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OneDrive\Desktop\"/>
    </mc:Choice>
  </mc:AlternateContent>
  <xr:revisionPtr revIDLastSave="0" documentId="13_ncr:1_{E5530825-3AD4-4ED5-B223-EF02CF63CC32}" xr6:coauthVersionLast="47" xr6:coauthVersionMax="47" xr10:uidLastSave="{00000000-0000-0000-0000-000000000000}"/>
  <bookViews>
    <workbookView xWindow="-110" yWindow="-110" windowWidth="19420" windowHeight="10300" tabRatio="373" xr2:uid="{379D78AB-4723-43C7-B4C2-77270525D1FA}"/>
  </bookViews>
  <sheets>
    <sheet name="fashion_boutique_dataset" sheetId="1" r:id="rId1"/>
    <sheet name="Total Inventory" sheetId="3" r:id="rId2"/>
    <sheet name="Dashboard" sheetId="5" r:id="rId3"/>
  </sheets>
  <definedNames>
    <definedName name="_xlchart.v2.0" hidden="1">'Total Inventory'!$A$79</definedName>
    <definedName name="_xlchart.v2.1" hidden="1">'Total Inventory'!$A$79</definedName>
    <definedName name="Slicer_brand">#N/A</definedName>
    <definedName name="Slicer_category">#N/A</definedName>
    <definedName name="Slicer_product_id">#N/A</definedName>
  </definedNames>
  <calcPr calcId="191029"/>
  <pivotCaches>
    <pivotCache cacheId="0" r:id="rId4"/>
    <pivotCache cacheId="1" r:id="rId5"/>
    <pivotCache cacheId="2" r:id="rId6"/>
    <pivotCache cacheId="2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 i="1" l="1" a="1"/>
  <c r="AB2" i="1" s="1"/>
  <c r="AB3" i="1" a="1"/>
  <c r="AB3" i="1"/>
  <c r="AB4" i="1" a="1"/>
  <c r="AB4" i="1" s="1"/>
  <c r="AB5" i="1" a="1"/>
  <c r="AB5" i="1"/>
  <c r="AB6" i="1" a="1"/>
  <c r="AB6" i="1" s="1"/>
  <c r="AB7" i="1" a="1"/>
  <c r="AB7" i="1" s="1"/>
  <c r="AB8" i="1" a="1"/>
  <c r="AB8" i="1" s="1"/>
  <c r="AB9" i="1" a="1"/>
  <c r="AB9" i="1"/>
  <c r="AB10" i="1" a="1"/>
  <c r="AB10" i="1" s="1"/>
  <c r="AB11" i="1" a="1"/>
  <c r="AB11" i="1"/>
  <c r="AB12" i="1" a="1"/>
  <c r="AB12" i="1" s="1"/>
  <c r="AB13" i="1" a="1"/>
  <c r="AB13" i="1"/>
  <c r="AB14" i="1" a="1"/>
  <c r="AB14" i="1" s="1"/>
  <c r="AB15" i="1" a="1"/>
  <c r="AB15" i="1" s="1"/>
  <c r="AB16" i="1" a="1"/>
  <c r="AB16" i="1" s="1"/>
  <c r="AB17" i="1" a="1"/>
  <c r="AB17" i="1"/>
  <c r="AB18" i="1" a="1"/>
  <c r="AB18" i="1" s="1"/>
  <c r="AB19" i="1" a="1"/>
  <c r="AB19" i="1"/>
  <c r="AB20" i="1" a="1"/>
  <c r="AB20" i="1" s="1"/>
  <c r="AB21" i="1" a="1"/>
  <c r="AB21" i="1"/>
  <c r="AB22" i="1" a="1"/>
  <c r="AB22" i="1" s="1"/>
  <c r="AB23" i="1" a="1"/>
  <c r="AB23" i="1" s="1"/>
  <c r="AB24" i="1" a="1"/>
  <c r="AB24" i="1" s="1"/>
  <c r="AB25" i="1" a="1"/>
  <c r="AB25" i="1" s="1"/>
  <c r="AB26" i="1" a="1"/>
  <c r="AB26" i="1" s="1"/>
  <c r="AB27" i="1" a="1"/>
  <c r="AB27" i="1"/>
  <c r="AB28" i="1" a="1"/>
  <c r="AB28" i="1" s="1"/>
  <c r="AB29" i="1" a="1"/>
  <c r="AB29" i="1"/>
  <c r="AB30" i="1" a="1"/>
  <c r="AB30" i="1" s="1"/>
  <c r="AB31" i="1" a="1"/>
  <c r="AB31" i="1" s="1"/>
  <c r="AB32" i="1" a="1"/>
  <c r="AB32" i="1" s="1"/>
  <c r="AB33" i="1" a="1"/>
  <c r="AB33" i="1"/>
  <c r="AB34" i="1" a="1"/>
  <c r="AB34" i="1" s="1"/>
  <c r="AB35" i="1" a="1"/>
  <c r="AB35" i="1"/>
  <c r="AB36" i="1" a="1"/>
  <c r="AB36" i="1" s="1"/>
  <c r="AB37" i="1" a="1"/>
  <c r="AB37" i="1"/>
  <c r="AB38" i="1" a="1"/>
  <c r="AB38" i="1" s="1"/>
  <c r="AB39" i="1" a="1"/>
  <c r="AB39" i="1" s="1"/>
  <c r="AB40" i="1" a="1"/>
  <c r="AB40" i="1" s="1"/>
  <c r="AB41" i="1" a="1"/>
  <c r="AB41" i="1"/>
  <c r="AB42" i="1" a="1"/>
  <c r="AB42" i="1" s="1"/>
  <c r="AB43" i="1" a="1"/>
  <c r="AB43" i="1"/>
  <c r="AB44" i="1" a="1"/>
  <c r="AB44" i="1" s="1"/>
  <c r="AB45" i="1" a="1"/>
  <c r="AB45" i="1"/>
  <c r="AB46" i="1" a="1"/>
  <c r="AB46" i="1" s="1"/>
  <c r="AB47" i="1" a="1"/>
  <c r="AB47" i="1" s="1"/>
  <c r="AB48" i="1" a="1"/>
  <c r="AB48" i="1" s="1"/>
  <c r="AB49" i="1" a="1"/>
  <c r="AB49" i="1" s="1"/>
  <c r="AB50" i="1" a="1"/>
  <c r="AB50" i="1" s="1"/>
  <c r="AB51" i="1" a="1"/>
  <c r="AB51" i="1"/>
  <c r="AB52" i="1" a="1"/>
  <c r="AB52" i="1" s="1"/>
  <c r="AB53" i="1" a="1"/>
  <c r="AB53" i="1"/>
  <c r="AB54" i="1" a="1"/>
  <c r="AB54" i="1" s="1"/>
  <c r="AB55" i="1" a="1"/>
  <c r="AB55" i="1" s="1"/>
  <c r="AB56" i="1" a="1"/>
  <c r="AB56" i="1" s="1"/>
  <c r="AB57" i="1" a="1"/>
  <c r="AB57" i="1" s="1"/>
  <c r="AB58" i="1" a="1"/>
  <c r="AB58" i="1" s="1"/>
  <c r="AB59" i="1" a="1"/>
  <c r="AB59" i="1"/>
  <c r="AB60" i="1" a="1"/>
  <c r="AB60" i="1" s="1"/>
  <c r="AB61" i="1" a="1"/>
  <c r="AB61" i="1"/>
  <c r="AB62" i="1" a="1"/>
  <c r="AB62" i="1" s="1"/>
  <c r="AB63" i="1" a="1"/>
  <c r="AB63" i="1" s="1"/>
  <c r="AB64" i="1" a="1"/>
  <c r="AB64" i="1" s="1"/>
  <c r="AB65" i="1" a="1"/>
  <c r="AB65" i="1" s="1"/>
  <c r="AB66" i="1" a="1"/>
  <c r="AB66" i="1" s="1"/>
  <c r="AB67" i="1" a="1"/>
  <c r="AB67" i="1"/>
  <c r="AB68" i="1" a="1"/>
  <c r="AB68" i="1" s="1"/>
  <c r="AB69" i="1" a="1"/>
  <c r="AB69" i="1"/>
  <c r="AB70" i="1" a="1"/>
  <c r="AB70" i="1" s="1"/>
  <c r="AB71" i="1" a="1"/>
  <c r="AB71" i="1" s="1"/>
  <c r="AB72" i="1" a="1"/>
  <c r="AB72" i="1" s="1"/>
  <c r="AB73" i="1" a="1"/>
  <c r="AB73" i="1"/>
  <c r="AB74" i="1" a="1"/>
  <c r="AB74" i="1" s="1"/>
  <c r="AB75" i="1" a="1"/>
  <c r="AB75" i="1"/>
  <c r="AB76" i="1" a="1"/>
  <c r="AB76" i="1" s="1"/>
  <c r="AB77" i="1" a="1"/>
  <c r="AB77" i="1"/>
  <c r="AB78" i="1" a="1"/>
  <c r="AB78" i="1" s="1"/>
  <c r="AB79" i="1" a="1"/>
  <c r="AB79" i="1" s="1"/>
  <c r="AB80" i="1" a="1"/>
  <c r="AB80" i="1" s="1"/>
  <c r="AB81" i="1" a="1"/>
  <c r="AB81" i="1"/>
  <c r="AB82" i="1" a="1"/>
  <c r="AB82" i="1" s="1"/>
  <c r="AB83" i="1" a="1"/>
  <c r="AB83" i="1"/>
  <c r="AB84" i="1" a="1"/>
  <c r="AB84" i="1" s="1"/>
  <c r="AB85" i="1" a="1"/>
  <c r="AB85" i="1"/>
  <c r="AB86" i="1" a="1"/>
  <c r="AB86" i="1" s="1"/>
  <c r="AB87" i="1" a="1"/>
  <c r="AB87" i="1" s="1"/>
  <c r="AB88" i="1" a="1"/>
  <c r="AB88" i="1" s="1"/>
  <c r="AB89" i="1" a="1"/>
  <c r="AB89" i="1" s="1"/>
  <c r="AB90" i="1" a="1"/>
  <c r="AB90" i="1" s="1"/>
  <c r="AB91" i="1" a="1"/>
  <c r="AB91" i="1"/>
  <c r="AB92" i="1" a="1"/>
  <c r="AB92" i="1" s="1"/>
  <c r="AB93" i="1" a="1"/>
  <c r="AB93" i="1"/>
  <c r="AB94" i="1" a="1"/>
  <c r="AB94" i="1" s="1"/>
  <c r="AB95" i="1" a="1"/>
  <c r="AB95" i="1" s="1"/>
  <c r="AB96" i="1" a="1"/>
  <c r="AB96" i="1" s="1"/>
  <c r="AB97" i="1" a="1"/>
  <c r="AB97" i="1"/>
  <c r="AB98" i="1" a="1"/>
  <c r="AB98" i="1" s="1"/>
  <c r="AB99" i="1" a="1"/>
  <c r="AB99" i="1"/>
  <c r="AB100" i="1" a="1"/>
  <c r="AB100" i="1" s="1"/>
  <c r="AB101" i="1" a="1"/>
  <c r="AB101" i="1"/>
  <c r="AB102" i="1" a="1"/>
  <c r="AB102" i="1" s="1"/>
  <c r="AB103" i="1" a="1"/>
  <c r="AB103" i="1" s="1"/>
  <c r="AB104" i="1" a="1"/>
  <c r="AB104" i="1" s="1"/>
  <c r="AB105" i="1" a="1"/>
  <c r="AB105" i="1"/>
  <c r="AB106" i="1" a="1"/>
  <c r="AB106" i="1" s="1"/>
  <c r="AB107" i="1" a="1"/>
  <c r="AB107" i="1"/>
  <c r="AB108" i="1" a="1"/>
  <c r="AB108" i="1" s="1"/>
  <c r="AB109" i="1" a="1"/>
  <c r="AB109" i="1"/>
  <c r="AB110" i="1" a="1"/>
  <c r="AB110" i="1" s="1"/>
  <c r="AB111" i="1" a="1"/>
  <c r="AB111" i="1" s="1"/>
  <c r="AB112" i="1" a="1"/>
  <c r="AB112" i="1" s="1"/>
  <c r="AB113" i="1" a="1"/>
  <c r="AB113" i="1"/>
  <c r="AB114" i="1" a="1"/>
  <c r="AB114" i="1" s="1"/>
  <c r="AB115" i="1" a="1"/>
  <c r="AB115" i="1"/>
  <c r="AB116" i="1" a="1"/>
  <c r="AB116" i="1" s="1"/>
  <c r="AB117" i="1" a="1"/>
  <c r="AB117" i="1"/>
  <c r="AB118" i="1" a="1"/>
  <c r="AB118" i="1" s="1"/>
  <c r="AB119" i="1" a="1"/>
  <c r="AB119" i="1" s="1"/>
  <c r="AB120" i="1" a="1"/>
  <c r="AB120" i="1" s="1"/>
  <c r="AB121" i="1" a="1"/>
  <c r="AB121" i="1" s="1"/>
  <c r="AB122" i="1" a="1"/>
  <c r="AB122" i="1" s="1"/>
  <c r="AB123" i="1" a="1"/>
  <c r="AB123" i="1"/>
  <c r="AB124" i="1" a="1"/>
  <c r="AB124" i="1" s="1"/>
  <c r="AB125" i="1" a="1"/>
  <c r="AB125" i="1"/>
  <c r="AB126" i="1" a="1"/>
  <c r="AB126" i="1" s="1"/>
  <c r="AB127" i="1" a="1"/>
  <c r="AB127" i="1" s="1"/>
  <c r="AB128" i="1" a="1"/>
  <c r="AB128" i="1" s="1"/>
  <c r="AB129" i="1" a="1"/>
  <c r="AB129" i="1"/>
  <c r="AB130" i="1" a="1"/>
  <c r="AB130" i="1" s="1"/>
  <c r="AB131" i="1" a="1"/>
  <c r="AB131" i="1"/>
  <c r="AB132" i="1" a="1"/>
  <c r="AB132" i="1" s="1"/>
  <c r="AB133" i="1" a="1"/>
  <c r="AB133" i="1"/>
  <c r="AB134" i="1" a="1"/>
  <c r="AB134" i="1" s="1"/>
  <c r="AB135" i="1" a="1"/>
  <c r="AB135" i="1" s="1"/>
  <c r="AB136" i="1" a="1"/>
  <c r="AB136" i="1" s="1"/>
  <c r="AB137" i="1" a="1"/>
  <c r="AB137" i="1"/>
  <c r="AB138" i="1" a="1"/>
  <c r="AB138" i="1" s="1"/>
  <c r="AB139" i="1" a="1"/>
  <c r="AB139" i="1"/>
  <c r="AB140" i="1" a="1"/>
  <c r="AB140" i="1" s="1"/>
  <c r="AB141" i="1" a="1"/>
  <c r="AB141" i="1"/>
  <c r="AB142" i="1" a="1"/>
  <c r="AB142" i="1" s="1"/>
  <c r="AB143" i="1" a="1"/>
  <c r="AB143" i="1" s="1"/>
  <c r="AB144" i="1" a="1"/>
  <c r="AB144" i="1" s="1"/>
  <c r="AB145" i="1" a="1"/>
  <c r="AB145" i="1" s="1"/>
  <c r="AB146" i="1" a="1"/>
  <c r="AB146" i="1" s="1"/>
  <c r="AB147" i="1" a="1"/>
  <c r="AB147" i="1" s="1"/>
  <c r="AB148" i="1" a="1"/>
  <c r="AB148" i="1" s="1"/>
  <c r="AB149" i="1" a="1"/>
  <c r="AB149" i="1"/>
  <c r="AB150" i="1" a="1"/>
  <c r="AB150" i="1" s="1"/>
  <c r="AB151" i="1" a="1"/>
  <c r="AB151" i="1" s="1"/>
  <c r="AB152" i="1" a="1"/>
  <c r="AB152" i="1" s="1"/>
  <c r="AB153" i="1" a="1"/>
  <c r="AB153" i="1" s="1"/>
  <c r="AB154" i="1" a="1"/>
  <c r="AB154" i="1" s="1"/>
  <c r="AB155" i="1" a="1"/>
  <c r="AB155" i="1"/>
  <c r="AB156" i="1" a="1"/>
  <c r="AB156" i="1" s="1"/>
  <c r="AB157" i="1" a="1"/>
  <c r="AB157" i="1"/>
  <c r="AB158" i="1" a="1"/>
  <c r="AB158" i="1" s="1"/>
  <c r="AB159" i="1" a="1"/>
  <c r="AB159" i="1" s="1"/>
  <c r="AB160" i="1" a="1"/>
  <c r="AB160" i="1" s="1"/>
  <c r="AB161" i="1" a="1"/>
  <c r="AB161" i="1"/>
  <c r="AB162" i="1" a="1"/>
  <c r="AB162" i="1" s="1"/>
  <c r="AB163" i="1" a="1"/>
  <c r="AB163" i="1"/>
  <c r="AB164" i="1" a="1"/>
  <c r="AB164" i="1" s="1"/>
  <c r="AB165" i="1" a="1"/>
  <c r="AB165" i="1"/>
  <c r="AB166" i="1" a="1"/>
  <c r="AB166" i="1" s="1"/>
  <c r="AB167" i="1" a="1"/>
  <c r="AB167" i="1" s="1"/>
  <c r="AB168" i="1" a="1"/>
  <c r="AB168" i="1" s="1"/>
  <c r="AB169" i="1" a="1"/>
  <c r="AB169" i="1"/>
  <c r="AB170" i="1" a="1"/>
  <c r="AB170" i="1" s="1"/>
  <c r="AB171" i="1" a="1"/>
  <c r="AB171" i="1"/>
  <c r="AB172" i="1" a="1"/>
  <c r="AB172" i="1" s="1"/>
  <c r="AB173" i="1" a="1"/>
  <c r="AB173" i="1" s="1"/>
  <c r="AB174" i="1" a="1"/>
  <c r="AB174" i="1" s="1"/>
  <c r="AB175" i="1" a="1"/>
  <c r="AB175" i="1"/>
  <c r="AB176" i="1" a="1"/>
  <c r="AB176" i="1" s="1"/>
  <c r="AB177" i="1" a="1"/>
  <c r="AB177" i="1"/>
  <c r="AB178" i="1" a="1"/>
  <c r="AB178" i="1" s="1"/>
  <c r="AB179" i="1" a="1"/>
  <c r="AB179" i="1" s="1"/>
  <c r="AB180" i="1" a="1"/>
  <c r="AB180" i="1" s="1"/>
  <c r="AB181" i="1" a="1"/>
  <c r="AB181" i="1" s="1"/>
  <c r="AB182" i="1" a="1"/>
  <c r="AB182" i="1" s="1"/>
  <c r="AB183" i="1" a="1"/>
  <c r="AB183" i="1" s="1"/>
  <c r="AB184" i="1" a="1"/>
  <c r="AB184" i="1" s="1"/>
  <c r="AB185" i="1" a="1"/>
  <c r="AB185" i="1"/>
  <c r="AB186" i="1" a="1"/>
  <c r="AB186" i="1" s="1"/>
  <c r="AB187" i="1" a="1"/>
  <c r="AB187" i="1" s="1"/>
  <c r="AB188" i="1" a="1"/>
  <c r="AB188" i="1" s="1"/>
  <c r="AB189" i="1" a="1"/>
  <c r="AB189" i="1" s="1"/>
  <c r="AB190" i="1" a="1"/>
  <c r="AB190" i="1" s="1"/>
  <c r="AB191" i="1" a="1"/>
  <c r="AB191" i="1"/>
  <c r="AB192" i="1" a="1"/>
  <c r="AB192" i="1" s="1"/>
  <c r="AB193" i="1" a="1"/>
  <c r="AB193" i="1"/>
  <c r="AB194" i="1" a="1"/>
  <c r="AB194" i="1" s="1"/>
  <c r="AB195" i="1" a="1"/>
  <c r="AB195" i="1" s="1"/>
  <c r="AB196" i="1" a="1"/>
  <c r="AB196" i="1" s="1"/>
  <c r="AB197" i="1" a="1"/>
  <c r="AB197" i="1" s="1"/>
  <c r="AB198" i="1" a="1"/>
  <c r="AB198" i="1" s="1"/>
  <c r="AB199" i="1" a="1"/>
  <c r="AB199" i="1" s="1"/>
  <c r="AB200" i="1" a="1"/>
  <c r="AB200" i="1" s="1"/>
  <c r="AB201" i="1" a="1"/>
  <c r="AB201" i="1"/>
  <c r="AB202" i="1" a="1"/>
  <c r="AB202" i="1" s="1"/>
  <c r="AB203" i="1" a="1"/>
  <c r="AB203" i="1" s="1"/>
  <c r="AB204" i="1" a="1"/>
  <c r="AB204" i="1" s="1"/>
  <c r="AB205" i="1" a="1"/>
  <c r="AB205" i="1" s="1"/>
  <c r="AB206" i="1" a="1"/>
  <c r="AB206" i="1" s="1"/>
  <c r="AB207" i="1" a="1"/>
  <c r="AB207" i="1"/>
  <c r="AB208" i="1" a="1"/>
  <c r="AB208" i="1" s="1"/>
  <c r="AB209" i="1" a="1"/>
  <c r="AB209" i="1"/>
  <c r="AB210" i="1" a="1"/>
  <c r="AB210" i="1" s="1"/>
  <c r="AB211" i="1" a="1"/>
  <c r="AB211" i="1" s="1"/>
  <c r="AB212" i="1" a="1"/>
  <c r="AB212" i="1" s="1"/>
  <c r="AB213" i="1" a="1"/>
  <c r="AB213" i="1" s="1"/>
  <c r="AB214" i="1" a="1"/>
  <c r="AB214" i="1" s="1"/>
  <c r="AB215" i="1" a="1"/>
  <c r="AB215" i="1" s="1"/>
  <c r="AB216" i="1" a="1"/>
  <c r="AB216" i="1" s="1"/>
  <c r="AB217" i="1" a="1"/>
  <c r="AB217" i="1"/>
  <c r="AB218" i="1" a="1"/>
  <c r="AB218" i="1" s="1"/>
  <c r="AB219" i="1" a="1"/>
  <c r="AB219" i="1" s="1"/>
  <c r="AB220" i="1" a="1"/>
  <c r="AB220" i="1" s="1"/>
  <c r="AB221" i="1" a="1"/>
  <c r="AB221" i="1" s="1"/>
  <c r="AB222" i="1" a="1"/>
  <c r="AB222" i="1" s="1"/>
  <c r="AB223" i="1" a="1"/>
  <c r="AB223" i="1"/>
  <c r="AB224" i="1" a="1"/>
  <c r="AB224" i="1" s="1"/>
  <c r="AB225" i="1" a="1"/>
  <c r="AB225" i="1"/>
  <c r="AB226" i="1" a="1"/>
  <c r="AB226" i="1" s="1"/>
  <c r="AB227" i="1" a="1"/>
  <c r="AB227" i="1"/>
  <c r="AB228" i="1" a="1"/>
  <c r="AB228" i="1" s="1"/>
  <c r="AB229" i="1" a="1"/>
  <c r="AB229" i="1" s="1"/>
  <c r="AB230" i="1" a="1"/>
  <c r="AB230" i="1" s="1"/>
  <c r="AB231" i="1" a="1"/>
  <c r="AB231" i="1"/>
  <c r="AB232" i="1" a="1"/>
  <c r="AB232" i="1" s="1"/>
  <c r="AB233" i="1" a="1"/>
  <c r="AB233" i="1"/>
  <c r="AB234" i="1" a="1"/>
  <c r="AB234" i="1" s="1"/>
  <c r="AB235" i="1" a="1"/>
  <c r="AB235" i="1"/>
  <c r="AB236" i="1" a="1"/>
  <c r="AB236" i="1" s="1"/>
  <c r="AB237" i="1" a="1"/>
  <c r="AB237" i="1" s="1"/>
  <c r="AB238" i="1" a="1"/>
  <c r="AB238" i="1" s="1"/>
  <c r="AB239" i="1" a="1"/>
  <c r="AB239" i="1" s="1"/>
  <c r="AB240" i="1" a="1"/>
  <c r="AB240" i="1" s="1"/>
  <c r="AB241" i="1" a="1"/>
  <c r="AB241" i="1"/>
  <c r="AB242" i="1" a="1"/>
  <c r="AB242" i="1" s="1"/>
  <c r="AB243" i="1" a="1"/>
  <c r="AB243" i="1" s="1"/>
  <c r="AB244" i="1" a="1"/>
  <c r="AB244" i="1" s="1"/>
  <c r="AB245" i="1" a="1"/>
  <c r="AB245" i="1" s="1"/>
  <c r="AB246" i="1" a="1"/>
  <c r="AB246" i="1" s="1"/>
  <c r="AB247" i="1" a="1"/>
  <c r="AB247" i="1"/>
  <c r="AB248" i="1" a="1"/>
  <c r="AB248" i="1" s="1"/>
  <c r="AB249" i="1" a="1"/>
  <c r="AB249" i="1"/>
  <c r="AB250" i="1" a="1"/>
  <c r="AB250" i="1" s="1"/>
  <c r="AB251" i="1" a="1"/>
  <c r="AB251" i="1"/>
  <c r="AB252" i="1" a="1"/>
  <c r="AB252" i="1" s="1"/>
  <c r="AB253" i="1" a="1"/>
  <c r="AB253" i="1" s="1"/>
  <c r="AB254" i="1" a="1"/>
  <c r="AB254" i="1" s="1"/>
  <c r="AB255" i="1" a="1"/>
  <c r="AB255" i="1"/>
  <c r="AB256" i="1" a="1"/>
  <c r="AB256" i="1" s="1"/>
  <c r="AB257" i="1" a="1"/>
  <c r="AB257" i="1"/>
  <c r="AB258" i="1" a="1"/>
  <c r="AB258" i="1" s="1"/>
  <c r="AB259" i="1" a="1"/>
  <c r="AB259" i="1" s="1"/>
  <c r="AB260" i="1" a="1"/>
  <c r="AB260" i="1" s="1"/>
  <c r="AB261" i="1" a="1"/>
  <c r="AB261" i="1" s="1"/>
  <c r="AB262" i="1" a="1"/>
  <c r="AB262" i="1" s="1"/>
  <c r="AB263" i="1" a="1"/>
  <c r="AB263" i="1"/>
  <c r="AB264" i="1" a="1"/>
  <c r="AB264" i="1" s="1"/>
  <c r="AB265" i="1" a="1"/>
  <c r="AB265" i="1"/>
  <c r="AB266" i="1" a="1"/>
  <c r="AB266" i="1" s="1"/>
  <c r="AB267" i="1" a="1"/>
  <c r="AB267" i="1"/>
  <c r="AB268" i="1" a="1"/>
  <c r="AB268" i="1" s="1"/>
  <c r="AB269" i="1" a="1"/>
  <c r="AB269" i="1" s="1"/>
  <c r="AB270" i="1" a="1"/>
  <c r="AB270" i="1" s="1"/>
  <c r="AB271" i="1" a="1"/>
  <c r="AB271" i="1"/>
  <c r="AB272" i="1" a="1"/>
  <c r="AB272" i="1" s="1"/>
  <c r="AB273" i="1" a="1"/>
  <c r="AB273" i="1"/>
  <c r="AB274" i="1" a="1"/>
  <c r="AB274" i="1" s="1"/>
  <c r="AB275" i="1" a="1"/>
  <c r="AB275" i="1"/>
  <c r="AB276" i="1" a="1"/>
  <c r="AB276" i="1" s="1"/>
  <c r="AB277" i="1" a="1"/>
  <c r="AB277" i="1" s="1"/>
  <c r="AB278" i="1" a="1"/>
  <c r="AB278" i="1" s="1"/>
  <c r="AB279" i="1" a="1"/>
  <c r="AB279" i="1"/>
  <c r="AB280" i="1" a="1"/>
  <c r="AB280" i="1" s="1"/>
  <c r="AB281" i="1" a="1"/>
  <c r="AB281" i="1"/>
  <c r="AB282" i="1" a="1"/>
  <c r="AB282" i="1" s="1"/>
  <c r="AB283" i="1" a="1"/>
  <c r="AB283" i="1" s="1"/>
  <c r="AB284" i="1" a="1"/>
  <c r="AB284" i="1" s="1"/>
  <c r="AB285" i="1" a="1"/>
  <c r="AB285" i="1" s="1"/>
  <c r="AB286" i="1" a="1"/>
  <c r="AB286" i="1" s="1"/>
  <c r="AB287" i="1" a="1"/>
  <c r="AB287" i="1"/>
  <c r="AB288" i="1" a="1"/>
  <c r="AB288" i="1" s="1"/>
  <c r="AB289" i="1" a="1"/>
  <c r="AB289" i="1"/>
  <c r="AB290" i="1" a="1"/>
  <c r="AB290" i="1" s="1"/>
  <c r="AB291" i="1" a="1"/>
  <c r="AB291" i="1"/>
  <c r="AB292" i="1" a="1"/>
  <c r="AB292" i="1" s="1"/>
  <c r="AB293" i="1" a="1"/>
  <c r="AB293" i="1" s="1"/>
  <c r="AB294" i="1" a="1"/>
  <c r="AB294" i="1" s="1"/>
  <c r="AB295" i="1" a="1"/>
  <c r="AB295" i="1"/>
  <c r="AB296" i="1" a="1"/>
  <c r="AB296" i="1" s="1"/>
  <c r="AB297" i="1" a="1"/>
  <c r="AB297" i="1"/>
  <c r="AB298" i="1" a="1"/>
  <c r="AB298" i="1" s="1"/>
  <c r="AB299" i="1" a="1"/>
  <c r="AB299" i="1"/>
  <c r="AB300" i="1" a="1"/>
  <c r="AB300" i="1"/>
  <c r="AB301" i="1" a="1"/>
  <c r="AB301" i="1" s="1"/>
  <c r="AB302" i="1" a="1"/>
  <c r="AB302" i="1"/>
  <c r="AB303" i="1" a="1"/>
  <c r="AB303" i="1" s="1"/>
  <c r="AB304" i="1" a="1"/>
  <c r="AB304" i="1" s="1"/>
  <c r="AB305" i="1" a="1"/>
  <c r="AB305" i="1" s="1"/>
  <c r="AB306" i="1" a="1"/>
  <c r="AB306" i="1"/>
  <c r="AB307" i="1" a="1"/>
  <c r="AB307" i="1" s="1"/>
  <c r="AB308" i="1" a="1"/>
  <c r="AB308" i="1"/>
  <c r="AB309" i="1" a="1"/>
  <c r="AB309" i="1" s="1"/>
  <c r="AB310" i="1" a="1"/>
  <c r="AB310" i="1"/>
  <c r="AB311" i="1" a="1"/>
  <c r="AB311" i="1" s="1"/>
  <c r="AB312" i="1" a="1"/>
  <c r="AB312" i="1" s="1"/>
  <c r="AB313" i="1" a="1"/>
  <c r="AB313" i="1" s="1"/>
  <c r="AB314" i="1" a="1"/>
  <c r="AB314" i="1"/>
  <c r="AB315" i="1" a="1"/>
  <c r="AB315" i="1" s="1"/>
  <c r="AB316" i="1" a="1"/>
  <c r="AB316" i="1"/>
  <c r="AB317" i="1" a="1"/>
  <c r="AB317" i="1" s="1"/>
  <c r="AB318" i="1" a="1"/>
  <c r="AB318" i="1"/>
  <c r="AB319" i="1" a="1"/>
  <c r="AB319" i="1" s="1"/>
  <c r="AB320" i="1" a="1"/>
  <c r="AB320" i="1" s="1"/>
  <c r="AB321" i="1" a="1"/>
  <c r="AB321" i="1" s="1"/>
  <c r="AB322" i="1" a="1"/>
  <c r="AB322" i="1"/>
  <c r="AB323" i="1" a="1"/>
  <c r="AB323" i="1" s="1"/>
  <c r="AB324" i="1" a="1"/>
  <c r="AB324" i="1"/>
  <c r="AB325" i="1" a="1"/>
  <c r="AB325" i="1" s="1"/>
  <c r="AB326" i="1" a="1"/>
  <c r="AB326" i="1"/>
  <c r="AB327" i="1" a="1"/>
  <c r="AB327" i="1" s="1"/>
  <c r="AB328" i="1" a="1"/>
  <c r="AB328" i="1" s="1"/>
  <c r="AB329" i="1" a="1"/>
  <c r="AB329" i="1" s="1"/>
  <c r="AB330" i="1" a="1"/>
  <c r="AB330" i="1"/>
  <c r="AB331" i="1" a="1"/>
  <c r="AB331" i="1" s="1"/>
  <c r="AB332" i="1" a="1"/>
  <c r="AB332" i="1"/>
  <c r="AB333" i="1" a="1"/>
  <c r="AB333" i="1" s="1"/>
  <c r="AB334" i="1" a="1"/>
  <c r="AB334" i="1"/>
  <c r="AB335" i="1" a="1"/>
  <c r="AB335" i="1" s="1"/>
  <c r="AB336" i="1" a="1"/>
  <c r="AB336" i="1" s="1"/>
  <c r="AB337" i="1" a="1"/>
  <c r="AB337" i="1" s="1"/>
  <c r="AB338" i="1" a="1"/>
  <c r="AB338" i="1"/>
  <c r="AB339" i="1" a="1"/>
  <c r="AB339" i="1" s="1"/>
  <c r="AB340" i="1" a="1"/>
  <c r="AB340" i="1"/>
  <c r="AB341" i="1" a="1"/>
  <c r="AB341" i="1" s="1"/>
  <c r="AB342" i="1" a="1"/>
  <c r="AB342" i="1"/>
  <c r="AB343" i="1" a="1"/>
  <c r="AB343" i="1" s="1"/>
  <c r="AB344" i="1" a="1"/>
  <c r="AB344" i="1" s="1"/>
  <c r="AB345" i="1" a="1"/>
  <c r="AB345" i="1" s="1"/>
  <c r="AB346" i="1" a="1"/>
  <c r="AB346" i="1"/>
  <c r="AB347" i="1" a="1"/>
  <c r="AB347" i="1" s="1"/>
  <c r="AB348" i="1" a="1"/>
  <c r="AB348" i="1"/>
  <c r="AB349" i="1" a="1"/>
  <c r="AB349" i="1" s="1"/>
  <c r="AB350" i="1" a="1"/>
  <c r="AB350" i="1"/>
  <c r="AB351" i="1" a="1"/>
  <c r="AB351" i="1" s="1"/>
  <c r="AB352" i="1" a="1"/>
  <c r="AB352" i="1" s="1"/>
  <c r="AB353" i="1" a="1"/>
  <c r="AB353" i="1" s="1"/>
  <c r="AB354" i="1" a="1"/>
  <c r="AB354" i="1"/>
  <c r="AB355" i="1" a="1"/>
  <c r="AB355" i="1" s="1"/>
  <c r="AB356" i="1" a="1"/>
  <c r="AB356" i="1"/>
  <c r="AB357" i="1" a="1"/>
  <c r="AB357" i="1" s="1"/>
  <c r="AB358" i="1" a="1"/>
  <c r="AB358" i="1"/>
  <c r="AB359" i="1" a="1"/>
  <c r="AB359" i="1" s="1"/>
  <c r="AB360" i="1" a="1"/>
  <c r="AB360" i="1" s="1"/>
  <c r="AB361" i="1" a="1"/>
  <c r="AB361" i="1" s="1"/>
  <c r="AB362" i="1" a="1"/>
  <c r="AB362" i="1"/>
  <c r="AB363" i="1" a="1"/>
  <c r="AB363" i="1" s="1"/>
  <c r="AB364" i="1" a="1"/>
  <c r="AB364" i="1"/>
  <c r="AB365" i="1" a="1"/>
  <c r="AB365" i="1" s="1"/>
  <c r="AB366" i="1" a="1"/>
  <c r="AB366" i="1"/>
  <c r="AB367" i="1" a="1"/>
  <c r="AB367" i="1" s="1"/>
  <c r="AB368" i="1" a="1"/>
  <c r="AB368" i="1" s="1"/>
  <c r="AB369" i="1" a="1"/>
  <c r="AB369" i="1" s="1"/>
  <c r="AB370" i="1" a="1"/>
  <c r="AB370" i="1"/>
  <c r="AB371" i="1" a="1"/>
  <c r="AB371" i="1" s="1"/>
  <c r="AB372" i="1" a="1"/>
  <c r="AB372" i="1"/>
  <c r="AB373" i="1" a="1"/>
  <c r="AB373" i="1" s="1"/>
  <c r="AB374" i="1" a="1"/>
  <c r="AB374" i="1"/>
  <c r="AB375" i="1" a="1"/>
  <c r="AB375" i="1" s="1"/>
  <c r="AB376" i="1" a="1"/>
  <c r="AB376" i="1" s="1"/>
  <c r="AB377" i="1" a="1"/>
  <c r="AB377" i="1" s="1"/>
  <c r="AB378" i="1" a="1"/>
  <c r="AB378" i="1"/>
  <c r="AB379" i="1" a="1"/>
  <c r="AB379" i="1" s="1"/>
  <c r="AB380" i="1" a="1"/>
  <c r="AB380" i="1"/>
  <c r="AB381" i="1" a="1"/>
  <c r="AB381" i="1" s="1"/>
  <c r="AB382" i="1" a="1"/>
  <c r="AB382" i="1"/>
  <c r="AB383" i="1" a="1"/>
  <c r="AB383" i="1" s="1"/>
  <c r="AB384" i="1" a="1"/>
  <c r="AB384" i="1" s="1"/>
  <c r="AB385" i="1" a="1"/>
  <c r="AB385" i="1" s="1"/>
  <c r="AB386" i="1" a="1"/>
  <c r="AB386" i="1"/>
  <c r="AB387" i="1" a="1"/>
  <c r="AB387" i="1" s="1"/>
  <c r="AB388" i="1" a="1"/>
  <c r="AB388" i="1"/>
  <c r="AB389" i="1" a="1"/>
  <c r="AB389" i="1" s="1"/>
  <c r="AB390" i="1" a="1"/>
  <c r="AB390" i="1"/>
  <c r="AB391" i="1" a="1"/>
  <c r="AB391" i="1" s="1"/>
  <c r="AB392" i="1" a="1"/>
  <c r="AB392" i="1" s="1"/>
  <c r="AB393" i="1" a="1"/>
  <c r="AB393" i="1" s="1"/>
  <c r="AB394" i="1" a="1"/>
  <c r="AB394" i="1"/>
  <c r="AB395" i="1" a="1"/>
  <c r="AB395" i="1" s="1"/>
  <c r="AB396" i="1" a="1"/>
  <c r="AB396" i="1"/>
  <c r="AB397" i="1" a="1"/>
  <c r="AB397" i="1" s="1"/>
  <c r="AB398" i="1" a="1"/>
  <c r="AB398" i="1"/>
  <c r="AB399" i="1" a="1"/>
  <c r="AB399" i="1" s="1"/>
  <c r="AB400" i="1" a="1"/>
  <c r="AB400" i="1" s="1"/>
  <c r="AB401" i="1" a="1"/>
  <c r="AB401" i="1" s="1"/>
  <c r="AB402" i="1" a="1"/>
  <c r="AB402" i="1"/>
  <c r="AB403" i="1" a="1"/>
  <c r="AB403" i="1" s="1"/>
  <c r="AB404" i="1" a="1"/>
  <c r="AB404" i="1"/>
  <c r="AB405" i="1" a="1"/>
  <c r="AB405" i="1" s="1"/>
  <c r="AB406" i="1" a="1"/>
  <c r="AB406" i="1"/>
  <c r="AB407" i="1" a="1"/>
  <c r="AB407" i="1" s="1"/>
  <c r="AB408" i="1" a="1"/>
  <c r="AB408" i="1" s="1"/>
  <c r="AB409" i="1" a="1"/>
  <c r="AB409" i="1" s="1"/>
  <c r="AB410" i="1" a="1"/>
  <c r="AB410" i="1"/>
  <c r="AB411" i="1" a="1"/>
  <c r="AB411" i="1" s="1"/>
  <c r="AB412" i="1" a="1"/>
  <c r="AB412" i="1"/>
  <c r="AB413" i="1" a="1"/>
  <c r="AB413" i="1" s="1"/>
  <c r="AB414" i="1" a="1"/>
  <c r="AB414" i="1"/>
  <c r="AB415" i="1" a="1"/>
  <c r="AB415" i="1" s="1"/>
  <c r="AB416" i="1" a="1"/>
  <c r="AB416" i="1" s="1"/>
  <c r="AB417" i="1" a="1"/>
  <c r="AB417" i="1" s="1"/>
  <c r="AB418" i="1" a="1"/>
  <c r="AB418" i="1"/>
  <c r="AB419" i="1" a="1"/>
  <c r="AB419" i="1" s="1"/>
  <c r="AB420" i="1" a="1"/>
  <c r="AB420" i="1"/>
  <c r="AB421" i="1" a="1"/>
  <c r="AB421" i="1" s="1"/>
  <c r="AB422" i="1" a="1"/>
  <c r="AB422" i="1"/>
  <c r="AB423" i="1" a="1"/>
  <c r="AB423" i="1" s="1"/>
  <c r="AB424" i="1" a="1"/>
  <c r="AB424" i="1" s="1"/>
  <c r="AB425" i="1" a="1"/>
  <c r="AB425" i="1" s="1"/>
  <c r="AB426" i="1" a="1"/>
  <c r="AB426" i="1"/>
  <c r="AB427" i="1" a="1"/>
  <c r="AB427" i="1" s="1"/>
  <c r="AB428" i="1" a="1"/>
  <c r="AB428" i="1"/>
  <c r="AB429" i="1" a="1"/>
  <c r="AB429" i="1" s="1"/>
  <c r="AB430" i="1" a="1"/>
  <c r="AB430" i="1"/>
  <c r="AB431" i="1" a="1"/>
  <c r="AB431" i="1" s="1"/>
  <c r="AB432" i="1" a="1"/>
  <c r="AB432" i="1" s="1"/>
  <c r="AB433" i="1" a="1"/>
  <c r="AB433" i="1" s="1"/>
  <c r="AB434" i="1" a="1"/>
  <c r="AB434" i="1"/>
  <c r="AB435" i="1" a="1"/>
  <c r="AB435" i="1" s="1"/>
  <c r="AB436" i="1" a="1"/>
  <c r="AB436" i="1"/>
  <c r="AB437" i="1" a="1"/>
  <c r="AB437" i="1" s="1"/>
  <c r="AB438" i="1" a="1"/>
  <c r="AB438" i="1"/>
  <c r="AB439" i="1" a="1"/>
  <c r="AB439" i="1" s="1"/>
  <c r="AB440" i="1" a="1"/>
  <c r="AB440" i="1" s="1"/>
  <c r="AB441" i="1" a="1"/>
  <c r="AB441" i="1" s="1"/>
  <c r="AB442" i="1" a="1"/>
  <c r="AB442" i="1"/>
  <c r="AB443" i="1" a="1"/>
  <c r="AB443" i="1" s="1"/>
  <c r="AB444" i="1" a="1"/>
  <c r="AB444" i="1"/>
  <c r="AB445" i="1" a="1"/>
  <c r="AB445" i="1" s="1"/>
  <c r="AB446" i="1" a="1"/>
  <c r="AB446" i="1"/>
  <c r="AB447" i="1" a="1"/>
  <c r="AB447" i="1" s="1"/>
  <c r="AB448" i="1" a="1"/>
  <c r="AB448" i="1" s="1"/>
  <c r="AB449" i="1" a="1"/>
  <c r="AB449" i="1" s="1"/>
  <c r="AB450" i="1" a="1"/>
  <c r="AB450" i="1"/>
  <c r="AB451" i="1" a="1"/>
  <c r="AB451" i="1" s="1"/>
  <c r="AB452" i="1" a="1"/>
  <c r="AB452" i="1"/>
  <c r="AB453" i="1" a="1"/>
  <c r="AB453" i="1" s="1"/>
  <c r="AB454" i="1" a="1"/>
  <c r="AB454" i="1"/>
  <c r="AB455" i="1" a="1"/>
  <c r="AB455" i="1" s="1"/>
  <c r="AB456" i="1" a="1"/>
  <c r="AB456" i="1" s="1"/>
  <c r="AB457" i="1" a="1"/>
  <c r="AB457" i="1" s="1"/>
  <c r="AB458" i="1" a="1"/>
  <c r="AB458" i="1"/>
  <c r="AB459" i="1" a="1"/>
  <c r="AB459" i="1" s="1"/>
  <c r="AB460" i="1" a="1"/>
  <c r="AB460" i="1"/>
  <c r="AB461" i="1" a="1"/>
  <c r="AB461" i="1" s="1"/>
  <c r="AB462" i="1" a="1"/>
  <c r="AB462" i="1"/>
  <c r="AB463" i="1" a="1"/>
  <c r="AB463" i="1" s="1"/>
  <c r="AB464" i="1" a="1"/>
  <c r="AB464" i="1" s="1"/>
  <c r="AB465" i="1" a="1"/>
  <c r="AB465" i="1" s="1"/>
  <c r="AB466" i="1" a="1"/>
  <c r="AB466" i="1"/>
  <c r="AB467" i="1" a="1"/>
  <c r="AB467" i="1" s="1"/>
  <c r="AB468" i="1" a="1"/>
  <c r="AB468" i="1"/>
  <c r="AB469" i="1" a="1"/>
  <c r="AB469" i="1" s="1"/>
  <c r="AB470" i="1" a="1"/>
  <c r="AB470" i="1"/>
  <c r="AB471" i="1" a="1"/>
  <c r="AB471" i="1" s="1"/>
  <c r="AB472" i="1" a="1"/>
  <c r="AB472" i="1" s="1"/>
  <c r="AB473" i="1" a="1"/>
  <c r="AB473" i="1" s="1"/>
  <c r="AB474" i="1" a="1"/>
  <c r="AB474" i="1"/>
  <c r="AB475" i="1" a="1"/>
  <c r="AB475" i="1" s="1"/>
  <c r="AB476" i="1" a="1"/>
  <c r="AB476" i="1"/>
  <c r="AB477" i="1" a="1"/>
  <c r="AB477" i="1" s="1"/>
  <c r="AB478" i="1" a="1"/>
  <c r="AB478" i="1"/>
  <c r="AB479" i="1" a="1"/>
  <c r="AB479" i="1" s="1"/>
  <c r="AB480" i="1" a="1"/>
  <c r="AB480" i="1" s="1"/>
  <c r="AB481" i="1" a="1"/>
  <c r="AB481" i="1" s="1"/>
  <c r="AB482" i="1" a="1"/>
  <c r="AB482" i="1"/>
  <c r="AB483" i="1" a="1"/>
  <c r="AB483" i="1" s="1"/>
  <c r="AB484" i="1" a="1"/>
  <c r="AB484" i="1"/>
  <c r="AB485" i="1" a="1"/>
  <c r="AB485" i="1" s="1"/>
  <c r="AB486" i="1" a="1"/>
  <c r="AB486" i="1"/>
  <c r="AB487" i="1" a="1"/>
  <c r="AB487" i="1" s="1"/>
  <c r="AB488" i="1" a="1"/>
  <c r="AB488" i="1" s="1"/>
  <c r="AB489" i="1" a="1"/>
  <c r="AB489" i="1" s="1"/>
  <c r="AB490" i="1" a="1"/>
  <c r="AB490" i="1"/>
  <c r="AB491" i="1" a="1"/>
  <c r="AB491" i="1" s="1"/>
  <c r="AB492" i="1" a="1"/>
  <c r="AB492" i="1"/>
  <c r="AB493" i="1" a="1"/>
  <c r="AB493" i="1" s="1"/>
  <c r="AB494" i="1" a="1"/>
  <c r="AB494" i="1"/>
  <c r="AB495" i="1" a="1"/>
  <c r="AB495" i="1" s="1"/>
  <c r="AB496" i="1" a="1"/>
  <c r="AB496" i="1" s="1"/>
  <c r="AB497" i="1" a="1"/>
  <c r="AB497" i="1" s="1"/>
  <c r="AB498" i="1" a="1"/>
  <c r="AB498" i="1"/>
  <c r="AB499" i="1" a="1"/>
  <c r="AB499" i="1" s="1"/>
  <c r="AB500" i="1" a="1"/>
  <c r="AB500" i="1"/>
  <c r="AB501" i="1" a="1"/>
  <c r="AB501" i="1" s="1"/>
  <c r="AB502" i="1" a="1"/>
  <c r="AB502" i="1"/>
  <c r="AB503" i="1" a="1"/>
  <c r="AB503" i="1" s="1"/>
  <c r="AB504" i="1" a="1"/>
  <c r="AB504" i="1" s="1"/>
  <c r="AB505" i="1" a="1"/>
  <c r="AB505" i="1" s="1"/>
  <c r="AB506" i="1" a="1"/>
  <c r="AB506" i="1"/>
  <c r="AB507" i="1" a="1"/>
  <c r="AB507" i="1" s="1"/>
  <c r="AB508" i="1" a="1"/>
  <c r="AB508" i="1"/>
  <c r="AB509" i="1" a="1"/>
  <c r="AB509" i="1" s="1"/>
  <c r="AB510" i="1" a="1"/>
  <c r="AB510" i="1"/>
  <c r="AB511" i="1" a="1"/>
  <c r="AB511" i="1" s="1"/>
  <c r="AB512" i="1" a="1"/>
  <c r="AB512" i="1" s="1"/>
  <c r="AB513" i="1" a="1"/>
  <c r="AB513" i="1" s="1"/>
  <c r="AB514" i="1" a="1"/>
  <c r="AB514" i="1"/>
  <c r="AB515" i="1" a="1"/>
  <c r="AB515" i="1" s="1"/>
  <c r="AB516" i="1" a="1"/>
  <c r="AB516" i="1"/>
  <c r="AB517" i="1" a="1"/>
  <c r="AB517" i="1" s="1"/>
  <c r="AB518" i="1" a="1"/>
  <c r="AB518" i="1"/>
  <c r="AB519" i="1" a="1"/>
  <c r="AB519" i="1" s="1"/>
  <c r="AB520" i="1" a="1"/>
  <c r="AB520" i="1" s="1"/>
  <c r="AB521" i="1" a="1"/>
  <c r="AB521" i="1" s="1"/>
  <c r="AB522" i="1" a="1"/>
  <c r="AB522" i="1"/>
  <c r="AB523" i="1" a="1"/>
  <c r="AB523" i="1" s="1"/>
  <c r="AB524" i="1" a="1"/>
  <c r="AB524" i="1"/>
  <c r="AB525" i="1" a="1"/>
  <c r="AB525" i="1" s="1"/>
  <c r="AB526" i="1" a="1"/>
  <c r="AB526" i="1"/>
  <c r="AB527" i="1" a="1"/>
  <c r="AB527" i="1" s="1"/>
  <c r="AB528" i="1" a="1"/>
  <c r="AB528" i="1" s="1"/>
  <c r="AB529" i="1" a="1"/>
  <c r="AB529" i="1" s="1"/>
  <c r="AB530" i="1" a="1"/>
  <c r="AB530" i="1"/>
  <c r="AB531" i="1" a="1"/>
  <c r="AB531" i="1" s="1"/>
  <c r="AB532" i="1" a="1"/>
  <c r="AB532" i="1"/>
  <c r="AB533" i="1" a="1"/>
  <c r="AB533" i="1" s="1"/>
  <c r="AB534" i="1" a="1"/>
  <c r="AB534" i="1"/>
  <c r="AB535" i="1" a="1"/>
  <c r="AB535" i="1" s="1"/>
  <c r="AB536" i="1" a="1"/>
  <c r="AB536" i="1" s="1"/>
  <c r="AB537" i="1" a="1"/>
  <c r="AB537" i="1" s="1"/>
  <c r="AB538" i="1" a="1"/>
  <c r="AB538" i="1"/>
  <c r="AB539" i="1" a="1"/>
  <c r="AB539" i="1" s="1"/>
  <c r="AB540" i="1" a="1"/>
  <c r="AB540" i="1"/>
  <c r="AB541" i="1" a="1"/>
  <c r="AB541" i="1" s="1"/>
  <c r="AB542" i="1" a="1"/>
  <c r="AB542" i="1"/>
  <c r="AB543" i="1" a="1"/>
  <c r="AB543" i="1" s="1"/>
  <c r="AB544" i="1" a="1"/>
  <c r="AB544" i="1" s="1"/>
  <c r="AB545" i="1" a="1"/>
  <c r="AB545" i="1" s="1"/>
  <c r="AB546" i="1" a="1"/>
  <c r="AB546" i="1"/>
  <c r="AB547" i="1" a="1"/>
  <c r="AB547" i="1" s="1"/>
  <c r="AB548" i="1" a="1"/>
  <c r="AB548" i="1"/>
  <c r="AB549" i="1" a="1"/>
  <c r="AB549" i="1" s="1"/>
  <c r="AB550" i="1" a="1"/>
  <c r="AB550" i="1"/>
  <c r="AB551" i="1" a="1"/>
  <c r="AB551" i="1" s="1"/>
  <c r="AB552" i="1" a="1"/>
  <c r="AB552" i="1" s="1"/>
  <c r="AB553" i="1" a="1"/>
  <c r="AB553" i="1" s="1"/>
  <c r="AB554" i="1" a="1"/>
  <c r="AB554" i="1"/>
  <c r="AB555" i="1" a="1"/>
  <c r="AB555" i="1" s="1"/>
  <c r="AB556" i="1" a="1"/>
  <c r="AB556" i="1"/>
  <c r="AB557" i="1" a="1"/>
  <c r="AB557" i="1" s="1"/>
  <c r="AB558" i="1" a="1"/>
  <c r="AB558" i="1"/>
  <c r="AB559" i="1" a="1"/>
  <c r="AB559" i="1" s="1"/>
  <c r="AB560" i="1" a="1"/>
  <c r="AB560" i="1" s="1"/>
  <c r="AB561" i="1" a="1"/>
  <c r="AB561" i="1" s="1"/>
  <c r="AB562" i="1" a="1"/>
  <c r="AB562" i="1"/>
  <c r="AB563" i="1" a="1"/>
  <c r="AB563" i="1" s="1"/>
  <c r="AB564" i="1" a="1"/>
  <c r="AB564" i="1"/>
  <c r="AB565" i="1" a="1"/>
  <c r="AB565" i="1" s="1"/>
  <c r="AB566" i="1" a="1"/>
  <c r="AB566" i="1"/>
  <c r="AB567" i="1" a="1"/>
  <c r="AB567" i="1" s="1"/>
  <c r="AB568" i="1" a="1"/>
  <c r="AB568" i="1" s="1"/>
  <c r="AB569" i="1" a="1"/>
  <c r="AB569" i="1" s="1"/>
  <c r="AB570" i="1" a="1"/>
  <c r="AB570" i="1"/>
  <c r="AB571" i="1" a="1"/>
  <c r="AB571" i="1" s="1"/>
  <c r="AB572" i="1" a="1"/>
  <c r="AB572" i="1"/>
  <c r="AB573" i="1" a="1"/>
  <c r="AB573" i="1" s="1"/>
  <c r="AB574" i="1" a="1"/>
  <c r="AB574" i="1"/>
  <c r="AB575" i="1" a="1"/>
  <c r="AB575" i="1" s="1"/>
  <c r="AB576" i="1" a="1"/>
  <c r="AB576" i="1" s="1"/>
  <c r="AB577" i="1" a="1"/>
  <c r="AB577" i="1" s="1"/>
  <c r="AB578" i="1" a="1"/>
  <c r="AB578" i="1"/>
  <c r="AB579" i="1" a="1"/>
  <c r="AB579" i="1" s="1"/>
  <c r="AB580" i="1" a="1"/>
  <c r="AB580" i="1"/>
  <c r="AB581" i="1" a="1"/>
  <c r="AB581" i="1" s="1"/>
  <c r="AB582" i="1" a="1"/>
  <c r="AB582" i="1"/>
  <c r="AB583" i="1" a="1"/>
  <c r="AB583" i="1" s="1"/>
  <c r="AB584" i="1" a="1"/>
  <c r="AB584" i="1" s="1"/>
  <c r="AB585" i="1" a="1"/>
  <c r="AB585" i="1" s="1"/>
  <c r="AB586" i="1" a="1"/>
  <c r="AB586" i="1"/>
  <c r="AB587" i="1" a="1"/>
  <c r="AB587" i="1" s="1"/>
  <c r="AB588" i="1" a="1"/>
  <c r="AB588" i="1"/>
  <c r="AB589" i="1" a="1"/>
  <c r="AB589" i="1" s="1"/>
  <c r="AB590" i="1" a="1"/>
  <c r="AB590" i="1"/>
  <c r="AB591" i="1" a="1"/>
  <c r="AB591" i="1" s="1"/>
  <c r="AB592" i="1" a="1"/>
  <c r="AB592" i="1" s="1"/>
  <c r="AB593" i="1" a="1"/>
  <c r="AB593" i="1" s="1"/>
  <c r="AB594" i="1" a="1"/>
  <c r="AB594" i="1"/>
  <c r="AB595" i="1" a="1"/>
  <c r="AB595" i="1" s="1"/>
  <c r="AB596" i="1" a="1"/>
  <c r="AB596" i="1"/>
  <c r="AB597" i="1" a="1"/>
  <c r="AB597" i="1" s="1"/>
  <c r="AB598" i="1" a="1"/>
  <c r="AB598" i="1"/>
  <c r="AB599" i="1" a="1"/>
  <c r="AB599" i="1" s="1"/>
  <c r="AB600" i="1" a="1"/>
  <c r="AB600" i="1" s="1"/>
  <c r="AB601" i="1" a="1"/>
  <c r="AB601" i="1" s="1"/>
  <c r="AB602" i="1" a="1"/>
  <c r="AB602" i="1"/>
  <c r="AB603" i="1" a="1"/>
  <c r="AB603" i="1" s="1"/>
  <c r="AB604" i="1" a="1"/>
  <c r="AB604" i="1"/>
  <c r="AB605" i="1" a="1"/>
  <c r="AB605" i="1" s="1"/>
  <c r="AB606" i="1" a="1"/>
  <c r="AB606" i="1"/>
  <c r="AB607" i="1" a="1"/>
  <c r="AB607" i="1" s="1"/>
  <c r="AB608" i="1" a="1"/>
  <c r="AB608" i="1" s="1"/>
  <c r="AB609" i="1" a="1"/>
  <c r="AB609" i="1" s="1"/>
  <c r="AB610" i="1" a="1"/>
  <c r="AB610" i="1"/>
  <c r="AB611" i="1" a="1"/>
  <c r="AB611" i="1" s="1"/>
  <c r="AB612" i="1" a="1"/>
  <c r="AB612" i="1"/>
  <c r="AB613" i="1" a="1"/>
  <c r="AB613" i="1" s="1"/>
  <c r="AB614" i="1" a="1"/>
  <c r="AB614" i="1"/>
  <c r="AB615" i="1" a="1"/>
  <c r="AB615" i="1" s="1"/>
  <c r="AB616" i="1" a="1"/>
  <c r="AB616" i="1" s="1"/>
  <c r="AB617" i="1" a="1"/>
  <c r="AB617" i="1" s="1"/>
  <c r="AB618" i="1" a="1"/>
  <c r="AB618" i="1"/>
  <c r="AB619" i="1" a="1"/>
  <c r="AB619" i="1"/>
  <c r="AB620" i="1" a="1"/>
  <c r="AB620" i="1"/>
  <c r="AB621" i="1" a="1"/>
  <c r="AB621" i="1"/>
  <c r="AB622" i="1" a="1"/>
  <c r="AB622" i="1"/>
  <c r="AB623" i="1" a="1"/>
  <c r="AB623" i="1"/>
  <c r="AB624" i="1" a="1"/>
  <c r="AB624" i="1"/>
  <c r="AB625" i="1" a="1"/>
  <c r="AB625" i="1"/>
  <c r="AB626" i="1" a="1"/>
  <c r="AB626" i="1"/>
  <c r="AB627" i="1" a="1"/>
  <c r="AB627" i="1"/>
  <c r="AB628" i="1" a="1"/>
  <c r="AB628" i="1"/>
  <c r="AB629" i="1" a="1"/>
  <c r="AB629" i="1"/>
  <c r="AB630" i="1" a="1"/>
  <c r="AB630" i="1"/>
  <c r="AB631" i="1" a="1"/>
  <c r="AB631" i="1"/>
  <c r="AB632" i="1" a="1"/>
  <c r="AB632" i="1"/>
  <c r="AB633" i="1" a="1"/>
  <c r="AB633" i="1"/>
  <c r="AB634" i="1" a="1"/>
  <c r="AB634" i="1"/>
  <c r="AB635" i="1" a="1"/>
  <c r="AB635" i="1"/>
  <c r="AB636" i="1" a="1"/>
  <c r="AB636" i="1"/>
  <c r="AB637" i="1" a="1"/>
  <c r="AB637" i="1"/>
  <c r="AB638" i="1" a="1"/>
  <c r="AB638" i="1"/>
  <c r="AB639" i="1" a="1"/>
  <c r="AB639" i="1"/>
  <c r="AB640" i="1" a="1"/>
  <c r="AB640" i="1"/>
  <c r="AB641" i="1" a="1"/>
  <c r="AB641" i="1"/>
  <c r="AB642" i="1" a="1"/>
  <c r="AB642" i="1"/>
  <c r="AB643" i="1" a="1"/>
  <c r="AB643" i="1"/>
  <c r="AB644" i="1" a="1"/>
  <c r="AB644" i="1"/>
  <c r="AB645" i="1" a="1"/>
  <c r="AB645" i="1"/>
  <c r="AB646" i="1" a="1"/>
  <c r="AB646" i="1"/>
  <c r="AB647" i="1" a="1"/>
  <c r="AB647" i="1"/>
  <c r="AB648" i="1" a="1"/>
  <c r="AB648" i="1"/>
  <c r="AB649" i="1" a="1"/>
  <c r="AB649" i="1"/>
  <c r="AB650" i="1" a="1"/>
  <c r="AB650" i="1"/>
  <c r="AB651" i="1" a="1"/>
  <c r="AB651" i="1"/>
  <c r="AB652" i="1" a="1"/>
  <c r="AB652" i="1"/>
  <c r="AB653" i="1" a="1"/>
  <c r="AB653" i="1"/>
  <c r="AB654" i="1" a="1"/>
  <c r="AB654" i="1"/>
  <c r="AB655" i="1" a="1"/>
  <c r="AB655" i="1"/>
  <c r="AB656" i="1" a="1"/>
  <c r="AB656" i="1"/>
  <c r="AB657" i="1" a="1"/>
  <c r="AB657" i="1"/>
  <c r="AB658" i="1" a="1"/>
  <c r="AB658" i="1"/>
  <c r="AB659" i="1" a="1"/>
  <c r="AB659" i="1"/>
  <c r="AB660" i="1" a="1"/>
  <c r="AB660" i="1"/>
  <c r="AB661" i="1" a="1"/>
  <c r="AB661" i="1"/>
  <c r="AB662" i="1" a="1"/>
  <c r="AB662" i="1"/>
  <c r="AB663" i="1" a="1"/>
  <c r="AB663" i="1"/>
  <c r="AB664" i="1" a="1"/>
  <c r="AB664" i="1"/>
  <c r="AB665" i="1" a="1"/>
  <c r="AB665" i="1"/>
  <c r="AB666" i="1" a="1"/>
  <c r="AB666" i="1"/>
  <c r="AB667" i="1" a="1"/>
  <c r="AB667" i="1"/>
  <c r="AB668" i="1" a="1"/>
  <c r="AB668" i="1"/>
  <c r="AB669" i="1" a="1"/>
  <c r="AB669" i="1"/>
  <c r="AB670" i="1" a="1"/>
  <c r="AB670" i="1"/>
  <c r="AB671" i="1" a="1"/>
  <c r="AB671" i="1"/>
  <c r="AB672" i="1" a="1"/>
  <c r="AB672" i="1"/>
  <c r="AB673" i="1" a="1"/>
  <c r="AB673" i="1"/>
  <c r="AB674" i="1" a="1"/>
  <c r="AB674" i="1"/>
  <c r="AB675" i="1" a="1"/>
  <c r="AB675" i="1"/>
  <c r="AB676" i="1" a="1"/>
  <c r="AB676" i="1"/>
  <c r="AB677" i="1" a="1"/>
  <c r="AB677" i="1"/>
  <c r="AB678" i="1" a="1"/>
  <c r="AB678" i="1"/>
  <c r="AB679" i="1" a="1"/>
  <c r="AB679" i="1"/>
  <c r="AB680" i="1" a="1"/>
  <c r="AB680" i="1"/>
  <c r="AB681" i="1" a="1"/>
  <c r="AB681" i="1"/>
  <c r="AB682" i="1" a="1"/>
  <c r="AB682" i="1"/>
  <c r="AB683" i="1" a="1"/>
  <c r="AB683" i="1"/>
  <c r="AB684" i="1" a="1"/>
  <c r="AB684" i="1"/>
  <c r="AB685" i="1" a="1"/>
  <c r="AB685" i="1"/>
  <c r="AB686" i="1" a="1"/>
  <c r="AB686" i="1"/>
  <c r="AB687" i="1" a="1"/>
  <c r="AB687" i="1"/>
  <c r="AB688" i="1" a="1"/>
  <c r="AB688" i="1"/>
  <c r="AB689" i="1" a="1"/>
  <c r="AB689" i="1"/>
  <c r="AB690" i="1" a="1"/>
  <c r="AB690" i="1"/>
  <c r="AB691" i="1" a="1"/>
  <c r="AB691" i="1"/>
  <c r="AB692" i="1" a="1"/>
  <c r="AB692" i="1"/>
  <c r="AB693" i="1" a="1"/>
  <c r="AB693" i="1"/>
  <c r="AB694" i="1" a="1"/>
  <c r="AB694" i="1"/>
  <c r="AB695" i="1" a="1"/>
  <c r="AB695" i="1"/>
  <c r="AB696" i="1" a="1"/>
  <c r="AB696" i="1"/>
  <c r="AB697" i="1" a="1"/>
  <c r="AB697" i="1"/>
  <c r="AB698" i="1" a="1"/>
  <c r="AB698" i="1"/>
  <c r="AB699" i="1" a="1"/>
  <c r="AB699" i="1"/>
  <c r="AB700" i="1" a="1"/>
  <c r="AB700" i="1"/>
  <c r="AB701" i="1" a="1"/>
  <c r="AB701" i="1"/>
  <c r="AB702" i="1" a="1"/>
  <c r="AB702" i="1"/>
  <c r="AB703" i="1" a="1"/>
  <c r="AB703" i="1"/>
  <c r="AB704" i="1" a="1"/>
  <c r="AB704" i="1"/>
  <c r="AB705" i="1" a="1"/>
  <c r="AB705" i="1"/>
  <c r="AB706" i="1" a="1"/>
  <c r="AB706" i="1"/>
  <c r="AB707" i="1" a="1"/>
  <c r="AB707" i="1"/>
  <c r="AB708" i="1" a="1"/>
  <c r="AB708" i="1"/>
  <c r="AB709" i="1" a="1"/>
  <c r="AB709" i="1"/>
  <c r="AB710" i="1" a="1"/>
  <c r="AB710" i="1"/>
  <c r="AB711" i="1" a="1"/>
  <c r="AB711" i="1"/>
  <c r="AB712" i="1" a="1"/>
  <c r="AB712" i="1"/>
  <c r="AB713" i="1" a="1"/>
  <c r="AB713" i="1"/>
  <c r="AB714" i="1" a="1"/>
  <c r="AB714" i="1"/>
  <c r="AB715" i="1" a="1"/>
  <c r="AB715" i="1"/>
  <c r="AB716" i="1" a="1"/>
  <c r="AB716" i="1"/>
  <c r="AB717" i="1" a="1"/>
  <c r="AB717" i="1"/>
  <c r="AB718" i="1" a="1"/>
  <c r="AB718" i="1"/>
  <c r="AB719" i="1" a="1"/>
  <c r="AB719" i="1"/>
  <c r="AB720" i="1" a="1"/>
  <c r="AB720" i="1"/>
  <c r="AB721" i="1" a="1"/>
  <c r="AB721" i="1"/>
  <c r="AB722" i="1" a="1"/>
  <c r="AB722" i="1"/>
  <c r="AB723" i="1" a="1"/>
  <c r="AB723" i="1"/>
  <c r="AB724" i="1" a="1"/>
  <c r="AB724" i="1"/>
  <c r="AB725" i="1" a="1"/>
  <c r="AB725" i="1"/>
  <c r="AB726" i="1" a="1"/>
  <c r="AB726" i="1"/>
  <c r="AB727" i="1" a="1"/>
  <c r="AB727" i="1"/>
  <c r="AB728" i="1" a="1"/>
  <c r="AB728" i="1"/>
  <c r="AB729" i="1" a="1"/>
  <c r="AB729" i="1"/>
  <c r="AB730" i="1" a="1"/>
  <c r="AB730" i="1"/>
  <c r="AB731" i="1" a="1"/>
  <c r="AB731" i="1"/>
  <c r="AB732" i="1" a="1"/>
  <c r="AB732" i="1"/>
  <c r="AB733" i="1" a="1"/>
  <c r="AB733" i="1"/>
  <c r="AB734" i="1" a="1"/>
  <c r="AB734" i="1"/>
  <c r="AB735" i="1" a="1"/>
  <c r="AB735" i="1"/>
  <c r="AB736" i="1" a="1"/>
  <c r="AB736" i="1"/>
  <c r="AB737" i="1" a="1"/>
  <c r="AB737" i="1"/>
  <c r="AB738" i="1" a="1"/>
  <c r="AB738" i="1"/>
  <c r="AB739" i="1" a="1"/>
  <c r="AB739" i="1"/>
  <c r="AB740" i="1" a="1"/>
  <c r="AB740" i="1"/>
  <c r="AB741" i="1" a="1"/>
  <c r="AB741" i="1"/>
  <c r="AB742" i="1" a="1"/>
  <c r="AB742" i="1"/>
  <c r="AB743" i="1" a="1"/>
  <c r="AB743" i="1"/>
  <c r="AB744" i="1" a="1"/>
  <c r="AB744" i="1"/>
  <c r="AB745" i="1" a="1"/>
  <c r="AB745" i="1"/>
  <c r="AB746" i="1" a="1"/>
  <c r="AB746" i="1"/>
  <c r="AB747" i="1" a="1"/>
  <c r="AB747" i="1"/>
  <c r="AB748" i="1" a="1"/>
  <c r="AB748" i="1"/>
  <c r="AB749" i="1" a="1"/>
  <c r="AB749" i="1" s="1"/>
  <c r="AB750" i="1" a="1"/>
  <c r="AB750" i="1"/>
  <c r="AB751" i="1" a="1"/>
  <c r="AB751" i="1" s="1"/>
  <c r="AB752" i="1" a="1"/>
  <c r="AB752" i="1" s="1"/>
  <c r="AB753" i="1" a="1"/>
  <c r="AB753" i="1" s="1"/>
  <c r="AB754" i="1" a="1"/>
  <c r="AB754" i="1"/>
  <c r="AB755" i="1" a="1"/>
  <c r="AB755" i="1" s="1"/>
  <c r="AB756" i="1" a="1"/>
  <c r="AB756" i="1"/>
  <c r="AB757" i="1" a="1"/>
  <c r="AB757" i="1" s="1"/>
  <c r="AB758" i="1" a="1"/>
  <c r="AB758" i="1"/>
  <c r="AB759" i="1" a="1"/>
  <c r="AB759" i="1" s="1"/>
  <c r="AB760" i="1" a="1"/>
  <c r="AB760" i="1" s="1"/>
  <c r="AB761" i="1" a="1"/>
  <c r="AB761" i="1" s="1"/>
  <c r="AB762" i="1" a="1"/>
  <c r="AB762" i="1"/>
  <c r="AB763" i="1" a="1"/>
  <c r="AB763" i="1" s="1"/>
  <c r="AB764" i="1" a="1"/>
  <c r="AB764" i="1"/>
  <c r="AB765" i="1" a="1"/>
  <c r="AB765" i="1" s="1"/>
  <c r="AB766" i="1" a="1"/>
  <c r="AB766" i="1"/>
  <c r="AB767" i="1" a="1"/>
  <c r="AB767" i="1" s="1"/>
  <c r="AB768" i="1" a="1"/>
  <c r="AB768" i="1" s="1"/>
  <c r="AB769" i="1" a="1"/>
  <c r="AB769" i="1" s="1"/>
  <c r="AB770" i="1" a="1"/>
  <c r="AB770" i="1"/>
  <c r="AB771" i="1" a="1"/>
  <c r="AB771" i="1" s="1"/>
  <c r="AB772" i="1" a="1"/>
  <c r="AB772" i="1"/>
  <c r="AB773" i="1" a="1"/>
  <c r="AB773" i="1" s="1"/>
  <c r="AB774" i="1" a="1"/>
  <c r="AB774" i="1"/>
  <c r="AB775" i="1" a="1"/>
  <c r="AB775" i="1" s="1"/>
  <c r="AB776" i="1" a="1"/>
  <c r="AB776" i="1" s="1"/>
  <c r="AB777" i="1" a="1"/>
  <c r="AB777" i="1" s="1"/>
  <c r="AB778" i="1" a="1"/>
  <c r="AB778" i="1"/>
  <c r="AB779" i="1" a="1"/>
  <c r="AB779" i="1" s="1"/>
  <c r="AB780" i="1" a="1"/>
  <c r="AB780" i="1"/>
  <c r="AB781" i="1" a="1"/>
  <c r="AB781" i="1" s="1"/>
  <c r="AB782" i="1" a="1"/>
  <c r="AB782" i="1"/>
  <c r="AB783" i="1" a="1"/>
  <c r="AB783" i="1" s="1"/>
  <c r="AB784" i="1" a="1"/>
  <c r="AB784" i="1" s="1"/>
  <c r="AB785" i="1" a="1"/>
  <c r="AB785" i="1" s="1"/>
  <c r="AB786" i="1" a="1"/>
  <c r="AB786" i="1"/>
  <c r="AB787" i="1" a="1"/>
  <c r="AB787" i="1" s="1"/>
  <c r="AB788" i="1" a="1"/>
  <c r="AB788" i="1"/>
  <c r="AB789" i="1" a="1"/>
  <c r="AB789" i="1" s="1"/>
  <c r="AB790" i="1" a="1"/>
  <c r="AB790" i="1"/>
  <c r="AB791" i="1" a="1"/>
  <c r="AB791" i="1" s="1"/>
  <c r="AB792" i="1" a="1"/>
  <c r="AB792" i="1" s="1"/>
  <c r="AB793" i="1" a="1"/>
  <c r="AB793" i="1" s="1"/>
  <c r="AB794" i="1" a="1"/>
  <c r="AB794" i="1"/>
  <c r="AB795" i="1" a="1"/>
  <c r="AB795" i="1" s="1"/>
  <c r="AB796" i="1" a="1"/>
  <c r="AB796" i="1"/>
  <c r="AB797" i="1" a="1"/>
  <c r="AB797" i="1" s="1"/>
  <c r="AB798" i="1" a="1"/>
  <c r="AB798" i="1"/>
  <c r="AB799" i="1" a="1"/>
  <c r="AB799" i="1" s="1"/>
  <c r="AB800" i="1" a="1"/>
  <c r="AB800" i="1" s="1"/>
  <c r="AB801" i="1" a="1"/>
  <c r="AB801" i="1" s="1"/>
  <c r="AB802" i="1" a="1"/>
  <c r="AB802" i="1"/>
  <c r="AB803" i="1" a="1"/>
  <c r="AB803" i="1" s="1"/>
  <c r="AB804" i="1" a="1"/>
  <c r="AB804" i="1"/>
  <c r="AB805" i="1" a="1"/>
  <c r="AB805" i="1" s="1"/>
  <c r="AB806" i="1" a="1"/>
  <c r="AB806" i="1"/>
  <c r="AB807" i="1" a="1"/>
  <c r="AB807" i="1" s="1"/>
  <c r="AB808" i="1" a="1"/>
  <c r="AB808" i="1" s="1"/>
  <c r="AB809" i="1" a="1"/>
  <c r="AB809" i="1" s="1"/>
  <c r="AB810" i="1" a="1"/>
  <c r="AB810" i="1"/>
  <c r="AB811" i="1" a="1"/>
  <c r="AB811" i="1" s="1"/>
  <c r="AB812" i="1" a="1"/>
  <c r="AB812" i="1"/>
  <c r="AB813" i="1" a="1"/>
  <c r="AB813" i="1" s="1"/>
  <c r="AB814" i="1" a="1"/>
  <c r="AB814" i="1"/>
  <c r="AB815" i="1" a="1"/>
  <c r="AB815" i="1" s="1"/>
  <c r="AB816" i="1" a="1"/>
  <c r="AB816" i="1" s="1"/>
  <c r="AB817" i="1" a="1"/>
  <c r="AB817" i="1" s="1"/>
  <c r="AB818" i="1" a="1"/>
  <c r="AB818" i="1"/>
  <c r="AB819" i="1" a="1"/>
  <c r="AB819" i="1" s="1"/>
  <c r="AB820" i="1" a="1"/>
  <c r="AB820" i="1"/>
  <c r="AB821" i="1" a="1"/>
  <c r="AB821" i="1" s="1"/>
  <c r="AB822" i="1" a="1"/>
  <c r="AB822" i="1"/>
  <c r="AB823" i="1" a="1"/>
  <c r="AB823" i="1" s="1"/>
  <c r="AB824" i="1" a="1"/>
  <c r="AB824" i="1" s="1"/>
  <c r="AB825" i="1" a="1"/>
  <c r="AB825" i="1" s="1"/>
  <c r="AB826" i="1" a="1"/>
  <c r="AB826" i="1"/>
  <c r="AB827" i="1" a="1"/>
  <c r="AB827" i="1" s="1"/>
  <c r="AB828" i="1" a="1"/>
  <c r="AB828" i="1"/>
  <c r="AB829" i="1" a="1"/>
  <c r="AB829" i="1" s="1"/>
  <c r="AB830" i="1" a="1"/>
  <c r="AB830" i="1"/>
  <c r="AB831" i="1" a="1"/>
  <c r="AB831" i="1" s="1"/>
  <c r="AB832" i="1" a="1"/>
  <c r="AB832" i="1" s="1"/>
  <c r="AB833" i="1" a="1"/>
  <c r="AB833" i="1" s="1"/>
  <c r="AB834" i="1" a="1"/>
  <c r="AB834" i="1"/>
  <c r="AB835" i="1" a="1"/>
  <c r="AB835" i="1" s="1"/>
  <c r="AB836" i="1" a="1"/>
  <c r="AB836" i="1"/>
  <c r="AB837" i="1" a="1"/>
  <c r="AB837" i="1" s="1"/>
  <c r="AB838" i="1" a="1"/>
  <c r="AB838" i="1"/>
  <c r="AB839" i="1" a="1"/>
  <c r="AB839" i="1" s="1"/>
  <c r="AB840" i="1" a="1"/>
  <c r="AB840" i="1" s="1"/>
  <c r="AB841" i="1" a="1"/>
  <c r="AB841" i="1" s="1"/>
  <c r="AB842" i="1" a="1"/>
  <c r="AB842" i="1"/>
  <c r="AB843" i="1" a="1"/>
  <c r="AB843" i="1" s="1"/>
  <c r="AB844" i="1" a="1"/>
  <c r="AB844" i="1"/>
  <c r="AB845" i="1" a="1"/>
  <c r="AB845" i="1" s="1"/>
  <c r="AB846" i="1" a="1"/>
  <c r="AB846" i="1"/>
  <c r="AB847" i="1" a="1"/>
  <c r="AB847" i="1" s="1"/>
  <c r="AB848" i="1" a="1"/>
  <c r="AB848" i="1" s="1"/>
  <c r="AB849" i="1" a="1"/>
  <c r="AB849" i="1" s="1"/>
  <c r="AB850" i="1" a="1"/>
  <c r="AB850" i="1"/>
  <c r="AB851" i="1" a="1"/>
  <c r="AB851" i="1" s="1"/>
  <c r="AB852" i="1" a="1"/>
  <c r="AB852" i="1"/>
  <c r="AB853" i="1" a="1"/>
  <c r="AB853" i="1" s="1"/>
  <c r="AB854" i="1" a="1"/>
  <c r="AB854" i="1"/>
  <c r="AB855" i="1" a="1"/>
  <c r="AB855" i="1" s="1"/>
  <c r="AB856" i="1" a="1"/>
  <c r="AB856" i="1" s="1"/>
  <c r="AB857" i="1" a="1"/>
  <c r="AB857" i="1" s="1"/>
  <c r="AB858" i="1" a="1"/>
  <c r="AB858" i="1"/>
  <c r="AB859" i="1" a="1"/>
  <c r="AB859" i="1" s="1"/>
  <c r="AB860" i="1" a="1"/>
  <c r="AB860" i="1"/>
  <c r="AB861" i="1" a="1"/>
  <c r="AB861" i="1" s="1"/>
  <c r="AB862" i="1" a="1"/>
  <c r="AB862" i="1"/>
  <c r="AB863" i="1" a="1"/>
  <c r="AB863" i="1" s="1"/>
  <c r="AB864" i="1" a="1"/>
  <c r="AB864" i="1" s="1"/>
  <c r="AB865" i="1" a="1"/>
  <c r="AB865" i="1" s="1"/>
  <c r="AB866" i="1" a="1"/>
  <c r="AB866" i="1"/>
  <c r="AB867" i="1" a="1"/>
  <c r="AB867" i="1" s="1"/>
  <c r="AB868" i="1" a="1"/>
  <c r="AB868" i="1"/>
  <c r="AB869" i="1" a="1"/>
  <c r="AB869" i="1" s="1"/>
  <c r="AB870" i="1" a="1"/>
  <c r="AB870" i="1"/>
  <c r="AB871" i="1" a="1"/>
  <c r="AB871" i="1" s="1"/>
  <c r="AB872" i="1" a="1"/>
  <c r="AB872" i="1" s="1"/>
  <c r="AB873" i="1" a="1"/>
  <c r="AB873" i="1" s="1"/>
  <c r="AB874" i="1" a="1"/>
  <c r="AB874" i="1"/>
  <c r="AB875" i="1" a="1"/>
  <c r="AB875" i="1" s="1"/>
  <c r="AB876" i="1" a="1"/>
  <c r="AB876" i="1"/>
  <c r="AB877" i="1" a="1"/>
  <c r="AB877" i="1" s="1"/>
  <c r="AB878" i="1" a="1"/>
  <c r="AB878" i="1"/>
  <c r="AB879" i="1" a="1"/>
  <c r="AB879" i="1" s="1"/>
  <c r="AB880" i="1" a="1"/>
  <c r="AB880" i="1" s="1"/>
  <c r="AB881" i="1" a="1"/>
  <c r="AB881" i="1" s="1"/>
  <c r="AB882" i="1" a="1"/>
  <c r="AB882" i="1"/>
  <c r="AB883" i="1" a="1"/>
  <c r="AB883" i="1" s="1"/>
  <c r="AB884" i="1" a="1"/>
  <c r="AB884" i="1"/>
  <c r="AB885" i="1" a="1"/>
  <c r="AB885" i="1" s="1"/>
  <c r="AB886" i="1" a="1"/>
  <c r="AB886" i="1"/>
  <c r="AB887" i="1" a="1"/>
  <c r="AB887" i="1" s="1"/>
  <c r="AB888" i="1" a="1"/>
  <c r="AB888" i="1" s="1"/>
  <c r="AB889" i="1" a="1"/>
  <c r="AB889" i="1" s="1"/>
  <c r="AB890" i="1" a="1"/>
  <c r="AB890" i="1"/>
  <c r="AB891" i="1" a="1"/>
  <c r="AB891" i="1" s="1"/>
  <c r="AB892" i="1" a="1"/>
  <c r="AB892" i="1"/>
  <c r="AB893" i="1" a="1"/>
  <c r="AB893" i="1" s="1"/>
  <c r="AB894" i="1" a="1"/>
  <c r="AB894" i="1"/>
  <c r="AB895" i="1" a="1"/>
  <c r="AB895" i="1" s="1"/>
  <c r="AB896" i="1" a="1"/>
  <c r="AB896" i="1" s="1"/>
  <c r="AB897" i="1" a="1"/>
  <c r="AB897" i="1" s="1"/>
  <c r="AB898" i="1" a="1"/>
  <c r="AB898" i="1"/>
  <c r="AB899" i="1" a="1"/>
  <c r="AB899" i="1" s="1"/>
  <c r="AB900" i="1" a="1"/>
  <c r="AB900" i="1"/>
  <c r="AB901" i="1" a="1"/>
  <c r="AB901" i="1" s="1"/>
  <c r="AB902" i="1" a="1"/>
  <c r="AB902" i="1"/>
  <c r="AB903" i="1" a="1"/>
  <c r="AB903" i="1" s="1"/>
  <c r="AB904" i="1" a="1"/>
  <c r="AB904" i="1" s="1"/>
  <c r="AB905" i="1" a="1"/>
  <c r="AB905" i="1" s="1"/>
  <c r="AB906" i="1" a="1"/>
  <c r="AB906" i="1"/>
  <c r="AB907" i="1" a="1"/>
  <c r="AB907" i="1" s="1"/>
  <c r="AB908" i="1" a="1"/>
  <c r="AB908" i="1"/>
  <c r="AB909" i="1" a="1"/>
  <c r="AB909" i="1" s="1"/>
  <c r="AB910" i="1" a="1"/>
  <c r="AB910" i="1"/>
  <c r="AB911" i="1" a="1"/>
  <c r="AB911" i="1" s="1"/>
  <c r="AB912" i="1" a="1"/>
  <c r="AB912" i="1" s="1"/>
  <c r="AB913" i="1" a="1"/>
  <c r="AB913" i="1" s="1"/>
  <c r="AB914" i="1" a="1"/>
  <c r="AB914" i="1"/>
  <c r="AB915" i="1" a="1"/>
  <c r="AB915" i="1" s="1"/>
  <c r="AB916" i="1" a="1"/>
  <c r="AB916" i="1"/>
  <c r="AB917" i="1" a="1"/>
  <c r="AB917" i="1" s="1"/>
  <c r="AB918" i="1" a="1"/>
  <c r="AB918" i="1"/>
  <c r="AB919" i="1" a="1"/>
  <c r="AB919" i="1" s="1"/>
  <c r="AB920" i="1" a="1"/>
  <c r="AB920" i="1" s="1"/>
  <c r="AB921" i="1" a="1"/>
  <c r="AB921" i="1" s="1"/>
  <c r="AB922" i="1" a="1"/>
  <c r="AB922" i="1"/>
  <c r="AB923" i="1" a="1"/>
  <c r="AB923" i="1" s="1"/>
  <c r="AB924" i="1" a="1"/>
  <c r="AB924" i="1"/>
  <c r="AB925" i="1" a="1"/>
  <c r="AB925" i="1" s="1"/>
  <c r="AB926" i="1" a="1"/>
  <c r="AB926" i="1"/>
  <c r="AB927" i="1" a="1"/>
  <c r="AB927" i="1" s="1"/>
  <c r="AB928" i="1" a="1"/>
  <c r="AB928" i="1" s="1"/>
  <c r="AB929" i="1" a="1"/>
  <c r="AB929" i="1" s="1"/>
  <c r="AB930" i="1" a="1"/>
  <c r="AB930" i="1"/>
  <c r="AB931" i="1" a="1"/>
  <c r="AB931" i="1" s="1"/>
  <c r="AB932" i="1" a="1"/>
  <c r="AB932" i="1"/>
  <c r="AB933" i="1" a="1"/>
  <c r="AB933" i="1" s="1"/>
  <c r="AB934" i="1" a="1"/>
  <c r="AB934" i="1"/>
  <c r="AB935" i="1" a="1"/>
  <c r="AB935" i="1" s="1"/>
  <c r="AB936" i="1" a="1"/>
  <c r="AB936" i="1" s="1"/>
  <c r="AB937" i="1" a="1"/>
  <c r="AB937" i="1" s="1"/>
  <c r="AB938" i="1" a="1"/>
  <c r="AB938" i="1"/>
  <c r="AB939" i="1" a="1"/>
  <c r="AB939" i="1" s="1"/>
  <c r="AB940" i="1" a="1"/>
  <c r="AB940" i="1"/>
  <c r="AB941" i="1" a="1"/>
  <c r="AB941" i="1" s="1"/>
  <c r="AB942" i="1" a="1"/>
  <c r="AB942" i="1"/>
  <c r="AB943" i="1" a="1"/>
  <c r="AB943" i="1" s="1"/>
  <c r="AB944" i="1" a="1"/>
  <c r="AB944" i="1" s="1"/>
  <c r="AB945" i="1" a="1"/>
  <c r="AB945" i="1" s="1"/>
  <c r="AB946" i="1" a="1"/>
  <c r="AB946" i="1"/>
  <c r="AB947" i="1" a="1"/>
  <c r="AB947" i="1" s="1"/>
  <c r="AB948" i="1" a="1"/>
  <c r="AB948" i="1"/>
  <c r="AB949" i="1" a="1"/>
  <c r="AB949" i="1" s="1"/>
  <c r="AB950" i="1" a="1"/>
  <c r="AB950" i="1"/>
  <c r="AB951" i="1" a="1"/>
  <c r="AB951" i="1" s="1"/>
  <c r="AB952" i="1" a="1"/>
  <c r="AB952" i="1" s="1"/>
  <c r="AB953" i="1" a="1"/>
  <c r="AB953" i="1" s="1"/>
  <c r="AB954" i="1" a="1"/>
  <c r="AB954" i="1"/>
  <c r="AB955" i="1" a="1"/>
  <c r="AB955" i="1" s="1"/>
  <c r="AB956" i="1" a="1"/>
  <c r="AB956" i="1"/>
  <c r="AB957" i="1" a="1"/>
  <c r="AB957" i="1" s="1"/>
  <c r="AB958" i="1" a="1"/>
  <c r="AB958" i="1"/>
  <c r="AB959" i="1" a="1"/>
  <c r="AB959" i="1" s="1"/>
  <c r="AB960" i="1" a="1"/>
  <c r="AB960" i="1" s="1"/>
  <c r="AB961" i="1" a="1"/>
  <c r="AB961" i="1" s="1"/>
  <c r="AB962" i="1" a="1"/>
  <c r="AB962" i="1"/>
  <c r="AB963" i="1" a="1"/>
  <c r="AB963" i="1" s="1"/>
  <c r="AB964" i="1" a="1"/>
  <c r="AB964" i="1"/>
  <c r="AB965" i="1" a="1"/>
  <c r="AB965" i="1" s="1"/>
  <c r="AB966" i="1" a="1"/>
  <c r="AB966" i="1"/>
  <c r="AB967" i="1" a="1"/>
  <c r="AB967" i="1" s="1"/>
  <c r="AB968" i="1" a="1"/>
  <c r="AB968" i="1" s="1"/>
  <c r="AB969" i="1" a="1"/>
  <c r="AB969" i="1" s="1"/>
  <c r="AB970" i="1" a="1"/>
  <c r="AB970" i="1"/>
  <c r="AB971" i="1" a="1"/>
  <c r="AB971" i="1" s="1"/>
  <c r="AB972" i="1" a="1"/>
  <c r="AB972" i="1"/>
  <c r="AB973" i="1" a="1"/>
  <c r="AB973" i="1" s="1"/>
  <c r="AB974" i="1" a="1"/>
  <c r="AB974" i="1"/>
  <c r="AB975" i="1" a="1"/>
  <c r="AB975" i="1" s="1"/>
  <c r="AB976" i="1" a="1"/>
  <c r="AB976" i="1" s="1"/>
  <c r="AB977" i="1" a="1"/>
  <c r="AB977" i="1" s="1"/>
  <c r="AB978" i="1" a="1"/>
  <c r="AB978" i="1"/>
  <c r="AB979" i="1" a="1"/>
  <c r="AB979" i="1" s="1"/>
  <c r="AB980" i="1" a="1"/>
  <c r="AB980" i="1"/>
  <c r="AB981" i="1" a="1"/>
  <c r="AB981" i="1" s="1"/>
  <c r="AB982" i="1" a="1"/>
  <c r="AB982" i="1"/>
  <c r="AB983" i="1" a="1"/>
  <c r="AB983" i="1" s="1"/>
  <c r="AB984" i="1" a="1"/>
  <c r="AB984" i="1" s="1"/>
  <c r="AB985" i="1" a="1"/>
  <c r="AB985" i="1" s="1"/>
  <c r="AB986" i="1" a="1"/>
  <c r="AB986" i="1"/>
  <c r="AB987" i="1" a="1"/>
  <c r="AB987" i="1" s="1"/>
  <c r="AB988" i="1" a="1"/>
  <c r="AB988" i="1"/>
  <c r="AB989" i="1" a="1"/>
  <c r="AB989" i="1" s="1"/>
  <c r="AB990" i="1" a="1"/>
  <c r="AB990" i="1"/>
  <c r="AB991" i="1" a="1"/>
  <c r="AB991" i="1" s="1"/>
  <c r="AB992" i="1" a="1"/>
  <c r="AB992" i="1" s="1"/>
  <c r="AB993" i="1" a="1"/>
  <c r="AB993" i="1" s="1"/>
  <c r="AB994" i="1" a="1"/>
  <c r="AB994" i="1"/>
  <c r="AB995" i="1" a="1"/>
  <c r="AB995" i="1" s="1"/>
  <c r="AB996" i="1" a="1"/>
  <c r="AB996" i="1"/>
  <c r="AB997" i="1" a="1"/>
  <c r="AB997" i="1" s="1"/>
  <c r="AB998" i="1" a="1"/>
  <c r="AB998" i="1"/>
  <c r="AB999" i="1" a="1"/>
  <c r="AB999" i="1" s="1"/>
  <c r="AB1000" i="1" a="1"/>
  <c r="AB1000" i="1" s="1"/>
  <c r="AB1001" i="1" a="1"/>
  <c r="AB1001" i="1" s="1"/>
  <c r="AB1002" i="1" a="1"/>
  <c r="AB1002" i="1"/>
  <c r="AB1003" i="1" a="1"/>
  <c r="AB1003" i="1" s="1"/>
  <c r="AB1004" i="1" a="1"/>
  <c r="AB1004" i="1"/>
  <c r="AB1005" i="1" a="1"/>
  <c r="AB1005" i="1" s="1"/>
  <c r="AB1006" i="1" a="1"/>
  <c r="AB1006" i="1"/>
  <c r="AB1007" i="1" a="1"/>
  <c r="AB1007" i="1" s="1"/>
  <c r="AB1008" i="1" a="1"/>
  <c r="AB1008" i="1" s="1"/>
  <c r="AB1009" i="1" a="1"/>
  <c r="AB1009" i="1" s="1"/>
  <c r="AB1010" i="1" a="1"/>
  <c r="AB1010" i="1"/>
  <c r="AB1011" i="1" a="1"/>
  <c r="AB1011" i="1" s="1"/>
  <c r="AB1012" i="1" a="1"/>
  <c r="AB1012" i="1"/>
  <c r="AB1013" i="1" a="1"/>
  <c r="AB1013" i="1" s="1"/>
  <c r="AB1014" i="1" a="1"/>
  <c r="AB1014" i="1"/>
  <c r="AB1015" i="1" a="1"/>
  <c r="AB1015" i="1" s="1"/>
  <c r="AB1016" i="1" a="1"/>
  <c r="AB1016" i="1" s="1"/>
  <c r="AB1017" i="1" a="1"/>
  <c r="AB1017" i="1" s="1"/>
  <c r="AB1018" i="1" a="1"/>
  <c r="AB1018" i="1"/>
  <c r="AB1019" i="1" a="1"/>
  <c r="AB1019" i="1" s="1"/>
  <c r="AB1020" i="1" a="1"/>
  <c r="AB1020" i="1"/>
  <c r="AB1021" i="1" a="1"/>
  <c r="AB1021" i="1" s="1"/>
  <c r="AB1022" i="1" a="1"/>
  <c r="AB1022" i="1"/>
  <c r="AB1023" i="1" a="1"/>
  <c r="AB1023" i="1" s="1"/>
  <c r="AB1024" i="1" a="1"/>
  <c r="AB1024" i="1" s="1"/>
  <c r="AB1025" i="1" a="1"/>
  <c r="AB1025" i="1" s="1"/>
  <c r="AB1026" i="1" a="1"/>
  <c r="AB1026" i="1"/>
  <c r="AB1027" i="1" a="1"/>
  <c r="AB1027" i="1" s="1"/>
  <c r="AB1028" i="1" a="1"/>
  <c r="AB1028" i="1"/>
  <c r="AB1029" i="1" a="1"/>
  <c r="AB1029" i="1" s="1"/>
  <c r="AB1030" i="1" a="1"/>
  <c r="AB1030" i="1"/>
  <c r="AB1031" i="1" a="1"/>
  <c r="AB1031" i="1" s="1"/>
  <c r="AB1032" i="1" a="1"/>
  <c r="AB1032" i="1" s="1"/>
  <c r="AB1033" i="1" a="1"/>
  <c r="AB1033" i="1" s="1"/>
  <c r="AB1034" i="1" a="1"/>
  <c r="AB1034" i="1"/>
  <c r="AB1035" i="1" a="1"/>
  <c r="AB1035" i="1" s="1"/>
  <c r="AB1036" i="1" a="1"/>
  <c r="AB1036" i="1"/>
  <c r="AB1037" i="1" a="1"/>
  <c r="AB1037" i="1" s="1"/>
  <c r="AB1038" i="1" a="1"/>
  <c r="AB1038" i="1"/>
  <c r="AB1039" i="1" a="1"/>
  <c r="AB1039" i="1" s="1"/>
  <c r="AB1040" i="1" a="1"/>
  <c r="AB1040" i="1" s="1"/>
  <c r="AB1041" i="1" a="1"/>
  <c r="AB1041" i="1" s="1"/>
  <c r="AB1042" i="1" a="1"/>
  <c r="AB1042" i="1"/>
  <c r="AB1043" i="1" a="1"/>
  <c r="AB1043" i="1" s="1"/>
  <c r="AB1044" i="1" a="1"/>
  <c r="AB1044" i="1"/>
  <c r="AB1045" i="1" a="1"/>
  <c r="AB1045" i="1" s="1"/>
  <c r="AB1046" i="1" a="1"/>
  <c r="AB1046" i="1"/>
  <c r="AB1047" i="1" a="1"/>
  <c r="AB1047" i="1" s="1"/>
  <c r="AB1048" i="1" a="1"/>
  <c r="AB1048" i="1" s="1"/>
  <c r="AB1049" i="1" a="1"/>
  <c r="AB1049" i="1" s="1"/>
  <c r="AB1050" i="1" a="1"/>
  <c r="AB1050" i="1"/>
  <c r="AB1051" i="1" a="1"/>
  <c r="AB1051" i="1" s="1"/>
  <c r="AB1052" i="1" a="1"/>
  <c r="AB1052" i="1"/>
  <c r="AB1053" i="1" a="1"/>
  <c r="AB1053" i="1" s="1"/>
  <c r="AB1054" i="1" a="1"/>
  <c r="AB1054" i="1"/>
  <c r="AB1055" i="1" a="1"/>
  <c r="AB1055" i="1" s="1"/>
  <c r="AB1056" i="1" a="1"/>
  <c r="AB1056" i="1" s="1"/>
  <c r="AB1057" i="1" a="1"/>
  <c r="AB1057" i="1" s="1"/>
  <c r="AB1058" i="1" a="1"/>
  <c r="AB1058" i="1"/>
  <c r="AB1059" i="1" a="1"/>
  <c r="AB1059" i="1" s="1"/>
  <c r="AB1060" i="1" a="1"/>
  <c r="AB1060" i="1"/>
  <c r="AB1061" i="1" a="1"/>
  <c r="AB1061" i="1" s="1"/>
  <c r="AB1062" i="1" a="1"/>
  <c r="AB1062" i="1"/>
  <c r="AB1063" i="1" a="1"/>
  <c r="AB1063" i="1" s="1"/>
  <c r="AB1064" i="1" a="1"/>
  <c r="AB1064" i="1" s="1"/>
  <c r="AB1065" i="1" a="1"/>
  <c r="AB1065" i="1" s="1"/>
  <c r="AB1066" i="1" a="1"/>
  <c r="AB1066" i="1"/>
  <c r="AB1067" i="1" a="1"/>
  <c r="AB1067" i="1" s="1"/>
  <c r="AB1068" i="1" a="1"/>
  <c r="AB1068" i="1"/>
  <c r="AB1069" i="1" a="1"/>
  <c r="AB1069" i="1" s="1"/>
  <c r="AB1070" i="1" a="1"/>
  <c r="AB1070" i="1"/>
  <c r="AB1071" i="1" a="1"/>
  <c r="AB1071" i="1" s="1"/>
  <c r="AB1072" i="1" a="1"/>
  <c r="AB1072" i="1" s="1"/>
  <c r="AB1073" i="1" a="1"/>
  <c r="AB1073" i="1" s="1"/>
  <c r="AB1074" i="1" a="1"/>
  <c r="AB1074" i="1"/>
  <c r="AB1075" i="1" a="1"/>
  <c r="AB1075" i="1" s="1"/>
  <c r="AB1076" i="1" a="1"/>
  <c r="AB1076" i="1"/>
  <c r="AB1077" i="1" a="1"/>
  <c r="AB1077" i="1" s="1"/>
  <c r="AB1078" i="1" a="1"/>
  <c r="AB1078" i="1"/>
  <c r="AB1079" i="1" a="1"/>
  <c r="AB1079" i="1" s="1"/>
  <c r="AB1080" i="1" a="1"/>
  <c r="AB1080" i="1" s="1"/>
  <c r="AB1081" i="1" a="1"/>
  <c r="AB1081" i="1" s="1"/>
  <c r="AB1082" i="1" a="1"/>
  <c r="AB1082" i="1"/>
  <c r="AB1083" i="1" a="1"/>
  <c r="AB1083" i="1" s="1"/>
  <c r="AB1084" i="1" a="1"/>
  <c r="AB1084" i="1"/>
  <c r="AB1085" i="1" a="1"/>
  <c r="AB1085" i="1" s="1"/>
  <c r="AB1086" i="1" a="1"/>
  <c r="AB1086" i="1"/>
  <c r="AB1087" i="1" a="1"/>
  <c r="AB1087" i="1" s="1"/>
  <c r="AB1088" i="1" a="1"/>
  <c r="AB1088" i="1" s="1"/>
  <c r="AB1089" i="1" a="1"/>
  <c r="AB1089" i="1" s="1"/>
  <c r="AB1090" i="1" a="1"/>
  <c r="AB1090" i="1"/>
  <c r="AB1091" i="1" a="1"/>
  <c r="AB1091" i="1" s="1"/>
  <c r="AB1092" i="1" a="1"/>
  <c r="AB1092" i="1"/>
  <c r="AB1093" i="1" a="1"/>
  <c r="AB1093" i="1" s="1"/>
  <c r="AB1094" i="1" a="1"/>
  <c r="AB1094" i="1"/>
  <c r="AB1095" i="1" a="1"/>
  <c r="AB1095" i="1" s="1"/>
  <c r="AB1096" i="1" a="1"/>
  <c r="AB1096" i="1" s="1"/>
  <c r="AB1097" i="1" a="1"/>
  <c r="AB1097" i="1" s="1"/>
  <c r="AB1098" i="1" a="1"/>
  <c r="AB1098" i="1"/>
  <c r="AB1099" i="1" a="1"/>
  <c r="AB1099" i="1" s="1"/>
  <c r="AB1100" i="1" a="1"/>
  <c r="AB1100" i="1"/>
  <c r="AB1101" i="1" a="1"/>
  <c r="AB1101" i="1" s="1"/>
  <c r="AB1102" i="1" a="1"/>
  <c r="AB1102" i="1"/>
  <c r="AB1103" i="1" a="1"/>
  <c r="AB1103" i="1" s="1"/>
  <c r="AB1104" i="1" a="1"/>
  <c r="AB1104" i="1" s="1"/>
  <c r="AB1105" i="1" a="1"/>
  <c r="AB1105" i="1" s="1"/>
  <c r="AB1106" i="1" a="1"/>
  <c r="AB1106" i="1"/>
  <c r="AB1107" i="1" a="1"/>
  <c r="AB1107" i="1" s="1"/>
  <c r="AB1108" i="1" a="1"/>
  <c r="AB1108" i="1"/>
  <c r="AB1109" i="1" a="1"/>
  <c r="AB1109" i="1" s="1"/>
  <c r="AB1110" i="1" a="1"/>
  <c r="AB1110" i="1"/>
  <c r="AB1111" i="1" a="1"/>
  <c r="AB1111" i="1" s="1"/>
  <c r="AB1112" i="1" a="1"/>
  <c r="AB1112" i="1" s="1"/>
  <c r="AB1113" i="1" a="1"/>
  <c r="AB1113" i="1" s="1"/>
  <c r="AB1114" i="1" a="1"/>
  <c r="AB1114" i="1"/>
  <c r="AB1115" i="1" a="1"/>
  <c r="AB1115" i="1" s="1"/>
  <c r="AB1116" i="1" a="1"/>
  <c r="AB1116" i="1"/>
  <c r="AB1117" i="1" a="1"/>
  <c r="AB1117" i="1" s="1"/>
  <c r="AB1118" i="1" a="1"/>
  <c r="AB1118" i="1"/>
  <c r="AB1119" i="1" a="1"/>
  <c r="AB1119" i="1" s="1"/>
  <c r="AB1120" i="1" a="1"/>
  <c r="AB1120" i="1" s="1"/>
  <c r="AB1121" i="1" a="1"/>
  <c r="AB1121" i="1" s="1"/>
  <c r="AB1122" i="1" a="1"/>
  <c r="AB1122" i="1"/>
  <c r="AB1123" i="1" a="1"/>
  <c r="AB1123" i="1" s="1"/>
  <c r="AB1124" i="1" a="1"/>
  <c r="AB1124" i="1"/>
  <c r="AB1125" i="1" a="1"/>
  <c r="AB1125" i="1" s="1"/>
  <c r="AB1126" i="1" a="1"/>
  <c r="AB1126" i="1"/>
  <c r="AB1127" i="1" a="1"/>
  <c r="AB1127" i="1" s="1"/>
  <c r="AB1128" i="1" a="1"/>
  <c r="AB1128" i="1" s="1"/>
  <c r="AB1129" i="1" a="1"/>
  <c r="AB1129" i="1" s="1"/>
  <c r="AB1130" i="1" a="1"/>
  <c r="AB1130" i="1"/>
  <c r="AB1131" i="1" a="1"/>
  <c r="AB1131" i="1" s="1"/>
  <c r="AB1132" i="1" a="1"/>
  <c r="AB1132" i="1"/>
  <c r="AB1133" i="1" a="1"/>
  <c r="AB1133" i="1" s="1"/>
  <c r="AB1134" i="1" a="1"/>
  <c r="AB1134" i="1"/>
  <c r="AB1135" i="1" a="1"/>
  <c r="AB1135" i="1" s="1"/>
  <c r="AB1136" i="1" a="1"/>
  <c r="AB1136" i="1" s="1"/>
  <c r="AB1137" i="1" a="1"/>
  <c r="AB1137" i="1" s="1"/>
  <c r="AB1138" i="1" a="1"/>
  <c r="AB1138" i="1"/>
  <c r="AB1139" i="1" a="1"/>
  <c r="AB1139" i="1" s="1"/>
  <c r="AB1140" i="1" a="1"/>
  <c r="AB1140" i="1"/>
  <c r="AB1141" i="1" a="1"/>
  <c r="AB1141" i="1" s="1"/>
  <c r="AB1142" i="1" a="1"/>
  <c r="AB1142" i="1"/>
  <c r="AB1143" i="1" a="1"/>
  <c r="AB1143" i="1" s="1"/>
  <c r="AB1144" i="1" a="1"/>
  <c r="AB1144" i="1" s="1"/>
  <c r="AB1145" i="1" a="1"/>
  <c r="AB1145" i="1" s="1"/>
  <c r="AB1146" i="1" a="1"/>
  <c r="AB1146" i="1"/>
  <c r="AB1147" i="1" a="1"/>
  <c r="AB1147" i="1" s="1"/>
  <c r="AB1148" i="1" a="1"/>
  <c r="AB1148" i="1"/>
  <c r="AB1149" i="1" a="1"/>
  <c r="AB1149" i="1" s="1"/>
  <c r="AB1150" i="1" a="1"/>
  <c r="AB1150" i="1"/>
  <c r="AB1151" i="1" a="1"/>
  <c r="AB1151" i="1" s="1"/>
  <c r="AB1152" i="1" a="1"/>
  <c r="AB1152" i="1" s="1"/>
  <c r="AB1153" i="1" a="1"/>
  <c r="AB1153" i="1" s="1"/>
  <c r="AB1154" i="1" a="1"/>
  <c r="AB1154" i="1"/>
  <c r="AB1155" i="1" a="1"/>
  <c r="AB1155" i="1" s="1"/>
  <c r="AB1156" i="1" a="1"/>
  <c r="AB1156" i="1"/>
  <c r="AB1157" i="1" a="1"/>
  <c r="AB1157" i="1" s="1"/>
  <c r="AB1158" i="1" a="1"/>
  <c r="AB1158" i="1"/>
  <c r="AB1159" i="1" a="1"/>
  <c r="AB1159" i="1" s="1"/>
  <c r="AB1160" i="1" a="1"/>
  <c r="AB1160" i="1" s="1"/>
  <c r="AB1161" i="1" a="1"/>
  <c r="AB1161" i="1" s="1"/>
  <c r="AB1162" i="1" a="1"/>
  <c r="AB1162" i="1"/>
  <c r="AB1163" i="1" a="1"/>
  <c r="AB1163" i="1" s="1"/>
  <c r="AB1164" i="1" a="1"/>
  <c r="AB1164" i="1"/>
  <c r="AB1165" i="1" a="1"/>
  <c r="AB1165" i="1" s="1"/>
  <c r="AB1166" i="1" a="1"/>
  <c r="AB1166" i="1"/>
  <c r="AB1167" i="1" a="1"/>
  <c r="AB1167" i="1" s="1"/>
  <c r="AB1168" i="1" a="1"/>
  <c r="AB1168" i="1" s="1"/>
  <c r="AB1169" i="1" a="1"/>
  <c r="AB1169" i="1" s="1"/>
  <c r="AB1170" i="1" a="1"/>
  <c r="AB1170" i="1"/>
  <c r="AB1171" i="1" a="1"/>
  <c r="AB1171" i="1" s="1"/>
  <c r="AB1172" i="1" a="1"/>
  <c r="AB1172" i="1"/>
  <c r="AB1173" i="1" a="1"/>
  <c r="AB1173" i="1" s="1"/>
  <c r="AB1174" i="1" a="1"/>
  <c r="AB1174" i="1"/>
  <c r="AB1175" i="1" a="1"/>
  <c r="AB1175" i="1" s="1"/>
  <c r="AB1176" i="1" a="1"/>
  <c r="AB1176" i="1" s="1"/>
  <c r="AB1177" i="1" a="1"/>
  <c r="AB1177" i="1" s="1"/>
  <c r="AB1178" i="1" a="1"/>
  <c r="AB1178" i="1"/>
  <c r="AB1179" i="1" a="1"/>
  <c r="AB1179" i="1" s="1"/>
  <c r="AB1180" i="1" a="1"/>
  <c r="AB1180" i="1"/>
  <c r="AB1181" i="1" a="1"/>
  <c r="AB1181" i="1" s="1"/>
  <c r="AB1182" i="1" a="1"/>
  <c r="AB1182" i="1"/>
  <c r="AB1183" i="1" a="1"/>
  <c r="AB1183" i="1" s="1"/>
  <c r="AB1184" i="1" a="1"/>
  <c r="AB1184" i="1" s="1"/>
  <c r="AB1185" i="1" a="1"/>
  <c r="AB1185" i="1" s="1"/>
  <c r="AB1186" i="1" a="1"/>
  <c r="AB1186" i="1"/>
  <c r="AB1187" i="1" a="1"/>
  <c r="AB1187" i="1" s="1"/>
  <c r="AB1188" i="1" a="1"/>
  <c r="AB1188" i="1"/>
  <c r="AB1189" i="1" a="1"/>
  <c r="AB1189" i="1" s="1"/>
  <c r="AB1190" i="1" a="1"/>
  <c r="AB1190" i="1"/>
  <c r="AB1191" i="1" a="1"/>
  <c r="AB1191" i="1" s="1"/>
  <c r="AB1192" i="1" a="1"/>
  <c r="AB1192" i="1" s="1"/>
  <c r="AB1193" i="1" a="1"/>
  <c r="AB1193" i="1" s="1"/>
  <c r="AB1194" i="1" a="1"/>
  <c r="AB1194" i="1"/>
  <c r="AB1195" i="1" a="1"/>
  <c r="AB1195" i="1" s="1"/>
  <c r="AB1196" i="1" a="1"/>
  <c r="AB1196" i="1"/>
  <c r="AB1197" i="1" a="1"/>
  <c r="AB1197" i="1" s="1"/>
  <c r="AB1198" i="1" a="1"/>
  <c r="AB1198" i="1"/>
  <c r="AB1199" i="1" a="1"/>
  <c r="AB1199" i="1" s="1"/>
  <c r="AB1200" i="1" a="1"/>
  <c r="AB1200" i="1" s="1"/>
  <c r="AB1201" i="1" a="1"/>
  <c r="AB1201" i="1" s="1"/>
  <c r="AB1202" i="1" a="1"/>
  <c r="AB1202" i="1"/>
  <c r="AB1203" i="1" a="1"/>
  <c r="AB1203" i="1" s="1"/>
  <c r="AB1204" i="1" a="1"/>
  <c r="AB1204" i="1"/>
  <c r="AB1205" i="1" a="1"/>
  <c r="AB1205" i="1" s="1"/>
  <c r="AB1206" i="1" a="1"/>
  <c r="AB1206" i="1"/>
  <c r="AB1207" i="1" a="1"/>
  <c r="AB1207" i="1" s="1"/>
  <c r="AB1208" i="1" a="1"/>
  <c r="AB1208" i="1" s="1"/>
  <c r="AB1209" i="1" a="1"/>
  <c r="AB1209" i="1" s="1"/>
  <c r="AB1210" i="1" a="1"/>
  <c r="AB1210" i="1"/>
  <c r="AB1211" i="1" a="1"/>
  <c r="AB1211" i="1" s="1"/>
  <c r="AB1212" i="1" a="1"/>
  <c r="AB1212" i="1"/>
  <c r="AB1213" i="1" a="1"/>
  <c r="AB1213" i="1" s="1"/>
  <c r="AB1214" i="1" a="1"/>
  <c r="AB1214" i="1"/>
  <c r="AB1215" i="1" a="1"/>
  <c r="AB1215" i="1" s="1"/>
  <c r="AB1216" i="1" a="1"/>
  <c r="AB1216" i="1" s="1"/>
  <c r="AB1217" i="1" a="1"/>
  <c r="AB1217" i="1" s="1"/>
  <c r="AB1218" i="1" a="1"/>
  <c r="AB1218" i="1"/>
  <c r="AB1219" i="1" a="1"/>
  <c r="AB1219" i="1" s="1"/>
  <c r="AB1220" i="1" a="1"/>
  <c r="AB1220" i="1"/>
  <c r="AB1221" i="1" a="1"/>
  <c r="AB1221" i="1" s="1"/>
  <c r="AB1222" i="1" a="1"/>
  <c r="AB1222" i="1"/>
  <c r="AB1223" i="1" a="1"/>
  <c r="AB1223" i="1" s="1"/>
  <c r="AB1224" i="1" a="1"/>
  <c r="AB1224" i="1" s="1"/>
  <c r="AB1225" i="1" a="1"/>
  <c r="AB1225" i="1" s="1"/>
  <c r="AB1226" i="1" a="1"/>
  <c r="AB1226" i="1"/>
  <c r="AB1227" i="1" a="1"/>
  <c r="AB1227" i="1" s="1"/>
  <c r="AB1228" i="1" a="1"/>
  <c r="AB1228" i="1"/>
  <c r="AB1229" i="1" a="1"/>
  <c r="AB1229" i="1" s="1"/>
  <c r="AB1230" i="1" a="1"/>
  <c r="AB1230" i="1"/>
  <c r="AB1231" i="1" a="1"/>
  <c r="AB1231" i="1" s="1"/>
  <c r="AB1232" i="1" a="1"/>
  <c r="AB1232" i="1" s="1"/>
  <c r="AB1233" i="1" a="1"/>
  <c r="AB1233" i="1" s="1"/>
  <c r="AB1234" i="1" a="1"/>
  <c r="AB1234" i="1"/>
  <c r="AB1235" i="1" a="1"/>
  <c r="AB1235" i="1" s="1"/>
  <c r="AB1236" i="1" a="1"/>
  <c r="AB1236" i="1"/>
  <c r="AB1237" i="1" a="1"/>
  <c r="AB1237" i="1" s="1"/>
  <c r="AB1238" i="1" a="1"/>
  <c r="AB1238" i="1"/>
  <c r="AB1239" i="1" a="1"/>
  <c r="AB1239" i="1" s="1"/>
  <c r="AB1240" i="1" a="1"/>
  <c r="AB1240" i="1" s="1"/>
  <c r="AB1241" i="1" a="1"/>
  <c r="AB1241" i="1" s="1"/>
  <c r="AB1242" i="1" a="1"/>
  <c r="AB1242" i="1"/>
  <c r="AB1243" i="1" a="1"/>
  <c r="AB1243" i="1" s="1"/>
  <c r="AB1244" i="1" a="1"/>
  <c r="AB1244" i="1"/>
  <c r="AB1245" i="1" a="1"/>
  <c r="AB1245" i="1" s="1"/>
  <c r="AB1246" i="1" a="1"/>
  <c r="AB1246" i="1"/>
  <c r="AB1247" i="1" a="1"/>
  <c r="AB1247" i="1" s="1"/>
  <c r="AB1248" i="1" a="1"/>
  <c r="AB1248" i="1" s="1"/>
  <c r="AB1249" i="1" a="1"/>
  <c r="AB1249" i="1" s="1"/>
  <c r="AB1250" i="1" a="1"/>
  <c r="AB1250" i="1"/>
  <c r="AB1251" i="1" a="1"/>
  <c r="AB1251" i="1" s="1"/>
  <c r="AB1252" i="1" a="1"/>
  <c r="AB1252" i="1"/>
  <c r="AB1253" i="1" a="1"/>
  <c r="AB1253" i="1" s="1"/>
  <c r="AB1254" i="1" a="1"/>
  <c r="AB1254" i="1"/>
  <c r="AB1255" i="1" a="1"/>
  <c r="AB1255" i="1" s="1"/>
  <c r="AB1256" i="1" a="1"/>
  <c r="AB1256" i="1" s="1"/>
  <c r="AB1257" i="1" a="1"/>
  <c r="AB1257" i="1" s="1"/>
  <c r="AB1258" i="1" a="1"/>
  <c r="AB1258" i="1"/>
  <c r="AB1259" i="1" a="1"/>
  <c r="AB1259" i="1" s="1"/>
  <c r="AB1260" i="1" a="1"/>
  <c r="AB1260" i="1"/>
  <c r="AB1261" i="1" a="1"/>
  <c r="AB1261" i="1" s="1"/>
  <c r="AB1262" i="1" a="1"/>
  <c r="AB1262" i="1"/>
  <c r="AB1263" i="1" a="1"/>
  <c r="AB1263" i="1" s="1"/>
  <c r="AB1264" i="1" a="1"/>
  <c r="AB1264" i="1" s="1"/>
  <c r="AB1265" i="1" a="1"/>
  <c r="AB1265" i="1" s="1"/>
  <c r="AB1266" i="1" a="1"/>
  <c r="AB1266" i="1"/>
  <c r="AB1267" i="1" a="1"/>
  <c r="AB1267" i="1" s="1"/>
  <c r="AB1268" i="1" a="1"/>
  <c r="AB1268" i="1"/>
  <c r="AB1269" i="1" a="1"/>
  <c r="AB1269" i="1" s="1"/>
  <c r="AB1270" i="1" a="1"/>
  <c r="AB1270" i="1"/>
  <c r="AB1271" i="1" a="1"/>
  <c r="AB1271" i="1" s="1"/>
  <c r="AB1272" i="1" a="1"/>
  <c r="AB1272" i="1" s="1"/>
  <c r="AB1273" i="1" a="1"/>
  <c r="AB1273" i="1" s="1"/>
  <c r="AB1274" i="1" a="1"/>
  <c r="AB1274" i="1"/>
  <c r="AB1275" i="1" a="1"/>
  <c r="AB1275" i="1" s="1"/>
  <c r="AB1276" i="1" a="1"/>
  <c r="AB1276" i="1"/>
  <c r="AB1277" i="1" a="1"/>
  <c r="AB1277" i="1" s="1"/>
  <c r="AB1278" i="1" a="1"/>
  <c r="AB1278" i="1"/>
  <c r="AB1279" i="1" a="1"/>
  <c r="AB1279" i="1" s="1"/>
  <c r="AB1280" i="1" a="1"/>
  <c r="AB1280" i="1" s="1"/>
  <c r="AB1281" i="1" a="1"/>
  <c r="AB1281" i="1" s="1"/>
  <c r="AB1282" i="1" a="1"/>
  <c r="AB1282" i="1"/>
  <c r="AB1283" i="1" a="1"/>
  <c r="AB1283" i="1" s="1"/>
  <c r="AB1284" i="1" a="1"/>
  <c r="AB1284" i="1"/>
  <c r="AB1285" i="1" a="1"/>
  <c r="AB1285" i="1" s="1"/>
  <c r="AB1286" i="1" a="1"/>
  <c r="AB1286" i="1"/>
  <c r="AB1287" i="1" a="1"/>
  <c r="AB1287" i="1" s="1"/>
  <c r="AB1288" i="1" a="1"/>
  <c r="AB1288" i="1" s="1"/>
  <c r="AB1289" i="1" a="1"/>
  <c r="AB1289" i="1" s="1"/>
  <c r="AB1290" i="1" a="1"/>
  <c r="AB1290" i="1"/>
  <c r="AB1291" i="1" a="1"/>
  <c r="AB1291" i="1" s="1"/>
  <c r="AB1292" i="1" a="1"/>
  <c r="AB1292" i="1"/>
  <c r="AB1293" i="1" a="1"/>
  <c r="AB1293" i="1" s="1"/>
  <c r="AB1294" i="1" a="1"/>
  <c r="AB1294" i="1"/>
  <c r="AB1295" i="1" a="1"/>
  <c r="AB1295" i="1" s="1"/>
  <c r="AB1296" i="1" a="1"/>
  <c r="AB1296" i="1" s="1"/>
  <c r="AB1297" i="1" a="1"/>
  <c r="AB1297" i="1" s="1"/>
  <c r="AB1298" i="1" a="1"/>
  <c r="AB1298" i="1"/>
  <c r="AB1299" i="1" a="1"/>
  <c r="AB1299" i="1" s="1"/>
  <c r="AB1300" i="1" a="1"/>
  <c r="AB1300" i="1"/>
  <c r="AB1301" i="1" a="1"/>
  <c r="AB1301" i="1" s="1"/>
  <c r="AB1302" i="1" a="1"/>
  <c r="AB1302" i="1"/>
  <c r="AB1303" i="1" a="1"/>
  <c r="AB1303" i="1" s="1"/>
  <c r="AB1304" i="1" a="1"/>
  <c r="AB1304" i="1" s="1"/>
  <c r="AB1305" i="1" a="1"/>
  <c r="AB1305" i="1" s="1"/>
  <c r="AB1306" i="1" a="1"/>
  <c r="AB1306" i="1"/>
  <c r="AB1307" i="1" a="1"/>
  <c r="AB1307" i="1" s="1"/>
  <c r="AB1308" i="1" a="1"/>
  <c r="AB1308" i="1"/>
  <c r="AB1309" i="1" a="1"/>
  <c r="AB1309" i="1" s="1"/>
  <c r="AB1310" i="1" a="1"/>
  <c r="AB1310" i="1"/>
  <c r="AB1311" i="1" a="1"/>
  <c r="AB1311" i="1" s="1"/>
  <c r="AB1312" i="1" a="1"/>
  <c r="AB1312" i="1" s="1"/>
  <c r="AB1313" i="1" a="1"/>
  <c r="AB1313" i="1" s="1"/>
  <c r="AB1314" i="1" a="1"/>
  <c r="AB1314" i="1"/>
  <c r="AB1315" i="1" a="1"/>
  <c r="AB1315" i="1" s="1"/>
  <c r="AB1316" i="1" a="1"/>
  <c r="AB1316" i="1"/>
  <c r="AB1317" i="1" a="1"/>
  <c r="AB1317" i="1" s="1"/>
  <c r="AB1318" i="1" a="1"/>
  <c r="AB1318" i="1"/>
  <c r="AB1319" i="1" a="1"/>
  <c r="AB1319" i="1" s="1"/>
  <c r="AB1320" i="1" a="1"/>
  <c r="AB1320" i="1" s="1"/>
  <c r="AB1321" i="1" a="1"/>
  <c r="AB1321" i="1" s="1"/>
  <c r="AB1322" i="1" a="1"/>
  <c r="AB1322" i="1"/>
  <c r="AB1323" i="1" a="1"/>
  <c r="AB1323" i="1" s="1"/>
  <c r="AB1324" i="1" a="1"/>
  <c r="AB1324" i="1"/>
  <c r="AB1325" i="1" a="1"/>
  <c r="AB1325" i="1" s="1"/>
  <c r="AB1326" i="1" a="1"/>
  <c r="AB1326" i="1"/>
  <c r="AB1327" i="1" a="1"/>
  <c r="AB1327" i="1" s="1"/>
  <c r="AB1328" i="1" a="1"/>
  <c r="AB1328" i="1" s="1"/>
  <c r="AB1329" i="1" a="1"/>
  <c r="AB1329" i="1" s="1"/>
  <c r="AB1330" i="1" a="1"/>
  <c r="AB1330" i="1"/>
  <c r="AB1331" i="1" a="1"/>
  <c r="AB1331" i="1" s="1"/>
  <c r="AB1332" i="1" a="1"/>
  <c r="AB1332" i="1"/>
  <c r="AB1333" i="1" a="1"/>
  <c r="AB1333" i="1" s="1"/>
  <c r="AB1334" i="1" a="1"/>
  <c r="AB1334" i="1"/>
  <c r="AB1335" i="1" a="1"/>
  <c r="AB1335" i="1" s="1"/>
  <c r="AB1336" i="1" a="1"/>
  <c r="AB1336" i="1" s="1"/>
  <c r="AB1337" i="1" a="1"/>
  <c r="AB1337" i="1" s="1"/>
  <c r="AB1338" i="1" a="1"/>
  <c r="AB1338" i="1"/>
  <c r="AB1339" i="1" a="1"/>
  <c r="AB1339" i="1" s="1"/>
  <c r="AB1340" i="1" a="1"/>
  <c r="AB1340" i="1"/>
  <c r="AB1341" i="1" a="1"/>
  <c r="AB1341" i="1" s="1"/>
  <c r="AB1342" i="1" a="1"/>
  <c r="AB1342" i="1"/>
  <c r="AB1343" i="1" a="1"/>
  <c r="AB1343" i="1" s="1"/>
  <c r="AB1344" i="1" a="1"/>
  <c r="AB1344" i="1" s="1"/>
  <c r="AB1345" i="1" a="1"/>
  <c r="AB1345" i="1" s="1"/>
  <c r="AB1346" i="1" a="1"/>
  <c r="AB1346" i="1"/>
  <c r="AB1347" i="1" a="1"/>
  <c r="AB1347" i="1" s="1"/>
  <c r="AB1348" i="1" a="1"/>
  <c r="AB1348" i="1"/>
  <c r="AB1349" i="1" a="1"/>
  <c r="AB1349" i="1" s="1"/>
  <c r="AB1350" i="1" a="1"/>
  <c r="AB1350" i="1"/>
  <c r="AB1351" i="1" a="1"/>
  <c r="AB1351" i="1" s="1"/>
  <c r="AB1352" i="1" a="1"/>
  <c r="AB1352" i="1" s="1"/>
  <c r="AB1353" i="1" a="1"/>
  <c r="AB1353" i="1" s="1"/>
  <c r="AB1354" i="1" a="1"/>
  <c r="AB1354" i="1"/>
  <c r="AB1355" i="1" a="1"/>
  <c r="AB1355" i="1" s="1"/>
  <c r="AB1356" i="1" a="1"/>
  <c r="AB1356" i="1"/>
  <c r="AB1357" i="1" a="1"/>
  <c r="AB1357" i="1" s="1"/>
  <c r="AB1358" i="1" a="1"/>
  <c r="AB1358" i="1"/>
  <c r="AB1359" i="1" a="1"/>
  <c r="AB1359" i="1" s="1"/>
  <c r="AB1360" i="1" a="1"/>
  <c r="AB1360" i="1" s="1"/>
  <c r="AB1361" i="1" a="1"/>
  <c r="AB1361" i="1" s="1"/>
  <c r="AB1362" i="1" a="1"/>
  <c r="AB1362" i="1"/>
  <c r="AB1363" i="1" a="1"/>
  <c r="AB1363" i="1" s="1"/>
  <c r="AB1364" i="1" a="1"/>
  <c r="AB1364" i="1"/>
  <c r="AB1365" i="1" a="1"/>
  <c r="AB1365" i="1" s="1"/>
  <c r="AB1366" i="1" a="1"/>
  <c r="AB1366" i="1"/>
  <c r="AB1367" i="1" a="1"/>
  <c r="AB1367" i="1" s="1"/>
  <c r="AB1368" i="1" a="1"/>
  <c r="AB1368" i="1" s="1"/>
  <c r="AB1369" i="1" a="1"/>
  <c r="AB1369" i="1" s="1"/>
  <c r="AB1370" i="1" a="1"/>
  <c r="AB1370" i="1"/>
  <c r="AB1371" i="1" a="1"/>
  <c r="AB1371" i="1" s="1"/>
  <c r="AB1372" i="1" a="1"/>
  <c r="AB1372" i="1"/>
  <c r="AB1373" i="1" a="1"/>
  <c r="AB1373" i="1" s="1"/>
  <c r="AB1374" i="1" a="1"/>
  <c r="AB1374" i="1"/>
  <c r="AB1375" i="1" a="1"/>
  <c r="AB1375" i="1" s="1"/>
  <c r="AB1376" i="1" a="1"/>
  <c r="AB1376" i="1" s="1"/>
  <c r="AB1377" i="1" a="1"/>
  <c r="AB1377" i="1" s="1"/>
  <c r="AB1378" i="1" a="1"/>
  <c r="AB1378" i="1"/>
  <c r="AB1379" i="1" a="1"/>
  <c r="AB1379" i="1" s="1"/>
  <c r="AB1380" i="1" a="1"/>
  <c r="AB1380" i="1"/>
  <c r="AB1381" i="1" a="1"/>
  <c r="AB1381" i="1" s="1"/>
  <c r="AB1382" i="1" a="1"/>
  <c r="AB1382" i="1"/>
  <c r="AB1383" i="1" a="1"/>
  <c r="AB1383" i="1" s="1"/>
  <c r="AB1384" i="1" a="1"/>
  <c r="AB1384" i="1" s="1"/>
  <c r="AB1385" i="1" a="1"/>
  <c r="AB1385" i="1" s="1"/>
  <c r="AB1386" i="1" a="1"/>
  <c r="AB1386" i="1"/>
  <c r="AB1387" i="1" a="1"/>
  <c r="AB1387" i="1" s="1"/>
  <c r="AB1388" i="1" a="1"/>
  <c r="AB1388" i="1"/>
  <c r="AB1389" i="1" a="1"/>
  <c r="AB1389" i="1" s="1"/>
  <c r="AB1390" i="1" a="1"/>
  <c r="AB1390" i="1"/>
  <c r="AB1391" i="1" a="1"/>
  <c r="AB1391" i="1" s="1"/>
  <c r="AB1392" i="1" a="1"/>
  <c r="AB1392" i="1" s="1"/>
  <c r="AB1393" i="1" a="1"/>
  <c r="AB1393" i="1" s="1"/>
  <c r="AB1394" i="1" a="1"/>
  <c r="AB1394" i="1"/>
  <c r="AB1395" i="1" a="1"/>
  <c r="AB1395" i="1" s="1"/>
  <c r="AB1396" i="1" a="1"/>
  <c r="AB1396" i="1"/>
  <c r="AB1397" i="1" a="1"/>
  <c r="AB1397" i="1" s="1"/>
  <c r="AB1398" i="1" a="1"/>
  <c r="AB1398" i="1"/>
  <c r="AB1399" i="1" a="1"/>
  <c r="AB1399" i="1" s="1"/>
  <c r="AB1400" i="1" a="1"/>
  <c r="AB1400" i="1" s="1"/>
  <c r="AB1401" i="1" a="1"/>
  <c r="AB1401" i="1" s="1"/>
  <c r="AB1402" i="1" a="1"/>
  <c r="AB1402" i="1"/>
  <c r="AB1403" i="1" a="1"/>
  <c r="AB1403" i="1" s="1"/>
  <c r="AB1404" i="1" a="1"/>
  <c r="AB1404" i="1"/>
  <c r="AB1405" i="1" a="1"/>
  <c r="AB1405" i="1" s="1"/>
  <c r="AB1406" i="1" a="1"/>
  <c r="AB1406" i="1"/>
  <c r="AB1407" i="1" a="1"/>
  <c r="AB1407" i="1" s="1"/>
  <c r="AB1408" i="1" a="1"/>
  <c r="AB1408" i="1" s="1"/>
  <c r="AB1409" i="1" a="1"/>
  <c r="AB1409" i="1" s="1"/>
  <c r="AB1410" i="1" a="1"/>
  <c r="AB1410" i="1"/>
  <c r="AB1411" i="1" a="1"/>
  <c r="AB1411" i="1" s="1"/>
  <c r="AB1412" i="1" a="1"/>
  <c r="AB1412" i="1"/>
  <c r="AB1413" i="1" a="1"/>
  <c r="AB1413" i="1" s="1"/>
  <c r="AB1414" i="1" a="1"/>
  <c r="AB1414" i="1"/>
  <c r="AB1415" i="1" a="1"/>
  <c r="AB1415" i="1" s="1"/>
  <c r="AB1416" i="1" a="1"/>
  <c r="AB1416" i="1" s="1"/>
  <c r="AB1417" i="1" a="1"/>
  <c r="AB1417" i="1" s="1"/>
  <c r="AB1418" i="1" a="1"/>
  <c r="AB1418" i="1"/>
  <c r="AB1419" i="1" a="1"/>
  <c r="AB1419" i="1" s="1"/>
  <c r="AB1420" i="1" a="1"/>
  <c r="AB1420" i="1"/>
  <c r="AB1421" i="1" a="1"/>
  <c r="AB1421" i="1" s="1"/>
  <c r="AB1422" i="1" a="1"/>
  <c r="AB1422" i="1"/>
  <c r="AB1423" i="1" a="1"/>
  <c r="AB1423" i="1" s="1"/>
  <c r="AB1424" i="1" a="1"/>
  <c r="AB1424" i="1" s="1"/>
  <c r="AB1425" i="1" a="1"/>
  <c r="AB1425" i="1" s="1"/>
  <c r="AB1426" i="1" a="1"/>
  <c r="AB1426" i="1"/>
  <c r="AB1427" i="1" a="1"/>
  <c r="AB1427" i="1" s="1"/>
  <c r="AB1428" i="1" a="1"/>
  <c r="AB1428" i="1"/>
  <c r="AB1429" i="1" a="1"/>
  <c r="AB1429" i="1" s="1"/>
  <c r="AB1430" i="1" a="1"/>
  <c r="AB1430" i="1"/>
  <c r="AB1431" i="1" a="1"/>
  <c r="AB1431" i="1"/>
  <c r="AB1432" i="1" a="1"/>
  <c r="AB1432" i="1"/>
  <c r="AB1433" i="1" a="1"/>
  <c r="AB1433" i="1"/>
  <c r="AB1434" i="1" a="1"/>
  <c r="AB1434" i="1"/>
  <c r="AB1435" i="1" a="1"/>
  <c r="AB1435" i="1"/>
  <c r="AB1436" i="1" a="1"/>
  <c r="AB1436" i="1"/>
  <c r="AB1437" i="1" a="1"/>
  <c r="AB1437" i="1"/>
  <c r="AB1438" i="1" a="1"/>
  <c r="AB1438" i="1"/>
  <c r="AB1439" i="1" a="1"/>
  <c r="AB1439" i="1"/>
  <c r="AB1440" i="1" a="1"/>
  <c r="AB1440" i="1"/>
  <c r="AB1441" i="1" a="1"/>
  <c r="AB1441" i="1"/>
  <c r="AB1442" i="1" a="1"/>
  <c r="AB1442" i="1"/>
  <c r="AB1443" i="1" a="1"/>
  <c r="AB1443" i="1"/>
  <c r="AB1444" i="1" a="1"/>
  <c r="AB1444" i="1"/>
  <c r="AB1445" i="1" a="1"/>
  <c r="AB1445" i="1"/>
  <c r="AB1446" i="1" a="1"/>
  <c r="AB1446" i="1"/>
  <c r="AB1447" i="1" a="1"/>
  <c r="AB1447" i="1"/>
  <c r="AB1448" i="1" a="1"/>
  <c r="AB1448" i="1"/>
  <c r="AB1449" i="1" a="1"/>
  <c r="AB1449" i="1"/>
  <c r="AB1450" i="1" a="1"/>
  <c r="AB1450" i="1"/>
  <c r="AB1451" i="1" a="1"/>
  <c r="AB1451" i="1"/>
  <c r="AB1452" i="1" a="1"/>
  <c r="AB1452" i="1"/>
  <c r="AB1453" i="1" a="1"/>
  <c r="AB1453" i="1"/>
  <c r="AB1454" i="1" a="1"/>
  <c r="AB1454" i="1"/>
  <c r="AB1455" i="1" a="1"/>
  <c r="AB1455" i="1"/>
  <c r="AB1456" i="1" a="1"/>
  <c r="AB1456" i="1"/>
  <c r="AB1457" i="1" a="1"/>
  <c r="AB1457" i="1"/>
  <c r="AB1458" i="1" a="1"/>
  <c r="AB1458" i="1"/>
  <c r="AB1459" i="1" a="1"/>
  <c r="AB1459" i="1"/>
  <c r="AB1460" i="1" a="1"/>
  <c r="AB1460" i="1"/>
  <c r="AB1461" i="1" a="1"/>
  <c r="AB1461" i="1"/>
  <c r="AB1462" i="1" a="1"/>
  <c r="AB1462" i="1"/>
  <c r="AB1463" i="1" a="1"/>
  <c r="AB1463" i="1"/>
  <c r="AB1464" i="1" a="1"/>
  <c r="AB1464" i="1"/>
  <c r="AB1465" i="1" a="1"/>
  <c r="AB1465" i="1"/>
  <c r="AB1466" i="1" a="1"/>
  <c r="AB1466" i="1"/>
  <c r="AB1467" i="1" a="1"/>
  <c r="AB1467" i="1"/>
  <c r="AB1468" i="1" a="1"/>
  <c r="AB1468" i="1"/>
  <c r="AB1469" i="1" a="1"/>
  <c r="AB1469" i="1"/>
  <c r="AB1470" i="1" a="1"/>
  <c r="AB1470" i="1"/>
  <c r="AB1471" i="1" a="1"/>
  <c r="AB1471" i="1"/>
  <c r="AB1472" i="1" a="1"/>
  <c r="AB1472" i="1"/>
  <c r="AB1473" i="1" a="1"/>
  <c r="AB1473" i="1"/>
  <c r="AB1474" i="1" a="1"/>
  <c r="AB1474" i="1"/>
  <c r="AB1475" i="1" a="1"/>
  <c r="AB1475" i="1"/>
  <c r="AB1476" i="1" a="1"/>
  <c r="AB1476" i="1"/>
  <c r="AB1477" i="1" a="1"/>
  <c r="AB1477" i="1"/>
  <c r="AB1478" i="1" a="1"/>
  <c r="AB1478" i="1"/>
  <c r="AB1479" i="1" a="1"/>
  <c r="AB1479" i="1"/>
  <c r="AB1480" i="1" a="1"/>
  <c r="AB1480" i="1"/>
  <c r="AB1481" i="1" a="1"/>
  <c r="AB1481" i="1"/>
  <c r="AB1482" i="1" a="1"/>
  <c r="AB1482" i="1"/>
  <c r="AB1483" i="1" a="1"/>
  <c r="AB1483" i="1"/>
  <c r="AB1484" i="1" a="1"/>
  <c r="AB1484" i="1"/>
  <c r="AB1485" i="1" a="1"/>
  <c r="AB1485" i="1"/>
  <c r="AB1486" i="1" a="1"/>
  <c r="AB1486" i="1"/>
  <c r="AB1487" i="1" a="1"/>
  <c r="AB1487" i="1"/>
  <c r="AB1488" i="1" a="1"/>
  <c r="AB1488" i="1"/>
  <c r="AB1489" i="1" a="1"/>
  <c r="AB1489" i="1"/>
  <c r="AB1490" i="1" a="1"/>
  <c r="AB1490" i="1"/>
  <c r="AB1491" i="1" a="1"/>
  <c r="AB1491" i="1"/>
  <c r="AB1492" i="1" a="1"/>
  <c r="AB1492" i="1"/>
  <c r="AB1493" i="1" a="1"/>
  <c r="AB1493" i="1"/>
  <c r="AB1494" i="1" a="1"/>
  <c r="AB1494" i="1"/>
  <c r="AB1495" i="1" a="1"/>
  <c r="AB1495" i="1"/>
  <c r="AB1496" i="1" a="1"/>
  <c r="AB1496" i="1"/>
  <c r="AB1497" i="1" a="1"/>
  <c r="AB1497" i="1"/>
  <c r="AB1498" i="1" a="1"/>
  <c r="AB1498" i="1"/>
  <c r="AB1499" i="1" a="1"/>
  <c r="AB1499" i="1"/>
  <c r="AB1500" i="1" a="1"/>
  <c r="AB1500" i="1"/>
  <c r="AB1501" i="1" a="1"/>
  <c r="AB1501" i="1"/>
  <c r="AB1502" i="1" a="1"/>
  <c r="AB1502" i="1"/>
  <c r="AB1503" i="1" a="1"/>
  <c r="AB1503" i="1"/>
  <c r="AB1504" i="1" a="1"/>
  <c r="AB1504" i="1"/>
  <c r="AB1505" i="1" a="1"/>
  <c r="AB1505" i="1"/>
  <c r="AB1506" i="1" a="1"/>
  <c r="AB1506" i="1"/>
  <c r="AB1507" i="1" a="1"/>
  <c r="AB1507" i="1"/>
  <c r="AB1508" i="1" a="1"/>
  <c r="AB1508" i="1"/>
  <c r="AB1509" i="1" a="1"/>
  <c r="AB1509" i="1"/>
  <c r="AB1510" i="1" a="1"/>
  <c r="AB1510" i="1"/>
  <c r="AB1511" i="1" a="1"/>
  <c r="AB1511" i="1"/>
  <c r="AB1512" i="1" a="1"/>
  <c r="AB1512" i="1"/>
  <c r="AB1513" i="1" a="1"/>
  <c r="AB1513" i="1"/>
  <c r="AB1514" i="1" a="1"/>
  <c r="AB1514" i="1"/>
  <c r="AB1515" i="1" a="1"/>
  <c r="AB1515" i="1"/>
  <c r="AB1516" i="1" a="1"/>
  <c r="AB1516" i="1"/>
  <c r="AB1517" i="1" a="1"/>
  <c r="AB1517" i="1"/>
  <c r="AB1518" i="1" a="1"/>
  <c r="AB1518" i="1"/>
  <c r="AB1519" i="1" a="1"/>
  <c r="AB1519" i="1"/>
  <c r="AB1520" i="1" a="1"/>
  <c r="AB1520" i="1"/>
  <c r="AB1521" i="1" a="1"/>
  <c r="AB1521" i="1"/>
  <c r="AB1522" i="1" a="1"/>
  <c r="AB1522" i="1"/>
  <c r="AB1523" i="1" a="1"/>
  <c r="AB1523" i="1"/>
  <c r="AB1524" i="1" a="1"/>
  <c r="AB1524" i="1"/>
  <c r="AB1525" i="1" a="1"/>
  <c r="AB1525" i="1"/>
  <c r="AB1526" i="1" a="1"/>
  <c r="AB1526" i="1"/>
  <c r="AB1527" i="1" a="1"/>
  <c r="AB1527" i="1"/>
  <c r="AB1528" i="1" a="1"/>
  <c r="AB1528" i="1"/>
  <c r="AB1529" i="1" a="1"/>
  <c r="AB1529" i="1"/>
  <c r="AB1530" i="1" a="1"/>
  <c r="AB1530" i="1"/>
  <c r="AB1531" i="1" a="1"/>
  <c r="AB1531" i="1"/>
  <c r="AB1532" i="1" a="1"/>
  <c r="AB1532" i="1"/>
  <c r="AB1533" i="1" a="1"/>
  <c r="AB1533" i="1"/>
  <c r="AB1534" i="1" a="1"/>
  <c r="AB1534" i="1"/>
  <c r="AB1535" i="1" a="1"/>
  <c r="AB1535" i="1"/>
  <c r="AB1536" i="1" a="1"/>
  <c r="AB1536" i="1"/>
  <c r="AB1537" i="1" a="1"/>
  <c r="AB1537" i="1"/>
  <c r="AB1538" i="1" a="1"/>
  <c r="AB1538" i="1"/>
  <c r="AB1539" i="1" a="1"/>
  <c r="AB1539" i="1"/>
  <c r="AB1540" i="1" a="1"/>
  <c r="AB1540" i="1"/>
  <c r="AB1541" i="1" a="1"/>
  <c r="AB1541" i="1"/>
  <c r="AB1542" i="1" a="1"/>
  <c r="AB1542" i="1"/>
  <c r="AB1543" i="1" a="1"/>
  <c r="AB1543" i="1"/>
  <c r="AB1544" i="1" a="1"/>
  <c r="AB1544" i="1"/>
  <c r="AB1545" i="1" a="1"/>
  <c r="AB1545" i="1"/>
  <c r="AB1546" i="1" a="1"/>
  <c r="AB1546" i="1"/>
  <c r="AB1547" i="1" a="1"/>
  <c r="AB1547" i="1"/>
  <c r="AB1548" i="1" a="1"/>
  <c r="AB1548" i="1"/>
  <c r="AB1549" i="1" a="1"/>
  <c r="AB1549" i="1"/>
  <c r="AB1550" i="1" a="1"/>
  <c r="AB1550" i="1"/>
  <c r="AB1551" i="1" a="1"/>
  <c r="AB1551" i="1"/>
  <c r="AB1552" i="1" a="1"/>
  <c r="AB1552" i="1"/>
  <c r="AB1553" i="1" a="1"/>
  <c r="AB1553" i="1"/>
  <c r="AB1554" i="1" a="1"/>
  <c r="AB1554" i="1"/>
  <c r="AB1555" i="1" a="1"/>
  <c r="AB1555" i="1"/>
  <c r="AB1556" i="1" a="1"/>
  <c r="AB1556" i="1"/>
  <c r="AB1557" i="1" a="1"/>
  <c r="AB1557" i="1"/>
  <c r="AB1558" i="1" a="1"/>
  <c r="AB1558" i="1"/>
  <c r="AB1559" i="1" a="1"/>
  <c r="AB1559" i="1"/>
  <c r="AB1560" i="1" a="1"/>
  <c r="AB1560" i="1"/>
  <c r="AB1561" i="1" a="1"/>
  <c r="AB1561" i="1"/>
  <c r="AB1562" i="1" a="1"/>
  <c r="AB1562" i="1"/>
  <c r="AB1563" i="1" a="1"/>
  <c r="AB1563" i="1"/>
  <c r="AB1564" i="1" a="1"/>
  <c r="AB1564" i="1"/>
  <c r="AB1565" i="1" a="1"/>
  <c r="AB1565" i="1"/>
  <c r="AB1566" i="1" a="1"/>
  <c r="AB1566" i="1"/>
  <c r="AB1567" i="1" a="1"/>
  <c r="AB1567" i="1"/>
  <c r="AB1568" i="1" a="1"/>
  <c r="AB1568" i="1"/>
  <c r="AB1569" i="1" a="1"/>
  <c r="AB1569" i="1"/>
  <c r="AB1570" i="1" a="1"/>
  <c r="AB1570" i="1"/>
  <c r="AB1571" i="1" a="1"/>
  <c r="AB1571" i="1"/>
  <c r="AB1572" i="1" a="1"/>
  <c r="AB1572" i="1"/>
  <c r="AB1573" i="1" a="1"/>
  <c r="AB1573" i="1"/>
  <c r="AB1574" i="1" a="1"/>
  <c r="AB1574" i="1"/>
  <c r="AB1575" i="1" a="1"/>
  <c r="AB1575" i="1"/>
  <c r="AB1576" i="1" a="1"/>
  <c r="AB1576" i="1"/>
  <c r="AB1577" i="1" a="1"/>
  <c r="AB1577" i="1"/>
  <c r="AB1578" i="1" a="1"/>
  <c r="AB1578" i="1"/>
  <c r="AB1579" i="1" a="1"/>
  <c r="AB1579" i="1"/>
  <c r="AB1580" i="1" a="1"/>
  <c r="AB1580" i="1"/>
  <c r="AB1581" i="1" a="1"/>
  <c r="AB1581" i="1"/>
  <c r="AB1582" i="1" a="1"/>
  <c r="AB1582" i="1"/>
  <c r="AB1583" i="1" a="1"/>
  <c r="AB1583" i="1"/>
  <c r="AB1584" i="1" a="1"/>
  <c r="AB1584" i="1"/>
  <c r="AB1585" i="1" a="1"/>
  <c r="AB1585" i="1"/>
  <c r="AB1586" i="1" a="1"/>
  <c r="AB1586" i="1"/>
  <c r="AB1587" i="1" a="1"/>
  <c r="AB1587" i="1"/>
  <c r="AB1588" i="1" a="1"/>
  <c r="AB1588" i="1"/>
  <c r="AB1589" i="1" a="1"/>
  <c r="AB1589" i="1"/>
  <c r="AB1590" i="1" a="1"/>
  <c r="AB1590" i="1"/>
  <c r="AB1591" i="1" a="1"/>
  <c r="AB1591" i="1"/>
  <c r="AB1592" i="1" a="1"/>
  <c r="AB1592" i="1"/>
  <c r="AB1593" i="1" a="1"/>
  <c r="AB1593" i="1"/>
  <c r="AB1594" i="1" a="1"/>
  <c r="AB1594" i="1"/>
  <c r="AB1595" i="1" a="1"/>
  <c r="AB1595" i="1"/>
  <c r="AB1596" i="1" a="1"/>
  <c r="AB1596" i="1"/>
  <c r="AB1597" i="1" a="1"/>
  <c r="AB1597" i="1"/>
  <c r="AB1598" i="1" a="1"/>
  <c r="AB1598" i="1"/>
  <c r="AB1599" i="1" a="1"/>
  <c r="AB1599" i="1"/>
  <c r="AB1600" i="1" a="1"/>
  <c r="AB1600" i="1"/>
  <c r="AB1601" i="1" a="1"/>
  <c r="AB1601" i="1"/>
  <c r="AB1602" i="1" a="1"/>
  <c r="AB1602" i="1"/>
  <c r="AB1603" i="1" a="1"/>
  <c r="AB1603" i="1"/>
  <c r="AB1604" i="1" a="1"/>
  <c r="AB1604" i="1"/>
  <c r="AB1605" i="1" a="1"/>
  <c r="AB1605" i="1"/>
  <c r="AB1606" i="1" a="1"/>
  <c r="AB1606" i="1"/>
  <c r="AB1607" i="1" a="1"/>
  <c r="AB1607" i="1"/>
  <c r="AB1608" i="1" a="1"/>
  <c r="AB1608" i="1"/>
  <c r="AB1609" i="1" a="1"/>
  <c r="AB1609" i="1"/>
  <c r="AB1610" i="1" a="1"/>
  <c r="AB1610" i="1"/>
  <c r="AB1611" i="1" a="1"/>
  <c r="AB1611" i="1"/>
  <c r="AB1612" i="1" a="1"/>
  <c r="AB1612" i="1"/>
  <c r="AB1613" i="1" a="1"/>
  <c r="AB1613" i="1"/>
  <c r="AB1614" i="1" a="1"/>
  <c r="AB1614" i="1"/>
  <c r="AB1615" i="1" a="1"/>
  <c r="AB1615" i="1"/>
  <c r="AB1616" i="1" a="1"/>
  <c r="AB1616" i="1"/>
  <c r="AB1617" i="1" a="1"/>
  <c r="AB1617" i="1"/>
  <c r="AB1618" i="1" a="1"/>
  <c r="AB1618" i="1"/>
  <c r="AB1619" i="1" a="1"/>
  <c r="AB1619" i="1"/>
  <c r="AB1620" i="1" a="1"/>
  <c r="AB1620" i="1"/>
  <c r="AB1621" i="1" a="1"/>
  <c r="AB1621" i="1"/>
  <c r="AB1622" i="1" a="1"/>
  <c r="AB1622" i="1"/>
  <c r="AB1623" i="1" a="1"/>
  <c r="AB1623" i="1"/>
  <c r="AB1624" i="1" a="1"/>
  <c r="AB1624" i="1"/>
  <c r="AB1625" i="1" a="1"/>
  <c r="AB1625" i="1"/>
  <c r="AB1626" i="1" a="1"/>
  <c r="AB1626" i="1"/>
  <c r="AB1627" i="1" a="1"/>
  <c r="AB1627" i="1"/>
  <c r="AB1628" i="1" a="1"/>
  <c r="AB1628" i="1"/>
  <c r="AB1629" i="1" a="1"/>
  <c r="AB1629" i="1"/>
  <c r="AB1630" i="1" a="1"/>
  <c r="AB1630" i="1"/>
  <c r="AB1631" i="1" a="1"/>
  <c r="AB1631" i="1"/>
  <c r="AB1632" i="1" a="1"/>
  <c r="AB1632" i="1"/>
  <c r="AB1633" i="1" a="1"/>
  <c r="AB1633" i="1"/>
  <c r="AB1634" i="1" a="1"/>
  <c r="AB1634" i="1"/>
  <c r="AB1635" i="1" a="1"/>
  <c r="AB1635" i="1"/>
  <c r="AB1636" i="1" a="1"/>
  <c r="AB1636" i="1"/>
  <c r="AB1637" i="1" a="1"/>
  <c r="AB1637" i="1"/>
  <c r="AB1638" i="1" a="1"/>
  <c r="AB1638" i="1"/>
  <c r="AB1639" i="1" a="1"/>
  <c r="AB1639" i="1"/>
  <c r="AB1640" i="1" a="1"/>
  <c r="AB1640" i="1"/>
  <c r="AB1641" i="1" a="1"/>
  <c r="AB1641" i="1"/>
  <c r="AB1642" i="1" a="1"/>
  <c r="AB1642" i="1"/>
  <c r="AB1643" i="1" a="1"/>
  <c r="AB1643" i="1"/>
  <c r="AB1644" i="1" a="1"/>
  <c r="AB1644" i="1"/>
  <c r="AB1645" i="1" a="1"/>
  <c r="AB1645" i="1"/>
  <c r="AB1646" i="1" a="1"/>
  <c r="AB1646" i="1"/>
  <c r="AB1647" i="1" a="1"/>
  <c r="AB1647" i="1"/>
  <c r="AB1648" i="1" a="1"/>
  <c r="AB1648" i="1"/>
  <c r="AB1649" i="1" a="1"/>
  <c r="AB1649" i="1"/>
  <c r="AB1650" i="1" a="1"/>
  <c r="AB1650" i="1"/>
  <c r="AB1651" i="1" a="1"/>
  <c r="AB1651" i="1"/>
  <c r="AB1652" i="1" a="1"/>
  <c r="AB1652" i="1"/>
  <c r="AB1653" i="1" a="1"/>
  <c r="AB1653" i="1"/>
  <c r="AB1654" i="1" a="1"/>
  <c r="AB1654" i="1"/>
  <c r="AB1655" i="1" a="1"/>
  <c r="AB1655" i="1"/>
  <c r="AB1656" i="1" a="1"/>
  <c r="AB1656" i="1"/>
  <c r="AB1657" i="1" a="1"/>
  <c r="AB1657" i="1"/>
  <c r="AB1658" i="1" a="1"/>
  <c r="AB1658" i="1"/>
  <c r="AB1659" i="1" a="1"/>
  <c r="AB1659" i="1"/>
  <c r="AB1660" i="1" a="1"/>
  <c r="AB1660" i="1"/>
  <c r="AB1661" i="1" a="1"/>
  <c r="AB1661" i="1"/>
  <c r="AB1662" i="1" a="1"/>
  <c r="AB1662" i="1"/>
  <c r="AB1663" i="1" a="1"/>
  <c r="AB1663" i="1"/>
  <c r="AB1664" i="1" a="1"/>
  <c r="AB1664" i="1"/>
  <c r="AB1665" i="1" a="1"/>
  <c r="AB1665" i="1"/>
  <c r="AB1666" i="1" a="1"/>
  <c r="AB1666" i="1"/>
  <c r="AB1667" i="1" a="1"/>
  <c r="AB1667" i="1"/>
  <c r="AB1668" i="1" a="1"/>
  <c r="AB1668" i="1"/>
  <c r="AB1669" i="1" a="1"/>
  <c r="AB1669" i="1"/>
  <c r="AB1670" i="1" a="1"/>
  <c r="AB1670" i="1"/>
  <c r="AB1671" i="1" a="1"/>
  <c r="AB1671" i="1"/>
  <c r="AB1672" i="1" a="1"/>
  <c r="AB1672" i="1"/>
  <c r="AB1673" i="1" a="1"/>
  <c r="AB1673" i="1"/>
  <c r="AB1674" i="1" a="1"/>
  <c r="AB1674" i="1"/>
  <c r="AB1675" i="1" a="1"/>
  <c r="AB1675" i="1"/>
  <c r="AB1676" i="1" a="1"/>
  <c r="AB1676" i="1"/>
  <c r="AB1677" i="1" a="1"/>
  <c r="AB1677" i="1"/>
  <c r="AB1678" i="1" a="1"/>
  <c r="AB1678" i="1"/>
  <c r="AB1679" i="1" a="1"/>
  <c r="AB1679" i="1"/>
  <c r="AB1680" i="1" a="1"/>
  <c r="AB1680" i="1"/>
  <c r="AB1681" i="1" a="1"/>
  <c r="AB1681" i="1"/>
  <c r="AB1682" i="1" a="1"/>
  <c r="AB1682" i="1"/>
  <c r="AB1683" i="1" a="1"/>
  <c r="AB1683" i="1"/>
  <c r="AB1684" i="1" a="1"/>
  <c r="AB1684" i="1"/>
  <c r="AB1685" i="1" a="1"/>
  <c r="AB1685" i="1"/>
  <c r="AB1686" i="1" a="1"/>
  <c r="AB1686" i="1"/>
  <c r="AB1687" i="1" a="1"/>
  <c r="AB1687" i="1"/>
  <c r="AB1688" i="1" a="1"/>
  <c r="AB1688" i="1"/>
  <c r="AB1689" i="1" a="1"/>
  <c r="AB1689" i="1"/>
  <c r="AB1690" i="1" a="1"/>
  <c r="AB1690" i="1"/>
  <c r="AB1691" i="1" a="1"/>
  <c r="AB1691" i="1"/>
  <c r="AB1692" i="1" a="1"/>
  <c r="AB1692" i="1"/>
  <c r="AB1693" i="1" a="1"/>
  <c r="AB1693" i="1"/>
  <c r="AB1694" i="1" a="1"/>
  <c r="AB1694" i="1"/>
  <c r="AB1695" i="1" a="1"/>
  <c r="AB1695" i="1"/>
  <c r="AB1696" i="1" a="1"/>
  <c r="AB1696" i="1"/>
  <c r="AB1697" i="1" a="1"/>
  <c r="AB1697" i="1"/>
  <c r="AB1698" i="1" a="1"/>
  <c r="AB1698" i="1"/>
  <c r="AB1699" i="1" a="1"/>
  <c r="AB1699" i="1"/>
  <c r="AB1700" i="1" a="1"/>
  <c r="AB1700" i="1"/>
  <c r="AB1701" i="1" a="1"/>
  <c r="AB1701" i="1"/>
  <c r="AB1702" i="1" a="1"/>
  <c r="AB1702" i="1"/>
  <c r="AB1703" i="1" a="1"/>
  <c r="AB1703" i="1"/>
  <c r="AB1704" i="1" a="1"/>
  <c r="AB1704" i="1"/>
  <c r="AB1705" i="1" a="1"/>
  <c r="AB1705" i="1"/>
  <c r="AB1706" i="1" a="1"/>
  <c r="AB1706" i="1"/>
  <c r="AB1707" i="1" a="1"/>
  <c r="AB1707" i="1"/>
  <c r="AB1708" i="1" a="1"/>
  <c r="AB1708" i="1"/>
  <c r="AB1709" i="1" a="1"/>
  <c r="AB1709" i="1"/>
  <c r="AB1710" i="1" a="1"/>
  <c r="AB1710" i="1"/>
  <c r="AB1711" i="1" a="1"/>
  <c r="AB1711" i="1"/>
  <c r="AB1712" i="1" a="1"/>
  <c r="AB1712" i="1"/>
  <c r="AB1713" i="1" a="1"/>
  <c r="AB1713" i="1"/>
  <c r="AB1714" i="1" a="1"/>
  <c r="AB1714" i="1"/>
  <c r="AB1715" i="1" a="1"/>
  <c r="AB1715" i="1"/>
  <c r="AB1716" i="1" a="1"/>
  <c r="AB1716" i="1"/>
  <c r="AB1717" i="1" a="1"/>
  <c r="AB1717" i="1"/>
  <c r="AB1718" i="1" a="1"/>
  <c r="AB1718" i="1"/>
  <c r="AB1719" i="1" a="1"/>
  <c r="AB1719" i="1"/>
  <c r="AB1720" i="1" a="1"/>
  <c r="AB1720" i="1"/>
  <c r="AB1721" i="1" a="1"/>
  <c r="AB1721" i="1"/>
  <c r="AB1722" i="1" a="1"/>
  <c r="AB1722" i="1"/>
  <c r="AB1723" i="1" a="1"/>
  <c r="AB1723" i="1"/>
  <c r="AB1724" i="1" a="1"/>
  <c r="AB1724" i="1"/>
  <c r="AB1725" i="1" a="1"/>
  <c r="AB1725" i="1"/>
  <c r="AB1726" i="1" a="1"/>
  <c r="AB1726" i="1"/>
  <c r="AB1727" i="1" a="1"/>
  <c r="AB1727" i="1"/>
  <c r="AB1728" i="1" a="1"/>
  <c r="AB1728" i="1"/>
  <c r="AB1729" i="1" a="1"/>
  <c r="AB1729" i="1"/>
  <c r="AB1730" i="1" a="1"/>
  <c r="AB1730" i="1"/>
  <c r="AB1731" i="1" a="1"/>
  <c r="AB1731" i="1"/>
  <c r="AB1732" i="1" a="1"/>
  <c r="AB1732" i="1"/>
  <c r="AB1733" i="1" a="1"/>
  <c r="AB1733" i="1"/>
  <c r="AB1734" i="1" a="1"/>
  <c r="AB1734" i="1"/>
  <c r="AB1735" i="1" a="1"/>
  <c r="AB1735" i="1"/>
  <c r="AB1736" i="1" a="1"/>
  <c r="AB1736" i="1"/>
  <c r="AB1737" i="1" a="1"/>
  <c r="AB1737" i="1"/>
  <c r="AB1738" i="1" a="1"/>
  <c r="AB1738" i="1"/>
  <c r="AB1739" i="1" a="1"/>
  <c r="AB1739" i="1"/>
  <c r="AB1740" i="1" a="1"/>
  <c r="AB1740" i="1"/>
  <c r="AB1741" i="1" a="1"/>
  <c r="AB1741" i="1"/>
  <c r="AB1742" i="1" a="1"/>
  <c r="AB1742" i="1"/>
  <c r="AB1743" i="1" a="1"/>
  <c r="AB1743" i="1"/>
  <c r="AB1744" i="1" a="1"/>
  <c r="AB1744" i="1"/>
  <c r="AB1745" i="1" a="1"/>
  <c r="AB1745" i="1"/>
  <c r="AB1746" i="1" a="1"/>
  <c r="AB1746" i="1"/>
  <c r="AB1747" i="1" a="1"/>
  <c r="AB1747" i="1"/>
  <c r="AB1748" i="1" a="1"/>
  <c r="AB1748" i="1"/>
  <c r="AB1749" i="1" a="1"/>
  <c r="AB1749" i="1"/>
  <c r="AB1750" i="1" a="1"/>
  <c r="AB1750" i="1"/>
  <c r="AB1751" i="1" a="1"/>
  <c r="AB1751" i="1"/>
  <c r="AB1752" i="1" a="1"/>
  <c r="AB1752" i="1"/>
  <c r="AB1753" i="1" a="1"/>
  <c r="AB1753" i="1"/>
  <c r="AB1754" i="1" a="1"/>
  <c r="AB1754" i="1"/>
  <c r="AB1755" i="1" a="1"/>
  <c r="AB1755" i="1"/>
  <c r="AB1756" i="1" a="1"/>
  <c r="AB1756" i="1"/>
  <c r="AB1757" i="1" a="1"/>
  <c r="AB1757" i="1"/>
  <c r="AB1758" i="1" a="1"/>
  <c r="AB1758" i="1"/>
  <c r="AB1759" i="1" a="1"/>
  <c r="AB1759" i="1"/>
  <c r="AB1760" i="1" a="1"/>
  <c r="AB1760" i="1"/>
  <c r="AB1761" i="1" a="1"/>
  <c r="AB1761" i="1"/>
  <c r="AB1762" i="1" a="1"/>
  <c r="AB1762" i="1"/>
  <c r="AB1763" i="1" a="1"/>
  <c r="AB1763" i="1"/>
  <c r="AB1764" i="1" a="1"/>
  <c r="AB1764" i="1"/>
  <c r="AB1765" i="1" a="1"/>
  <c r="AB1765" i="1"/>
  <c r="AB1766" i="1" a="1"/>
  <c r="AB1766" i="1"/>
  <c r="AB1767" i="1" a="1"/>
  <c r="AB1767" i="1"/>
  <c r="AB1768" i="1" a="1"/>
  <c r="AB1768" i="1"/>
  <c r="AB1769" i="1" a="1"/>
  <c r="AB1769" i="1"/>
  <c r="AB1770" i="1" a="1"/>
  <c r="AB1770" i="1"/>
  <c r="AB1771" i="1" a="1"/>
  <c r="AB1771" i="1"/>
  <c r="AB1772" i="1" a="1"/>
  <c r="AB1772" i="1"/>
  <c r="AB1773" i="1" a="1"/>
  <c r="AB1773" i="1"/>
  <c r="AB1774" i="1" a="1"/>
  <c r="AB1774" i="1"/>
  <c r="AB1775" i="1" a="1"/>
  <c r="AB1775" i="1"/>
  <c r="AB1776" i="1" a="1"/>
  <c r="AB1776" i="1"/>
  <c r="AB1777" i="1" a="1"/>
  <c r="AB1777" i="1"/>
  <c r="AB1778" i="1" a="1"/>
  <c r="AB1778" i="1"/>
  <c r="AB1779" i="1" a="1"/>
  <c r="AB1779" i="1"/>
  <c r="AB1780" i="1" a="1"/>
  <c r="AB1780" i="1"/>
  <c r="AB1781" i="1" a="1"/>
  <c r="AB1781" i="1"/>
  <c r="AB1782" i="1" a="1"/>
  <c r="AB1782" i="1"/>
  <c r="AB1783" i="1" a="1"/>
  <c r="AB1783" i="1"/>
  <c r="AB1784" i="1" a="1"/>
  <c r="AB1784" i="1"/>
  <c r="AB1785" i="1" a="1"/>
  <c r="AB1785" i="1"/>
  <c r="AB1786" i="1" a="1"/>
  <c r="AB1786" i="1"/>
  <c r="AB1787" i="1" a="1"/>
  <c r="AB1787" i="1"/>
  <c r="AB1788" i="1" a="1"/>
  <c r="AB1788" i="1"/>
  <c r="AB1789" i="1" a="1"/>
  <c r="AB1789" i="1"/>
  <c r="AB1790" i="1" a="1"/>
  <c r="AB1790" i="1"/>
  <c r="AB1791" i="1" a="1"/>
  <c r="AB1791" i="1"/>
  <c r="AB1792" i="1" a="1"/>
  <c r="AB1792" i="1"/>
  <c r="AB1793" i="1" a="1"/>
  <c r="AB1793" i="1"/>
  <c r="AB1794" i="1" a="1"/>
  <c r="AB1794" i="1"/>
  <c r="AB1795" i="1" a="1"/>
  <c r="AB1795" i="1"/>
  <c r="AB1796" i="1" a="1"/>
  <c r="AB1796" i="1"/>
  <c r="AB1797" i="1" a="1"/>
  <c r="AB1797" i="1"/>
  <c r="AB1798" i="1" a="1"/>
  <c r="AB1798" i="1"/>
  <c r="AB1799" i="1" a="1"/>
  <c r="AB1799" i="1"/>
  <c r="AB1800" i="1" a="1"/>
  <c r="AB1800" i="1"/>
  <c r="AB1801" i="1" a="1"/>
  <c r="AB1801" i="1"/>
  <c r="AB1802" i="1" a="1"/>
  <c r="AB1802" i="1"/>
  <c r="AB1803" i="1" a="1"/>
  <c r="AB1803" i="1"/>
  <c r="AB1804" i="1" a="1"/>
  <c r="AB1804" i="1"/>
  <c r="AB1805" i="1" a="1"/>
  <c r="AB1805" i="1"/>
  <c r="AB1806" i="1" a="1"/>
  <c r="AB1806" i="1"/>
  <c r="AB1807" i="1" a="1"/>
  <c r="AB1807" i="1"/>
  <c r="AB1808" i="1" a="1"/>
  <c r="AB1808" i="1"/>
  <c r="AB1809" i="1" a="1"/>
  <c r="AB1809" i="1"/>
  <c r="AB1810" i="1" a="1"/>
  <c r="AB1810" i="1"/>
  <c r="AB1811" i="1" a="1"/>
  <c r="AB1811" i="1"/>
  <c r="AB1812" i="1" a="1"/>
  <c r="AB1812" i="1"/>
  <c r="AB1813" i="1" a="1"/>
  <c r="AB1813" i="1"/>
  <c r="AB1814" i="1" a="1"/>
  <c r="AB1814" i="1"/>
  <c r="AB1815" i="1" a="1"/>
  <c r="AB1815" i="1"/>
  <c r="AB1816" i="1" a="1"/>
  <c r="AB1816" i="1"/>
  <c r="AB1817" i="1" a="1"/>
  <c r="AB1817" i="1"/>
  <c r="AB1818" i="1" a="1"/>
  <c r="AB1818" i="1"/>
  <c r="AB1819" i="1" a="1"/>
  <c r="AB1819" i="1"/>
  <c r="AB1820" i="1" a="1"/>
  <c r="AB1820" i="1"/>
  <c r="AB1821" i="1" a="1"/>
  <c r="AB1821" i="1"/>
  <c r="AB1822" i="1" a="1"/>
  <c r="AB1822" i="1"/>
  <c r="AB1823" i="1" a="1"/>
  <c r="AB1823" i="1"/>
  <c r="AB1824" i="1" a="1"/>
  <c r="AB1824" i="1"/>
  <c r="AB1825" i="1" a="1"/>
  <c r="AB1825" i="1"/>
  <c r="AB1826" i="1" a="1"/>
  <c r="AB1826" i="1"/>
  <c r="AB1827" i="1" a="1"/>
  <c r="AB1827" i="1"/>
  <c r="AB1828" i="1" a="1"/>
  <c r="AB1828" i="1"/>
  <c r="AB1829" i="1" a="1"/>
  <c r="AB1829" i="1"/>
  <c r="AB1830" i="1" a="1"/>
  <c r="AB1830" i="1"/>
  <c r="AB1831" i="1" a="1"/>
  <c r="AB1831" i="1"/>
  <c r="AB1832" i="1" a="1"/>
  <c r="AB1832" i="1"/>
  <c r="AB1833" i="1" a="1"/>
  <c r="AB1833" i="1"/>
  <c r="AB1834" i="1" a="1"/>
  <c r="AB1834" i="1"/>
  <c r="AB1835" i="1" a="1"/>
  <c r="AB1835" i="1"/>
  <c r="AB1836" i="1" a="1"/>
  <c r="AB1836" i="1"/>
  <c r="AB1837" i="1" a="1"/>
  <c r="AB1837" i="1"/>
  <c r="AB1838" i="1" a="1"/>
  <c r="AB1838" i="1"/>
  <c r="AB1839" i="1" a="1"/>
  <c r="AB1839" i="1"/>
  <c r="AB1840" i="1" a="1"/>
  <c r="AB1840" i="1"/>
  <c r="AB1841" i="1" a="1"/>
  <c r="AB1841" i="1"/>
  <c r="AB1842" i="1" a="1"/>
  <c r="AB1842" i="1"/>
  <c r="AB1843" i="1" a="1"/>
  <c r="AB1843" i="1"/>
  <c r="AB1844" i="1" a="1"/>
  <c r="AB1844" i="1"/>
  <c r="AB1845" i="1" a="1"/>
  <c r="AB1845" i="1"/>
  <c r="AB1846" i="1" a="1"/>
  <c r="AB1846" i="1"/>
  <c r="AB1847" i="1" a="1"/>
  <c r="AB1847" i="1"/>
  <c r="AB1848" i="1" a="1"/>
  <c r="AB1848" i="1"/>
  <c r="AB1849" i="1" a="1"/>
  <c r="AB1849" i="1"/>
  <c r="AB1850" i="1" a="1"/>
  <c r="AB1850" i="1"/>
  <c r="AB1851" i="1" a="1"/>
  <c r="AB1851" i="1"/>
  <c r="AB1852" i="1" a="1"/>
  <c r="AB1852" i="1"/>
  <c r="AB1853" i="1" a="1"/>
  <c r="AB1853" i="1"/>
  <c r="AB1854" i="1" a="1"/>
  <c r="AB1854" i="1"/>
  <c r="AB1855" i="1" a="1"/>
  <c r="AB1855" i="1"/>
  <c r="AB1856" i="1" a="1"/>
  <c r="AB1856" i="1"/>
  <c r="AB1857" i="1" a="1"/>
  <c r="AB1857" i="1"/>
  <c r="AB1858" i="1" a="1"/>
  <c r="AB1858" i="1"/>
  <c r="AB1859" i="1" a="1"/>
  <c r="AB1859" i="1"/>
  <c r="AB1860" i="1" a="1"/>
  <c r="AB1860" i="1"/>
  <c r="AB1861" i="1" a="1"/>
  <c r="AB1861" i="1"/>
  <c r="AB1862" i="1" a="1"/>
  <c r="AB1862" i="1"/>
  <c r="AB1863" i="1" a="1"/>
  <c r="AB1863" i="1"/>
  <c r="AB1864" i="1" a="1"/>
  <c r="AB1864" i="1"/>
  <c r="AB1865" i="1" a="1"/>
  <c r="AB1865" i="1"/>
  <c r="AB1866" i="1" a="1"/>
  <c r="AB1866" i="1"/>
  <c r="AB1867" i="1" a="1"/>
  <c r="AB1867" i="1"/>
  <c r="AB1868" i="1" a="1"/>
  <c r="AB1868" i="1"/>
  <c r="AB1869" i="1" a="1"/>
  <c r="AB1869" i="1"/>
  <c r="AB1870" i="1" a="1"/>
  <c r="AB1870" i="1"/>
  <c r="AB1871" i="1" a="1"/>
  <c r="AB1871" i="1"/>
  <c r="AB1872" i="1" a="1"/>
  <c r="AB1872" i="1"/>
  <c r="AB1873" i="1" a="1"/>
  <c r="AB1873" i="1"/>
  <c r="AB1874" i="1" a="1"/>
  <c r="AB1874" i="1"/>
  <c r="AB1875" i="1" a="1"/>
  <c r="AB1875" i="1"/>
  <c r="AB1876" i="1" a="1"/>
  <c r="AB1876" i="1"/>
  <c r="AB1877" i="1" a="1"/>
  <c r="AB1877" i="1"/>
  <c r="AB1878" i="1" a="1"/>
  <c r="AB1878" i="1"/>
  <c r="AB1879" i="1" a="1"/>
  <c r="AB1879" i="1"/>
  <c r="AB1880" i="1" a="1"/>
  <c r="AB1880" i="1"/>
  <c r="AB1881" i="1" a="1"/>
  <c r="AB1881" i="1"/>
  <c r="AB1882" i="1" a="1"/>
  <c r="AB1882" i="1"/>
  <c r="AB1883" i="1" a="1"/>
  <c r="AB1883" i="1"/>
  <c r="AB1884" i="1" a="1"/>
  <c r="AB1884" i="1"/>
  <c r="AB1885" i="1" a="1"/>
  <c r="AB1885" i="1"/>
  <c r="AB1886" i="1" a="1"/>
  <c r="AB1886" i="1"/>
  <c r="AB1887" i="1" a="1"/>
  <c r="AB1887" i="1"/>
  <c r="AB1888" i="1" a="1"/>
  <c r="AB1888" i="1"/>
  <c r="AB1889" i="1" a="1"/>
  <c r="AB1889" i="1"/>
  <c r="AB1890" i="1" a="1"/>
  <c r="AB1890" i="1"/>
  <c r="AB1891" i="1" a="1"/>
  <c r="AB1891" i="1"/>
  <c r="AB1892" i="1" a="1"/>
  <c r="AB1892" i="1"/>
  <c r="AB1893" i="1" a="1"/>
  <c r="AB1893" i="1"/>
  <c r="AB1894" i="1" a="1"/>
  <c r="AB1894" i="1"/>
  <c r="AB1895" i="1" a="1"/>
  <c r="AB1895" i="1"/>
  <c r="AB1896" i="1" a="1"/>
  <c r="AB1896" i="1"/>
  <c r="AB1897" i="1" a="1"/>
  <c r="AB1897" i="1"/>
  <c r="AB1898" i="1" a="1"/>
  <c r="AB1898" i="1"/>
  <c r="AB1899" i="1" a="1"/>
  <c r="AB1899" i="1"/>
  <c r="AB1900" i="1" a="1"/>
  <c r="AB1900" i="1"/>
  <c r="AB1901" i="1" a="1"/>
  <c r="AB1901" i="1"/>
  <c r="AB1902" i="1" a="1"/>
  <c r="AB1902" i="1"/>
  <c r="AB1903" i="1" a="1"/>
  <c r="AB1903" i="1"/>
  <c r="AB1904" i="1" a="1"/>
  <c r="AB1904" i="1"/>
  <c r="AB1905" i="1" a="1"/>
  <c r="AB1905" i="1"/>
  <c r="AB1906" i="1" a="1"/>
  <c r="AB1906" i="1"/>
  <c r="AB1907" i="1" a="1"/>
  <c r="AB1907" i="1"/>
  <c r="AB1908" i="1" a="1"/>
  <c r="AB1908" i="1"/>
  <c r="AB1909" i="1" a="1"/>
  <c r="AB1909" i="1"/>
  <c r="AB1910" i="1" a="1"/>
  <c r="AB1910" i="1"/>
  <c r="AB1911" i="1" a="1"/>
  <c r="AB1911" i="1"/>
  <c r="AB1912" i="1" a="1"/>
  <c r="AB1912" i="1"/>
  <c r="AB1913" i="1" a="1"/>
  <c r="AB1913" i="1"/>
  <c r="AB1914" i="1" a="1"/>
  <c r="AB1914" i="1"/>
  <c r="AB1915" i="1" a="1"/>
  <c r="AB1915" i="1"/>
  <c r="AB1916" i="1" a="1"/>
  <c r="AB1916" i="1"/>
  <c r="AB1917" i="1" a="1"/>
  <c r="AB1917" i="1"/>
  <c r="AB1918" i="1" a="1"/>
  <c r="AB1918" i="1"/>
  <c r="AB1919" i="1" a="1"/>
  <c r="AB1919" i="1"/>
  <c r="AB1920" i="1" a="1"/>
  <c r="AB1920" i="1"/>
  <c r="AB1921" i="1" a="1"/>
  <c r="AB1921" i="1"/>
  <c r="AB1922" i="1" a="1"/>
  <c r="AB1922" i="1"/>
  <c r="AB1923" i="1" a="1"/>
  <c r="AB1923" i="1"/>
  <c r="AB1924" i="1" a="1"/>
  <c r="AB1924" i="1"/>
  <c r="AB1925" i="1" a="1"/>
  <c r="AB1925" i="1"/>
  <c r="AB1926" i="1" a="1"/>
  <c r="AB1926" i="1"/>
  <c r="AB1927" i="1" a="1"/>
  <c r="AB1927" i="1"/>
  <c r="AB1928" i="1" a="1"/>
  <c r="AB1928" i="1"/>
  <c r="AB1929" i="1" a="1"/>
  <c r="AB1929" i="1"/>
  <c r="AB1930" i="1" a="1"/>
  <c r="AB1930" i="1"/>
  <c r="AB1931" i="1" a="1"/>
  <c r="AB1931" i="1"/>
  <c r="AB1932" i="1" a="1"/>
  <c r="AB1932" i="1"/>
  <c r="AB1933" i="1" a="1"/>
  <c r="AB1933" i="1"/>
  <c r="AB1934" i="1" a="1"/>
  <c r="AB1934" i="1"/>
  <c r="AB1935" i="1" a="1"/>
  <c r="AB1935" i="1"/>
  <c r="AB1936" i="1" a="1"/>
  <c r="AB1936" i="1"/>
  <c r="AB1937" i="1" a="1"/>
  <c r="AB1937" i="1"/>
  <c r="AB1938" i="1" a="1"/>
  <c r="AB1938" i="1"/>
  <c r="AB1939" i="1" a="1"/>
  <c r="AB1939" i="1"/>
  <c r="AB1940" i="1" a="1"/>
  <c r="AB1940" i="1"/>
  <c r="AB1941" i="1" a="1"/>
  <c r="AB1941" i="1"/>
  <c r="AB1942" i="1" a="1"/>
  <c r="AB1942" i="1"/>
  <c r="AB1943" i="1" a="1"/>
  <c r="AB1943" i="1"/>
  <c r="AB1944" i="1" a="1"/>
  <c r="AB1944" i="1"/>
  <c r="AB1945" i="1" a="1"/>
  <c r="AB1945" i="1"/>
  <c r="AB1946" i="1" a="1"/>
  <c r="AB1946" i="1"/>
  <c r="AB1947" i="1" a="1"/>
  <c r="AB1947" i="1"/>
  <c r="AB1948" i="1" a="1"/>
  <c r="AB1948" i="1"/>
  <c r="AB1949" i="1" a="1"/>
  <c r="AB1949" i="1"/>
  <c r="AB1950" i="1" a="1"/>
  <c r="AB1950" i="1"/>
  <c r="AB1951" i="1" a="1"/>
  <c r="AB1951" i="1"/>
  <c r="AB1952" i="1" a="1"/>
  <c r="AB1952" i="1"/>
  <c r="AB1953" i="1" a="1"/>
  <c r="AB1953" i="1"/>
  <c r="AB1954" i="1" a="1"/>
  <c r="AB1954" i="1"/>
  <c r="AB1955" i="1" a="1"/>
  <c r="AB1955" i="1"/>
  <c r="AB1956" i="1" a="1"/>
  <c r="AB1956" i="1"/>
  <c r="AB1957" i="1" a="1"/>
  <c r="AB1957" i="1"/>
  <c r="AB1958" i="1" a="1"/>
  <c r="AB1958" i="1"/>
  <c r="AB1959" i="1" a="1"/>
  <c r="AB1959" i="1"/>
  <c r="AB1960" i="1" a="1"/>
  <c r="AB1960" i="1"/>
  <c r="AB1961" i="1" a="1"/>
  <c r="AB1961" i="1"/>
  <c r="AB1962" i="1" a="1"/>
  <c r="AB1962" i="1"/>
  <c r="AB1963" i="1" a="1"/>
  <c r="AB1963" i="1"/>
  <c r="AB1964" i="1" a="1"/>
  <c r="AB1964" i="1"/>
  <c r="AB1965" i="1" a="1"/>
  <c r="AB1965" i="1"/>
  <c r="AB1966" i="1" a="1"/>
  <c r="AB1966" i="1"/>
  <c r="AB1967" i="1" a="1"/>
  <c r="AB1967" i="1"/>
  <c r="AB1968" i="1" a="1"/>
  <c r="AB1968" i="1"/>
  <c r="AB1969" i="1" a="1"/>
  <c r="AB1969" i="1"/>
  <c r="AB1970" i="1" a="1"/>
  <c r="AB1970" i="1"/>
  <c r="AB1971" i="1" a="1"/>
  <c r="AB1971" i="1"/>
  <c r="AB1972" i="1" a="1"/>
  <c r="AB1972" i="1"/>
  <c r="AB1973" i="1" a="1"/>
  <c r="AB1973" i="1"/>
  <c r="AB1974" i="1" a="1"/>
  <c r="AB1974" i="1"/>
  <c r="AB1975" i="1" a="1"/>
  <c r="AB1975" i="1"/>
  <c r="AB1976" i="1" a="1"/>
  <c r="AB1976" i="1"/>
  <c r="AB1977" i="1" a="1"/>
  <c r="AB1977" i="1"/>
  <c r="AB1978" i="1" a="1"/>
  <c r="AB1978" i="1"/>
  <c r="AB1979" i="1" a="1"/>
  <c r="AB1979" i="1"/>
  <c r="AB1980" i="1" a="1"/>
  <c r="AB1980" i="1"/>
  <c r="AB1981" i="1" a="1"/>
  <c r="AB1981" i="1"/>
  <c r="AB1982" i="1" a="1"/>
  <c r="AB1982" i="1"/>
  <c r="AB1983" i="1" a="1"/>
  <c r="AB1983" i="1"/>
  <c r="AB1984" i="1" a="1"/>
  <c r="AB1984" i="1"/>
  <c r="AB1985" i="1" a="1"/>
  <c r="AB1985" i="1"/>
  <c r="AB1986" i="1" a="1"/>
  <c r="AB1986" i="1"/>
  <c r="AB1987" i="1" a="1"/>
  <c r="AB1987" i="1"/>
  <c r="AB1988" i="1" a="1"/>
  <c r="AB1988" i="1"/>
  <c r="AB1989" i="1" a="1"/>
  <c r="AB1989" i="1"/>
  <c r="AB1990" i="1" a="1"/>
  <c r="AB1990" i="1"/>
  <c r="AB1991" i="1" a="1"/>
  <c r="AB1991" i="1"/>
  <c r="AB1992" i="1" a="1"/>
  <c r="AB1992" i="1"/>
  <c r="AB1993" i="1" a="1"/>
  <c r="AB1993" i="1"/>
  <c r="AB1994" i="1" a="1"/>
  <c r="AB1994" i="1"/>
  <c r="AB1995" i="1" a="1"/>
  <c r="AB1995" i="1"/>
  <c r="AB1996" i="1" a="1"/>
  <c r="AB1996" i="1"/>
  <c r="AB1997" i="1" a="1"/>
  <c r="AB1997" i="1"/>
  <c r="AB1998" i="1" a="1"/>
  <c r="AB1998" i="1"/>
  <c r="AB1999" i="1" a="1"/>
  <c r="AB1999" i="1"/>
  <c r="AB2000" i="1" a="1"/>
  <c r="AB2000" i="1"/>
  <c r="AB2001" i="1" a="1"/>
  <c r="AB2001" i="1"/>
  <c r="AB2002" i="1" a="1"/>
  <c r="AB2002" i="1"/>
  <c r="AB2003" i="1" a="1"/>
  <c r="AB2003" i="1"/>
  <c r="AB2004" i="1" a="1"/>
  <c r="AB2004" i="1"/>
  <c r="AB2005" i="1" a="1"/>
  <c r="AB2005" i="1"/>
  <c r="AB2006" i="1" a="1"/>
  <c r="AB2006" i="1"/>
  <c r="AB2007" i="1" a="1"/>
  <c r="AB2007" i="1"/>
  <c r="AB2008" i="1" a="1"/>
  <c r="AB2008" i="1"/>
  <c r="AB2009" i="1" a="1"/>
  <c r="AB2009" i="1"/>
  <c r="AB2010" i="1" a="1"/>
  <c r="AB2010" i="1"/>
  <c r="AB2011" i="1" a="1"/>
  <c r="AB2011" i="1"/>
  <c r="AB2012" i="1" a="1"/>
  <c r="AB2012" i="1"/>
  <c r="AB2013" i="1" a="1"/>
  <c r="AB2013" i="1"/>
  <c r="AB2014" i="1" a="1"/>
  <c r="AB2014" i="1"/>
  <c r="AB2015" i="1" a="1"/>
  <c r="AB2015" i="1"/>
  <c r="AB2016" i="1" a="1"/>
  <c r="AB2016" i="1"/>
  <c r="AB2017" i="1" a="1"/>
  <c r="AB2017" i="1"/>
  <c r="AB2018" i="1" a="1"/>
  <c r="AB2018" i="1"/>
  <c r="AB2019" i="1" a="1"/>
  <c r="AB2019" i="1"/>
  <c r="AB2020" i="1" a="1"/>
  <c r="AB2020" i="1"/>
  <c r="AB2021" i="1" a="1"/>
  <c r="AB2021" i="1"/>
  <c r="AB2022" i="1" a="1"/>
  <c r="AB2022" i="1"/>
  <c r="AB2023" i="1" a="1"/>
  <c r="AB2023" i="1"/>
  <c r="AB2024" i="1" a="1"/>
  <c r="AB2024" i="1"/>
  <c r="AB2025" i="1" a="1"/>
  <c r="AB2025" i="1"/>
  <c r="AB2026" i="1" a="1"/>
  <c r="AB2026" i="1"/>
  <c r="AB2027" i="1" a="1"/>
  <c r="AB2027" i="1"/>
  <c r="AB2028" i="1" a="1"/>
  <c r="AB2028" i="1"/>
  <c r="AB2029" i="1" a="1"/>
  <c r="AB2029" i="1"/>
  <c r="AB2030" i="1" a="1"/>
  <c r="AB2030" i="1"/>
  <c r="AB2031" i="1" a="1"/>
  <c r="AB2031" i="1"/>
  <c r="AB2032" i="1" a="1"/>
  <c r="AB2032" i="1"/>
  <c r="AB2033" i="1" a="1"/>
  <c r="AB2033" i="1"/>
  <c r="AB2034" i="1" a="1"/>
  <c r="AB2034" i="1"/>
  <c r="AB2035" i="1" a="1"/>
  <c r="AB2035" i="1"/>
  <c r="AB2036" i="1" a="1"/>
  <c r="AB2036" i="1"/>
  <c r="AB2037" i="1" a="1"/>
  <c r="AB2037" i="1"/>
  <c r="AB2038" i="1" a="1"/>
  <c r="AB2038" i="1"/>
  <c r="AB2039" i="1" a="1"/>
  <c r="AB2039" i="1"/>
  <c r="AB2040" i="1" a="1"/>
  <c r="AB2040" i="1"/>
  <c r="AB2041" i="1" a="1"/>
  <c r="AB2041" i="1"/>
  <c r="AB2042" i="1" a="1"/>
  <c r="AB2042" i="1"/>
  <c r="AB2043" i="1" a="1"/>
  <c r="AB2043" i="1"/>
  <c r="AB2044" i="1" a="1"/>
  <c r="AB2044" i="1"/>
  <c r="AB2045" i="1" a="1"/>
  <c r="AB2045" i="1"/>
  <c r="AB2046" i="1" a="1"/>
  <c r="AB2046" i="1"/>
  <c r="AB2047" i="1" a="1"/>
  <c r="AB2047" i="1"/>
  <c r="AB2048" i="1" a="1"/>
  <c r="AB2048" i="1"/>
  <c r="AB2049" i="1" a="1"/>
  <c r="AB2049" i="1"/>
  <c r="AB2050" i="1" a="1"/>
  <c r="AB2050" i="1"/>
  <c r="AB2051" i="1" a="1"/>
  <c r="AB2051" i="1"/>
  <c r="AB2052" i="1" a="1"/>
  <c r="AB2052" i="1"/>
  <c r="AB2053" i="1" a="1"/>
  <c r="AB2053" i="1"/>
  <c r="AB2054" i="1" a="1"/>
  <c r="AB2054" i="1"/>
  <c r="AB2055" i="1" a="1"/>
  <c r="AB2055" i="1"/>
  <c r="AB2056" i="1" a="1"/>
  <c r="AB2056" i="1"/>
  <c r="AB2057" i="1" a="1"/>
  <c r="AB2057" i="1"/>
  <c r="AB2058" i="1" a="1"/>
  <c r="AB2058" i="1"/>
  <c r="AB2059" i="1" a="1"/>
  <c r="AB2059" i="1"/>
  <c r="AB2060" i="1" a="1"/>
  <c r="AB2060" i="1"/>
  <c r="AB2061" i="1" a="1"/>
  <c r="AB2061" i="1"/>
  <c r="AB2062" i="1" a="1"/>
  <c r="AB2062" i="1"/>
  <c r="AB2063" i="1" a="1"/>
  <c r="AB2063" i="1"/>
  <c r="AB2064" i="1" a="1"/>
  <c r="AB2064" i="1"/>
  <c r="AB2065" i="1" a="1"/>
  <c r="AB2065" i="1"/>
  <c r="AB2066" i="1" a="1"/>
  <c r="AB2066" i="1"/>
  <c r="AB2067" i="1" a="1"/>
  <c r="AB2067" i="1"/>
  <c r="AB2068" i="1" a="1"/>
  <c r="AB2068" i="1"/>
  <c r="AB2069" i="1" a="1"/>
  <c r="AB2069" i="1"/>
  <c r="AB2070" i="1" a="1"/>
  <c r="AB2070" i="1"/>
  <c r="AB2071" i="1" a="1"/>
  <c r="AB2071" i="1"/>
  <c r="AB2072" i="1" a="1"/>
  <c r="AB2072" i="1"/>
  <c r="AB2073" i="1" a="1"/>
  <c r="AB2073" i="1"/>
  <c r="AB2074" i="1" a="1"/>
  <c r="AB2074" i="1"/>
  <c r="AB2075" i="1" a="1"/>
  <c r="AB2075" i="1"/>
  <c r="AB2076" i="1" a="1"/>
  <c r="AB2076" i="1"/>
  <c r="AB2077" i="1" a="1"/>
  <c r="AB2077" i="1"/>
  <c r="AB2078" i="1" a="1"/>
  <c r="AB2078" i="1"/>
  <c r="AB2079" i="1" a="1"/>
  <c r="AB2079" i="1"/>
  <c r="AB2080" i="1" a="1"/>
  <c r="AB2080" i="1"/>
  <c r="AB2081" i="1" a="1"/>
  <c r="AB2081" i="1"/>
  <c r="AB2082" i="1" a="1"/>
  <c r="AB2082" i="1"/>
  <c r="AB2083" i="1" a="1"/>
  <c r="AB2083" i="1"/>
  <c r="AB2084" i="1" a="1"/>
  <c r="AB2084" i="1"/>
  <c r="AB2085" i="1" a="1"/>
  <c r="AB2085" i="1"/>
  <c r="AB2086" i="1" a="1"/>
  <c r="AB2086" i="1"/>
  <c r="AB2087" i="1" a="1"/>
  <c r="AB2087" i="1"/>
  <c r="AB2088" i="1" a="1"/>
  <c r="AB2088" i="1"/>
  <c r="AB2089" i="1" a="1"/>
  <c r="AB2089" i="1"/>
  <c r="AB2090" i="1" a="1"/>
  <c r="AB2090" i="1"/>
  <c r="AB2091" i="1" a="1"/>
  <c r="AB2091" i="1"/>
  <c r="AB2092" i="1" a="1"/>
  <c r="AB2092" i="1"/>
  <c r="AB2093" i="1" a="1"/>
  <c r="AB2093" i="1"/>
  <c r="AB2094" i="1" a="1"/>
  <c r="AB2094" i="1"/>
  <c r="AB2095" i="1" a="1"/>
  <c r="AB2095" i="1"/>
  <c r="AB2096" i="1" a="1"/>
  <c r="AB2096" i="1"/>
  <c r="AB2097" i="1" a="1"/>
  <c r="AB2097" i="1"/>
  <c r="AB2098" i="1" a="1"/>
  <c r="AB2098" i="1"/>
  <c r="AB2099" i="1" a="1"/>
  <c r="AB2099" i="1"/>
  <c r="AB2100" i="1" a="1"/>
  <c r="AB2100" i="1"/>
  <c r="AB2101" i="1" a="1"/>
  <c r="AB2101" i="1"/>
  <c r="AB2102" i="1" a="1"/>
  <c r="AB2102" i="1"/>
  <c r="AB2103" i="1" a="1"/>
  <c r="AB2103" i="1"/>
  <c r="AB2104" i="1" a="1"/>
  <c r="AB2104" i="1"/>
  <c r="AB2105" i="1" a="1"/>
  <c r="AB2105" i="1"/>
  <c r="AB2106" i="1" a="1"/>
  <c r="AB2106" i="1"/>
  <c r="AB2107" i="1" a="1"/>
  <c r="AB2107" i="1"/>
  <c r="AB2108" i="1" a="1"/>
  <c r="AB2108" i="1"/>
  <c r="AB2109" i="1" a="1"/>
  <c r="AB2109" i="1"/>
  <c r="AB2110" i="1" a="1"/>
  <c r="AB2110" i="1"/>
  <c r="AB2111" i="1" a="1"/>
  <c r="AB2111" i="1"/>
  <c r="AB2112" i="1" a="1"/>
  <c r="AB2112" i="1"/>
  <c r="AB2113" i="1" a="1"/>
  <c r="AB2113" i="1"/>
  <c r="AB2114" i="1" a="1"/>
  <c r="AB2114" i="1"/>
  <c r="AB2115" i="1" a="1"/>
  <c r="AB2115" i="1"/>
  <c r="AB2116" i="1" a="1"/>
  <c r="AB2116" i="1"/>
  <c r="AB2117" i="1" a="1"/>
  <c r="AB2117" i="1"/>
  <c r="AB2118" i="1" a="1"/>
  <c r="AB2118" i="1"/>
  <c r="AB2119" i="1" a="1"/>
  <c r="AB2119" i="1"/>
  <c r="AB2120" i="1" a="1"/>
  <c r="AB2120" i="1"/>
  <c r="AB2121" i="1" a="1"/>
  <c r="AB2121" i="1"/>
  <c r="AB2122" i="1" a="1"/>
  <c r="AB2122" i="1"/>
  <c r="AB2123" i="1" a="1"/>
  <c r="AB2123" i="1"/>
  <c r="AB2124" i="1" a="1"/>
  <c r="AB2124" i="1"/>
  <c r="AB2125" i="1" a="1"/>
  <c r="AB2125" i="1"/>
  <c r="AB2126" i="1" a="1"/>
  <c r="AB2126" i="1"/>
  <c r="AB2127" i="1" a="1"/>
  <c r="AB2127" i="1"/>
  <c r="AB2128" i="1" a="1"/>
  <c r="AB2128" i="1"/>
  <c r="AB2129" i="1" a="1"/>
  <c r="AB2129" i="1"/>
  <c r="AB2130" i="1" a="1"/>
  <c r="AB2130" i="1"/>
  <c r="AB2131" i="1" a="1"/>
  <c r="AB2131" i="1"/>
  <c r="AB2132" i="1" a="1"/>
  <c r="AB2132" i="1"/>
  <c r="AB2133" i="1" a="1"/>
  <c r="AB2133" i="1"/>
  <c r="AB2134" i="1" a="1"/>
  <c r="AB2134" i="1"/>
  <c r="AB2135" i="1" a="1"/>
  <c r="AB2135" i="1"/>
  <c r="AB2136" i="1" a="1"/>
  <c r="AB2136" i="1"/>
  <c r="AB2137" i="1" a="1"/>
  <c r="AB2137" i="1"/>
  <c r="AB2138" i="1" a="1"/>
  <c r="AB2138" i="1"/>
  <c r="AB2139" i="1" a="1"/>
  <c r="AB2139" i="1"/>
  <c r="AB2140" i="1" a="1"/>
  <c r="AB2140" i="1" s="1"/>
  <c r="AB2141" i="1" a="1"/>
  <c r="AB2141" i="1"/>
  <c r="AB2142" i="1" a="1"/>
  <c r="AB2142" i="1"/>
  <c r="AB2143" i="1" a="1"/>
  <c r="AB2143" i="1"/>
  <c r="AB2144" i="1" a="1"/>
  <c r="AB2144" i="1" s="1"/>
  <c r="AB2145" i="1" a="1"/>
  <c r="AB2145" i="1"/>
  <c r="AB2146" i="1" a="1"/>
  <c r="AB2146" i="1" s="1"/>
  <c r="AB2147" i="1" a="1"/>
  <c r="AB2147" i="1"/>
  <c r="AB2148" i="1" a="1"/>
  <c r="AB2148" i="1" s="1"/>
  <c r="AB2149" i="1" a="1"/>
  <c r="AB2149" i="1"/>
  <c r="AB2150" i="1" a="1"/>
  <c r="AB2150" i="1" s="1"/>
  <c r="AB2151" i="1" a="1"/>
  <c r="AB2151" i="1"/>
  <c r="AB2152" i="1" a="1"/>
  <c r="AB2152" i="1" s="1"/>
  <c r="AB2153" i="1" a="1"/>
  <c r="AB2153" i="1"/>
  <c r="AB2154" i="1" a="1"/>
  <c r="AB2154" i="1" s="1"/>
  <c r="AB2155" i="1" a="1"/>
  <c r="AB2155" i="1"/>
  <c r="AB2156" i="1" a="1"/>
  <c r="AB2156" i="1" s="1"/>
  <c r="AB2157" i="1" a="1"/>
  <c r="AB2157" i="1"/>
  <c r="AB2158" i="1" a="1"/>
  <c r="AB2158" i="1" s="1"/>
  <c r="AB2159" i="1" a="1"/>
  <c r="AB2159" i="1"/>
  <c r="AB2160" i="1" a="1"/>
  <c r="AB2160" i="1" s="1"/>
  <c r="AB2161" i="1" a="1"/>
  <c r="AB2161" i="1"/>
  <c r="AB2162" i="1" a="1"/>
  <c r="AB2162" i="1" s="1"/>
  <c r="AB2163" i="1" a="1"/>
  <c r="AB2163" i="1"/>
  <c r="AB2164" i="1" a="1"/>
  <c r="AB2164" i="1" s="1"/>
  <c r="AB2165" i="1" a="1"/>
  <c r="AB2165" i="1"/>
  <c r="AB2166" i="1" a="1"/>
  <c r="AB2166" i="1" s="1"/>
  <c r="AB2167" i="1" a="1"/>
  <c r="AB2167" i="1"/>
  <c r="AB2168" i="1" a="1"/>
  <c r="AB2168" i="1" s="1"/>
  <c r="AB2169" i="1" a="1"/>
  <c r="AB2169" i="1"/>
  <c r="AB2170" i="1" a="1"/>
  <c r="AB2170" i="1" s="1"/>
  <c r="AB2171" i="1" a="1"/>
  <c r="AB2171" i="1"/>
  <c r="AB2172" i="1" a="1"/>
  <c r="AB2172" i="1" s="1"/>
  <c r="AB2173" i="1" a="1"/>
  <c r="AB2173" i="1"/>
  <c r="AB2174" i="1" a="1"/>
  <c r="AB2174" i="1" s="1"/>
  <c r="AB2175" i="1" a="1"/>
  <c r="AB2175" i="1"/>
  <c r="AB2176" i="1" a="1"/>
  <c r="AB2176" i="1" s="1"/>
  <c r="AB2177" i="1" a="1"/>
  <c r="AB2177"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Y2" i="1" a="1"/>
  <c r="Y2" i="1" s="1"/>
  <c r="Y3" i="1" a="1"/>
  <c r="Y3" i="1" s="1"/>
  <c r="Y4" i="1" a="1"/>
  <c r="Y4" i="1" s="1"/>
  <c r="Y5" i="1" a="1"/>
  <c r="Y5" i="1" s="1"/>
  <c r="Y6" i="1" a="1"/>
  <c r="Y6" i="1" s="1"/>
  <c r="Y7" i="1" a="1"/>
  <c r="Y7" i="1" s="1"/>
  <c r="Y8" i="1" a="1"/>
  <c r="Y8" i="1" s="1"/>
  <c r="Y9" i="1" a="1"/>
  <c r="Y9" i="1" s="1"/>
  <c r="Y10" i="1" a="1"/>
  <c r="Y10" i="1" s="1"/>
  <c r="Y11" i="1" a="1"/>
  <c r="Y11" i="1" s="1"/>
  <c r="Y12" i="1" a="1"/>
  <c r="Y12" i="1" s="1"/>
  <c r="Y13" i="1" a="1"/>
  <c r="Y13" i="1" s="1"/>
  <c r="Y14" i="1" a="1"/>
  <c r="Y14" i="1" s="1"/>
  <c r="Y15" i="1" a="1"/>
  <c r="Y15" i="1" s="1"/>
  <c r="Y16" i="1" a="1"/>
  <c r="Y16" i="1" s="1"/>
  <c r="Y17" i="1" a="1"/>
  <c r="Y17" i="1" s="1"/>
  <c r="Y18" i="1" a="1"/>
  <c r="Y18" i="1" s="1"/>
  <c r="Y19" i="1" a="1"/>
  <c r="Y19" i="1" s="1"/>
  <c r="Y20" i="1" a="1"/>
  <c r="Y20" i="1" s="1"/>
  <c r="Y21" i="1" a="1"/>
  <c r="Y21" i="1" s="1"/>
  <c r="Y22" i="1" a="1"/>
  <c r="Y22" i="1" s="1"/>
  <c r="Y23" i="1" a="1"/>
  <c r="Y23" i="1" s="1"/>
  <c r="Y24" i="1" a="1"/>
  <c r="Y24" i="1" s="1"/>
  <c r="Y25" i="1" a="1"/>
  <c r="Y25" i="1" s="1"/>
  <c r="Y26" i="1" a="1"/>
  <c r="Y26" i="1" s="1"/>
  <c r="Y27" i="1" a="1"/>
  <c r="Y27" i="1" s="1"/>
  <c r="Y28" i="1" a="1"/>
  <c r="Y28" i="1" s="1"/>
  <c r="Y29" i="1" a="1"/>
  <c r="Y29" i="1" s="1"/>
  <c r="Y30" i="1" a="1"/>
  <c r="Y30" i="1" s="1"/>
  <c r="Y31" i="1" a="1"/>
  <c r="Y31" i="1" s="1"/>
  <c r="Y32" i="1" a="1"/>
  <c r="Y32" i="1" s="1"/>
  <c r="Y33" i="1" a="1"/>
  <c r="Y33" i="1" s="1"/>
  <c r="Y34" i="1" a="1"/>
  <c r="Y34" i="1" s="1"/>
  <c r="Y35" i="1" a="1"/>
  <c r="Y35" i="1" s="1"/>
  <c r="Y36" i="1" a="1"/>
  <c r="Y36" i="1" s="1"/>
  <c r="Y37" i="1" a="1"/>
  <c r="Y37" i="1" s="1"/>
  <c r="Y38" i="1" a="1"/>
  <c r="Y38" i="1" s="1"/>
  <c r="Y39" i="1" a="1"/>
  <c r="Y39" i="1" s="1"/>
  <c r="Y40" i="1" a="1"/>
  <c r="Y40" i="1" s="1"/>
  <c r="Y41" i="1" a="1"/>
  <c r="Y41" i="1" s="1"/>
  <c r="Y42" i="1" a="1"/>
  <c r="Y42" i="1" s="1"/>
  <c r="Y43" i="1" a="1"/>
  <c r="Y43" i="1" s="1"/>
  <c r="Y44" i="1" a="1"/>
  <c r="Y44" i="1" s="1"/>
  <c r="Y45" i="1" a="1"/>
  <c r="Y45" i="1" s="1"/>
  <c r="Y46" i="1" a="1"/>
  <c r="Y46" i="1" s="1"/>
  <c r="Y47" i="1" a="1"/>
  <c r="Y47" i="1" s="1"/>
  <c r="Y48" i="1" a="1"/>
  <c r="Y48" i="1" s="1"/>
  <c r="Y49" i="1" a="1"/>
  <c r="Y49" i="1" s="1"/>
  <c r="Y50" i="1" a="1"/>
  <c r="Y50" i="1" s="1"/>
  <c r="Y51" i="1" a="1"/>
  <c r="Y51" i="1" s="1"/>
  <c r="Y52" i="1" a="1"/>
  <c r="Y52" i="1" s="1"/>
  <c r="Y53" i="1" a="1"/>
  <c r="Y53" i="1" s="1"/>
  <c r="Y54" i="1" a="1"/>
  <c r="Y54" i="1" s="1"/>
  <c r="Y55" i="1" a="1"/>
  <c r="Y55" i="1" s="1"/>
  <c r="Y56" i="1" a="1"/>
  <c r="Y56" i="1" s="1"/>
  <c r="Y57" i="1" a="1"/>
  <c r="Y57" i="1" s="1"/>
  <c r="Y58" i="1" a="1"/>
  <c r="Y58" i="1" s="1"/>
  <c r="Y59" i="1" a="1"/>
  <c r="Y59" i="1" s="1"/>
  <c r="Y60" i="1" a="1"/>
  <c r="Y60" i="1" s="1"/>
  <c r="Y61" i="1" a="1"/>
  <c r="Y61" i="1" s="1"/>
  <c r="Y62" i="1" a="1"/>
  <c r="Y62" i="1" s="1"/>
  <c r="Y63" i="1" a="1"/>
  <c r="Y63" i="1" s="1"/>
  <c r="Y64" i="1" a="1"/>
  <c r="Y64" i="1" s="1"/>
  <c r="Y65" i="1" a="1"/>
  <c r="Y65" i="1" s="1"/>
  <c r="Y66" i="1" a="1"/>
  <c r="Y66" i="1" s="1"/>
  <c r="Y67" i="1" a="1"/>
  <c r="Y67" i="1" s="1"/>
  <c r="Y68" i="1" a="1"/>
  <c r="Y68" i="1" s="1"/>
  <c r="Y69" i="1" a="1"/>
  <c r="Y69" i="1" s="1"/>
  <c r="Y70" i="1" a="1"/>
  <c r="Y70" i="1" s="1"/>
  <c r="Y71" i="1" a="1"/>
  <c r="Y71" i="1" s="1"/>
  <c r="Y72" i="1" a="1"/>
  <c r="Y72" i="1" s="1"/>
  <c r="Y73" i="1" a="1"/>
  <c r="Y73" i="1" s="1"/>
  <c r="Y74" i="1" a="1"/>
  <c r="Y74" i="1" s="1"/>
  <c r="Y75" i="1" a="1"/>
  <c r="Y75" i="1" s="1"/>
  <c r="Y76" i="1" a="1"/>
  <c r="Y76" i="1" s="1"/>
  <c r="Y77" i="1" a="1"/>
  <c r="Y77" i="1" s="1"/>
  <c r="Y78" i="1" a="1"/>
  <c r="Y78" i="1" s="1"/>
  <c r="Y79" i="1" a="1"/>
  <c r="Y79" i="1" s="1"/>
  <c r="Y80" i="1" a="1"/>
  <c r="Y80" i="1" s="1"/>
  <c r="Y81" i="1" a="1"/>
  <c r="Y81" i="1" s="1"/>
  <c r="Y82" i="1" a="1"/>
  <c r="Y82" i="1" s="1"/>
  <c r="Y83" i="1" a="1"/>
  <c r="Y83" i="1" s="1"/>
  <c r="Y84" i="1" a="1"/>
  <c r="Y84" i="1" s="1"/>
  <c r="Y85" i="1" a="1"/>
  <c r="Y85" i="1" s="1"/>
  <c r="Y86" i="1" a="1"/>
  <c r="Y86" i="1" s="1"/>
  <c r="Y87" i="1" a="1"/>
  <c r="Y87" i="1" s="1"/>
  <c r="Y88" i="1" a="1"/>
  <c r="Y88" i="1" s="1"/>
  <c r="Y89" i="1" a="1"/>
  <c r="Y89" i="1" s="1"/>
  <c r="Y90" i="1" a="1"/>
  <c r="Y90" i="1" s="1"/>
  <c r="Y91" i="1" a="1"/>
  <c r="Y91" i="1" s="1"/>
  <c r="Y92" i="1" a="1"/>
  <c r="Y92" i="1" s="1"/>
  <c r="Y93" i="1" a="1"/>
  <c r="Y93" i="1" s="1"/>
  <c r="Y94" i="1" a="1"/>
  <c r="Y94" i="1" s="1"/>
  <c r="Y95" i="1" a="1"/>
  <c r="Y95" i="1" s="1"/>
  <c r="Y96" i="1" a="1"/>
  <c r="Y96" i="1" s="1"/>
  <c r="Y97" i="1" a="1"/>
  <c r="Y97" i="1" s="1"/>
  <c r="Y98" i="1" a="1"/>
  <c r="Y98" i="1" s="1"/>
  <c r="Y99" i="1" a="1"/>
  <c r="Y99" i="1" s="1"/>
  <c r="Y100" i="1" a="1"/>
  <c r="Y100" i="1" s="1"/>
  <c r="Y101" i="1" a="1"/>
  <c r="Y101" i="1" s="1"/>
  <c r="Y102" i="1" a="1"/>
  <c r="Y102" i="1" s="1"/>
  <c r="Y103" i="1" a="1"/>
  <c r="Y103" i="1" s="1"/>
  <c r="Y104" i="1" a="1"/>
  <c r="Y104" i="1" s="1"/>
  <c r="Y105" i="1" a="1"/>
  <c r="Y105" i="1" s="1"/>
  <c r="Y106" i="1" a="1"/>
  <c r="Y106" i="1" s="1"/>
  <c r="Y107" i="1" a="1"/>
  <c r="Y107" i="1" s="1"/>
  <c r="Y108" i="1" a="1"/>
  <c r="Y108" i="1" s="1"/>
  <c r="Y109" i="1" a="1"/>
  <c r="Y109" i="1" s="1"/>
  <c r="Y110" i="1" a="1"/>
  <c r="Y110" i="1" s="1"/>
  <c r="Y111" i="1" a="1"/>
  <c r="Y111" i="1" s="1"/>
  <c r="Y112" i="1" a="1"/>
  <c r="Y112" i="1" s="1"/>
  <c r="Y113" i="1" a="1"/>
  <c r="Y113" i="1" s="1"/>
  <c r="Y114" i="1" a="1"/>
  <c r="Y114" i="1" s="1"/>
  <c r="Y115" i="1" a="1"/>
  <c r="Y115" i="1" s="1"/>
  <c r="Y116" i="1" a="1"/>
  <c r="Y116" i="1" s="1"/>
  <c r="Y117" i="1" a="1"/>
  <c r="Y117" i="1" s="1"/>
  <c r="Y118" i="1" a="1"/>
  <c r="Y118" i="1" s="1"/>
  <c r="Y119" i="1" a="1"/>
  <c r="Y119" i="1" s="1"/>
  <c r="Y120" i="1" a="1"/>
  <c r="Y120" i="1" s="1"/>
  <c r="Y121" i="1" a="1"/>
  <c r="Y121" i="1" s="1"/>
  <c r="Y122" i="1" a="1"/>
  <c r="Y122" i="1" s="1"/>
  <c r="Y123" i="1" a="1"/>
  <c r="Y123" i="1" s="1"/>
  <c r="Y124" i="1" a="1"/>
  <c r="Y124" i="1" s="1"/>
  <c r="Y125" i="1" a="1"/>
  <c r="Y125" i="1" s="1"/>
  <c r="Y126" i="1" a="1"/>
  <c r="Y126" i="1" s="1"/>
  <c r="Y127" i="1" a="1"/>
  <c r="Y127" i="1" s="1"/>
  <c r="Y128" i="1" a="1"/>
  <c r="Y128" i="1" s="1"/>
  <c r="Y129" i="1" a="1"/>
  <c r="Y129" i="1" s="1"/>
  <c r="Y130" i="1" a="1"/>
  <c r="Y130" i="1" s="1"/>
  <c r="Y131" i="1" a="1"/>
  <c r="Y131" i="1" s="1"/>
  <c r="Y132" i="1" a="1"/>
  <c r="Y132" i="1" s="1"/>
  <c r="Y133" i="1" a="1"/>
  <c r="Y133" i="1" s="1"/>
  <c r="Y134" i="1" a="1"/>
  <c r="Y134" i="1" s="1"/>
  <c r="Y135" i="1" a="1"/>
  <c r="Y135" i="1" s="1"/>
  <c r="Y136" i="1" a="1"/>
  <c r="Y136" i="1" s="1"/>
  <c r="Y137" i="1" a="1"/>
  <c r="Y137" i="1" s="1"/>
  <c r="Y138" i="1" a="1"/>
  <c r="Y138" i="1" s="1"/>
  <c r="Y139" i="1" a="1"/>
  <c r="Y139" i="1" s="1"/>
  <c r="Y140" i="1" a="1"/>
  <c r="Y140" i="1" s="1"/>
  <c r="Y141" i="1" a="1"/>
  <c r="Y141" i="1" s="1"/>
  <c r="Y142" i="1" a="1"/>
  <c r="Y142" i="1" s="1"/>
  <c r="Y143" i="1" a="1"/>
  <c r="Y143" i="1" s="1"/>
  <c r="Y144" i="1" a="1"/>
  <c r="Y144" i="1" s="1"/>
  <c r="Y145" i="1" a="1"/>
  <c r="Y145" i="1" s="1"/>
  <c r="Y146" i="1" a="1"/>
  <c r="Y146" i="1" s="1"/>
  <c r="Y147" i="1" a="1"/>
  <c r="Y147" i="1" s="1"/>
  <c r="Y148" i="1" a="1"/>
  <c r="Y148" i="1" s="1"/>
  <c r="Y149" i="1" a="1"/>
  <c r="Y149" i="1" s="1"/>
  <c r="Y150" i="1" a="1"/>
  <c r="Y150" i="1" s="1"/>
  <c r="Y151" i="1" a="1"/>
  <c r="Y151" i="1" s="1"/>
  <c r="Y152" i="1" a="1"/>
  <c r="Y152" i="1" s="1"/>
  <c r="Y153" i="1" a="1"/>
  <c r="Y153" i="1" s="1"/>
  <c r="Y154" i="1" a="1"/>
  <c r="Y154" i="1" s="1"/>
  <c r="Y155" i="1" a="1"/>
  <c r="Y155" i="1" s="1"/>
  <c r="Y156" i="1" a="1"/>
  <c r="Y156" i="1" s="1"/>
  <c r="Y157" i="1" a="1"/>
  <c r="Y157" i="1" s="1"/>
  <c r="Y158" i="1" a="1"/>
  <c r="Y158" i="1" s="1"/>
  <c r="Y159" i="1" a="1"/>
  <c r="Y159" i="1" s="1"/>
  <c r="Y160" i="1" a="1"/>
  <c r="Y160" i="1" s="1"/>
  <c r="Y161" i="1" a="1"/>
  <c r="Y161" i="1" s="1"/>
  <c r="Y162" i="1" a="1"/>
  <c r="Y162" i="1" s="1"/>
  <c r="Y163" i="1" a="1"/>
  <c r="Y163" i="1" s="1"/>
  <c r="Y164" i="1" a="1"/>
  <c r="Y164" i="1" s="1"/>
  <c r="Y165" i="1" a="1"/>
  <c r="Y165" i="1" s="1"/>
  <c r="Y166" i="1" a="1"/>
  <c r="Y166" i="1" s="1"/>
  <c r="Y167" i="1" a="1"/>
  <c r="Y167" i="1" s="1"/>
  <c r="Y168" i="1" a="1"/>
  <c r="Y168" i="1" s="1"/>
  <c r="Y169" i="1" a="1"/>
  <c r="Y169" i="1" s="1"/>
  <c r="Y170" i="1" a="1"/>
  <c r="Y170" i="1" s="1"/>
  <c r="Y171" i="1" a="1"/>
  <c r="Y171" i="1" s="1"/>
  <c r="Y172" i="1" a="1"/>
  <c r="Y172" i="1" s="1"/>
  <c r="Y173" i="1" a="1"/>
  <c r="Y173" i="1" s="1"/>
  <c r="Y174" i="1" a="1"/>
  <c r="Y174" i="1" s="1"/>
  <c r="Y175" i="1" a="1"/>
  <c r="Y175" i="1" s="1"/>
  <c r="Y176" i="1" a="1"/>
  <c r="Y176" i="1" s="1"/>
  <c r="Y177" i="1" a="1"/>
  <c r="Y177" i="1" s="1"/>
  <c r="Y178" i="1" a="1"/>
  <c r="Y178" i="1" s="1"/>
  <c r="Y179" i="1" a="1"/>
  <c r="Y179" i="1" s="1"/>
  <c r="Y180" i="1" a="1"/>
  <c r="Y180" i="1" s="1"/>
  <c r="Y181" i="1" a="1"/>
  <c r="Y181" i="1" s="1"/>
  <c r="Y182" i="1" a="1"/>
  <c r="Y182" i="1" s="1"/>
  <c r="Y183" i="1" a="1"/>
  <c r="Y183" i="1" s="1"/>
  <c r="Y184" i="1" a="1"/>
  <c r="Y184" i="1" s="1"/>
  <c r="Y185" i="1" a="1"/>
  <c r="Y185" i="1" s="1"/>
  <c r="Y186" i="1" a="1"/>
  <c r="Y186" i="1" s="1"/>
  <c r="Y187" i="1" a="1"/>
  <c r="Y187" i="1" s="1"/>
  <c r="Y188" i="1" a="1"/>
  <c r="Y188" i="1" s="1"/>
  <c r="Y189" i="1" a="1"/>
  <c r="Y189" i="1" s="1"/>
  <c r="Y190" i="1" a="1"/>
  <c r="Y190" i="1" s="1"/>
  <c r="Y191" i="1" a="1"/>
  <c r="Y191" i="1" s="1"/>
  <c r="Y192" i="1" a="1"/>
  <c r="Y192" i="1" s="1"/>
  <c r="Y193" i="1" a="1"/>
  <c r="Y193" i="1" s="1"/>
  <c r="Y194" i="1" a="1"/>
  <c r="Y194" i="1" s="1"/>
  <c r="Y195" i="1" a="1"/>
  <c r="Y195" i="1" s="1"/>
  <c r="Y196" i="1" a="1"/>
  <c r="Y196" i="1" s="1"/>
  <c r="Y197" i="1" a="1"/>
  <c r="Y197" i="1" s="1"/>
  <c r="Y198" i="1" a="1"/>
  <c r="Y198" i="1" s="1"/>
  <c r="Y199" i="1" a="1"/>
  <c r="Y199" i="1" s="1"/>
  <c r="Y200" i="1" a="1"/>
  <c r="Y200" i="1" s="1"/>
  <c r="Y201" i="1" a="1"/>
  <c r="Y201" i="1" s="1"/>
  <c r="Y202" i="1" a="1"/>
  <c r="Y202" i="1" s="1"/>
  <c r="Y203" i="1" a="1"/>
  <c r="Y203" i="1" s="1"/>
  <c r="Y204" i="1" a="1"/>
  <c r="Y204" i="1" s="1"/>
  <c r="Y205" i="1" a="1"/>
  <c r="Y205" i="1" s="1"/>
  <c r="Y206" i="1" a="1"/>
  <c r="Y206" i="1" s="1"/>
  <c r="Y207" i="1" a="1"/>
  <c r="Y207" i="1" s="1"/>
  <c r="Y208" i="1" a="1"/>
  <c r="Y208" i="1" s="1"/>
  <c r="Y209" i="1" a="1"/>
  <c r="Y209" i="1" s="1"/>
  <c r="Y210" i="1" a="1"/>
  <c r="Y210" i="1" s="1"/>
  <c r="Y211" i="1" a="1"/>
  <c r="Y211" i="1" s="1"/>
  <c r="Y212" i="1" a="1"/>
  <c r="Y212" i="1" s="1"/>
  <c r="Y213" i="1" a="1"/>
  <c r="Y213" i="1" s="1"/>
  <c r="Y214" i="1" a="1"/>
  <c r="Y214" i="1" s="1"/>
  <c r="Y215" i="1" a="1"/>
  <c r="Y215" i="1" s="1"/>
  <c r="Y216" i="1" a="1"/>
  <c r="Y216" i="1" s="1"/>
  <c r="Y217" i="1" a="1"/>
  <c r="Y217" i="1" s="1"/>
  <c r="Y218" i="1" a="1"/>
  <c r="Y218" i="1" s="1"/>
  <c r="Y219" i="1" a="1"/>
  <c r="Y219" i="1" s="1"/>
  <c r="Y220" i="1" a="1"/>
  <c r="Y220" i="1" s="1"/>
  <c r="Y221" i="1" a="1"/>
  <c r="Y221" i="1" s="1"/>
  <c r="Y222" i="1" a="1"/>
  <c r="Y222" i="1" s="1"/>
  <c r="Y223" i="1" a="1"/>
  <c r="Y223" i="1" s="1"/>
  <c r="Y224" i="1" a="1"/>
  <c r="Y224" i="1" s="1"/>
  <c r="Y225" i="1" a="1"/>
  <c r="Y225" i="1" s="1"/>
  <c r="Y226" i="1" a="1"/>
  <c r="Y226" i="1" s="1"/>
  <c r="Y227" i="1" a="1"/>
  <c r="Y227" i="1" s="1"/>
  <c r="Y228" i="1" a="1"/>
  <c r="Y228" i="1" s="1"/>
  <c r="Y229" i="1" a="1"/>
  <c r="Y229" i="1" s="1"/>
  <c r="Y230" i="1" a="1"/>
  <c r="Y230" i="1" s="1"/>
  <c r="Y231" i="1" a="1"/>
  <c r="Y231" i="1" s="1"/>
  <c r="Y232" i="1" a="1"/>
  <c r="Y232" i="1" s="1"/>
  <c r="Y233" i="1" a="1"/>
  <c r="Y233" i="1" s="1"/>
  <c r="Y234" i="1" a="1"/>
  <c r="Y234" i="1" s="1"/>
  <c r="Y235" i="1" a="1"/>
  <c r="Y235" i="1" s="1"/>
  <c r="Y236" i="1" a="1"/>
  <c r="Y236" i="1" s="1"/>
  <c r="Y237" i="1" a="1"/>
  <c r="Y237" i="1" s="1"/>
  <c r="Y238" i="1" a="1"/>
  <c r="Y238" i="1" s="1"/>
  <c r="Y239" i="1" a="1"/>
  <c r="Y239" i="1" s="1"/>
  <c r="Y240" i="1" a="1"/>
  <c r="Y240" i="1" s="1"/>
  <c r="Y241" i="1" a="1"/>
  <c r="Y241" i="1" s="1"/>
  <c r="Y242" i="1" a="1"/>
  <c r="Y242" i="1" s="1"/>
  <c r="Y243" i="1" a="1"/>
  <c r="Y243" i="1" s="1"/>
  <c r="Y244" i="1" a="1"/>
  <c r="Y244" i="1" s="1"/>
  <c r="Y245" i="1" a="1"/>
  <c r="Y245" i="1" s="1"/>
  <c r="Y246" i="1" a="1"/>
  <c r="Y246" i="1" s="1"/>
  <c r="Y247" i="1" a="1"/>
  <c r="Y247" i="1" s="1"/>
  <c r="Y248" i="1" a="1"/>
  <c r="Y248" i="1" s="1"/>
  <c r="Y249" i="1" a="1"/>
  <c r="Y249" i="1" s="1"/>
  <c r="Y250" i="1" a="1"/>
  <c r="Y250" i="1" s="1"/>
  <c r="Y251" i="1" a="1"/>
  <c r="Y251" i="1" s="1"/>
  <c r="Y252" i="1" a="1"/>
  <c r="Y252" i="1" s="1"/>
  <c r="Y253" i="1" a="1"/>
  <c r="Y253" i="1" s="1"/>
  <c r="Y254" i="1" a="1"/>
  <c r="Y254" i="1" s="1"/>
  <c r="Y255" i="1" a="1"/>
  <c r="Y255" i="1" s="1"/>
  <c r="Y256" i="1" a="1"/>
  <c r="Y256" i="1" s="1"/>
  <c r="Y257" i="1" a="1"/>
  <c r="Y257" i="1" s="1"/>
  <c r="Y258" i="1" a="1"/>
  <c r="Y258" i="1" s="1"/>
  <c r="Y259" i="1" a="1"/>
  <c r="Y259" i="1" s="1"/>
  <c r="Y260" i="1" a="1"/>
  <c r="Y260" i="1" s="1"/>
  <c r="Y261" i="1" a="1"/>
  <c r="Y261" i="1" s="1"/>
  <c r="Y262" i="1" a="1"/>
  <c r="Y262" i="1" s="1"/>
  <c r="Y263" i="1" a="1"/>
  <c r="Y263" i="1" s="1"/>
  <c r="Y264" i="1" a="1"/>
  <c r="Y264" i="1" s="1"/>
  <c r="Y265" i="1" a="1"/>
  <c r="Y265" i="1" s="1"/>
  <c r="Y266" i="1" a="1"/>
  <c r="Y266" i="1" s="1"/>
  <c r="Y267" i="1" a="1"/>
  <c r="Y267" i="1" s="1"/>
  <c r="Y268" i="1" a="1"/>
  <c r="Y268" i="1" s="1"/>
  <c r="Y269" i="1" a="1"/>
  <c r="Y269" i="1" s="1"/>
  <c r="Y270" i="1" a="1"/>
  <c r="Y270" i="1" s="1"/>
  <c r="Y271" i="1" a="1"/>
  <c r="Y271" i="1" s="1"/>
  <c r="Y272" i="1" a="1"/>
  <c r="Y272" i="1" s="1"/>
  <c r="Y273" i="1" a="1"/>
  <c r="Y273" i="1" s="1"/>
  <c r="Y274" i="1" a="1"/>
  <c r="Y274" i="1" s="1"/>
  <c r="Y275" i="1" a="1"/>
  <c r="Y275" i="1" s="1"/>
  <c r="Y276" i="1" a="1"/>
  <c r="Y276" i="1" s="1"/>
  <c r="Y277" i="1" a="1"/>
  <c r="Y277" i="1" s="1"/>
  <c r="Y278" i="1" a="1"/>
  <c r="Y278" i="1" s="1"/>
  <c r="Y279" i="1" a="1"/>
  <c r="Y279" i="1" s="1"/>
  <c r="Y280" i="1" a="1"/>
  <c r="Y280" i="1" s="1"/>
  <c r="Y281" i="1" a="1"/>
  <c r="Y281" i="1" s="1"/>
  <c r="Y282" i="1" a="1"/>
  <c r="Y282" i="1" s="1"/>
  <c r="Y283" i="1" a="1"/>
  <c r="Y283" i="1" s="1"/>
  <c r="Y284" i="1" a="1"/>
  <c r="Y284" i="1" s="1"/>
  <c r="Y285" i="1" a="1"/>
  <c r="Y285" i="1" s="1"/>
  <c r="Y286" i="1" a="1"/>
  <c r="Y286" i="1" s="1"/>
  <c r="Y287" i="1" a="1"/>
  <c r="Y287" i="1" s="1"/>
  <c r="Y288" i="1" a="1"/>
  <c r="Y288" i="1" s="1"/>
  <c r="Y289" i="1" a="1"/>
  <c r="Y289" i="1" s="1"/>
  <c r="Y290" i="1" a="1"/>
  <c r="Y290" i="1" s="1"/>
  <c r="Y291" i="1" a="1"/>
  <c r="Y291" i="1" s="1"/>
  <c r="Y292" i="1" a="1"/>
  <c r="Y292" i="1" s="1"/>
  <c r="Y293" i="1" a="1"/>
  <c r="Y293" i="1" s="1"/>
  <c r="Y294" i="1" a="1"/>
  <c r="Y294" i="1" s="1"/>
  <c r="Y295" i="1" a="1"/>
  <c r="Y295" i="1" s="1"/>
  <c r="Y296" i="1" a="1"/>
  <c r="Y296" i="1" s="1"/>
  <c r="Y297" i="1" a="1"/>
  <c r="Y297" i="1" s="1"/>
  <c r="Y298" i="1" a="1"/>
  <c r="Y298" i="1" s="1"/>
  <c r="Y299" i="1" a="1"/>
  <c r="Y299" i="1" s="1"/>
  <c r="Y300" i="1" a="1"/>
  <c r="Y300" i="1" s="1"/>
  <c r="Y301" i="1" a="1"/>
  <c r="Y301" i="1" s="1"/>
  <c r="Y302" i="1" a="1"/>
  <c r="Y302" i="1" s="1"/>
  <c r="Y303" i="1" a="1"/>
  <c r="Y303" i="1" s="1"/>
  <c r="Y304" i="1" a="1"/>
  <c r="Y304" i="1" s="1"/>
  <c r="Y305" i="1" a="1"/>
  <c r="Y305" i="1" s="1"/>
  <c r="Y306" i="1" a="1"/>
  <c r="Y306" i="1" s="1"/>
  <c r="Y307" i="1" a="1"/>
  <c r="Y307" i="1" s="1"/>
  <c r="Y308" i="1" a="1"/>
  <c r="Y308" i="1" s="1"/>
  <c r="Y309" i="1" a="1"/>
  <c r="Y309" i="1" s="1"/>
  <c r="Y310" i="1" a="1"/>
  <c r="Y310" i="1" s="1"/>
  <c r="Y311" i="1" a="1"/>
  <c r="Y311" i="1" s="1"/>
  <c r="Y312" i="1" a="1"/>
  <c r="Y312" i="1" s="1"/>
  <c r="Y313" i="1" a="1"/>
  <c r="Y313" i="1" s="1"/>
  <c r="Y314" i="1" a="1"/>
  <c r="Y314" i="1" s="1"/>
  <c r="Y315" i="1" a="1"/>
  <c r="Y315" i="1" s="1"/>
  <c r="Y316" i="1" a="1"/>
  <c r="Y316" i="1" s="1"/>
  <c r="Y317" i="1" a="1"/>
  <c r="Y317" i="1" s="1"/>
  <c r="Y318" i="1" a="1"/>
  <c r="Y318" i="1" s="1"/>
  <c r="Y319" i="1" a="1"/>
  <c r="Y319" i="1" s="1"/>
  <c r="Y320" i="1" a="1"/>
  <c r="Y320" i="1" s="1"/>
  <c r="Y321" i="1" a="1"/>
  <c r="Y321" i="1" s="1"/>
  <c r="Y322" i="1" a="1"/>
  <c r="Y322" i="1" s="1"/>
  <c r="Y323" i="1" a="1"/>
  <c r="Y323" i="1" s="1"/>
  <c r="Y324" i="1" a="1"/>
  <c r="Y324" i="1" s="1"/>
  <c r="Y325" i="1" a="1"/>
  <c r="Y325" i="1" s="1"/>
  <c r="Y326" i="1" a="1"/>
  <c r="Y326" i="1" s="1"/>
  <c r="Y327" i="1" a="1"/>
  <c r="Y327" i="1" s="1"/>
  <c r="Y328" i="1" a="1"/>
  <c r="Y328" i="1" s="1"/>
  <c r="Y329" i="1" a="1"/>
  <c r="Y329" i="1" s="1"/>
  <c r="Y330" i="1" a="1"/>
  <c r="Y330" i="1" s="1"/>
  <c r="Y331" i="1" a="1"/>
  <c r="Y331" i="1" s="1"/>
  <c r="Y332" i="1" a="1"/>
  <c r="Y332" i="1" s="1"/>
  <c r="Y333" i="1" a="1"/>
  <c r="Y333" i="1" s="1"/>
  <c r="Y334" i="1" a="1"/>
  <c r="Y334" i="1" s="1"/>
  <c r="Y335" i="1" a="1"/>
  <c r="Y335" i="1" s="1"/>
  <c r="Y336" i="1" a="1"/>
  <c r="Y336" i="1" s="1"/>
  <c r="Y337" i="1" a="1"/>
  <c r="Y337" i="1" s="1"/>
  <c r="Y338" i="1" a="1"/>
  <c r="Y338" i="1" s="1"/>
  <c r="Y339" i="1" a="1"/>
  <c r="Y339" i="1" s="1"/>
  <c r="Y340" i="1" a="1"/>
  <c r="Y340" i="1" s="1"/>
  <c r="Y341" i="1" a="1"/>
  <c r="Y341" i="1" s="1"/>
  <c r="Y342" i="1" a="1"/>
  <c r="Y342" i="1" s="1"/>
  <c r="Y343" i="1" a="1"/>
  <c r="Y343" i="1" s="1"/>
  <c r="Y344" i="1" a="1"/>
  <c r="Y344" i="1" s="1"/>
  <c r="Y345" i="1" a="1"/>
  <c r="Y345" i="1" s="1"/>
  <c r="Y346" i="1" a="1"/>
  <c r="Y346" i="1" s="1"/>
  <c r="Y347" i="1" a="1"/>
  <c r="Y347" i="1" s="1"/>
  <c r="Y348" i="1" a="1"/>
  <c r="Y348" i="1" s="1"/>
  <c r="Y349" i="1" a="1"/>
  <c r="Y349" i="1" s="1"/>
  <c r="Y350" i="1" a="1"/>
  <c r="Y350" i="1" s="1"/>
  <c r="Y351" i="1" a="1"/>
  <c r="Y351" i="1" s="1"/>
  <c r="Y352" i="1" a="1"/>
  <c r="Y352" i="1" s="1"/>
  <c r="Y353" i="1" a="1"/>
  <c r="Y353" i="1" s="1"/>
  <c r="Y354" i="1" a="1"/>
  <c r="Y354" i="1" s="1"/>
  <c r="Y355" i="1" a="1"/>
  <c r="Y355" i="1" s="1"/>
  <c r="Y356" i="1" a="1"/>
  <c r="Y356" i="1" s="1"/>
  <c r="Y357" i="1" a="1"/>
  <c r="Y357" i="1" s="1"/>
  <c r="Y358" i="1" a="1"/>
  <c r="Y358" i="1" s="1"/>
  <c r="Y359" i="1" a="1"/>
  <c r="Y359" i="1" s="1"/>
  <c r="Y360" i="1" a="1"/>
  <c r="Y360" i="1" s="1"/>
  <c r="Y361" i="1" a="1"/>
  <c r="Y361" i="1" s="1"/>
  <c r="Y362" i="1" a="1"/>
  <c r="Y362" i="1" s="1"/>
  <c r="Y363" i="1" a="1"/>
  <c r="Y363" i="1" s="1"/>
  <c r="Y364" i="1" a="1"/>
  <c r="Y364" i="1" s="1"/>
  <c r="Y365" i="1" a="1"/>
  <c r="Y365" i="1" s="1"/>
  <c r="Y366" i="1" a="1"/>
  <c r="Y366" i="1" s="1"/>
  <c r="Y367" i="1" a="1"/>
  <c r="Y367" i="1" s="1"/>
  <c r="Y368" i="1" a="1"/>
  <c r="Y368" i="1" s="1"/>
  <c r="Y369" i="1" a="1"/>
  <c r="Y369" i="1" s="1"/>
  <c r="Y370" i="1" a="1"/>
  <c r="Y370" i="1" s="1"/>
  <c r="Y371" i="1" a="1"/>
  <c r="Y371" i="1" s="1"/>
  <c r="Y372" i="1" a="1"/>
  <c r="Y372" i="1" s="1"/>
  <c r="Y373" i="1" a="1"/>
  <c r="Y373" i="1" s="1"/>
  <c r="Y374" i="1" a="1"/>
  <c r="Y374" i="1" s="1"/>
  <c r="Y375" i="1" a="1"/>
  <c r="Y375" i="1" s="1"/>
  <c r="Y376" i="1" a="1"/>
  <c r="Y376" i="1" s="1"/>
  <c r="Y377" i="1" a="1"/>
  <c r="Y377" i="1" s="1"/>
  <c r="Y378" i="1" a="1"/>
  <c r="Y378" i="1" s="1"/>
  <c r="Y379" i="1" a="1"/>
  <c r="Y379" i="1" s="1"/>
  <c r="Y380" i="1" a="1"/>
  <c r="Y380" i="1" s="1"/>
  <c r="Y381" i="1" a="1"/>
  <c r="Y381" i="1" s="1"/>
  <c r="Y382" i="1" a="1"/>
  <c r="Y382" i="1" s="1"/>
  <c r="Y383" i="1" a="1"/>
  <c r="Y383" i="1" s="1"/>
  <c r="Y384" i="1" a="1"/>
  <c r="Y384" i="1" s="1"/>
  <c r="Y385" i="1" a="1"/>
  <c r="Y385" i="1" s="1"/>
  <c r="Y386" i="1" a="1"/>
  <c r="Y386" i="1" s="1"/>
  <c r="Y387" i="1" a="1"/>
  <c r="Y387" i="1" s="1"/>
  <c r="Y388" i="1" a="1"/>
  <c r="Y388" i="1" s="1"/>
  <c r="Y389" i="1" a="1"/>
  <c r="Y389" i="1" s="1"/>
  <c r="Y390" i="1" a="1"/>
  <c r="Y390" i="1" s="1"/>
  <c r="Y391" i="1" a="1"/>
  <c r="Y391" i="1" s="1"/>
  <c r="Y392" i="1" a="1"/>
  <c r="Y392" i="1" s="1"/>
  <c r="Y393" i="1" a="1"/>
  <c r="Y393" i="1" s="1"/>
  <c r="Y394" i="1" a="1"/>
  <c r="Y394" i="1" s="1"/>
  <c r="Y395" i="1" a="1"/>
  <c r="Y395" i="1" s="1"/>
  <c r="Y396" i="1" a="1"/>
  <c r="Y396" i="1" s="1"/>
  <c r="Y397" i="1" a="1"/>
  <c r="Y397" i="1" s="1"/>
  <c r="Y398" i="1" a="1"/>
  <c r="Y398" i="1" s="1"/>
  <c r="Y399" i="1" a="1"/>
  <c r="Y399" i="1" s="1"/>
  <c r="Y400" i="1" a="1"/>
  <c r="Y400" i="1" s="1"/>
  <c r="Y401" i="1" a="1"/>
  <c r="Y401" i="1" s="1"/>
  <c r="Y402" i="1" a="1"/>
  <c r="Y402" i="1" s="1"/>
  <c r="Y403" i="1" a="1"/>
  <c r="Y403" i="1" s="1"/>
  <c r="Y404" i="1" a="1"/>
  <c r="Y404" i="1" s="1"/>
  <c r="Y405" i="1" a="1"/>
  <c r="Y405" i="1" s="1"/>
  <c r="Y406" i="1" a="1"/>
  <c r="Y406" i="1" s="1"/>
  <c r="Y407" i="1" a="1"/>
  <c r="Y407" i="1" s="1"/>
  <c r="Y408" i="1" a="1"/>
  <c r="Y408" i="1" s="1"/>
  <c r="Y409" i="1" a="1"/>
  <c r="Y409" i="1" s="1"/>
  <c r="Y410" i="1" a="1"/>
  <c r="Y410" i="1" s="1"/>
  <c r="Y411" i="1" a="1"/>
  <c r="Y411" i="1" s="1"/>
  <c r="Y412" i="1" a="1"/>
  <c r="Y412" i="1" s="1"/>
  <c r="Y413" i="1" a="1"/>
  <c r="Y413" i="1" s="1"/>
  <c r="Y414" i="1" a="1"/>
  <c r="Y414" i="1" s="1"/>
  <c r="Y415" i="1" a="1"/>
  <c r="Y415" i="1" s="1"/>
  <c r="Y416" i="1" a="1"/>
  <c r="Y416" i="1" s="1"/>
  <c r="Y417" i="1" a="1"/>
  <c r="Y417" i="1" s="1"/>
  <c r="Y418" i="1" a="1"/>
  <c r="Y418" i="1" s="1"/>
  <c r="Y419" i="1" a="1"/>
  <c r="Y419" i="1" s="1"/>
  <c r="Y420" i="1" a="1"/>
  <c r="Y420" i="1" s="1"/>
  <c r="Y421" i="1" a="1"/>
  <c r="Y421" i="1" s="1"/>
  <c r="Y422" i="1" a="1"/>
  <c r="Y422" i="1" s="1"/>
  <c r="Y423" i="1" a="1"/>
  <c r="Y423" i="1" s="1"/>
  <c r="Y424" i="1" a="1"/>
  <c r="Y424" i="1" s="1"/>
  <c r="Y425" i="1" a="1"/>
  <c r="Y425" i="1" s="1"/>
  <c r="Y426" i="1" a="1"/>
  <c r="Y426" i="1" s="1"/>
  <c r="Y427" i="1" a="1"/>
  <c r="Y427" i="1" s="1"/>
  <c r="Y428" i="1" a="1"/>
  <c r="Y428" i="1" s="1"/>
  <c r="Y429" i="1" a="1"/>
  <c r="Y429" i="1" s="1"/>
  <c r="Y430" i="1" a="1"/>
  <c r="Y430" i="1" s="1"/>
  <c r="Y431" i="1" a="1"/>
  <c r="Y431" i="1" s="1"/>
  <c r="Y432" i="1" a="1"/>
  <c r="Y432" i="1" s="1"/>
  <c r="Y433" i="1" a="1"/>
  <c r="Y433" i="1" s="1"/>
  <c r="Y434" i="1" a="1"/>
  <c r="Y434" i="1" s="1"/>
  <c r="Y435" i="1" a="1"/>
  <c r="Y435" i="1" s="1"/>
  <c r="Y436" i="1" a="1"/>
  <c r="Y436" i="1" s="1"/>
  <c r="Y437" i="1" a="1"/>
  <c r="Y437" i="1" s="1"/>
  <c r="Y438" i="1" a="1"/>
  <c r="Y438" i="1" s="1"/>
  <c r="Y439" i="1" a="1"/>
  <c r="Y439" i="1" s="1"/>
  <c r="Y440" i="1" a="1"/>
  <c r="Y440" i="1" s="1"/>
  <c r="Y441" i="1" a="1"/>
  <c r="Y441" i="1" s="1"/>
  <c r="Y442" i="1" a="1"/>
  <c r="Y442" i="1" s="1"/>
  <c r="Y443" i="1" a="1"/>
  <c r="Y443" i="1" s="1"/>
  <c r="Y444" i="1" a="1"/>
  <c r="Y444" i="1" s="1"/>
  <c r="Y445" i="1" a="1"/>
  <c r="Y445" i="1" s="1"/>
  <c r="Y446" i="1" a="1"/>
  <c r="Y446" i="1" s="1"/>
  <c r="Y447" i="1" a="1"/>
  <c r="Y447" i="1" s="1"/>
  <c r="Y448" i="1" a="1"/>
  <c r="Y448" i="1" s="1"/>
  <c r="Y449" i="1" a="1"/>
  <c r="Y449" i="1" s="1"/>
  <c r="Y450" i="1" a="1"/>
  <c r="Y450" i="1" s="1"/>
  <c r="Y451" i="1" a="1"/>
  <c r="Y451" i="1" s="1"/>
  <c r="Y452" i="1" a="1"/>
  <c r="Y452" i="1" s="1"/>
  <c r="Y453" i="1" a="1"/>
  <c r="Y453" i="1" s="1"/>
  <c r="Y454" i="1" a="1"/>
  <c r="Y454" i="1" s="1"/>
  <c r="Y455" i="1" a="1"/>
  <c r="Y455" i="1" s="1"/>
  <c r="Y456" i="1" a="1"/>
  <c r="Y456" i="1" s="1"/>
  <c r="Y457" i="1" a="1"/>
  <c r="Y457" i="1" s="1"/>
  <c r="Y458" i="1" a="1"/>
  <c r="Y458" i="1" s="1"/>
  <c r="Y459" i="1" a="1"/>
  <c r="Y459" i="1" s="1"/>
  <c r="Y460" i="1" a="1"/>
  <c r="Y460" i="1" s="1"/>
  <c r="Y461" i="1" a="1"/>
  <c r="Y461" i="1" s="1"/>
  <c r="Y462" i="1" a="1"/>
  <c r="Y462" i="1" s="1"/>
  <c r="Y463" i="1" a="1"/>
  <c r="Y463" i="1" s="1"/>
  <c r="Y464" i="1" a="1"/>
  <c r="Y464" i="1" s="1"/>
  <c r="Y465" i="1" a="1"/>
  <c r="Y465" i="1" s="1"/>
  <c r="Y466" i="1" a="1"/>
  <c r="Y466" i="1" s="1"/>
  <c r="Y467" i="1" a="1"/>
  <c r="Y467" i="1" s="1"/>
  <c r="Y468" i="1" a="1"/>
  <c r="Y468" i="1" s="1"/>
  <c r="Y469" i="1" a="1"/>
  <c r="Y469" i="1" s="1"/>
  <c r="Y470" i="1" a="1"/>
  <c r="Y470" i="1" s="1"/>
  <c r="Y471" i="1" a="1"/>
  <c r="Y471" i="1" s="1"/>
  <c r="Y472" i="1" a="1"/>
  <c r="Y472" i="1" s="1"/>
  <c r="Y473" i="1" a="1"/>
  <c r="Y473" i="1" s="1"/>
  <c r="Y474" i="1" a="1"/>
  <c r="Y474" i="1" s="1"/>
  <c r="Y475" i="1" a="1"/>
  <c r="Y475" i="1" s="1"/>
  <c r="Y476" i="1" a="1"/>
  <c r="Y476" i="1" s="1"/>
  <c r="Y477" i="1" a="1"/>
  <c r="Y477" i="1" s="1"/>
  <c r="Y478" i="1" a="1"/>
  <c r="Y478" i="1" s="1"/>
  <c r="Y479" i="1" a="1"/>
  <c r="Y479" i="1" s="1"/>
  <c r="Y480" i="1" a="1"/>
  <c r="Y480" i="1" s="1"/>
  <c r="Y481" i="1" a="1"/>
  <c r="Y481" i="1" s="1"/>
  <c r="Y482" i="1" a="1"/>
  <c r="Y482" i="1" s="1"/>
  <c r="Y483" i="1" a="1"/>
  <c r="Y483" i="1" s="1"/>
  <c r="Y484" i="1" a="1"/>
  <c r="Y484" i="1" s="1"/>
  <c r="Y485" i="1" a="1"/>
  <c r="Y485" i="1" s="1"/>
  <c r="Y486" i="1" a="1"/>
  <c r="Y486" i="1" s="1"/>
  <c r="Y487" i="1" a="1"/>
  <c r="Y487" i="1" s="1"/>
  <c r="Y488" i="1" a="1"/>
  <c r="Y488" i="1" s="1"/>
  <c r="Y489" i="1" a="1"/>
  <c r="Y489" i="1" s="1"/>
  <c r="Y490" i="1" a="1"/>
  <c r="Y490" i="1" s="1"/>
  <c r="Y491" i="1" a="1"/>
  <c r="Y491" i="1" s="1"/>
  <c r="Y492" i="1" a="1"/>
  <c r="Y492" i="1" s="1"/>
  <c r="Y493" i="1" a="1"/>
  <c r="Y493" i="1" s="1"/>
  <c r="Y494" i="1" a="1"/>
  <c r="Y494" i="1" s="1"/>
  <c r="Y495" i="1" a="1"/>
  <c r="Y495" i="1" s="1"/>
  <c r="Y496" i="1" a="1"/>
  <c r="Y496" i="1" s="1"/>
  <c r="Y497" i="1" a="1"/>
  <c r="Y497" i="1" s="1"/>
  <c r="Y498" i="1" a="1"/>
  <c r="Y498" i="1" s="1"/>
  <c r="Y499" i="1" a="1"/>
  <c r="Y499" i="1" s="1"/>
  <c r="Y500" i="1" a="1"/>
  <c r="Y500" i="1" s="1"/>
  <c r="Y501" i="1" a="1"/>
  <c r="Y501" i="1" s="1"/>
  <c r="Y502" i="1" a="1"/>
  <c r="Y502" i="1" s="1"/>
  <c r="Y503" i="1" a="1"/>
  <c r="Y503" i="1" s="1"/>
  <c r="Y504" i="1" a="1"/>
  <c r="Y504" i="1" s="1"/>
  <c r="Y505" i="1" a="1"/>
  <c r="Y505" i="1" s="1"/>
  <c r="Y506" i="1" a="1"/>
  <c r="Y506" i="1" s="1"/>
  <c r="Y507" i="1" a="1"/>
  <c r="Y507" i="1" s="1"/>
  <c r="Y508" i="1" a="1"/>
  <c r="Y508" i="1" s="1"/>
  <c r="Y509" i="1" a="1"/>
  <c r="Y509" i="1" s="1"/>
  <c r="Y510" i="1" a="1"/>
  <c r="Y510" i="1" s="1"/>
  <c r="Y511" i="1" a="1"/>
  <c r="Y511" i="1" s="1"/>
  <c r="Y512" i="1" a="1"/>
  <c r="Y512" i="1" s="1"/>
  <c r="Y513" i="1" a="1"/>
  <c r="Y513" i="1" s="1"/>
  <c r="Y514" i="1" a="1"/>
  <c r="Y514" i="1" s="1"/>
  <c r="Y515" i="1" a="1"/>
  <c r="Y515" i="1" s="1"/>
  <c r="Y516" i="1" a="1"/>
  <c r="Y516" i="1" s="1"/>
  <c r="Y517" i="1" a="1"/>
  <c r="Y517" i="1" s="1"/>
  <c r="Y518" i="1" a="1"/>
  <c r="Y518" i="1" s="1"/>
  <c r="Y519" i="1" a="1"/>
  <c r="Y519" i="1" s="1"/>
  <c r="Y520" i="1" a="1"/>
  <c r="Y520" i="1" s="1"/>
  <c r="Y521" i="1" a="1"/>
  <c r="Y521" i="1" s="1"/>
  <c r="Y522" i="1" a="1"/>
  <c r="Y522" i="1" s="1"/>
  <c r="Y523" i="1" a="1"/>
  <c r="Y523" i="1" s="1"/>
  <c r="Y524" i="1" a="1"/>
  <c r="Y524" i="1" s="1"/>
  <c r="Y525" i="1" a="1"/>
  <c r="Y525" i="1" s="1"/>
  <c r="Y526" i="1" a="1"/>
  <c r="Y526" i="1" s="1"/>
  <c r="Y527" i="1" a="1"/>
  <c r="Y527" i="1" s="1"/>
  <c r="Y528" i="1" a="1"/>
  <c r="Y528" i="1" s="1"/>
  <c r="Y529" i="1" a="1"/>
  <c r="Y529" i="1" s="1"/>
  <c r="Y530" i="1" a="1"/>
  <c r="Y530" i="1" s="1"/>
  <c r="Y531" i="1" a="1"/>
  <c r="Y531" i="1" s="1"/>
  <c r="Y532" i="1" a="1"/>
  <c r="Y532" i="1" s="1"/>
  <c r="Y533" i="1" a="1"/>
  <c r="Y533" i="1" s="1"/>
  <c r="Y534" i="1" a="1"/>
  <c r="Y534" i="1" s="1"/>
  <c r="Y535" i="1" a="1"/>
  <c r="Y535" i="1" s="1"/>
  <c r="Y536" i="1" a="1"/>
  <c r="Y536" i="1" s="1"/>
  <c r="Y537" i="1" a="1"/>
  <c r="Y537" i="1" s="1"/>
  <c r="Y538" i="1" a="1"/>
  <c r="Y538" i="1" s="1"/>
  <c r="Y539" i="1" a="1"/>
  <c r="Y539" i="1" s="1"/>
  <c r="Y540" i="1" a="1"/>
  <c r="Y540" i="1" s="1"/>
  <c r="Y541" i="1" a="1"/>
  <c r="Y541" i="1" s="1"/>
  <c r="Y542" i="1" a="1"/>
  <c r="Y542" i="1" s="1"/>
  <c r="Y543" i="1" a="1"/>
  <c r="Y543" i="1" s="1"/>
  <c r="Y544" i="1" a="1"/>
  <c r="Y544" i="1" s="1"/>
  <c r="Y545" i="1" a="1"/>
  <c r="Y545" i="1" s="1"/>
  <c r="Y546" i="1" a="1"/>
  <c r="Y546" i="1" s="1"/>
  <c r="Y547" i="1" a="1"/>
  <c r="Y547" i="1" s="1"/>
  <c r="Y548" i="1" a="1"/>
  <c r="Y548" i="1" s="1"/>
  <c r="Y549" i="1" a="1"/>
  <c r="Y549" i="1" s="1"/>
  <c r="Y550" i="1" a="1"/>
  <c r="Y550" i="1" s="1"/>
  <c r="Y551" i="1" a="1"/>
  <c r="Y551" i="1" s="1"/>
  <c r="Y552" i="1" a="1"/>
  <c r="Y552" i="1" s="1"/>
  <c r="Y553" i="1" a="1"/>
  <c r="Y553" i="1" s="1"/>
  <c r="Y554" i="1" a="1"/>
  <c r="Y554" i="1" s="1"/>
  <c r="Y555" i="1" a="1"/>
  <c r="Y555" i="1" s="1"/>
  <c r="Y556" i="1" a="1"/>
  <c r="Y556" i="1" s="1"/>
  <c r="Y557" i="1" a="1"/>
  <c r="Y557" i="1" s="1"/>
  <c r="Y558" i="1" a="1"/>
  <c r="Y558" i="1" s="1"/>
  <c r="Y559" i="1" a="1"/>
  <c r="Y559" i="1" s="1"/>
  <c r="Y560" i="1" a="1"/>
  <c r="Y560" i="1" s="1"/>
  <c r="Y561" i="1" a="1"/>
  <c r="Y561" i="1" s="1"/>
  <c r="Y562" i="1" a="1"/>
  <c r="Y562" i="1" s="1"/>
  <c r="Y563" i="1" a="1"/>
  <c r="Y563" i="1" s="1"/>
  <c r="Y564" i="1" a="1"/>
  <c r="Y564" i="1" s="1"/>
  <c r="Y565" i="1" a="1"/>
  <c r="Y565" i="1" s="1"/>
  <c r="Y566" i="1" a="1"/>
  <c r="Y566" i="1" s="1"/>
  <c r="Y567" i="1" a="1"/>
  <c r="Y567" i="1" s="1"/>
  <c r="Y568" i="1" a="1"/>
  <c r="Y568" i="1" s="1"/>
  <c r="Y569" i="1" a="1"/>
  <c r="Y569" i="1" s="1"/>
  <c r="Y570" i="1" a="1"/>
  <c r="Y570" i="1" s="1"/>
  <c r="Y571" i="1" a="1"/>
  <c r="Y571" i="1" s="1"/>
  <c r="Y572" i="1" a="1"/>
  <c r="Y572" i="1" s="1"/>
  <c r="Y573" i="1" a="1"/>
  <c r="Y573" i="1" s="1"/>
  <c r="Y574" i="1" a="1"/>
  <c r="Y574" i="1" s="1"/>
  <c r="Y575" i="1" a="1"/>
  <c r="Y575" i="1" s="1"/>
  <c r="Y576" i="1" a="1"/>
  <c r="Y576" i="1" s="1"/>
  <c r="Y577" i="1" a="1"/>
  <c r="Y577" i="1" s="1"/>
  <c r="Y578" i="1" a="1"/>
  <c r="Y578" i="1" s="1"/>
  <c r="Y579" i="1" a="1"/>
  <c r="Y579" i="1" s="1"/>
  <c r="Y580" i="1" a="1"/>
  <c r="Y580" i="1" s="1"/>
  <c r="Y581" i="1" a="1"/>
  <c r="Y581" i="1" s="1"/>
  <c r="Y582" i="1" a="1"/>
  <c r="Y582" i="1" s="1"/>
  <c r="Y583" i="1" a="1"/>
  <c r="Y583" i="1" s="1"/>
  <c r="Y584" i="1" a="1"/>
  <c r="Y584" i="1" s="1"/>
  <c r="Y585" i="1" a="1"/>
  <c r="Y585" i="1" s="1"/>
  <c r="Y586" i="1" a="1"/>
  <c r="Y586" i="1" s="1"/>
  <c r="Y587" i="1" a="1"/>
  <c r="Y587" i="1" s="1"/>
  <c r="Y588" i="1" a="1"/>
  <c r="Y588" i="1" s="1"/>
  <c r="Y589" i="1" a="1"/>
  <c r="Y589" i="1" s="1"/>
  <c r="Y590" i="1" a="1"/>
  <c r="Y590" i="1" s="1"/>
  <c r="Y591" i="1" a="1"/>
  <c r="Y591" i="1" s="1"/>
  <c r="Y592" i="1" a="1"/>
  <c r="Y592" i="1" s="1"/>
  <c r="Y593" i="1" a="1"/>
  <c r="Y593" i="1" s="1"/>
  <c r="Y594" i="1" a="1"/>
  <c r="Y594" i="1" s="1"/>
  <c r="Y595" i="1" a="1"/>
  <c r="Y595" i="1" s="1"/>
  <c r="Y596" i="1" a="1"/>
  <c r="Y596" i="1" s="1"/>
  <c r="Y597" i="1" a="1"/>
  <c r="Y597" i="1" s="1"/>
  <c r="Y598" i="1" a="1"/>
  <c r="Y598" i="1" s="1"/>
  <c r="Y599" i="1" a="1"/>
  <c r="Y599" i="1" s="1"/>
  <c r="Y600" i="1" a="1"/>
  <c r="Y600" i="1" s="1"/>
  <c r="Y601" i="1" a="1"/>
  <c r="Y601" i="1" s="1"/>
  <c r="Y602" i="1" a="1"/>
  <c r="Y602" i="1" s="1"/>
  <c r="Y603" i="1" a="1"/>
  <c r="Y603" i="1" s="1"/>
  <c r="Y604" i="1" a="1"/>
  <c r="Y604" i="1" s="1"/>
  <c r="Y605" i="1" a="1"/>
  <c r="Y605" i="1" s="1"/>
  <c r="Y606" i="1" a="1"/>
  <c r="Y606" i="1" s="1"/>
  <c r="Y607" i="1" a="1"/>
  <c r="Y607" i="1" s="1"/>
  <c r="Y608" i="1" a="1"/>
  <c r="Y608" i="1" s="1"/>
  <c r="Y609" i="1" a="1"/>
  <c r="Y609" i="1" s="1"/>
  <c r="Y610" i="1" a="1"/>
  <c r="Y610" i="1" s="1"/>
  <c r="Y611" i="1" a="1"/>
  <c r="Y611" i="1" s="1"/>
  <c r="Y612" i="1" a="1"/>
  <c r="Y612" i="1" s="1"/>
  <c r="Y613" i="1" a="1"/>
  <c r="Y613" i="1" s="1"/>
  <c r="Y614" i="1" a="1"/>
  <c r="Y614" i="1" s="1"/>
  <c r="Y615" i="1" a="1"/>
  <c r="Y615" i="1" s="1"/>
  <c r="Y616" i="1" a="1"/>
  <c r="Y616" i="1" s="1"/>
  <c r="Y617" i="1" a="1"/>
  <c r="Y617" i="1" s="1"/>
  <c r="Y618" i="1" a="1"/>
  <c r="Y618" i="1" s="1"/>
  <c r="Y619" i="1" a="1"/>
  <c r="Y619" i="1" s="1"/>
  <c r="Y620" i="1" a="1"/>
  <c r="Y620" i="1" s="1"/>
  <c r="Y621" i="1" a="1"/>
  <c r="Y621" i="1" s="1"/>
  <c r="Y622" i="1" a="1"/>
  <c r="Y622" i="1" s="1"/>
  <c r="Y623" i="1" a="1"/>
  <c r="Y623" i="1" s="1"/>
  <c r="Y624" i="1" a="1"/>
  <c r="Y624" i="1" s="1"/>
  <c r="Y625" i="1" a="1"/>
  <c r="Y625" i="1" s="1"/>
  <c r="Y626" i="1" a="1"/>
  <c r="Y626" i="1" s="1"/>
  <c r="Y627" i="1" a="1"/>
  <c r="Y627" i="1" s="1"/>
  <c r="Y628" i="1" a="1"/>
  <c r="Y628" i="1" s="1"/>
  <c r="Y629" i="1" a="1"/>
  <c r="Y629" i="1" s="1"/>
  <c r="Y630" i="1" a="1"/>
  <c r="Y630" i="1" s="1"/>
  <c r="Y631" i="1" a="1"/>
  <c r="Y631" i="1" s="1"/>
  <c r="Y632" i="1" a="1"/>
  <c r="Y632" i="1" s="1"/>
  <c r="Y633" i="1" a="1"/>
  <c r="Y633" i="1" s="1"/>
  <c r="Y634" i="1" a="1"/>
  <c r="Y634" i="1" s="1"/>
  <c r="Y635" i="1" a="1"/>
  <c r="Y635" i="1" s="1"/>
  <c r="Y636" i="1" a="1"/>
  <c r="Y636" i="1" s="1"/>
  <c r="Y637" i="1" a="1"/>
  <c r="Y637" i="1" s="1"/>
  <c r="Y638" i="1" a="1"/>
  <c r="Y638" i="1" s="1"/>
  <c r="Y639" i="1" a="1"/>
  <c r="Y639" i="1" s="1"/>
  <c r="Y640" i="1" a="1"/>
  <c r="Y640" i="1" s="1"/>
  <c r="Y641" i="1" a="1"/>
  <c r="Y641" i="1" s="1"/>
  <c r="Y642" i="1" a="1"/>
  <c r="Y642" i="1" s="1"/>
  <c r="Y643" i="1" a="1"/>
  <c r="Y643" i="1" s="1"/>
  <c r="Y644" i="1" a="1"/>
  <c r="Y644" i="1" s="1"/>
  <c r="Y645" i="1" a="1"/>
  <c r="Y645" i="1" s="1"/>
  <c r="Y646" i="1" a="1"/>
  <c r="Y646" i="1" s="1"/>
  <c r="Y647" i="1" a="1"/>
  <c r="Y647" i="1" s="1"/>
  <c r="Y648" i="1" a="1"/>
  <c r="Y648" i="1" s="1"/>
  <c r="Y649" i="1" a="1"/>
  <c r="Y649" i="1" s="1"/>
  <c r="Y650" i="1" a="1"/>
  <c r="Y650" i="1" s="1"/>
  <c r="Y651" i="1" a="1"/>
  <c r="Y651" i="1" s="1"/>
  <c r="Y652" i="1" a="1"/>
  <c r="Y652" i="1" s="1"/>
  <c r="Y653" i="1" a="1"/>
  <c r="Y653" i="1" s="1"/>
  <c r="Y654" i="1" a="1"/>
  <c r="Y654" i="1" s="1"/>
  <c r="Y655" i="1" a="1"/>
  <c r="Y655" i="1" s="1"/>
  <c r="Y656" i="1" a="1"/>
  <c r="Y656" i="1" s="1"/>
  <c r="Y657" i="1" a="1"/>
  <c r="Y657" i="1" s="1"/>
  <c r="Y658" i="1" a="1"/>
  <c r="Y658" i="1" s="1"/>
  <c r="Y659" i="1" a="1"/>
  <c r="Y659" i="1" s="1"/>
  <c r="Y660" i="1" a="1"/>
  <c r="Y660" i="1" s="1"/>
  <c r="Y661" i="1" a="1"/>
  <c r="Y661" i="1" s="1"/>
  <c r="Y662" i="1" a="1"/>
  <c r="Y662" i="1" s="1"/>
  <c r="Y663" i="1" a="1"/>
  <c r="Y663" i="1" s="1"/>
  <c r="Y664" i="1" a="1"/>
  <c r="Y664" i="1" s="1"/>
  <c r="Y665" i="1" a="1"/>
  <c r="Y665" i="1" s="1"/>
  <c r="Y666" i="1" a="1"/>
  <c r="Y666" i="1" s="1"/>
  <c r="Y667" i="1" a="1"/>
  <c r="Y667" i="1" s="1"/>
  <c r="Y668" i="1" a="1"/>
  <c r="Y668" i="1" s="1"/>
  <c r="Y669" i="1" a="1"/>
  <c r="Y669" i="1" s="1"/>
  <c r="Y670" i="1" a="1"/>
  <c r="Y670" i="1" s="1"/>
  <c r="Y671" i="1" a="1"/>
  <c r="Y671" i="1" s="1"/>
  <c r="Y672" i="1" a="1"/>
  <c r="Y672" i="1" s="1"/>
  <c r="Y673" i="1" a="1"/>
  <c r="Y673" i="1" s="1"/>
  <c r="Y674" i="1" a="1"/>
  <c r="Y674" i="1" s="1"/>
  <c r="Y675" i="1" a="1"/>
  <c r="Y675" i="1" s="1"/>
  <c r="Y676" i="1" a="1"/>
  <c r="Y676" i="1" s="1"/>
  <c r="Y677" i="1" a="1"/>
  <c r="Y677" i="1" s="1"/>
  <c r="Y678" i="1" a="1"/>
  <c r="Y678" i="1" s="1"/>
  <c r="Y679" i="1" a="1"/>
  <c r="Y679" i="1" s="1"/>
  <c r="Y680" i="1" a="1"/>
  <c r="Y680" i="1" s="1"/>
  <c r="Y681" i="1" a="1"/>
  <c r="Y681" i="1" s="1"/>
  <c r="Y682" i="1" a="1"/>
  <c r="Y682" i="1" s="1"/>
  <c r="Y683" i="1" a="1"/>
  <c r="Y683" i="1" s="1"/>
  <c r="Y684" i="1" a="1"/>
  <c r="Y684" i="1" s="1"/>
  <c r="Y685" i="1" a="1"/>
  <c r="Y685" i="1" s="1"/>
  <c r="Y686" i="1" a="1"/>
  <c r="Y686" i="1" s="1"/>
  <c r="Y687" i="1" a="1"/>
  <c r="Y687" i="1" s="1"/>
  <c r="Y688" i="1" a="1"/>
  <c r="Y688" i="1" s="1"/>
  <c r="Y689" i="1" a="1"/>
  <c r="Y689" i="1" s="1"/>
  <c r="Y690" i="1" a="1"/>
  <c r="Y690" i="1" s="1"/>
  <c r="Y691" i="1" a="1"/>
  <c r="Y691" i="1" s="1"/>
  <c r="Y692" i="1" a="1"/>
  <c r="Y692" i="1" s="1"/>
  <c r="Y693" i="1" a="1"/>
  <c r="Y693" i="1" s="1"/>
  <c r="Y694" i="1" a="1"/>
  <c r="Y694" i="1" s="1"/>
  <c r="Y695" i="1" a="1"/>
  <c r="Y695" i="1" s="1"/>
  <c r="Y696" i="1" a="1"/>
  <c r="Y696" i="1" s="1"/>
  <c r="Y697" i="1" a="1"/>
  <c r="Y697" i="1" s="1"/>
  <c r="Y698" i="1" a="1"/>
  <c r="Y698" i="1" s="1"/>
  <c r="Y699" i="1" a="1"/>
  <c r="Y699" i="1" s="1"/>
  <c r="Y700" i="1" a="1"/>
  <c r="Y700" i="1" s="1"/>
  <c r="Y701" i="1" a="1"/>
  <c r="Y701" i="1" s="1"/>
  <c r="Y702" i="1" a="1"/>
  <c r="Y702" i="1" s="1"/>
  <c r="Y703" i="1" a="1"/>
  <c r="Y703" i="1" s="1"/>
  <c r="Y704" i="1" a="1"/>
  <c r="Y704" i="1" s="1"/>
  <c r="Y705" i="1" a="1"/>
  <c r="Y705" i="1" s="1"/>
  <c r="Y706" i="1" a="1"/>
  <c r="Y706" i="1" s="1"/>
  <c r="Y707" i="1" a="1"/>
  <c r="Y707" i="1" s="1"/>
  <c r="Y708" i="1" a="1"/>
  <c r="Y708" i="1" s="1"/>
  <c r="Y709" i="1" a="1"/>
  <c r="Y709" i="1" s="1"/>
  <c r="Y710" i="1" a="1"/>
  <c r="Y710" i="1" s="1"/>
  <c r="Y711" i="1" a="1"/>
  <c r="Y711" i="1" s="1"/>
  <c r="Y712" i="1" a="1"/>
  <c r="Y712" i="1" s="1"/>
  <c r="Y713" i="1" a="1"/>
  <c r="Y713" i="1" s="1"/>
  <c r="Y714" i="1" a="1"/>
  <c r="Y714" i="1" s="1"/>
  <c r="Y715" i="1" a="1"/>
  <c r="Y715" i="1" s="1"/>
  <c r="Y716" i="1" a="1"/>
  <c r="Y716" i="1" s="1"/>
  <c r="Y717" i="1" a="1"/>
  <c r="Y717" i="1" s="1"/>
  <c r="Y718" i="1" a="1"/>
  <c r="Y718" i="1" s="1"/>
  <c r="Y719" i="1" a="1"/>
  <c r="Y719" i="1" s="1"/>
  <c r="Y720" i="1" a="1"/>
  <c r="Y720" i="1" s="1"/>
  <c r="Y721" i="1" a="1"/>
  <c r="Y721" i="1" s="1"/>
  <c r="Y722" i="1" a="1"/>
  <c r="Y722" i="1" s="1"/>
  <c r="Y723" i="1" a="1"/>
  <c r="Y723" i="1" s="1"/>
  <c r="Y724" i="1" a="1"/>
  <c r="Y724" i="1" s="1"/>
  <c r="Y725" i="1" a="1"/>
  <c r="Y725" i="1" s="1"/>
  <c r="Y726" i="1" a="1"/>
  <c r="Y726" i="1" s="1"/>
  <c r="Y727" i="1" a="1"/>
  <c r="Y727" i="1" s="1"/>
  <c r="Y728" i="1" a="1"/>
  <c r="Y728" i="1" s="1"/>
  <c r="Y729" i="1" a="1"/>
  <c r="Y729" i="1" s="1"/>
  <c r="Y730" i="1" a="1"/>
  <c r="Y730" i="1" s="1"/>
  <c r="Y731" i="1" a="1"/>
  <c r="Y731" i="1" s="1"/>
  <c r="Y732" i="1" a="1"/>
  <c r="Y732" i="1" s="1"/>
  <c r="Y733" i="1" a="1"/>
  <c r="Y733" i="1" s="1"/>
  <c r="Y734" i="1" a="1"/>
  <c r="Y734" i="1" s="1"/>
  <c r="Y735" i="1" a="1"/>
  <c r="Y735" i="1" s="1"/>
  <c r="Y736" i="1" a="1"/>
  <c r="Y736" i="1" s="1"/>
  <c r="Y737" i="1" a="1"/>
  <c r="Y737" i="1" s="1"/>
  <c r="Y738" i="1" a="1"/>
  <c r="Y738" i="1" s="1"/>
  <c r="Y739" i="1" a="1"/>
  <c r="Y739" i="1" s="1"/>
  <c r="Y740" i="1" a="1"/>
  <c r="Y740" i="1" s="1"/>
  <c r="Y741" i="1" a="1"/>
  <c r="Y741" i="1" s="1"/>
  <c r="Y742" i="1" a="1"/>
  <c r="Y742" i="1" s="1"/>
  <c r="Y743" i="1" a="1"/>
  <c r="Y743" i="1" s="1"/>
  <c r="Y744" i="1" a="1"/>
  <c r="Y744" i="1" s="1"/>
  <c r="Y745" i="1" a="1"/>
  <c r="Y745" i="1" s="1"/>
  <c r="Y746" i="1" a="1"/>
  <c r="Y746" i="1" s="1"/>
  <c r="Y747" i="1" a="1"/>
  <c r="Y747" i="1" s="1"/>
  <c r="Y748" i="1" a="1"/>
  <c r="Y748" i="1" s="1"/>
  <c r="Y749" i="1" a="1"/>
  <c r="Y749" i="1" s="1"/>
  <c r="Y750" i="1" a="1"/>
  <c r="Y750" i="1" s="1"/>
  <c r="Y751" i="1" a="1"/>
  <c r="Y751" i="1" s="1"/>
  <c r="Y752" i="1" a="1"/>
  <c r="Y752" i="1" s="1"/>
  <c r="Y753" i="1" a="1"/>
  <c r="Y753" i="1" s="1"/>
  <c r="Y754" i="1" a="1"/>
  <c r="Y754" i="1" s="1"/>
  <c r="Y755" i="1" a="1"/>
  <c r="Y755" i="1" s="1"/>
  <c r="Y756" i="1" a="1"/>
  <c r="Y756" i="1" s="1"/>
  <c r="Y757" i="1" a="1"/>
  <c r="Y757" i="1" s="1"/>
  <c r="Y758" i="1" a="1"/>
  <c r="Y758" i="1" s="1"/>
  <c r="Y759" i="1" a="1"/>
  <c r="Y759" i="1" s="1"/>
  <c r="Y760" i="1" a="1"/>
  <c r="Y760" i="1" s="1"/>
  <c r="Y761" i="1" a="1"/>
  <c r="Y761" i="1" s="1"/>
  <c r="Y762" i="1" a="1"/>
  <c r="Y762" i="1" s="1"/>
  <c r="Y763" i="1" a="1"/>
  <c r="Y763" i="1" s="1"/>
  <c r="Y764" i="1" a="1"/>
  <c r="Y764" i="1" s="1"/>
  <c r="Y765" i="1" a="1"/>
  <c r="Y765" i="1" s="1"/>
  <c r="Y766" i="1" a="1"/>
  <c r="Y766" i="1" s="1"/>
  <c r="Y767" i="1" a="1"/>
  <c r="Y767" i="1" s="1"/>
  <c r="Y768" i="1" a="1"/>
  <c r="Y768" i="1" s="1"/>
  <c r="Y769" i="1" a="1"/>
  <c r="Y769" i="1" s="1"/>
  <c r="Y770" i="1" a="1"/>
  <c r="Y770" i="1" s="1"/>
  <c r="Y771" i="1" a="1"/>
  <c r="Y771" i="1" s="1"/>
  <c r="Y772" i="1" a="1"/>
  <c r="Y772" i="1" s="1"/>
  <c r="Y773" i="1" a="1"/>
  <c r="Y773" i="1" s="1"/>
  <c r="Y774" i="1" a="1"/>
  <c r="Y774" i="1" s="1"/>
  <c r="Y775" i="1" a="1"/>
  <c r="Y775" i="1" s="1"/>
  <c r="Y776" i="1" a="1"/>
  <c r="Y776" i="1" s="1"/>
  <c r="Y777" i="1" a="1"/>
  <c r="Y777" i="1" s="1"/>
  <c r="Y778" i="1" a="1"/>
  <c r="Y778" i="1" s="1"/>
  <c r="Y779" i="1" a="1"/>
  <c r="Y779" i="1" s="1"/>
  <c r="Y780" i="1" a="1"/>
  <c r="Y780" i="1" s="1"/>
  <c r="Y781" i="1" a="1"/>
  <c r="Y781" i="1" s="1"/>
  <c r="Y782" i="1" a="1"/>
  <c r="Y782" i="1" s="1"/>
  <c r="Y783" i="1" a="1"/>
  <c r="Y783" i="1" s="1"/>
  <c r="Y784" i="1" a="1"/>
  <c r="Y784" i="1" s="1"/>
  <c r="Y785" i="1" a="1"/>
  <c r="Y785" i="1" s="1"/>
  <c r="Y786" i="1" a="1"/>
  <c r="Y786" i="1" s="1"/>
  <c r="Y787" i="1" a="1"/>
  <c r="Y787" i="1" s="1"/>
  <c r="Y788" i="1" a="1"/>
  <c r="Y788" i="1" s="1"/>
  <c r="Y789" i="1" a="1"/>
  <c r="Y789" i="1" s="1"/>
  <c r="Y790" i="1" a="1"/>
  <c r="Y790" i="1" s="1"/>
  <c r="Y791" i="1" a="1"/>
  <c r="Y791" i="1" s="1"/>
  <c r="Y792" i="1" a="1"/>
  <c r="Y792" i="1" s="1"/>
  <c r="Y793" i="1" a="1"/>
  <c r="Y793" i="1" s="1"/>
  <c r="Y794" i="1" a="1"/>
  <c r="Y794" i="1" s="1"/>
  <c r="Y795" i="1" a="1"/>
  <c r="Y795" i="1" s="1"/>
  <c r="Y796" i="1" a="1"/>
  <c r="Y796" i="1" s="1"/>
  <c r="Y797" i="1" a="1"/>
  <c r="Y797" i="1" s="1"/>
  <c r="Y798" i="1" a="1"/>
  <c r="Y798" i="1" s="1"/>
  <c r="Y799" i="1" a="1"/>
  <c r="Y799" i="1" s="1"/>
  <c r="Y800" i="1" a="1"/>
  <c r="Y800" i="1" s="1"/>
  <c r="Y801" i="1" a="1"/>
  <c r="Y801" i="1" s="1"/>
  <c r="Y802" i="1" a="1"/>
  <c r="Y802" i="1" s="1"/>
  <c r="Y803" i="1" a="1"/>
  <c r="Y803" i="1" s="1"/>
  <c r="Y804" i="1" a="1"/>
  <c r="Y804" i="1" s="1"/>
  <c r="Y805" i="1" a="1"/>
  <c r="Y805" i="1" s="1"/>
  <c r="Y806" i="1" a="1"/>
  <c r="Y806" i="1" s="1"/>
  <c r="Y807" i="1" a="1"/>
  <c r="Y807" i="1" s="1"/>
  <c r="Y808" i="1" a="1"/>
  <c r="Y808" i="1" s="1"/>
  <c r="Y809" i="1" a="1"/>
  <c r="Y809" i="1" s="1"/>
  <c r="Y810" i="1" a="1"/>
  <c r="Y810" i="1" s="1"/>
  <c r="Y811" i="1" a="1"/>
  <c r="Y811" i="1" s="1"/>
  <c r="Y812" i="1" a="1"/>
  <c r="Y812" i="1" s="1"/>
  <c r="Y813" i="1" a="1"/>
  <c r="Y813" i="1" s="1"/>
  <c r="Y814" i="1" a="1"/>
  <c r="Y814" i="1" s="1"/>
  <c r="Y815" i="1" a="1"/>
  <c r="Y815" i="1" s="1"/>
  <c r="Y816" i="1" a="1"/>
  <c r="Y816" i="1" s="1"/>
  <c r="Y817" i="1" a="1"/>
  <c r="Y817" i="1" s="1"/>
  <c r="Y818" i="1" a="1"/>
  <c r="Y818" i="1" s="1"/>
  <c r="Y819" i="1" a="1"/>
  <c r="Y819" i="1" s="1"/>
  <c r="Y820" i="1" a="1"/>
  <c r="Y820" i="1" s="1"/>
  <c r="Y821" i="1" a="1"/>
  <c r="Y821" i="1" s="1"/>
  <c r="Y822" i="1" a="1"/>
  <c r="Y822" i="1" s="1"/>
  <c r="Y823" i="1" a="1"/>
  <c r="Y823" i="1" s="1"/>
  <c r="Y824" i="1" a="1"/>
  <c r="Y824" i="1" s="1"/>
  <c r="Y825" i="1" a="1"/>
  <c r="Y825" i="1" s="1"/>
  <c r="Y826" i="1" a="1"/>
  <c r="Y826" i="1" s="1"/>
  <c r="Y827" i="1" a="1"/>
  <c r="Y827" i="1" s="1"/>
  <c r="Y828" i="1" a="1"/>
  <c r="Y828" i="1" s="1"/>
  <c r="Y829" i="1" a="1"/>
  <c r="Y829" i="1" s="1"/>
  <c r="Y830" i="1" a="1"/>
  <c r="Y830" i="1" s="1"/>
  <c r="Y831" i="1" a="1"/>
  <c r="Y831" i="1" s="1"/>
  <c r="Y832" i="1" a="1"/>
  <c r="Y832" i="1" s="1"/>
  <c r="Y833" i="1" a="1"/>
  <c r="Y833" i="1" s="1"/>
  <c r="Y834" i="1" a="1"/>
  <c r="Y834" i="1" s="1"/>
  <c r="Y835" i="1" a="1"/>
  <c r="Y835" i="1" s="1"/>
  <c r="Y836" i="1" a="1"/>
  <c r="Y836" i="1" s="1"/>
  <c r="Y837" i="1" a="1"/>
  <c r="Y837" i="1" s="1"/>
  <c r="Y838" i="1" a="1"/>
  <c r="Y838" i="1" s="1"/>
  <c r="Y839" i="1" a="1"/>
  <c r="Y839" i="1" s="1"/>
  <c r="Y840" i="1" a="1"/>
  <c r="Y840" i="1" s="1"/>
  <c r="Y841" i="1" a="1"/>
  <c r="Y841" i="1" s="1"/>
  <c r="Y842" i="1" a="1"/>
  <c r="Y842" i="1" s="1"/>
  <c r="Y843" i="1" a="1"/>
  <c r="Y843" i="1" s="1"/>
  <c r="Y844" i="1" a="1"/>
  <c r="Y844" i="1" s="1"/>
  <c r="Y845" i="1" a="1"/>
  <c r="Y845" i="1" s="1"/>
  <c r="Y846" i="1" a="1"/>
  <c r="Y846" i="1" s="1"/>
  <c r="Y847" i="1" a="1"/>
  <c r="Y847" i="1" s="1"/>
  <c r="Y848" i="1" a="1"/>
  <c r="Y848" i="1" s="1"/>
  <c r="Y849" i="1" a="1"/>
  <c r="Y849" i="1" s="1"/>
  <c r="Y850" i="1" a="1"/>
  <c r="Y850" i="1" s="1"/>
  <c r="Y851" i="1" a="1"/>
  <c r="Y851" i="1" s="1"/>
  <c r="Y852" i="1" a="1"/>
  <c r="Y852" i="1" s="1"/>
  <c r="Y853" i="1" a="1"/>
  <c r="Y853" i="1" s="1"/>
  <c r="Y854" i="1" a="1"/>
  <c r="Y854" i="1" s="1"/>
  <c r="Y855" i="1" a="1"/>
  <c r="Y855" i="1" s="1"/>
  <c r="Y856" i="1" a="1"/>
  <c r="Y856" i="1" s="1"/>
  <c r="Y857" i="1" a="1"/>
  <c r="Y857" i="1" s="1"/>
  <c r="Y858" i="1" a="1"/>
  <c r="Y858" i="1" s="1"/>
  <c r="Y859" i="1" a="1"/>
  <c r="Y859" i="1" s="1"/>
  <c r="Y860" i="1" a="1"/>
  <c r="Y860" i="1" s="1"/>
  <c r="Y861" i="1" a="1"/>
  <c r="Y861" i="1" s="1"/>
  <c r="Y862" i="1" a="1"/>
  <c r="Y862" i="1" s="1"/>
  <c r="Y863" i="1" a="1"/>
  <c r="Y863" i="1" s="1"/>
  <c r="Y864" i="1" a="1"/>
  <c r="Y864" i="1" s="1"/>
  <c r="Y865" i="1" a="1"/>
  <c r="Y865" i="1" s="1"/>
  <c r="Y866" i="1" a="1"/>
  <c r="Y866" i="1" s="1"/>
  <c r="Y867" i="1" a="1"/>
  <c r="Y867" i="1" s="1"/>
  <c r="Y868" i="1" a="1"/>
  <c r="Y868" i="1" s="1"/>
  <c r="Y869" i="1" a="1"/>
  <c r="Y869" i="1" s="1"/>
  <c r="Y870" i="1" a="1"/>
  <c r="Y870" i="1" s="1"/>
  <c r="Y871" i="1" a="1"/>
  <c r="Y871" i="1" s="1"/>
  <c r="Y872" i="1" a="1"/>
  <c r="Y872" i="1" s="1"/>
  <c r="Y873" i="1" a="1"/>
  <c r="Y873" i="1" s="1"/>
  <c r="Y874" i="1" a="1"/>
  <c r="Y874" i="1" s="1"/>
  <c r="Y875" i="1" a="1"/>
  <c r="Y875" i="1" s="1"/>
  <c r="Y876" i="1" a="1"/>
  <c r="Y876" i="1" s="1"/>
  <c r="Y877" i="1" a="1"/>
  <c r="Y877" i="1" s="1"/>
  <c r="Y878" i="1" a="1"/>
  <c r="Y878" i="1" s="1"/>
  <c r="Y879" i="1" a="1"/>
  <c r="Y879" i="1" s="1"/>
  <c r="Y880" i="1" a="1"/>
  <c r="Y880" i="1" s="1"/>
  <c r="Y881" i="1" a="1"/>
  <c r="Y881" i="1" s="1"/>
  <c r="Y882" i="1" a="1"/>
  <c r="Y882" i="1" s="1"/>
  <c r="Y883" i="1" a="1"/>
  <c r="Y883" i="1" s="1"/>
  <c r="Y884" i="1" a="1"/>
  <c r="Y884" i="1" s="1"/>
  <c r="Y885" i="1" a="1"/>
  <c r="Y885" i="1" s="1"/>
  <c r="Y886" i="1" a="1"/>
  <c r="Y886" i="1" s="1"/>
  <c r="Y887" i="1" a="1"/>
  <c r="Y887" i="1" s="1"/>
  <c r="Y888" i="1" a="1"/>
  <c r="Y888" i="1" s="1"/>
  <c r="Y889" i="1" a="1"/>
  <c r="Y889" i="1" s="1"/>
  <c r="Y890" i="1" a="1"/>
  <c r="Y890" i="1" s="1"/>
  <c r="Y891" i="1" a="1"/>
  <c r="Y891" i="1" s="1"/>
  <c r="Y892" i="1" a="1"/>
  <c r="Y892" i="1" s="1"/>
  <c r="Y893" i="1" a="1"/>
  <c r="Y893" i="1" s="1"/>
  <c r="Y894" i="1" a="1"/>
  <c r="Y894" i="1" s="1"/>
  <c r="Y895" i="1" a="1"/>
  <c r="Y895" i="1" s="1"/>
  <c r="Y896" i="1" a="1"/>
  <c r="Y896" i="1" s="1"/>
  <c r="Y897" i="1" a="1"/>
  <c r="Y897" i="1" s="1"/>
  <c r="Y898" i="1" a="1"/>
  <c r="Y898" i="1" s="1"/>
  <c r="Y899" i="1" a="1"/>
  <c r="Y899" i="1" s="1"/>
  <c r="Y900" i="1" a="1"/>
  <c r="Y900" i="1" s="1"/>
  <c r="Y901" i="1" a="1"/>
  <c r="Y901" i="1" s="1"/>
  <c r="Y902" i="1" a="1"/>
  <c r="Y902" i="1" s="1"/>
  <c r="Y903" i="1" a="1"/>
  <c r="Y903" i="1"/>
  <c r="Y904" i="1" a="1"/>
  <c r="Y904" i="1" s="1"/>
  <c r="Y905" i="1" a="1"/>
  <c r="Y905" i="1" s="1"/>
  <c r="Y906" i="1" a="1"/>
  <c r="Y906" i="1" s="1"/>
  <c r="Y907" i="1" a="1"/>
  <c r="Y907" i="1" s="1"/>
  <c r="Y908" i="1" a="1"/>
  <c r="Y908" i="1" s="1"/>
  <c r="Y909" i="1" a="1"/>
  <c r="Y909" i="1" s="1"/>
  <c r="Y910" i="1" a="1"/>
  <c r="Y910" i="1" s="1"/>
  <c r="Y911" i="1" a="1"/>
  <c r="Y911" i="1" s="1"/>
  <c r="Y912" i="1" a="1"/>
  <c r="Y912" i="1" s="1"/>
  <c r="Y913" i="1" a="1"/>
  <c r="Y913" i="1" s="1"/>
  <c r="Y914" i="1" a="1"/>
  <c r="Y914" i="1" s="1"/>
  <c r="Y915" i="1" a="1"/>
  <c r="Y915" i="1" s="1"/>
  <c r="Y916" i="1" a="1"/>
  <c r="Y916" i="1" s="1"/>
  <c r="Y917" i="1" a="1"/>
  <c r="Y917" i="1" s="1"/>
  <c r="Y918" i="1" a="1"/>
  <c r="Y918" i="1" s="1"/>
  <c r="Y919" i="1" a="1"/>
  <c r="Y919" i="1" s="1"/>
  <c r="Y920" i="1" a="1"/>
  <c r="Y920" i="1" s="1"/>
  <c r="Y921" i="1" a="1"/>
  <c r="Y921" i="1" s="1"/>
  <c r="Y922" i="1" a="1"/>
  <c r="Y922" i="1" s="1"/>
  <c r="Y923" i="1" a="1"/>
  <c r="Y923" i="1" s="1"/>
  <c r="Y924" i="1" a="1"/>
  <c r="Y924" i="1" s="1"/>
  <c r="Y925" i="1" a="1"/>
  <c r="Y925" i="1" s="1"/>
  <c r="Y926" i="1" a="1"/>
  <c r="Y926" i="1" s="1"/>
  <c r="Y927" i="1" a="1"/>
  <c r="Y927" i="1" s="1"/>
  <c r="Y928" i="1" a="1"/>
  <c r="Y928" i="1" s="1"/>
  <c r="Y929" i="1" a="1"/>
  <c r="Y929" i="1" s="1"/>
  <c r="Y930" i="1" a="1"/>
  <c r="Y930" i="1" s="1"/>
  <c r="Y931" i="1" a="1"/>
  <c r="Y931" i="1" s="1"/>
  <c r="Y932" i="1" a="1"/>
  <c r="Y932" i="1" s="1"/>
  <c r="Y933" i="1" a="1"/>
  <c r="Y933" i="1" s="1"/>
  <c r="Y934" i="1" a="1"/>
  <c r="Y934" i="1" s="1"/>
  <c r="Y935" i="1" a="1"/>
  <c r="Y935" i="1" s="1"/>
  <c r="Y936" i="1" a="1"/>
  <c r="Y936" i="1" s="1"/>
  <c r="Y937" i="1" a="1"/>
  <c r="Y937" i="1" s="1"/>
  <c r="Y938" i="1" a="1"/>
  <c r="Y938" i="1" s="1"/>
  <c r="Y939" i="1" a="1"/>
  <c r="Y939" i="1" s="1"/>
  <c r="Y940" i="1" a="1"/>
  <c r="Y940" i="1" s="1"/>
  <c r="Y941" i="1" a="1"/>
  <c r="Y941" i="1" s="1"/>
  <c r="Y942" i="1" a="1"/>
  <c r="Y942" i="1" s="1"/>
  <c r="Y943" i="1" a="1"/>
  <c r="Y943" i="1" s="1"/>
  <c r="Y944" i="1" a="1"/>
  <c r="Y944" i="1" s="1"/>
  <c r="Y945" i="1" a="1"/>
  <c r="Y945" i="1" s="1"/>
  <c r="Y946" i="1" a="1"/>
  <c r="Y946" i="1" s="1"/>
  <c r="Y947" i="1" a="1"/>
  <c r="Y947" i="1" s="1"/>
  <c r="Y948" i="1" a="1"/>
  <c r="Y948" i="1" s="1"/>
  <c r="Y949" i="1" a="1"/>
  <c r="Y949" i="1" s="1"/>
  <c r="Y950" i="1" a="1"/>
  <c r="Y950" i="1" s="1"/>
  <c r="Y951" i="1" a="1"/>
  <c r="Y951" i="1" s="1"/>
  <c r="Y952" i="1" a="1"/>
  <c r="Y952" i="1" s="1"/>
  <c r="Y953" i="1" a="1"/>
  <c r="Y953" i="1" s="1"/>
  <c r="Y954" i="1" a="1"/>
  <c r="Y954" i="1" s="1"/>
  <c r="Y955" i="1" a="1"/>
  <c r="Y955" i="1" s="1"/>
  <c r="Y956" i="1" a="1"/>
  <c r="Y956" i="1" s="1"/>
  <c r="Y957" i="1" a="1"/>
  <c r="Y957" i="1" s="1"/>
  <c r="Y958" i="1" a="1"/>
  <c r="Y958" i="1" s="1"/>
  <c r="Y959" i="1" a="1"/>
  <c r="Y959" i="1" s="1"/>
  <c r="Y960" i="1" a="1"/>
  <c r="Y960" i="1" s="1"/>
  <c r="Y961" i="1" a="1"/>
  <c r="Y961" i="1" s="1"/>
  <c r="Y962" i="1" a="1"/>
  <c r="Y962" i="1" s="1"/>
  <c r="Y963" i="1" a="1"/>
  <c r="Y963" i="1" s="1"/>
  <c r="Y964" i="1" a="1"/>
  <c r="Y964" i="1" s="1"/>
  <c r="Y965" i="1" a="1"/>
  <c r="Y965" i="1" s="1"/>
  <c r="Y966" i="1" a="1"/>
  <c r="Y966" i="1" s="1"/>
  <c r="Y967" i="1" a="1"/>
  <c r="Y967" i="1" s="1"/>
  <c r="Y968" i="1" a="1"/>
  <c r="Y968" i="1" s="1"/>
  <c r="Y969" i="1" a="1"/>
  <c r="Y969" i="1" s="1"/>
  <c r="Y970" i="1" a="1"/>
  <c r="Y970" i="1" s="1"/>
  <c r="Y971" i="1" a="1"/>
  <c r="Y971" i="1" s="1"/>
  <c r="Y972" i="1" a="1"/>
  <c r="Y972" i="1" s="1"/>
  <c r="Y973" i="1" a="1"/>
  <c r="Y973" i="1" s="1"/>
  <c r="Y974" i="1" a="1"/>
  <c r="Y974" i="1" s="1"/>
  <c r="Y975" i="1" a="1"/>
  <c r="Y975" i="1" s="1"/>
  <c r="Y976" i="1" a="1"/>
  <c r="Y976" i="1" s="1"/>
  <c r="Y977" i="1" a="1"/>
  <c r="Y977" i="1" s="1"/>
  <c r="Y978" i="1" a="1"/>
  <c r="Y978" i="1" s="1"/>
  <c r="Y979" i="1" a="1"/>
  <c r="Y979" i="1" s="1"/>
  <c r="Y980" i="1" a="1"/>
  <c r="Y980" i="1" s="1"/>
  <c r="Y981" i="1" a="1"/>
  <c r="Y981" i="1" s="1"/>
  <c r="Y982" i="1" a="1"/>
  <c r="Y982" i="1" s="1"/>
  <c r="Y983" i="1" a="1"/>
  <c r="Y983" i="1" s="1"/>
  <c r="Y984" i="1" a="1"/>
  <c r="Y984" i="1" s="1"/>
  <c r="Y985" i="1" a="1"/>
  <c r="Y985" i="1" s="1"/>
  <c r="Y986" i="1" a="1"/>
  <c r="Y986" i="1" s="1"/>
  <c r="Y987" i="1" a="1"/>
  <c r="Y987" i="1" s="1"/>
  <c r="Y988" i="1" a="1"/>
  <c r="Y988" i="1" s="1"/>
  <c r="Y989" i="1" a="1"/>
  <c r="Y989" i="1" s="1"/>
  <c r="Y990" i="1" a="1"/>
  <c r="Y990" i="1" s="1"/>
  <c r="Y991" i="1" a="1"/>
  <c r="Y991" i="1" s="1"/>
  <c r="Y992" i="1" a="1"/>
  <c r="Y992" i="1" s="1"/>
  <c r="Y993" i="1" a="1"/>
  <c r="Y993" i="1" s="1"/>
  <c r="Y994" i="1" a="1"/>
  <c r="Y994" i="1" s="1"/>
  <c r="Y995" i="1" a="1"/>
  <c r="Y995" i="1" s="1"/>
  <c r="Y996" i="1" a="1"/>
  <c r="Y996" i="1" s="1"/>
  <c r="Y997" i="1" a="1"/>
  <c r="Y997" i="1" s="1"/>
  <c r="Y998" i="1" a="1"/>
  <c r="Y998" i="1" s="1"/>
  <c r="Y999" i="1" a="1"/>
  <c r="Y999" i="1" s="1"/>
  <c r="Y1000" i="1" a="1"/>
  <c r="Y1000" i="1" s="1"/>
  <c r="Y1001" i="1" a="1"/>
  <c r="Y1001" i="1" s="1"/>
  <c r="Y1002" i="1" a="1"/>
  <c r="Y1002" i="1" s="1"/>
  <c r="Y1003" i="1" a="1"/>
  <c r="Y1003" i="1" s="1"/>
  <c r="Y1004" i="1" a="1"/>
  <c r="Y1004" i="1" s="1"/>
  <c r="Y1005" i="1" a="1"/>
  <c r="Y1005" i="1" s="1"/>
  <c r="Y1006" i="1" a="1"/>
  <c r="Y1006" i="1" s="1"/>
  <c r="Y1007" i="1" a="1"/>
  <c r="Y1007" i="1" s="1"/>
  <c r="Y1008" i="1" a="1"/>
  <c r="Y1008" i="1" s="1"/>
  <c r="Y1009" i="1" a="1"/>
  <c r="Y1009" i="1" s="1"/>
  <c r="Y1010" i="1" a="1"/>
  <c r="Y1010" i="1" s="1"/>
  <c r="Y1011" i="1" a="1"/>
  <c r="Y1011" i="1" s="1"/>
  <c r="Y1012" i="1" a="1"/>
  <c r="Y1012" i="1" s="1"/>
  <c r="Y1013" i="1" a="1"/>
  <c r="Y1013" i="1" s="1"/>
  <c r="Y1014" i="1" a="1"/>
  <c r="Y1014" i="1" s="1"/>
  <c r="Y1015" i="1" a="1"/>
  <c r="Y1015" i="1" s="1"/>
  <c r="Y1016" i="1" a="1"/>
  <c r="Y1016" i="1" s="1"/>
  <c r="Y1017" i="1" a="1"/>
  <c r="Y1017" i="1" s="1"/>
  <c r="Y1018" i="1" a="1"/>
  <c r="Y1018" i="1" s="1"/>
  <c r="Y1019" i="1" a="1"/>
  <c r="Y1019" i="1" s="1"/>
  <c r="Y1020" i="1" a="1"/>
  <c r="Y1020" i="1" s="1"/>
  <c r="Y1021" i="1" a="1"/>
  <c r="Y1021" i="1" s="1"/>
  <c r="Y1022" i="1" a="1"/>
  <c r="Y1022" i="1" s="1"/>
  <c r="Y1023" i="1" a="1"/>
  <c r="Y1023" i="1" s="1"/>
  <c r="Y1024" i="1" a="1"/>
  <c r="Y1024" i="1" s="1"/>
  <c r="Y1025" i="1" a="1"/>
  <c r="Y1025" i="1" s="1"/>
  <c r="Y1026" i="1" a="1"/>
  <c r="Y1026" i="1" s="1"/>
  <c r="Y1027" i="1" a="1"/>
  <c r="Y1027" i="1" s="1"/>
  <c r="Y1028" i="1" a="1"/>
  <c r="Y1028" i="1" s="1"/>
  <c r="Y1029" i="1" a="1"/>
  <c r="Y1029" i="1" s="1"/>
  <c r="Y1030" i="1" a="1"/>
  <c r="Y1030" i="1" s="1"/>
  <c r="Y1031" i="1" a="1"/>
  <c r="Y1031" i="1" s="1"/>
  <c r="Y1032" i="1" a="1"/>
  <c r="Y1032" i="1" s="1"/>
  <c r="Y1033" i="1" a="1"/>
  <c r="Y1033" i="1" s="1"/>
  <c r="Y1034" i="1" a="1"/>
  <c r="Y1034" i="1" s="1"/>
  <c r="Y1035" i="1" a="1"/>
  <c r="Y1035" i="1" s="1"/>
  <c r="Y1036" i="1" a="1"/>
  <c r="Y1036" i="1" s="1"/>
  <c r="Y1037" i="1" a="1"/>
  <c r="Y1037" i="1" s="1"/>
  <c r="Y1038" i="1" a="1"/>
  <c r="Y1038" i="1" s="1"/>
  <c r="Y1039" i="1" a="1"/>
  <c r="Y1039" i="1" s="1"/>
  <c r="Y1040" i="1" a="1"/>
  <c r="Y1040" i="1" s="1"/>
  <c r="Y1041" i="1" a="1"/>
  <c r="Y1041" i="1" s="1"/>
  <c r="Y1042" i="1" a="1"/>
  <c r="Y1042" i="1" s="1"/>
  <c r="Y1043" i="1" a="1"/>
  <c r="Y1043" i="1" s="1"/>
  <c r="Y1044" i="1" a="1"/>
  <c r="Y1044" i="1" s="1"/>
  <c r="Y1045" i="1" a="1"/>
  <c r="Y1045" i="1" s="1"/>
  <c r="Y1046" i="1" a="1"/>
  <c r="Y1046" i="1" s="1"/>
  <c r="Y1047" i="1" a="1"/>
  <c r="Y1047" i="1" s="1"/>
  <c r="Y1048" i="1" a="1"/>
  <c r="Y1048" i="1" s="1"/>
  <c r="Y1049" i="1" a="1"/>
  <c r="Y1049" i="1" s="1"/>
  <c r="Y1050" i="1" a="1"/>
  <c r="Y1050" i="1" s="1"/>
  <c r="Y1051" i="1" a="1"/>
  <c r="Y1051" i="1" s="1"/>
  <c r="Y1052" i="1" a="1"/>
  <c r="Y1052" i="1" s="1"/>
  <c r="Y1053" i="1" a="1"/>
  <c r="Y1053" i="1" s="1"/>
  <c r="Y1054" i="1" a="1"/>
  <c r="Y1054" i="1" s="1"/>
  <c r="Y1055" i="1" a="1"/>
  <c r="Y1055" i="1" s="1"/>
  <c r="Y1056" i="1" a="1"/>
  <c r="Y1056" i="1" s="1"/>
  <c r="Y1057" i="1" a="1"/>
  <c r="Y1057" i="1" s="1"/>
  <c r="Y1058" i="1" a="1"/>
  <c r="Y1058" i="1" s="1"/>
  <c r="Y1059" i="1" a="1"/>
  <c r="Y1059" i="1" s="1"/>
  <c r="Y1060" i="1" a="1"/>
  <c r="Y1060" i="1" s="1"/>
  <c r="Y1061" i="1" a="1"/>
  <c r="Y1061" i="1" s="1"/>
  <c r="Y1062" i="1" a="1"/>
  <c r="Y1062" i="1" s="1"/>
  <c r="Y1063" i="1" a="1"/>
  <c r="Y1063" i="1" s="1"/>
  <c r="Y1064" i="1" a="1"/>
  <c r="Y1064" i="1" s="1"/>
  <c r="Y1065" i="1" a="1"/>
  <c r="Y1065" i="1" s="1"/>
  <c r="Y1066" i="1" a="1"/>
  <c r="Y1066" i="1" s="1"/>
  <c r="Y1067" i="1" a="1"/>
  <c r="Y1067" i="1" s="1"/>
  <c r="Y1068" i="1" a="1"/>
  <c r="Y1068" i="1" s="1"/>
  <c r="Y1069" i="1" a="1"/>
  <c r="Y1069" i="1" s="1"/>
  <c r="Y1070" i="1" a="1"/>
  <c r="Y1070" i="1" s="1"/>
  <c r="Y1071" i="1" a="1"/>
  <c r="Y1071" i="1" s="1"/>
  <c r="Y1072" i="1" a="1"/>
  <c r="Y1072" i="1" s="1"/>
  <c r="Y1073" i="1" a="1"/>
  <c r="Y1073" i="1" s="1"/>
  <c r="Y1074" i="1" a="1"/>
  <c r="Y1074" i="1" s="1"/>
  <c r="Y1075" i="1" a="1"/>
  <c r="Y1075" i="1" s="1"/>
  <c r="Y1076" i="1" a="1"/>
  <c r="Y1076" i="1" s="1"/>
  <c r="Y1077" i="1" a="1"/>
  <c r="Y1077" i="1" s="1"/>
  <c r="Y1078" i="1" a="1"/>
  <c r="Y1078" i="1" s="1"/>
  <c r="Y1079" i="1" a="1"/>
  <c r="Y1079" i="1" s="1"/>
  <c r="Y1080" i="1" a="1"/>
  <c r="Y1080" i="1" s="1"/>
  <c r="Y1081" i="1" a="1"/>
  <c r="Y1081" i="1" s="1"/>
  <c r="Y1082" i="1" a="1"/>
  <c r="Y1082" i="1" s="1"/>
  <c r="Y1083" i="1" a="1"/>
  <c r="Y1083" i="1" s="1"/>
  <c r="Y1084" i="1" a="1"/>
  <c r="Y1084" i="1" s="1"/>
  <c r="Y1085" i="1" a="1"/>
  <c r="Y1085" i="1" s="1"/>
  <c r="Y1086" i="1" a="1"/>
  <c r="Y1086" i="1" s="1"/>
  <c r="Y1087" i="1" a="1"/>
  <c r="Y1087" i="1" s="1"/>
  <c r="Y1088" i="1" a="1"/>
  <c r="Y1088" i="1" s="1"/>
  <c r="Y1089" i="1" a="1"/>
  <c r="Y1089" i="1" s="1"/>
  <c r="Y1090" i="1" a="1"/>
  <c r="Y1090" i="1" s="1"/>
  <c r="Y1091" i="1" a="1"/>
  <c r="Y1091" i="1" s="1"/>
  <c r="Y1092" i="1" a="1"/>
  <c r="Y1092" i="1" s="1"/>
  <c r="Y1093" i="1" a="1"/>
  <c r="Y1093" i="1" s="1"/>
  <c r="Y1094" i="1" a="1"/>
  <c r="Y1094" i="1" s="1"/>
  <c r="Y1095" i="1" a="1"/>
  <c r="Y1095" i="1" s="1"/>
  <c r="Y1096" i="1" a="1"/>
  <c r="Y1096" i="1" s="1"/>
  <c r="Y1097" i="1" a="1"/>
  <c r="Y1097" i="1" s="1"/>
  <c r="Y1098" i="1" a="1"/>
  <c r="Y1098" i="1" s="1"/>
  <c r="Y1099" i="1" a="1"/>
  <c r="Y1099" i="1" s="1"/>
  <c r="Y1100" i="1" a="1"/>
  <c r="Y1100" i="1" s="1"/>
  <c r="Y1101" i="1" a="1"/>
  <c r="Y1101" i="1" s="1"/>
  <c r="Y1102" i="1" a="1"/>
  <c r="Y1102" i="1" s="1"/>
  <c r="Y1103" i="1" a="1"/>
  <c r="Y1103" i="1" s="1"/>
  <c r="Y1104" i="1" a="1"/>
  <c r="Y1104" i="1" s="1"/>
  <c r="Y1105" i="1" a="1"/>
  <c r="Y1105" i="1" s="1"/>
  <c r="Y1106" i="1" a="1"/>
  <c r="Y1106" i="1" s="1"/>
  <c r="Y1107" i="1" a="1"/>
  <c r="Y1107" i="1" s="1"/>
  <c r="Y1108" i="1" a="1"/>
  <c r="Y1108" i="1" s="1"/>
  <c r="Y1109" i="1" a="1"/>
  <c r="Y1109" i="1" s="1"/>
  <c r="Y1110" i="1" a="1"/>
  <c r="Y1110" i="1" s="1"/>
  <c r="Y1111" i="1" a="1"/>
  <c r="Y1111" i="1" s="1"/>
  <c r="Y1112" i="1" a="1"/>
  <c r="Y1112" i="1" s="1"/>
  <c r="Y1113" i="1" a="1"/>
  <c r="Y1113" i="1" s="1"/>
  <c r="Y1114" i="1" a="1"/>
  <c r="Y1114" i="1" s="1"/>
  <c r="Y1115" i="1" a="1"/>
  <c r="Y1115" i="1" s="1"/>
  <c r="Y1116" i="1" a="1"/>
  <c r="Y1116" i="1" s="1"/>
  <c r="Y1117" i="1" a="1"/>
  <c r="Y1117" i="1" s="1"/>
  <c r="Y1118" i="1" a="1"/>
  <c r="Y1118" i="1" s="1"/>
  <c r="Y1119" i="1" a="1"/>
  <c r="Y1119" i="1" s="1"/>
  <c r="Y1120" i="1" a="1"/>
  <c r="Y1120" i="1" s="1"/>
  <c r="Y1121" i="1" a="1"/>
  <c r="Y1121" i="1" s="1"/>
  <c r="Y1122" i="1" a="1"/>
  <c r="Y1122" i="1" s="1"/>
  <c r="Y1123" i="1" a="1"/>
  <c r="Y1123" i="1" s="1"/>
  <c r="Y1124" i="1" a="1"/>
  <c r="Y1124" i="1" s="1"/>
  <c r="Y1125" i="1" a="1"/>
  <c r="Y1125" i="1" s="1"/>
  <c r="Y1126" i="1" a="1"/>
  <c r="Y1126" i="1" s="1"/>
  <c r="Y1127" i="1" a="1"/>
  <c r="Y1127" i="1" s="1"/>
  <c r="Y1128" i="1" a="1"/>
  <c r="Y1128" i="1" s="1"/>
  <c r="Y1129" i="1" a="1"/>
  <c r="Y1129" i="1" s="1"/>
  <c r="Y1130" i="1" a="1"/>
  <c r="Y1130" i="1" s="1"/>
  <c r="Y1131" i="1" a="1"/>
  <c r="Y1131" i="1" s="1"/>
  <c r="Y1132" i="1" a="1"/>
  <c r="Y1132" i="1" s="1"/>
  <c r="Y1133" i="1" a="1"/>
  <c r="Y1133" i="1" s="1"/>
  <c r="Y1134" i="1" a="1"/>
  <c r="Y1134" i="1" s="1"/>
  <c r="Y1135" i="1" a="1"/>
  <c r="Y1135" i="1" s="1"/>
  <c r="Y1136" i="1" a="1"/>
  <c r="Y1136" i="1" s="1"/>
  <c r="Y1137" i="1" a="1"/>
  <c r="Y1137" i="1" s="1"/>
  <c r="Y1138" i="1" a="1"/>
  <c r="Y1138" i="1" s="1"/>
  <c r="Y1139" i="1" a="1"/>
  <c r="Y1139" i="1" s="1"/>
  <c r="Y1140" i="1" a="1"/>
  <c r="Y1140" i="1" s="1"/>
  <c r="Y1141" i="1" a="1"/>
  <c r="Y1141" i="1" s="1"/>
  <c r="Y1142" i="1" a="1"/>
  <c r="Y1142" i="1" s="1"/>
  <c r="Y1143" i="1" a="1"/>
  <c r="Y1143" i="1" s="1"/>
  <c r="Y1144" i="1" a="1"/>
  <c r="Y1144" i="1" s="1"/>
  <c r="Y1145" i="1" a="1"/>
  <c r="Y1145" i="1" s="1"/>
  <c r="Y1146" i="1" a="1"/>
  <c r="Y1146" i="1" s="1"/>
  <c r="Y1147" i="1" a="1"/>
  <c r="Y1147" i="1" s="1"/>
  <c r="Y1148" i="1" a="1"/>
  <c r="Y1148" i="1" s="1"/>
  <c r="Y1149" i="1" a="1"/>
  <c r="Y1149" i="1" s="1"/>
  <c r="Y1150" i="1" a="1"/>
  <c r="Y1150" i="1" s="1"/>
  <c r="Y1151" i="1" a="1"/>
  <c r="Y1151" i="1" s="1"/>
  <c r="Y1152" i="1" a="1"/>
  <c r="Y1152" i="1" s="1"/>
  <c r="Y1153" i="1" a="1"/>
  <c r="Y1153" i="1" s="1"/>
  <c r="Y1154" i="1" a="1"/>
  <c r="Y1154" i="1" s="1"/>
  <c r="Y1155" i="1" a="1"/>
  <c r="Y1155" i="1" s="1"/>
  <c r="Y1156" i="1" a="1"/>
  <c r="Y1156" i="1" s="1"/>
  <c r="Y1157" i="1" a="1"/>
  <c r="Y1157" i="1" s="1"/>
  <c r="Y1158" i="1" a="1"/>
  <c r="Y1158" i="1" s="1"/>
  <c r="Y1159" i="1" a="1"/>
  <c r="Y1159" i="1" s="1"/>
  <c r="Y1160" i="1" a="1"/>
  <c r="Y1160" i="1" s="1"/>
  <c r="Y1161" i="1" a="1"/>
  <c r="Y1161" i="1" s="1"/>
  <c r="Y1162" i="1" a="1"/>
  <c r="Y1162" i="1" s="1"/>
  <c r="Y1163" i="1" a="1"/>
  <c r="Y1163" i="1" s="1"/>
  <c r="Y1164" i="1" a="1"/>
  <c r="Y1164" i="1" s="1"/>
  <c r="Y1165" i="1" a="1"/>
  <c r="Y1165" i="1" s="1"/>
  <c r="Y1166" i="1" a="1"/>
  <c r="Y1166" i="1" s="1"/>
  <c r="Y1167" i="1" a="1"/>
  <c r="Y1167" i="1" s="1"/>
  <c r="Y1168" i="1" a="1"/>
  <c r="Y1168" i="1" s="1"/>
  <c r="Y1169" i="1" a="1"/>
  <c r="Y1169" i="1" s="1"/>
  <c r="Y1170" i="1" a="1"/>
  <c r="Y1170" i="1" s="1"/>
  <c r="Y1171" i="1" a="1"/>
  <c r="Y1171" i="1" s="1"/>
  <c r="Y1172" i="1" a="1"/>
  <c r="Y1172" i="1" s="1"/>
  <c r="Y1173" i="1" a="1"/>
  <c r="Y1173" i="1" s="1"/>
  <c r="Y1174" i="1" a="1"/>
  <c r="Y1174" i="1" s="1"/>
  <c r="Y1175" i="1" a="1"/>
  <c r="Y1175" i="1" s="1"/>
  <c r="Y1176" i="1" a="1"/>
  <c r="Y1176" i="1" s="1"/>
  <c r="Y1177" i="1" a="1"/>
  <c r="Y1177" i="1" s="1"/>
  <c r="Y1178" i="1" a="1"/>
  <c r="Y1178" i="1" s="1"/>
  <c r="Y1179" i="1" a="1"/>
  <c r="Y1179" i="1" s="1"/>
  <c r="Y1180" i="1" a="1"/>
  <c r="Y1180" i="1" s="1"/>
  <c r="Y1181" i="1" a="1"/>
  <c r="Y1181" i="1" s="1"/>
  <c r="Y1182" i="1" a="1"/>
  <c r="Y1182" i="1" s="1"/>
  <c r="Y1183" i="1" a="1"/>
  <c r="Y1183" i="1" s="1"/>
  <c r="Y1184" i="1" a="1"/>
  <c r="Y1184" i="1" s="1"/>
  <c r="Y1185" i="1" a="1"/>
  <c r="Y1185" i="1" s="1"/>
  <c r="Y1186" i="1" a="1"/>
  <c r="Y1186" i="1" s="1"/>
  <c r="Y1187" i="1" a="1"/>
  <c r="Y1187" i="1" s="1"/>
  <c r="Y1188" i="1" a="1"/>
  <c r="Y1188" i="1" s="1"/>
  <c r="Y1189" i="1" a="1"/>
  <c r="Y1189" i="1" s="1"/>
  <c r="Y1190" i="1" a="1"/>
  <c r="Y1190" i="1" s="1"/>
  <c r="Y1191" i="1" a="1"/>
  <c r="Y1191" i="1" s="1"/>
  <c r="Y1192" i="1" a="1"/>
  <c r="Y1192" i="1" s="1"/>
  <c r="Y1193" i="1" a="1"/>
  <c r="Y1193" i="1" s="1"/>
  <c r="Y1194" i="1" a="1"/>
  <c r="Y1194" i="1" s="1"/>
  <c r="Y1195" i="1" a="1"/>
  <c r="Y1195" i="1" s="1"/>
  <c r="Y1196" i="1" a="1"/>
  <c r="Y1196" i="1" s="1"/>
  <c r="Y1197" i="1" a="1"/>
  <c r="Y1197" i="1" s="1"/>
  <c r="Y1198" i="1" a="1"/>
  <c r="Y1198" i="1" s="1"/>
  <c r="Y1199" i="1" a="1"/>
  <c r="Y1199" i="1" s="1"/>
  <c r="Y1200" i="1" a="1"/>
  <c r="Y1200" i="1" s="1"/>
  <c r="Y1201" i="1" a="1"/>
  <c r="Y1201" i="1" s="1"/>
  <c r="Y1202" i="1" a="1"/>
  <c r="Y1202" i="1" s="1"/>
  <c r="Y1203" i="1" a="1"/>
  <c r="Y1203" i="1" s="1"/>
  <c r="Y1204" i="1" a="1"/>
  <c r="Y1204" i="1" s="1"/>
  <c r="Y1205" i="1" a="1"/>
  <c r="Y1205" i="1" s="1"/>
  <c r="Y1206" i="1" a="1"/>
  <c r="Y1206" i="1" s="1"/>
  <c r="Y1207" i="1" a="1"/>
  <c r="Y1207" i="1" s="1"/>
  <c r="Y1208" i="1" a="1"/>
  <c r="Y1208" i="1" s="1"/>
  <c r="Y1209" i="1" a="1"/>
  <c r="Y1209" i="1" s="1"/>
  <c r="Y1210" i="1" a="1"/>
  <c r="Y1210" i="1" s="1"/>
  <c r="Y1211" i="1" a="1"/>
  <c r="Y1211" i="1" s="1"/>
  <c r="Y1212" i="1" a="1"/>
  <c r="Y1212" i="1" s="1"/>
  <c r="Y1213" i="1" a="1"/>
  <c r="Y1213" i="1" s="1"/>
  <c r="Y1214" i="1" a="1"/>
  <c r="Y1214" i="1" s="1"/>
  <c r="Y1215" i="1" a="1"/>
  <c r="Y1215" i="1" s="1"/>
  <c r="Y1216" i="1" a="1"/>
  <c r="Y1216" i="1" s="1"/>
  <c r="Y1217" i="1" a="1"/>
  <c r="Y1217" i="1" s="1"/>
  <c r="Y1218" i="1" a="1"/>
  <c r="Y1218" i="1" s="1"/>
  <c r="Y1219" i="1" a="1"/>
  <c r="Y1219" i="1" s="1"/>
  <c r="Y1220" i="1" a="1"/>
  <c r="Y1220" i="1" s="1"/>
  <c r="Y1221" i="1" a="1"/>
  <c r="Y1221" i="1" s="1"/>
  <c r="Y1222" i="1" a="1"/>
  <c r="Y1222" i="1" s="1"/>
  <c r="Y1223" i="1" a="1"/>
  <c r="Y1223" i="1" s="1"/>
  <c r="Y1224" i="1" a="1"/>
  <c r="Y1224" i="1" s="1"/>
  <c r="Y1225" i="1" a="1"/>
  <c r="Y1225" i="1" s="1"/>
  <c r="Y1226" i="1" a="1"/>
  <c r="Y1226" i="1" s="1"/>
  <c r="Y1227" i="1" a="1"/>
  <c r="Y1227" i="1" s="1"/>
  <c r="Y1228" i="1" a="1"/>
  <c r="Y1228" i="1" s="1"/>
  <c r="Y1229" i="1" a="1"/>
  <c r="Y1229" i="1" s="1"/>
  <c r="Y1230" i="1" a="1"/>
  <c r="Y1230" i="1" s="1"/>
  <c r="Y1231" i="1" a="1"/>
  <c r="Y1231" i="1" s="1"/>
  <c r="Y1232" i="1" a="1"/>
  <c r="Y1232" i="1" s="1"/>
  <c r="Y1233" i="1" a="1"/>
  <c r="Y1233" i="1" s="1"/>
  <c r="Y1234" i="1" a="1"/>
  <c r="Y1234" i="1" s="1"/>
  <c r="Y1235" i="1" a="1"/>
  <c r="Y1235" i="1" s="1"/>
  <c r="Y1236" i="1" a="1"/>
  <c r="Y1236" i="1" s="1"/>
  <c r="Y1237" i="1" a="1"/>
  <c r="Y1237" i="1" s="1"/>
  <c r="Y1238" i="1" a="1"/>
  <c r="Y1238" i="1" s="1"/>
  <c r="Y1239" i="1" a="1"/>
  <c r="Y1239" i="1" s="1"/>
  <c r="Y1240" i="1" a="1"/>
  <c r="Y1240" i="1" s="1"/>
  <c r="Y1241" i="1" a="1"/>
  <c r="Y1241" i="1" s="1"/>
  <c r="Y1242" i="1" a="1"/>
  <c r="Y1242" i="1" s="1"/>
  <c r="Y1243" i="1" a="1"/>
  <c r="Y1243" i="1" s="1"/>
  <c r="Y1244" i="1" a="1"/>
  <c r="Y1244" i="1" s="1"/>
  <c r="Y1245" i="1" a="1"/>
  <c r="Y1245" i="1" s="1"/>
  <c r="Y1246" i="1" a="1"/>
  <c r="Y1246" i="1" s="1"/>
  <c r="Y1247" i="1" a="1"/>
  <c r="Y1247" i="1" s="1"/>
  <c r="Y1248" i="1" a="1"/>
  <c r="Y1248" i="1" s="1"/>
  <c r="Y1249" i="1" a="1"/>
  <c r="Y1249" i="1" s="1"/>
  <c r="Y1250" i="1" a="1"/>
  <c r="Y1250" i="1" s="1"/>
  <c r="Y1251" i="1" a="1"/>
  <c r="Y1251" i="1" s="1"/>
  <c r="Y1252" i="1" a="1"/>
  <c r="Y1252" i="1" s="1"/>
  <c r="Y1253" i="1" a="1"/>
  <c r="Y1253" i="1" s="1"/>
  <c r="Y1254" i="1" a="1"/>
  <c r="Y1254" i="1" s="1"/>
  <c r="Y1255" i="1" a="1"/>
  <c r="Y1255" i="1" s="1"/>
  <c r="Y1256" i="1" a="1"/>
  <c r="Y1256" i="1" s="1"/>
  <c r="Y1257" i="1" a="1"/>
  <c r="Y1257" i="1" s="1"/>
  <c r="Y1258" i="1" a="1"/>
  <c r="Y1258" i="1" s="1"/>
  <c r="Y1259" i="1" a="1"/>
  <c r="Y1259" i="1" s="1"/>
  <c r="Y1260" i="1" a="1"/>
  <c r="Y1260" i="1" s="1"/>
  <c r="Y1261" i="1" a="1"/>
  <c r="Y1261" i="1" s="1"/>
  <c r="Y1262" i="1" a="1"/>
  <c r="Y1262" i="1" s="1"/>
  <c r="Y1263" i="1" a="1"/>
  <c r="Y1263" i="1" s="1"/>
  <c r="Y1264" i="1" a="1"/>
  <c r="Y1264" i="1" s="1"/>
  <c r="Y1265" i="1" a="1"/>
  <c r="Y1265" i="1" s="1"/>
  <c r="Y1266" i="1" a="1"/>
  <c r="Y1266" i="1" s="1"/>
  <c r="Y1267" i="1" a="1"/>
  <c r="Y1267" i="1" s="1"/>
  <c r="Y1268" i="1" a="1"/>
  <c r="Y1268" i="1" s="1"/>
  <c r="Y1269" i="1" a="1"/>
  <c r="Y1269" i="1" s="1"/>
  <c r="Y1270" i="1" a="1"/>
  <c r="Y1270" i="1" s="1"/>
  <c r="Y1271" i="1" a="1"/>
  <c r="Y1271" i="1" s="1"/>
  <c r="Y1272" i="1" a="1"/>
  <c r="Y1272" i="1" s="1"/>
  <c r="Y1273" i="1" a="1"/>
  <c r="Y1273" i="1" s="1"/>
  <c r="Y1274" i="1" a="1"/>
  <c r="Y1274" i="1" s="1"/>
  <c r="Y1275" i="1" a="1"/>
  <c r="Y1275" i="1" s="1"/>
  <c r="Y1276" i="1" a="1"/>
  <c r="Y1276" i="1" s="1"/>
  <c r="Y1277" i="1" a="1"/>
  <c r="Y1277" i="1" s="1"/>
  <c r="Y1278" i="1" a="1"/>
  <c r="Y1278" i="1" s="1"/>
  <c r="Y1279" i="1" a="1"/>
  <c r="Y1279" i="1" s="1"/>
  <c r="Y1280" i="1" a="1"/>
  <c r="Y1280" i="1" s="1"/>
  <c r="Y1281" i="1" a="1"/>
  <c r="Y1281" i="1" s="1"/>
  <c r="Y1282" i="1" a="1"/>
  <c r="Y1282" i="1" s="1"/>
  <c r="Y1283" i="1" a="1"/>
  <c r="Y1283" i="1" s="1"/>
  <c r="Y1284" i="1" a="1"/>
  <c r="Y1284" i="1" s="1"/>
  <c r="Y1285" i="1" a="1"/>
  <c r="Y1285" i="1" s="1"/>
  <c r="Y1286" i="1" a="1"/>
  <c r="Y1286" i="1" s="1"/>
  <c r="Y1287" i="1" a="1"/>
  <c r="Y1287" i="1" s="1"/>
  <c r="Y1288" i="1" a="1"/>
  <c r="Y1288" i="1" s="1"/>
  <c r="Y1289" i="1" a="1"/>
  <c r="Y1289" i="1" s="1"/>
  <c r="Y1290" i="1" a="1"/>
  <c r="Y1290" i="1" s="1"/>
  <c r="Y1291" i="1" a="1"/>
  <c r="Y1291" i="1" s="1"/>
  <c r="Y1292" i="1" a="1"/>
  <c r="Y1292" i="1" s="1"/>
  <c r="Y1293" i="1" a="1"/>
  <c r="Y1293" i="1" s="1"/>
  <c r="Y1294" i="1" a="1"/>
  <c r="Y1294" i="1" s="1"/>
  <c r="Y1295" i="1" a="1"/>
  <c r="Y1295" i="1" s="1"/>
  <c r="Y1296" i="1" a="1"/>
  <c r="Y1296" i="1" s="1"/>
  <c r="Y1297" i="1" a="1"/>
  <c r="Y1297" i="1" s="1"/>
  <c r="Y1298" i="1" a="1"/>
  <c r="Y1298" i="1" s="1"/>
  <c r="Y1299" i="1" a="1"/>
  <c r="Y1299" i="1" s="1"/>
  <c r="Y1300" i="1" a="1"/>
  <c r="Y1300" i="1" s="1"/>
  <c r="Y1301" i="1" a="1"/>
  <c r="Y1301" i="1" s="1"/>
  <c r="Y1302" i="1" a="1"/>
  <c r="Y1302" i="1" s="1"/>
  <c r="Y1303" i="1" a="1"/>
  <c r="Y1303" i="1" s="1"/>
  <c r="Y1304" i="1" a="1"/>
  <c r="Y1304" i="1" s="1"/>
  <c r="Y1305" i="1" a="1"/>
  <c r="Y1305" i="1" s="1"/>
  <c r="Y1306" i="1" a="1"/>
  <c r="Y1306" i="1" s="1"/>
  <c r="Y1307" i="1" a="1"/>
  <c r="Y1307" i="1" s="1"/>
  <c r="Y1308" i="1" a="1"/>
  <c r="Y1308" i="1" s="1"/>
  <c r="Y1309" i="1" a="1"/>
  <c r="Y1309" i="1" s="1"/>
  <c r="Y1310" i="1" a="1"/>
  <c r="Y1310" i="1" s="1"/>
  <c r="Y1311" i="1" a="1"/>
  <c r="Y1311" i="1" s="1"/>
  <c r="Y1312" i="1" a="1"/>
  <c r="Y1312" i="1" s="1"/>
  <c r="Y1313" i="1" a="1"/>
  <c r="Y1313" i="1" s="1"/>
  <c r="Y1314" i="1" a="1"/>
  <c r="Y1314" i="1" s="1"/>
  <c r="Y1315" i="1" a="1"/>
  <c r="Y1315" i="1" s="1"/>
  <c r="Y1316" i="1" a="1"/>
  <c r="Y1316" i="1" s="1"/>
  <c r="Y1317" i="1" a="1"/>
  <c r="Y1317" i="1" s="1"/>
  <c r="Y1318" i="1" a="1"/>
  <c r="Y1318" i="1" s="1"/>
  <c r="Y1319" i="1" a="1"/>
  <c r="Y1319" i="1" s="1"/>
  <c r="Y1320" i="1" a="1"/>
  <c r="Y1320" i="1" s="1"/>
  <c r="Y1321" i="1" a="1"/>
  <c r="Y1321" i="1" s="1"/>
  <c r="Y1322" i="1" a="1"/>
  <c r="Y1322" i="1" s="1"/>
  <c r="Y1323" i="1" a="1"/>
  <c r="Y1323" i="1" s="1"/>
  <c r="Y1324" i="1" a="1"/>
  <c r="Y1324" i="1" s="1"/>
  <c r="Y1325" i="1" a="1"/>
  <c r="Y1325" i="1" s="1"/>
  <c r="Y1326" i="1" a="1"/>
  <c r="Y1326" i="1" s="1"/>
  <c r="Y1327" i="1" a="1"/>
  <c r="Y1327" i="1" s="1"/>
  <c r="Y1328" i="1" a="1"/>
  <c r="Y1328" i="1" s="1"/>
  <c r="Y1329" i="1" a="1"/>
  <c r="Y1329" i="1" s="1"/>
  <c r="Y1330" i="1" a="1"/>
  <c r="Y1330" i="1" s="1"/>
  <c r="Y1331" i="1" a="1"/>
  <c r="Y1331" i="1" s="1"/>
  <c r="Y1332" i="1" a="1"/>
  <c r="Y1332" i="1" s="1"/>
  <c r="Y1333" i="1" a="1"/>
  <c r="Y1333" i="1" s="1"/>
  <c r="Y1334" i="1" a="1"/>
  <c r="Y1334" i="1" s="1"/>
  <c r="Y1335" i="1" a="1"/>
  <c r="Y1335" i="1" s="1"/>
  <c r="Y1336" i="1" a="1"/>
  <c r="Y1336" i="1" s="1"/>
  <c r="Y1337" i="1" a="1"/>
  <c r="Y1337" i="1" s="1"/>
  <c r="Y1338" i="1" a="1"/>
  <c r="Y1338" i="1" s="1"/>
  <c r="Y1339" i="1" a="1"/>
  <c r="Y1339" i="1" s="1"/>
  <c r="Y1340" i="1" a="1"/>
  <c r="Y1340" i="1" s="1"/>
  <c r="Y1341" i="1" a="1"/>
  <c r="Y1341" i="1" s="1"/>
  <c r="Y1342" i="1" a="1"/>
  <c r="Y1342" i="1" s="1"/>
  <c r="Y1343" i="1" a="1"/>
  <c r="Y1343" i="1" s="1"/>
  <c r="Y1344" i="1" a="1"/>
  <c r="Y1344" i="1" s="1"/>
  <c r="Y1345" i="1" a="1"/>
  <c r="Y1345" i="1" s="1"/>
  <c r="Y1346" i="1" a="1"/>
  <c r="Y1346" i="1" s="1"/>
  <c r="Y1347" i="1" a="1"/>
  <c r="Y1347" i="1" s="1"/>
  <c r="Y1348" i="1" a="1"/>
  <c r="Y1348" i="1" s="1"/>
  <c r="Y1349" i="1" a="1"/>
  <c r="Y1349" i="1" s="1"/>
  <c r="Y1350" i="1" a="1"/>
  <c r="Y1350" i="1" s="1"/>
  <c r="Y1351" i="1" a="1"/>
  <c r="Y1351" i="1" s="1"/>
  <c r="Y1352" i="1" a="1"/>
  <c r="Y1352" i="1" s="1"/>
  <c r="Y1353" i="1" a="1"/>
  <c r="Y1353" i="1" s="1"/>
  <c r="Y1354" i="1" a="1"/>
  <c r="Y1354" i="1" s="1"/>
  <c r="Y1355" i="1" a="1"/>
  <c r="Y1355" i="1" s="1"/>
  <c r="Y1356" i="1" a="1"/>
  <c r="Y1356" i="1" s="1"/>
  <c r="Y1357" i="1" a="1"/>
  <c r="Y1357" i="1" s="1"/>
  <c r="Y1358" i="1" a="1"/>
  <c r="Y1358" i="1" s="1"/>
  <c r="Y1359" i="1" a="1"/>
  <c r="Y1359" i="1" s="1"/>
  <c r="Y1360" i="1" a="1"/>
  <c r="Y1360" i="1" s="1"/>
  <c r="Y1361" i="1" a="1"/>
  <c r="Y1361" i="1" s="1"/>
  <c r="Y1362" i="1" a="1"/>
  <c r="Y1362" i="1" s="1"/>
  <c r="Y1363" i="1" a="1"/>
  <c r="Y1363" i="1" s="1"/>
  <c r="Y1364" i="1" a="1"/>
  <c r="Y1364" i="1" s="1"/>
  <c r="Y1365" i="1" a="1"/>
  <c r="Y1365" i="1" s="1"/>
  <c r="Y1366" i="1" a="1"/>
  <c r="Y1366" i="1" s="1"/>
  <c r="Y1367" i="1" a="1"/>
  <c r="Y1367" i="1" s="1"/>
  <c r="Y1368" i="1" a="1"/>
  <c r="Y1368" i="1" s="1"/>
  <c r="Y1369" i="1" a="1"/>
  <c r="Y1369" i="1" s="1"/>
  <c r="Y1370" i="1" a="1"/>
  <c r="Y1370" i="1" s="1"/>
  <c r="Y1371" i="1" a="1"/>
  <c r="Y1371" i="1" s="1"/>
  <c r="Y1372" i="1" a="1"/>
  <c r="Y1372" i="1" s="1"/>
  <c r="Y1373" i="1" a="1"/>
  <c r="Y1373" i="1" s="1"/>
  <c r="Y1374" i="1" a="1"/>
  <c r="Y1374" i="1" s="1"/>
  <c r="Y1375" i="1" a="1"/>
  <c r="Y1375" i="1" s="1"/>
  <c r="Y1376" i="1" a="1"/>
  <c r="Y1376" i="1" s="1"/>
  <c r="Y1377" i="1" a="1"/>
  <c r="Y1377" i="1" s="1"/>
  <c r="Y1378" i="1" a="1"/>
  <c r="Y1378" i="1" s="1"/>
  <c r="Y1379" i="1" a="1"/>
  <c r="Y1379" i="1" s="1"/>
  <c r="Y1380" i="1" a="1"/>
  <c r="Y1380" i="1" s="1"/>
  <c r="Y1381" i="1" a="1"/>
  <c r="Y1381" i="1" s="1"/>
  <c r="Y1382" i="1" a="1"/>
  <c r="Y1382" i="1" s="1"/>
  <c r="Y1383" i="1" a="1"/>
  <c r="Y1383" i="1" s="1"/>
  <c r="Y1384" i="1" a="1"/>
  <c r="Y1384" i="1" s="1"/>
  <c r="Y1385" i="1" a="1"/>
  <c r="Y1385" i="1" s="1"/>
  <c r="Y1386" i="1" a="1"/>
  <c r="Y1386" i="1" s="1"/>
  <c r="Y1387" i="1" a="1"/>
  <c r="Y1387" i="1" s="1"/>
  <c r="Y1388" i="1" a="1"/>
  <c r="Y1388" i="1" s="1"/>
  <c r="Y1389" i="1" a="1"/>
  <c r="Y1389" i="1" s="1"/>
  <c r="Y1390" i="1" a="1"/>
  <c r="Y1390" i="1" s="1"/>
  <c r="Y1391" i="1" a="1"/>
  <c r="Y1391" i="1" s="1"/>
  <c r="Y1392" i="1" a="1"/>
  <c r="Y1392" i="1" s="1"/>
  <c r="Y1393" i="1" a="1"/>
  <c r="Y1393" i="1" s="1"/>
  <c r="Y1394" i="1" a="1"/>
  <c r="Y1394" i="1" s="1"/>
  <c r="Y1395" i="1" a="1"/>
  <c r="Y1395" i="1" s="1"/>
  <c r="Y1396" i="1" a="1"/>
  <c r="Y1396" i="1" s="1"/>
  <c r="Y1397" i="1" a="1"/>
  <c r="Y1397" i="1" s="1"/>
  <c r="Y1398" i="1" a="1"/>
  <c r="Y1398" i="1" s="1"/>
  <c r="Y1399" i="1" a="1"/>
  <c r="Y1399" i="1" s="1"/>
  <c r="Y1400" i="1" a="1"/>
  <c r="Y1400" i="1" s="1"/>
  <c r="Y1401" i="1" a="1"/>
  <c r="Y1401" i="1" s="1"/>
  <c r="Y1402" i="1" a="1"/>
  <c r="Y1402" i="1" s="1"/>
  <c r="Y1403" i="1" a="1"/>
  <c r="Y1403" i="1" s="1"/>
  <c r="Y1404" i="1" a="1"/>
  <c r="Y1404" i="1" s="1"/>
  <c r="Y1405" i="1" a="1"/>
  <c r="Y1405" i="1" s="1"/>
  <c r="Y1406" i="1" a="1"/>
  <c r="Y1406" i="1" s="1"/>
  <c r="Y1407" i="1" a="1"/>
  <c r="Y1407" i="1" s="1"/>
  <c r="Y1408" i="1" a="1"/>
  <c r="Y1408" i="1" s="1"/>
  <c r="Y1409" i="1" a="1"/>
  <c r="Y1409" i="1" s="1"/>
  <c r="Y1410" i="1" a="1"/>
  <c r="Y1410" i="1" s="1"/>
  <c r="Y1411" i="1" a="1"/>
  <c r="Y1411" i="1" s="1"/>
  <c r="Y1412" i="1" a="1"/>
  <c r="Y1412" i="1" s="1"/>
  <c r="Y1413" i="1" a="1"/>
  <c r="Y1413" i="1" s="1"/>
  <c r="Y1414" i="1" a="1"/>
  <c r="Y1414" i="1" s="1"/>
  <c r="Y1415" i="1" a="1"/>
  <c r="Y1415" i="1" s="1"/>
  <c r="Y1416" i="1" a="1"/>
  <c r="Y1416" i="1" s="1"/>
  <c r="Y1417" i="1" a="1"/>
  <c r="Y1417" i="1" s="1"/>
  <c r="Y1418" i="1" a="1"/>
  <c r="Y1418" i="1" s="1"/>
  <c r="Y1419" i="1" a="1"/>
  <c r="Y1419" i="1" s="1"/>
  <c r="Y1420" i="1" a="1"/>
  <c r="Y1420" i="1" s="1"/>
  <c r="Y1421" i="1" a="1"/>
  <c r="Y1421" i="1" s="1"/>
  <c r="Y1422" i="1" a="1"/>
  <c r="Y1422" i="1" s="1"/>
  <c r="Y1423" i="1" a="1"/>
  <c r="Y1423" i="1" s="1"/>
  <c r="Y1424" i="1" a="1"/>
  <c r="Y1424" i="1" s="1"/>
  <c r="Y1425" i="1" a="1"/>
  <c r="Y1425" i="1" s="1"/>
  <c r="Y1426" i="1" a="1"/>
  <c r="Y1426" i="1" s="1"/>
  <c r="Y1427" i="1" a="1"/>
  <c r="Y1427" i="1" s="1"/>
  <c r="Y1428" i="1" a="1"/>
  <c r="Y1428" i="1" s="1"/>
  <c r="Y1429" i="1" a="1"/>
  <c r="Y1429" i="1" s="1"/>
  <c r="Y1430" i="1" a="1"/>
  <c r="Y1430" i="1" s="1"/>
  <c r="Y1431" i="1" a="1"/>
  <c r="Y1431" i="1" s="1"/>
  <c r="Y1432" i="1" a="1"/>
  <c r="Y1432" i="1" s="1"/>
  <c r="Y1433" i="1" a="1"/>
  <c r="Y1433" i="1" s="1"/>
  <c r="Y1434" i="1" a="1"/>
  <c r="Y1434" i="1" s="1"/>
  <c r="Y1435" i="1" a="1"/>
  <c r="Y1435" i="1" s="1"/>
  <c r="Y1436" i="1" a="1"/>
  <c r="Y1436" i="1" s="1"/>
  <c r="Y1437" i="1" a="1"/>
  <c r="Y1437" i="1" s="1"/>
  <c r="Y1438" i="1" a="1"/>
  <c r="Y1438" i="1" s="1"/>
  <c r="Y1439" i="1" a="1"/>
  <c r="Y1439" i="1" s="1"/>
  <c r="Y1440" i="1" a="1"/>
  <c r="Y1440" i="1" s="1"/>
  <c r="Y1441" i="1" a="1"/>
  <c r="Y1441" i="1" s="1"/>
  <c r="Y1442" i="1" a="1"/>
  <c r="Y1442" i="1" s="1"/>
  <c r="Y1443" i="1" a="1"/>
  <c r="Y1443" i="1" s="1"/>
  <c r="Y1444" i="1" a="1"/>
  <c r="Y1444" i="1" s="1"/>
  <c r="Y1445" i="1" a="1"/>
  <c r="Y1445" i="1" s="1"/>
  <c r="Y1446" i="1" a="1"/>
  <c r="Y1446" i="1" s="1"/>
  <c r="Y1447" i="1" a="1"/>
  <c r="Y1447" i="1" s="1"/>
  <c r="Y1448" i="1" a="1"/>
  <c r="Y1448" i="1" s="1"/>
  <c r="Y1449" i="1" a="1"/>
  <c r="Y1449" i="1" s="1"/>
  <c r="Y1450" i="1" a="1"/>
  <c r="Y1450" i="1" s="1"/>
  <c r="Y1451" i="1" a="1"/>
  <c r="Y1451" i="1" s="1"/>
  <c r="Y1452" i="1" a="1"/>
  <c r="Y1452" i="1" s="1"/>
  <c r="Y1453" i="1" a="1"/>
  <c r="Y1453" i="1" s="1"/>
  <c r="Y1454" i="1" a="1"/>
  <c r="Y1454" i="1" s="1"/>
  <c r="Y1455" i="1" a="1"/>
  <c r="Y1455" i="1" s="1"/>
  <c r="Y1456" i="1" a="1"/>
  <c r="Y1456" i="1" s="1"/>
  <c r="Y1457" i="1" a="1"/>
  <c r="Y1457" i="1" s="1"/>
  <c r="Y1458" i="1" a="1"/>
  <c r="Y1458" i="1" s="1"/>
  <c r="Y1459" i="1" a="1"/>
  <c r="Y1459" i="1" s="1"/>
  <c r="Y1460" i="1" a="1"/>
  <c r="Y1460" i="1" s="1"/>
  <c r="Y1461" i="1" a="1"/>
  <c r="Y1461" i="1" s="1"/>
  <c r="Y1462" i="1" a="1"/>
  <c r="Y1462" i="1" s="1"/>
  <c r="Y1463" i="1" a="1"/>
  <c r="Y1463" i="1" s="1"/>
  <c r="Y1464" i="1" a="1"/>
  <c r="Y1464" i="1" s="1"/>
  <c r="Y1465" i="1" a="1"/>
  <c r="Y1465" i="1" s="1"/>
  <c r="Y1466" i="1" a="1"/>
  <c r="Y1466" i="1" s="1"/>
  <c r="Y1467" i="1" a="1"/>
  <c r="Y1467" i="1" s="1"/>
  <c r="Y1468" i="1" a="1"/>
  <c r="Y1468" i="1" s="1"/>
  <c r="Y1469" i="1" a="1"/>
  <c r="Y1469" i="1" s="1"/>
  <c r="Y1470" i="1" a="1"/>
  <c r="Y1470" i="1" s="1"/>
  <c r="Y1471" i="1" a="1"/>
  <c r="Y1471" i="1" s="1"/>
  <c r="Y1472" i="1" a="1"/>
  <c r="Y1472" i="1" s="1"/>
  <c r="Y1473" i="1" a="1"/>
  <c r="Y1473" i="1" s="1"/>
  <c r="Y1474" i="1" a="1"/>
  <c r="Y1474" i="1" s="1"/>
  <c r="Y1475" i="1" a="1"/>
  <c r="Y1475" i="1" s="1"/>
  <c r="Y1476" i="1" a="1"/>
  <c r="Y1476" i="1" s="1"/>
  <c r="Y1477" i="1" a="1"/>
  <c r="Y1477" i="1" s="1"/>
  <c r="Y1478" i="1" a="1"/>
  <c r="Y1478" i="1" s="1"/>
  <c r="Y1479" i="1" a="1"/>
  <c r="Y1479" i="1" s="1"/>
  <c r="Y1480" i="1" a="1"/>
  <c r="Y1480" i="1" s="1"/>
  <c r="Y1481" i="1" a="1"/>
  <c r="Y1481" i="1" s="1"/>
  <c r="Y1482" i="1" a="1"/>
  <c r="Y1482" i="1" s="1"/>
  <c r="Y1483" i="1" a="1"/>
  <c r="Y1483" i="1" s="1"/>
  <c r="Y1484" i="1" a="1"/>
  <c r="Y1484" i="1" s="1"/>
  <c r="Y1485" i="1" a="1"/>
  <c r="Y1485" i="1" s="1"/>
  <c r="Y1486" i="1" a="1"/>
  <c r="Y1486" i="1" s="1"/>
  <c r="Y1487" i="1" a="1"/>
  <c r="Y1487" i="1" s="1"/>
  <c r="Y1488" i="1" a="1"/>
  <c r="Y1488" i="1" s="1"/>
  <c r="Y1489" i="1" a="1"/>
  <c r="Y1489" i="1" s="1"/>
  <c r="Y1490" i="1" a="1"/>
  <c r="Y1490" i="1" s="1"/>
  <c r="Y1491" i="1" a="1"/>
  <c r="Y1491" i="1" s="1"/>
  <c r="Y1492" i="1" a="1"/>
  <c r="Y1492" i="1" s="1"/>
  <c r="Y1493" i="1" a="1"/>
  <c r="Y1493" i="1" s="1"/>
  <c r="Y1494" i="1" a="1"/>
  <c r="Y1494" i="1" s="1"/>
  <c r="Y1495" i="1" a="1"/>
  <c r="Y1495" i="1" s="1"/>
  <c r="Y1496" i="1" a="1"/>
  <c r="Y1496" i="1" s="1"/>
  <c r="Y1497" i="1" a="1"/>
  <c r="Y1497" i="1" s="1"/>
  <c r="Y1498" i="1" a="1"/>
  <c r="Y1498" i="1" s="1"/>
  <c r="Y1499" i="1" a="1"/>
  <c r="Y1499" i="1" s="1"/>
  <c r="Y1500" i="1" a="1"/>
  <c r="Y1500" i="1" s="1"/>
  <c r="Y1501" i="1" a="1"/>
  <c r="Y1501" i="1" s="1"/>
  <c r="Y1502" i="1" a="1"/>
  <c r="Y1502" i="1" s="1"/>
  <c r="Y1503" i="1" a="1"/>
  <c r="Y1503" i="1" s="1"/>
  <c r="Y1504" i="1" a="1"/>
  <c r="Y1504" i="1" s="1"/>
  <c r="Y1505" i="1" a="1"/>
  <c r="Y1505" i="1" s="1"/>
  <c r="Y1506" i="1" a="1"/>
  <c r="Y1506" i="1" s="1"/>
  <c r="Y1507" i="1" a="1"/>
  <c r="Y1507" i="1" s="1"/>
  <c r="Y1508" i="1" a="1"/>
  <c r="Y1508" i="1" s="1"/>
  <c r="Y1509" i="1" a="1"/>
  <c r="Y1509" i="1" s="1"/>
  <c r="Y1510" i="1" a="1"/>
  <c r="Y1510" i="1" s="1"/>
  <c r="Y1511" i="1" a="1"/>
  <c r="Y1511" i="1" s="1"/>
  <c r="Y1512" i="1" a="1"/>
  <c r="Y1512" i="1" s="1"/>
  <c r="Y1513" i="1" a="1"/>
  <c r="Y1513" i="1" s="1"/>
  <c r="Y1514" i="1" a="1"/>
  <c r="Y1514" i="1" s="1"/>
  <c r="Y1515" i="1" a="1"/>
  <c r="Y1515" i="1" s="1"/>
  <c r="Y1516" i="1" a="1"/>
  <c r="Y1516" i="1" s="1"/>
  <c r="Y1517" i="1" a="1"/>
  <c r="Y1517" i="1" s="1"/>
  <c r="Y1518" i="1" a="1"/>
  <c r="Y1518" i="1" s="1"/>
  <c r="Y1519" i="1" a="1"/>
  <c r="Y1519" i="1" s="1"/>
  <c r="Y1520" i="1" a="1"/>
  <c r="Y1520" i="1" s="1"/>
  <c r="Y1521" i="1" a="1"/>
  <c r="Y1521" i="1" s="1"/>
  <c r="Y1522" i="1" a="1"/>
  <c r="Y1522" i="1" s="1"/>
  <c r="Y1523" i="1" a="1"/>
  <c r="Y1523" i="1" s="1"/>
  <c r="Y1524" i="1" a="1"/>
  <c r="Y1524" i="1" s="1"/>
  <c r="Y1525" i="1" a="1"/>
  <c r="Y1525" i="1" s="1"/>
  <c r="Y1526" i="1" a="1"/>
  <c r="Y1526" i="1" s="1"/>
  <c r="Y1527" i="1" a="1"/>
  <c r="Y1527" i="1" s="1"/>
  <c r="Y1528" i="1" a="1"/>
  <c r="Y1528" i="1" s="1"/>
  <c r="Y1529" i="1" a="1"/>
  <c r="Y1529" i="1" s="1"/>
  <c r="Y1530" i="1" a="1"/>
  <c r="Y1530" i="1" s="1"/>
  <c r="Y1531" i="1" a="1"/>
  <c r="Y1531" i="1" s="1"/>
  <c r="Y1532" i="1" a="1"/>
  <c r="Y1532" i="1" s="1"/>
  <c r="Y1533" i="1" a="1"/>
  <c r="Y1533" i="1" s="1"/>
  <c r="Y1534" i="1" a="1"/>
  <c r="Y1534" i="1" s="1"/>
  <c r="Y1535" i="1" a="1"/>
  <c r="Y1535" i="1" s="1"/>
  <c r="Y1536" i="1" a="1"/>
  <c r="Y1536" i="1" s="1"/>
  <c r="Y1537" i="1" a="1"/>
  <c r="Y1537" i="1" s="1"/>
  <c r="Y1538" i="1" a="1"/>
  <c r="Y1538" i="1" s="1"/>
  <c r="Y1539" i="1" a="1"/>
  <c r="Y1539" i="1" s="1"/>
  <c r="Y1540" i="1" a="1"/>
  <c r="Y1540" i="1" s="1"/>
  <c r="Y1541" i="1" a="1"/>
  <c r="Y1541" i="1" s="1"/>
  <c r="Y1542" i="1" a="1"/>
  <c r="Y1542" i="1" s="1"/>
  <c r="Y1543" i="1" a="1"/>
  <c r="Y1543" i="1" s="1"/>
  <c r="Y1544" i="1" a="1"/>
  <c r="Y1544" i="1" s="1"/>
  <c r="Y1545" i="1" a="1"/>
  <c r="Y1545" i="1" s="1"/>
  <c r="Y1546" i="1" a="1"/>
  <c r="Y1546" i="1" s="1"/>
  <c r="Y1547" i="1" a="1"/>
  <c r="Y1547" i="1" s="1"/>
  <c r="Y1548" i="1" a="1"/>
  <c r="Y1548" i="1" s="1"/>
  <c r="Y1549" i="1" a="1"/>
  <c r="Y1549" i="1" s="1"/>
  <c r="Y1550" i="1" a="1"/>
  <c r="Y1550" i="1" s="1"/>
  <c r="Y1551" i="1" a="1"/>
  <c r="Y1551" i="1" s="1"/>
  <c r="Y1552" i="1" a="1"/>
  <c r="Y1552" i="1" s="1"/>
  <c r="Y1553" i="1" a="1"/>
  <c r="Y1553" i="1" s="1"/>
  <c r="Y1554" i="1" a="1"/>
  <c r="Y1554" i="1" s="1"/>
  <c r="Y1555" i="1" a="1"/>
  <c r="Y1555" i="1" s="1"/>
  <c r="Y1556" i="1" a="1"/>
  <c r="Y1556" i="1" s="1"/>
  <c r="Y1557" i="1" a="1"/>
  <c r="Y1557" i="1" s="1"/>
  <c r="Y1558" i="1" a="1"/>
  <c r="Y1558" i="1" s="1"/>
  <c r="Y1559" i="1" a="1"/>
  <c r="Y1559" i="1" s="1"/>
  <c r="Y1560" i="1" a="1"/>
  <c r="Y1560" i="1" s="1"/>
  <c r="Y1561" i="1" a="1"/>
  <c r="Y1561" i="1" s="1"/>
  <c r="Y1562" i="1" a="1"/>
  <c r="Y1562" i="1" s="1"/>
  <c r="Y1563" i="1" a="1"/>
  <c r="Y1563" i="1" s="1"/>
  <c r="Y1564" i="1" a="1"/>
  <c r="Y1564" i="1" s="1"/>
  <c r="Y1565" i="1" a="1"/>
  <c r="Y1565" i="1" s="1"/>
  <c r="Y1566" i="1" a="1"/>
  <c r="Y1566" i="1" s="1"/>
  <c r="Y1567" i="1" a="1"/>
  <c r="Y1567" i="1" s="1"/>
  <c r="Y1568" i="1" a="1"/>
  <c r="Y1568" i="1" s="1"/>
  <c r="Y1569" i="1" a="1"/>
  <c r="Y1569" i="1" s="1"/>
  <c r="Y1570" i="1" a="1"/>
  <c r="Y1570" i="1" s="1"/>
  <c r="Y1571" i="1" a="1"/>
  <c r="Y1571" i="1" s="1"/>
  <c r="Y1572" i="1" a="1"/>
  <c r="Y1572" i="1" s="1"/>
  <c r="Y1573" i="1" a="1"/>
  <c r="Y1573" i="1" s="1"/>
  <c r="Y1574" i="1" a="1"/>
  <c r="Y1574" i="1" s="1"/>
  <c r="Y1575" i="1" a="1"/>
  <c r="Y1575" i="1" s="1"/>
  <c r="Y1576" i="1" a="1"/>
  <c r="Y1576" i="1" s="1"/>
  <c r="Y1577" i="1" a="1"/>
  <c r="Y1577" i="1" s="1"/>
  <c r="Y1578" i="1" a="1"/>
  <c r="Y1578" i="1" s="1"/>
  <c r="Y1579" i="1" a="1"/>
  <c r="Y1579" i="1" s="1"/>
  <c r="Y1580" i="1" a="1"/>
  <c r="Y1580" i="1" s="1"/>
  <c r="Y1581" i="1" a="1"/>
  <c r="Y1581" i="1" s="1"/>
  <c r="Y1582" i="1" a="1"/>
  <c r="Y1582" i="1" s="1"/>
  <c r="Y1583" i="1" a="1"/>
  <c r="Y1583" i="1" s="1"/>
  <c r="Y1584" i="1" a="1"/>
  <c r="Y1584" i="1" s="1"/>
  <c r="Y1585" i="1" a="1"/>
  <c r="Y1585" i="1" s="1"/>
  <c r="Y1586" i="1" a="1"/>
  <c r="Y1586" i="1" s="1"/>
  <c r="Y1587" i="1" a="1"/>
  <c r="Y1587" i="1" s="1"/>
  <c r="Y1588" i="1" a="1"/>
  <c r="Y1588" i="1" s="1"/>
  <c r="Y1589" i="1" a="1"/>
  <c r="Y1589" i="1" s="1"/>
  <c r="Y1590" i="1" a="1"/>
  <c r="Y1590" i="1" s="1"/>
  <c r="Y1591" i="1" a="1"/>
  <c r="Y1591" i="1" s="1"/>
  <c r="Y1592" i="1" a="1"/>
  <c r="Y1592" i="1" s="1"/>
  <c r="Y1593" i="1" a="1"/>
  <c r="Y1593" i="1" s="1"/>
  <c r="Y1594" i="1" a="1"/>
  <c r="Y1594" i="1" s="1"/>
  <c r="Y1595" i="1" a="1"/>
  <c r="Y1595" i="1" s="1"/>
  <c r="Y1596" i="1" a="1"/>
  <c r="Y1596" i="1" s="1"/>
  <c r="Y1597" i="1" a="1"/>
  <c r="Y1597" i="1" s="1"/>
  <c r="Y1598" i="1" a="1"/>
  <c r="Y1598" i="1" s="1"/>
  <c r="Y1599" i="1" a="1"/>
  <c r="Y1599" i="1" s="1"/>
  <c r="Y1600" i="1" a="1"/>
  <c r="Y1600" i="1" s="1"/>
  <c r="Y1601" i="1" a="1"/>
  <c r="Y1601" i="1" s="1"/>
  <c r="Y1602" i="1" a="1"/>
  <c r="Y1602" i="1" s="1"/>
  <c r="Y1603" i="1" a="1"/>
  <c r="Y1603" i="1" s="1"/>
  <c r="Y1604" i="1" a="1"/>
  <c r="Y1604" i="1" s="1"/>
  <c r="Y1605" i="1" a="1"/>
  <c r="Y1605" i="1" s="1"/>
  <c r="Y1606" i="1" a="1"/>
  <c r="Y1606" i="1" s="1"/>
  <c r="Y1607" i="1" a="1"/>
  <c r="Y1607" i="1" s="1"/>
  <c r="Y1608" i="1" a="1"/>
  <c r="Y1608" i="1" s="1"/>
  <c r="Y1609" i="1" a="1"/>
  <c r="Y1609" i="1" s="1"/>
  <c r="Y1610" i="1" a="1"/>
  <c r="Y1610" i="1" s="1"/>
  <c r="Y1611" i="1" a="1"/>
  <c r="Y1611" i="1" s="1"/>
  <c r="Y1612" i="1" a="1"/>
  <c r="Y1612" i="1" s="1"/>
  <c r="Y1613" i="1" a="1"/>
  <c r="Y1613" i="1" s="1"/>
  <c r="Y1614" i="1" a="1"/>
  <c r="Y1614" i="1" s="1"/>
  <c r="Y1615" i="1" a="1"/>
  <c r="Y1615" i="1" s="1"/>
  <c r="Y1616" i="1" a="1"/>
  <c r="Y1616" i="1" s="1"/>
  <c r="Y1617" i="1" a="1"/>
  <c r="Y1617" i="1" s="1"/>
  <c r="Y1618" i="1" a="1"/>
  <c r="Y1618" i="1" s="1"/>
  <c r="Y1619" i="1" a="1"/>
  <c r="Y1619" i="1" s="1"/>
  <c r="Y1620" i="1" a="1"/>
  <c r="Y1620" i="1" s="1"/>
  <c r="Y1621" i="1" a="1"/>
  <c r="Y1621" i="1" s="1"/>
  <c r="Y1622" i="1" a="1"/>
  <c r="Y1622" i="1" s="1"/>
  <c r="Y1623" i="1" a="1"/>
  <c r="Y1623" i="1" s="1"/>
  <c r="Y1624" i="1" a="1"/>
  <c r="Y1624" i="1" s="1"/>
  <c r="Y1625" i="1" a="1"/>
  <c r="Y1625" i="1" s="1"/>
  <c r="Y1626" i="1" a="1"/>
  <c r="Y1626" i="1" s="1"/>
  <c r="Y1627" i="1" a="1"/>
  <c r="Y1627" i="1" s="1"/>
  <c r="Y1628" i="1" a="1"/>
  <c r="Y1628" i="1" s="1"/>
  <c r="Y1629" i="1" a="1"/>
  <c r="Y1629" i="1" s="1"/>
  <c r="Y1630" i="1" a="1"/>
  <c r="Y1630" i="1" s="1"/>
  <c r="Y1631" i="1" a="1"/>
  <c r="Y1631" i="1" s="1"/>
  <c r="Y1632" i="1" a="1"/>
  <c r="Y1632" i="1" s="1"/>
  <c r="Y1633" i="1" a="1"/>
  <c r="Y1633" i="1" s="1"/>
  <c r="Y1634" i="1" a="1"/>
  <c r="Y1634" i="1" s="1"/>
  <c r="Y1635" i="1" a="1"/>
  <c r="Y1635" i="1" s="1"/>
  <c r="Y1636" i="1" a="1"/>
  <c r="Y1636" i="1" s="1"/>
  <c r="Y1637" i="1" a="1"/>
  <c r="Y1637" i="1" s="1"/>
  <c r="Y1638" i="1" a="1"/>
  <c r="Y1638" i="1" s="1"/>
  <c r="Y1639" i="1" a="1"/>
  <c r="Y1639" i="1" s="1"/>
  <c r="Y1640" i="1" a="1"/>
  <c r="Y1640" i="1" s="1"/>
  <c r="Y1641" i="1" a="1"/>
  <c r="Y1641" i="1" s="1"/>
  <c r="Y1642" i="1" a="1"/>
  <c r="Y1642" i="1" s="1"/>
  <c r="Y1643" i="1" a="1"/>
  <c r="Y1643" i="1" s="1"/>
  <c r="Y1644" i="1" a="1"/>
  <c r="Y1644" i="1" s="1"/>
  <c r="Y1645" i="1" a="1"/>
  <c r="Y1645" i="1" s="1"/>
  <c r="Y1646" i="1" a="1"/>
  <c r="Y1646" i="1" s="1"/>
  <c r="Y1647" i="1" a="1"/>
  <c r="Y1647" i="1" s="1"/>
  <c r="Y1648" i="1" a="1"/>
  <c r="Y1648" i="1" s="1"/>
  <c r="Y1649" i="1" a="1"/>
  <c r="Y1649" i="1" s="1"/>
  <c r="Y1650" i="1" a="1"/>
  <c r="Y1650" i="1" s="1"/>
  <c r="Y1651" i="1" a="1"/>
  <c r="Y1651" i="1" s="1"/>
  <c r="Y1652" i="1" a="1"/>
  <c r="Y1652" i="1" s="1"/>
  <c r="Y1653" i="1" a="1"/>
  <c r="Y1653" i="1" s="1"/>
  <c r="Y1654" i="1" a="1"/>
  <c r="Y1654" i="1" s="1"/>
  <c r="Y1655" i="1" a="1"/>
  <c r="Y1655" i="1" s="1"/>
  <c r="Y1656" i="1" a="1"/>
  <c r="Y1656" i="1" s="1"/>
  <c r="Y1657" i="1" a="1"/>
  <c r="Y1657" i="1" s="1"/>
  <c r="Y1658" i="1" a="1"/>
  <c r="Y1658" i="1" s="1"/>
  <c r="Y1659" i="1" a="1"/>
  <c r="Y1659" i="1" s="1"/>
  <c r="Y1660" i="1" a="1"/>
  <c r="Y1660" i="1" s="1"/>
  <c r="Y1661" i="1" a="1"/>
  <c r="Y1661" i="1" s="1"/>
  <c r="Y1662" i="1" a="1"/>
  <c r="Y1662" i="1" s="1"/>
  <c r="Y1663" i="1" a="1"/>
  <c r="Y1663" i="1" s="1"/>
  <c r="Y1664" i="1" a="1"/>
  <c r="Y1664" i="1" s="1"/>
  <c r="Y1665" i="1" a="1"/>
  <c r="Y1665" i="1" s="1"/>
  <c r="Y1666" i="1" a="1"/>
  <c r="Y1666" i="1" s="1"/>
  <c r="Y1667" i="1" a="1"/>
  <c r="Y1667" i="1" s="1"/>
  <c r="Y1668" i="1" a="1"/>
  <c r="Y1668" i="1" s="1"/>
  <c r="Y1669" i="1" a="1"/>
  <c r="Y1669" i="1" s="1"/>
  <c r="Y1670" i="1" a="1"/>
  <c r="Y1670" i="1" s="1"/>
  <c r="Y1671" i="1" a="1"/>
  <c r="Y1671" i="1" s="1"/>
  <c r="Y1672" i="1" a="1"/>
  <c r="Y1672" i="1" s="1"/>
  <c r="Y1673" i="1" a="1"/>
  <c r="Y1673" i="1" s="1"/>
  <c r="Y1674" i="1" a="1"/>
  <c r="Y1674" i="1" s="1"/>
  <c r="Y1675" i="1" a="1"/>
  <c r="Y1675" i="1" s="1"/>
  <c r="Y1676" i="1" a="1"/>
  <c r="Y1676" i="1" s="1"/>
  <c r="Y1677" i="1" a="1"/>
  <c r="Y1677" i="1" s="1"/>
  <c r="Y1678" i="1" a="1"/>
  <c r="Y1678" i="1" s="1"/>
  <c r="Y1679" i="1" a="1"/>
  <c r="Y1679" i="1" s="1"/>
  <c r="Y1680" i="1" a="1"/>
  <c r="Y1680" i="1" s="1"/>
  <c r="Y1681" i="1" a="1"/>
  <c r="Y1681" i="1" s="1"/>
  <c r="Y1682" i="1" a="1"/>
  <c r="Y1682" i="1" s="1"/>
  <c r="Y1683" i="1" a="1"/>
  <c r="Y1683" i="1" s="1"/>
  <c r="Y1684" i="1" a="1"/>
  <c r="Y1684" i="1" s="1"/>
  <c r="Y1685" i="1" a="1"/>
  <c r="Y1685" i="1" s="1"/>
  <c r="Y1686" i="1" a="1"/>
  <c r="Y1686" i="1" s="1"/>
  <c r="Y1687" i="1" a="1"/>
  <c r="Y1687" i="1" s="1"/>
  <c r="Y1688" i="1" a="1"/>
  <c r="Y1688" i="1" s="1"/>
  <c r="Y1689" i="1" a="1"/>
  <c r="Y1689" i="1" s="1"/>
  <c r="Y1690" i="1" a="1"/>
  <c r="Y1690" i="1" s="1"/>
  <c r="Y1691" i="1" a="1"/>
  <c r="Y1691" i="1" s="1"/>
  <c r="Y1692" i="1" a="1"/>
  <c r="Y1692" i="1" s="1"/>
  <c r="Y1693" i="1" a="1"/>
  <c r="Y1693" i="1" s="1"/>
  <c r="Y1694" i="1" a="1"/>
  <c r="Y1694" i="1" s="1"/>
  <c r="Y1695" i="1" a="1"/>
  <c r="Y1695" i="1" s="1"/>
  <c r="Y1696" i="1" a="1"/>
  <c r="Y1696" i="1" s="1"/>
  <c r="Y1697" i="1" a="1"/>
  <c r="Y1697" i="1" s="1"/>
  <c r="Y1698" i="1" a="1"/>
  <c r="Y1698" i="1" s="1"/>
  <c r="Y1699" i="1" a="1"/>
  <c r="Y1699" i="1" s="1"/>
  <c r="Y1700" i="1" a="1"/>
  <c r="Y1700" i="1" s="1"/>
  <c r="Y1701" i="1" a="1"/>
  <c r="Y1701" i="1" s="1"/>
  <c r="Y1702" i="1" a="1"/>
  <c r="Y1702" i="1" s="1"/>
  <c r="Y1703" i="1" a="1"/>
  <c r="Y1703" i="1" s="1"/>
  <c r="Y1704" i="1" a="1"/>
  <c r="Y1704" i="1" s="1"/>
  <c r="Y1705" i="1" a="1"/>
  <c r="Y1705" i="1" s="1"/>
  <c r="Y1706" i="1" a="1"/>
  <c r="Y1706" i="1" s="1"/>
  <c r="Y1707" i="1" a="1"/>
  <c r="Y1707" i="1" s="1"/>
  <c r="Y1708" i="1" a="1"/>
  <c r="Y1708" i="1" s="1"/>
  <c r="Y1709" i="1" a="1"/>
  <c r="Y1709" i="1" s="1"/>
  <c r="Y1710" i="1" a="1"/>
  <c r="Y1710" i="1" s="1"/>
  <c r="Y1711" i="1" a="1"/>
  <c r="Y1711" i="1" s="1"/>
  <c r="Y1712" i="1" a="1"/>
  <c r="Y1712" i="1" s="1"/>
  <c r="Y1713" i="1" a="1"/>
  <c r="Y1713" i="1" s="1"/>
  <c r="Y1714" i="1" a="1"/>
  <c r="Y1714" i="1" s="1"/>
  <c r="Y1715" i="1" a="1"/>
  <c r="Y1715" i="1" s="1"/>
  <c r="Y1716" i="1" a="1"/>
  <c r="Y1716" i="1" s="1"/>
  <c r="Y1717" i="1" a="1"/>
  <c r="Y1717" i="1" s="1"/>
  <c r="Y1718" i="1" a="1"/>
  <c r="Y1718" i="1" s="1"/>
  <c r="Y1719" i="1" a="1"/>
  <c r="Y1719" i="1" s="1"/>
  <c r="Y1720" i="1" a="1"/>
  <c r="Y1720" i="1" s="1"/>
  <c r="Y1721" i="1" a="1"/>
  <c r="Y1721" i="1" s="1"/>
  <c r="Y1722" i="1" a="1"/>
  <c r="Y1722" i="1" s="1"/>
  <c r="Y1723" i="1" a="1"/>
  <c r="Y1723" i="1" s="1"/>
  <c r="Y1724" i="1" a="1"/>
  <c r="Y1724" i="1" s="1"/>
  <c r="Y1725" i="1" a="1"/>
  <c r="Y1725" i="1" s="1"/>
  <c r="Y1726" i="1" a="1"/>
  <c r="Y1726" i="1" s="1"/>
  <c r="Y1727" i="1" a="1"/>
  <c r="Y1727" i="1" s="1"/>
  <c r="Y1728" i="1" a="1"/>
  <c r="Y1728" i="1" s="1"/>
  <c r="Y1729" i="1" a="1"/>
  <c r="Y1729" i="1" s="1"/>
  <c r="Y1730" i="1" a="1"/>
  <c r="Y1730" i="1" s="1"/>
  <c r="Y1731" i="1" a="1"/>
  <c r="Y1731" i="1" s="1"/>
  <c r="Y1732" i="1" a="1"/>
  <c r="Y1732" i="1" s="1"/>
  <c r="Y1733" i="1" a="1"/>
  <c r="Y1733" i="1" s="1"/>
  <c r="Y1734" i="1" a="1"/>
  <c r="Y1734" i="1" s="1"/>
  <c r="Y1735" i="1" a="1"/>
  <c r="Y1735" i="1" s="1"/>
  <c r="Y1736" i="1" a="1"/>
  <c r="Y1736" i="1" s="1"/>
  <c r="Y1737" i="1" a="1"/>
  <c r="Y1737" i="1" s="1"/>
  <c r="Y1738" i="1" a="1"/>
  <c r="Y1738" i="1" s="1"/>
  <c r="Y1739" i="1" a="1"/>
  <c r="Y1739" i="1" s="1"/>
  <c r="Y1740" i="1" a="1"/>
  <c r="Y1740" i="1" s="1"/>
  <c r="Y1741" i="1" a="1"/>
  <c r="Y1741" i="1" s="1"/>
  <c r="Y1742" i="1" a="1"/>
  <c r="Y1742" i="1" s="1"/>
  <c r="Y1743" i="1" a="1"/>
  <c r="Y1743" i="1" s="1"/>
  <c r="Y1744" i="1" a="1"/>
  <c r="Y1744" i="1" s="1"/>
  <c r="Y1745" i="1" a="1"/>
  <c r="Y1745" i="1" s="1"/>
  <c r="Y1746" i="1" a="1"/>
  <c r="Y1746" i="1" s="1"/>
  <c r="Y1747" i="1" a="1"/>
  <c r="Y1747" i="1" s="1"/>
  <c r="Y1748" i="1" a="1"/>
  <c r="Y1748" i="1" s="1"/>
  <c r="Y1749" i="1" a="1"/>
  <c r="Y1749" i="1" s="1"/>
  <c r="Y1750" i="1" a="1"/>
  <c r="Y1750" i="1" s="1"/>
  <c r="Y1751" i="1" a="1"/>
  <c r="Y1751" i="1" s="1"/>
  <c r="Y1752" i="1" a="1"/>
  <c r="Y1752" i="1" s="1"/>
  <c r="Y1753" i="1" a="1"/>
  <c r="Y1753" i="1" s="1"/>
  <c r="Y1754" i="1" a="1"/>
  <c r="Y1754" i="1" s="1"/>
  <c r="Y1755" i="1" a="1"/>
  <c r="Y1755" i="1" s="1"/>
  <c r="Y1756" i="1" a="1"/>
  <c r="Y1756" i="1" s="1"/>
  <c r="Y1757" i="1" a="1"/>
  <c r="Y1757" i="1" s="1"/>
  <c r="Y1758" i="1" a="1"/>
  <c r="Y1758" i="1" s="1"/>
  <c r="Y1759" i="1" a="1"/>
  <c r="Y1759" i="1" s="1"/>
  <c r="Y1760" i="1" a="1"/>
  <c r="Y1760" i="1" s="1"/>
  <c r="Y1761" i="1" a="1"/>
  <c r="Y1761" i="1" s="1"/>
  <c r="Y1762" i="1" a="1"/>
  <c r="Y1762" i="1" s="1"/>
  <c r="Y1763" i="1" a="1"/>
  <c r="Y1763" i="1" s="1"/>
  <c r="Y1764" i="1" a="1"/>
  <c r="Y1764" i="1" s="1"/>
  <c r="Y1765" i="1" a="1"/>
  <c r="Y1765" i="1" s="1"/>
  <c r="Y1766" i="1" a="1"/>
  <c r="Y1766" i="1" s="1"/>
  <c r="Y1767" i="1" a="1"/>
  <c r="Y1767" i="1" s="1"/>
  <c r="Y1768" i="1" a="1"/>
  <c r="Y1768" i="1" s="1"/>
  <c r="Y1769" i="1" a="1"/>
  <c r="Y1769" i="1" s="1"/>
  <c r="Y1770" i="1" a="1"/>
  <c r="Y1770" i="1" s="1"/>
  <c r="Y1771" i="1" a="1"/>
  <c r="Y1771" i="1" s="1"/>
  <c r="Y1772" i="1" a="1"/>
  <c r="Y1772" i="1" s="1"/>
  <c r="Y1773" i="1" a="1"/>
  <c r="Y1773" i="1" s="1"/>
  <c r="Y1774" i="1" a="1"/>
  <c r="Y1774" i="1" s="1"/>
  <c r="Y1775" i="1" a="1"/>
  <c r="Y1775" i="1" s="1"/>
  <c r="Y1776" i="1" a="1"/>
  <c r="Y1776" i="1" s="1"/>
  <c r="Y1777" i="1" a="1"/>
  <c r="Y1777" i="1" s="1"/>
  <c r="Y1778" i="1" a="1"/>
  <c r="Y1778" i="1" s="1"/>
  <c r="Y1779" i="1" a="1"/>
  <c r="Y1779" i="1" s="1"/>
  <c r="Y1780" i="1" a="1"/>
  <c r="Y1780" i="1" s="1"/>
  <c r="Y1781" i="1" a="1"/>
  <c r="Y1781" i="1" s="1"/>
  <c r="Y1782" i="1" a="1"/>
  <c r="Y1782" i="1" s="1"/>
  <c r="Y1783" i="1" a="1"/>
  <c r="Y1783" i="1" s="1"/>
  <c r="Y1784" i="1" a="1"/>
  <c r="Y1784" i="1" s="1"/>
  <c r="Y1785" i="1" a="1"/>
  <c r="Y1785" i="1" s="1"/>
  <c r="Y1786" i="1" a="1"/>
  <c r="Y1786" i="1" s="1"/>
  <c r="Y1787" i="1" a="1"/>
  <c r="Y1787" i="1" s="1"/>
  <c r="Y1788" i="1" a="1"/>
  <c r="Y1788" i="1" s="1"/>
  <c r="Y1789" i="1" a="1"/>
  <c r="Y1789" i="1" s="1"/>
  <c r="Y1790" i="1" a="1"/>
  <c r="Y1790" i="1" s="1"/>
  <c r="Y1791" i="1" a="1"/>
  <c r="Y1791" i="1" s="1"/>
  <c r="Y1792" i="1" a="1"/>
  <c r="Y1792" i="1" s="1"/>
  <c r="Y1793" i="1" a="1"/>
  <c r="Y1793" i="1" s="1"/>
  <c r="Y1794" i="1" a="1"/>
  <c r="Y1794" i="1" s="1"/>
  <c r="Y1795" i="1" a="1"/>
  <c r="Y1795" i="1" s="1"/>
  <c r="Y1796" i="1" a="1"/>
  <c r="Y1796" i="1" s="1"/>
  <c r="Y1797" i="1" a="1"/>
  <c r="Y1797" i="1" s="1"/>
  <c r="Y1798" i="1" a="1"/>
  <c r="Y1798" i="1" s="1"/>
  <c r="Y1799" i="1" a="1"/>
  <c r="Y1799" i="1" s="1"/>
  <c r="Y1800" i="1" a="1"/>
  <c r="Y1800" i="1" s="1"/>
  <c r="Y1801" i="1" a="1"/>
  <c r="Y1801" i="1" s="1"/>
  <c r="Y1802" i="1" a="1"/>
  <c r="Y1802" i="1" s="1"/>
  <c r="Y1803" i="1" a="1"/>
  <c r="Y1803" i="1" s="1"/>
  <c r="Y1804" i="1" a="1"/>
  <c r="Y1804" i="1" s="1"/>
  <c r="Y1805" i="1" a="1"/>
  <c r="Y1805" i="1" s="1"/>
  <c r="Y1806" i="1" a="1"/>
  <c r="Y1806" i="1" s="1"/>
  <c r="Y1807" i="1" a="1"/>
  <c r="Y1807" i="1" s="1"/>
  <c r="Y1808" i="1" a="1"/>
  <c r="Y1808" i="1" s="1"/>
  <c r="Y1809" i="1" a="1"/>
  <c r="Y1809" i="1" s="1"/>
  <c r="Y1810" i="1" a="1"/>
  <c r="Y1810" i="1" s="1"/>
  <c r="Y1811" i="1" a="1"/>
  <c r="Y1811" i="1" s="1"/>
  <c r="Y1812" i="1" a="1"/>
  <c r="Y1812" i="1" s="1"/>
  <c r="Y1813" i="1" a="1"/>
  <c r="Y1813" i="1" s="1"/>
  <c r="Y1814" i="1" a="1"/>
  <c r="Y1814" i="1" s="1"/>
  <c r="Y1815" i="1" a="1"/>
  <c r="Y1815" i="1" s="1"/>
  <c r="Y1816" i="1" a="1"/>
  <c r="Y1816" i="1" s="1"/>
  <c r="Y1817" i="1" a="1"/>
  <c r="Y1817" i="1" s="1"/>
  <c r="Y1818" i="1" a="1"/>
  <c r="Y1818" i="1" s="1"/>
  <c r="Y1819" i="1" a="1"/>
  <c r="Y1819" i="1" s="1"/>
  <c r="Y1820" i="1" a="1"/>
  <c r="Y1820" i="1" s="1"/>
  <c r="Y1821" i="1" a="1"/>
  <c r="Y1821" i="1" s="1"/>
  <c r="Y1822" i="1" a="1"/>
  <c r="Y1822" i="1" s="1"/>
  <c r="Y1823" i="1" a="1"/>
  <c r="Y1823" i="1" s="1"/>
  <c r="Y1824" i="1" a="1"/>
  <c r="Y1824" i="1" s="1"/>
  <c r="Y1825" i="1" a="1"/>
  <c r="Y1825" i="1" s="1"/>
  <c r="Y1826" i="1" a="1"/>
  <c r="Y1826" i="1" s="1"/>
  <c r="Y1827" i="1" a="1"/>
  <c r="Y1827" i="1" s="1"/>
  <c r="Y1828" i="1" a="1"/>
  <c r="Y1828" i="1" s="1"/>
  <c r="Y1829" i="1" a="1"/>
  <c r="Y1829" i="1" s="1"/>
  <c r="Y1830" i="1" a="1"/>
  <c r="Y1830" i="1" s="1"/>
  <c r="Y1831" i="1" a="1"/>
  <c r="Y1831" i="1" s="1"/>
  <c r="Y1832" i="1" a="1"/>
  <c r="Y1832" i="1" s="1"/>
  <c r="Y1833" i="1" a="1"/>
  <c r="Y1833" i="1" s="1"/>
  <c r="Y1834" i="1" a="1"/>
  <c r="Y1834" i="1" s="1"/>
  <c r="Y1835" i="1" a="1"/>
  <c r="Y1835" i="1" s="1"/>
  <c r="Y1836" i="1" a="1"/>
  <c r="Y1836" i="1" s="1"/>
  <c r="Y1837" i="1" a="1"/>
  <c r="Y1837" i="1" s="1"/>
  <c r="Y1838" i="1" a="1"/>
  <c r="Y1838" i="1" s="1"/>
  <c r="Y1839" i="1" a="1"/>
  <c r="Y1839" i="1" s="1"/>
  <c r="Y1840" i="1" a="1"/>
  <c r="Y1840" i="1" s="1"/>
  <c r="Y1841" i="1" a="1"/>
  <c r="Y1841" i="1" s="1"/>
  <c r="Y1842" i="1" a="1"/>
  <c r="Y1842" i="1" s="1"/>
  <c r="Y1843" i="1" a="1"/>
  <c r="Y1843" i="1" s="1"/>
  <c r="Y1844" i="1" a="1"/>
  <c r="Y1844" i="1" s="1"/>
  <c r="Y1845" i="1" a="1"/>
  <c r="Y1845" i="1" s="1"/>
  <c r="Y1846" i="1" a="1"/>
  <c r="Y1846" i="1" s="1"/>
  <c r="Y1847" i="1" a="1"/>
  <c r="Y1847" i="1" s="1"/>
  <c r="Y1848" i="1" a="1"/>
  <c r="Y1848" i="1" s="1"/>
  <c r="Y1849" i="1" a="1"/>
  <c r="Y1849" i="1" s="1"/>
  <c r="Y1850" i="1" a="1"/>
  <c r="Y1850" i="1" s="1"/>
  <c r="Y1851" i="1" a="1"/>
  <c r="Y1851" i="1" s="1"/>
  <c r="Y1852" i="1" a="1"/>
  <c r="Y1852" i="1" s="1"/>
  <c r="Y1853" i="1" a="1"/>
  <c r="Y1853" i="1" s="1"/>
  <c r="Y1854" i="1" a="1"/>
  <c r="Y1854" i="1" s="1"/>
  <c r="Y1855" i="1" a="1"/>
  <c r="Y1855" i="1" s="1"/>
  <c r="Y1856" i="1" a="1"/>
  <c r="Y1856" i="1" s="1"/>
  <c r="Y1857" i="1" a="1"/>
  <c r="Y1857" i="1" s="1"/>
  <c r="Y1858" i="1" a="1"/>
  <c r="Y1858" i="1" s="1"/>
  <c r="Y1859" i="1" a="1"/>
  <c r="Y1859" i="1" s="1"/>
  <c r="Y1860" i="1" a="1"/>
  <c r="Y1860" i="1" s="1"/>
  <c r="Y1861" i="1" a="1"/>
  <c r="Y1861" i="1" s="1"/>
  <c r="Y1862" i="1" a="1"/>
  <c r="Y1862" i="1" s="1"/>
  <c r="Y1863" i="1" a="1"/>
  <c r="Y1863" i="1" s="1"/>
  <c r="Y1864" i="1" a="1"/>
  <c r="Y1864" i="1" s="1"/>
  <c r="Y1865" i="1" a="1"/>
  <c r="Y1865" i="1" s="1"/>
  <c r="Y1866" i="1" a="1"/>
  <c r="Y1866" i="1" s="1"/>
  <c r="Y1867" i="1" a="1"/>
  <c r="Y1867" i="1" s="1"/>
  <c r="Y1868" i="1" a="1"/>
  <c r="Y1868" i="1" s="1"/>
  <c r="Y1869" i="1" a="1"/>
  <c r="Y1869" i="1" s="1"/>
  <c r="Y1870" i="1" a="1"/>
  <c r="Y1870" i="1" s="1"/>
  <c r="Y1871" i="1" a="1"/>
  <c r="Y1871" i="1" s="1"/>
  <c r="Y1872" i="1" a="1"/>
  <c r="Y1872" i="1" s="1"/>
  <c r="Y1873" i="1" a="1"/>
  <c r="Y1873" i="1" s="1"/>
  <c r="Y1874" i="1" a="1"/>
  <c r="Y1874" i="1" s="1"/>
  <c r="Y1875" i="1" a="1"/>
  <c r="Y1875" i="1" s="1"/>
  <c r="Y1876" i="1" a="1"/>
  <c r="Y1876" i="1" s="1"/>
  <c r="Y1877" i="1" a="1"/>
  <c r="Y1877" i="1" s="1"/>
  <c r="Y1878" i="1" a="1"/>
  <c r="Y1878" i="1" s="1"/>
  <c r="Y1879" i="1" a="1"/>
  <c r="Y1879" i="1" s="1"/>
  <c r="Y1880" i="1" a="1"/>
  <c r="Y1880" i="1" s="1"/>
  <c r="Y1881" i="1" a="1"/>
  <c r="Y1881" i="1" s="1"/>
  <c r="Y1882" i="1" a="1"/>
  <c r="Y1882" i="1" s="1"/>
  <c r="Y1883" i="1" a="1"/>
  <c r="Y1883" i="1" s="1"/>
  <c r="Y1884" i="1" a="1"/>
  <c r="Y1884" i="1" s="1"/>
  <c r="Y1885" i="1" a="1"/>
  <c r="Y1885" i="1" s="1"/>
  <c r="Y1886" i="1" a="1"/>
  <c r="Y1886" i="1" s="1"/>
  <c r="Y1887" i="1" a="1"/>
  <c r="Y1887" i="1" s="1"/>
  <c r="Y1888" i="1" a="1"/>
  <c r="Y1888" i="1" s="1"/>
  <c r="Y1889" i="1" a="1"/>
  <c r="Y1889" i="1" s="1"/>
  <c r="Y1890" i="1" a="1"/>
  <c r="Y1890" i="1" s="1"/>
  <c r="Y1891" i="1" a="1"/>
  <c r="Y1891" i="1" s="1"/>
  <c r="Y1892" i="1" a="1"/>
  <c r="Y1892" i="1" s="1"/>
  <c r="Y1893" i="1" a="1"/>
  <c r="Y1893" i="1" s="1"/>
  <c r="Y1894" i="1" a="1"/>
  <c r="Y1894" i="1" s="1"/>
  <c r="Y1895" i="1" a="1"/>
  <c r="Y1895" i="1" s="1"/>
  <c r="Y1896" i="1" a="1"/>
  <c r="Y1896" i="1" s="1"/>
  <c r="Y1897" i="1" a="1"/>
  <c r="Y1897" i="1" s="1"/>
  <c r="Y1898" i="1" a="1"/>
  <c r="Y1898" i="1" s="1"/>
  <c r="Y1899" i="1" a="1"/>
  <c r="Y1899" i="1" s="1"/>
  <c r="Y1900" i="1" a="1"/>
  <c r="Y1900" i="1" s="1"/>
  <c r="Y1901" i="1" a="1"/>
  <c r="Y1901" i="1" s="1"/>
  <c r="Y1902" i="1" a="1"/>
  <c r="Y1902" i="1" s="1"/>
  <c r="Y1903" i="1" a="1"/>
  <c r="Y1903" i="1" s="1"/>
  <c r="Y1904" i="1" a="1"/>
  <c r="Y1904" i="1" s="1"/>
  <c r="Y1905" i="1" a="1"/>
  <c r="Y1905" i="1" s="1"/>
  <c r="Y1906" i="1" a="1"/>
  <c r="Y1906" i="1" s="1"/>
  <c r="Y1907" i="1" a="1"/>
  <c r="Y1907" i="1" s="1"/>
  <c r="Y1908" i="1" a="1"/>
  <c r="Y1908" i="1" s="1"/>
  <c r="Y1909" i="1" a="1"/>
  <c r="Y1909" i="1" s="1"/>
  <c r="Y1910" i="1" a="1"/>
  <c r="Y1910" i="1" s="1"/>
  <c r="Y1911" i="1" a="1"/>
  <c r="Y1911" i="1" s="1"/>
  <c r="Y1912" i="1" a="1"/>
  <c r="Y1912" i="1" s="1"/>
  <c r="Y1913" i="1" a="1"/>
  <c r="Y1913" i="1" s="1"/>
  <c r="Y1914" i="1" a="1"/>
  <c r="Y1914" i="1" s="1"/>
  <c r="Y1915" i="1" a="1"/>
  <c r="Y1915" i="1" s="1"/>
  <c r="Y1916" i="1" a="1"/>
  <c r="Y1916" i="1" s="1"/>
  <c r="Y1917" i="1" a="1"/>
  <c r="Y1917" i="1" s="1"/>
  <c r="Y1918" i="1" a="1"/>
  <c r="Y1918" i="1" s="1"/>
  <c r="Y1919" i="1" a="1"/>
  <c r="Y1919" i="1" s="1"/>
  <c r="Y1920" i="1" a="1"/>
  <c r="Y1920" i="1" s="1"/>
  <c r="Y1921" i="1" a="1"/>
  <c r="Y1921" i="1" s="1"/>
  <c r="Y1922" i="1" a="1"/>
  <c r="Y1922" i="1" s="1"/>
  <c r="Y1923" i="1" a="1"/>
  <c r="Y1923" i="1" s="1"/>
  <c r="Y1924" i="1" a="1"/>
  <c r="Y1924" i="1" s="1"/>
  <c r="Y1925" i="1" a="1"/>
  <c r="Y1925" i="1" s="1"/>
  <c r="Y1926" i="1" a="1"/>
  <c r="Y1926" i="1" s="1"/>
  <c r="Y1927" i="1" a="1"/>
  <c r="Y1927" i="1" s="1"/>
  <c r="Y1928" i="1" a="1"/>
  <c r="Y1928" i="1" s="1"/>
  <c r="Y1929" i="1" a="1"/>
  <c r="Y1929" i="1" s="1"/>
  <c r="Y1930" i="1" a="1"/>
  <c r="Y1930" i="1" s="1"/>
  <c r="Y1931" i="1" a="1"/>
  <c r="Y1931" i="1" s="1"/>
  <c r="Y1932" i="1" a="1"/>
  <c r="Y1932" i="1" s="1"/>
  <c r="Y1933" i="1" a="1"/>
  <c r="Y1933" i="1" s="1"/>
  <c r="Y1934" i="1" a="1"/>
  <c r="Y1934" i="1" s="1"/>
  <c r="Y1935" i="1" a="1"/>
  <c r="Y1935" i="1" s="1"/>
  <c r="Y1936" i="1" a="1"/>
  <c r="Y1936" i="1" s="1"/>
  <c r="Y1937" i="1" a="1"/>
  <c r="Y1937" i="1" s="1"/>
  <c r="Y1938" i="1" a="1"/>
  <c r="Y1938" i="1" s="1"/>
  <c r="Y1939" i="1" a="1"/>
  <c r="Y1939" i="1" s="1"/>
  <c r="Y1940" i="1" a="1"/>
  <c r="Y1940" i="1" s="1"/>
  <c r="Y1941" i="1" a="1"/>
  <c r="Y1941" i="1" s="1"/>
  <c r="Y1942" i="1" a="1"/>
  <c r="Y1942" i="1" s="1"/>
  <c r="Y1943" i="1" a="1"/>
  <c r="Y1943" i="1" s="1"/>
  <c r="Y1944" i="1" a="1"/>
  <c r="Y1944" i="1" s="1"/>
  <c r="Y1945" i="1" a="1"/>
  <c r="Y1945" i="1" s="1"/>
  <c r="Y1946" i="1" a="1"/>
  <c r="Y1946" i="1" s="1"/>
  <c r="Y1947" i="1" a="1"/>
  <c r="Y1947" i="1" s="1"/>
  <c r="Y1948" i="1" a="1"/>
  <c r="Y1948" i="1" s="1"/>
  <c r="Y1949" i="1" a="1"/>
  <c r="Y1949" i="1" s="1"/>
  <c r="Y1950" i="1" a="1"/>
  <c r="Y1950" i="1" s="1"/>
  <c r="Y1951" i="1" a="1"/>
  <c r="Y1951" i="1" s="1"/>
  <c r="Y1952" i="1" a="1"/>
  <c r="Y1952" i="1" s="1"/>
  <c r="Y1953" i="1" a="1"/>
  <c r="Y1953" i="1" s="1"/>
  <c r="Y1954" i="1" a="1"/>
  <c r="Y1954" i="1" s="1"/>
  <c r="Y1955" i="1" a="1"/>
  <c r="Y1955" i="1" s="1"/>
  <c r="Y1956" i="1" a="1"/>
  <c r="Y1956" i="1" s="1"/>
  <c r="Y1957" i="1" a="1"/>
  <c r="Y1957" i="1" s="1"/>
  <c r="Y1958" i="1" a="1"/>
  <c r="Y1958" i="1" s="1"/>
  <c r="Y1959" i="1" a="1"/>
  <c r="Y1959" i="1" s="1"/>
  <c r="Y1960" i="1" a="1"/>
  <c r="Y1960" i="1" s="1"/>
  <c r="Y1961" i="1" a="1"/>
  <c r="Y1961" i="1" s="1"/>
  <c r="Y1962" i="1" a="1"/>
  <c r="Y1962" i="1" s="1"/>
  <c r="Y1963" i="1" a="1"/>
  <c r="Y1963" i="1" s="1"/>
  <c r="Y1964" i="1" a="1"/>
  <c r="Y1964" i="1" s="1"/>
  <c r="Y1965" i="1" a="1"/>
  <c r="Y1965" i="1" s="1"/>
  <c r="Y1966" i="1" a="1"/>
  <c r="Y1966" i="1" s="1"/>
  <c r="Y1967" i="1" a="1"/>
  <c r="Y1967" i="1" s="1"/>
  <c r="Y1968" i="1" a="1"/>
  <c r="Y1968" i="1" s="1"/>
  <c r="Y1969" i="1" a="1"/>
  <c r="Y1969" i="1" s="1"/>
  <c r="Y1970" i="1" a="1"/>
  <c r="Y1970" i="1" s="1"/>
  <c r="Y1971" i="1" a="1"/>
  <c r="Y1971" i="1" s="1"/>
  <c r="Y1972" i="1" a="1"/>
  <c r="Y1972" i="1" s="1"/>
  <c r="Y1973" i="1" a="1"/>
  <c r="Y1973" i="1" s="1"/>
  <c r="Y1974" i="1" a="1"/>
  <c r="Y1974" i="1" s="1"/>
  <c r="Y1975" i="1" a="1"/>
  <c r="Y1975" i="1" s="1"/>
  <c r="Y1976" i="1" a="1"/>
  <c r="Y1976" i="1" s="1"/>
  <c r="Y1977" i="1" a="1"/>
  <c r="Y1977" i="1" s="1"/>
  <c r="Y1978" i="1" a="1"/>
  <c r="Y1978" i="1" s="1"/>
  <c r="Y1979" i="1" a="1"/>
  <c r="Y1979" i="1" s="1"/>
  <c r="Y1980" i="1" a="1"/>
  <c r="Y1980" i="1" s="1"/>
  <c r="Y1981" i="1" a="1"/>
  <c r="Y1981" i="1" s="1"/>
  <c r="Y1982" i="1" a="1"/>
  <c r="Y1982" i="1" s="1"/>
  <c r="Y1983" i="1" a="1"/>
  <c r="Y1983" i="1" s="1"/>
  <c r="Y1984" i="1" a="1"/>
  <c r="Y1984" i="1" s="1"/>
  <c r="Y1985" i="1" a="1"/>
  <c r="Y1985" i="1" s="1"/>
  <c r="Y1986" i="1" a="1"/>
  <c r="Y1986" i="1" s="1"/>
  <c r="Y1987" i="1" a="1"/>
  <c r="Y1987" i="1" s="1"/>
  <c r="Y1988" i="1" a="1"/>
  <c r="Y1988" i="1" s="1"/>
  <c r="Y1989" i="1" a="1"/>
  <c r="Y1989" i="1" s="1"/>
  <c r="Y1990" i="1" a="1"/>
  <c r="Y1990" i="1" s="1"/>
  <c r="Y1991" i="1" a="1"/>
  <c r="Y1991" i="1" s="1"/>
  <c r="Y1992" i="1" a="1"/>
  <c r="Y1992" i="1" s="1"/>
  <c r="Y1993" i="1" a="1"/>
  <c r="Y1993" i="1" s="1"/>
  <c r="Y1994" i="1" a="1"/>
  <c r="Y1994" i="1" s="1"/>
  <c r="Y1995" i="1" a="1"/>
  <c r="Y1995" i="1" s="1"/>
  <c r="Y1996" i="1" a="1"/>
  <c r="Y1996" i="1" s="1"/>
  <c r="Y1997" i="1" a="1"/>
  <c r="Y1997" i="1" s="1"/>
  <c r="Y1998" i="1" a="1"/>
  <c r="Y1998" i="1" s="1"/>
  <c r="Y1999" i="1" a="1"/>
  <c r="Y1999" i="1" s="1"/>
  <c r="Y2000" i="1" a="1"/>
  <c r="Y2000" i="1" s="1"/>
  <c r="Y2001" i="1" a="1"/>
  <c r="Y2001" i="1" s="1"/>
  <c r="Y2002" i="1" a="1"/>
  <c r="Y2002" i="1" s="1"/>
  <c r="Y2003" i="1" a="1"/>
  <c r="Y2003" i="1" s="1"/>
  <c r="Y2004" i="1" a="1"/>
  <c r="Y2004" i="1" s="1"/>
  <c r="Y2005" i="1" a="1"/>
  <c r="Y2005" i="1" s="1"/>
  <c r="Y2006" i="1" a="1"/>
  <c r="Y2006" i="1" s="1"/>
  <c r="Y2007" i="1" a="1"/>
  <c r="Y2007" i="1" s="1"/>
  <c r="Y2008" i="1" a="1"/>
  <c r="Y2008" i="1" s="1"/>
  <c r="Y2009" i="1" a="1"/>
  <c r="Y2009" i="1" s="1"/>
  <c r="Y2010" i="1" a="1"/>
  <c r="Y2010" i="1" s="1"/>
  <c r="Y2011" i="1" a="1"/>
  <c r="Y2011" i="1" s="1"/>
  <c r="Y2012" i="1" a="1"/>
  <c r="Y2012" i="1" s="1"/>
  <c r="Y2013" i="1" a="1"/>
  <c r="Y2013" i="1" s="1"/>
  <c r="Y2014" i="1" a="1"/>
  <c r="Y2014" i="1" s="1"/>
  <c r="Y2015" i="1" a="1"/>
  <c r="Y2015" i="1" s="1"/>
  <c r="Y2016" i="1" a="1"/>
  <c r="Y2016" i="1" s="1"/>
  <c r="Y2017" i="1" a="1"/>
  <c r="Y2017" i="1" s="1"/>
  <c r="Y2018" i="1" a="1"/>
  <c r="Y2018" i="1" s="1"/>
  <c r="Y2019" i="1" a="1"/>
  <c r="Y2019" i="1" s="1"/>
  <c r="Y2020" i="1" a="1"/>
  <c r="Y2020" i="1" s="1"/>
  <c r="Y2021" i="1" a="1"/>
  <c r="Y2021" i="1" s="1"/>
  <c r="Y2022" i="1" a="1"/>
  <c r="Y2022" i="1" s="1"/>
  <c r="Y2023" i="1" a="1"/>
  <c r="Y2023" i="1" s="1"/>
  <c r="Y2024" i="1" a="1"/>
  <c r="Y2024" i="1" s="1"/>
  <c r="Y2025" i="1" a="1"/>
  <c r="Y2025" i="1" s="1"/>
  <c r="Y2026" i="1" a="1"/>
  <c r="Y2026" i="1" s="1"/>
  <c r="Y2027" i="1" a="1"/>
  <c r="Y2027" i="1" s="1"/>
  <c r="Y2028" i="1" a="1"/>
  <c r="Y2028" i="1" s="1"/>
  <c r="Y2029" i="1" a="1"/>
  <c r="Y2029" i="1" s="1"/>
  <c r="Y2030" i="1" a="1"/>
  <c r="Y2030" i="1" s="1"/>
  <c r="Y2031" i="1" a="1"/>
  <c r="Y2031" i="1" s="1"/>
  <c r="Y2032" i="1" a="1"/>
  <c r="Y2032" i="1" s="1"/>
  <c r="Y2033" i="1" a="1"/>
  <c r="Y2033" i="1" s="1"/>
  <c r="Y2034" i="1" a="1"/>
  <c r="Y2034" i="1" s="1"/>
  <c r="Y2035" i="1" a="1"/>
  <c r="Y2035" i="1" s="1"/>
  <c r="Y2036" i="1" a="1"/>
  <c r="Y2036" i="1" s="1"/>
  <c r="Y2037" i="1" a="1"/>
  <c r="Y2037" i="1" s="1"/>
  <c r="Y2038" i="1" a="1"/>
  <c r="Y2038" i="1" s="1"/>
  <c r="Y2039" i="1" a="1"/>
  <c r="Y2039" i="1" s="1"/>
  <c r="Y2040" i="1" a="1"/>
  <c r="Y2040" i="1" s="1"/>
  <c r="Y2041" i="1" a="1"/>
  <c r="Y2041" i="1" s="1"/>
  <c r="Y2042" i="1" a="1"/>
  <c r="Y2042" i="1" s="1"/>
  <c r="Y2043" i="1" a="1"/>
  <c r="Y2043" i="1" s="1"/>
  <c r="Y2044" i="1" a="1"/>
  <c r="Y2044" i="1" s="1"/>
  <c r="Y2045" i="1" a="1"/>
  <c r="Y2045" i="1" s="1"/>
  <c r="Y2046" i="1" a="1"/>
  <c r="Y2046" i="1" s="1"/>
  <c r="Y2047" i="1" a="1"/>
  <c r="Y2047" i="1" s="1"/>
  <c r="Y2048" i="1" a="1"/>
  <c r="Y2048" i="1" s="1"/>
  <c r="Y2049" i="1" a="1"/>
  <c r="Y2049" i="1" s="1"/>
  <c r="Y2050" i="1" a="1"/>
  <c r="Y2050" i="1" s="1"/>
  <c r="Y2051" i="1" a="1"/>
  <c r="Y2051" i="1" s="1"/>
  <c r="Y2052" i="1" a="1"/>
  <c r="Y2052" i="1" s="1"/>
  <c r="Y2053" i="1" a="1"/>
  <c r="Y2053" i="1" s="1"/>
  <c r="Y2054" i="1" a="1"/>
  <c r="Y2054" i="1" s="1"/>
  <c r="Y2055" i="1" a="1"/>
  <c r="Y2055" i="1" s="1"/>
  <c r="Y2056" i="1" a="1"/>
  <c r="Y2056" i="1" s="1"/>
  <c r="Y2057" i="1" a="1"/>
  <c r="Y2057" i="1" s="1"/>
  <c r="Y2058" i="1" a="1"/>
  <c r="Y2058" i="1" s="1"/>
  <c r="Y2059" i="1" a="1"/>
  <c r="Y2059" i="1" s="1"/>
  <c r="Y2060" i="1" a="1"/>
  <c r="Y2060" i="1" s="1"/>
  <c r="Y2061" i="1" a="1"/>
  <c r="Y2061" i="1" s="1"/>
  <c r="Y2062" i="1" a="1"/>
  <c r="Y2062" i="1" s="1"/>
  <c r="Y2063" i="1" a="1"/>
  <c r="Y2063" i="1" s="1"/>
  <c r="Y2064" i="1" a="1"/>
  <c r="Y2064" i="1" s="1"/>
  <c r="Y2065" i="1" a="1"/>
  <c r="Y2065" i="1" s="1"/>
  <c r="Y2066" i="1" a="1"/>
  <c r="Y2066" i="1" s="1"/>
  <c r="Y2067" i="1" a="1"/>
  <c r="Y2067" i="1" s="1"/>
  <c r="Y2068" i="1" a="1"/>
  <c r="Y2068" i="1" s="1"/>
  <c r="Y2069" i="1" a="1"/>
  <c r="Y2069" i="1" s="1"/>
  <c r="Y2070" i="1" a="1"/>
  <c r="Y2070" i="1" s="1"/>
  <c r="Y2071" i="1" a="1"/>
  <c r="Y2071" i="1" s="1"/>
  <c r="Y2072" i="1" a="1"/>
  <c r="Y2072" i="1" s="1"/>
  <c r="Y2073" i="1" a="1"/>
  <c r="Y2073" i="1" s="1"/>
  <c r="Y2074" i="1" a="1"/>
  <c r="Y2074" i="1" s="1"/>
  <c r="Y2075" i="1" a="1"/>
  <c r="Y2075" i="1" s="1"/>
  <c r="Y2076" i="1" a="1"/>
  <c r="Y2076" i="1" s="1"/>
  <c r="Y2077" i="1" a="1"/>
  <c r="Y2077" i="1" s="1"/>
  <c r="Y2078" i="1" a="1"/>
  <c r="Y2078" i="1" s="1"/>
  <c r="Y2079" i="1" a="1"/>
  <c r="Y2079" i="1" s="1"/>
  <c r="Y2080" i="1" a="1"/>
  <c r="Y2080" i="1" s="1"/>
  <c r="Y2081" i="1" a="1"/>
  <c r="Y2081" i="1" s="1"/>
  <c r="Y2082" i="1" a="1"/>
  <c r="Y2082" i="1" s="1"/>
  <c r="Y2083" i="1" a="1"/>
  <c r="Y2083" i="1" s="1"/>
  <c r="Y2084" i="1" a="1"/>
  <c r="Y2084" i="1" s="1"/>
  <c r="Y2085" i="1" a="1"/>
  <c r="Y2085" i="1" s="1"/>
  <c r="Y2086" i="1" a="1"/>
  <c r="Y2086" i="1" s="1"/>
  <c r="Y2087" i="1" a="1"/>
  <c r="Y2087" i="1" s="1"/>
  <c r="Y2088" i="1" a="1"/>
  <c r="Y2088" i="1" s="1"/>
  <c r="Y2089" i="1" a="1"/>
  <c r="Y2089" i="1" s="1"/>
  <c r="Y2090" i="1" a="1"/>
  <c r="Y2090" i="1" s="1"/>
  <c r="Y2091" i="1" a="1"/>
  <c r="Y2091" i="1" s="1"/>
  <c r="Y2092" i="1" a="1"/>
  <c r="Y2092" i="1" s="1"/>
  <c r="Y2093" i="1" a="1"/>
  <c r="Y2093" i="1" s="1"/>
  <c r="Y2094" i="1" a="1"/>
  <c r="Y2094" i="1" s="1"/>
  <c r="Y2095" i="1" a="1"/>
  <c r="Y2095" i="1" s="1"/>
  <c r="Y2096" i="1" a="1"/>
  <c r="Y2096" i="1" s="1"/>
  <c r="Y2097" i="1" a="1"/>
  <c r="Y2097" i="1" s="1"/>
  <c r="Y2098" i="1" a="1"/>
  <c r="Y2098" i="1" s="1"/>
  <c r="Y2099" i="1" a="1"/>
  <c r="Y2099" i="1" s="1"/>
  <c r="Y2100" i="1" a="1"/>
  <c r="Y2100" i="1" s="1"/>
  <c r="Y2101" i="1" a="1"/>
  <c r="Y2101" i="1" s="1"/>
  <c r="Y2102" i="1" a="1"/>
  <c r="Y2102" i="1" s="1"/>
  <c r="Y2103" i="1" a="1"/>
  <c r="Y2103" i="1" s="1"/>
  <c r="Y2104" i="1" a="1"/>
  <c r="Y2104" i="1" s="1"/>
  <c r="Y2105" i="1" a="1"/>
  <c r="Y2105" i="1" s="1"/>
  <c r="Y2106" i="1" a="1"/>
  <c r="Y2106" i="1" s="1"/>
  <c r="Y2107" i="1" a="1"/>
  <c r="Y2107" i="1" s="1"/>
  <c r="Y2108" i="1" a="1"/>
  <c r="Y2108" i="1" s="1"/>
  <c r="Y2109" i="1" a="1"/>
  <c r="Y2109" i="1" s="1"/>
  <c r="Y2110" i="1" a="1"/>
  <c r="Y2110" i="1" s="1"/>
  <c r="Y2111" i="1" a="1"/>
  <c r="Y2111" i="1" s="1"/>
  <c r="Y2112" i="1" a="1"/>
  <c r="Y2112" i="1" s="1"/>
  <c r="Y2113" i="1" a="1"/>
  <c r="Y2113" i="1" s="1"/>
  <c r="Y2114" i="1" a="1"/>
  <c r="Y2114" i="1" s="1"/>
  <c r="Y2115" i="1" a="1"/>
  <c r="Y2115" i="1" s="1"/>
  <c r="Y2116" i="1" a="1"/>
  <c r="Y2116" i="1" s="1"/>
  <c r="Y2117" i="1" a="1"/>
  <c r="Y2117" i="1" s="1"/>
  <c r="Y2118" i="1" a="1"/>
  <c r="Y2118" i="1" s="1"/>
  <c r="Y2119" i="1" a="1"/>
  <c r="Y2119" i="1" s="1"/>
  <c r="Y2120" i="1" a="1"/>
  <c r="Y2120" i="1" s="1"/>
  <c r="Y2121" i="1" a="1"/>
  <c r="Y2121" i="1" s="1"/>
  <c r="Y2122" i="1" a="1"/>
  <c r="Y2122" i="1" s="1"/>
  <c r="Y2123" i="1" a="1"/>
  <c r="Y2123" i="1" s="1"/>
  <c r="Y2124" i="1" a="1"/>
  <c r="Y2124" i="1" s="1"/>
  <c r="Y2125" i="1" a="1"/>
  <c r="Y2125" i="1" s="1"/>
  <c r="Y2126" i="1" a="1"/>
  <c r="Y2126" i="1" s="1"/>
  <c r="Y2127" i="1" a="1"/>
  <c r="Y2127" i="1" s="1"/>
  <c r="Y2128" i="1" a="1"/>
  <c r="Y2128" i="1" s="1"/>
  <c r="Y2129" i="1" a="1"/>
  <c r="Y2129" i="1" s="1"/>
  <c r="Y2130" i="1" a="1"/>
  <c r="Y2130" i="1" s="1"/>
  <c r="Y2131" i="1" a="1"/>
  <c r="Y2131" i="1" s="1"/>
  <c r="Y2132" i="1" a="1"/>
  <c r="Y2132" i="1" s="1"/>
  <c r="Y2133" i="1" a="1"/>
  <c r="Y2133" i="1" s="1"/>
  <c r="Y2134" i="1" a="1"/>
  <c r="Y2134" i="1" s="1"/>
  <c r="Y2135" i="1" a="1"/>
  <c r="Y2135" i="1" s="1"/>
  <c r="Y2136" i="1" a="1"/>
  <c r="Y2136" i="1" s="1"/>
  <c r="Y2137" i="1" a="1"/>
  <c r="Y2137" i="1" s="1"/>
  <c r="Y2138" i="1" a="1"/>
  <c r="Y2138" i="1" s="1"/>
  <c r="Y2139" i="1" a="1"/>
  <c r="Y2139" i="1" s="1"/>
  <c r="Y2140" i="1" a="1"/>
  <c r="Y2140" i="1" s="1"/>
  <c r="Y2141" i="1" a="1"/>
  <c r="Y2141" i="1" s="1"/>
  <c r="Y2142" i="1" a="1"/>
  <c r="Y2142" i="1" s="1"/>
  <c r="Y2143" i="1" a="1"/>
  <c r="Y2143" i="1" s="1"/>
  <c r="Y2144" i="1" a="1"/>
  <c r="Y2144" i="1" s="1"/>
  <c r="Y2145" i="1" a="1"/>
  <c r="Y2145" i="1" s="1"/>
  <c r="Y2146" i="1" a="1"/>
  <c r="Y2146" i="1" s="1"/>
  <c r="Y2147" i="1" a="1"/>
  <c r="Y2147" i="1" s="1"/>
  <c r="Y2148" i="1" a="1"/>
  <c r="Y2148" i="1" s="1"/>
  <c r="Y2149" i="1" a="1"/>
  <c r="Y2149" i="1" s="1"/>
  <c r="Y2150" i="1" a="1"/>
  <c r="Y2150" i="1" s="1"/>
  <c r="Y2151" i="1" a="1"/>
  <c r="Y2151" i="1" s="1"/>
  <c r="Y2152" i="1" a="1"/>
  <c r="Y2152" i="1" s="1"/>
  <c r="Y2153" i="1" a="1"/>
  <c r="Y2153" i="1" s="1"/>
  <c r="Y2154" i="1" a="1"/>
  <c r="Y2154" i="1" s="1"/>
  <c r="Y2155" i="1" a="1"/>
  <c r="Y2155" i="1" s="1"/>
  <c r="Y2156" i="1" a="1"/>
  <c r="Y2156" i="1" s="1"/>
  <c r="Y2157" i="1" a="1"/>
  <c r="Y2157" i="1" s="1"/>
  <c r="Y2158" i="1" a="1"/>
  <c r="Y2158" i="1" s="1"/>
  <c r="Y2159" i="1" a="1"/>
  <c r="Y2159" i="1" s="1"/>
  <c r="Y2160" i="1" a="1"/>
  <c r="Y2160" i="1" s="1"/>
  <c r="Y2161" i="1" a="1"/>
  <c r="Y2161" i="1" s="1"/>
  <c r="Y2162" i="1" a="1"/>
  <c r="Y2162" i="1" s="1"/>
  <c r="Y2163" i="1" a="1"/>
  <c r="Y2163" i="1" s="1"/>
  <c r="Y2164" i="1" a="1"/>
  <c r="Y2164" i="1" s="1"/>
  <c r="Y2165" i="1" a="1"/>
  <c r="Y2165" i="1" s="1"/>
  <c r="Y2166" i="1" a="1"/>
  <c r="Y2166" i="1" s="1"/>
  <c r="Y2167" i="1" a="1"/>
  <c r="Y2167" i="1" s="1"/>
  <c r="Y2168" i="1" a="1"/>
  <c r="Y2168" i="1" s="1"/>
  <c r="Y2169" i="1" a="1"/>
  <c r="Y2169" i="1" s="1"/>
  <c r="Y2170" i="1" a="1"/>
  <c r="Y2170" i="1" s="1"/>
  <c r="Y2171" i="1" a="1"/>
  <c r="Y2171" i="1" s="1"/>
  <c r="Y2172" i="1" a="1"/>
  <c r="Y2172" i="1" s="1"/>
  <c r="Y2173" i="1" a="1"/>
  <c r="Y2173" i="1" s="1"/>
  <c r="Y2174" i="1" a="1"/>
  <c r="Y2174" i="1" s="1"/>
  <c r="Y2175" i="1" a="1"/>
  <c r="Y2175" i="1" s="1"/>
  <c r="Y2176" i="1" a="1"/>
  <c r="Y2176" i="1" s="1"/>
  <c r="Y2177" i="1" a="1"/>
  <c r="Y2177" i="1" s="1"/>
  <c r="X2" i="1" a="1"/>
  <c r="X2"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s="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s="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s="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s="1"/>
  <c r="X265" i="1" a="1"/>
  <c r="X265" i="1" s="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X336" i="1" a="1"/>
  <c r="X336" i="1" s="1"/>
  <c r="X337" i="1" a="1"/>
  <c r="X337" i="1" s="1"/>
  <c r="X338" i="1" a="1"/>
  <c r="X338" i="1" s="1"/>
  <c r="X339" i="1" a="1"/>
  <c r="X339" i="1" s="1"/>
  <c r="X340" i="1" a="1"/>
  <c r="X340" i="1" s="1"/>
  <c r="X341" i="1" a="1"/>
  <c r="X341" i="1" s="1"/>
  <c r="X342" i="1" a="1"/>
  <c r="X342" i="1" s="1"/>
  <c r="X343" i="1" a="1"/>
  <c r="X343" i="1" s="1"/>
  <c r="X344" i="1" a="1"/>
  <c r="X344" i="1" s="1"/>
  <c r="X345" i="1" a="1"/>
  <c r="X345" i="1" s="1"/>
  <c r="X346" i="1" a="1"/>
  <c r="X346" i="1" s="1"/>
  <c r="X347" i="1" a="1"/>
  <c r="X347" i="1" s="1"/>
  <c r="X348" i="1" a="1"/>
  <c r="X348" i="1" s="1"/>
  <c r="X349" i="1" a="1"/>
  <c r="X349" i="1" s="1"/>
  <c r="X350" i="1" a="1"/>
  <c r="X350" i="1" s="1"/>
  <c r="X351" i="1" a="1"/>
  <c r="X351" i="1" s="1"/>
  <c r="X352" i="1" a="1"/>
  <c r="X352" i="1" s="1"/>
  <c r="X353" i="1" a="1"/>
  <c r="X353" i="1" s="1"/>
  <c r="X354" i="1" a="1"/>
  <c r="X354" i="1" s="1"/>
  <c r="X355" i="1" a="1"/>
  <c r="X355" i="1" s="1"/>
  <c r="X356" i="1" a="1"/>
  <c r="X356" i="1" s="1"/>
  <c r="X357" i="1" a="1"/>
  <c r="X357" i="1" s="1"/>
  <c r="X358" i="1" a="1"/>
  <c r="X358" i="1" s="1"/>
  <c r="X359" i="1" a="1"/>
  <c r="X359" i="1" s="1"/>
  <c r="X360" i="1" a="1"/>
  <c r="X360" i="1" s="1"/>
  <c r="X361" i="1" a="1"/>
  <c r="X361" i="1" s="1"/>
  <c r="X362" i="1" a="1"/>
  <c r="X362" i="1" s="1"/>
  <c r="X363" i="1" a="1"/>
  <c r="X363" i="1" s="1"/>
  <c r="X364" i="1" a="1"/>
  <c r="X364" i="1" s="1"/>
  <c r="X365" i="1" a="1"/>
  <c r="X365" i="1" s="1"/>
  <c r="X366" i="1" a="1"/>
  <c r="X366" i="1" s="1"/>
  <c r="X367" i="1" a="1"/>
  <c r="X367" i="1" s="1"/>
  <c r="X368" i="1" a="1"/>
  <c r="X368" i="1" s="1"/>
  <c r="X369" i="1" a="1"/>
  <c r="X369" i="1" s="1"/>
  <c r="X370" i="1" a="1"/>
  <c r="X370" i="1" s="1"/>
  <c r="X371" i="1" a="1"/>
  <c r="X371" i="1" s="1"/>
  <c r="X372" i="1" a="1"/>
  <c r="X372" i="1" s="1"/>
  <c r="X373" i="1" a="1"/>
  <c r="X373" i="1" s="1"/>
  <c r="X374" i="1" a="1"/>
  <c r="X374" i="1" s="1"/>
  <c r="X375" i="1" a="1"/>
  <c r="X375" i="1" s="1"/>
  <c r="X376" i="1" a="1"/>
  <c r="X376" i="1" s="1"/>
  <c r="X377" i="1" a="1"/>
  <c r="X377" i="1" s="1"/>
  <c r="X378" i="1" a="1"/>
  <c r="X378" i="1" s="1"/>
  <c r="X379" i="1" a="1"/>
  <c r="X379" i="1" s="1"/>
  <c r="X380" i="1" a="1"/>
  <c r="X380" i="1" s="1"/>
  <c r="X381" i="1" a="1"/>
  <c r="X381" i="1" s="1"/>
  <c r="X382" i="1" a="1"/>
  <c r="X382" i="1" s="1"/>
  <c r="X383" i="1" a="1"/>
  <c r="X383" i="1" s="1"/>
  <c r="X384" i="1" a="1"/>
  <c r="X384" i="1" s="1"/>
  <c r="X385" i="1" a="1"/>
  <c r="X385" i="1" s="1"/>
  <c r="X386" i="1" a="1"/>
  <c r="X386" i="1" s="1"/>
  <c r="X387" i="1" a="1"/>
  <c r="X387" i="1" s="1"/>
  <c r="X388" i="1" a="1"/>
  <c r="X388" i="1" s="1"/>
  <c r="X389" i="1" a="1"/>
  <c r="X389" i="1" s="1"/>
  <c r="X390" i="1" a="1"/>
  <c r="X390" i="1" s="1"/>
  <c r="X391" i="1" a="1"/>
  <c r="X391" i="1" s="1"/>
  <c r="X392" i="1" a="1"/>
  <c r="X392" i="1" s="1"/>
  <c r="X393" i="1" a="1"/>
  <c r="X393" i="1" s="1"/>
  <c r="X394" i="1" a="1"/>
  <c r="X394" i="1" s="1"/>
  <c r="X395" i="1" a="1"/>
  <c r="X395" i="1" s="1"/>
  <c r="X396" i="1" a="1"/>
  <c r="X396" i="1" s="1"/>
  <c r="X397" i="1" a="1"/>
  <c r="X397" i="1" s="1"/>
  <c r="X398" i="1" a="1"/>
  <c r="X398" i="1" s="1"/>
  <c r="X399" i="1" a="1"/>
  <c r="X399" i="1" s="1"/>
  <c r="X400" i="1" a="1"/>
  <c r="X400" i="1" s="1"/>
  <c r="X401" i="1" a="1"/>
  <c r="X401" i="1" s="1"/>
  <c r="X402" i="1" a="1"/>
  <c r="X402" i="1" s="1"/>
  <c r="X403" i="1" a="1"/>
  <c r="X403" i="1" s="1"/>
  <c r="X404" i="1" a="1"/>
  <c r="X404" i="1" s="1"/>
  <c r="X405" i="1" a="1"/>
  <c r="X405" i="1" s="1"/>
  <c r="X406" i="1" a="1"/>
  <c r="X406" i="1" s="1"/>
  <c r="X407" i="1" a="1"/>
  <c r="X407" i="1" s="1"/>
  <c r="X408" i="1" a="1"/>
  <c r="X408" i="1" s="1"/>
  <c r="X409" i="1" a="1"/>
  <c r="X409" i="1" s="1"/>
  <c r="X410" i="1" a="1"/>
  <c r="X410" i="1" s="1"/>
  <c r="X411" i="1" a="1"/>
  <c r="X411" i="1" s="1"/>
  <c r="X412" i="1" a="1"/>
  <c r="X412" i="1" s="1"/>
  <c r="X413" i="1" a="1"/>
  <c r="X413" i="1" s="1"/>
  <c r="X414" i="1" a="1"/>
  <c r="X414" i="1" s="1"/>
  <c r="X415" i="1" a="1"/>
  <c r="X415" i="1" s="1"/>
  <c r="X416" i="1" a="1"/>
  <c r="X416" i="1" s="1"/>
  <c r="X417" i="1" a="1"/>
  <c r="X417" i="1" s="1"/>
  <c r="X418" i="1" a="1"/>
  <c r="X418" i="1" s="1"/>
  <c r="X419" i="1" a="1"/>
  <c r="X419" i="1" s="1"/>
  <c r="X420" i="1" a="1"/>
  <c r="X420" i="1" s="1"/>
  <c r="X421" i="1" a="1"/>
  <c r="X421" i="1" s="1"/>
  <c r="X422" i="1" a="1"/>
  <c r="X422" i="1" s="1"/>
  <c r="X423" i="1" a="1"/>
  <c r="X423" i="1" s="1"/>
  <c r="X424" i="1" a="1"/>
  <c r="X424" i="1" s="1"/>
  <c r="X425" i="1" a="1"/>
  <c r="X425" i="1" s="1"/>
  <c r="X426" i="1" a="1"/>
  <c r="X426" i="1" s="1"/>
  <c r="X427" i="1" a="1"/>
  <c r="X427" i="1" s="1"/>
  <c r="X428" i="1" a="1"/>
  <c r="X428" i="1" s="1"/>
  <c r="X429" i="1" a="1"/>
  <c r="X429" i="1" s="1"/>
  <c r="X430" i="1" a="1"/>
  <c r="X430" i="1" s="1"/>
  <c r="X431" i="1" a="1"/>
  <c r="X431" i="1" s="1"/>
  <c r="X432" i="1" a="1"/>
  <c r="X432" i="1" s="1"/>
  <c r="X433" i="1" a="1"/>
  <c r="X433" i="1" s="1"/>
  <c r="X434" i="1" a="1"/>
  <c r="X434" i="1" s="1"/>
  <c r="X435" i="1" a="1"/>
  <c r="X435" i="1" s="1"/>
  <c r="X436" i="1" a="1"/>
  <c r="X436" i="1" s="1"/>
  <c r="X437" i="1" a="1"/>
  <c r="X437" i="1" s="1"/>
  <c r="X438" i="1" a="1"/>
  <c r="X438" i="1" s="1"/>
  <c r="X439" i="1" a="1"/>
  <c r="X439" i="1" s="1"/>
  <c r="X440" i="1" a="1"/>
  <c r="X440" i="1" s="1"/>
  <c r="X441" i="1" a="1"/>
  <c r="X441" i="1" s="1"/>
  <c r="X442" i="1" a="1"/>
  <c r="X442" i="1" s="1"/>
  <c r="X443" i="1" a="1"/>
  <c r="X443" i="1" s="1"/>
  <c r="X444" i="1" a="1"/>
  <c r="X444" i="1" s="1"/>
  <c r="X445" i="1" a="1"/>
  <c r="X445" i="1" s="1"/>
  <c r="X446" i="1" a="1"/>
  <c r="X446" i="1" s="1"/>
  <c r="X447" i="1" a="1"/>
  <c r="X447" i="1" s="1"/>
  <c r="X448" i="1" a="1"/>
  <c r="X448" i="1" s="1"/>
  <c r="X449" i="1" a="1"/>
  <c r="X449" i="1" s="1"/>
  <c r="X450" i="1" a="1"/>
  <c r="X450" i="1" s="1"/>
  <c r="X451" i="1" a="1"/>
  <c r="X451" i="1" s="1"/>
  <c r="X452" i="1" a="1"/>
  <c r="X452" i="1" s="1"/>
  <c r="X453" i="1" a="1"/>
  <c r="X453" i="1" s="1"/>
  <c r="X454" i="1" a="1"/>
  <c r="X454" i="1" s="1"/>
  <c r="X455" i="1" a="1"/>
  <c r="X455" i="1" s="1"/>
  <c r="X456" i="1" a="1"/>
  <c r="X456" i="1" s="1"/>
  <c r="X457" i="1" a="1"/>
  <c r="X457" i="1" s="1"/>
  <c r="X458" i="1" a="1"/>
  <c r="X458" i="1" s="1"/>
  <c r="X459" i="1" a="1"/>
  <c r="X459" i="1" s="1"/>
  <c r="X460" i="1" a="1"/>
  <c r="X460" i="1" s="1"/>
  <c r="X461" i="1" a="1"/>
  <c r="X461" i="1" s="1"/>
  <c r="X462" i="1" a="1"/>
  <c r="X462" i="1" s="1"/>
  <c r="X463" i="1" a="1"/>
  <c r="X463" i="1" s="1"/>
  <c r="X464" i="1" a="1"/>
  <c r="X464" i="1" s="1"/>
  <c r="X465" i="1" a="1"/>
  <c r="X465" i="1" s="1"/>
  <c r="X466" i="1" a="1"/>
  <c r="X466" i="1" s="1"/>
  <c r="X467" i="1" a="1"/>
  <c r="X467" i="1" s="1"/>
  <c r="X468" i="1" a="1"/>
  <c r="X468" i="1" s="1"/>
  <c r="X469" i="1" a="1"/>
  <c r="X469" i="1" s="1"/>
  <c r="X470" i="1" a="1"/>
  <c r="X470" i="1" s="1"/>
  <c r="X471" i="1" a="1"/>
  <c r="X471" i="1" s="1"/>
  <c r="X472" i="1" a="1"/>
  <c r="X472" i="1" s="1"/>
  <c r="X473" i="1" a="1"/>
  <c r="X473" i="1" s="1"/>
  <c r="X474" i="1" a="1"/>
  <c r="X474" i="1" s="1"/>
  <c r="X475" i="1" a="1"/>
  <c r="X475" i="1" s="1"/>
  <c r="X476" i="1" a="1"/>
  <c r="X476" i="1" s="1"/>
  <c r="X477" i="1" a="1"/>
  <c r="X477" i="1" s="1"/>
  <c r="X478" i="1" a="1"/>
  <c r="X478" i="1" s="1"/>
  <c r="X479" i="1" a="1"/>
  <c r="X479" i="1" s="1"/>
  <c r="X480" i="1" a="1"/>
  <c r="X480" i="1" s="1"/>
  <c r="X481" i="1" a="1"/>
  <c r="X481" i="1" s="1"/>
  <c r="X482" i="1" a="1"/>
  <c r="X482" i="1" s="1"/>
  <c r="X483" i="1" a="1"/>
  <c r="X483" i="1" s="1"/>
  <c r="X484" i="1" a="1"/>
  <c r="X484" i="1" s="1"/>
  <c r="X485" i="1" a="1"/>
  <c r="X485" i="1" s="1"/>
  <c r="X486" i="1" a="1"/>
  <c r="X486" i="1" s="1"/>
  <c r="X487" i="1" a="1"/>
  <c r="X487" i="1" s="1"/>
  <c r="X488" i="1" a="1"/>
  <c r="X488" i="1" s="1"/>
  <c r="X489" i="1" a="1"/>
  <c r="X489" i="1" s="1"/>
  <c r="X490" i="1" a="1"/>
  <c r="X490" i="1" s="1"/>
  <c r="X491" i="1" a="1"/>
  <c r="X491" i="1" s="1"/>
  <c r="X492" i="1" a="1"/>
  <c r="X492" i="1" s="1"/>
  <c r="X493" i="1" a="1"/>
  <c r="X493" i="1" s="1"/>
  <c r="X494" i="1" a="1"/>
  <c r="X494" i="1" s="1"/>
  <c r="X495" i="1" a="1"/>
  <c r="X495" i="1" s="1"/>
  <c r="X496" i="1" a="1"/>
  <c r="X496" i="1" s="1"/>
  <c r="X497" i="1" a="1"/>
  <c r="X497" i="1" s="1"/>
  <c r="X498" i="1" a="1"/>
  <c r="X498" i="1" s="1"/>
  <c r="X499" i="1" a="1"/>
  <c r="X499" i="1" s="1"/>
  <c r="X500" i="1" a="1"/>
  <c r="X500" i="1" s="1"/>
  <c r="X501" i="1" a="1"/>
  <c r="X501" i="1" s="1"/>
  <c r="X502" i="1" a="1"/>
  <c r="X502" i="1" s="1"/>
  <c r="X503" i="1" a="1"/>
  <c r="X503" i="1" s="1"/>
  <c r="X504" i="1" a="1"/>
  <c r="X504" i="1" s="1"/>
  <c r="X505" i="1" a="1"/>
  <c r="X505" i="1" s="1"/>
  <c r="X506" i="1" a="1"/>
  <c r="X506" i="1" s="1"/>
  <c r="X507" i="1" a="1"/>
  <c r="X507" i="1" s="1"/>
  <c r="X508" i="1" a="1"/>
  <c r="X508" i="1" s="1"/>
  <c r="X509" i="1" a="1"/>
  <c r="X509" i="1" s="1"/>
  <c r="X510" i="1" a="1"/>
  <c r="X510" i="1" s="1"/>
  <c r="X511" i="1" a="1"/>
  <c r="X511" i="1" s="1"/>
  <c r="X512" i="1" a="1"/>
  <c r="X512" i="1" s="1"/>
  <c r="X513" i="1" a="1"/>
  <c r="X513" i="1" s="1"/>
  <c r="X514" i="1" a="1"/>
  <c r="X514" i="1" s="1"/>
  <c r="X515" i="1" a="1"/>
  <c r="X515" i="1" s="1"/>
  <c r="X516" i="1" a="1"/>
  <c r="X516" i="1" s="1"/>
  <c r="X517" i="1" a="1"/>
  <c r="X517" i="1" s="1"/>
  <c r="X518" i="1" a="1"/>
  <c r="X518" i="1" s="1"/>
  <c r="X519" i="1" a="1"/>
  <c r="X519" i="1" s="1"/>
  <c r="X520" i="1" a="1"/>
  <c r="X520" i="1" s="1"/>
  <c r="X521" i="1" a="1"/>
  <c r="X521" i="1" s="1"/>
  <c r="X522" i="1" a="1"/>
  <c r="X522" i="1" s="1"/>
  <c r="X523" i="1" a="1"/>
  <c r="X523" i="1" s="1"/>
  <c r="X524" i="1" a="1"/>
  <c r="X524" i="1" s="1"/>
  <c r="X525" i="1" a="1"/>
  <c r="X525" i="1" s="1"/>
  <c r="X526" i="1" a="1"/>
  <c r="X526" i="1" s="1"/>
  <c r="X527" i="1" a="1"/>
  <c r="X527" i="1" s="1"/>
  <c r="X528" i="1" a="1"/>
  <c r="X528" i="1" s="1"/>
  <c r="X529" i="1" a="1"/>
  <c r="X529" i="1" s="1"/>
  <c r="X530" i="1" a="1"/>
  <c r="X530" i="1" s="1"/>
  <c r="X531" i="1" a="1"/>
  <c r="X531" i="1" s="1"/>
  <c r="X532" i="1" a="1"/>
  <c r="X532" i="1" s="1"/>
  <c r="X533" i="1" a="1"/>
  <c r="X533" i="1" s="1"/>
  <c r="X534" i="1" a="1"/>
  <c r="X534" i="1" s="1"/>
  <c r="X535" i="1" a="1"/>
  <c r="X535" i="1" s="1"/>
  <c r="X536" i="1" a="1"/>
  <c r="X536" i="1" s="1"/>
  <c r="X537" i="1" a="1"/>
  <c r="X537" i="1" s="1"/>
  <c r="X538" i="1" a="1"/>
  <c r="X538" i="1" s="1"/>
  <c r="X539" i="1" a="1"/>
  <c r="X539" i="1" s="1"/>
  <c r="X540" i="1" a="1"/>
  <c r="X540" i="1" s="1"/>
  <c r="X541" i="1" a="1"/>
  <c r="X541" i="1" s="1"/>
  <c r="X542" i="1" a="1"/>
  <c r="X542" i="1" s="1"/>
  <c r="X543" i="1" a="1"/>
  <c r="X543" i="1" s="1"/>
  <c r="X544" i="1" a="1"/>
  <c r="X544" i="1" s="1"/>
  <c r="X545" i="1" a="1"/>
  <c r="X545" i="1" s="1"/>
  <c r="X546" i="1" a="1"/>
  <c r="X546" i="1" s="1"/>
  <c r="X547" i="1" a="1"/>
  <c r="X547" i="1" s="1"/>
  <c r="X548" i="1" a="1"/>
  <c r="X548" i="1" s="1"/>
  <c r="X549" i="1" a="1"/>
  <c r="X549" i="1" s="1"/>
  <c r="X550" i="1" a="1"/>
  <c r="X550" i="1" s="1"/>
  <c r="X551" i="1" a="1"/>
  <c r="X551" i="1" s="1"/>
  <c r="X552" i="1" a="1"/>
  <c r="X552" i="1" s="1"/>
  <c r="X553" i="1" a="1"/>
  <c r="X553" i="1" s="1"/>
  <c r="X554" i="1" a="1"/>
  <c r="X554" i="1" s="1"/>
  <c r="X555" i="1" a="1"/>
  <c r="X555" i="1" s="1"/>
  <c r="X556" i="1" a="1"/>
  <c r="X556" i="1" s="1"/>
  <c r="X557" i="1" a="1"/>
  <c r="X557" i="1" s="1"/>
  <c r="X558" i="1" a="1"/>
  <c r="X558" i="1" s="1"/>
  <c r="X559" i="1" a="1"/>
  <c r="X559" i="1" s="1"/>
  <c r="X560" i="1" a="1"/>
  <c r="X560" i="1" s="1"/>
  <c r="X561" i="1" a="1"/>
  <c r="X561" i="1" s="1"/>
  <c r="X562" i="1" a="1"/>
  <c r="X562" i="1" s="1"/>
  <c r="X563" i="1" a="1"/>
  <c r="X563" i="1" s="1"/>
  <c r="X564" i="1" a="1"/>
  <c r="X564" i="1" s="1"/>
  <c r="X565" i="1" a="1"/>
  <c r="X565" i="1" s="1"/>
  <c r="X566" i="1" a="1"/>
  <c r="X566" i="1" s="1"/>
  <c r="X567" i="1" a="1"/>
  <c r="X567" i="1" s="1"/>
  <c r="X568" i="1" a="1"/>
  <c r="X568" i="1" s="1"/>
  <c r="X569" i="1" a="1"/>
  <c r="X569" i="1" s="1"/>
  <c r="X570" i="1" a="1"/>
  <c r="X570" i="1" s="1"/>
  <c r="X571" i="1" a="1"/>
  <c r="X571" i="1" s="1"/>
  <c r="X572" i="1" a="1"/>
  <c r="X572" i="1" s="1"/>
  <c r="X573" i="1" a="1"/>
  <c r="X573" i="1" s="1"/>
  <c r="X574" i="1" a="1"/>
  <c r="X574" i="1" s="1"/>
  <c r="X575" i="1" a="1"/>
  <c r="X575" i="1" s="1"/>
  <c r="X576" i="1" a="1"/>
  <c r="X576" i="1" s="1"/>
  <c r="X577" i="1" a="1"/>
  <c r="X577" i="1" s="1"/>
  <c r="X578" i="1" a="1"/>
  <c r="X578" i="1" s="1"/>
  <c r="X579" i="1" a="1"/>
  <c r="X579" i="1" s="1"/>
  <c r="X580" i="1" a="1"/>
  <c r="X580" i="1" s="1"/>
  <c r="X581" i="1" a="1"/>
  <c r="X581" i="1" s="1"/>
  <c r="X582" i="1" a="1"/>
  <c r="X582" i="1" s="1"/>
  <c r="X583" i="1" a="1"/>
  <c r="X583" i="1" s="1"/>
  <c r="X584" i="1" a="1"/>
  <c r="X584" i="1" s="1"/>
  <c r="X585" i="1" a="1"/>
  <c r="X585" i="1" s="1"/>
  <c r="X586" i="1" a="1"/>
  <c r="X586" i="1" s="1"/>
  <c r="X587" i="1" a="1"/>
  <c r="X587" i="1" s="1"/>
  <c r="X588" i="1" a="1"/>
  <c r="X588" i="1" s="1"/>
  <c r="X589" i="1" a="1"/>
  <c r="X589" i="1" s="1"/>
  <c r="X590" i="1" a="1"/>
  <c r="X590" i="1" s="1"/>
  <c r="X591" i="1" a="1"/>
  <c r="X591" i="1" s="1"/>
  <c r="X592" i="1" a="1"/>
  <c r="X592" i="1" s="1"/>
  <c r="X593" i="1" a="1"/>
  <c r="X593" i="1" s="1"/>
  <c r="X594" i="1" a="1"/>
  <c r="X594" i="1" s="1"/>
  <c r="X595" i="1" a="1"/>
  <c r="X595" i="1" s="1"/>
  <c r="X596" i="1" a="1"/>
  <c r="X596" i="1" s="1"/>
  <c r="X597" i="1" a="1"/>
  <c r="X597" i="1" s="1"/>
  <c r="X598" i="1" a="1"/>
  <c r="X598" i="1" s="1"/>
  <c r="X599" i="1" a="1"/>
  <c r="X599" i="1" s="1"/>
  <c r="X600" i="1" a="1"/>
  <c r="X600" i="1" s="1"/>
  <c r="X601" i="1" a="1"/>
  <c r="X601" i="1" s="1"/>
  <c r="X602" i="1" a="1"/>
  <c r="X602" i="1" s="1"/>
  <c r="X603" i="1" a="1"/>
  <c r="X603" i="1" s="1"/>
  <c r="X604" i="1" a="1"/>
  <c r="X604" i="1" s="1"/>
  <c r="X605" i="1" a="1"/>
  <c r="X605" i="1" s="1"/>
  <c r="X606" i="1" a="1"/>
  <c r="X606" i="1" s="1"/>
  <c r="X607" i="1" a="1"/>
  <c r="X607" i="1" s="1"/>
  <c r="X608" i="1" a="1"/>
  <c r="X608" i="1" s="1"/>
  <c r="X609" i="1" a="1"/>
  <c r="X609" i="1" s="1"/>
  <c r="X610" i="1" a="1"/>
  <c r="X610" i="1" s="1"/>
  <c r="X611" i="1" a="1"/>
  <c r="X611" i="1" s="1"/>
  <c r="X612" i="1" a="1"/>
  <c r="X612" i="1" s="1"/>
  <c r="X613" i="1" a="1"/>
  <c r="X613" i="1" s="1"/>
  <c r="X614" i="1" a="1"/>
  <c r="X614" i="1" s="1"/>
  <c r="X615" i="1" a="1"/>
  <c r="X615" i="1" s="1"/>
  <c r="X616" i="1" a="1"/>
  <c r="X616" i="1" s="1"/>
  <c r="X617" i="1" a="1"/>
  <c r="X617" i="1" s="1"/>
  <c r="X618" i="1" a="1"/>
  <c r="X618" i="1" s="1"/>
  <c r="X619" i="1" a="1"/>
  <c r="X619" i="1" s="1"/>
  <c r="X620" i="1" a="1"/>
  <c r="X620" i="1" s="1"/>
  <c r="X621" i="1" a="1"/>
  <c r="X621" i="1" s="1"/>
  <c r="X622" i="1" a="1"/>
  <c r="X622" i="1" s="1"/>
  <c r="X623" i="1" a="1"/>
  <c r="X623" i="1" s="1"/>
  <c r="X624" i="1" a="1"/>
  <c r="X624" i="1" s="1"/>
  <c r="X625" i="1" a="1"/>
  <c r="X625" i="1" s="1"/>
  <c r="X626" i="1" a="1"/>
  <c r="X626" i="1" s="1"/>
  <c r="X627" i="1" a="1"/>
  <c r="X627" i="1" s="1"/>
  <c r="X628" i="1" a="1"/>
  <c r="X628" i="1" s="1"/>
  <c r="X629" i="1" a="1"/>
  <c r="X629" i="1" s="1"/>
  <c r="X630" i="1" a="1"/>
  <c r="X630" i="1" s="1"/>
  <c r="X631" i="1" a="1"/>
  <c r="X631" i="1" s="1"/>
  <c r="X632" i="1" a="1"/>
  <c r="X632" i="1" s="1"/>
  <c r="X633" i="1" a="1"/>
  <c r="X633" i="1" s="1"/>
  <c r="X634" i="1" a="1"/>
  <c r="X634" i="1" s="1"/>
  <c r="X635" i="1" a="1"/>
  <c r="X635" i="1" s="1"/>
  <c r="X636" i="1" a="1"/>
  <c r="X636" i="1" s="1"/>
  <c r="X637" i="1" a="1"/>
  <c r="X637" i="1" s="1"/>
  <c r="X638" i="1" a="1"/>
  <c r="X638" i="1" s="1"/>
  <c r="X639" i="1" a="1"/>
  <c r="X639" i="1" s="1"/>
  <c r="X640" i="1" a="1"/>
  <c r="X640" i="1" s="1"/>
  <c r="X641" i="1" a="1"/>
  <c r="X641" i="1" s="1"/>
  <c r="X642" i="1" a="1"/>
  <c r="X642" i="1" s="1"/>
  <c r="X643" i="1" a="1"/>
  <c r="X643" i="1" s="1"/>
  <c r="X644" i="1" a="1"/>
  <c r="X644" i="1" s="1"/>
  <c r="X645" i="1" a="1"/>
  <c r="X645" i="1" s="1"/>
  <c r="X646" i="1" a="1"/>
  <c r="X646" i="1" s="1"/>
  <c r="X647" i="1" a="1"/>
  <c r="X647" i="1" s="1"/>
  <c r="X648" i="1" a="1"/>
  <c r="X648" i="1" s="1"/>
  <c r="X649" i="1" a="1"/>
  <c r="X649" i="1" s="1"/>
  <c r="X650" i="1" a="1"/>
  <c r="X650" i="1" s="1"/>
  <c r="X651" i="1" a="1"/>
  <c r="X651" i="1" s="1"/>
  <c r="X652" i="1" a="1"/>
  <c r="X652" i="1" s="1"/>
  <c r="X653" i="1" a="1"/>
  <c r="X653" i="1" s="1"/>
  <c r="X654" i="1" a="1"/>
  <c r="X654" i="1" s="1"/>
  <c r="X655" i="1" a="1"/>
  <c r="X655" i="1" s="1"/>
  <c r="X656" i="1" a="1"/>
  <c r="X656" i="1" s="1"/>
  <c r="X657" i="1" a="1"/>
  <c r="X657" i="1" s="1"/>
  <c r="X658" i="1" a="1"/>
  <c r="X658" i="1" s="1"/>
  <c r="X659" i="1" a="1"/>
  <c r="X659" i="1" s="1"/>
  <c r="X660" i="1" a="1"/>
  <c r="X660" i="1" s="1"/>
  <c r="X661" i="1" a="1"/>
  <c r="X661" i="1" s="1"/>
  <c r="X662" i="1" a="1"/>
  <c r="X662" i="1" s="1"/>
  <c r="X663" i="1" a="1"/>
  <c r="X663" i="1" s="1"/>
  <c r="X664" i="1" a="1"/>
  <c r="X664" i="1" s="1"/>
  <c r="X665" i="1" a="1"/>
  <c r="X665" i="1" s="1"/>
  <c r="X666" i="1" a="1"/>
  <c r="X666" i="1" s="1"/>
  <c r="X667" i="1" a="1"/>
  <c r="X667" i="1" s="1"/>
  <c r="X668" i="1" a="1"/>
  <c r="X668" i="1" s="1"/>
  <c r="X669" i="1" a="1"/>
  <c r="X669" i="1" s="1"/>
  <c r="X670" i="1" a="1"/>
  <c r="X670" i="1" s="1"/>
  <c r="X671" i="1" a="1"/>
  <c r="X671" i="1" s="1"/>
  <c r="X672" i="1" a="1"/>
  <c r="X672" i="1" s="1"/>
  <c r="X673" i="1" a="1"/>
  <c r="X673" i="1" s="1"/>
  <c r="X674" i="1" a="1"/>
  <c r="X674" i="1" s="1"/>
  <c r="X675" i="1" a="1"/>
  <c r="X675" i="1" s="1"/>
  <c r="X676" i="1" a="1"/>
  <c r="X676" i="1" s="1"/>
  <c r="X677" i="1" a="1"/>
  <c r="X677" i="1" s="1"/>
  <c r="X678" i="1" a="1"/>
  <c r="X678" i="1" s="1"/>
  <c r="X679" i="1" a="1"/>
  <c r="X679" i="1" s="1"/>
  <c r="X680" i="1" a="1"/>
  <c r="X680" i="1" s="1"/>
  <c r="X681" i="1" a="1"/>
  <c r="X681" i="1" s="1"/>
  <c r="X682" i="1" a="1"/>
  <c r="X682" i="1" s="1"/>
  <c r="X683" i="1" a="1"/>
  <c r="X683" i="1" s="1"/>
  <c r="X684" i="1" a="1"/>
  <c r="X684" i="1" s="1"/>
  <c r="X685" i="1" a="1"/>
  <c r="X685" i="1" s="1"/>
  <c r="X686" i="1" a="1"/>
  <c r="X686" i="1" s="1"/>
  <c r="X687" i="1" a="1"/>
  <c r="X687" i="1" s="1"/>
  <c r="X688" i="1" a="1"/>
  <c r="X688" i="1" s="1"/>
  <c r="X689" i="1" a="1"/>
  <c r="X689" i="1" s="1"/>
  <c r="X690" i="1" a="1"/>
  <c r="X690" i="1" s="1"/>
  <c r="X691" i="1" a="1"/>
  <c r="X691" i="1" s="1"/>
  <c r="X692" i="1" a="1"/>
  <c r="X692" i="1" s="1"/>
  <c r="X693" i="1" a="1"/>
  <c r="X693" i="1" s="1"/>
  <c r="X694" i="1" a="1"/>
  <c r="X694" i="1" s="1"/>
  <c r="X695" i="1" a="1"/>
  <c r="X695" i="1" s="1"/>
  <c r="X696" i="1" a="1"/>
  <c r="X696" i="1" s="1"/>
  <c r="X697" i="1" a="1"/>
  <c r="X697" i="1" s="1"/>
  <c r="X698" i="1" a="1"/>
  <c r="X698" i="1" s="1"/>
  <c r="X699" i="1" a="1"/>
  <c r="X699" i="1" s="1"/>
  <c r="X700" i="1" a="1"/>
  <c r="X700" i="1" s="1"/>
  <c r="X701" i="1" a="1"/>
  <c r="X701" i="1" s="1"/>
  <c r="X702" i="1" a="1"/>
  <c r="X702" i="1" s="1"/>
  <c r="X703" i="1" a="1"/>
  <c r="X703" i="1" s="1"/>
  <c r="X704" i="1" a="1"/>
  <c r="X704" i="1" s="1"/>
  <c r="X705" i="1" a="1"/>
  <c r="X705" i="1" s="1"/>
  <c r="X706" i="1" a="1"/>
  <c r="X706" i="1" s="1"/>
  <c r="X707" i="1" a="1"/>
  <c r="X707" i="1" s="1"/>
  <c r="X708" i="1" a="1"/>
  <c r="X708" i="1" s="1"/>
  <c r="X709" i="1" a="1"/>
  <c r="X709" i="1" s="1"/>
  <c r="X710" i="1" a="1"/>
  <c r="X710" i="1" s="1"/>
  <c r="X711" i="1" a="1"/>
  <c r="X711" i="1" s="1"/>
  <c r="X712" i="1" a="1"/>
  <c r="X712" i="1" s="1"/>
  <c r="X713" i="1" a="1"/>
  <c r="X713" i="1" s="1"/>
  <c r="X714" i="1" a="1"/>
  <c r="X714" i="1" s="1"/>
  <c r="X715" i="1" a="1"/>
  <c r="X715" i="1" s="1"/>
  <c r="X716" i="1" a="1"/>
  <c r="X716" i="1" s="1"/>
  <c r="X717" i="1" a="1"/>
  <c r="X717" i="1" s="1"/>
  <c r="X718" i="1" a="1"/>
  <c r="X718" i="1" s="1"/>
  <c r="X719" i="1" a="1"/>
  <c r="X719" i="1" s="1"/>
  <c r="X720" i="1" a="1"/>
  <c r="X720" i="1" s="1"/>
  <c r="X721" i="1" a="1"/>
  <c r="X721" i="1" s="1"/>
  <c r="X722" i="1" a="1"/>
  <c r="X722" i="1" s="1"/>
  <c r="X723" i="1" a="1"/>
  <c r="X723" i="1" s="1"/>
  <c r="X724" i="1" a="1"/>
  <c r="X724" i="1" s="1"/>
  <c r="X725" i="1" a="1"/>
  <c r="X725" i="1" s="1"/>
  <c r="X726" i="1" a="1"/>
  <c r="X726" i="1" s="1"/>
  <c r="X727" i="1" a="1"/>
  <c r="X727" i="1" s="1"/>
  <c r="X728" i="1" a="1"/>
  <c r="X728" i="1" s="1"/>
  <c r="X729" i="1" a="1"/>
  <c r="X729" i="1" s="1"/>
  <c r="X730" i="1" a="1"/>
  <c r="X730" i="1" s="1"/>
  <c r="X731" i="1" a="1"/>
  <c r="X731" i="1" s="1"/>
  <c r="X732" i="1" a="1"/>
  <c r="X732" i="1" s="1"/>
  <c r="X733" i="1" a="1"/>
  <c r="X733" i="1" s="1"/>
  <c r="X734" i="1" a="1"/>
  <c r="X734" i="1" s="1"/>
  <c r="X735" i="1" a="1"/>
  <c r="X735" i="1" s="1"/>
  <c r="X736" i="1" a="1"/>
  <c r="X736" i="1" s="1"/>
  <c r="X737" i="1" a="1"/>
  <c r="X737" i="1" s="1"/>
  <c r="X738" i="1" a="1"/>
  <c r="X738" i="1" s="1"/>
  <c r="X739" i="1" a="1"/>
  <c r="X739" i="1" s="1"/>
  <c r="X740" i="1" a="1"/>
  <c r="X740" i="1" s="1"/>
  <c r="X741" i="1" a="1"/>
  <c r="X741" i="1" s="1"/>
  <c r="X742" i="1" a="1"/>
  <c r="X742" i="1" s="1"/>
  <c r="X743" i="1" a="1"/>
  <c r="X743" i="1" s="1"/>
  <c r="X744" i="1" a="1"/>
  <c r="X744" i="1" s="1"/>
  <c r="X745" i="1" a="1"/>
  <c r="X745" i="1" s="1"/>
  <c r="X746" i="1" a="1"/>
  <c r="X746" i="1" s="1"/>
  <c r="X747" i="1" a="1"/>
  <c r="X747" i="1" s="1"/>
  <c r="X748" i="1" a="1"/>
  <c r="X748" i="1" s="1"/>
  <c r="X749" i="1" a="1"/>
  <c r="X749" i="1" s="1"/>
  <c r="X750" i="1" a="1"/>
  <c r="X750" i="1" s="1"/>
  <c r="X751" i="1" a="1"/>
  <c r="X751" i="1" s="1"/>
  <c r="X752" i="1" a="1"/>
  <c r="X752" i="1" s="1"/>
  <c r="X753" i="1" a="1"/>
  <c r="X753" i="1" s="1"/>
  <c r="X754" i="1" a="1"/>
  <c r="X754" i="1" s="1"/>
  <c r="X755" i="1" a="1"/>
  <c r="X755" i="1" s="1"/>
  <c r="X756" i="1" a="1"/>
  <c r="X756" i="1" s="1"/>
  <c r="X757" i="1" a="1"/>
  <c r="X757" i="1" s="1"/>
  <c r="X758" i="1" a="1"/>
  <c r="X758" i="1" s="1"/>
  <c r="X759" i="1" a="1"/>
  <c r="X759" i="1" s="1"/>
  <c r="X760" i="1" a="1"/>
  <c r="X760" i="1" s="1"/>
  <c r="X761" i="1" a="1"/>
  <c r="X761" i="1" s="1"/>
  <c r="X762" i="1" a="1"/>
  <c r="X762" i="1" s="1"/>
  <c r="X763" i="1" a="1"/>
  <c r="X763" i="1" s="1"/>
  <c r="X764" i="1" a="1"/>
  <c r="X764" i="1" s="1"/>
  <c r="X765" i="1" a="1"/>
  <c r="X765" i="1" s="1"/>
  <c r="X766" i="1" a="1"/>
  <c r="X766" i="1" s="1"/>
  <c r="X767" i="1" a="1"/>
  <c r="X767" i="1" s="1"/>
  <c r="X768" i="1" a="1"/>
  <c r="X768" i="1" s="1"/>
  <c r="X769" i="1" a="1"/>
  <c r="X769" i="1" s="1"/>
  <c r="X770" i="1" a="1"/>
  <c r="X770" i="1" s="1"/>
  <c r="X771" i="1" a="1"/>
  <c r="X771" i="1" s="1"/>
  <c r="X772" i="1" a="1"/>
  <c r="X772" i="1" s="1"/>
  <c r="X773" i="1" a="1"/>
  <c r="X773" i="1" s="1"/>
  <c r="X774" i="1" a="1"/>
  <c r="X774" i="1" s="1"/>
  <c r="X775" i="1" a="1"/>
  <c r="X775" i="1" s="1"/>
  <c r="X776" i="1" a="1"/>
  <c r="X776" i="1" s="1"/>
  <c r="X777" i="1" a="1"/>
  <c r="X777" i="1" s="1"/>
  <c r="X778" i="1" a="1"/>
  <c r="X778" i="1" s="1"/>
  <c r="X779" i="1" a="1"/>
  <c r="X779" i="1" s="1"/>
  <c r="X780" i="1" a="1"/>
  <c r="X780" i="1" s="1"/>
  <c r="X781" i="1" a="1"/>
  <c r="X781" i="1" s="1"/>
  <c r="X782" i="1" a="1"/>
  <c r="X782" i="1" s="1"/>
  <c r="X783" i="1" a="1"/>
  <c r="X783" i="1" s="1"/>
  <c r="X784" i="1" a="1"/>
  <c r="X784" i="1" s="1"/>
  <c r="X785" i="1" a="1"/>
  <c r="X785" i="1" s="1"/>
  <c r="X786" i="1" a="1"/>
  <c r="X786" i="1" s="1"/>
  <c r="X787" i="1" a="1"/>
  <c r="X787" i="1" s="1"/>
  <c r="X788" i="1" a="1"/>
  <c r="X788" i="1" s="1"/>
  <c r="X789" i="1" a="1"/>
  <c r="X789" i="1" s="1"/>
  <c r="X790" i="1" a="1"/>
  <c r="X790" i="1" s="1"/>
  <c r="X791" i="1" a="1"/>
  <c r="X791" i="1" s="1"/>
  <c r="X792" i="1" a="1"/>
  <c r="X792" i="1" s="1"/>
  <c r="X793" i="1" a="1"/>
  <c r="X793" i="1" s="1"/>
  <c r="X794" i="1" a="1"/>
  <c r="X794" i="1" s="1"/>
  <c r="X795" i="1" a="1"/>
  <c r="X795" i="1" s="1"/>
  <c r="X796" i="1" a="1"/>
  <c r="X796" i="1" s="1"/>
  <c r="X797" i="1" a="1"/>
  <c r="X797" i="1" s="1"/>
  <c r="X798" i="1" a="1"/>
  <c r="X798" i="1" s="1"/>
  <c r="X799" i="1" a="1"/>
  <c r="X799" i="1" s="1"/>
  <c r="X800" i="1" a="1"/>
  <c r="X800" i="1" s="1"/>
  <c r="X801" i="1" a="1"/>
  <c r="X801" i="1" s="1"/>
  <c r="X802" i="1" a="1"/>
  <c r="X802" i="1" s="1"/>
  <c r="X803" i="1" a="1"/>
  <c r="X803" i="1" s="1"/>
  <c r="X804" i="1" a="1"/>
  <c r="X804" i="1" s="1"/>
  <c r="X805" i="1" a="1"/>
  <c r="X805" i="1" s="1"/>
  <c r="X806" i="1" a="1"/>
  <c r="X806" i="1" s="1"/>
  <c r="X807" i="1" a="1"/>
  <c r="X807" i="1" s="1"/>
  <c r="X808" i="1" a="1"/>
  <c r="X808" i="1" s="1"/>
  <c r="X809" i="1" a="1"/>
  <c r="X809" i="1" s="1"/>
  <c r="X810" i="1" a="1"/>
  <c r="X810" i="1" s="1"/>
  <c r="X811" i="1" a="1"/>
  <c r="X811" i="1" s="1"/>
  <c r="X812" i="1" a="1"/>
  <c r="X812" i="1" s="1"/>
  <c r="X813" i="1" a="1"/>
  <c r="X813" i="1" s="1"/>
  <c r="X814" i="1" a="1"/>
  <c r="X814" i="1" s="1"/>
  <c r="X815" i="1" a="1"/>
  <c r="X815" i="1" s="1"/>
  <c r="X816" i="1" a="1"/>
  <c r="X816" i="1" s="1"/>
  <c r="X817" i="1" a="1"/>
  <c r="X817" i="1" s="1"/>
  <c r="X818" i="1" a="1"/>
  <c r="X818" i="1" s="1"/>
  <c r="X819" i="1" a="1"/>
  <c r="X819" i="1" s="1"/>
  <c r="X820" i="1" a="1"/>
  <c r="X820" i="1" s="1"/>
  <c r="X821" i="1" a="1"/>
  <c r="X821" i="1" s="1"/>
  <c r="X822" i="1" a="1"/>
  <c r="X822" i="1" s="1"/>
  <c r="X823" i="1" a="1"/>
  <c r="X823" i="1" s="1"/>
  <c r="X824" i="1" a="1"/>
  <c r="X824" i="1" s="1"/>
  <c r="X825" i="1" a="1"/>
  <c r="X825" i="1" s="1"/>
  <c r="X826" i="1" a="1"/>
  <c r="X826" i="1" s="1"/>
  <c r="X827" i="1" a="1"/>
  <c r="X827" i="1" s="1"/>
  <c r="X828" i="1" a="1"/>
  <c r="X828" i="1" s="1"/>
  <c r="X829" i="1" a="1"/>
  <c r="X829" i="1" s="1"/>
  <c r="X830" i="1" a="1"/>
  <c r="X830" i="1" s="1"/>
  <c r="X831" i="1" a="1"/>
  <c r="X831" i="1" s="1"/>
  <c r="X832" i="1" a="1"/>
  <c r="X832" i="1" s="1"/>
  <c r="X833" i="1" a="1"/>
  <c r="X833" i="1" s="1"/>
  <c r="X834" i="1" a="1"/>
  <c r="X834" i="1" s="1"/>
  <c r="X835" i="1" a="1"/>
  <c r="X835" i="1" s="1"/>
  <c r="X836" i="1" a="1"/>
  <c r="X836" i="1" s="1"/>
  <c r="X837" i="1" a="1"/>
  <c r="X837" i="1" s="1"/>
  <c r="X838" i="1" a="1"/>
  <c r="X838" i="1" s="1"/>
  <c r="X839" i="1" a="1"/>
  <c r="X839" i="1" s="1"/>
  <c r="X840" i="1" a="1"/>
  <c r="X840" i="1" s="1"/>
  <c r="X841" i="1" a="1"/>
  <c r="X841" i="1" s="1"/>
  <c r="X842" i="1" a="1"/>
  <c r="X842" i="1" s="1"/>
  <c r="X843" i="1" a="1"/>
  <c r="X843" i="1" s="1"/>
  <c r="X844" i="1" a="1"/>
  <c r="X844" i="1" s="1"/>
  <c r="X845" i="1" a="1"/>
  <c r="X845" i="1" s="1"/>
  <c r="X846" i="1" a="1"/>
  <c r="X846" i="1" s="1"/>
  <c r="X847" i="1" a="1"/>
  <c r="X847" i="1" s="1"/>
  <c r="X848" i="1" a="1"/>
  <c r="X848" i="1" s="1"/>
  <c r="X849" i="1" a="1"/>
  <c r="X849" i="1" s="1"/>
  <c r="X850" i="1" a="1"/>
  <c r="X850" i="1" s="1"/>
  <c r="X851" i="1" a="1"/>
  <c r="X851" i="1" s="1"/>
  <c r="X852" i="1" a="1"/>
  <c r="X852" i="1" s="1"/>
  <c r="X853" i="1" a="1"/>
  <c r="X853" i="1" s="1"/>
  <c r="X854" i="1" a="1"/>
  <c r="X854" i="1" s="1"/>
  <c r="X855" i="1" a="1"/>
  <c r="X855" i="1" s="1"/>
  <c r="X856" i="1" a="1"/>
  <c r="X856" i="1" s="1"/>
  <c r="X857" i="1" a="1"/>
  <c r="X857" i="1" s="1"/>
  <c r="X858" i="1" a="1"/>
  <c r="X858" i="1" s="1"/>
  <c r="X859" i="1" a="1"/>
  <c r="X859" i="1" s="1"/>
  <c r="X860" i="1" a="1"/>
  <c r="X860" i="1" s="1"/>
  <c r="X861" i="1" a="1"/>
  <c r="X861" i="1" s="1"/>
  <c r="X862" i="1" a="1"/>
  <c r="X862" i="1" s="1"/>
  <c r="X863" i="1" a="1"/>
  <c r="X863" i="1" s="1"/>
  <c r="X864" i="1" a="1"/>
  <c r="X864" i="1" s="1"/>
  <c r="X865" i="1" a="1"/>
  <c r="X865" i="1" s="1"/>
  <c r="X866" i="1" a="1"/>
  <c r="X866" i="1" s="1"/>
  <c r="X867" i="1" a="1"/>
  <c r="X867" i="1" s="1"/>
  <c r="X868" i="1" a="1"/>
  <c r="X868" i="1" s="1"/>
  <c r="X869" i="1" a="1"/>
  <c r="X869" i="1" s="1"/>
  <c r="X870" i="1" a="1"/>
  <c r="X870" i="1" s="1"/>
  <c r="X871" i="1" a="1"/>
  <c r="X871" i="1" s="1"/>
  <c r="X872" i="1" a="1"/>
  <c r="X872" i="1" s="1"/>
  <c r="X873" i="1" a="1"/>
  <c r="X873" i="1" s="1"/>
  <c r="X874" i="1" a="1"/>
  <c r="X874" i="1" s="1"/>
  <c r="X875" i="1" a="1"/>
  <c r="X875" i="1" s="1"/>
  <c r="X876" i="1" a="1"/>
  <c r="X876" i="1" s="1"/>
  <c r="X877" i="1" a="1"/>
  <c r="X877" i="1" s="1"/>
  <c r="X878" i="1" a="1"/>
  <c r="X878" i="1" s="1"/>
  <c r="X879" i="1" a="1"/>
  <c r="X879" i="1" s="1"/>
  <c r="X880" i="1" a="1"/>
  <c r="X880" i="1" s="1"/>
  <c r="X881" i="1" a="1"/>
  <c r="X881" i="1" s="1"/>
  <c r="X882" i="1" a="1"/>
  <c r="X882" i="1" s="1"/>
  <c r="X883" i="1" a="1"/>
  <c r="X883" i="1" s="1"/>
  <c r="X884" i="1" a="1"/>
  <c r="X884" i="1" s="1"/>
  <c r="X885" i="1" a="1"/>
  <c r="X885" i="1" s="1"/>
  <c r="X886" i="1" a="1"/>
  <c r="X886" i="1" s="1"/>
  <c r="X887" i="1" a="1"/>
  <c r="X887" i="1" s="1"/>
  <c r="X888" i="1" a="1"/>
  <c r="X888" i="1" s="1"/>
  <c r="X889" i="1" a="1"/>
  <c r="X889" i="1" s="1"/>
  <c r="X890" i="1" a="1"/>
  <c r="X890" i="1" s="1"/>
  <c r="X891" i="1" a="1"/>
  <c r="X891" i="1" s="1"/>
  <c r="X892" i="1" a="1"/>
  <c r="X892" i="1" s="1"/>
  <c r="X893" i="1" a="1"/>
  <c r="X893" i="1" s="1"/>
  <c r="X894" i="1" a="1"/>
  <c r="X894" i="1" s="1"/>
  <c r="X895" i="1" a="1"/>
  <c r="X895" i="1" s="1"/>
  <c r="X896" i="1" a="1"/>
  <c r="X896" i="1" s="1"/>
  <c r="X897" i="1" a="1"/>
  <c r="X897" i="1" s="1"/>
  <c r="X898" i="1" a="1"/>
  <c r="X898" i="1" s="1"/>
  <c r="X899" i="1" a="1"/>
  <c r="X899" i="1" s="1"/>
  <c r="X900" i="1" a="1"/>
  <c r="X900" i="1" s="1"/>
  <c r="X901" i="1" a="1"/>
  <c r="X901" i="1" s="1"/>
  <c r="X902" i="1" a="1"/>
  <c r="X902" i="1" s="1"/>
  <c r="X903" i="1" a="1"/>
  <c r="X903" i="1" s="1"/>
  <c r="X904" i="1" a="1"/>
  <c r="X904" i="1" s="1"/>
  <c r="X905" i="1" a="1"/>
  <c r="X905" i="1" s="1"/>
  <c r="X906" i="1" a="1"/>
  <c r="X906" i="1" s="1"/>
  <c r="X907" i="1" a="1"/>
  <c r="X907" i="1" s="1"/>
  <c r="X908" i="1" a="1"/>
  <c r="X908" i="1" s="1"/>
  <c r="X909" i="1" a="1"/>
  <c r="X909" i="1" s="1"/>
  <c r="X910" i="1" a="1"/>
  <c r="X910" i="1" s="1"/>
  <c r="X911" i="1" a="1"/>
  <c r="X911" i="1" s="1"/>
  <c r="X912" i="1" a="1"/>
  <c r="X912" i="1" s="1"/>
  <c r="X913" i="1" a="1"/>
  <c r="X913" i="1" s="1"/>
  <c r="X914" i="1" a="1"/>
  <c r="X914" i="1" s="1"/>
  <c r="X915" i="1" a="1"/>
  <c r="X915" i="1" s="1"/>
  <c r="X916" i="1" a="1"/>
  <c r="X916" i="1" s="1"/>
  <c r="X917" i="1" a="1"/>
  <c r="X917" i="1" s="1"/>
  <c r="X918" i="1" a="1"/>
  <c r="X918" i="1" s="1"/>
  <c r="X919" i="1" a="1"/>
  <c r="X919" i="1" s="1"/>
  <c r="X920" i="1" a="1"/>
  <c r="X920" i="1" s="1"/>
  <c r="X921" i="1" a="1"/>
  <c r="X921" i="1" s="1"/>
  <c r="X922" i="1" a="1"/>
  <c r="X922" i="1" s="1"/>
  <c r="X923" i="1" a="1"/>
  <c r="X923" i="1" s="1"/>
  <c r="X924" i="1" a="1"/>
  <c r="X924" i="1" s="1"/>
  <c r="X925" i="1" a="1"/>
  <c r="X925" i="1" s="1"/>
  <c r="X926" i="1" a="1"/>
  <c r="X926" i="1" s="1"/>
  <c r="X927" i="1" a="1"/>
  <c r="X927" i="1" s="1"/>
  <c r="X928" i="1" a="1"/>
  <c r="X928" i="1" s="1"/>
  <c r="X929" i="1" a="1"/>
  <c r="X929" i="1" s="1"/>
  <c r="X930" i="1" a="1"/>
  <c r="X930" i="1" s="1"/>
  <c r="X931" i="1" a="1"/>
  <c r="X931" i="1" s="1"/>
  <c r="X932" i="1" a="1"/>
  <c r="X932" i="1" s="1"/>
  <c r="X933" i="1" a="1"/>
  <c r="X933" i="1" s="1"/>
  <c r="X934" i="1" a="1"/>
  <c r="X934" i="1" s="1"/>
  <c r="X935" i="1" a="1"/>
  <c r="X935" i="1" s="1"/>
  <c r="X936" i="1" a="1"/>
  <c r="X936" i="1" s="1"/>
  <c r="X937" i="1" a="1"/>
  <c r="X937" i="1" s="1"/>
  <c r="X938" i="1" a="1"/>
  <c r="X938" i="1" s="1"/>
  <c r="X939" i="1" a="1"/>
  <c r="X939" i="1" s="1"/>
  <c r="X940" i="1" a="1"/>
  <c r="X940" i="1" s="1"/>
  <c r="X941" i="1" a="1"/>
  <c r="X941" i="1" s="1"/>
  <c r="X942" i="1" a="1"/>
  <c r="X942" i="1" s="1"/>
  <c r="X943" i="1" a="1"/>
  <c r="X943" i="1" s="1"/>
  <c r="X944" i="1" a="1"/>
  <c r="X944" i="1" s="1"/>
  <c r="X945" i="1" a="1"/>
  <c r="X945" i="1" s="1"/>
  <c r="X946" i="1" a="1"/>
  <c r="X946" i="1" s="1"/>
  <c r="X947" i="1" a="1"/>
  <c r="X947" i="1" s="1"/>
  <c r="X948" i="1" a="1"/>
  <c r="X948" i="1" s="1"/>
  <c r="X949" i="1" a="1"/>
  <c r="X949" i="1" s="1"/>
  <c r="X950" i="1" a="1"/>
  <c r="X950" i="1" s="1"/>
  <c r="X951" i="1" a="1"/>
  <c r="X951" i="1" s="1"/>
  <c r="X952" i="1" a="1"/>
  <c r="X952" i="1" s="1"/>
  <c r="X953" i="1" a="1"/>
  <c r="X953" i="1" s="1"/>
  <c r="X954" i="1" a="1"/>
  <c r="X954" i="1" s="1"/>
  <c r="X955" i="1" a="1"/>
  <c r="X955" i="1" s="1"/>
  <c r="X956" i="1" a="1"/>
  <c r="X956" i="1" s="1"/>
  <c r="X957" i="1" a="1"/>
  <c r="X957" i="1" s="1"/>
  <c r="X958" i="1" a="1"/>
  <c r="X958" i="1" s="1"/>
  <c r="X959" i="1" a="1"/>
  <c r="X959" i="1" s="1"/>
  <c r="X960" i="1" a="1"/>
  <c r="X960" i="1" s="1"/>
  <c r="X961" i="1" a="1"/>
  <c r="X961" i="1" s="1"/>
  <c r="X962" i="1" a="1"/>
  <c r="X962" i="1" s="1"/>
  <c r="X963" i="1" a="1"/>
  <c r="X963" i="1" s="1"/>
  <c r="X964" i="1" a="1"/>
  <c r="X964" i="1" s="1"/>
  <c r="X965" i="1" a="1"/>
  <c r="X965" i="1" s="1"/>
  <c r="X966" i="1" a="1"/>
  <c r="X966" i="1" s="1"/>
  <c r="X967" i="1" a="1"/>
  <c r="X967" i="1" s="1"/>
  <c r="X968" i="1" a="1"/>
  <c r="X968" i="1" s="1"/>
  <c r="X969" i="1" a="1"/>
  <c r="X969" i="1" s="1"/>
  <c r="X970" i="1" a="1"/>
  <c r="X970" i="1" s="1"/>
  <c r="X971" i="1" a="1"/>
  <c r="X971" i="1" s="1"/>
  <c r="X972" i="1" a="1"/>
  <c r="X972" i="1" s="1"/>
  <c r="X973" i="1" a="1"/>
  <c r="X973" i="1" s="1"/>
  <c r="X974" i="1" a="1"/>
  <c r="X974" i="1" s="1"/>
  <c r="X975" i="1" a="1"/>
  <c r="X975" i="1" s="1"/>
  <c r="X976" i="1" a="1"/>
  <c r="X976" i="1" s="1"/>
  <c r="X977" i="1" a="1"/>
  <c r="X977" i="1" s="1"/>
  <c r="X978" i="1" a="1"/>
  <c r="X978" i="1" s="1"/>
  <c r="X979" i="1" a="1"/>
  <c r="X979" i="1" s="1"/>
  <c r="X980" i="1" a="1"/>
  <c r="X980" i="1" s="1"/>
  <c r="X981" i="1" a="1"/>
  <c r="X981" i="1" s="1"/>
  <c r="X982" i="1" a="1"/>
  <c r="X982" i="1" s="1"/>
  <c r="X983" i="1" a="1"/>
  <c r="X983" i="1" s="1"/>
  <c r="X984" i="1" a="1"/>
  <c r="X984" i="1" s="1"/>
  <c r="X985" i="1" a="1"/>
  <c r="X985" i="1" s="1"/>
  <c r="X986" i="1" a="1"/>
  <c r="X986" i="1" s="1"/>
  <c r="X987" i="1" a="1"/>
  <c r="X987" i="1" s="1"/>
  <c r="X988" i="1" a="1"/>
  <c r="X988" i="1" s="1"/>
  <c r="X989" i="1" a="1"/>
  <c r="X989" i="1" s="1"/>
  <c r="X990" i="1" a="1"/>
  <c r="X990" i="1" s="1"/>
  <c r="X991" i="1" a="1"/>
  <c r="X991" i="1" s="1"/>
  <c r="X992" i="1" a="1"/>
  <c r="X992" i="1" s="1"/>
  <c r="X993" i="1" a="1"/>
  <c r="X993" i="1" s="1"/>
  <c r="X994" i="1" a="1"/>
  <c r="X994" i="1" s="1"/>
  <c r="X995" i="1" a="1"/>
  <c r="X995" i="1" s="1"/>
  <c r="X996" i="1" a="1"/>
  <c r="X996" i="1" s="1"/>
  <c r="X997" i="1" a="1"/>
  <c r="X997" i="1" s="1"/>
  <c r="X998" i="1" a="1"/>
  <c r="X998" i="1" s="1"/>
  <c r="X999" i="1" a="1"/>
  <c r="X999" i="1" s="1"/>
  <c r="X1000" i="1" a="1"/>
  <c r="X1000" i="1" s="1"/>
  <c r="X1001" i="1" a="1"/>
  <c r="X1001" i="1" s="1"/>
  <c r="X1002" i="1" a="1"/>
  <c r="X1002" i="1" s="1"/>
  <c r="X1003" i="1" a="1"/>
  <c r="X1003" i="1" s="1"/>
  <c r="X1004" i="1" a="1"/>
  <c r="X1004" i="1" s="1"/>
  <c r="X1005" i="1" a="1"/>
  <c r="X1005" i="1" s="1"/>
  <c r="X1006" i="1" a="1"/>
  <c r="X1006" i="1" s="1"/>
  <c r="X1007" i="1" a="1"/>
  <c r="X1007" i="1" s="1"/>
  <c r="X1008" i="1" a="1"/>
  <c r="X1008" i="1" s="1"/>
  <c r="X1009" i="1" a="1"/>
  <c r="X1009" i="1" s="1"/>
  <c r="X1010" i="1" a="1"/>
  <c r="X1010" i="1" s="1"/>
  <c r="X1011" i="1" a="1"/>
  <c r="X1011" i="1" s="1"/>
  <c r="X1012" i="1" a="1"/>
  <c r="X1012" i="1" s="1"/>
  <c r="X1013" i="1" a="1"/>
  <c r="X1013" i="1" s="1"/>
  <c r="X1014" i="1" a="1"/>
  <c r="X1014" i="1" s="1"/>
  <c r="X1015" i="1" a="1"/>
  <c r="X1015" i="1" s="1"/>
  <c r="X1016" i="1" a="1"/>
  <c r="X1016" i="1" s="1"/>
  <c r="X1017" i="1" a="1"/>
  <c r="X1017" i="1" s="1"/>
  <c r="X1018" i="1" a="1"/>
  <c r="X1018" i="1" s="1"/>
  <c r="X1019" i="1" a="1"/>
  <c r="X1019" i="1" s="1"/>
  <c r="X1020" i="1" a="1"/>
  <c r="X1020" i="1" s="1"/>
  <c r="X1021" i="1" a="1"/>
  <c r="X1021" i="1" s="1"/>
  <c r="X1022" i="1" a="1"/>
  <c r="X1022" i="1" s="1"/>
  <c r="X1023" i="1" a="1"/>
  <c r="X1023" i="1" s="1"/>
  <c r="X1024" i="1" a="1"/>
  <c r="X1024" i="1" s="1"/>
  <c r="X1025" i="1" a="1"/>
  <c r="X1025" i="1" s="1"/>
  <c r="X1026" i="1" a="1"/>
  <c r="X1026" i="1" s="1"/>
  <c r="X1027" i="1" a="1"/>
  <c r="X1027" i="1" s="1"/>
  <c r="X1028" i="1" a="1"/>
  <c r="X1028" i="1" s="1"/>
  <c r="X1029" i="1" a="1"/>
  <c r="X1029" i="1" s="1"/>
  <c r="X1030" i="1" a="1"/>
  <c r="X1030" i="1" s="1"/>
  <c r="X1031" i="1" a="1"/>
  <c r="X1031" i="1" s="1"/>
  <c r="X1032" i="1" a="1"/>
  <c r="X1032" i="1" s="1"/>
  <c r="X1033" i="1" a="1"/>
  <c r="X1033" i="1" s="1"/>
  <c r="X1034" i="1" a="1"/>
  <c r="X1034" i="1" s="1"/>
  <c r="X1035" i="1" a="1"/>
  <c r="X1035" i="1" s="1"/>
  <c r="X1036" i="1" a="1"/>
  <c r="X1036" i="1" s="1"/>
  <c r="X1037" i="1" a="1"/>
  <c r="X1037" i="1" s="1"/>
  <c r="X1038" i="1" a="1"/>
  <c r="X1038" i="1" s="1"/>
  <c r="X1039" i="1" a="1"/>
  <c r="X1039" i="1" s="1"/>
  <c r="X1040" i="1" a="1"/>
  <c r="X1040" i="1" s="1"/>
  <c r="X1041" i="1" a="1"/>
  <c r="X1041" i="1" s="1"/>
  <c r="X1042" i="1" a="1"/>
  <c r="X1042" i="1" s="1"/>
  <c r="X1043" i="1" a="1"/>
  <c r="X1043" i="1" s="1"/>
  <c r="X1044" i="1" a="1"/>
  <c r="X1044" i="1" s="1"/>
  <c r="X1045" i="1" a="1"/>
  <c r="X1045" i="1" s="1"/>
  <c r="X1046" i="1" a="1"/>
  <c r="X1046" i="1" s="1"/>
  <c r="X1047" i="1" a="1"/>
  <c r="X1047" i="1" s="1"/>
  <c r="X1048" i="1" a="1"/>
  <c r="X1048" i="1" s="1"/>
  <c r="X1049" i="1" a="1"/>
  <c r="X1049" i="1" s="1"/>
  <c r="X1050" i="1" a="1"/>
  <c r="X1050" i="1" s="1"/>
  <c r="X1051" i="1" a="1"/>
  <c r="X1051" i="1" s="1"/>
  <c r="X1052" i="1" a="1"/>
  <c r="X1052" i="1" s="1"/>
  <c r="X1053" i="1" a="1"/>
  <c r="X1053" i="1" s="1"/>
  <c r="X1054" i="1" a="1"/>
  <c r="X1054" i="1" s="1"/>
  <c r="X1055" i="1" a="1"/>
  <c r="X1055" i="1" s="1"/>
  <c r="X1056" i="1" a="1"/>
  <c r="X1056" i="1" s="1"/>
  <c r="X1057" i="1" a="1"/>
  <c r="X1057" i="1" s="1"/>
  <c r="X1058" i="1" a="1"/>
  <c r="X1058" i="1" s="1"/>
  <c r="X1059" i="1" a="1"/>
  <c r="X1059" i="1" s="1"/>
  <c r="X1060" i="1" a="1"/>
  <c r="X1060" i="1" s="1"/>
  <c r="X1061" i="1" a="1"/>
  <c r="X1061" i="1" s="1"/>
  <c r="X1062" i="1" a="1"/>
  <c r="X1062" i="1" s="1"/>
  <c r="X1063" i="1" a="1"/>
  <c r="X1063" i="1" s="1"/>
  <c r="X1064" i="1" a="1"/>
  <c r="X1064" i="1" s="1"/>
  <c r="X1065" i="1" a="1"/>
  <c r="X1065" i="1" s="1"/>
  <c r="X1066" i="1" a="1"/>
  <c r="X1066" i="1" s="1"/>
  <c r="X1067" i="1" a="1"/>
  <c r="X1067" i="1" s="1"/>
  <c r="X1068" i="1" a="1"/>
  <c r="X1068" i="1" s="1"/>
  <c r="X1069" i="1" a="1"/>
  <c r="X1069" i="1" s="1"/>
  <c r="X1070" i="1" a="1"/>
  <c r="X1070" i="1" s="1"/>
  <c r="X1071" i="1" a="1"/>
  <c r="X1071" i="1" s="1"/>
  <c r="X1072" i="1" a="1"/>
  <c r="X1072" i="1" s="1"/>
  <c r="X1073" i="1" a="1"/>
  <c r="X1073" i="1" s="1"/>
  <c r="X1074" i="1" a="1"/>
  <c r="X1074" i="1" s="1"/>
  <c r="X1075" i="1" a="1"/>
  <c r="X1075" i="1" s="1"/>
  <c r="X1076" i="1" a="1"/>
  <c r="X1076" i="1" s="1"/>
  <c r="X1077" i="1" a="1"/>
  <c r="X1077" i="1" s="1"/>
  <c r="X1078" i="1" a="1"/>
  <c r="X1078" i="1" s="1"/>
  <c r="X1079" i="1" a="1"/>
  <c r="X1079" i="1" s="1"/>
  <c r="X1080" i="1" a="1"/>
  <c r="X1080" i="1" s="1"/>
  <c r="X1081" i="1" a="1"/>
  <c r="X1081" i="1" s="1"/>
  <c r="X1082" i="1" a="1"/>
  <c r="X1082" i="1" s="1"/>
  <c r="X1083" i="1" a="1"/>
  <c r="X1083" i="1" s="1"/>
  <c r="X1084" i="1" a="1"/>
  <c r="X1084" i="1" s="1"/>
  <c r="X1085" i="1" a="1"/>
  <c r="X1085" i="1" s="1"/>
  <c r="X1086" i="1" a="1"/>
  <c r="X1086" i="1" s="1"/>
  <c r="X1087" i="1" a="1"/>
  <c r="X1087" i="1" s="1"/>
  <c r="X1088" i="1" a="1"/>
  <c r="X1088" i="1" s="1"/>
  <c r="X1089" i="1" a="1"/>
  <c r="X1089" i="1" s="1"/>
  <c r="X1090" i="1" a="1"/>
  <c r="X1090" i="1" s="1"/>
  <c r="X1091" i="1" a="1"/>
  <c r="X1091" i="1" s="1"/>
  <c r="X1092" i="1" a="1"/>
  <c r="X1092" i="1" s="1"/>
  <c r="X1093" i="1" a="1"/>
  <c r="X1093" i="1" s="1"/>
  <c r="X1094" i="1" a="1"/>
  <c r="X1094" i="1" s="1"/>
  <c r="X1095" i="1" a="1"/>
  <c r="X1095" i="1" s="1"/>
  <c r="X1096" i="1" a="1"/>
  <c r="X1096" i="1" s="1"/>
  <c r="X1097" i="1" a="1"/>
  <c r="X1097" i="1" s="1"/>
  <c r="X1098" i="1" a="1"/>
  <c r="X1098" i="1" s="1"/>
  <c r="X1099" i="1" a="1"/>
  <c r="X1099" i="1" s="1"/>
  <c r="X1100" i="1" a="1"/>
  <c r="X1100" i="1" s="1"/>
  <c r="X1101" i="1" a="1"/>
  <c r="X1101" i="1" s="1"/>
  <c r="X1102" i="1" a="1"/>
  <c r="X1102" i="1" s="1"/>
  <c r="X1103" i="1" a="1"/>
  <c r="X1103" i="1" s="1"/>
  <c r="X1104" i="1" a="1"/>
  <c r="X1104" i="1" s="1"/>
  <c r="X1105" i="1" a="1"/>
  <c r="X1105" i="1" s="1"/>
  <c r="X1106" i="1" a="1"/>
  <c r="X1106" i="1" s="1"/>
  <c r="X1107" i="1" a="1"/>
  <c r="X1107" i="1" s="1"/>
  <c r="X1108" i="1" a="1"/>
  <c r="X1108" i="1" s="1"/>
  <c r="X1109" i="1" a="1"/>
  <c r="X1109" i="1" s="1"/>
  <c r="X1110" i="1" a="1"/>
  <c r="X1110" i="1" s="1"/>
  <c r="X1111" i="1" a="1"/>
  <c r="X1111" i="1" s="1"/>
  <c r="X1112" i="1" a="1"/>
  <c r="X1112" i="1" s="1"/>
  <c r="X1113" i="1" a="1"/>
  <c r="X1113" i="1" s="1"/>
  <c r="X1114" i="1" a="1"/>
  <c r="X1114" i="1" s="1"/>
  <c r="X1115" i="1" a="1"/>
  <c r="X1115" i="1" s="1"/>
  <c r="X1116" i="1" a="1"/>
  <c r="X1116" i="1" s="1"/>
  <c r="X1117" i="1" a="1"/>
  <c r="X1117" i="1" s="1"/>
  <c r="X1118" i="1" a="1"/>
  <c r="X1118" i="1" s="1"/>
  <c r="X1119" i="1" a="1"/>
  <c r="X1119" i="1" s="1"/>
  <c r="X1120" i="1" a="1"/>
  <c r="X1120" i="1" s="1"/>
  <c r="X1121" i="1" a="1"/>
  <c r="X1121" i="1" s="1"/>
  <c r="X1122" i="1" a="1"/>
  <c r="X1122" i="1" s="1"/>
  <c r="X1123" i="1" a="1"/>
  <c r="X1123" i="1" s="1"/>
  <c r="X1124" i="1" a="1"/>
  <c r="X1124" i="1" s="1"/>
  <c r="X1125" i="1" a="1"/>
  <c r="X1125" i="1" s="1"/>
  <c r="X1126" i="1" a="1"/>
  <c r="X1126" i="1" s="1"/>
  <c r="X1127" i="1" a="1"/>
  <c r="X1127" i="1" s="1"/>
  <c r="X1128" i="1" a="1"/>
  <c r="X1128" i="1" s="1"/>
  <c r="X1129" i="1" a="1"/>
  <c r="X1129" i="1" s="1"/>
  <c r="X1130" i="1" a="1"/>
  <c r="X1130" i="1" s="1"/>
  <c r="X1131" i="1" a="1"/>
  <c r="X1131" i="1" s="1"/>
  <c r="X1132" i="1" a="1"/>
  <c r="X1132" i="1" s="1"/>
  <c r="X1133" i="1" a="1"/>
  <c r="X1133" i="1" s="1"/>
  <c r="X1134" i="1" a="1"/>
  <c r="X1134" i="1" s="1"/>
  <c r="X1135" i="1" a="1"/>
  <c r="X1135" i="1" s="1"/>
  <c r="X1136" i="1" a="1"/>
  <c r="X1136" i="1" s="1"/>
  <c r="X1137" i="1" a="1"/>
  <c r="X1137" i="1" s="1"/>
  <c r="X1138" i="1" a="1"/>
  <c r="X1138" i="1" s="1"/>
  <c r="X1139" i="1" a="1"/>
  <c r="X1139" i="1" s="1"/>
  <c r="X1140" i="1" a="1"/>
  <c r="X1140" i="1" s="1"/>
  <c r="X1141" i="1" a="1"/>
  <c r="X1141" i="1" s="1"/>
  <c r="X1142" i="1" a="1"/>
  <c r="X1142" i="1" s="1"/>
  <c r="X1143" i="1" a="1"/>
  <c r="X1143" i="1" s="1"/>
  <c r="X1144" i="1" a="1"/>
  <c r="X1144" i="1" s="1"/>
  <c r="X1145" i="1" a="1"/>
  <c r="X1145" i="1" s="1"/>
  <c r="X1146" i="1" a="1"/>
  <c r="X1146" i="1" s="1"/>
  <c r="X1147" i="1" a="1"/>
  <c r="X1147" i="1" s="1"/>
  <c r="X1148" i="1" a="1"/>
  <c r="X1148" i="1" s="1"/>
  <c r="X1149" i="1" a="1"/>
  <c r="X1149" i="1" s="1"/>
  <c r="X1150" i="1" a="1"/>
  <c r="X1150" i="1" s="1"/>
  <c r="X1151" i="1" a="1"/>
  <c r="X1151" i="1" s="1"/>
  <c r="X1152" i="1" a="1"/>
  <c r="X1152" i="1" s="1"/>
  <c r="X1153" i="1" a="1"/>
  <c r="X1153" i="1" s="1"/>
  <c r="X1154" i="1" a="1"/>
  <c r="X1154" i="1" s="1"/>
  <c r="X1155" i="1" a="1"/>
  <c r="X1155" i="1" s="1"/>
  <c r="X1156" i="1" a="1"/>
  <c r="X1156" i="1" s="1"/>
  <c r="X1157" i="1" a="1"/>
  <c r="X1157" i="1" s="1"/>
  <c r="X1158" i="1" a="1"/>
  <c r="X1158" i="1" s="1"/>
  <c r="X1159" i="1" a="1"/>
  <c r="X1159" i="1" s="1"/>
  <c r="X1160" i="1" a="1"/>
  <c r="X1160" i="1" s="1"/>
  <c r="X1161" i="1" a="1"/>
  <c r="X1161" i="1" s="1"/>
  <c r="X1162" i="1" a="1"/>
  <c r="X1162" i="1" s="1"/>
  <c r="X1163" i="1" a="1"/>
  <c r="X1163" i="1" s="1"/>
  <c r="X1164" i="1" a="1"/>
  <c r="X1164" i="1" s="1"/>
  <c r="X1165" i="1" a="1"/>
  <c r="X1165" i="1" s="1"/>
  <c r="X1166" i="1" a="1"/>
  <c r="X1166" i="1" s="1"/>
  <c r="X1167" i="1" a="1"/>
  <c r="X1167" i="1" s="1"/>
  <c r="X1168" i="1" a="1"/>
  <c r="X1168" i="1" s="1"/>
  <c r="X1169" i="1" a="1"/>
  <c r="X1169" i="1" s="1"/>
  <c r="X1170" i="1" a="1"/>
  <c r="X1170" i="1" s="1"/>
  <c r="X1171" i="1" a="1"/>
  <c r="X1171" i="1" s="1"/>
  <c r="X1172" i="1" a="1"/>
  <c r="X1172" i="1" s="1"/>
  <c r="X1173" i="1" a="1"/>
  <c r="X1173" i="1" s="1"/>
  <c r="X1174" i="1" a="1"/>
  <c r="X1174" i="1" s="1"/>
  <c r="X1175" i="1" a="1"/>
  <c r="X1175" i="1" s="1"/>
  <c r="X1176" i="1" a="1"/>
  <c r="X1176" i="1" s="1"/>
  <c r="X1177" i="1" a="1"/>
  <c r="X1177" i="1" s="1"/>
  <c r="X1178" i="1" a="1"/>
  <c r="X1178" i="1" s="1"/>
  <c r="X1179" i="1" a="1"/>
  <c r="X1179" i="1" s="1"/>
  <c r="X1180" i="1" a="1"/>
  <c r="X1180" i="1" s="1"/>
  <c r="X1181" i="1" a="1"/>
  <c r="X1181" i="1" s="1"/>
  <c r="X1182" i="1" a="1"/>
  <c r="X1182" i="1" s="1"/>
  <c r="X1183" i="1" a="1"/>
  <c r="X1183" i="1" s="1"/>
  <c r="X1184" i="1" a="1"/>
  <c r="X1184" i="1" s="1"/>
  <c r="X1185" i="1" a="1"/>
  <c r="X1185" i="1" s="1"/>
  <c r="X1186" i="1" a="1"/>
  <c r="X1186" i="1" s="1"/>
  <c r="X1187" i="1" a="1"/>
  <c r="X1187" i="1" s="1"/>
  <c r="X1188" i="1" a="1"/>
  <c r="X1188" i="1" s="1"/>
  <c r="X1189" i="1" a="1"/>
  <c r="X1189" i="1" s="1"/>
  <c r="X1190" i="1" a="1"/>
  <c r="X1190" i="1" s="1"/>
  <c r="X1191" i="1" a="1"/>
  <c r="X1191" i="1" s="1"/>
  <c r="X1192" i="1" a="1"/>
  <c r="X1192" i="1" s="1"/>
  <c r="X1193" i="1" a="1"/>
  <c r="X1193" i="1" s="1"/>
  <c r="X1194" i="1" a="1"/>
  <c r="X1194" i="1" s="1"/>
  <c r="X1195" i="1" a="1"/>
  <c r="X1195" i="1" s="1"/>
  <c r="X1196" i="1" a="1"/>
  <c r="X1196" i="1" s="1"/>
  <c r="X1197" i="1" a="1"/>
  <c r="X1197" i="1" s="1"/>
  <c r="X1198" i="1" a="1"/>
  <c r="X1198" i="1" s="1"/>
  <c r="X1199" i="1" a="1"/>
  <c r="X1199" i="1" s="1"/>
  <c r="X1200" i="1" a="1"/>
  <c r="X1200" i="1" s="1"/>
  <c r="X1201" i="1" a="1"/>
  <c r="X1201" i="1" s="1"/>
  <c r="X1202" i="1" a="1"/>
  <c r="X1202" i="1" s="1"/>
  <c r="X1203" i="1" a="1"/>
  <c r="X1203" i="1" s="1"/>
  <c r="X1204" i="1" a="1"/>
  <c r="X1204" i="1" s="1"/>
  <c r="X1205" i="1" a="1"/>
  <c r="X1205" i="1" s="1"/>
  <c r="X1206" i="1" a="1"/>
  <c r="X1206" i="1" s="1"/>
  <c r="X1207" i="1" a="1"/>
  <c r="X1207" i="1" s="1"/>
  <c r="X1208" i="1" a="1"/>
  <c r="X1208" i="1" s="1"/>
  <c r="X1209" i="1" a="1"/>
  <c r="X1209" i="1" s="1"/>
  <c r="X1210" i="1" a="1"/>
  <c r="X1210" i="1" s="1"/>
  <c r="X1211" i="1" a="1"/>
  <c r="X1211" i="1" s="1"/>
  <c r="X1212" i="1" a="1"/>
  <c r="X1212" i="1" s="1"/>
  <c r="X1213" i="1" a="1"/>
  <c r="X1213" i="1" s="1"/>
  <c r="X1214" i="1" a="1"/>
  <c r="X1214" i="1" s="1"/>
  <c r="X1215" i="1" a="1"/>
  <c r="X1215" i="1" s="1"/>
  <c r="X1216" i="1" a="1"/>
  <c r="X1216" i="1" s="1"/>
  <c r="X1217" i="1" a="1"/>
  <c r="X1217" i="1" s="1"/>
  <c r="X1218" i="1" a="1"/>
  <c r="X1218" i="1" s="1"/>
  <c r="X1219" i="1" a="1"/>
  <c r="X1219" i="1" s="1"/>
  <c r="X1220" i="1" a="1"/>
  <c r="X1220" i="1" s="1"/>
  <c r="X1221" i="1" a="1"/>
  <c r="X1221" i="1" s="1"/>
  <c r="X1222" i="1" a="1"/>
  <c r="X1222" i="1" s="1"/>
  <c r="X1223" i="1" a="1"/>
  <c r="X1223" i="1" s="1"/>
  <c r="X1224" i="1" a="1"/>
  <c r="X1224" i="1" s="1"/>
  <c r="X1225" i="1" a="1"/>
  <c r="X1225" i="1" s="1"/>
  <c r="X1226" i="1" a="1"/>
  <c r="X1226" i="1" s="1"/>
  <c r="X1227" i="1" a="1"/>
  <c r="X1227" i="1" s="1"/>
  <c r="X1228" i="1" a="1"/>
  <c r="X1228" i="1" s="1"/>
  <c r="X1229" i="1" a="1"/>
  <c r="X1229" i="1" s="1"/>
  <c r="X1230" i="1" a="1"/>
  <c r="X1230" i="1" s="1"/>
  <c r="X1231" i="1" a="1"/>
  <c r="X1231" i="1" s="1"/>
  <c r="X1232" i="1" a="1"/>
  <c r="X1232" i="1" s="1"/>
  <c r="X1233" i="1" a="1"/>
  <c r="X1233" i="1" s="1"/>
  <c r="X1234" i="1" a="1"/>
  <c r="X1234" i="1" s="1"/>
  <c r="X1235" i="1" a="1"/>
  <c r="X1235" i="1" s="1"/>
  <c r="X1236" i="1" a="1"/>
  <c r="X1236" i="1" s="1"/>
  <c r="X1237" i="1" a="1"/>
  <c r="X1237" i="1" s="1"/>
  <c r="X1238" i="1" a="1"/>
  <c r="X1238" i="1" s="1"/>
  <c r="X1239" i="1" a="1"/>
  <c r="X1239" i="1" s="1"/>
  <c r="X1240" i="1" a="1"/>
  <c r="X1240" i="1" s="1"/>
  <c r="X1241" i="1" a="1"/>
  <c r="X1241" i="1" s="1"/>
  <c r="X1242" i="1" a="1"/>
  <c r="X1242" i="1" s="1"/>
  <c r="X1243" i="1" a="1"/>
  <c r="X1243" i="1" s="1"/>
  <c r="X1244" i="1" a="1"/>
  <c r="X1244" i="1" s="1"/>
  <c r="X1245" i="1" a="1"/>
  <c r="X1245" i="1" s="1"/>
  <c r="X1246" i="1" a="1"/>
  <c r="X1246" i="1" s="1"/>
  <c r="X1247" i="1" a="1"/>
  <c r="X1247" i="1" s="1"/>
  <c r="X1248" i="1" a="1"/>
  <c r="X1248" i="1" s="1"/>
  <c r="X1249" i="1" a="1"/>
  <c r="X1249" i="1" s="1"/>
  <c r="X1250" i="1" a="1"/>
  <c r="X1250" i="1" s="1"/>
  <c r="X1251" i="1" a="1"/>
  <c r="X1251" i="1" s="1"/>
  <c r="X1252" i="1" a="1"/>
  <c r="X1252" i="1" s="1"/>
  <c r="X1253" i="1" a="1"/>
  <c r="X1253" i="1" s="1"/>
  <c r="X1254" i="1" a="1"/>
  <c r="X1254" i="1" s="1"/>
  <c r="X1255" i="1" a="1"/>
  <c r="X1255" i="1" s="1"/>
  <c r="X1256" i="1" a="1"/>
  <c r="X1256" i="1" s="1"/>
  <c r="X1257" i="1" a="1"/>
  <c r="X1257" i="1" s="1"/>
  <c r="X1258" i="1" a="1"/>
  <c r="X1258" i="1" s="1"/>
  <c r="X1259" i="1" a="1"/>
  <c r="X1259" i="1" s="1"/>
  <c r="X1260" i="1" a="1"/>
  <c r="X1260" i="1" s="1"/>
  <c r="X1261" i="1" a="1"/>
  <c r="X1261" i="1" s="1"/>
  <c r="X1262" i="1" a="1"/>
  <c r="X1262" i="1" s="1"/>
  <c r="X1263" i="1" a="1"/>
  <c r="X1263" i="1" s="1"/>
  <c r="X1264" i="1" a="1"/>
  <c r="X1264" i="1" s="1"/>
  <c r="X1265" i="1" a="1"/>
  <c r="X1265" i="1" s="1"/>
  <c r="X1266" i="1" a="1"/>
  <c r="X1266" i="1" s="1"/>
  <c r="X1267" i="1" a="1"/>
  <c r="X1267" i="1" s="1"/>
  <c r="X1268" i="1" a="1"/>
  <c r="X1268" i="1" s="1"/>
  <c r="X1269" i="1" a="1"/>
  <c r="X1269" i="1" s="1"/>
  <c r="X1270" i="1" a="1"/>
  <c r="X1270" i="1" s="1"/>
  <c r="X1271" i="1" a="1"/>
  <c r="X1271" i="1" s="1"/>
  <c r="X1272" i="1" a="1"/>
  <c r="X1272" i="1" s="1"/>
  <c r="X1273" i="1" a="1"/>
  <c r="X1273" i="1" s="1"/>
  <c r="X1274" i="1" a="1"/>
  <c r="X1274" i="1" s="1"/>
  <c r="X1275" i="1" a="1"/>
  <c r="X1275" i="1" s="1"/>
  <c r="X1276" i="1" a="1"/>
  <c r="X1276" i="1" s="1"/>
  <c r="X1277" i="1" a="1"/>
  <c r="X1277" i="1" s="1"/>
  <c r="X1278" i="1" a="1"/>
  <c r="X1278" i="1" s="1"/>
  <c r="X1279" i="1" a="1"/>
  <c r="X1279" i="1" s="1"/>
  <c r="X1280" i="1" a="1"/>
  <c r="X1280" i="1" s="1"/>
  <c r="X1281" i="1" a="1"/>
  <c r="X1281" i="1" s="1"/>
  <c r="X1282" i="1" a="1"/>
  <c r="X1282" i="1" s="1"/>
  <c r="X1283" i="1" a="1"/>
  <c r="X1283" i="1" s="1"/>
  <c r="X1284" i="1" a="1"/>
  <c r="X1284" i="1" s="1"/>
  <c r="X1285" i="1" a="1"/>
  <c r="X1285" i="1" s="1"/>
  <c r="X1286" i="1" a="1"/>
  <c r="X1286" i="1" s="1"/>
  <c r="X1287" i="1" a="1"/>
  <c r="X1287" i="1" s="1"/>
  <c r="X1288" i="1" a="1"/>
  <c r="X1288" i="1" s="1"/>
  <c r="X1289" i="1" a="1"/>
  <c r="X1289" i="1" s="1"/>
  <c r="X1290" i="1" a="1"/>
  <c r="X1290" i="1" s="1"/>
  <c r="X1291" i="1" a="1"/>
  <c r="X1291" i="1" s="1"/>
  <c r="X1292" i="1" a="1"/>
  <c r="X1292" i="1" s="1"/>
  <c r="X1293" i="1" a="1"/>
  <c r="X1293" i="1" s="1"/>
  <c r="X1294" i="1" a="1"/>
  <c r="X1294" i="1" s="1"/>
  <c r="X1295" i="1" a="1"/>
  <c r="X1295" i="1" s="1"/>
  <c r="X1296" i="1" a="1"/>
  <c r="X1296" i="1" s="1"/>
  <c r="X1297" i="1" a="1"/>
  <c r="X1297" i="1" s="1"/>
  <c r="X1298" i="1" a="1"/>
  <c r="X1298" i="1" s="1"/>
  <c r="X1299" i="1" a="1"/>
  <c r="X1299" i="1" s="1"/>
  <c r="X1300" i="1" a="1"/>
  <c r="X1300" i="1" s="1"/>
  <c r="X1301" i="1" a="1"/>
  <c r="X1301" i="1" s="1"/>
  <c r="X1302" i="1" a="1"/>
  <c r="X1302" i="1" s="1"/>
  <c r="X1303" i="1" a="1"/>
  <c r="X1303" i="1" s="1"/>
  <c r="X1304" i="1" a="1"/>
  <c r="X1304" i="1" s="1"/>
  <c r="X1305" i="1" a="1"/>
  <c r="X1305" i="1" s="1"/>
  <c r="X1306" i="1" a="1"/>
  <c r="X1306" i="1" s="1"/>
  <c r="X1307" i="1" a="1"/>
  <c r="X1307" i="1" s="1"/>
  <c r="X1308" i="1" a="1"/>
  <c r="X1308" i="1" s="1"/>
  <c r="X1309" i="1" a="1"/>
  <c r="X1309" i="1" s="1"/>
  <c r="X1310" i="1" a="1"/>
  <c r="X1310" i="1" s="1"/>
  <c r="X1311" i="1" a="1"/>
  <c r="X1311" i="1" s="1"/>
  <c r="X1312" i="1" a="1"/>
  <c r="X1312" i="1" s="1"/>
  <c r="X1313" i="1" a="1"/>
  <c r="X1313" i="1" s="1"/>
  <c r="X1314" i="1" a="1"/>
  <c r="X1314" i="1" s="1"/>
  <c r="X1315" i="1" a="1"/>
  <c r="X1315" i="1" s="1"/>
  <c r="X1316" i="1" a="1"/>
  <c r="X1316" i="1" s="1"/>
  <c r="X1317" i="1" a="1"/>
  <c r="X1317" i="1" s="1"/>
  <c r="X1318" i="1" a="1"/>
  <c r="X1318" i="1" s="1"/>
  <c r="X1319" i="1" a="1"/>
  <c r="X1319" i="1" s="1"/>
  <c r="X1320" i="1" a="1"/>
  <c r="X1320" i="1" s="1"/>
  <c r="X1321" i="1" a="1"/>
  <c r="X1321" i="1" s="1"/>
  <c r="X1322" i="1" a="1"/>
  <c r="X1322" i="1" s="1"/>
  <c r="X1323" i="1" a="1"/>
  <c r="X1323" i="1" s="1"/>
  <c r="X1324" i="1" a="1"/>
  <c r="X1324" i="1" s="1"/>
  <c r="X1325" i="1" a="1"/>
  <c r="X1325" i="1" s="1"/>
  <c r="X1326" i="1" a="1"/>
  <c r="X1326" i="1" s="1"/>
  <c r="X1327" i="1" a="1"/>
  <c r="X1327" i="1" s="1"/>
  <c r="X1328" i="1" a="1"/>
  <c r="X1328" i="1" s="1"/>
  <c r="X1329" i="1" a="1"/>
  <c r="X1329" i="1" s="1"/>
  <c r="X1330" i="1" a="1"/>
  <c r="X1330" i="1" s="1"/>
  <c r="X1331" i="1" a="1"/>
  <c r="X1331" i="1" s="1"/>
  <c r="X1332" i="1" a="1"/>
  <c r="X1332" i="1" s="1"/>
  <c r="X1333" i="1" a="1"/>
  <c r="X1333" i="1" s="1"/>
  <c r="X1334" i="1" a="1"/>
  <c r="X1334" i="1" s="1"/>
  <c r="X1335" i="1" a="1"/>
  <c r="X1335" i="1" s="1"/>
  <c r="X1336" i="1" a="1"/>
  <c r="X1336" i="1" s="1"/>
  <c r="X1337" i="1" a="1"/>
  <c r="X1337" i="1" s="1"/>
  <c r="X1338" i="1" a="1"/>
  <c r="X1338" i="1" s="1"/>
  <c r="X1339" i="1" a="1"/>
  <c r="X1339" i="1" s="1"/>
  <c r="X1340" i="1" a="1"/>
  <c r="X1340" i="1" s="1"/>
  <c r="X1341" i="1" a="1"/>
  <c r="X1341" i="1" s="1"/>
  <c r="X1342" i="1" a="1"/>
  <c r="X1342" i="1" s="1"/>
  <c r="X1343" i="1" a="1"/>
  <c r="X1343" i="1" s="1"/>
  <c r="X1344" i="1" a="1"/>
  <c r="X1344" i="1" s="1"/>
  <c r="X1345" i="1" a="1"/>
  <c r="X1345" i="1" s="1"/>
  <c r="X1346" i="1" a="1"/>
  <c r="X1346" i="1" s="1"/>
  <c r="X1347" i="1" a="1"/>
  <c r="X1347" i="1" s="1"/>
  <c r="X1348" i="1" a="1"/>
  <c r="X1348" i="1" s="1"/>
  <c r="X1349" i="1" a="1"/>
  <c r="X1349" i="1" s="1"/>
  <c r="X1350" i="1" a="1"/>
  <c r="X1350" i="1" s="1"/>
  <c r="X1351" i="1" a="1"/>
  <c r="X1351" i="1" s="1"/>
  <c r="X1352" i="1" a="1"/>
  <c r="X1352" i="1" s="1"/>
  <c r="X1353" i="1" a="1"/>
  <c r="X1353" i="1" s="1"/>
  <c r="X1354" i="1" a="1"/>
  <c r="X1354" i="1" s="1"/>
  <c r="X1355" i="1" a="1"/>
  <c r="X1355" i="1" s="1"/>
  <c r="X1356" i="1" a="1"/>
  <c r="X1356" i="1" s="1"/>
  <c r="X1357" i="1" a="1"/>
  <c r="X1357" i="1" s="1"/>
  <c r="X1358" i="1" a="1"/>
  <c r="X1358" i="1" s="1"/>
  <c r="X1359" i="1" a="1"/>
  <c r="X1359" i="1" s="1"/>
  <c r="X1360" i="1" a="1"/>
  <c r="X1360" i="1" s="1"/>
  <c r="X1361" i="1" a="1"/>
  <c r="X1361" i="1" s="1"/>
  <c r="X1362" i="1" a="1"/>
  <c r="X1362" i="1" s="1"/>
  <c r="X1363" i="1" a="1"/>
  <c r="X1363" i="1" s="1"/>
  <c r="X1364" i="1" a="1"/>
  <c r="X1364" i="1" s="1"/>
  <c r="X1365" i="1" a="1"/>
  <c r="X1365" i="1" s="1"/>
  <c r="X1366" i="1" a="1"/>
  <c r="X1366" i="1" s="1"/>
  <c r="X1367" i="1" a="1"/>
  <c r="X1367" i="1" s="1"/>
  <c r="X1368" i="1" a="1"/>
  <c r="X1368" i="1" s="1"/>
  <c r="X1369" i="1" a="1"/>
  <c r="X1369" i="1" s="1"/>
  <c r="X1370" i="1" a="1"/>
  <c r="X1370" i="1" s="1"/>
  <c r="X1371" i="1" a="1"/>
  <c r="X1371" i="1" s="1"/>
  <c r="X1372" i="1" a="1"/>
  <c r="X1372" i="1" s="1"/>
  <c r="X1373" i="1" a="1"/>
  <c r="X1373" i="1" s="1"/>
  <c r="X1374" i="1" a="1"/>
  <c r="X1374" i="1" s="1"/>
  <c r="X1375" i="1" a="1"/>
  <c r="X1375" i="1" s="1"/>
  <c r="X1376" i="1" a="1"/>
  <c r="X1376" i="1" s="1"/>
  <c r="X1377" i="1" a="1"/>
  <c r="X1377" i="1" s="1"/>
  <c r="X1378" i="1" a="1"/>
  <c r="X1378" i="1" s="1"/>
  <c r="X1379" i="1" a="1"/>
  <c r="X1379" i="1" s="1"/>
  <c r="X1380" i="1" a="1"/>
  <c r="X1380" i="1" s="1"/>
  <c r="X1381" i="1" a="1"/>
  <c r="X1381" i="1" s="1"/>
  <c r="X1382" i="1" a="1"/>
  <c r="X1382" i="1" s="1"/>
  <c r="X1383" i="1" a="1"/>
  <c r="X1383" i="1" s="1"/>
  <c r="X1384" i="1" a="1"/>
  <c r="X1384" i="1" s="1"/>
  <c r="X1385" i="1" a="1"/>
  <c r="X1385" i="1" s="1"/>
  <c r="X1386" i="1" a="1"/>
  <c r="X1386" i="1" s="1"/>
  <c r="X1387" i="1" a="1"/>
  <c r="X1387" i="1" s="1"/>
  <c r="X1388" i="1" a="1"/>
  <c r="X1388" i="1" s="1"/>
  <c r="X1389" i="1" a="1"/>
  <c r="X1389" i="1" s="1"/>
  <c r="X1390" i="1" a="1"/>
  <c r="X1390" i="1" s="1"/>
  <c r="X1391" i="1" a="1"/>
  <c r="X1391" i="1" s="1"/>
  <c r="X1392" i="1" a="1"/>
  <c r="X1392" i="1" s="1"/>
  <c r="X1393" i="1" a="1"/>
  <c r="X1393" i="1" s="1"/>
  <c r="X1394" i="1" a="1"/>
  <c r="X1394" i="1" s="1"/>
  <c r="X1395" i="1" a="1"/>
  <c r="X1395" i="1" s="1"/>
  <c r="X1396" i="1" a="1"/>
  <c r="X1396" i="1" s="1"/>
  <c r="X1397" i="1" a="1"/>
  <c r="X1397" i="1" s="1"/>
  <c r="X1398" i="1" a="1"/>
  <c r="X1398" i="1" s="1"/>
  <c r="X1399" i="1" a="1"/>
  <c r="X1399" i="1" s="1"/>
  <c r="X1400" i="1" a="1"/>
  <c r="X1400" i="1" s="1"/>
  <c r="X1401" i="1" a="1"/>
  <c r="X1401" i="1" s="1"/>
  <c r="X1402" i="1" a="1"/>
  <c r="X1402" i="1" s="1"/>
  <c r="X1403" i="1" a="1"/>
  <c r="X1403" i="1" s="1"/>
  <c r="X1404" i="1" a="1"/>
  <c r="X1404" i="1" s="1"/>
  <c r="X1405" i="1" a="1"/>
  <c r="X1405" i="1" s="1"/>
  <c r="X1406" i="1" a="1"/>
  <c r="X1406" i="1" s="1"/>
  <c r="X1407" i="1" a="1"/>
  <c r="X1407" i="1" s="1"/>
  <c r="X1408" i="1" a="1"/>
  <c r="X1408" i="1" s="1"/>
  <c r="X1409" i="1" a="1"/>
  <c r="X1409" i="1" s="1"/>
  <c r="X1410" i="1" a="1"/>
  <c r="X1410" i="1" s="1"/>
  <c r="X1411" i="1" a="1"/>
  <c r="X1411" i="1" s="1"/>
  <c r="X1412" i="1" a="1"/>
  <c r="X1412" i="1" s="1"/>
  <c r="X1413" i="1" a="1"/>
  <c r="X1413" i="1" s="1"/>
  <c r="X1414" i="1" a="1"/>
  <c r="X1414" i="1" s="1"/>
  <c r="X1415" i="1" a="1"/>
  <c r="X1415" i="1" s="1"/>
  <c r="X1416" i="1" a="1"/>
  <c r="X1416" i="1" s="1"/>
  <c r="X1417" i="1" a="1"/>
  <c r="X1417" i="1" s="1"/>
  <c r="X1418" i="1" a="1"/>
  <c r="X1418" i="1" s="1"/>
  <c r="X1419" i="1" a="1"/>
  <c r="X1419" i="1" s="1"/>
  <c r="X1420" i="1" a="1"/>
  <c r="X1420" i="1" s="1"/>
  <c r="X1421" i="1" a="1"/>
  <c r="X1421" i="1" s="1"/>
  <c r="X1422" i="1" a="1"/>
  <c r="X1422" i="1" s="1"/>
  <c r="X1423" i="1" a="1"/>
  <c r="X1423" i="1" s="1"/>
  <c r="X1424" i="1" a="1"/>
  <c r="X1424" i="1" s="1"/>
  <c r="X1425" i="1" a="1"/>
  <c r="X1425" i="1" s="1"/>
  <c r="X1426" i="1" a="1"/>
  <c r="X1426" i="1" s="1"/>
  <c r="X1427" i="1" a="1"/>
  <c r="X1427" i="1" s="1"/>
  <c r="X1428" i="1" a="1"/>
  <c r="X1428" i="1" s="1"/>
  <c r="X1429" i="1" a="1"/>
  <c r="X1429" i="1" s="1"/>
  <c r="X1430" i="1" a="1"/>
  <c r="X1430" i="1" s="1"/>
  <c r="X1431" i="1" a="1"/>
  <c r="X1431" i="1" s="1"/>
  <c r="X1432" i="1" a="1"/>
  <c r="X1432" i="1" s="1"/>
  <c r="X1433" i="1" a="1"/>
  <c r="X1433" i="1" s="1"/>
  <c r="X1434" i="1" a="1"/>
  <c r="X1434" i="1" s="1"/>
  <c r="X1435" i="1" a="1"/>
  <c r="X1435" i="1" s="1"/>
  <c r="X1436" i="1" a="1"/>
  <c r="X1436" i="1" s="1"/>
  <c r="X1437" i="1" a="1"/>
  <c r="X1437" i="1" s="1"/>
  <c r="X1438" i="1" a="1"/>
  <c r="X1438" i="1" s="1"/>
  <c r="X1439" i="1" a="1"/>
  <c r="X1439" i="1" s="1"/>
  <c r="X1440" i="1" a="1"/>
  <c r="X1440" i="1" s="1"/>
  <c r="X1441" i="1" a="1"/>
  <c r="X1441" i="1" s="1"/>
  <c r="X1442" i="1" a="1"/>
  <c r="X1442" i="1" s="1"/>
  <c r="X1443" i="1" a="1"/>
  <c r="X1443" i="1" s="1"/>
  <c r="X1444" i="1" a="1"/>
  <c r="X1444" i="1" s="1"/>
  <c r="X1445" i="1" a="1"/>
  <c r="X1445" i="1" s="1"/>
  <c r="X1446" i="1" a="1"/>
  <c r="X1446" i="1" s="1"/>
  <c r="X1447" i="1" a="1"/>
  <c r="X1447" i="1" s="1"/>
  <c r="X1448" i="1" a="1"/>
  <c r="X1448" i="1" s="1"/>
  <c r="X1449" i="1" a="1"/>
  <c r="X1449" i="1" s="1"/>
  <c r="X1450" i="1" a="1"/>
  <c r="X1450" i="1" s="1"/>
  <c r="X1451" i="1" a="1"/>
  <c r="X1451" i="1" s="1"/>
  <c r="X1452" i="1" a="1"/>
  <c r="X1452" i="1" s="1"/>
  <c r="X1453" i="1" a="1"/>
  <c r="X1453" i="1" s="1"/>
  <c r="X1454" i="1" a="1"/>
  <c r="X1454" i="1" s="1"/>
  <c r="X1455" i="1" a="1"/>
  <c r="X1455" i="1" s="1"/>
  <c r="X1456" i="1" a="1"/>
  <c r="X1456" i="1" s="1"/>
  <c r="X1457" i="1" a="1"/>
  <c r="X1457" i="1" s="1"/>
  <c r="X1458" i="1" a="1"/>
  <c r="X1458" i="1" s="1"/>
  <c r="X1459" i="1" a="1"/>
  <c r="X1459" i="1" s="1"/>
  <c r="X1460" i="1" a="1"/>
  <c r="X1460" i="1" s="1"/>
  <c r="X1461" i="1" a="1"/>
  <c r="X1461" i="1" s="1"/>
  <c r="X1462" i="1" a="1"/>
  <c r="X1462" i="1" s="1"/>
  <c r="X1463" i="1" a="1"/>
  <c r="X1463" i="1" s="1"/>
  <c r="X1464" i="1" a="1"/>
  <c r="X1464" i="1" s="1"/>
  <c r="X1465" i="1" a="1"/>
  <c r="X1465" i="1" s="1"/>
  <c r="X1466" i="1" a="1"/>
  <c r="X1466" i="1" s="1"/>
  <c r="X1467" i="1" a="1"/>
  <c r="X1467" i="1" s="1"/>
  <c r="X1468" i="1" a="1"/>
  <c r="X1468" i="1" s="1"/>
  <c r="X1469" i="1" a="1"/>
  <c r="X1469" i="1" s="1"/>
  <c r="X1470" i="1" a="1"/>
  <c r="X1470" i="1" s="1"/>
  <c r="X1471" i="1" a="1"/>
  <c r="X1471" i="1" s="1"/>
  <c r="X1472" i="1" a="1"/>
  <c r="X1472" i="1" s="1"/>
  <c r="X1473" i="1" a="1"/>
  <c r="X1473" i="1" s="1"/>
  <c r="X1474" i="1" a="1"/>
  <c r="X1474" i="1" s="1"/>
  <c r="X1475" i="1" a="1"/>
  <c r="X1475" i="1" s="1"/>
  <c r="X1476" i="1" a="1"/>
  <c r="X1476" i="1" s="1"/>
  <c r="X1477" i="1" a="1"/>
  <c r="X1477" i="1" s="1"/>
  <c r="X1478" i="1" a="1"/>
  <c r="X1478" i="1" s="1"/>
  <c r="X1479" i="1" a="1"/>
  <c r="X1479" i="1" s="1"/>
  <c r="X1480" i="1" a="1"/>
  <c r="X1480" i="1" s="1"/>
  <c r="X1481" i="1" a="1"/>
  <c r="X1481" i="1" s="1"/>
  <c r="X1482" i="1" a="1"/>
  <c r="X1482" i="1" s="1"/>
  <c r="X1483" i="1" a="1"/>
  <c r="X1483" i="1" s="1"/>
  <c r="X1484" i="1" a="1"/>
  <c r="X1484" i="1" s="1"/>
  <c r="X1485" i="1" a="1"/>
  <c r="X1485" i="1" s="1"/>
  <c r="X1486" i="1" a="1"/>
  <c r="X1486" i="1" s="1"/>
  <c r="X1487" i="1" a="1"/>
  <c r="X1487" i="1" s="1"/>
  <c r="X1488" i="1" a="1"/>
  <c r="X1488" i="1" s="1"/>
  <c r="X1489" i="1" a="1"/>
  <c r="X1489" i="1" s="1"/>
  <c r="X1490" i="1" a="1"/>
  <c r="X1490" i="1" s="1"/>
  <c r="X1491" i="1" a="1"/>
  <c r="X1491" i="1" s="1"/>
  <c r="X1492" i="1" a="1"/>
  <c r="X1492" i="1" s="1"/>
  <c r="X1493" i="1" a="1"/>
  <c r="X1493" i="1" s="1"/>
  <c r="X1494" i="1" a="1"/>
  <c r="X1494" i="1" s="1"/>
  <c r="X1495" i="1" a="1"/>
  <c r="X1495" i="1" s="1"/>
  <c r="X1496" i="1" a="1"/>
  <c r="X1496" i="1" s="1"/>
  <c r="X1497" i="1" a="1"/>
  <c r="X1497" i="1" s="1"/>
  <c r="X1498" i="1" a="1"/>
  <c r="X1498" i="1" s="1"/>
  <c r="X1499" i="1" a="1"/>
  <c r="X1499" i="1" s="1"/>
  <c r="X1500" i="1" a="1"/>
  <c r="X1500" i="1" s="1"/>
  <c r="X1501" i="1" a="1"/>
  <c r="X1501" i="1" s="1"/>
  <c r="X1502" i="1" a="1"/>
  <c r="X1502" i="1" s="1"/>
  <c r="X1503" i="1" a="1"/>
  <c r="X1503" i="1" s="1"/>
  <c r="X1504" i="1" a="1"/>
  <c r="X1504" i="1" s="1"/>
  <c r="X1505" i="1" a="1"/>
  <c r="X1505" i="1" s="1"/>
  <c r="X1506" i="1" a="1"/>
  <c r="X1506" i="1" s="1"/>
  <c r="X1507" i="1" a="1"/>
  <c r="X1507" i="1" s="1"/>
  <c r="X1508" i="1" a="1"/>
  <c r="X1508" i="1" s="1"/>
  <c r="X1509" i="1" a="1"/>
  <c r="X1509" i="1" s="1"/>
  <c r="X1510" i="1" a="1"/>
  <c r="X1510" i="1" s="1"/>
  <c r="X1511" i="1" a="1"/>
  <c r="X1511" i="1" s="1"/>
  <c r="X1512" i="1" a="1"/>
  <c r="X1512" i="1" s="1"/>
  <c r="X1513" i="1" a="1"/>
  <c r="X1513" i="1" s="1"/>
  <c r="X1514" i="1" a="1"/>
  <c r="X1514" i="1" s="1"/>
  <c r="X1515" i="1" a="1"/>
  <c r="X1515" i="1" s="1"/>
  <c r="X1516" i="1" a="1"/>
  <c r="X1516" i="1" s="1"/>
  <c r="X1517" i="1" a="1"/>
  <c r="X1517" i="1" s="1"/>
  <c r="X1518" i="1" a="1"/>
  <c r="X1518" i="1" s="1"/>
  <c r="X1519" i="1" a="1"/>
  <c r="X1519" i="1" s="1"/>
  <c r="X1520" i="1" a="1"/>
  <c r="X1520" i="1" s="1"/>
  <c r="X1521" i="1" a="1"/>
  <c r="X1521" i="1" s="1"/>
  <c r="X1522" i="1" a="1"/>
  <c r="X1522" i="1" s="1"/>
  <c r="X1523" i="1" a="1"/>
  <c r="X1523" i="1" s="1"/>
  <c r="X1524" i="1" a="1"/>
  <c r="X1524" i="1" s="1"/>
  <c r="X1525" i="1" a="1"/>
  <c r="X1525" i="1" s="1"/>
  <c r="X1526" i="1" a="1"/>
  <c r="X1526" i="1" s="1"/>
  <c r="X1527" i="1" a="1"/>
  <c r="X1527" i="1" s="1"/>
  <c r="X1528" i="1" a="1"/>
  <c r="X1528" i="1" s="1"/>
  <c r="X1529" i="1" a="1"/>
  <c r="X1529" i="1" s="1"/>
  <c r="X1530" i="1" a="1"/>
  <c r="X1530" i="1" s="1"/>
  <c r="X1531" i="1" a="1"/>
  <c r="X1531" i="1" s="1"/>
  <c r="X1532" i="1" a="1"/>
  <c r="X1532" i="1" s="1"/>
  <c r="X1533" i="1" a="1"/>
  <c r="X1533" i="1" s="1"/>
  <c r="X1534" i="1" a="1"/>
  <c r="X1534" i="1" s="1"/>
  <c r="X1535" i="1" a="1"/>
  <c r="X1535" i="1" s="1"/>
  <c r="X1536" i="1" a="1"/>
  <c r="X1536" i="1" s="1"/>
  <c r="X1537" i="1" a="1"/>
  <c r="X1537" i="1" s="1"/>
  <c r="X1538" i="1" a="1"/>
  <c r="X1538" i="1" s="1"/>
  <c r="X1539" i="1" a="1"/>
  <c r="X1539" i="1" s="1"/>
  <c r="X1540" i="1" a="1"/>
  <c r="X1540" i="1" s="1"/>
  <c r="X1541" i="1" a="1"/>
  <c r="X1541" i="1" s="1"/>
  <c r="X1542" i="1" a="1"/>
  <c r="X1542" i="1" s="1"/>
  <c r="X1543" i="1" a="1"/>
  <c r="X1543" i="1" s="1"/>
  <c r="X1544" i="1" a="1"/>
  <c r="X1544" i="1" s="1"/>
  <c r="X1545" i="1" a="1"/>
  <c r="X1545" i="1" s="1"/>
  <c r="X1546" i="1" a="1"/>
  <c r="X1546" i="1" s="1"/>
  <c r="X1547" i="1" a="1"/>
  <c r="X1547" i="1" s="1"/>
  <c r="X1548" i="1" a="1"/>
  <c r="X1548" i="1" s="1"/>
  <c r="X1549" i="1" a="1"/>
  <c r="X1549" i="1" s="1"/>
  <c r="X1550" i="1" a="1"/>
  <c r="X1550" i="1" s="1"/>
  <c r="X1551" i="1" a="1"/>
  <c r="X1551" i="1" s="1"/>
  <c r="X1552" i="1" a="1"/>
  <c r="X1552" i="1" s="1"/>
  <c r="X1553" i="1" a="1"/>
  <c r="X1553" i="1" s="1"/>
  <c r="X1554" i="1" a="1"/>
  <c r="X1554" i="1" s="1"/>
  <c r="X1555" i="1" a="1"/>
  <c r="X1555" i="1" s="1"/>
  <c r="X1556" i="1" a="1"/>
  <c r="X1556" i="1" s="1"/>
  <c r="X1557" i="1" a="1"/>
  <c r="X1557" i="1" s="1"/>
  <c r="X1558" i="1" a="1"/>
  <c r="X1558" i="1" s="1"/>
  <c r="X1559" i="1" a="1"/>
  <c r="X1559" i="1" s="1"/>
  <c r="X1560" i="1" a="1"/>
  <c r="X1560" i="1" s="1"/>
  <c r="X1561" i="1" a="1"/>
  <c r="X1561" i="1" s="1"/>
  <c r="X1562" i="1" a="1"/>
  <c r="X1562" i="1" s="1"/>
  <c r="X1563" i="1" a="1"/>
  <c r="X1563" i="1" s="1"/>
  <c r="X1564" i="1" a="1"/>
  <c r="X1564" i="1" s="1"/>
  <c r="X1565" i="1" a="1"/>
  <c r="X1565" i="1" s="1"/>
  <c r="X1566" i="1" a="1"/>
  <c r="X1566" i="1" s="1"/>
  <c r="X1567" i="1" a="1"/>
  <c r="X1567" i="1" s="1"/>
  <c r="X1568" i="1" a="1"/>
  <c r="X1568" i="1" s="1"/>
  <c r="X1569" i="1" a="1"/>
  <c r="X1569" i="1" s="1"/>
  <c r="X1570" i="1" a="1"/>
  <c r="X1570" i="1" s="1"/>
  <c r="X1571" i="1" a="1"/>
  <c r="X1571" i="1" s="1"/>
  <c r="X1572" i="1" a="1"/>
  <c r="X1572" i="1" s="1"/>
  <c r="X1573" i="1" a="1"/>
  <c r="X1573" i="1" s="1"/>
  <c r="X1574" i="1" a="1"/>
  <c r="X1574" i="1" s="1"/>
  <c r="X1575" i="1" a="1"/>
  <c r="X1575" i="1" s="1"/>
  <c r="X1576" i="1" a="1"/>
  <c r="X1576" i="1" s="1"/>
  <c r="X1577" i="1" a="1"/>
  <c r="X1577" i="1" s="1"/>
  <c r="X1578" i="1" a="1"/>
  <c r="X1578" i="1" s="1"/>
  <c r="X1579" i="1" a="1"/>
  <c r="X1579" i="1" s="1"/>
  <c r="X1580" i="1" a="1"/>
  <c r="X1580" i="1" s="1"/>
  <c r="X1581" i="1" a="1"/>
  <c r="X1581" i="1" s="1"/>
  <c r="X1582" i="1" a="1"/>
  <c r="X1582" i="1" s="1"/>
  <c r="X1583" i="1" a="1"/>
  <c r="X1583" i="1" s="1"/>
  <c r="X1584" i="1" a="1"/>
  <c r="X1584" i="1" s="1"/>
  <c r="X1585" i="1" a="1"/>
  <c r="X1585" i="1" s="1"/>
  <c r="X1586" i="1" a="1"/>
  <c r="X1586" i="1" s="1"/>
  <c r="X1587" i="1" a="1"/>
  <c r="X1587" i="1" s="1"/>
  <c r="X1588" i="1" a="1"/>
  <c r="X1588" i="1" s="1"/>
  <c r="X1589" i="1" a="1"/>
  <c r="X1589" i="1" s="1"/>
  <c r="X1590" i="1" a="1"/>
  <c r="X1590" i="1" s="1"/>
  <c r="X1591" i="1" a="1"/>
  <c r="X1591" i="1" s="1"/>
  <c r="X1592" i="1" a="1"/>
  <c r="X1592" i="1" s="1"/>
  <c r="X1593" i="1" a="1"/>
  <c r="X1593" i="1" s="1"/>
  <c r="X1594" i="1" a="1"/>
  <c r="X1594" i="1" s="1"/>
  <c r="X1595" i="1" a="1"/>
  <c r="X1595" i="1" s="1"/>
  <c r="X1596" i="1" a="1"/>
  <c r="X1596" i="1" s="1"/>
  <c r="X1597" i="1" a="1"/>
  <c r="X1597" i="1" s="1"/>
  <c r="X1598" i="1" a="1"/>
  <c r="X1598" i="1" s="1"/>
  <c r="X1599" i="1" a="1"/>
  <c r="X1599" i="1" s="1"/>
  <c r="X1600" i="1" a="1"/>
  <c r="X1600" i="1" s="1"/>
  <c r="X1601" i="1" a="1"/>
  <c r="X1601" i="1" s="1"/>
  <c r="X1602" i="1" a="1"/>
  <c r="X1602" i="1" s="1"/>
  <c r="X1603" i="1" a="1"/>
  <c r="X1603" i="1" s="1"/>
  <c r="X1604" i="1" a="1"/>
  <c r="X1604" i="1" s="1"/>
  <c r="X1605" i="1" a="1"/>
  <c r="X1605" i="1" s="1"/>
  <c r="X1606" i="1" a="1"/>
  <c r="X1606" i="1" s="1"/>
  <c r="X1607" i="1" a="1"/>
  <c r="X1607" i="1" s="1"/>
  <c r="X1608" i="1" a="1"/>
  <c r="X1608" i="1" s="1"/>
  <c r="X1609" i="1" a="1"/>
  <c r="X1609" i="1" s="1"/>
  <c r="X1610" i="1" a="1"/>
  <c r="X1610" i="1" s="1"/>
  <c r="X1611" i="1" a="1"/>
  <c r="X1611" i="1" s="1"/>
  <c r="X1612" i="1" a="1"/>
  <c r="X1612" i="1" s="1"/>
  <c r="X1613" i="1" a="1"/>
  <c r="X1613" i="1" s="1"/>
  <c r="X1614" i="1" a="1"/>
  <c r="X1614" i="1" s="1"/>
  <c r="X1615" i="1" a="1"/>
  <c r="X1615" i="1" s="1"/>
  <c r="X1616" i="1" a="1"/>
  <c r="X1616" i="1" s="1"/>
  <c r="X1617" i="1" a="1"/>
  <c r="X1617" i="1" s="1"/>
  <c r="X1618" i="1" a="1"/>
  <c r="X1618" i="1" s="1"/>
  <c r="X1619" i="1" a="1"/>
  <c r="X1619" i="1" s="1"/>
  <c r="X1620" i="1" a="1"/>
  <c r="X1620" i="1" s="1"/>
  <c r="X1621" i="1" a="1"/>
  <c r="X1621" i="1" s="1"/>
  <c r="X1622" i="1" a="1"/>
  <c r="X1622" i="1" s="1"/>
  <c r="X1623" i="1" a="1"/>
  <c r="X1623" i="1" s="1"/>
  <c r="X1624" i="1" a="1"/>
  <c r="X1624" i="1" s="1"/>
  <c r="X1625" i="1" a="1"/>
  <c r="X1625" i="1" s="1"/>
  <c r="X1626" i="1" a="1"/>
  <c r="X1626" i="1" s="1"/>
  <c r="X1627" i="1" a="1"/>
  <c r="X1627" i="1" s="1"/>
  <c r="X1628" i="1" a="1"/>
  <c r="X1628" i="1" s="1"/>
  <c r="X1629" i="1" a="1"/>
  <c r="X1629" i="1" s="1"/>
  <c r="X1630" i="1" a="1"/>
  <c r="X1630" i="1" s="1"/>
  <c r="X1631" i="1" a="1"/>
  <c r="X1631" i="1" s="1"/>
  <c r="X1632" i="1" a="1"/>
  <c r="X1632" i="1" s="1"/>
  <c r="X1633" i="1" a="1"/>
  <c r="X1633" i="1" s="1"/>
  <c r="X1634" i="1" a="1"/>
  <c r="X1634" i="1" s="1"/>
  <c r="X1635" i="1" a="1"/>
  <c r="X1635" i="1" s="1"/>
  <c r="X1636" i="1" a="1"/>
  <c r="X1636" i="1" s="1"/>
  <c r="X1637" i="1" a="1"/>
  <c r="X1637" i="1" s="1"/>
  <c r="X1638" i="1" a="1"/>
  <c r="X1638" i="1" s="1"/>
  <c r="X1639" i="1" a="1"/>
  <c r="X1639" i="1" s="1"/>
  <c r="X1640" i="1" a="1"/>
  <c r="X1640" i="1" s="1"/>
  <c r="X1641" i="1" a="1"/>
  <c r="X1641" i="1" s="1"/>
  <c r="X1642" i="1" a="1"/>
  <c r="X1642" i="1" s="1"/>
  <c r="X1643" i="1" a="1"/>
  <c r="X1643" i="1" s="1"/>
  <c r="X1644" i="1" a="1"/>
  <c r="X1644" i="1" s="1"/>
  <c r="X1645" i="1" a="1"/>
  <c r="X1645" i="1" s="1"/>
  <c r="X1646" i="1" a="1"/>
  <c r="X1646" i="1" s="1"/>
  <c r="X1647" i="1" a="1"/>
  <c r="X1647" i="1" s="1"/>
  <c r="X1648" i="1" a="1"/>
  <c r="X1648" i="1" s="1"/>
  <c r="X1649" i="1" a="1"/>
  <c r="X1649" i="1" s="1"/>
  <c r="X1650" i="1" a="1"/>
  <c r="X1650" i="1" s="1"/>
  <c r="X1651" i="1" a="1"/>
  <c r="X1651" i="1" s="1"/>
  <c r="X1652" i="1" a="1"/>
  <c r="X1652" i="1" s="1"/>
  <c r="X1653" i="1" a="1"/>
  <c r="X1653" i="1" s="1"/>
  <c r="X1654" i="1" a="1"/>
  <c r="X1654" i="1" s="1"/>
  <c r="X1655" i="1" a="1"/>
  <c r="X1655" i="1" s="1"/>
  <c r="X1656" i="1" a="1"/>
  <c r="X1656" i="1" s="1"/>
  <c r="X1657" i="1" a="1"/>
  <c r="X1657" i="1" s="1"/>
  <c r="X1658" i="1" a="1"/>
  <c r="X1658" i="1" s="1"/>
  <c r="X1659" i="1" a="1"/>
  <c r="X1659" i="1" s="1"/>
  <c r="X1660" i="1" a="1"/>
  <c r="X1660" i="1" s="1"/>
  <c r="X1661" i="1" a="1"/>
  <c r="X1661" i="1" s="1"/>
  <c r="X1662" i="1" a="1"/>
  <c r="X1662" i="1" s="1"/>
  <c r="X1663" i="1" a="1"/>
  <c r="X1663" i="1" s="1"/>
  <c r="X1664" i="1" a="1"/>
  <c r="X1664" i="1" s="1"/>
  <c r="X1665" i="1" a="1"/>
  <c r="X1665" i="1" s="1"/>
  <c r="X1666" i="1" a="1"/>
  <c r="X1666" i="1" s="1"/>
  <c r="X1667" i="1" a="1"/>
  <c r="X1667" i="1" s="1"/>
  <c r="X1668" i="1" a="1"/>
  <c r="X1668" i="1" s="1"/>
  <c r="X1669" i="1" a="1"/>
  <c r="X1669" i="1" s="1"/>
  <c r="X1670" i="1" a="1"/>
  <c r="X1670" i="1" s="1"/>
  <c r="X1671" i="1" a="1"/>
  <c r="X1671" i="1" s="1"/>
  <c r="X1672" i="1" a="1"/>
  <c r="X1672" i="1" s="1"/>
  <c r="X1673" i="1" a="1"/>
  <c r="X1673" i="1" s="1"/>
  <c r="X1674" i="1" a="1"/>
  <c r="X1674" i="1" s="1"/>
  <c r="X1675" i="1" a="1"/>
  <c r="X1675" i="1" s="1"/>
  <c r="X1676" i="1" a="1"/>
  <c r="X1676" i="1" s="1"/>
  <c r="X1677" i="1" a="1"/>
  <c r="X1677" i="1" s="1"/>
  <c r="X1678" i="1" a="1"/>
  <c r="X1678" i="1" s="1"/>
  <c r="X1679" i="1" a="1"/>
  <c r="X1679" i="1" s="1"/>
  <c r="X1680" i="1" a="1"/>
  <c r="X1680" i="1" s="1"/>
  <c r="X1681" i="1" a="1"/>
  <c r="X1681" i="1" s="1"/>
  <c r="X1682" i="1" a="1"/>
  <c r="X1682" i="1" s="1"/>
  <c r="X1683" i="1" a="1"/>
  <c r="X1683" i="1" s="1"/>
  <c r="X1684" i="1" a="1"/>
  <c r="X1684" i="1" s="1"/>
  <c r="X1685" i="1" a="1"/>
  <c r="X1685" i="1" s="1"/>
  <c r="X1686" i="1" a="1"/>
  <c r="X1686" i="1" s="1"/>
  <c r="X1687" i="1" a="1"/>
  <c r="X1687" i="1" s="1"/>
  <c r="X1688" i="1" a="1"/>
  <c r="X1688" i="1" s="1"/>
  <c r="X1689" i="1" a="1"/>
  <c r="X1689" i="1" s="1"/>
  <c r="X1690" i="1" a="1"/>
  <c r="X1690" i="1" s="1"/>
  <c r="X1691" i="1" a="1"/>
  <c r="X1691" i="1" s="1"/>
  <c r="X1692" i="1" a="1"/>
  <c r="X1692" i="1" s="1"/>
  <c r="X1693" i="1" a="1"/>
  <c r="X1693" i="1" s="1"/>
  <c r="X1694" i="1" a="1"/>
  <c r="X1694" i="1" s="1"/>
  <c r="X1695" i="1" a="1"/>
  <c r="X1695" i="1" s="1"/>
  <c r="X1696" i="1" a="1"/>
  <c r="X1696" i="1" s="1"/>
  <c r="X1697" i="1" a="1"/>
  <c r="X1697" i="1" s="1"/>
  <c r="X1698" i="1" a="1"/>
  <c r="X1698" i="1" s="1"/>
  <c r="X1699" i="1" a="1"/>
  <c r="X1699" i="1" s="1"/>
  <c r="X1700" i="1" a="1"/>
  <c r="X1700" i="1" s="1"/>
  <c r="X1701" i="1" a="1"/>
  <c r="X1701" i="1" s="1"/>
  <c r="X1702" i="1" a="1"/>
  <c r="X1702" i="1" s="1"/>
  <c r="X1703" i="1" a="1"/>
  <c r="X1703" i="1" s="1"/>
  <c r="X1704" i="1" a="1"/>
  <c r="X1704" i="1" s="1"/>
  <c r="X1705" i="1" a="1"/>
  <c r="X1705" i="1" s="1"/>
  <c r="X1706" i="1" a="1"/>
  <c r="X1706" i="1" s="1"/>
  <c r="X1707" i="1" a="1"/>
  <c r="X1707" i="1" s="1"/>
  <c r="X1708" i="1" a="1"/>
  <c r="X1708" i="1" s="1"/>
  <c r="X1709" i="1" a="1"/>
  <c r="X1709" i="1" s="1"/>
  <c r="X1710" i="1" a="1"/>
  <c r="X1710" i="1" s="1"/>
  <c r="X1711" i="1" a="1"/>
  <c r="X1711" i="1" s="1"/>
  <c r="X1712" i="1" a="1"/>
  <c r="X1712" i="1" s="1"/>
  <c r="X1713" i="1" a="1"/>
  <c r="X1713" i="1" s="1"/>
  <c r="X1714" i="1" a="1"/>
  <c r="X1714" i="1" s="1"/>
  <c r="X1715" i="1" a="1"/>
  <c r="X1715" i="1" s="1"/>
  <c r="X1716" i="1" a="1"/>
  <c r="X1716" i="1" s="1"/>
  <c r="X1717" i="1" a="1"/>
  <c r="X1717" i="1" s="1"/>
  <c r="X1718" i="1" a="1"/>
  <c r="X1718" i="1" s="1"/>
  <c r="X1719" i="1" a="1"/>
  <c r="X1719" i="1" s="1"/>
  <c r="X1720" i="1" a="1"/>
  <c r="X1720" i="1" s="1"/>
  <c r="X1721" i="1" a="1"/>
  <c r="X1721" i="1" s="1"/>
  <c r="X1722" i="1" a="1"/>
  <c r="X1722" i="1" s="1"/>
  <c r="X1723" i="1" a="1"/>
  <c r="X1723" i="1" s="1"/>
  <c r="X1724" i="1" a="1"/>
  <c r="X1724" i="1" s="1"/>
  <c r="X1725" i="1" a="1"/>
  <c r="X1725" i="1" s="1"/>
  <c r="X1726" i="1" a="1"/>
  <c r="X1726" i="1" s="1"/>
  <c r="X1727" i="1" a="1"/>
  <c r="X1727" i="1" s="1"/>
  <c r="X1728" i="1" a="1"/>
  <c r="X1728" i="1" s="1"/>
  <c r="X1729" i="1" a="1"/>
  <c r="X1729" i="1" s="1"/>
  <c r="X1730" i="1" a="1"/>
  <c r="X1730" i="1" s="1"/>
  <c r="X1731" i="1" a="1"/>
  <c r="X1731" i="1" s="1"/>
  <c r="X1732" i="1" a="1"/>
  <c r="X1732" i="1" s="1"/>
  <c r="X1733" i="1" a="1"/>
  <c r="X1733" i="1" s="1"/>
  <c r="X1734" i="1" a="1"/>
  <c r="X1734" i="1" s="1"/>
  <c r="X1735" i="1" a="1"/>
  <c r="X1735" i="1" s="1"/>
  <c r="X1736" i="1" a="1"/>
  <c r="X1736" i="1" s="1"/>
  <c r="X1737" i="1" a="1"/>
  <c r="X1737" i="1" s="1"/>
  <c r="X1738" i="1" a="1"/>
  <c r="X1738" i="1" s="1"/>
  <c r="X1739" i="1" a="1"/>
  <c r="X1739" i="1" s="1"/>
  <c r="X1740" i="1" a="1"/>
  <c r="X1740" i="1" s="1"/>
  <c r="X1741" i="1" a="1"/>
  <c r="X1741" i="1" s="1"/>
  <c r="X1742" i="1" a="1"/>
  <c r="X1742" i="1" s="1"/>
  <c r="X1743" i="1" a="1"/>
  <c r="X1743" i="1" s="1"/>
  <c r="X1744" i="1" a="1"/>
  <c r="X1744" i="1" s="1"/>
  <c r="X1745" i="1" a="1"/>
  <c r="X1745" i="1" s="1"/>
  <c r="X1746" i="1" a="1"/>
  <c r="X1746" i="1" s="1"/>
  <c r="X1747" i="1" a="1"/>
  <c r="X1747" i="1" s="1"/>
  <c r="X1748" i="1" a="1"/>
  <c r="X1748" i="1" s="1"/>
  <c r="X1749" i="1" a="1"/>
  <c r="X1749" i="1" s="1"/>
  <c r="X1750" i="1" a="1"/>
  <c r="X1750" i="1" s="1"/>
  <c r="X1751" i="1" a="1"/>
  <c r="X1751" i="1" s="1"/>
  <c r="X1752" i="1" a="1"/>
  <c r="X1752" i="1" s="1"/>
  <c r="X1753" i="1" a="1"/>
  <c r="X1753" i="1" s="1"/>
  <c r="X1754" i="1" a="1"/>
  <c r="X1754" i="1" s="1"/>
  <c r="X1755" i="1" a="1"/>
  <c r="X1755" i="1" s="1"/>
  <c r="X1756" i="1" a="1"/>
  <c r="X1756" i="1" s="1"/>
  <c r="X1757" i="1" a="1"/>
  <c r="X1757" i="1" s="1"/>
  <c r="X1758" i="1" a="1"/>
  <c r="X1758" i="1" s="1"/>
  <c r="X1759" i="1" a="1"/>
  <c r="X1759" i="1" s="1"/>
  <c r="X1760" i="1" a="1"/>
  <c r="X1760" i="1" s="1"/>
  <c r="X1761" i="1" a="1"/>
  <c r="X1761" i="1" s="1"/>
  <c r="X1762" i="1" a="1"/>
  <c r="X1762" i="1" s="1"/>
  <c r="X1763" i="1" a="1"/>
  <c r="X1763" i="1" s="1"/>
  <c r="X1764" i="1" a="1"/>
  <c r="X1764" i="1" s="1"/>
  <c r="X1765" i="1" a="1"/>
  <c r="X1765" i="1" s="1"/>
  <c r="X1766" i="1" a="1"/>
  <c r="X1766" i="1" s="1"/>
  <c r="X1767" i="1" a="1"/>
  <c r="X1767" i="1" s="1"/>
  <c r="X1768" i="1" a="1"/>
  <c r="X1768" i="1" s="1"/>
  <c r="X1769" i="1" a="1"/>
  <c r="X1769" i="1" s="1"/>
  <c r="X1770" i="1" a="1"/>
  <c r="X1770" i="1" s="1"/>
  <c r="X1771" i="1" a="1"/>
  <c r="X1771" i="1" s="1"/>
  <c r="X1772" i="1" a="1"/>
  <c r="X1772" i="1" s="1"/>
  <c r="X1773" i="1" a="1"/>
  <c r="X1773" i="1" s="1"/>
  <c r="X1774" i="1" a="1"/>
  <c r="X1774" i="1" s="1"/>
  <c r="X1775" i="1" a="1"/>
  <c r="X1775" i="1" s="1"/>
  <c r="X1776" i="1" a="1"/>
  <c r="X1776" i="1" s="1"/>
  <c r="X1777" i="1" a="1"/>
  <c r="X1777" i="1" s="1"/>
  <c r="X1778" i="1" a="1"/>
  <c r="X1778" i="1" s="1"/>
  <c r="X1779" i="1" a="1"/>
  <c r="X1779" i="1" s="1"/>
  <c r="X1780" i="1" a="1"/>
  <c r="X1780" i="1" s="1"/>
  <c r="X1781" i="1" a="1"/>
  <c r="X1781" i="1" s="1"/>
  <c r="X1782" i="1" a="1"/>
  <c r="X1782" i="1" s="1"/>
  <c r="X1783" i="1" a="1"/>
  <c r="X1783" i="1" s="1"/>
  <c r="X1784" i="1" a="1"/>
  <c r="X1784" i="1" s="1"/>
  <c r="X1785" i="1" a="1"/>
  <c r="X1785" i="1" s="1"/>
  <c r="X1786" i="1" a="1"/>
  <c r="X1786" i="1" s="1"/>
  <c r="X1787" i="1" a="1"/>
  <c r="X1787" i="1" s="1"/>
  <c r="X1788" i="1" a="1"/>
  <c r="X1788" i="1" s="1"/>
  <c r="X1789" i="1" a="1"/>
  <c r="X1789" i="1" s="1"/>
  <c r="X1790" i="1" a="1"/>
  <c r="X1790" i="1" s="1"/>
  <c r="X1791" i="1" a="1"/>
  <c r="X1791" i="1" s="1"/>
  <c r="X1792" i="1" a="1"/>
  <c r="X1792" i="1" s="1"/>
  <c r="X1793" i="1" a="1"/>
  <c r="X1793" i="1" s="1"/>
  <c r="X1794" i="1" a="1"/>
  <c r="X1794" i="1" s="1"/>
  <c r="X1795" i="1" a="1"/>
  <c r="X1795" i="1" s="1"/>
  <c r="X1796" i="1" a="1"/>
  <c r="X1796" i="1" s="1"/>
  <c r="X1797" i="1" a="1"/>
  <c r="X1797" i="1" s="1"/>
  <c r="X1798" i="1" a="1"/>
  <c r="X1798" i="1" s="1"/>
  <c r="X1799" i="1" a="1"/>
  <c r="X1799" i="1" s="1"/>
  <c r="X1800" i="1" a="1"/>
  <c r="X1800" i="1" s="1"/>
  <c r="X1801" i="1" a="1"/>
  <c r="X1801" i="1" s="1"/>
  <c r="X1802" i="1" a="1"/>
  <c r="X1802" i="1" s="1"/>
  <c r="X1803" i="1" a="1"/>
  <c r="X1803" i="1" s="1"/>
  <c r="X1804" i="1" a="1"/>
  <c r="X1804" i="1" s="1"/>
  <c r="X1805" i="1" a="1"/>
  <c r="X1805" i="1" s="1"/>
  <c r="X1806" i="1" a="1"/>
  <c r="X1806" i="1" s="1"/>
  <c r="X1807" i="1" a="1"/>
  <c r="X1807" i="1" s="1"/>
  <c r="X1808" i="1" a="1"/>
  <c r="X1808" i="1" s="1"/>
  <c r="X1809" i="1" a="1"/>
  <c r="X1809" i="1" s="1"/>
  <c r="X1810" i="1" a="1"/>
  <c r="X1810" i="1" s="1"/>
  <c r="X1811" i="1" a="1"/>
  <c r="X1811" i="1" s="1"/>
  <c r="X1812" i="1" a="1"/>
  <c r="X1812" i="1" s="1"/>
  <c r="X1813" i="1" a="1"/>
  <c r="X1813" i="1" s="1"/>
  <c r="X1814" i="1" a="1"/>
  <c r="X1814" i="1" s="1"/>
  <c r="X1815" i="1" a="1"/>
  <c r="X1815" i="1" s="1"/>
  <c r="X1816" i="1" a="1"/>
  <c r="X1816" i="1" s="1"/>
  <c r="X1817" i="1" a="1"/>
  <c r="X1817" i="1" s="1"/>
  <c r="X1818" i="1" a="1"/>
  <c r="X1818" i="1" s="1"/>
  <c r="X1819" i="1" a="1"/>
  <c r="X1819" i="1" s="1"/>
  <c r="X1820" i="1" a="1"/>
  <c r="X1820" i="1" s="1"/>
  <c r="X1821" i="1" a="1"/>
  <c r="X1821" i="1" s="1"/>
  <c r="X1822" i="1" a="1"/>
  <c r="X1822" i="1" s="1"/>
  <c r="X1823" i="1" a="1"/>
  <c r="X1823" i="1" s="1"/>
  <c r="X1824" i="1" a="1"/>
  <c r="X1824" i="1" s="1"/>
  <c r="X1825" i="1" a="1"/>
  <c r="X1825" i="1" s="1"/>
  <c r="X1826" i="1" a="1"/>
  <c r="X1826" i="1" s="1"/>
  <c r="X1827" i="1" a="1"/>
  <c r="X1827" i="1" s="1"/>
  <c r="X1828" i="1" a="1"/>
  <c r="X1828" i="1" s="1"/>
  <c r="X1829" i="1" a="1"/>
  <c r="X1829" i="1" s="1"/>
  <c r="X1830" i="1" a="1"/>
  <c r="X1830" i="1" s="1"/>
  <c r="X1831" i="1" a="1"/>
  <c r="X1831" i="1" s="1"/>
  <c r="X1832" i="1" a="1"/>
  <c r="X1832" i="1" s="1"/>
  <c r="X1833" i="1" a="1"/>
  <c r="X1833" i="1" s="1"/>
  <c r="X1834" i="1" a="1"/>
  <c r="X1834" i="1" s="1"/>
  <c r="X1835" i="1" a="1"/>
  <c r="X1835" i="1" s="1"/>
  <c r="X1836" i="1" a="1"/>
  <c r="X1836" i="1" s="1"/>
  <c r="X1837" i="1" a="1"/>
  <c r="X1837" i="1" s="1"/>
  <c r="X1838" i="1" a="1"/>
  <c r="X1838" i="1" s="1"/>
  <c r="X1839" i="1" a="1"/>
  <c r="X1839" i="1" s="1"/>
  <c r="X1840" i="1" a="1"/>
  <c r="X1840" i="1" s="1"/>
  <c r="X1841" i="1" a="1"/>
  <c r="X1841" i="1" s="1"/>
  <c r="X1842" i="1" a="1"/>
  <c r="X1842" i="1" s="1"/>
  <c r="X1843" i="1" a="1"/>
  <c r="X1843" i="1" s="1"/>
  <c r="X1844" i="1" a="1"/>
  <c r="X1844" i="1" s="1"/>
  <c r="X1845" i="1" a="1"/>
  <c r="X1845" i="1" s="1"/>
  <c r="X1846" i="1" a="1"/>
  <c r="X1846" i="1" s="1"/>
  <c r="X1847" i="1" a="1"/>
  <c r="X1847" i="1" s="1"/>
  <c r="X1848" i="1" a="1"/>
  <c r="X1848" i="1" s="1"/>
  <c r="X1849" i="1" a="1"/>
  <c r="X1849" i="1" s="1"/>
  <c r="X1850" i="1" a="1"/>
  <c r="X1850" i="1" s="1"/>
  <c r="X1851" i="1" a="1"/>
  <c r="X1851" i="1" s="1"/>
  <c r="X1852" i="1" a="1"/>
  <c r="X1852" i="1" s="1"/>
  <c r="X1853" i="1" a="1"/>
  <c r="X1853" i="1" s="1"/>
  <c r="X1854" i="1" a="1"/>
  <c r="X1854" i="1" s="1"/>
  <c r="X1855" i="1" a="1"/>
  <c r="X1855" i="1" s="1"/>
  <c r="X1856" i="1" a="1"/>
  <c r="X1856" i="1" s="1"/>
  <c r="X1857" i="1" a="1"/>
  <c r="X1857" i="1" s="1"/>
  <c r="X1858" i="1" a="1"/>
  <c r="X1858" i="1" s="1"/>
  <c r="X1859" i="1" a="1"/>
  <c r="X1859" i="1" s="1"/>
  <c r="X1860" i="1" a="1"/>
  <c r="X1860" i="1" s="1"/>
  <c r="X1861" i="1" a="1"/>
  <c r="X1861" i="1" s="1"/>
  <c r="X1862" i="1" a="1"/>
  <c r="X1862" i="1" s="1"/>
  <c r="X1863" i="1" a="1"/>
  <c r="X1863" i="1" s="1"/>
  <c r="X1864" i="1" a="1"/>
  <c r="X1864" i="1" s="1"/>
  <c r="X1865" i="1" a="1"/>
  <c r="X1865" i="1" s="1"/>
  <c r="X1866" i="1" a="1"/>
  <c r="X1866" i="1" s="1"/>
  <c r="X1867" i="1" a="1"/>
  <c r="X1867" i="1" s="1"/>
  <c r="X1868" i="1" a="1"/>
  <c r="X1868" i="1" s="1"/>
  <c r="X1869" i="1" a="1"/>
  <c r="X1869" i="1" s="1"/>
  <c r="X1870" i="1" a="1"/>
  <c r="X1870" i="1" s="1"/>
  <c r="X1871" i="1" a="1"/>
  <c r="X1871" i="1" s="1"/>
  <c r="X1872" i="1" a="1"/>
  <c r="X1872" i="1" s="1"/>
  <c r="X1873" i="1" a="1"/>
  <c r="X1873" i="1" s="1"/>
  <c r="X1874" i="1" a="1"/>
  <c r="X1874" i="1" s="1"/>
  <c r="X1875" i="1" a="1"/>
  <c r="X1875" i="1" s="1"/>
  <c r="X1876" i="1" a="1"/>
  <c r="X1876" i="1" s="1"/>
  <c r="X1877" i="1" a="1"/>
  <c r="X1877" i="1" s="1"/>
  <c r="X1878" i="1" a="1"/>
  <c r="X1878" i="1" s="1"/>
  <c r="X1879" i="1" a="1"/>
  <c r="X1879" i="1" s="1"/>
  <c r="X1880" i="1" a="1"/>
  <c r="X1880" i="1" s="1"/>
  <c r="X1881" i="1" a="1"/>
  <c r="X1881" i="1" s="1"/>
  <c r="X1882" i="1" a="1"/>
  <c r="X1882" i="1" s="1"/>
  <c r="X1883" i="1" a="1"/>
  <c r="X1883" i="1" s="1"/>
  <c r="X1884" i="1" a="1"/>
  <c r="X1884" i="1" s="1"/>
  <c r="X1885" i="1" a="1"/>
  <c r="X1885" i="1" s="1"/>
  <c r="X1886" i="1" a="1"/>
  <c r="X1886" i="1" s="1"/>
  <c r="X1887" i="1" a="1"/>
  <c r="X1887" i="1" s="1"/>
  <c r="X1888" i="1" a="1"/>
  <c r="X1888" i="1" s="1"/>
  <c r="X1889" i="1" a="1"/>
  <c r="X1889" i="1" s="1"/>
  <c r="X1890" i="1" a="1"/>
  <c r="X1890" i="1" s="1"/>
  <c r="X1891" i="1" a="1"/>
  <c r="X1891" i="1" s="1"/>
  <c r="X1892" i="1" a="1"/>
  <c r="X1892" i="1" s="1"/>
  <c r="X1893" i="1" a="1"/>
  <c r="X1893" i="1" s="1"/>
  <c r="X1894" i="1" a="1"/>
  <c r="X1894" i="1" s="1"/>
  <c r="X1895" i="1" a="1"/>
  <c r="X1895" i="1" s="1"/>
  <c r="X1896" i="1" a="1"/>
  <c r="X1896" i="1" s="1"/>
  <c r="X1897" i="1" a="1"/>
  <c r="X1897" i="1" s="1"/>
  <c r="X1898" i="1" a="1"/>
  <c r="X1898" i="1" s="1"/>
  <c r="X1899" i="1" a="1"/>
  <c r="X1899" i="1" s="1"/>
  <c r="X1900" i="1" a="1"/>
  <c r="X1900" i="1" s="1"/>
  <c r="X1901" i="1" a="1"/>
  <c r="X1901" i="1" s="1"/>
  <c r="X1902" i="1" a="1"/>
  <c r="X1902" i="1" s="1"/>
  <c r="X1903" i="1" a="1"/>
  <c r="X1903" i="1" s="1"/>
  <c r="X1904" i="1" a="1"/>
  <c r="X1904" i="1" s="1"/>
  <c r="X1905" i="1" a="1"/>
  <c r="X1905" i="1" s="1"/>
  <c r="X1906" i="1" a="1"/>
  <c r="X1906" i="1" s="1"/>
  <c r="X1907" i="1" a="1"/>
  <c r="X1907" i="1" s="1"/>
  <c r="X1908" i="1" a="1"/>
  <c r="X1908" i="1" s="1"/>
  <c r="X1909" i="1" a="1"/>
  <c r="X1909" i="1" s="1"/>
  <c r="X1910" i="1" a="1"/>
  <c r="X1910" i="1" s="1"/>
  <c r="X1911" i="1" a="1"/>
  <c r="X1911" i="1" s="1"/>
  <c r="X1912" i="1" a="1"/>
  <c r="X1912" i="1" s="1"/>
  <c r="X1913" i="1" a="1"/>
  <c r="X1913" i="1" s="1"/>
  <c r="X1914" i="1" a="1"/>
  <c r="X1914" i="1" s="1"/>
  <c r="X1915" i="1" a="1"/>
  <c r="X1915" i="1" s="1"/>
  <c r="X1916" i="1" a="1"/>
  <c r="X1916" i="1" s="1"/>
  <c r="X1917" i="1" a="1"/>
  <c r="X1917" i="1" s="1"/>
  <c r="X1918" i="1" a="1"/>
  <c r="X1918" i="1" s="1"/>
  <c r="X1919" i="1" a="1"/>
  <c r="X1919" i="1" s="1"/>
  <c r="X1920" i="1" a="1"/>
  <c r="X1920" i="1" s="1"/>
  <c r="X1921" i="1" a="1"/>
  <c r="X1921" i="1" s="1"/>
  <c r="X1922" i="1" a="1"/>
  <c r="X1922" i="1" s="1"/>
  <c r="X1923" i="1" a="1"/>
  <c r="X1923" i="1" s="1"/>
  <c r="X1924" i="1" a="1"/>
  <c r="X1924" i="1" s="1"/>
  <c r="X1925" i="1" a="1"/>
  <c r="X1925" i="1" s="1"/>
  <c r="X1926" i="1" a="1"/>
  <c r="X1926" i="1" s="1"/>
  <c r="X1927" i="1" a="1"/>
  <c r="X1927" i="1" s="1"/>
  <c r="X1928" i="1" a="1"/>
  <c r="X1928" i="1" s="1"/>
  <c r="X1929" i="1" a="1"/>
  <c r="X1929" i="1" s="1"/>
  <c r="X1930" i="1" a="1"/>
  <c r="X1930" i="1" s="1"/>
  <c r="X1931" i="1" a="1"/>
  <c r="X1931" i="1" s="1"/>
  <c r="X1932" i="1" a="1"/>
  <c r="X1932" i="1" s="1"/>
  <c r="X1933" i="1" a="1"/>
  <c r="X1933" i="1" s="1"/>
  <c r="X1934" i="1" a="1"/>
  <c r="X1934" i="1" s="1"/>
  <c r="X1935" i="1" a="1"/>
  <c r="X1935" i="1" s="1"/>
  <c r="X1936" i="1" a="1"/>
  <c r="X1936" i="1" s="1"/>
  <c r="X1937" i="1" a="1"/>
  <c r="X1937" i="1" s="1"/>
  <c r="X1938" i="1" a="1"/>
  <c r="X1938" i="1" s="1"/>
  <c r="X1939" i="1" a="1"/>
  <c r="X1939" i="1" s="1"/>
  <c r="X1940" i="1" a="1"/>
  <c r="X1940" i="1" s="1"/>
  <c r="X1941" i="1" a="1"/>
  <c r="X1941" i="1" s="1"/>
  <c r="X1942" i="1" a="1"/>
  <c r="X1942" i="1" s="1"/>
  <c r="X1943" i="1" a="1"/>
  <c r="X1943" i="1" s="1"/>
  <c r="X1944" i="1" a="1"/>
  <c r="X1944" i="1" s="1"/>
  <c r="X1945" i="1" a="1"/>
  <c r="X1945" i="1" s="1"/>
  <c r="X1946" i="1" a="1"/>
  <c r="X1946" i="1" s="1"/>
  <c r="X1947" i="1" a="1"/>
  <c r="X1947" i="1" s="1"/>
  <c r="X1948" i="1" a="1"/>
  <c r="X1948" i="1" s="1"/>
  <c r="X1949" i="1" a="1"/>
  <c r="X1949" i="1" s="1"/>
  <c r="X1950" i="1" a="1"/>
  <c r="X1950" i="1" s="1"/>
  <c r="X1951" i="1" a="1"/>
  <c r="X1951" i="1" s="1"/>
  <c r="X1952" i="1" a="1"/>
  <c r="X1952" i="1" s="1"/>
  <c r="X1953" i="1" a="1"/>
  <c r="X1953" i="1" s="1"/>
  <c r="X1954" i="1" a="1"/>
  <c r="X1954" i="1" s="1"/>
  <c r="X1955" i="1" a="1"/>
  <c r="X1955" i="1" s="1"/>
  <c r="X1956" i="1" a="1"/>
  <c r="X1956" i="1" s="1"/>
  <c r="X1957" i="1" a="1"/>
  <c r="X1957" i="1" s="1"/>
  <c r="X1958" i="1" a="1"/>
  <c r="X1958" i="1" s="1"/>
  <c r="X1959" i="1" a="1"/>
  <c r="X1959" i="1" s="1"/>
  <c r="X1960" i="1" a="1"/>
  <c r="X1960" i="1" s="1"/>
  <c r="X1961" i="1" a="1"/>
  <c r="X1961" i="1" s="1"/>
  <c r="X1962" i="1" a="1"/>
  <c r="X1962" i="1" s="1"/>
  <c r="X1963" i="1" a="1"/>
  <c r="X1963" i="1" s="1"/>
  <c r="X1964" i="1" a="1"/>
  <c r="X1964" i="1" s="1"/>
  <c r="X1965" i="1" a="1"/>
  <c r="X1965" i="1" s="1"/>
  <c r="X1966" i="1" a="1"/>
  <c r="X1966" i="1" s="1"/>
  <c r="X1967" i="1" a="1"/>
  <c r="X1967" i="1" s="1"/>
  <c r="X1968" i="1" a="1"/>
  <c r="X1968" i="1" s="1"/>
  <c r="X1969" i="1" a="1"/>
  <c r="X1969" i="1" s="1"/>
  <c r="X1970" i="1" a="1"/>
  <c r="X1970" i="1" s="1"/>
  <c r="X1971" i="1" a="1"/>
  <c r="X1971" i="1" s="1"/>
  <c r="X1972" i="1" a="1"/>
  <c r="X1972" i="1" s="1"/>
  <c r="X1973" i="1" a="1"/>
  <c r="X1973" i="1" s="1"/>
  <c r="X1974" i="1" a="1"/>
  <c r="X1974" i="1" s="1"/>
  <c r="X1975" i="1" a="1"/>
  <c r="X1975" i="1" s="1"/>
  <c r="X1976" i="1" a="1"/>
  <c r="X1976" i="1" s="1"/>
  <c r="X1977" i="1" a="1"/>
  <c r="X1977" i="1" s="1"/>
  <c r="X1978" i="1" a="1"/>
  <c r="X1978" i="1" s="1"/>
  <c r="X1979" i="1" a="1"/>
  <c r="X1979" i="1" s="1"/>
  <c r="X1980" i="1" a="1"/>
  <c r="X1980" i="1" s="1"/>
  <c r="X1981" i="1" a="1"/>
  <c r="X1981" i="1" s="1"/>
  <c r="X1982" i="1" a="1"/>
  <c r="X1982" i="1" s="1"/>
  <c r="X1983" i="1" a="1"/>
  <c r="X1983" i="1" s="1"/>
  <c r="X1984" i="1" a="1"/>
  <c r="X1984" i="1" s="1"/>
  <c r="X1985" i="1" a="1"/>
  <c r="X1985" i="1" s="1"/>
  <c r="X1986" i="1" a="1"/>
  <c r="X1986" i="1" s="1"/>
  <c r="X1987" i="1" a="1"/>
  <c r="X1987" i="1" s="1"/>
  <c r="X1988" i="1" a="1"/>
  <c r="X1988" i="1" s="1"/>
  <c r="X1989" i="1" a="1"/>
  <c r="X1989" i="1" s="1"/>
  <c r="X1990" i="1" a="1"/>
  <c r="X1990" i="1" s="1"/>
  <c r="X1991" i="1" a="1"/>
  <c r="X1991" i="1" s="1"/>
  <c r="X1992" i="1" a="1"/>
  <c r="X1992" i="1" s="1"/>
  <c r="X1993" i="1" a="1"/>
  <c r="X1993" i="1" s="1"/>
  <c r="X1994" i="1" a="1"/>
  <c r="X1994" i="1" s="1"/>
  <c r="X1995" i="1" a="1"/>
  <c r="X1995" i="1" s="1"/>
  <c r="X1996" i="1" a="1"/>
  <c r="X1996" i="1" s="1"/>
  <c r="X1997" i="1" a="1"/>
  <c r="X1997" i="1" s="1"/>
  <c r="X1998" i="1" a="1"/>
  <c r="X1998" i="1" s="1"/>
  <c r="X1999" i="1" a="1"/>
  <c r="X1999" i="1" s="1"/>
  <c r="X2000" i="1" a="1"/>
  <c r="X2000" i="1" s="1"/>
  <c r="X2001" i="1" a="1"/>
  <c r="X2001" i="1" s="1"/>
  <c r="X2002" i="1" a="1"/>
  <c r="X2002" i="1" s="1"/>
  <c r="X2003" i="1" a="1"/>
  <c r="X2003" i="1" s="1"/>
  <c r="X2004" i="1" a="1"/>
  <c r="X2004" i="1" s="1"/>
  <c r="X2005" i="1" a="1"/>
  <c r="X2005" i="1" s="1"/>
  <c r="X2006" i="1" a="1"/>
  <c r="X2006" i="1" s="1"/>
  <c r="X2007" i="1" a="1"/>
  <c r="X2007" i="1" s="1"/>
  <c r="X2008" i="1" a="1"/>
  <c r="X2008" i="1" s="1"/>
  <c r="X2009" i="1" a="1"/>
  <c r="X2009" i="1" s="1"/>
  <c r="X2010" i="1" a="1"/>
  <c r="X2010" i="1" s="1"/>
  <c r="X2011" i="1" a="1"/>
  <c r="X2011" i="1" s="1"/>
  <c r="X2012" i="1" a="1"/>
  <c r="X2012" i="1" s="1"/>
  <c r="X2013" i="1" a="1"/>
  <c r="X2013" i="1" s="1"/>
  <c r="X2014" i="1" a="1"/>
  <c r="X2014" i="1" s="1"/>
  <c r="X2015" i="1" a="1"/>
  <c r="X2015" i="1" s="1"/>
  <c r="X2016" i="1" a="1"/>
  <c r="X2016" i="1" s="1"/>
  <c r="X2017" i="1" a="1"/>
  <c r="X2017" i="1" s="1"/>
  <c r="X2018" i="1" a="1"/>
  <c r="X2018" i="1" s="1"/>
  <c r="X2019" i="1" a="1"/>
  <c r="X2019" i="1" s="1"/>
  <c r="X2020" i="1" a="1"/>
  <c r="X2020" i="1" s="1"/>
  <c r="X2021" i="1" a="1"/>
  <c r="X2021" i="1" s="1"/>
  <c r="X2022" i="1" a="1"/>
  <c r="X2022" i="1" s="1"/>
  <c r="X2023" i="1" a="1"/>
  <c r="X2023" i="1" s="1"/>
  <c r="X2024" i="1" a="1"/>
  <c r="X2024" i="1" s="1"/>
  <c r="X2025" i="1" a="1"/>
  <c r="X2025" i="1" s="1"/>
  <c r="X2026" i="1" a="1"/>
  <c r="X2026" i="1" s="1"/>
  <c r="X2027" i="1" a="1"/>
  <c r="X2027" i="1" s="1"/>
  <c r="X2028" i="1" a="1"/>
  <c r="X2028" i="1" s="1"/>
  <c r="X2029" i="1" a="1"/>
  <c r="X2029" i="1" s="1"/>
  <c r="X2030" i="1" a="1"/>
  <c r="X2030" i="1" s="1"/>
  <c r="X2031" i="1" a="1"/>
  <c r="X2031" i="1" s="1"/>
  <c r="X2032" i="1" a="1"/>
  <c r="X2032" i="1" s="1"/>
  <c r="X2033" i="1" a="1"/>
  <c r="X2033" i="1" s="1"/>
  <c r="X2034" i="1" a="1"/>
  <c r="X2034" i="1" s="1"/>
  <c r="X2035" i="1" a="1"/>
  <c r="X2035" i="1" s="1"/>
  <c r="X2036" i="1" a="1"/>
  <c r="X2036" i="1" s="1"/>
  <c r="X2037" i="1" a="1"/>
  <c r="X2037" i="1" s="1"/>
  <c r="X2038" i="1" a="1"/>
  <c r="X2038" i="1" s="1"/>
  <c r="X2039" i="1" a="1"/>
  <c r="X2039" i="1" s="1"/>
  <c r="X2040" i="1" a="1"/>
  <c r="X2040" i="1" s="1"/>
  <c r="X2041" i="1" a="1"/>
  <c r="X2041" i="1" s="1"/>
  <c r="X2042" i="1" a="1"/>
  <c r="X2042" i="1" s="1"/>
  <c r="X2043" i="1" a="1"/>
  <c r="X2043" i="1" s="1"/>
  <c r="X2044" i="1" a="1"/>
  <c r="X2044" i="1" s="1"/>
  <c r="X2045" i="1" a="1"/>
  <c r="X2045" i="1" s="1"/>
  <c r="X2046" i="1" a="1"/>
  <c r="X2046" i="1" s="1"/>
  <c r="X2047" i="1" a="1"/>
  <c r="X2047" i="1" s="1"/>
  <c r="X2048" i="1" a="1"/>
  <c r="X2048" i="1" s="1"/>
  <c r="X2049" i="1" a="1"/>
  <c r="X2049" i="1" s="1"/>
  <c r="X2050" i="1" a="1"/>
  <c r="X2050" i="1" s="1"/>
  <c r="X2051" i="1" a="1"/>
  <c r="X2051" i="1" s="1"/>
  <c r="X2052" i="1" a="1"/>
  <c r="X2052" i="1" s="1"/>
  <c r="X2053" i="1" a="1"/>
  <c r="X2053" i="1" s="1"/>
  <c r="X2054" i="1" a="1"/>
  <c r="X2054" i="1" s="1"/>
  <c r="X2055" i="1" a="1"/>
  <c r="X2055" i="1" s="1"/>
  <c r="X2056" i="1" a="1"/>
  <c r="X2056" i="1" s="1"/>
  <c r="X2057" i="1" a="1"/>
  <c r="X2057" i="1" s="1"/>
  <c r="X2058" i="1" a="1"/>
  <c r="X2058" i="1" s="1"/>
  <c r="X2059" i="1" a="1"/>
  <c r="X2059" i="1" s="1"/>
  <c r="X2060" i="1" a="1"/>
  <c r="X2060" i="1" s="1"/>
  <c r="X2061" i="1" a="1"/>
  <c r="X2061" i="1" s="1"/>
  <c r="X2062" i="1" a="1"/>
  <c r="X2062" i="1" s="1"/>
  <c r="X2063" i="1" a="1"/>
  <c r="X2063" i="1" s="1"/>
  <c r="X2064" i="1" a="1"/>
  <c r="X2064" i="1" s="1"/>
  <c r="X2065" i="1" a="1"/>
  <c r="X2065" i="1" s="1"/>
  <c r="X2066" i="1" a="1"/>
  <c r="X2066" i="1" s="1"/>
  <c r="X2067" i="1" a="1"/>
  <c r="X2067" i="1" s="1"/>
  <c r="X2068" i="1" a="1"/>
  <c r="X2068" i="1" s="1"/>
  <c r="X2069" i="1" a="1"/>
  <c r="X2069" i="1" s="1"/>
  <c r="X2070" i="1" a="1"/>
  <c r="X2070" i="1" s="1"/>
  <c r="X2071" i="1" a="1"/>
  <c r="X2071" i="1" s="1"/>
  <c r="X2072" i="1" a="1"/>
  <c r="X2072" i="1" s="1"/>
  <c r="X2073" i="1" a="1"/>
  <c r="X2073" i="1" s="1"/>
  <c r="X2074" i="1" a="1"/>
  <c r="X2074" i="1" s="1"/>
  <c r="X2075" i="1" a="1"/>
  <c r="X2075" i="1" s="1"/>
  <c r="X2076" i="1" a="1"/>
  <c r="X2076" i="1" s="1"/>
  <c r="X2077" i="1" a="1"/>
  <c r="X2077" i="1" s="1"/>
  <c r="X2078" i="1" a="1"/>
  <c r="X2078" i="1" s="1"/>
  <c r="X2079" i="1" a="1"/>
  <c r="X2079" i="1" s="1"/>
  <c r="X2080" i="1" a="1"/>
  <c r="X2080" i="1" s="1"/>
  <c r="X2081" i="1" a="1"/>
  <c r="X2081" i="1" s="1"/>
  <c r="X2082" i="1" a="1"/>
  <c r="X2082" i="1" s="1"/>
  <c r="X2083" i="1" a="1"/>
  <c r="X2083" i="1" s="1"/>
  <c r="X2084" i="1" a="1"/>
  <c r="X2084" i="1" s="1"/>
  <c r="X2085" i="1" a="1"/>
  <c r="X2085" i="1" s="1"/>
  <c r="X2086" i="1" a="1"/>
  <c r="X2086" i="1" s="1"/>
  <c r="X2087" i="1" a="1"/>
  <c r="X2087" i="1" s="1"/>
  <c r="X2088" i="1" a="1"/>
  <c r="X2088" i="1" s="1"/>
  <c r="X2089" i="1" a="1"/>
  <c r="X2089" i="1" s="1"/>
  <c r="X2090" i="1" a="1"/>
  <c r="X2090" i="1" s="1"/>
  <c r="X2091" i="1" a="1"/>
  <c r="X2091" i="1" s="1"/>
  <c r="X2092" i="1" a="1"/>
  <c r="X2092" i="1" s="1"/>
  <c r="X2093" i="1" a="1"/>
  <c r="X2093" i="1" s="1"/>
  <c r="X2094" i="1" a="1"/>
  <c r="X2094" i="1" s="1"/>
  <c r="X2095" i="1" a="1"/>
  <c r="X2095" i="1" s="1"/>
  <c r="X2096" i="1" a="1"/>
  <c r="X2096" i="1" s="1"/>
  <c r="X2097" i="1" a="1"/>
  <c r="X2097" i="1" s="1"/>
  <c r="X2098" i="1" a="1"/>
  <c r="X2098" i="1" s="1"/>
  <c r="X2099" i="1" a="1"/>
  <c r="X2099" i="1" s="1"/>
  <c r="X2100" i="1" a="1"/>
  <c r="X2100" i="1" s="1"/>
  <c r="X2101" i="1" a="1"/>
  <c r="X2101" i="1" s="1"/>
  <c r="X2102" i="1" a="1"/>
  <c r="X2102" i="1" s="1"/>
  <c r="X2103" i="1" a="1"/>
  <c r="X2103" i="1" s="1"/>
  <c r="X2104" i="1" a="1"/>
  <c r="X2104" i="1" s="1"/>
  <c r="X2105" i="1" a="1"/>
  <c r="X2105" i="1" s="1"/>
  <c r="X2106" i="1" a="1"/>
  <c r="X2106" i="1" s="1"/>
  <c r="X2107" i="1" a="1"/>
  <c r="X2107" i="1" s="1"/>
  <c r="X2108" i="1" a="1"/>
  <c r="X2108" i="1" s="1"/>
  <c r="X2109" i="1" a="1"/>
  <c r="X2109" i="1" s="1"/>
  <c r="X2110" i="1" a="1"/>
  <c r="X2110" i="1" s="1"/>
  <c r="X2111" i="1" a="1"/>
  <c r="X2111" i="1" s="1"/>
  <c r="X2112" i="1" a="1"/>
  <c r="X2112" i="1" s="1"/>
  <c r="X2113" i="1" a="1"/>
  <c r="X2113" i="1" s="1"/>
  <c r="X2114" i="1" a="1"/>
  <c r="X2114" i="1" s="1"/>
  <c r="X2115" i="1" a="1"/>
  <c r="X2115" i="1" s="1"/>
  <c r="X2116" i="1" a="1"/>
  <c r="X2116" i="1" s="1"/>
  <c r="X2117" i="1" a="1"/>
  <c r="X2117" i="1" s="1"/>
  <c r="X2118" i="1" a="1"/>
  <c r="X2118" i="1" s="1"/>
  <c r="X2119" i="1" a="1"/>
  <c r="X2119" i="1" s="1"/>
  <c r="X2120" i="1" a="1"/>
  <c r="X2120" i="1" s="1"/>
  <c r="X2121" i="1" a="1"/>
  <c r="X2121" i="1" s="1"/>
  <c r="X2122" i="1" a="1"/>
  <c r="X2122" i="1" s="1"/>
  <c r="X2123" i="1" a="1"/>
  <c r="X2123" i="1" s="1"/>
  <c r="X2124" i="1" a="1"/>
  <c r="X2124" i="1" s="1"/>
  <c r="X2125" i="1" a="1"/>
  <c r="X2125" i="1" s="1"/>
  <c r="X2126" i="1" a="1"/>
  <c r="X2126" i="1" s="1"/>
  <c r="X2127" i="1" a="1"/>
  <c r="X2127" i="1" s="1"/>
  <c r="X2128" i="1" a="1"/>
  <c r="X2128" i="1" s="1"/>
  <c r="X2129" i="1" a="1"/>
  <c r="X2129" i="1" s="1"/>
  <c r="X2130" i="1" a="1"/>
  <c r="X2130" i="1" s="1"/>
  <c r="X2131" i="1" a="1"/>
  <c r="X2131" i="1" s="1"/>
  <c r="X2132" i="1" a="1"/>
  <c r="X2132" i="1" s="1"/>
  <c r="X2133" i="1" a="1"/>
  <c r="X2133" i="1" s="1"/>
  <c r="X2134" i="1" a="1"/>
  <c r="X2134" i="1" s="1"/>
  <c r="X2135" i="1" a="1"/>
  <c r="X2135" i="1" s="1"/>
  <c r="X2136" i="1" a="1"/>
  <c r="X2136" i="1" s="1"/>
  <c r="X2137" i="1" a="1"/>
  <c r="X2137" i="1" s="1"/>
  <c r="X2138" i="1" a="1"/>
  <c r="X2138" i="1" s="1"/>
  <c r="X2139" i="1" a="1"/>
  <c r="X2139" i="1" s="1"/>
  <c r="X2140" i="1" a="1"/>
  <c r="X2140" i="1" s="1"/>
  <c r="X2141" i="1" a="1"/>
  <c r="X2141" i="1" s="1"/>
  <c r="X2142" i="1" a="1"/>
  <c r="X2142" i="1" s="1"/>
  <c r="X2143" i="1" a="1"/>
  <c r="X2143" i="1" s="1"/>
  <c r="X2144" i="1" a="1"/>
  <c r="X2144" i="1" s="1"/>
  <c r="X2145" i="1" a="1"/>
  <c r="X2145" i="1" s="1"/>
  <c r="X2146" i="1" a="1"/>
  <c r="X2146" i="1" s="1"/>
  <c r="X2147" i="1" a="1"/>
  <c r="X2147" i="1" s="1"/>
  <c r="X2148" i="1" a="1"/>
  <c r="X2148" i="1" s="1"/>
  <c r="X2149" i="1" a="1"/>
  <c r="X2149" i="1" s="1"/>
  <c r="X2150" i="1" a="1"/>
  <c r="X2150" i="1" s="1"/>
  <c r="X2151" i="1" a="1"/>
  <c r="X2151" i="1" s="1"/>
  <c r="X2152" i="1" a="1"/>
  <c r="X2152" i="1" s="1"/>
  <c r="X2153" i="1" a="1"/>
  <c r="X2153" i="1" s="1"/>
  <c r="X2154" i="1" a="1"/>
  <c r="X2154" i="1" s="1"/>
  <c r="X2155" i="1" a="1"/>
  <c r="X2155" i="1" s="1"/>
  <c r="X2156" i="1" a="1"/>
  <c r="X2156" i="1" s="1"/>
  <c r="X2157" i="1" a="1"/>
  <c r="X2157" i="1" s="1"/>
  <c r="X2158" i="1" a="1"/>
  <c r="X2158" i="1" s="1"/>
  <c r="X2159" i="1" a="1"/>
  <c r="X2159" i="1" s="1"/>
  <c r="X2160" i="1" a="1"/>
  <c r="X2160" i="1" s="1"/>
  <c r="X2161" i="1" a="1"/>
  <c r="X2161" i="1" s="1"/>
  <c r="X2162" i="1" a="1"/>
  <c r="X2162" i="1" s="1"/>
  <c r="X2163" i="1" a="1"/>
  <c r="X2163" i="1" s="1"/>
  <c r="X2164" i="1" a="1"/>
  <c r="X2164" i="1" s="1"/>
  <c r="X2165" i="1" a="1"/>
  <c r="X2165" i="1" s="1"/>
  <c r="X2166" i="1" a="1"/>
  <c r="X2166" i="1" s="1"/>
  <c r="X2167" i="1" a="1"/>
  <c r="X2167" i="1" s="1"/>
  <c r="X2168" i="1" a="1"/>
  <c r="X2168" i="1" s="1"/>
  <c r="X2169" i="1" a="1"/>
  <c r="X2169" i="1" s="1"/>
  <c r="X2170" i="1" a="1"/>
  <c r="X2170" i="1" s="1"/>
  <c r="X2171" i="1" a="1"/>
  <c r="X2171" i="1" s="1"/>
  <c r="X2172" i="1" a="1"/>
  <c r="X2172" i="1" s="1"/>
  <c r="X2173" i="1" a="1"/>
  <c r="X2173" i="1" s="1"/>
  <c r="X2174" i="1" a="1"/>
  <c r="X2174" i="1" s="1"/>
  <c r="X2175" i="1" a="1"/>
  <c r="X2175" i="1" s="1"/>
  <c r="X2176" i="1" a="1"/>
  <c r="X2176" i="1" s="1"/>
  <c r="X2177" i="1" a="1"/>
  <c r="X2177" i="1" s="1"/>
  <c r="U2" i="1"/>
  <c r="Q2" i="1" s="1"/>
  <c r="U3" i="1"/>
  <c r="Q3" i="1" s="1"/>
  <c r="U4" i="1"/>
  <c r="Q4" i="1" s="1"/>
  <c r="U5" i="1"/>
  <c r="Q5" i="1" s="1"/>
  <c r="U6" i="1"/>
  <c r="Q6" i="1" s="1"/>
  <c r="U7" i="1"/>
  <c r="Q7" i="1" s="1"/>
  <c r="U8" i="1"/>
  <c r="Q8" i="1" s="1"/>
  <c r="U9" i="1"/>
  <c r="Q9" i="1" s="1"/>
  <c r="U10" i="1"/>
  <c r="Q10" i="1" s="1"/>
  <c r="U11" i="1"/>
  <c r="Q11" i="1" s="1"/>
  <c r="U12" i="1"/>
  <c r="Q12" i="1" s="1"/>
  <c r="U13" i="1"/>
  <c r="Q13" i="1" s="1"/>
  <c r="U14" i="1"/>
  <c r="Q14" i="1" s="1"/>
  <c r="U15" i="1"/>
  <c r="Q15" i="1" s="1"/>
  <c r="U16" i="1"/>
  <c r="Q16" i="1" s="1"/>
  <c r="U17" i="1"/>
  <c r="Q17" i="1" s="1"/>
  <c r="U18" i="1"/>
  <c r="Q18" i="1" s="1"/>
  <c r="U19" i="1"/>
  <c r="Q19" i="1" s="1"/>
  <c r="U20" i="1"/>
  <c r="Q20" i="1" s="1"/>
  <c r="U21" i="1"/>
  <c r="Q21" i="1" s="1"/>
  <c r="U22" i="1"/>
  <c r="Q22" i="1" s="1"/>
  <c r="U23" i="1"/>
  <c r="Q23" i="1" s="1"/>
  <c r="U24" i="1"/>
  <c r="Q24" i="1" s="1"/>
  <c r="U25" i="1"/>
  <c r="Q25" i="1" s="1"/>
  <c r="U26" i="1"/>
  <c r="Q26" i="1" s="1"/>
  <c r="U27" i="1"/>
  <c r="Q27" i="1" s="1"/>
  <c r="U28" i="1"/>
  <c r="Q28" i="1" s="1"/>
  <c r="U29" i="1"/>
  <c r="Q29" i="1" s="1"/>
  <c r="U30" i="1"/>
  <c r="Q30" i="1" s="1"/>
  <c r="U31" i="1"/>
  <c r="Q31" i="1" s="1"/>
  <c r="U32" i="1"/>
  <c r="Q32" i="1" s="1"/>
  <c r="U33" i="1"/>
  <c r="Q33" i="1" s="1"/>
  <c r="U34" i="1"/>
  <c r="Q34" i="1" s="1"/>
  <c r="U35" i="1"/>
  <c r="Q35" i="1" s="1"/>
  <c r="U36" i="1"/>
  <c r="Q36" i="1" s="1"/>
  <c r="U37" i="1"/>
  <c r="Q37" i="1" s="1"/>
  <c r="U38" i="1"/>
  <c r="Q38" i="1" s="1"/>
  <c r="U39" i="1"/>
  <c r="Q39" i="1" s="1"/>
  <c r="U40" i="1"/>
  <c r="Q40" i="1" s="1"/>
  <c r="U41" i="1"/>
  <c r="Q41" i="1" s="1"/>
  <c r="U42" i="1"/>
  <c r="Q42" i="1" s="1"/>
  <c r="U43" i="1"/>
  <c r="Q43" i="1" s="1"/>
  <c r="U44" i="1"/>
  <c r="Q44" i="1" s="1"/>
  <c r="U45" i="1"/>
  <c r="Q45" i="1" s="1"/>
  <c r="U46" i="1"/>
  <c r="Q46" i="1" s="1"/>
  <c r="U47" i="1"/>
  <c r="Q47" i="1" s="1"/>
  <c r="U48" i="1"/>
  <c r="Q48" i="1" s="1"/>
  <c r="U49" i="1"/>
  <c r="Q49" i="1" s="1"/>
  <c r="U50" i="1"/>
  <c r="Q50" i="1" s="1"/>
  <c r="U51" i="1"/>
  <c r="Q51" i="1" s="1"/>
  <c r="U52" i="1"/>
  <c r="Q52" i="1" s="1"/>
  <c r="U53" i="1"/>
  <c r="Q53" i="1" s="1"/>
  <c r="U54" i="1"/>
  <c r="Q54" i="1" s="1"/>
  <c r="U55" i="1"/>
  <c r="Q55" i="1" s="1"/>
  <c r="U56" i="1"/>
  <c r="Q56" i="1" s="1"/>
  <c r="U57" i="1"/>
  <c r="Q57" i="1" s="1"/>
  <c r="U58" i="1"/>
  <c r="Q58" i="1" s="1"/>
  <c r="U59" i="1"/>
  <c r="Q59" i="1" s="1"/>
  <c r="U60" i="1"/>
  <c r="Q60" i="1" s="1"/>
  <c r="U61" i="1"/>
  <c r="Q61" i="1" s="1"/>
  <c r="U62" i="1"/>
  <c r="Q62" i="1" s="1"/>
  <c r="U63" i="1"/>
  <c r="Q63" i="1" s="1"/>
  <c r="U64" i="1"/>
  <c r="Q64" i="1" s="1"/>
  <c r="U65" i="1"/>
  <c r="Q65" i="1" s="1"/>
  <c r="U66" i="1"/>
  <c r="Q66" i="1" s="1"/>
  <c r="U67" i="1"/>
  <c r="Q67" i="1" s="1"/>
  <c r="U68" i="1"/>
  <c r="Q68" i="1" s="1"/>
  <c r="U69" i="1"/>
  <c r="Q69" i="1" s="1"/>
  <c r="U70" i="1"/>
  <c r="Q70" i="1" s="1"/>
  <c r="U71" i="1"/>
  <c r="Q71" i="1" s="1"/>
  <c r="U72" i="1"/>
  <c r="Q72" i="1" s="1"/>
  <c r="U73" i="1"/>
  <c r="Q73" i="1" s="1"/>
  <c r="U74" i="1"/>
  <c r="Q74" i="1" s="1"/>
  <c r="U75" i="1"/>
  <c r="Q75" i="1" s="1"/>
  <c r="U76" i="1"/>
  <c r="Q76" i="1" s="1"/>
  <c r="U77" i="1"/>
  <c r="Q77" i="1" s="1"/>
  <c r="U78" i="1"/>
  <c r="Q78" i="1" s="1"/>
  <c r="U79" i="1"/>
  <c r="Q79" i="1" s="1"/>
  <c r="U80" i="1"/>
  <c r="Q80" i="1" s="1"/>
  <c r="U81" i="1"/>
  <c r="Q81" i="1" s="1"/>
  <c r="U82" i="1"/>
  <c r="Q82" i="1" s="1"/>
  <c r="U83" i="1"/>
  <c r="Q83" i="1" s="1"/>
  <c r="U84" i="1"/>
  <c r="Q84" i="1" s="1"/>
  <c r="U85" i="1"/>
  <c r="Q85" i="1" s="1"/>
  <c r="U86" i="1"/>
  <c r="Q86" i="1" s="1"/>
  <c r="U87" i="1"/>
  <c r="Q87" i="1" s="1"/>
  <c r="U88" i="1"/>
  <c r="Q88" i="1" s="1"/>
  <c r="U89" i="1"/>
  <c r="Q89" i="1" s="1"/>
  <c r="U90" i="1"/>
  <c r="Q90" i="1" s="1"/>
  <c r="U91" i="1"/>
  <c r="Q91" i="1" s="1"/>
  <c r="U92" i="1"/>
  <c r="Q92" i="1" s="1"/>
  <c r="U93" i="1"/>
  <c r="Q93" i="1" s="1"/>
  <c r="U94" i="1"/>
  <c r="Q94" i="1" s="1"/>
  <c r="U95" i="1"/>
  <c r="Q95" i="1" s="1"/>
  <c r="U96" i="1"/>
  <c r="Q96" i="1" s="1"/>
  <c r="U97" i="1"/>
  <c r="Q97" i="1" s="1"/>
  <c r="U98" i="1"/>
  <c r="Q98" i="1" s="1"/>
  <c r="U99" i="1"/>
  <c r="Q99" i="1" s="1"/>
  <c r="U100" i="1"/>
  <c r="Q100" i="1" s="1"/>
  <c r="U101" i="1"/>
  <c r="Q101" i="1" s="1"/>
  <c r="U102" i="1"/>
  <c r="Q102" i="1" s="1"/>
  <c r="U103" i="1"/>
  <c r="Q103" i="1" s="1"/>
  <c r="U104" i="1"/>
  <c r="Q104" i="1" s="1"/>
  <c r="U105" i="1"/>
  <c r="Q105" i="1" s="1"/>
  <c r="U106" i="1"/>
  <c r="Q106" i="1" s="1"/>
  <c r="U107" i="1"/>
  <c r="Q107" i="1" s="1"/>
  <c r="U108" i="1"/>
  <c r="Q108" i="1" s="1"/>
  <c r="U109" i="1"/>
  <c r="Q109" i="1" s="1"/>
  <c r="U110" i="1"/>
  <c r="Q110" i="1" s="1"/>
  <c r="U111" i="1"/>
  <c r="Q111" i="1" s="1"/>
  <c r="U112" i="1"/>
  <c r="Q112" i="1" s="1"/>
  <c r="U113" i="1"/>
  <c r="Q113" i="1" s="1"/>
  <c r="U114" i="1"/>
  <c r="Q114" i="1" s="1"/>
  <c r="U115" i="1"/>
  <c r="Q115" i="1" s="1"/>
  <c r="U116" i="1"/>
  <c r="Q116" i="1" s="1"/>
  <c r="U117" i="1"/>
  <c r="Q117" i="1" s="1"/>
  <c r="U118" i="1"/>
  <c r="Q118" i="1" s="1"/>
  <c r="U119" i="1"/>
  <c r="Q119" i="1" s="1"/>
  <c r="U120" i="1"/>
  <c r="Q120" i="1" s="1"/>
  <c r="U121" i="1"/>
  <c r="Q121" i="1" s="1"/>
  <c r="U122" i="1"/>
  <c r="Q122" i="1" s="1"/>
  <c r="U123" i="1"/>
  <c r="Q123" i="1" s="1"/>
  <c r="U124" i="1"/>
  <c r="Q124" i="1" s="1"/>
  <c r="U125" i="1"/>
  <c r="Q125" i="1" s="1"/>
  <c r="U126" i="1"/>
  <c r="Q126" i="1" s="1"/>
  <c r="U127" i="1"/>
  <c r="Q127" i="1" s="1"/>
  <c r="U128" i="1"/>
  <c r="Q128" i="1" s="1"/>
  <c r="U129" i="1"/>
  <c r="Q129" i="1" s="1"/>
  <c r="U130" i="1"/>
  <c r="Q130" i="1" s="1"/>
  <c r="U131" i="1"/>
  <c r="Q131" i="1" s="1"/>
  <c r="U132" i="1"/>
  <c r="Q132" i="1" s="1"/>
  <c r="U133" i="1"/>
  <c r="Q133" i="1" s="1"/>
  <c r="U134" i="1"/>
  <c r="Q134" i="1" s="1"/>
  <c r="U135" i="1"/>
  <c r="Q135" i="1" s="1"/>
  <c r="U136" i="1"/>
  <c r="Q136" i="1" s="1"/>
  <c r="U137" i="1"/>
  <c r="Q137" i="1" s="1"/>
  <c r="U138" i="1"/>
  <c r="Q138" i="1" s="1"/>
  <c r="U139" i="1"/>
  <c r="Q139" i="1" s="1"/>
  <c r="U140" i="1"/>
  <c r="Q140" i="1" s="1"/>
  <c r="U141" i="1"/>
  <c r="Q141" i="1" s="1"/>
  <c r="U142" i="1"/>
  <c r="Q142" i="1" s="1"/>
  <c r="U143" i="1"/>
  <c r="Q143" i="1" s="1"/>
  <c r="U144" i="1"/>
  <c r="Q144" i="1" s="1"/>
  <c r="U145" i="1"/>
  <c r="Q145" i="1" s="1"/>
  <c r="U146" i="1"/>
  <c r="Q146" i="1" s="1"/>
  <c r="U147" i="1"/>
  <c r="Q147" i="1" s="1"/>
  <c r="U148" i="1"/>
  <c r="Q148" i="1" s="1"/>
  <c r="U149" i="1"/>
  <c r="Q149" i="1" s="1"/>
  <c r="U150" i="1"/>
  <c r="Q150" i="1" s="1"/>
  <c r="U151" i="1"/>
  <c r="Q151" i="1" s="1"/>
  <c r="U152" i="1"/>
  <c r="Q152" i="1" s="1"/>
  <c r="U153" i="1"/>
  <c r="Q153" i="1" s="1"/>
  <c r="U154" i="1"/>
  <c r="Q154" i="1" s="1"/>
  <c r="U155" i="1"/>
  <c r="Q155" i="1" s="1"/>
  <c r="U156" i="1"/>
  <c r="Q156" i="1" s="1"/>
  <c r="U157" i="1"/>
  <c r="Q157" i="1" s="1"/>
  <c r="U158" i="1"/>
  <c r="Q158" i="1" s="1"/>
  <c r="U159" i="1"/>
  <c r="Q159" i="1" s="1"/>
  <c r="U160" i="1"/>
  <c r="Q160" i="1" s="1"/>
  <c r="U161" i="1"/>
  <c r="Q161" i="1" s="1"/>
  <c r="U162" i="1"/>
  <c r="Q162" i="1" s="1"/>
  <c r="U163" i="1"/>
  <c r="Q163" i="1" s="1"/>
  <c r="U164" i="1"/>
  <c r="Q164" i="1" s="1"/>
  <c r="U165" i="1"/>
  <c r="Q165" i="1" s="1"/>
  <c r="U166" i="1"/>
  <c r="Q166" i="1" s="1"/>
  <c r="U167" i="1"/>
  <c r="Q167" i="1" s="1"/>
  <c r="U168" i="1"/>
  <c r="Q168" i="1" s="1"/>
  <c r="U169" i="1"/>
  <c r="Q169" i="1" s="1"/>
  <c r="U170" i="1"/>
  <c r="Q170" i="1" s="1"/>
  <c r="U171" i="1"/>
  <c r="Q171" i="1" s="1"/>
  <c r="U172" i="1"/>
  <c r="Q172" i="1" s="1"/>
  <c r="U173" i="1"/>
  <c r="Q173" i="1" s="1"/>
  <c r="U174" i="1"/>
  <c r="Q174" i="1" s="1"/>
  <c r="U175" i="1"/>
  <c r="Q175" i="1" s="1"/>
  <c r="U176" i="1"/>
  <c r="Q176" i="1" s="1"/>
  <c r="U177" i="1"/>
  <c r="Q177" i="1" s="1"/>
  <c r="U178" i="1"/>
  <c r="Q178" i="1" s="1"/>
  <c r="U179" i="1"/>
  <c r="Q179" i="1" s="1"/>
  <c r="U180" i="1"/>
  <c r="Q180" i="1" s="1"/>
  <c r="U181" i="1"/>
  <c r="Q181" i="1" s="1"/>
  <c r="U182" i="1"/>
  <c r="Q182" i="1" s="1"/>
  <c r="U183" i="1"/>
  <c r="Q183" i="1" s="1"/>
  <c r="U184" i="1"/>
  <c r="Q184" i="1" s="1"/>
  <c r="U185" i="1"/>
  <c r="Q185" i="1" s="1"/>
  <c r="U186" i="1"/>
  <c r="Q186" i="1" s="1"/>
  <c r="U187" i="1"/>
  <c r="Q187" i="1" s="1"/>
  <c r="U188" i="1"/>
  <c r="Q188" i="1" s="1"/>
  <c r="U189" i="1"/>
  <c r="Q189" i="1" s="1"/>
  <c r="U190" i="1"/>
  <c r="Q190" i="1" s="1"/>
  <c r="U191" i="1"/>
  <c r="Q191" i="1" s="1"/>
  <c r="U192" i="1"/>
  <c r="Q192" i="1" s="1"/>
  <c r="U193" i="1"/>
  <c r="Q193" i="1" s="1"/>
  <c r="U194" i="1"/>
  <c r="Q194" i="1" s="1"/>
  <c r="U195" i="1"/>
  <c r="Q195" i="1" s="1"/>
  <c r="U196" i="1"/>
  <c r="Q196" i="1" s="1"/>
  <c r="U197" i="1"/>
  <c r="Q197" i="1" s="1"/>
  <c r="U198" i="1"/>
  <c r="Q198" i="1" s="1"/>
  <c r="U199" i="1"/>
  <c r="Q199" i="1" s="1"/>
  <c r="U200" i="1"/>
  <c r="Q200" i="1" s="1"/>
  <c r="U201" i="1"/>
  <c r="Q201" i="1" s="1"/>
  <c r="U202" i="1"/>
  <c r="Q202" i="1" s="1"/>
  <c r="U203" i="1"/>
  <c r="Q203" i="1" s="1"/>
  <c r="U204" i="1"/>
  <c r="Q204" i="1" s="1"/>
  <c r="U205" i="1"/>
  <c r="Q205" i="1" s="1"/>
  <c r="U206" i="1"/>
  <c r="Q206" i="1" s="1"/>
  <c r="U207" i="1"/>
  <c r="Q207" i="1" s="1"/>
  <c r="U208" i="1"/>
  <c r="Q208" i="1" s="1"/>
  <c r="U209" i="1"/>
  <c r="Q209" i="1" s="1"/>
  <c r="U210" i="1"/>
  <c r="Q210" i="1" s="1"/>
  <c r="U211" i="1"/>
  <c r="Q211" i="1" s="1"/>
  <c r="U212" i="1"/>
  <c r="Q212" i="1" s="1"/>
  <c r="U213" i="1"/>
  <c r="Q213" i="1" s="1"/>
  <c r="U214" i="1"/>
  <c r="Q214" i="1" s="1"/>
  <c r="U215" i="1"/>
  <c r="Q215" i="1" s="1"/>
  <c r="U216" i="1"/>
  <c r="Q216" i="1" s="1"/>
  <c r="U217" i="1"/>
  <c r="Q217" i="1" s="1"/>
  <c r="U218" i="1"/>
  <c r="Q218" i="1" s="1"/>
  <c r="U219" i="1"/>
  <c r="Q219" i="1" s="1"/>
  <c r="U220" i="1"/>
  <c r="Q220" i="1" s="1"/>
  <c r="U221" i="1"/>
  <c r="Q221" i="1" s="1"/>
  <c r="U222" i="1"/>
  <c r="Q222" i="1" s="1"/>
  <c r="U223" i="1"/>
  <c r="Q223" i="1" s="1"/>
  <c r="U224" i="1"/>
  <c r="Q224" i="1" s="1"/>
  <c r="U225" i="1"/>
  <c r="Q225" i="1" s="1"/>
  <c r="U226" i="1"/>
  <c r="Q226" i="1" s="1"/>
  <c r="U227" i="1"/>
  <c r="Q227" i="1" s="1"/>
  <c r="U228" i="1"/>
  <c r="Q228" i="1" s="1"/>
  <c r="U229" i="1"/>
  <c r="Q229" i="1" s="1"/>
  <c r="U230" i="1"/>
  <c r="Q230" i="1" s="1"/>
  <c r="U231" i="1"/>
  <c r="Q231" i="1" s="1"/>
  <c r="U232" i="1"/>
  <c r="Q232" i="1" s="1"/>
  <c r="U233" i="1"/>
  <c r="Q233" i="1" s="1"/>
  <c r="U234" i="1"/>
  <c r="Q234" i="1" s="1"/>
  <c r="U235" i="1"/>
  <c r="Q235" i="1" s="1"/>
  <c r="U236" i="1"/>
  <c r="Q236" i="1" s="1"/>
  <c r="U237" i="1"/>
  <c r="Q237" i="1" s="1"/>
  <c r="U238" i="1"/>
  <c r="Q238" i="1" s="1"/>
  <c r="U239" i="1"/>
  <c r="Q239" i="1" s="1"/>
  <c r="U240" i="1"/>
  <c r="Q240" i="1" s="1"/>
  <c r="U241" i="1"/>
  <c r="Q241" i="1" s="1"/>
  <c r="U242" i="1"/>
  <c r="Q242" i="1" s="1"/>
  <c r="U243" i="1"/>
  <c r="Q243" i="1" s="1"/>
  <c r="U244" i="1"/>
  <c r="Q244" i="1" s="1"/>
  <c r="U245" i="1"/>
  <c r="Q245" i="1" s="1"/>
  <c r="U246" i="1"/>
  <c r="Q246" i="1" s="1"/>
  <c r="U247" i="1"/>
  <c r="Q247" i="1" s="1"/>
  <c r="U248" i="1"/>
  <c r="Q248" i="1" s="1"/>
  <c r="U249" i="1"/>
  <c r="Q249" i="1" s="1"/>
  <c r="U250" i="1"/>
  <c r="Q250" i="1" s="1"/>
  <c r="U251" i="1"/>
  <c r="Q251" i="1" s="1"/>
  <c r="U252" i="1"/>
  <c r="Q252" i="1" s="1"/>
  <c r="U253" i="1"/>
  <c r="Q253" i="1" s="1"/>
  <c r="U254" i="1"/>
  <c r="Q254" i="1" s="1"/>
  <c r="U255" i="1"/>
  <c r="Q255" i="1" s="1"/>
  <c r="U256" i="1"/>
  <c r="Q256" i="1" s="1"/>
  <c r="U257" i="1"/>
  <c r="Q257" i="1" s="1"/>
  <c r="U258" i="1"/>
  <c r="Q258" i="1" s="1"/>
  <c r="U259" i="1"/>
  <c r="Q259" i="1" s="1"/>
  <c r="U260" i="1"/>
  <c r="Q260" i="1" s="1"/>
  <c r="U261" i="1"/>
  <c r="Q261" i="1" s="1"/>
  <c r="U262" i="1"/>
  <c r="Q262" i="1" s="1"/>
  <c r="U263" i="1"/>
  <c r="Q263" i="1" s="1"/>
  <c r="U264" i="1"/>
  <c r="Q264" i="1" s="1"/>
  <c r="U265" i="1"/>
  <c r="Q265" i="1" s="1"/>
  <c r="U266" i="1"/>
  <c r="Q266" i="1" s="1"/>
  <c r="U267" i="1"/>
  <c r="Q267" i="1" s="1"/>
  <c r="U268" i="1"/>
  <c r="Q268" i="1" s="1"/>
  <c r="U269" i="1"/>
  <c r="Q269" i="1" s="1"/>
  <c r="U270" i="1"/>
  <c r="Q270" i="1" s="1"/>
  <c r="U271" i="1"/>
  <c r="Q271" i="1" s="1"/>
  <c r="U272" i="1"/>
  <c r="Q272" i="1" s="1"/>
  <c r="U273" i="1"/>
  <c r="Q273" i="1" s="1"/>
  <c r="U274" i="1"/>
  <c r="Q274" i="1" s="1"/>
  <c r="U275" i="1"/>
  <c r="Q275" i="1" s="1"/>
  <c r="U276" i="1"/>
  <c r="Q276" i="1" s="1"/>
  <c r="U277" i="1"/>
  <c r="Q277" i="1" s="1"/>
  <c r="U278" i="1"/>
  <c r="Q278" i="1" s="1"/>
  <c r="U279" i="1"/>
  <c r="Q279" i="1" s="1"/>
  <c r="U280" i="1"/>
  <c r="Q280" i="1" s="1"/>
  <c r="U281" i="1"/>
  <c r="Q281" i="1" s="1"/>
  <c r="U282" i="1"/>
  <c r="Q282" i="1" s="1"/>
  <c r="U283" i="1"/>
  <c r="Q283" i="1" s="1"/>
  <c r="U284" i="1"/>
  <c r="Q284" i="1" s="1"/>
  <c r="U285" i="1"/>
  <c r="Q285" i="1" s="1"/>
  <c r="U286" i="1"/>
  <c r="Q286" i="1" s="1"/>
  <c r="U287" i="1"/>
  <c r="Q287" i="1" s="1"/>
  <c r="U288" i="1"/>
  <c r="Q288" i="1" s="1"/>
  <c r="U289" i="1"/>
  <c r="Q289" i="1" s="1"/>
  <c r="U290" i="1"/>
  <c r="Q290" i="1" s="1"/>
  <c r="U291" i="1"/>
  <c r="Q291" i="1" s="1"/>
  <c r="U292" i="1"/>
  <c r="Q292" i="1" s="1"/>
  <c r="U293" i="1"/>
  <c r="Q293" i="1" s="1"/>
  <c r="U294" i="1"/>
  <c r="Q294" i="1" s="1"/>
  <c r="U295" i="1"/>
  <c r="Q295" i="1" s="1"/>
  <c r="U296" i="1"/>
  <c r="Q296" i="1" s="1"/>
  <c r="U297" i="1"/>
  <c r="Q297" i="1" s="1"/>
  <c r="U298" i="1"/>
  <c r="Q298" i="1" s="1"/>
  <c r="U299" i="1"/>
  <c r="Q299" i="1" s="1"/>
  <c r="U300" i="1"/>
  <c r="Q300" i="1" s="1"/>
  <c r="U301" i="1"/>
  <c r="Q301" i="1" s="1"/>
  <c r="U302" i="1"/>
  <c r="Q302" i="1" s="1"/>
  <c r="U303" i="1"/>
  <c r="Q303" i="1" s="1"/>
  <c r="U304" i="1"/>
  <c r="Q304" i="1" s="1"/>
  <c r="U305" i="1"/>
  <c r="Q305" i="1" s="1"/>
  <c r="U306" i="1"/>
  <c r="Q306" i="1" s="1"/>
  <c r="U307" i="1"/>
  <c r="Q307" i="1" s="1"/>
  <c r="U308" i="1"/>
  <c r="Q308" i="1" s="1"/>
  <c r="U309" i="1"/>
  <c r="Q309" i="1" s="1"/>
  <c r="U310" i="1"/>
  <c r="Q310" i="1" s="1"/>
  <c r="U311" i="1"/>
  <c r="Q311" i="1" s="1"/>
  <c r="U312" i="1"/>
  <c r="Q312" i="1" s="1"/>
  <c r="U313" i="1"/>
  <c r="Q313" i="1" s="1"/>
  <c r="U314" i="1"/>
  <c r="Q314" i="1" s="1"/>
  <c r="U315" i="1"/>
  <c r="Q315" i="1" s="1"/>
  <c r="U316" i="1"/>
  <c r="Q316" i="1" s="1"/>
  <c r="U317" i="1"/>
  <c r="Q317" i="1" s="1"/>
  <c r="U318" i="1"/>
  <c r="Q318" i="1" s="1"/>
  <c r="U319" i="1"/>
  <c r="Q319" i="1" s="1"/>
  <c r="U320" i="1"/>
  <c r="Q320" i="1" s="1"/>
  <c r="U321" i="1"/>
  <c r="Q321" i="1" s="1"/>
  <c r="U322" i="1"/>
  <c r="Q322" i="1" s="1"/>
  <c r="U323" i="1"/>
  <c r="Q323" i="1" s="1"/>
  <c r="U324" i="1"/>
  <c r="Q324" i="1" s="1"/>
  <c r="U325" i="1"/>
  <c r="Q325" i="1" s="1"/>
  <c r="U326" i="1"/>
  <c r="Q326" i="1" s="1"/>
  <c r="U327" i="1"/>
  <c r="Q327" i="1" s="1"/>
  <c r="U328" i="1"/>
  <c r="Q328" i="1" s="1"/>
  <c r="U329" i="1"/>
  <c r="Q329" i="1" s="1"/>
  <c r="U330" i="1"/>
  <c r="Q330" i="1" s="1"/>
  <c r="U331" i="1"/>
  <c r="Q331" i="1" s="1"/>
  <c r="U332" i="1"/>
  <c r="Q332" i="1" s="1"/>
  <c r="U333" i="1"/>
  <c r="Q333" i="1" s="1"/>
  <c r="U334" i="1"/>
  <c r="Q334" i="1" s="1"/>
  <c r="U335" i="1"/>
  <c r="Q335" i="1" s="1"/>
  <c r="U336" i="1"/>
  <c r="Q336" i="1" s="1"/>
  <c r="U337" i="1"/>
  <c r="Q337" i="1" s="1"/>
  <c r="U338" i="1"/>
  <c r="Q338" i="1" s="1"/>
  <c r="U339" i="1"/>
  <c r="Q339" i="1" s="1"/>
  <c r="U340" i="1"/>
  <c r="Q340" i="1" s="1"/>
  <c r="U341" i="1"/>
  <c r="Q341" i="1" s="1"/>
  <c r="U342" i="1"/>
  <c r="Q342" i="1" s="1"/>
  <c r="U343" i="1"/>
  <c r="Q343" i="1" s="1"/>
  <c r="U344" i="1"/>
  <c r="Q344" i="1" s="1"/>
  <c r="U345" i="1"/>
  <c r="Q345" i="1" s="1"/>
  <c r="U346" i="1"/>
  <c r="Q346" i="1" s="1"/>
  <c r="U347" i="1"/>
  <c r="Q347" i="1" s="1"/>
  <c r="U348" i="1"/>
  <c r="Q348" i="1" s="1"/>
  <c r="U349" i="1"/>
  <c r="Q349" i="1" s="1"/>
  <c r="U350" i="1"/>
  <c r="Q350" i="1" s="1"/>
  <c r="U351" i="1"/>
  <c r="Q351" i="1" s="1"/>
  <c r="U352" i="1"/>
  <c r="Q352" i="1" s="1"/>
  <c r="U353" i="1"/>
  <c r="Q353" i="1" s="1"/>
  <c r="U354" i="1"/>
  <c r="Q354" i="1" s="1"/>
  <c r="U355" i="1"/>
  <c r="Q355" i="1" s="1"/>
  <c r="U356" i="1"/>
  <c r="Q356" i="1" s="1"/>
  <c r="U357" i="1"/>
  <c r="Q357" i="1" s="1"/>
  <c r="U358" i="1"/>
  <c r="Q358" i="1" s="1"/>
  <c r="U359" i="1"/>
  <c r="Q359" i="1" s="1"/>
  <c r="U360" i="1"/>
  <c r="Q360" i="1" s="1"/>
  <c r="U361" i="1"/>
  <c r="Q361" i="1" s="1"/>
  <c r="U362" i="1"/>
  <c r="Q362" i="1" s="1"/>
  <c r="U363" i="1"/>
  <c r="Q363" i="1" s="1"/>
  <c r="U364" i="1"/>
  <c r="Q364" i="1" s="1"/>
  <c r="U365" i="1"/>
  <c r="Q365" i="1" s="1"/>
  <c r="U366" i="1"/>
  <c r="Q366" i="1" s="1"/>
  <c r="U367" i="1"/>
  <c r="Q367" i="1" s="1"/>
  <c r="U368" i="1"/>
  <c r="Q368" i="1" s="1"/>
  <c r="U369" i="1"/>
  <c r="Q369" i="1" s="1"/>
  <c r="U370" i="1"/>
  <c r="Q370" i="1" s="1"/>
  <c r="U371" i="1"/>
  <c r="Q371" i="1" s="1"/>
  <c r="U372" i="1"/>
  <c r="Q372" i="1" s="1"/>
  <c r="U373" i="1"/>
  <c r="Q373" i="1" s="1"/>
  <c r="U374" i="1"/>
  <c r="Q374" i="1" s="1"/>
  <c r="U375" i="1"/>
  <c r="Q375" i="1" s="1"/>
  <c r="U376" i="1"/>
  <c r="Q376" i="1" s="1"/>
  <c r="U377" i="1"/>
  <c r="Q377" i="1" s="1"/>
  <c r="U378" i="1"/>
  <c r="Q378" i="1" s="1"/>
  <c r="U379" i="1"/>
  <c r="Q379" i="1" s="1"/>
  <c r="U380" i="1"/>
  <c r="Q380" i="1" s="1"/>
  <c r="U381" i="1"/>
  <c r="Q381" i="1" s="1"/>
  <c r="U382" i="1"/>
  <c r="Q382" i="1" s="1"/>
  <c r="U383" i="1"/>
  <c r="Q383" i="1" s="1"/>
  <c r="U384" i="1"/>
  <c r="Q384" i="1" s="1"/>
  <c r="U385" i="1"/>
  <c r="Q385" i="1" s="1"/>
  <c r="U386" i="1"/>
  <c r="Q386" i="1" s="1"/>
  <c r="U387" i="1"/>
  <c r="Q387" i="1" s="1"/>
  <c r="U388" i="1"/>
  <c r="Q388" i="1" s="1"/>
  <c r="U389" i="1"/>
  <c r="Q389" i="1" s="1"/>
  <c r="U390" i="1"/>
  <c r="Q390" i="1" s="1"/>
  <c r="U391" i="1"/>
  <c r="Q391" i="1" s="1"/>
  <c r="U392" i="1"/>
  <c r="Q392" i="1" s="1"/>
  <c r="U393" i="1"/>
  <c r="Q393" i="1" s="1"/>
  <c r="U394" i="1"/>
  <c r="Q394" i="1" s="1"/>
  <c r="U395" i="1"/>
  <c r="Q395" i="1" s="1"/>
  <c r="U396" i="1"/>
  <c r="Q396" i="1" s="1"/>
  <c r="U397" i="1"/>
  <c r="Q397" i="1" s="1"/>
  <c r="U398" i="1"/>
  <c r="Q398" i="1" s="1"/>
  <c r="U399" i="1"/>
  <c r="Q399" i="1" s="1"/>
  <c r="U400" i="1"/>
  <c r="Q400" i="1" s="1"/>
  <c r="U401" i="1"/>
  <c r="Q401" i="1" s="1"/>
  <c r="U402" i="1"/>
  <c r="Q402" i="1" s="1"/>
  <c r="U403" i="1"/>
  <c r="Q403" i="1" s="1"/>
  <c r="U404" i="1"/>
  <c r="Q404" i="1" s="1"/>
  <c r="U405" i="1"/>
  <c r="Q405" i="1" s="1"/>
  <c r="U406" i="1"/>
  <c r="Q406" i="1" s="1"/>
  <c r="U407" i="1"/>
  <c r="Q407" i="1" s="1"/>
  <c r="U408" i="1"/>
  <c r="Q408" i="1" s="1"/>
  <c r="U409" i="1"/>
  <c r="Q409" i="1" s="1"/>
  <c r="U410" i="1"/>
  <c r="Q410" i="1" s="1"/>
  <c r="U411" i="1"/>
  <c r="Q411" i="1" s="1"/>
  <c r="U412" i="1"/>
  <c r="Q412" i="1" s="1"/>
  <c r="U413" i="1"/>
  <c r="Q413" i="1" s="1"/>
  <c r="U414" i="1"/>
  <c r="Q414" i="1" s="1"/>
  <c r="U415" i="1"/>
  <c r="Q415" i="1" s="1"/>
  <c r="U416" i="1"/>
  <c r="Q416" i="1" s="1"/>
  <c r="U417" i="1"/>
  <c r="Q417" i="1" s="1"/>
  <c r="U418" i="1"/>
  <c r="Q418" i="1" s="1"/>
  <c r="U419" i="1"/>
  <c r="Q419" i="1" s="1"/>
  <c r="U420" i="1"/>
  <c r="Q420" i="1" s="1"/>
  <c r="U421" i="1"/>
  <c r="Q421" i="1" s="1"/>
  <c r="U422" i="1"/>
  <c r="Q422" i="1" s="1"/>
  <c r="U423" i="1"/>
  <c r="Q423" i="1" s="1"/>
  <c r="U424" i="1"/>
  <c r="Q424" i="1" s="1"/>
  <c r="U425" i="1"/>
  <c r="Q425" i="1" s="1"/>
  <c r="U426" i="1"/>
  <c r="Q426" i="1" s="1"/>
  <c r="U427" i="1"/>
  <c r="Q427" i="1" s="1"/>
  <c r="U428" i="1"/>
  <c r="Q428" i="1" s="1"/>
  <c r="U429" i="1"/>
  <c r="Q429" i="1" s="1"/>
  <c r="U430" i="1"/>
  <c r="Q430" i="1" s="1"/>
  <c r="U431" i="1"/>
  <c r="Q431" i="1" s="1"/>
  <c r="U432" i="1"/>
  <c r="Q432" i="1" s="1"/>
  <c r="U433" i="1"/>
  <c r="Q433" i="1" s="1"/>
  <c r="U434" i="1"/>
  <c r="Q434" i="1" s="1"/>
  <c r="U435" i="1"/>
  <c r="Q435" i="1" s="1"/>
  <c r="U436" i="1"/>
  <c r="Q436" i="1" s="1"/>
  <c r="U437" i="1"/>
  <c r="Q437" i="1" s="1"/>
  <c r="U438" i="1"/>
  <c r="Q438" i="1" s="1"/>
  <c r="U439" i="1"/>
  <c r="Q439" i="1" s="1"/>
  <c r="U440" i="1"/>
  <c r="Q440" i="1" s="1"/>
  <c r="U441" i="1"/>
  <c r="Q441" i="1" s="1"/>
  <c r="U442" i="1"/>
  <c r="Q442" i="1" s="1"/>
  <c r="U443" i="1"/>
  <c r="Q443" i="1" s="1"/>
  <c r="U444" i="1"/>
  <c r="Q444" i="1" s="1"/>
  <c r="U445" i="1"/>
  <c r="Q445" i="1" s="1"/>
  <c r="U446" i="1"/>
  <c r="Q446" i="1" s="1"/>
  <c r="U447" i="1"/>
  <c r="Q447" i="1" s="1"/>
  <c r="U448" i="1"/>
  <c r="Q448" i="1" s="1"/>
  <c r="U449" i="1"/>
  <c r="Q449" i="1" s="1"/>
  <c r="U450" i="1"/>
  <c r="Q450" i="1" s="1"/>
  <c r="U451" i="1"/>
  <c r="Q451" i="1" s="1"/>
  <c r="U452" i="1"/>
  <c r="Q452" i="1" s="1"/>
  <c r="U453" i="1"/>
  <c r="Q453" i="1" s="1"/>
  <c r="U454" i="1"/>
  <c r="Q454" i="1" s="1"/>
  <c r="U455" i="1"/>
  <c r="Q455" i="1" s="1"/>
  <c r="U456" i="1"/>
  <c r="Q456" i="1" s="1"/>
  <c r="U457" i="1"/>
  <c r="Q457" i="1" s="1"/>
  <c r="U458" i="1"/>
  <c r="Q458" i="1" s="1"/>
  <c r="U459" i="1"/>
  <c r="Q459" i="1" s="1"/>
  <c r="U460" i="1"/>
  <c r="Q460" i="1" s="1"/>
  <c r="U461" i="1"/>
  <c r="Q461" i="1" s="1"/>
  <c r="U462" i="1"/>
  <c r="Q462" i="1" s="1"/>
  <c r="U463" i="1"/>
  <c r="Q463" i="1" s="1"/>
  <c r="U464" i="1"/>
  <c r="Q464" i="1" s="1"/>
  <c r="U465" i="1"/>
  <c r="Q465" i="1" s="1"/>
  <c r="U466" i="1"/>
  <c r="Q466" i="1" s="1"/>
  <c r="U467" i="1"/>
  <c r="Q467" i="1" s="1"/>
  <c r="U468" i="1"/>
  <c r="Q468" i="1" s="1"/>
  <c r="U469" i="1"/>
  <c r="Q469" i="1" s="1"/>
  <c r="U470" i="1"/>
  <c r="Q470" i="1" s="1"/>
  <c r="U471" i="1"/>
  <c r="Q471" i="1" s="1"/>
  <c r="U472" i="1"/>
  <c r="Q472" i="1" s="1"/>
  <c r="U473" i="1"/>
  <c r="Q473" i="1" s="1"/>
  <c r="U474" i="1"/>
  <c r="Q474" i="1" s="1"/>
  <c r="U475" i="1"/>
  <c r="Q475" i="1" s="1"/>
  <c r="U476" i="1"/>
  <c r="Q476" i="1" s="1"/>
  <c r="U477" i="1"/>
  <c r="Q477" i="1" s="1"/>
  <c r="U478" i="1"/>
  <c r="Q478" i="1" s="1"/>
  <c r="U479" i="1"/>
  <c r="Q479" i="1" s="1"/>
  <c r="U480" i="1"/>
  <c r="Q480" i="1" s="1"/>
  <c r="U481" i="1"/>
  <c r="Q481" i="1" s="1"/>
  <c r="U482" i="1"/>
  <c r="Q482" i="1" s="1"/>
  <c r="U483" i="1"/>
  <c r="Q483" i="1" s="1"/>
  <c r="U484" i="1"/>
  <c r="Q484" i="1" s="1"/>
  <c r="U485" i="1"/>
  <c r="Q485" i="1" s="1"/>
  <c r="U486" i="1"/>
  <c r="Q486" i="1" s="1"/>
  <c r="U487" i="1"/>
  <c r="Q487" i="1" s="1"/>
  <c r="U488" i="1"/>
  <c r="Q488" i="1" s="1"/>
  <c r="U489" i="1"/>
  <c r="Q489" i="1" s="1"/>
  <c r="U490" i="1"/>
  <c r="Q490" i="1" s="1"/>
  <c r="U491" i="1"/>
  <c r="Q491" i="1" s="1"/>
  <c r="U492" i="1"/>
  <c r="Q492" i="1" s="1"/>
  <c r="U493" i="1"/>
  <c r="Q493" i="1" s="1"/>
  <c r="U494" i="1"/>
  <c r="Q494" i="1" s="1"/>
  <c r="U495" i="1"/>
  <c r="Q495" i="1" s="1"/>
  <c r="U496" i="1"/>
  <c r="Q496" i="1" s="1"/>
  <c r="U497" i="1"/>
  <c r="Q497" i="1" s="1"/>
  <c r="U498" i="1"/>
  <c r="Q498" i="1" s="1"/>
  <c r="U499" i="1"/>
  <c r="Q499" i="1" s="1"/>
  <c r="U500" i="1"/>
  <c r="Q500" i="1" s="1"/>
  <c r="U501" i="1"/>
  <c r="Q501" i="1" s="1"/>
  <c r="U502" i="1"/>
  <c r="Q502" i="1" s="1"/>
  <c r="U503" i="1"/>
  <c r="Q503" i="1" s="1"/>
  <c r="U504" i="1"/>
  <c r="Q504" i="1" s="1"/>
  <c r="U505" i="1"/>
  <c r="Q505" i="1" s="1"/>
  <c r="U506" i="1"/>
  <c r="Q506" i="1" s="1"/>
  <c r="U507" i="1"/>
  <c r="Q507" i="1" s="1"/>
  <c r="U508" i="1"/>
  <c r="Q508" i="1" s="1"/>
  <c r="U509" i="1"/>
  <c r="Q509" i="1" s="1"/>
  <c r="U510" i="1"/>
  <c r="Q510" i="1" s="1"/>
  <c r="U511" i="1"/>
  <c r="Q511" i="1" s="1"/>
  <c r="U512" i="1"/>
  <c r="Q512" i="1" s="1"/>
  <c r="U513" i="1"/>
  <c r="Q513" i="1" s="1"/>
  <c r="U514" i="1"/>
  <c r="Q514" i="1" s="1"/>
  <c r="U515" i="1"/>
  <c r="Q515" i="1" s="1"/>
  <c r="U516" i="1"/>
  <c r="Q516" i="1" s="1"/>
  <c r="U517" i="1"/>
  <c r="Q517" i="1" s="1"/>
  <c r="U518" i="1"/>
  <c r="Q518" i="1" s="1"/>
  <c r="U519" i="1"/>
  <c r="Q519" i="1" s="1"/>
  <c r="U520" i="1"/>
  <c r="Q520" i="1" s="1"/>
  <c r="U521" i="1"/>
  <c r="Q521" i="1" s="1"/>
  <c r="U522" i="1"/>
  <c r="Q522" i="1" s="1"/>
  <c r="U523" i="1"/>
  <c r="Q523" i="1" s="1"/>
  <c r="U524" i="1"/>
  <c r="Q524" i="1" s="1"/>
  <c r="U525" i="1"/>
  <c r="Q525" i="1" s="1"/>
  <c r="U526" i="1"/>
  <c r="Q526" i="1" s="1"/>
  <c r="U527" i="1"/>
  <c r="Q527" i="1" s="1"/>
  <c r="U528" i="1"/>
  <c r="Q528" i="1" s="1"/>
  <c r="U529" i="1"/>
  <c r="Q529" i="1" s="1"/>
  <c r="U530" i="1"/>
  <c r="Q530" i="1" s="1"/>
  <c r="U531" i="1"/>
  <c r="Q531" i="1" s="1"/>
  <c r="U532" i="1"/>
  <c r="Q532" i="1" s="1"/>
  <c r="U533" i="1"/>
  <c r="Q533" i="1" s="1"/>
  <c r="U534" i="1"/>
  <c r="Q534" i="1" s="1"/>
  <c r="U535" i="1"/>
  <c r="Q535" i="1" s="1"/>
  <c r="U536" i="1"/>
  <c r="Q536" i="1" s="1"/>
  <c r="U537" i="1"/>
  <c r="Q537" i="1" s="1"/>
  <c r="U538" i="1"/>
  <c r="Q538" i="1" s="1"/>
  <c r="U539" i="1"/>
  <c r="Q539" i="1" s="1"/>
  <c r="U540" i="1"/>
  <c r="Q540" i="1" s="1"/>
  <c r="U541" i="1"/>
  <c r="Q541" i="1" s="1"/>
  <c r="U542" i="1"/>
  <c r="Q542" i="1" s="1"/>
  <c r="U543" i="1"/>
  <c r="Q543" i="1" s="1"/>
  <c r="U544" i="1"/>
  <c r="Q544" i="1" s="1"/>
  <c r="U545" i="1"/>
  <c r="Q545" i="1" s="1"/>
  <c r="U546" i="1"/>
  <c r="Q546" i="1" s="1"/>
  <c r="U547" i="1"/>
  <c r="Q547" i="1" s="1"/>
  <c r="U548" i="1"/>
  <c r="Q548" i="1" s="1"/>
  <c r="U549" i="1"/>
  <c r="Q549" i="1" s="1"/>
  <c r="U550" i="1"/>
  <c r="Q550" i="1" s="1"/>
  <c r="U551" i="1"/>
  <c r="Q551" i="1" s="1"/>
  <c r="U552" i="1"/>
  <c r="Q552" i="1" s="1"/>
  <c r="U553" i="1"/>
  <c r="Q553" i="1" s="1"/>
  <c r="U554" i="1"/>
  <c r="Q554" i="1" s="1"/>
  <c r="U555" i="1"/>
  <c r="Q555" i="1" s="1"/>
  <c r="U556" i="1"/>
  <c r="Q556" i="1" s="1"/>
  <c r="U557" i="1"/>
  <c r="Q557" i="1" s="1"/>
  <c r="U558" i="1"/>
  <c r="Q558" i="1" s="1"/>
  <c r="U559" i="1"/>
  <c r="Q559" i="1" s="1"/>
  <c r="U560" i="1"/>
  <c r="Q560" i="1" s="1"/>
  <c r="U561" i="1"/>
  <c r="Q561" i="1" s="1"/>
  <c r="U562" i="1"/>
  <c r="Q562" i="1" s="1"/>
  <c r="U563" i="1"/>
  <c r="Q563" i="1" s="1"/>
  <c r="U564" i="1"/>
  <c r="Q564" i="1" s="1"/>
  <c r="U565" i="1"/>
  <c r="Q565" i="1" s="1"/>
  <c r="U566" i="1"/>
  <c r="Q566" i="1" s="1"/>
  <c r="U567" i="1"/>
  <c r="Q567" i="1" s="1"/>
  <c r="U568" i="1"/>
  <c r="Q568" i="1" s="1"/>
  <c r="U569" i="1"/>
  <c r="Q569" i="1" s="1"/>
  <c r="U570" i="1"/>
  <c r="Q570" i="1" s="1"/>
  <c r="U571" i="1"/>
  <c r="Q571" i="1" s="1"/>
  <c r="U572" i="1"/>
  <c r="Q572" i="1" s="1"/>
  <c r="U573" i="1"/>
  <c r="Q573" i="1" s="1"/>
  <c r="U574" i="1"/>
  <c r="Q574" i="1" s="1"/>
  <c r="U575" i="1"/>
  <c r="Q575" i="1" s="1"/>
  <c r="U576" i="1"/>
  <c r="Q576" i="1" s="1"/>
  <c r="U577" i="1"/>
  <c r="Q577" i="1" s="1"/>
  <c r="U578" i="1"/>
  <c r="Q578" i="1" s="1"/>
  <c r="U579" i="1"/>
  <c r="Q579" i="1" s="1"/>
  <c r="U580" i="1"/>
  <c r="Q580" i="1" s="1"/>
  <c r="U581" i="1"/>
  <c r="Q581" i="1" s="1"/>
  <c r="U582" i="1"/>
  <c r="Q582" i="1" s="1"/>
  <c r="U583" i="1"/>
  <c r="Q583" i="1" s="1"/>
  <c r="U584" i="1"/>
  <c r="Q584" i="1" s="1"/>
  <c r="U585" i="1"/>
  <c r="Q585" i="1" s="1"/>
  <c r="U586" i="1"/>
  <c r="Q586" i="1" s="1"/>
  <c r="U587" i="1"/>
  <c r="Q587" i="1" s="1"/>
  <c r="U588" i="1"/>
  <c r="Q588" i="1" s="1"/>
  <c r="U589" i="1"/>
  <c r="Q589" i="1" s="1"/>
  <c r="U590" i="1"/>
  <c r="Q590" i="1" s="1"/>
  <c r="U591" i="1"/>
  <c r="Q591" i="1" s="1"/>
  <c r="U592" i="1"/>
  <c r="Q592" i="1" s="1"/>
  <c r="U593" i="1"/>
  <c r="Q593" i="1" s="1"/>
  <c r="U594" i="1"/>
  <c r="Q594" i="1" s="1"/>
  <c r="U595" i="1"/>
  <c r="Q595" i="1" s="1"/>
  <c r="U596" i="1"/>
  <c r="Q596" i="1" s="1"/>
  <c r="U597" i="1"/>
  <c r="Q597" i="1" s="1"/>
  <c r="U598" i="1"/>
  <c r="Q598" i="1" s="1"/>
  <c r="U599" i="1"/>
  <c r="Q599" i="1" s="1"/>
  <c r="U600" i="1"/>
  <c r="Q600" i="1" s="1"/>
  <c r="U601" i="1"/>
  <c r="Q601" i="1" s="1"/>
  <c r="U602" i="1"/>
  <c r="Q602" i="1" s="1"/>
  <c r="U603" i="1"/>
  <c r="Q603" i="1" s="1"/>
  <c r="U604" i="1"/>
  <c r="Q604" i="1" s="1"/>
  <c r="U605" i="1"/>
  <c r="Q605" i="1" s="1"/>
  <c r="U606" i="1"/>
  <c r="Q606" i="1" s="1"/>
  <c r="U607" i="1"/>
  <c r="Q607" i="1" s="1"/>
  <c r="U608" i="1"/>
  <c r="Q608" i="1" s="1"/>
  <c r="U609" i="1"/>
  <c r="Q609" i="1" s="1"/>
  <c r="U610" i="1"/>
  <c r="Q610" i="1" s="1"/>
  <c r="U611" i="1"/>
  <c r="Q611" i="1" s="1"/>
  <c r="U612" i="1"/>
  <c r="Q612" i="1" s="1"/>
  <c r="U613" i="1"/>
  <c r="Q613" i="1" s="1"/>
  <c r="U614" i="1"/>
  <c r="Q614" i="1" s="1"/>
  <c r="U615" i="1"/>
  <c r="Q615" i="1" s="1"/>
  <c r="U616" i="1"/>
  <c r="Q616" i="1" s="1"/>
  <c r="U617" i="1"/>
  <c r="Q617" i="1" s="1"/>
  <c r="U618" i="1"/>
  <c r="Q618" i="1" s="1"/>
  <c r="U619" i="1"/>
  <c r="Q619" i="1" s="1"/>
  <c r="U620" i="1"/>
  <c r="Q620" i="1" s="1"/>
  <c r="U621" i="1"/>
  <c r="Q621" i="1" s="1"/>
  <c r="U622" i="1"/>
  <c r="Q622" i="1" s="1"/>
  <c r="U623" i="1"/>
  <c r="Q623" i="1" s="1"/>
  <c r="U624" i="1"/>
  <c r="Q624" i="1" s="1"/>
  <c r="U625" i="1"/>
  <c r="Q625" i="1" s="1"/>
  <c r="U626" i="1"/>
  <c r="Q626" i="1" s="1"/>
  <c r="U627" i="1"/>
  <c r="Q627" i="1" s="1"/>
  <c r="U628" i="1"/>
  <c r="Q628" i="1" s="1"/>
  <c r="U629" i="1"/>
  <c r="Q629" i="1" s="1"/>
  <c r="U630" i="1"/>
  <c r="Q630" i="1" s="1"/>
  <c r="U631" i="1"/>
  <c r="Q631" i="1" s="1"/>
  <c r="U632" i="1"/>
  <c r="Q632" i="1" s="1"/>
  <c r="U633" i="1"/>
  <c r="Q633" i="1" s="1"/>
  <c r="U634" i="1"/>
  <c r="Q634" i="1" s="1"/>
  <c r="U635" i="1"/>
  <c r="Q635" i="1" s="1"/>
  <c r="U636" i="1"/>
  <c r="Q636" i="1" s="1"/>
  <c r="U637" i="1"/>
  <c r="Q637" i="1" s="1"/>
  <c r="U638" i="1"/>
  <c r="Q638" i="1" s="1"/>
  <c r="U639" i="1"/>
  <c r="Q639" i="1" s="1"/>
  <c r="U640" i="1"/>
  <c r="Q640" i="1" s="1"/>
  <c r="U641" i="1"/>
  <c r="Q641" i="1" s="1"/>
  <c r="U642" i="1"/>
  <c r="Q642" i="1" s="1"/>
  <c r="U643" i="1"/>
  <c r="Q643" i="1" s="1"/>
  <c r="U644" i="1"/>
  <c r="Q644" i="1" s="1"/>
  <c r="U645" i="1"/>
  <c r="Q645" i="1" s="1"/>
  <c r="U646" i="1"/>
  <c r="Q646" i="1" s="1"/>
  <c r="U647" i="1"/>
  <c r="Q647" i="1" s="1"/>
  <c r="U648" i="1"/>
  <c r="Q648" i="1" s="1"/>
  <c r="U649" i="1"/>
  <c r="Q649" i="1" s="1"/>
  <c r="U650" i="1"/>
  <c r="Q650" i="1" s="1"/>
  <c r="U651" i="1"/>
  <c r="Q651" i="1" s="1"/>
  <c r="U652" i="1"/>
  <c r="Q652" i="1" s="1"/>
  <c r="U653" i="1"/>
  <c r="Q653" i="1" s="1"/>
  <c r="U654" i="1"/>
  <c r="Q654" i="1" s="1"/>
  <c r="U655" i="1"/>
  <c r="Q655" i="1" s="1"/>
  <c r="U656" i="1"/>
  <c r="Q656" i="1" s="1"/>
  <c r="U657" i="1"/>
  <c r="Q657" i="1" s="1"/>
  <c r="U658" i="1"/>
  <c r="Q658" i="1" s="1"/>
  <c r="U659" i="1"/>
  <c r="Q659" i="1" s="1"/>
  <c r="U660" i="1"/>
  <c r="Q660" i="1" s="1"/>
  <c r="U661" i="1"/>
  <c r="Q661" i="1" s="1"/>
  <c r="U662" i="1"/>
  <c r="Q662" i="1" s="1"/>
  <c r="U663" i="1"/>
  <c r="Q663" i="1" s="1"/>
  <c r="U664" i="1"/>
  <c r="Q664" i="1" s="1"/>
  <c r="U665" i="1"/>
  <c r="Q665" i="1" s="1"/>
  <c r="U666" i="1"/>
  <c r="Q666" i="1" s="1"/>
  <c r="U667" i="1"/>
  <c r="Q667" i="1" s="1"/>
  <c r="U668" i="1"/>
  <c r="Q668" i="1" s="1"/>
  <c r="U669" i="1"/>
  <c r="Q669" i="1" s="1"/>
  <c r="U670" i="1"/>
  <c r="Q670" i="1" s="1"/>
  <c r="U671" i="1"/>
  <c r="Q671" i="1" s="1"/>
  <c r="U672" i="1"/>
  <c r="Q672" i="1" s="1"/>
  <c r="U673" i="1"/>
  <c r="Q673" i="1" s="1"/>
  <c r="U674" i="1"/>
  <c r="Q674" i="1" s="1"/>
  <c r="U675" i="1"/>
  <c r="Q675" i="1" s="1"/>
  <c r="U676" i="1"/>
  <c r="Q676" i="1" s="1"/>
  <c r="U677" i="1"/>
  <c r="Q677" i="1" s="1"/>
  <c r="U678" i="1"/>
  <c r="Q678" i="1" s="1"/>
  <c r="U679" i="1"/>
  <c r="Q679" i="1" s="1"/>
  <c r="U680" i="1"/>
  <c r="Q680" i="1" s="1"/>
  <c r="U681" i="1"/>
  <c r="Q681" i="1" s="1"/>
  <c r="U682" i="1"/>
  <c r="Q682" i="1" s="1"/>
  <c r="U683" i="1"/>
  <c r="Q683" i="1" s="1"/>
  <c r="U684" i="1"/>
  <c r="Q684" i="1" s="1"/>
  <c r="U685" i="1"/>
  <c r="Q685" i="1" s="1"/>
  <c r="U686" i="1"/>
  <c r="Q686" i="1" s="1"/>
  <c r="U687" i="1"/>
  <c r="Q687" i="1" s="1"/>
  <c r="U688" i="1"/>
  <c r="Q688" i="1" s="1"/>
  <c r="U689" i="1"/>
  <c r="Q689" i="1" s="1"/>
  <c r="U690" i="1"/>
  <c r="Q690" i="1" s="1"/>
  <c r="U691" i="1"/>
  <c r="Q691" i="1" s="1"/>
  <c r="U692" i="1"/>
  <c r="Q692" i="1" s="1"/>
  <c r="U693" i="1"/>
  <c r="Q693" i="1" s="1"/>
  <c r="U694" i="1"/>
  <c r="Q694" i="1" s="1"/>
  <c r="U695" i="1"/>
  <c r="Q695" i="1" s="1"/>
  <c r="U696" i="1"/>
  <c r="Q696" i="1" s="1"/>
  <c r="U697" i="1"/>
  <c r="Q697" i="1" s="1"/>
  <c r="U698" i="1"/>
  <c r="Q698" i="1" s="1"/>
  <c r="U699" i="1"/>
  <c r="Q699" i="1" s="1"/>
  <c r="U700" i="1"/>
  <c r="Q700" i="1" s="1"/>
  <c r="U701" i="1"/>
  <c r="Q701" i="1" s="1"/>
  <c r="U702" i="1"/>
  <c r="Q702" i="1" s="1"/>
  <c r="U703" i="1"/>
  <c r="Q703" i="1" s="1"/>
  <c r="U704" i="1"/>
  <c r="Q704" i="1" s="1"/>
  <c r="U705" i="1"/>
  <c r="Q705" i="1" s="1"/>
  <c r="U706" i="1"/>
  <c r="Q706" i="1" s="1"/>
  <c r="U707" i="1"/>
  <c r="Q707" i="1" s="1"/>
  <c r="U708" i="1"/>
  <c r="Q708" i="1" s="1"/>
  <c r="U709" i="1"/>
  <c r="Q709" i="1" s="1"/>
  <c r="U710" i="1"/>
  <c r="Q710" i="1" s="1"/>
  <c r="U711" i="1"/>
  <c r="Q711" i="1" s="1"/>
  <c r="U712" i="1"/>
  <c r="Q712" i="1" s="1"/>
  <c r="U713" i="1"/>
  <c r="Q713" i="1" s="1"/>
  <c r="U714" i="1"/>
  <c r="Q714" i="1" s="1"/>
  <c r="U715" i="1"/>
  <c r="Q715" i="1" s="1"/>
  <c r="U716" i="1"/>
  <c r="Q716" i="1" s="1"/>
  <c r="U717" i="1"/>
  <c r="Q717" i="1" s="1"/>
  <c r="U718" i="1"/>
  <c r="Q718" i="1" s="1"/>
  <c r="U719" i="1"/>
  <c r="Q719" i="1" s="1"/>
  <c r="U720" i="1"/>
  <c r="Q720" i="1" s="1"/>
  <c r="U721" i="1"/>
  <c r="Q721" i="1" s="1"/>
  <c r="U722" i="1"/>
  <c r="Q722" i="1" s="1"/>
  <c r="U723" i="1"/>
  <c r="Q723" i="1" s="1"/>
  <c r="U724" i="1"/>
  <c r="Q724" i="1" s="1"/>
  <c r="U725" i="1"/>
  <c r="Q725" i="1" s="1"/>
  <c r="U726" i="1"/>
  <c r="Q726" i="1" s="1"/>
  <c r="U727" i="1"/>
  <c r="Q727" i="1" s="1"/>
  <c r="U728" i="1"/>
  <c r="Q728" i="1" s="1"/>
  <c r="U729" i="1"/>
  <c r="Q729" i="1" s="1"/>
  <c r="U730" i="1"/>
  <c r="Q730" i="1" s="1"/>
  <c r="U731" i="1"/>
  <c r="Q731" i="1" s="1"/>
  <c r="U732" i="1"/>
  <c r="Q732" i="1" s="1"/>
  <c r="U733" i="1"/>
  <c r="Q733" i="1" s="1"/>
  <c r="U734" i="1"/>
  <c r="Q734" i="1" s="1"/>
  <c r="U735" i="1"/>
  <c r="Q735" i="1" s="1"/>
  <c r="U736" i="1"/>
  <c r="Q736" i="1" s="1"/>
  <c r="U737" i="1"/>
  <c r="Q737" i="1" s="1"/>
  <c r="U738" i="1"/>
  <c r="Q738" i="1" s="1"/>
  <c r="U739" i="1"/>
  <c r="Q739" i="1" s="1"/>
  <c r="U740" i="1"/>
  <c r="Q740" i="1" s="1"/>
  <c r="U741" i="1"/>
  <c r="Q741" i="1" s="1"/>
  <c r="U742" i="1"/>
  <c r="Q742" i="1" s="1"/>
  <c r="U743" i="1"/>
  <c r="Q743" i="1" s="1"/>
  <c r="U744" i="1"/>
  <c r="Q744" i="1" s="1"/>
  <c r="U745" i="1"/>
  <c r="Q745" i="1" s="1"/>
  <c r="U746" i="1"/>
  <c r="Q746" i="1" s="1"/>
  <c r="U747" i="1"/>
  <c r="Q747" i="1" s="1"/>
  <c r="U748" i="1"/>
  <c r="Q748" i="1" s="1"/>
  <c r="U749" i="1"/>
  <c r="Q749" i="1" s="1"/>
  <c r="U750" i="1"/>
  <c r="Q750" i="1" s="1"/>
  <c r="U751" i="1"/>
  <c r="Q751" i="1" s="1"/>
  <c r="U752" i="1"/>
  <c r="Q752" i="1" s="1"/>
  <c r="U753" i="1"/>
  <c r="Q753" i="1" s="1"/>
  <c r="U754" i="1"/>
  <c r="Q754" i="1" s="1"/>
  <c r="U755" i="1"/>
  <c r="Q755" i="1" s="1"/>
  <c r="U756" i="1"/>
  <c r="Q756" i="1" s="1"/>
  <c r="U757" i="1"/>
  <c r="Q757" i="1" s="1"/>
  <c r="U758" i="1"/>
  <c r="Q758" i="1" s="1"/>
  <c r="U759" i="1"/>
  <c r="Q759" i="1" s="1"/>
  <c r="U760" i="1"/>
  <c r="Q760" i="1" s="1"/>
  <c r="U761" i="1"/>
  <c r="Q761" i="1" s="1"/>
  <c r="U762" i="1"/>
  <c r="Q762" i="1" s="1"/>
  <c r="U763" i="1"/>
  <c r="Q763" i="1" s="1"/>
  <c r="U764" i="1"/>
  <c r="Q764" i="1" s="1"/>
  <c r="U765" i="1"/>
  <c r="Q765" i="1" s="1"/>
  <c r="U766" i="1"/>
  <c r="Q766" i="1" s="1"/>
  <c r="U767" i="1"/>
  <c r="Q767" i="1" s="1"/>
  <c r="U768" i="1"/>
  <c r="Q768" i="1" s="1"/>
  <c r="U769" i="1"/>
  <c r="Q769" i="1" s="1"/>
  <c r="U770" i="1"/>
  <c r="Q770" i="1" s="1"/>
  <c r="U771" i="1"/>
  <c r="Q771" i="1" s="1"/>
  <c r="U772" i="1"/>
  <c r="Q772" i="1" s="1"/>
  <c r="U773" i="1"/>
  <c r="Q773" i="1" s="1"/>
  <c r="U774" i="1"/>
  <c r="Q774" i="1" s="1"/>
  <c r="U775" i="1"/>
  <c r="Q775" i="1" s="1"/>
  <c r="U776" i="1"/>
  <c r="Q776" i="1" s="1"/>
  <c r="U777" i="1"/>
  <c r="Q777" i="1" s="1"/>
  <c r="U778" i="1"/>
  <c r="Q778" i="1" s="1"/>
  <c r="U779" i="1"/>
  <c r="Q779" i="1" s="1"/>
  <c r="U780" i="1"/>
  <c r="Q780" i="1" s="1"/>
  <c r="U781" i="1"/>
  <c r="Q781" i="1" s="1"/>
  <c r="U782" i="1"/>
  <c r="Q782" i="1" s="1"/>
  <c r="U783" i="1"/>
  <c r="Q783" i="1" s="1"/>
  <c r="U784" i="1"/>
  <c r="Q784" i="1" s="1"/>
  <c r="U785" i="1"/>
  <c r="Q785" i="1" s="1"/>
  <c r="U786" i="1"/>
  <c r="Q786" i="1" s="1"/>
  <c r="U787" i="1"/>
  <c r="Q787" i="1" s="1"/>
  <c r="U788" i="1"/>
  <c r="Q788" i="1" s="1"/>
  <c r="U789" i="1"/>
  <c r="Q789" i="1" s="1"/>
  <c r="U790" i="1"/>
  <c r="Q790" i="1" s="1"/>
  <c r="U791" i="1"/>
  <c r="Q791" i="1" s="1"/>
  <c r="U792" i="1"/>
  <c r="Q792" i="1" s="1"/>
  <c r="U793" i="1"/>
  <c r="Q793" i="1" s="1"/>
  <c r="U794" i="1"/>
  <c r="Q794" i="1" s="1"/>
  <c r="U795" i="1"/>
  <c r="Q795" i="1" s="1"/>
  <c r="U796" i="1"/>
  <c r="Q796" i="1" s="1"/>
  <c r="U797" i="1"/>
  <c r="Q797" i="1" s="1"/>
  <c r="U798" i="1"/>
  <c r="Q798" i="1" s="1"/>
  <c r="U799" i="1"/>
  <c r="Q799" i="1" s="1"/>
  <c r="U800" i="1"/>
  <c r="Q800" i="1" s="1"/>
  <c r="U801" i="1"/>
  <c r="Q801" i="1" s="1"/>
  <c r="U802" i="1"/>
  <c r="Q802" i="1" s="1"/>
  <c r="U803" i="1"/>
  <c r="Q803" i="1" s="1"/>
  <c r="U804" i="1"/>
  <c r="Q804" i="1" s="1"/>
  <c r="U805" i="1"/>
  <c r="Q805" i="1" s="1"/>
  <c r="U806" i="1"/>
  <c r="Q806" i="1" s="1"/>
  <c r="U807" i="1"/>
  <c r="Q807" i="1" s="1"/>
  <c r="U808" i="1"/>
  <c r="Q808" i="1" s="1"/>
  <c r="U809" i="1"/>
  <c r="Q809" i="1" s="1"/>
  <c r="U810" i="1"/>
  <c r="Q810" i="1" s="1"/>
  <c r="U811" i="1"/>
  <c r="Q811" i="1" s="1"/>
  <c r="U812" i="1"/>
  <c r="Q812" i="1" s="1"/>
  <c r="U813" i="1"/>
  <c r="Q813" i="1" s="1"/>
  <c r="U814" i="1"/>
  <c r="Q814" i="1" s="1"/>
  <c r="U815" i="1"/>
  <c r="Q815" i="1" s="1"/>
  <c r="U816" i="1"/>
  <c r="Q816" i="1" s="1"/>
  <c r="U817" i="1"/>
  <c r="Q817" i="1" s="1"/>
  <c r="U818" i="1"/>
  <c r="Q818" i="1" s="1"/>
  <c r="U819" i="1"/>
  <c r="Q819" i="1" s="1"/>
  <c r="U820" i="1"/>
  <c r="Q820" i="1" s="1"/>
  <c r="U821" i="1"/>
  <c r="Q821" i="1" s="1"/>
  <c r="U822" i="1"/>
  <c r="Q822" i="1" s="1"/>
  <c r="U823" i="1"/>
  <c r="Q823" i="1" s="1"/>
  <c r="U824" i="1"/>
  <c r="Q824" i="1" s="1"/>
  <c r="U825" i="1"/>
  <c r="Q825" i="1" s="1"/>
  <c r="U826" i="1"/>
  <c r="Q826" i="1" s="1"/>
  <c r="U827" i="1"/>
  <c r="Q827" i="1" s="1"/>
  <c r="U828" i="1"/>
  <c r="Q828" i="1" s="1"/>
  <c r="U829" i="1"/>
  <c r="Q829" i="1" s="1"/>
  <c r="U830" i="1"/>
  <c r="Q830" i="1" s="1"/>
  <c r="U831" i="1"/>
  <c r="Q831" i="1" s="1"/>
  <c r="U832" i="1"/>
  <c r="Q832" i="1" s="1"/>
  <c r="U833" i="1"/>
  <c r="Q833" i="1" s="1"/>
  <c r="U834" i="1"/>
  <c r="Q834" i="1" s="1"/>
  <c r="U835" i="1"/>
  <c r="Q835" i="1" s="1"/>
  <c r="U836" i="1"/>
  <c r="Q836" i="1" s="1"/>
  <c r="U837" i="1"/>
  <c r="Q837" i="1" s="1"/>
  <c r="U838" i="1"/>
  <c r="Q838" i="1" s="1"/>
  <c r="U839" i="1"/>
  <c r="Q839" i="1" s="1"/>
  <c r="U840" i="1"/>
  <c r="Q840" i="1" s="1"/>
  <c r="U841" i="1"/>
  <c r="Q841" i="1" s="1"/>
  <c r="U842" i="1"/>
  <c r="Q842" i="1" s="1"/>
  <c r="U843" i="1"/>
  <c r="Q843" i="1" s="1"/>
  <c r="U844" i="1"/>
  <c r="Q844" i="1" s="1"/>
  <c r="U845" i="1"/>
  <c r="Q845" i="1" s="1"/>
  <c r="U846" i="1"/>
  <c r="Q846" i="1" s="1"/>
  <c r="U847" i="1"/>
  <c r="Q847" i="1" s="1"/>
  <c r="U848" i="1"/>
  <c r="Q848" i="1" s="1"/>
  <c r="U849" i="1"/>
  <c r="Q849" i="1" s="1"/>
  <c r="U850" i="1"/>
  <c r="Q850" i="1" s="1"/>
  <c r="U851" i="1"/>
  <c r="Q851" i="1" s="1"/>
  <c r="U852" i="1"/>
  <c r="Q852" i="1" s="1"/>
  <c r="U853" i="1"/>
  <c r="Q853" i="1" s="1"/>
  <c r="U854" i="1"/>
  <c r="Q854" i="1" s="1"/>
  <c r="U855" i="1"/>
  <c r="Q855" i="1" s="1"/>
  <c r="U856" i="1"/>
  <c r="Q856" i="1" s="1"/>
  <c r="U857" i="1"/>
  <c r="Q857" i="1" s="1"/>
  <c r="U858" i="1"/>
  <c r="Q858" i="1" s="1"/>
  <c r="U859" i="1"/>
  <c r="Q859" i="1" s="1"/>
  <c r="U860" i="1"/>
  <c r="Q860" i="1" s="1"/>
  <c r="U861" i="1"/>
  <c r="Q861" i="1" s="1"/>
  <c r="U862" i="1"/>
  <c r="Q862" i="1" s="1"/>
  <c r="U863" i="1"/>
  <c r="Q863" i="1" s="1"/>
  <c r="U864" i="1"/>
  <c r="Q864" i="1" s="1"/>
  <c r="U865" i="1"/>
  <c r="Q865" i="1" s="1"/>
  <c r="U866" i="1"/>
  <c r="Q866" i="1" s="1"/>
  <c r="U867" i="1"/>
  <c r="Q867" i="1" s="1"/>
  <c r="U868" i="1"/>
  <c r="Q868" i="1" s="1"/>
  <c r="U869" i="1"/>
  <c r="Q869" i="1" s="1"/>
  <c r="U870" i="1"/>
  <c r="Q870" i="1" s="1"/>
  <c r="U871" i="1"/>
  <c r="Q871" i="1" s="1"/>
  <c r="U872" i="1"/>
  <c r="Q872" i="1" s="1"/>
  <c r="U873" i="1"/>
  <c r="Q873" i="1" s="1"/>
  <c r="U874" i="1"/>
  <c r="Q874" i="1" s="1"/>
  <c r="U875" i="1"/>
  <c r="Q875" i="1" s="1"/>
  <c r="U876" i="1"/>
  <c r="Q876" i="1" s="1"/>
  <c r="U877" i="1"/>
  <c r="Q877" i="1" s="1"/>
  <c r="U878" i="1"/>
  <c r="Q878" i="1" s="1"/>
  <c r="U879" i="1"/>
  <c r="Q879" i="1" s="1"/>
  <c r="U880" i="1"/>
  <c r="Q880" i="1" s="1"/>
  <c r="U881" i="1"/>
  <c r="Q881" i="1" s="1"/>
  <c r="U882" i="1"/>
  <c r="Q882" i="1" s="1"/>
  <c r="U883" i="1"/>
  <c r="Q883" i="1" s="1"/>
  <c r="U884" i="1"/>
  <c r="Q884" i="1" s="1"/>
  <c r="U885" i="1"/>
  <c r="Q885" i="1" s="1"/>
  <c r="U886" i="1"/>
  <c r="Q886" i="1" s="1"/>
  <c r="U887" i="1"/>
  <c r="Q887" i="1" s="1"/>
  <c r="U888" i="1"/>
  <c r="Q888" i="1" s="1"/>
  <c r="U889" i="1"/>
  <c r="Q889" i="1" s="1"/>
  <c r="U890" i="1"/>
  <c r="Q890" i="1" s="1"/>
  <c r="U891" i="1"/>
  <c r="Q891" i="1" s="1"/>
  <c r="U892" i="1"/>
  <c r="Q892" i="1" s="1"/>
  <c r="U893" i="1"/>
  <c r="Q893" i="1" s="1"/>
  <c r="U894" i="1"/>
  <c r="Q894" i="1" s="1"/>
  <c r="U895" i="1"/>
  <c r="Q895" i="1" s="1"/>
  <c r="U896" i="1"/>
  <c r="Q896" i="1" s="1"/>
  <c r="U897" i="1"/>
  <c r="Q897" i="1" s="1"/>
  <c r="U898" i="1"/>
  <c r="Q898" i="1" s="1"/>
  <c r="U899" i="1"/>
  <c r="Q899" i="1" s="1"/>
  <c r="U900" i="1"/>
  <c r="Q900" i="1" s="1"/>
  <c r="U901" i="1"/>
  <c r="Q901" i="1" s="1"/>
  <c r="U902" i="1"/>
  <c r="Q902" i="1" s="1"/>
  <c r="U903" i="1"/>
  <c r="Q903" i="1" s="1"/>
  <c r="U904" i="1"/>
  <c r="Q904" i="1" s="1"/>
  <c r="U905" i="1"/>
  <c r="Q905" i="1" s="1"/>
  <c r="U906" i="1"/>
  <c r="Q906" i="1" s="1"/>
  <c r="U907" i="1"/>
  <c r="Q907" i="1" s="1"/>
  <c r="U908" i="1"/>
  <c r="Q908" i="1" s="1"/>
  <c r="U909" i="1"/>
  <c r="Q909" i="1" s="1"/>
  <c r="U910" i="1"/>
  <c r="Q910" i="1" s="1"/>
  <c r="U911" i="1"/>
  <c r="Q911" i="1" s="1"/>
  <c r="U912" i="1"/>
  <c r="Q912" i="1" s="1"/>
  <c r="U913" i="1"/>
  <c r="Q913" i="1" s="1"/>
  <c r="U914" i="1"/>
  <c r="Q914" i="1" s="1"/>
  <c r="U915" i="1"/>
  <c r="Q915" i="1" s="1"/>
  <c r="U916" i="1"/>
  <c r="Q916" i="1" s="1"/>
  <c r="U917" i="1"/>
  <c r="Q917" i="1" s="1"/>
  <c r="U918" i="1"/>
  <c r="Q918" i="1" s="1"/>
  <c r="U919" i="1"/>
  <c r="Q919" i="1" s="1"/>
  <c r="U920" i="1"/>
  <c r="Q920" i="1" s="1"/>
  <c r="U921" i="1"/>
  <c r="Q921" i="1" s="1"/>
  <c r="U922" i="1"/>
  <c r="Q922" i="1" s="1"/>
  <c r="U923" i="1"/>
  <c r="Q923" i="1" s="1"/>
  <c r="U924" i="1"/>
  <c r="Q924" i="1" s="1"/>
  <c r="U925" i="1"/>
  <c r="Q925" i="1" s="1"/>
  <c r="U926" i="1"/>
  <c r="Q926" i="1" s="1"/>
  <c r="U927" i="1"/>
  <c r="Q927" i="1" s="1"/>
  <c r="U928" i="1"/>
  <c r="Q928" i="1" s="1"/>
  <c r="U929" i="1"/>
  <c r="Q929" i="1" s="1"/>
  <c r="U930" i="1"/>
  <c r="Q930" i="1" s="1"/>
  <c r="U931" i="1"/>
  <c r="Q931" i="1" s="1"/>
  <c r="U932" i="1"/>
  <c r="Q932" i="1" s="1"/>
  <c r="U933" i="1"/>
  <c r="Q933" i="1" s="1"/>
  <c r="U934" i="1"/>
  <c r="Q934" i="1" s="1"/>
  <c r="U935" i="1"/>
  <c r="Q935" i="1" s="1"/>
  <c r="U936" i="1"/>
  <c r="Q936" i="1" s="1"/>
  <c r="U937" i="1"/>
  <c r="Q937" i="1" s="1"/>
  <c r="U938" i="1"/>
  <c r="Q938" i="1" s="1"/>
  <c r="U939" i="1"/>
  <c r="Q939" i="1" s="1"/>
  <c r="U940" i="1"/>
  <c r="Q940" i="1" s="1"/>
  <c r="U941" i="1"/>
  <c r="Q941" i="1" s="1"/>
  <c r="U942" i="1"/>
  <c r="Q942" i="1" s="1"/>
  <c r="U943" i="1"/>
  <c r="Q943" i="1" s="1"/>
  <c r="U944" i="1"/>
  <c r="Q944" i="1" s="1"/>
  <c r="U945" i="1"/>
  <c r="Q945" i="1" s="1"/>
  <c r="U946" i="1"/>
  <c r="Q946" i="1" s="1"/>
  <c r="U947" i="1"/>
  <c r="Q947" i="1" s="1"/>
  <c r="U948" i="1"/>
  <c r="Q948" i="1" s="1"/>
  <c r="U949" i="1"/>
  <c r="Q949" i="1" s="1"/>
  <c r="U950" i="1"/>
  <c r="Q950" i="1" s="1"/>
  <c r="U951" i="1"/>
  <c r="Q951" i="1" s="1"/>
  <c r="U952" i="1"/>
  <c r="Q952" i="1" s="1"/>
  <c r="U953" i="1"/>
  <c r="Q953" i="1" s="1"/>
  <c r="U954" i="1"/>
  <c r="Q954" i="1" s="1"/>
  <c r="U955" i="1"/>
  <c r="Q955" i="1" s="1"/>
  <c r="U956" i="1"/>
  <c r="Q956" i="1" s="1"/>
  <c r="U957" i="1"/>
  <c r="Q957" i="1" s="1"/>
  <c r="U958" i="1"/>
  <c r="Q958" i="1" s="1"/>
  <c r="U959" i="1"/>
  <c r="Q959" i="1" s="1"/>
  <c r="U960" i="1"/>
  <c r="Q960" i="1" s="1"/>
  <c r="U961" i="1"/>
  <c r="Q961" i="1" s="1"/>
  <c r="U962" i="1"/>
  <c r="Q962" i="1" s="1"/>
  <c r="U963" i="1"/>
  <c r="Q963" i="1" s="1"/>
  <c r="U964" i="1"/>
  <c r="Q964" i="1" s="1"/>
  <c r="U965" i="1"/>
  <c r="Q965" i="1" s="1"/>
  <c r="U966" i="1"/>
  <c r="Q966" i="1" s="1"/>
  <c r="U967" i="1"/>
  <c r="Q967" i="1" s="1"/>
  <c r="U968" i="1"/>
  <c r="Q968" i="1" s="1"/>
  <c r="U969" i="1"/>
  <c r="Q969" i="1" s="1"/>
  <c r="U970" i="1"/>
  <c r="Q970" i="1" s="1"/>
  <c r="U971" i="1"/>
  <c r="Q971" i="1" s="1"/>
  <c r="U972" i="1"/>
  <c r="Q972" i="1" s="1"/>
  <c r="U973" i="1"/>
  <c r="Q973" i="1" s="1"/>
  <c r="U974" i="1"/>
  <c r="Q974" i="1" s="1"/>
  <c r="U975" i="1"/>
  <c r="Q975" i="1" s="1"/>
  <c r="U976" i="1"/>
  <c r="Q976" i="1" s="1"/>
  <c r="U977" i="1"/>
  <c r="Q977" i="1" s="1"/>
  <c r="U978" i="1"/>
  <c r="Q978" i="1" s="1"/>
  <c r="U979" i="1"/>
  <c r="Q979" i="1" s="1"/>
  <c r="U980" i="1"/>
  <c r="Q980" i="1" s="1"/>
  <c r="U981" i="1"/>
  <c r="Q981" i="1" s="1"/>
  <c r="U982" i="1"/>
  <c r="Q982" i="1" s="1"/>
  <c r="U983" i="1"/>
  <c r="Q983" i="1" s="1"/>
  <c r="U984" i="1"/>
  <c r="Q984" i="1" s="1"/>
  <c r="U985" i="1"/>
  <c r="Q985" i="1" s="1"/>
  <c r="U986" i="1"/>
  <c r="Q986" i="1" s="1"/>
  <c r="U987" i="1"/>
  <c r="Q987" i="1" s="1"/>
  <c r="U988" i="1"/>
  <c r="Q988" i="1" s="1"/>
  <c r="U989" i="1"/>
  <c r="Q989" i="1" s="1"/>
  <c r="U990" i="1"/>
  <c r="Q990" i="1" s="1"/>
  <c r="U991" i="1"/>
  <c r="Q991" i="1" s="1"/>
  <c r="U992" i="1"/>
  <c r="Q992" i="1" s="1"/>
  <c r="U993" i="1"/>
  <c r="Q993" i="1" s="1"/>
  <c r="U994" i="1"/>
  <c r="Q994" i="1" s="1"/>
  <c r="U995" i="1"/>
  <c r="Q995" i="1" s="1"/>
  <c r="U996" i="1"/>
  <c r="Q996" i="1" s="1"/>
  <c r="U997" i="1"/>
  <c r="Q997" i="1" s="1"/>
  <c r="U998" i="1"/>
  <c r="Q998" i="1" s="1"/>
  <c r="U999" i="1"/>
  <c r="Q999" i="1" s="1"/>
  <c r="U1000" i="1"/>
  <c r="Q1000" i="1" s="1"/>
  <c r="U1001" i="1"/>
  <c r="Q1001" i="1" s="1"/>
  <c r="U1002" i="1"/>
  <c r="Q1002" i="1" s="1"/>
  <c r="U1003" i="1"/>
  <c r="Q1003" i="1" s="1"/>
  <c r="U1004" i="1"/>
  <c r="Q1004" i="1" s="1"/>
  <c r="U1005" i="1"/>
  <c r="Q1005" i="1" s="1"/>
  <c r="U1006" i="1"/>
  <c r="Q1006" i="1" s="1"/>
  <c r="U1007" i="1"/>
  <c r="Q1007" i="1" s="1"/>
  <c r="U1008" i="1"/>
  <c r="Q1008" i="1" s="1"/>
  <c r="U1009" i="1"/>
  <c r="Q1009" i="1" s="1"/>
  <c r="U1010" i="1"/>
  <c r="Q1010" i="1" s="1"/>
  <c r="U1011" i="1"/>
  <c r="Q1011" i="1" s="1"/>
  <c r="U1012" i="1"/>
  <c r="Q1012" i="1" s="1"/>
  <c r="U1013" i="1"/>
  <c r="Q1013" i="1" s="1"/>
  <c r="U1014" i="1"/>
  <c r="Q1014" i="1" s="1"/>
  <c r="U1015" i="1"/>
  <c r="Q1015" i="1" s="1"/>
  <c r="U1016" i="1"/>
  <c r="Q1016" i="1" s="1"/>
  <c r="U1017" i="1"/>
  <c r="Q1017" i="1" s="1"/>
  <c r="U1018" i="1"/>
  <c r="Q1018" i="1" s="1"/>
  <c r="U1019" i="1"/>
  <c r="Q1019" i="1" s="1"/>
  <c r="U1020" i="1"/>
  <c r="Q1020" i="1" s="1"/>
  <c r="U1021" i="1"/>
  <c r="Q1021" i="1" s="1"/>
  <c r="U1022" i="1"/>
  <c r="Q1022" i="1" s="1"/>
  <c r="U1023" i="1"/>
  <c r="Q1023" i="1" s="1"/>
  <c r="U1024" i="1"/>
  <c r="Q1024" i="1" s="1"/>
  <c r="U1025" i="1"/>
  <c r="Q1025" i="1" s="1"/>
  <c r="U1026" i="1"/>
  <c r="Q1026" i="1" s="1"/>
  <c r="U1027" i="1"/>
  <c r="Q1027" i="1" s="1"/>
  <c r="U1028" i="1"/>
  <c r="Q1028" i="1" s="1"/>
  <c r="U1029" i="1"/>
  <c r="Q1029" i="1" s="1"/>
  <c r="U1030" i="1"/>
  <c r="Q1030" i="1" s="1"/>
  <c r="U1031" i="1"/>
  <c r="Q1031" i="1" s="1"/>
  <c r="U1032" i="1"/>
  <c r="Q1032" i="1" s="1"/>
  <c r="U1033" i="1"/>
  <c r="Q1033" i="1" s="1"/>
  <c r="U1034" i="1"/>
  <c r="Q1034" i="1" s="1"/>
  <c r="U1035" i="1"/>
  <c r="Q1035" i="1" s="1"/>
  <c r="U1036" i="1"/>
  <c r="Q1036" i="1" s="1"/>
  <c r="U1037" i="1"/>
  <c r="Q1037" i="1" s="1"/>
  <c r="U1038" i="1"/>
  <c r="Q1038" i="1" s="1"/>
  <c r="U1039" i="1"/>
  <c r="Q1039" i="1" s="1"/>
  <c r="U1040" i="1"/>
  <c r="Q1040" i="1" s="1"/>
  <c r="U1041" i="1"/>
  <c r="Q1041" i="1" s="1"/>
  <c r="U1042" i="1"/>
  <c r="Q1042" i="1" s="1"/>
  <c r="U1043" i="1"/>
  <c r="Q1043" i="1" s="1"/>
  <c r="U1044" i="1"/>
  <c r="Q1044" i="1" s="1"/>
  <c r="U1045" i="1"/>
  <c r="Q1045" i="1" s="1"/>
  <c r="U1046" i="1"/>
  <c r="Q1046" i="1" s="1"/>
  <c r="U1047" i="1"/>
  <c r="Q1047" i="1" s="1"/>
  <c r="U1048" i="1"/>
  <c r="Q1048" i="1" s="1"/>
  <c r="U1049" i="1"/>
  <c r="Q1049" i="1" s="1"/>
  <c r="U1050" i="1"/>
  <c r="Q1050" i="1" s="1"/>
  <c r="U1051" i="1"/>
  <c r="Q1051" i="1" s="1"/>
  <c r="U1052" i="1"/>
  <c r="Q1052" i="1" s="1"/>
  <c r="U1053" i="1"/>
  <c r="Q1053" i="1" s="1"/>
  <c r="U1054" i="1"/>
  <c r="Q1054" i="1" s="1"/>
  <c r="U1055" i="1"/>
  <c r="Q1055" i="1" s="1"/>
  <c r="U1056" i="1"/>
  <c r="Q1056" i="1" s="1"/>
  <c r="U1057" i="1"/>
  <c r="Q1057" i="1" s="1"/>
  <c r="U1058" i="1"/>
  <c r="Q1058" i="1" s="1"/>
  <c r="U1059" i="1"/>
  <c r="Q1059" i="1" s="1"/>
  <c r="U1060" i="1"/>
  <c r="Q1060" i="1" s="1"/>
  <c r="U1061" i="1"/>
  <c r="Q1061" i="1" s="1"/>
  <c r="U1062" i="1"/>
  <c r="Q1062" i="1" s="1"/>
  <c r="U1063" i="1"/>
  <c r="Q1063" i="1" s="1"/>
  <c r="U1064" i="1"/>
  <c r="Q1064" i="1" s="1"/>
  <c r="U1065" i="1"/>
  <c r="Q1065" i="1" s="1"/>
  <c r="U1066" i="1"/>
  <c r="Q1066" i="1" s="1"/>
  <c r="U1067" i="1"/>
  <c r="Q1067" i="1" s="1"/>
  <c r="U1068" i="1"/>
  <c r="Q1068" i="1" s="1"/>
  <c r="U1069" i="1"/>
  <c r="Q1069" i="1" s="1"/>
  <c r="U1070" i="1"/>
  <c r="Q1070" i="1" s="1"/>
  <c r="U1071" i="1"/>
  <c r="Q1071" i="1" s="1"/>
  <c r="U1072" i="1"/>
  <c r="Q1072" i="1" s="1"/>
  <c r="U1073" i="1"/>
  <c r="Q1073" i="1" s="1"/>
  <c r="U1074" i="1"/>
  <c r="Q1074" i="1" s="1"/>
  <c r="U1075" i="1"/>
  <c r="Q1075" i="1" s="1"/>
  <c r="U1076" i="1"/>
  <c r="Q1076" i="1" s="1"/>
  <c r="U1077" i="1"/>
  <c r="Q1077" i="1" s="1"/>
  <c r="U1078" i="1"/>
  <c r="Q1078" i="1" s="1"/>
  <c r="U1079" i="1"/>
  <c r="Q1079" i="1" s="1"/>
  <c r="U1080" i="1"/>
  <c r="Q1080" i="1" s="1"/>
  <c r="U1081" i="1"/>
  <c r="Q1081" i="1" s="1"/>
  <c r="U1082" i="1"/>
  <c r="Q1082" i="1" s="1"/>
  <c r="U1083" i="1"/>
  <c r="Q1083" i="1" s="1"/>
  <c r="U1084" i="1"/>
  <c r="Q1084" i="1" s="1"/>
  <c r="U1085" i="1"/>
  <c r="Q1085" i="1" s="1"/>
  <c r="U1086" i="1"/>
  <c r="Q1086" i="1" s="1"/>
  <c r="U1087" i="1"/>
  <c r="Q1087" i="1" s="1"/>
  <c r="U1088" i="1"/>
  <c r="Q1088" i="1" s="1"/>
  <c r="U1089" i="1"/>
  <c r="Q1089" i="1" s="1"/>
  <c r="U1090" i="1"/>
  <c r="Q1090" i="1" s="1"/>
  <c r="U1091" i="1"/>
  <c r="Q1091" i="1" s="1"/>
  <c r="U1092" i="1"/>
  <c r="Q1092" i="1" s="1"/>
  <c r="U1093" i="1"/>
  <c r="Q1093" i="1" s="1"/>
  <c r="U1094" i="1"/>
  <c r="Q1094" i="1" s="1"/>
  <c r="U1095" i="1"/>
  <c r="Q1095" i="1" s="1"/>
  <c r="U1096" i="1"/>
  <c r="Q1096" i="1" s="1"/>
  <c r="U1097" i="1"/>
  <c r="Q1097" i="1" s="1"/>
  <c r="U1098" i="1"/>
  <c r="Q1098" i="1" s="1"/>
  <c r="U1099" i="1"/>
  <c r="Q1099" i="1" s="1"/>
  <c r="U1100" i="1"/>
  <c r="Q1100" i="1" s="1"/>
  <c r="U1101" i="1"/>
  <c r="Q1101" i="1" s="1"/>
  <c r="U1102" i="1"/>
  <c r="Q1102" i="1" s="1"/>
  <c r="U1103" i="1"/>
  <c r="Q1103" i="1" s="1"/>
  <c r="U1104" i="1"/>
  <c r="Q1104" i="1" s="1"/>
  <c r="U1105" i="1"/>
  <c r="Q1105" i="1" s="1"/>
  <c r="U1106" i="1"/>
  <c r="Q1106" i="1" s="1"/>
  <c r="U1107" i="1"/>
  <c r="Q1107" i="1" s="1"/>
  <c r="U1108" i="1"/>
  <c r="Q1108" i="1" s="1"/>
  <c r="U1109" i="1"/>
  <c r="Q1109" i="1" s="1"/>
  <c r="U1110" i="1"/>
  <c r="Q1110" i="1" s="1"/>
  <c r="U1111" i="1"/>
  <c r="Q1111" i="1" s="1"/>
  <c r="U1112" i="1"/>
  <c r="Q1112" i="1" s="1"/>
  <c r="U1113" i="1"/>
  <c r="Q1113" i="1" s="1"/>
  <c r="U1114" i="1"/>
  <c r="Q1114" i="1" s="1"/>
  <c r="U1115" i="1"/>
  <c r="Q1115" i="1" s="1"/>
  <c r="U1116" i="1"/>
  <c r="Q1116" i="1" s="1"/>
  <c r="U1117" i="1"/>
  <c r="Q1117" i="1" s="1"/>
  <c r="U1118" i="1"/>
  <c r="Q1118" i="1" s="1"/>
  <c r="U1119" i="1"/>
  <c r="Q1119" i="1" s="1"/>
  <c r="U1120" i="1"/>
  <c r="Q1120" i="1" s="1"/>
  <c r="U1121" i="1"/>
  <c r="Q1121" i="1" s="1"/>
  <c r="U1122" i="1"/>
  <c r="Q1122" i="1" s="1"/>
  <c r="U1123" i="1"/>
  <c r="Q1123" i="1" s="1"/>
  <c r="U1124" i="1"/>
  <c r="Q1124" i="1" s="1"/>
  <c r="U1125" i="1"/>
  <c r="Q1125" i="1" s="1"/>
  <c r="U1126" i="1"/>
  <c r="Q1126" i="1" s="1"/>
  <c r="U1127" i="1"/>
  <c r="Q1127" i="1" s="1"/>
  <c r="U1128" i="1"/>
  <c r="Q1128" i="1" s="1"/>
  <c r="U1129" i="1"/>
  <c r="Q1129" i="1" s="1"/>
  <c r="U1130" i="1"/>
  <c r="Q1130" i="1" s="1"/>
  <c r="U1131" i="1"/>
  <c r="Q1131" i="1" s="1"/>
  <c r="U1132" i="1"/>
  <c r="Q1132" i="1" s="1"/>
  <c r="U1133" i="1"/>
  <c r="Q1133" i="1" s="1"/>
  <c r="U1134" i="1"/>
  <c r="Q1134" i="1" s="1"/>
  <c r="U1135" i="1"/>
  <c r="Q1135" i="1" s="1"/>
  <c r="U1136" i="1"/>
  <c r="Q1136" i="1" s="1"/>
  <c r="U1137" i="1"/>
  <c r="Q1137" i="1" s="1"/>
  <c r="U1138" i="1"/>
  <c r="Q1138" i="1" s="1"/>
  <c r="U1139" i="1"/>
  <c r="Q1139" i="1" s="1"/>
  <c r="U1140" i="1"/>
  <c r="Q1140" i="1" s="1"/>
  <c r="U1141" i="1"/>
  <c r="Q1141" i="1" s="1"/>
  <c r="U1142" i="1"/>
  <c r="Q1142" i="1" s="1"/>
  <c r="U1143" i="1"/>
  <c r="Q1143" i="1" s="1"/>
  <c r="U1144" i="1"/>
  <c r="Q1144" i="1" s="1"/>
  <c r="U1145" i="1"/>
  <c r="Q1145" i="1" s="1"/>
  <c r="U1146" i="1"/>
  <c r="Q1146" i="1" s="1"/>
  <c r="U1147" i="1"/>
  <c r="Q1147" i="1" s="1"/>
  <c r="U1148" i="1"/>
  <c r="Q1148" i="1" s="1"/>
  <c r="U1149" i="1"/>
  <c r="Q1149" i="1" s="1"/>
  <c r="U1150" i="1"/>
  <c r="Q1150" i="1" s="1"/>
  <c r="U1151" i="1"/>
  <c r="Q1151" i="1" s="1"/>
  <c r="U1152" i="1"/>
  <c r="Q1152" i="1" s="1"/>
  <c r="U1153" i="1"/>
  <c r="Q1153" i="1" s="1"/>
  <c r="U1154" i="1"/>
  <c r="Q1154" i="1" s="1"/>
  <c r="U1155" i="1"/>
  <c r="Q1155" i="1" s="1"/>
  <c r="U1156" i="1"/>
  <c r="Q1156" i="1" s="1"/>
  <c r="U1157" i="1"/>
  <c r="Q1157" i="1" s="1"/>
  <c r="U1158" i="1"/>
  <c r="Q1158" i="1" s="1"/>
  <c r="U1159" i="1"/>
  <c r="Q1159" i="1" s="1"/>
  <c r="U1160" i="1"/>
  <c r="Q1160" i="1" s="1"/>
  <c r="U1161" i="1"/>
  <c r="Q1161" i="1" s="1"/>
  <c r="U1162" i="1"/>
  <c r="Q1162" i="1" s="1"/>
  <c r="U1163" i="1"/>
  <c r="Q1163" i="1" s="1"/>
  <c r="U1164" i="1"/>
  <c r="Q1164" i="1" s="1"/>
  <c r="U1165" i="1"/>
  <c r="Q1165" i="1" s="1"/>
  <c r="U1166" i="1"/>
  <c r="Q1166" i="1" s="1"/>
  <c r="U1167" i="1"/>
  <c r="Q1167" i="1" s="1"/>
  <c r="U1168" i="1"/>
  <c r="Q1168" i="1" s="1"/>
  <c r="U1169" i="1"/>
  <c r="Q1169" i="1" s="1"/>
  <c r="U1170" i="1"/>
  <c r="Q1170" i="1" s="1"/>
  <c r="U1171" i="1"/>
  <c r="Q1171" i="1" s="1"/>
  <c r="U1172" i="1"/>
  <c r="Q1172" i="1" s="1"/>
  <c r="U1173" i="1"/>
  <c r="Q1173" i="1" s="1"/>
  <c r="U1174" i="1"/>
  <c r="Q1174" i="1" s="1"/>
  <c r="U1175" i="1"/>
  <c r="Q1175" i="1" s="1"/>
  <c r="U1176" i="1"/>
  <c r="Q1176" i="1" s="1"/>
  <c r="U1177" i="1"/>
  <c r="Q1177" i="1" s="1"/>
  <c r="U1178" i="1"/>
  <c r="Q1178" i="1" s="1"/>
  <c r="U1179" i="1"/>
  <c r="Q1179" i="1" s="1"/>
  <c r="U1180" i="1"/>
  <c r="Q1180" i="1" s="1"/>
  <c r="U1181" i="1"/>
  <c r="Q1181" i="1" s="1"/>
  <c r="U1182" i="1"/>
  <c r="Q1182" i="1" s="1"/>
  <c r="U1183" i="1"/>
  <c r="Q1183" i="1" s="1"/>
  <c r="U1184" i="1"/>
  <c r="Q1184" i="1" s="1"/>
  <c r="U1185" i="1"/>
  <c r="Q1185" i="1" s="1"/>
  <c r="U1186" i="1"/>
  <c r="Q1186" i="1" s="1"/>
  <c r="U1187" i="1"/>
  <c r="Q1187" i="1" s="1"/>
  <c r="U1188" i="1"/>
  <c r="Q1188" i="1" s="1"/>
  <c r="U1189" i="1"/>
  <c r="Q1189" i="1" s="1"/>
  <c r="U1190" i="1"/>
  <c r="Q1190" i="1" s="1"/>
  <c r="U1191" i="1"/>
  <c r="Q1191" i="1" s="1"/>
  <c r="U1192" i="1"/>
  <c r="Q1192" i="1" s="1"/>
  <c r="U1193" i="1"/>
  <c r="Q1193" i="1" s="1"/>
  <c r="U1194" i="1"/>
  <c r="Q1194" i="1" s="1"/>
  <c r="U1195" i="1"/>
  <c r="Q1195" i="1" s="1"/>
  <c r="U1196" i="1"/>
  <c r="Q1196" i="1" s="1"/>
  <c r="U1197" i="1"/>
  <c r="Q1197" i="1" s="1"/>
  <c r="U1198" i="1"/>
  <c r="Q1198" i="1" s="1"/>
  <c r="U1199" i="1"/>
  <c r="Q1199" i="1" s="1"/>
  <c r="U1200" i="1"/>
  <c r="Q1200" i="1" s="1"/>
  <c r="U1201" i="1"/>
  <c r="Q1201" i="1" s="1"/>
  <c r="U1202" i="1"/>
  <c r="Q1202" i="1" s="1"/>
  <c r="U1203" i="1"/>
  <c r="Q1203" i="1" s="1"/>
  <c r="U1204" i="1"/>
  <c r="Q1204" i="1" s="1"/>
  <c r="U1205" i="1"/>
  <c r="Q1205" i="1" s="1"/>
  <c r="U1206" i="1"/>
  <c r="Q1206" i="1" s="1"/>
  <c r="U1207" i="1"/>
  <c r="Q1207" i="1" s="1"/>
  <c r="U1208" i="1"/>
  <c r="Q1208" i="1" s="1"/>
  <c r="U1209" i="1"/>
  <c r="Q1209" i="1" s="1"/>
  <c r="U1210" i="1"/>
  <c r="Q1210" i="1" s="1"/>
  <c r="U1211" i="1"/>
  <c r="Q1211" i="1" s="1"/>
  <c r="U1212" i="1"/>
  <c r="Q1212" i="1" s="1"/>
  <c r="U1213" i="1"/>
  <c r="Q1213" i="1" s="1"/>
  <c r="U1214" i="1"/>
  <c r="Q1214" i="1" s="1"/>
  <c r="U1215" i="1"/>
  <c r="Q1215" i="1" s="1"/>
  <c r="U1216" i="1"/>
  <c r="Q1216" i="1" s="1"/>
  <c r="U1217" i="1"/>
  <c r="Q1217" i="1" s="1"/>
  <c r="U1218" i="1"/>
  <c r="Q1218" i="1" s="1"/>
  <c r="U1219" i="1"/>
  <c r="Q1219" i="1" s="1"/>
  <c r="U1220" i="1"/>
  <c r="Q1220" i="1" s="1"/>
  <c r="U1221" i="1"/>
  <c r="Q1221" i="1" s="1"/>
  <c r="U1222" i="1"/>
  <c r="Q1222" i="1" s="1"/>
  <c r="U1223" i="1"/>
  <c r="Q1223" i="1" s="1"/>
  <c r="U1224" i="1"/>
  <c r="Q1224" i="1" s="1"/>
  <c r="U1225" i="1"/>
  <c r="Q1225" i="1" s="1"/>
  <c r="U1226" i="1"/>
  <c r="Q1226" i="1" s="1"/>
  <c r="U1227" i="1"/>
  <c r="Q1227" i="1" s="1"/>
  <c r="U1228" i="1"/>
  <c r="Q1228" i="1" s="1"/>
  <c r="U1229" i="1"/>
  <c r="Q1229" i="1" s="1"/>
  <c r="U1230" i="1"/>
  <c r="Q1230" i="1" s="1"/>
  <c r="U1231" i="1"/>
  <c r="Q1231" i="1" s="1"/>
  <c r="U1232" i="1"/>
  <c r="Q1232" i="1" s="1"/>
  <c r="U1233" i="1"/>
  <c r="Q1233" i="1" s="1"/>
  <c r="U1234" i="1"/>
  <c r="Q1234" i="1" s="1"/>
  <c r="U1235" i="1"/>
  <c r="Q1235" i="1" s="1"/>
  <c r="U1236" i="1"/>
  <c r="Q1236" i="1" s="1"/>
  <c r="U1237" i="1"/>
  <c r="Q1237" i="1" s="1"/>
  <c r="U1238" i="1"/>
  <c r="Q1238" i="1" s="1"/>
  <c r="U1239" i="1"/>
  <c r="Q1239" i="1" s="1"/>
  <c r="U1240" i="1"/>
  <c r="Q1240" i="1" s="1"/>
  <c r="U1241" i="1"/>
  <c r="Q1241" i="1" s="1"/>
  <c r="U1242" i="1"/>
  <c r="Q1242" i="1" s="1"/>
  <c r="U1243" i="1"/>
  <c r="Q1243" i="1" s="1"/>
  <c r="U1244" i="1"/>
  <c r="Q1244" i="1" s="1"/>
  <c r="U1245" i="1"/>
  <c r="Q1245" i="1" s="1"/>
  <c r="U1246" i="1"/>
  <c r="Q1246" i="1" s="1"/>
  <c r="U1247" i="1"/>
  <c r="Q1247" i="1" s="1"/>
  <c r="U1248" i="1"/>
  <c r="Q1248" i="1" s="1"/>
  <c r="U1249" i="1"/>
  <c r="Q1249" i="1" s="1"/>
  <c r="U1250" i="1"/>
  <c r="Q1250" i="1" s="1"/>
  <c r="U1251" i="1"/>
  <c r="Q1251" i="1" s="1"/>
  <c r="U1252" i="1"/>
  <c r="Q1252" i="1" s="1"/>
  <c r="U1253" i="1"/>
  <c r="Q1253" i="1" s="1"/>
  <c r="U1254" i="1"/>
  <c r="Q1254" i="1" s="1"/>
  <c r="U1255" i="1"/>
  <c r="Q1255" i="1" s="1"/>
  <c r="U1256" i="1"/>
  <c r="Q1256" i="1" s="1"/>
  <c r="U1257" i="1"/>
  <c r="Q1257" i="1" s="1"/>
  <c r="U1258" i="1"/>
  <c r="Q1258" i="1" s="1"/>
  <c r="U1259" i="1"/>
  <c r="Q1259" i="1" s="1"/>
  <c r="U1260" i="1"/>
  <c r="Q1260" i="1" s="1"/>
  <c r="U1261" i="1"/>
  <c r="Q1261" i="1" s="1"/>
  <c r="U1262" i="1"/>
  <c r="Q1262" i="1" s="1"/>
  <c r="U1263" i="1"/>
  <c r="Q1263" i="1" s="1"/>
  <c r="U1264" i="1"/>
  <c r="Q1264" i="1" s="1"/>
  <c r="U1265" i="1"/>
  <c r="Q1265" i="1" s="1"/>
  <c r="U1266" i="1"/>
  <c r="Q1266" i="1" s="1"/>
  <c r="U1267" i="1"/>
  <c r="Q1267" i="1" s="1"/>
  <c r="U1268" i="1"/>
  <c r="Q1268" i="1" s="1"/>
  <c r="U1269" i="1"/>
  <c r="Q1269" i="1" s="1"/>
  <c r="U1270" i="1"/>
  <c r="Q1270" i="1" s="1"/>
  <c r="U1271" i="1"/>
  <c r="Q1271" i="1" s="1"/>
  <c r="U1272" i="1"/>
  <c r="Q1272" i="1" s="1"/>
  <c r="U1273" i="1"/>
  <c r="Q1273" i="1" s="1"/>
  <c r="U1274" i="1"/>
  <c r="Q1274" i="1" s="1"/>
  <c r="U1275" i="1"/>
  <c r="Q1275" i="1" s="1"/>
  <c r="U1276" i="1"/>
  <c r="Q1276" i="1" s="1"/>
  <c r="U1277" i="1"/>
  <c r="Q1277" i="1" s="1"/>
  <c r="U1278" i="1"/>
  <c r="Q1278" i="1" s="1"/>
  <c r="U1279" i="1"/>
  <c r="Q1279" i="1" s="1"/>
  <c r="U1280" i="1"/>
  <c r="Q1280" i="1" s="1"/>
  <c r="U1281" i="1"/>
  <c r="Q1281" i="1" s="1"/>
  <c r="U1282" i="1"/>
  <c r="Q1282" i="1" s="1"/>
  <c r="U1283" i="1"/>
  <c r="Q1283" i="1" s="1"/>
  <c r="U1284" i="1"/>
  <c r="Q1284" i="1" s="1"/>
  <c r="U1285" i="1"/>
  <c r="Q1285" i="1" s="1"/>
  <c r="U1286" i="1"/>
  <c r="Q1286" i="1" s="1"/>
  <c r="U1287" i="1"/>
  <c r="Q1287" i="1" s="1"/>
  <c r="U1288" i="1"/>
  <c r="Q1288" i="1" s="1"/>
  <c r="U1289" i="1"/>
  <c r="Q1289" i="1" s="1"/>
  <c r="U1290" i="1"/>
  <c r="Q1290" i="1" s="1"/>
  <c r="U1291" i="1"/>
  <c r="Q1291" i="1" s="1"/>
  <c r="U1292" i="1"/>
  <c r="Q1292" i="1" s="1"/>
  <c r="U1293" i="1"/>
  <c r="Q1293" i="1" s="1"/>
  <c r="U1294" i="1"/>
  <c r="Q1294" i="1" s="1"/>
  <c r="U1295" i="1"/>
  <c r="Q1295" i="1" s="1"/>
  <c r="U1296" i="1"/>
  <c r="Q1296" i="1" s="1"/>
  <c r="U1297" i="1"/>
  <c r="Q1297" i="1" s="1"/>
  <c r="U1298" i="1"/>
  <c r="Q1298" i="1" s="1"/>
  <c r="U1299" i="1"/>
  <c r="Q1299" i="1" s="1"/>
  <c r="U1300" i="1"/>
  <c r="Q1300" i="1" s="1"/>
  <c r="U1301" i="1"/>
  <c r="Q1301" i="1" s="1"/>
  <c r="U1302" i="1"/>
  <c r="Q1302" i="1" s="1"/>
  <c r="U1303" i="1"/>
  <c r="Q1303" i="1" s="1"/>
  <c r="U1304" i="1"/>
  <c r="Q1304" i="1" s="1"/>
  <c r="U1305" i="1"/>
  <c r="Q1305" i="1" s="1"/>
  <c r="U1306" i="1"/>
  <c r="Q1306" i="1" s="1"/>
  <c r="U1307" i="1"/>
  <c r="Q1307" i="1" s="1"/>
  <c r="U1308" i="1"/>
  <c r="Q1308" i="1" s="1"/>
  <c r="U1309" i="1"/>
  <c r="Q1309" i="1" s="1"/>
  <c r="U1310" i="1"/>
  <c r="Q1310" i="1" s="1"/>
  <c r="U1311" i="1"/>
  <c r="Q1311" i="1" s="1"/>
  <c r="U1312" i="1"/>
  <c r="Q1312" i="1" s="1"/>
  <c r="U1313" i="1"/>
  <c r="Q1313" i="1" s="1"/>
  <c r="U1314" i="1"/>
  <c r="Q1314" i="1" s="1"/>
  <c r="U1315" i="1"/>
  <c r="Q1315" i="1" s="1"/>
  <c r="U1316" i="1"/>
  <c r="Q1316" i="1" s="1"/>
  <c r="U1317" i="1"/>
  <c r="Q1317" i="1" s="1"/>
  <c r="U1318" i="1"/>
  <c r="Q1318" i="1" s="1"/>
  <c r="U1319" i="1"/>
  <c r="Q1319" i="1" s="1"/>
  <c r="U1320" i="1"/>
  <c r="Q1320" i="1" s="1"/>
  <c r="U1321" i="1"/>
  <c r="Q1321" i="1" s="1"/>
  <c r="U1322" i="1"/>
  <c r="Q1322" i="1" s="1"/>
  <c r="U1323" i="1"/>
  <c r="Q1323" i="1" s="1"/>
  <c r="U1324" i="1"/>
  <c r="Q1324" i="1" s="1"/>
  <c r="U1325" i="1"/>
  <c r="Q1325" i="1" s="1"/>
  <c r="U1326" i="1"/>
  <c r="Q1326" i="1" s="1"/>
  <c r="U1327" i="1"/>
  <c r="Q1327" i="1" s="1"/>
  <c r="U1328" i="1"/>
  <c r="Q1328" i="1" s="1"/>
  <c r="U1329" i="1"/>
  <c r="Q1329" i="1" s="1"/>
  <c r="U1330" i="1"/>
  <c r="Q1330" i="1" s="1"/>
  <c r="U1331" i="1"/>
  <c r="Q1331" i="1" s="1"/>
  <c r="U1332" i="1"/>
  <c r="Q1332" i="1" s="1"/>
  <c r="U1333" i="1"/>
  <c r="Q1333" i="1" s="1"/>
  <c r="U1334" i="1"/>
  <c r="Q1334" i="1" s="1"/>
  <c r="U1335" i="1"/>
  <c r="Q1335" i="1" s="1"/>
  <c r="U1336" i="1"/>
  <c r="Q1336" i="1" s="1"/>
  <c r="U1337" i="1"/>
  <c r="Q1337" i="1" s="1"/>
  <c r="U1338" i="1"/>
  <c r="Q1338" i="1" s="1"/>
  <c r="U1339" i="1"/>
  <c r="Q1339" i="1" s="1"/>
  <c r="U1340" i="1"/>
  <c r="Q1340" i="1" s="1"/>
  <c r="U1341" i="1"/>
  <c r="Q1341" i="1" s="1"/>
  <c r="U1342" i="1"/>
  <c r="Q1342" i="1" s="1"/>
  <c r="U1343" i="1"/>
  <c r="Q1343" i="1" s="1"/>
  <c r="U1344" i="1"/>
  <c r="Q1344" i="1" s="1"/>
  <c r="U1345" i="1"/>
  <c r="Q1345" i="1" s="1"/>
  <c r="U1346" i="1"/>
  <c r="Q1346" i="1" s="1"/>
  <c r="U1347" i="1"/>
  <c r="Q1347" i="1" s="1"/>
  <c r="U1348" i="1"/>
  <c r="Q1348" i="1" s="1"/>
  <c r="U1349" i="1"/>
  <c r="Q1349" i="1" s="1"/>
  <c r="U1350" i="1"/>
  <c r="Q1350" i="1" s="1"/>
  <c r="U1351" i="1"/>
  <c r="Q1351" i="1" s="1"/>
  <c r="U1352" i="1"/>
  <c r="Q1352" i="1" s="1"/>
  <c r="U1353" i="1"/>
  <c r="Q1353" i="1" s="1"/>
  <c r="U1354" i="1"/>
  <c r="Q1354" i="1" s="1"/>
  <c r="U1355" i="1"/>
  <c r="Q1355" i="1" s="1"/>
  <c r="U1356" i="1"/>
  <c r="Q1356" i="1" s="1"/>
  <c r="U1357" i="1"/>
  <c r="Q1357" i="1" s="1"/>
  <c r="U1358" i="1"/>
  <c r="Q1358" i="1" s="1"/>
  <c r="U1359" i="1"/>
  <c r="Q1359" i="1" s="1"/>
  <c r="U1360" i="1"/>
  <c r="Q1360" i="1" s="1"/>
  <c r="U1361" i="1"/>
  <c r="Q1361" i="1" s="1"/>
  <c r="U1362" i="1"/>
  <c r="Q1362" i="1" s="1"/>
  <c r="U1363" i="1"/>
  <c r="Q1363" i="1" s="1"/>
  <c r="U1364" i="1"/>
  <c r="Q1364" i="1" s="1"/>
  <c r="U1365" i="1"/>
  <c r="Q1365" i="1" s="1"/>
  <c r="U1366" i="1"/>
  <c r="Q1366" i="1" s="1"/>
  <c r="U1367" i="1"/>
  <c r="Q1367" i="1" s="1"/>
  <c r="U1368" i="1"/>
  <c r="Q1368" i="1" s="1"/>
  <c r="U1369" i="1"/>
  <c r="Q1369" i="1" s="1"/>
  <c r="U1370" i="1"/>
  <c r="Q1370" i="1" s="1"/>
  <c r="U1371" i="1"/>
  <c r="Q1371" i="1" s="1"/>
  <c r="U1372" i="1"/>
  <c r="Q1372" i="1" s="1"/>
  <c r="U1373" i="1"/>
  <c r="Q1373" i="1" s="1"/>
  <c r="U1374" i="1"/>
  <c r="Q1374" i="1" s="1"/>
  <c r="U1375" i="1"/>
  <c r="Q1375" i="1" s="1"/>
  <c r="U1376" i="1"/>
  <c r="Q1376" i="1" s="1"/>
  <c r="U1377" i="1"/>
  <c r="Q1377" i="1" s="1"/>
  <c r="U1378" i="1"/>
  <c r="Q1378" i="1" s="1"/>
  <c r="U1379" i="1"/>
  <c r="Q1379" i="1" s="1"/>
  <c r="U1380" i="1"/>
  <c r="Q1380" i="1" s="1"/>
  <c r="U1381" i="1"/>
  <c r="Q1381" i="1" s="1"/>
  <c r="U1382" i="1"/>
  <c r="Q1382" i="1" s="1"/>
  <c r="U1383" i="1"/>
  <c r="Q1383" i="1" s="1"/>
  <c r="U1384" i="1"/>
  <c r="Q1384" i="1" s="1"/>
  <c r="U1385" i="1"/>
  <c r="Q1385" i="1" s="1"/>
  <c r="U1386" i="1"/>
  <c r="Q1386" i="1" s="1"/>
  <c r="U1387" i="1"/>
  <c r="Q1387" i="1" s="1"/>
  <c r="U1388" i="1"/>
  <c r="Q1388" i="1" s="1"/>
  <c r="U1389" i="1"/>
  <c r="Q1389" i="1" s="1"/>
  <c r="U1390" i="1"/>
  <c r="Q1390" i="1" s="1"/>
  <c r="U1391" i="1"/>
  <c r="Q1391" i="1" s="1"/>
  <c r="U1392" i="1"/>
  <c r="Q1392" i="1" s="1"/>
  <c r="U1393" i="1"/>
  <c r="Q1393" i="1" s="1"/>
  <c r="U1394" i="1"/>
  <c r="Q1394" i="1" s="1"/>
  <c r="U1395" i="1"/>
  <c r="Q1395" i="1" s="1"/>
  <c r="U1396" i="1"/>
  <c r="Q1396" i="1" s="1"/>
  <c r="U1397" i="1"/>
  <c r="Q1397" i="1" s="1"/>
  <c r="U1398" i="1"/>
  <c r="Q1398" i="1" s="1"/>
  <c r="U1399" i="1"/>
  <c r="Q1399" i="1" s="1"/>
  <c r="U1400" i="1"/>
  <c r="Q1400" i="1" s="1"/>
  <c r="U1401" i="1"/>
  <c r="Q1401" i="1" s="1"/>
  <c r="U1402" i="1"/>
  <c r="Q1402" i="1" s="1"/>
  <c r="U1403" i="1"/>
  <c r="Q1403" i="1" s="1"/>
  <c r="U1404" i="1"/>
  <c r="Q1404" i="1" s="1"/>
  <c r="U1405" i="1"/>
  <c r="Q1405" i="1" s="1"/>
  <c r="U1406" i="1"/>
  <c r="Q1406" i="1" s="1"/>
  <c r="U1407" i="1"/>
  <c r="Q1407" i="1" s="1"/>
  <c r="U1408" i="1"/>
  <c r="Q1408" i="1" s="1"/>
  <c r="U1409" i="1"/>
  <c r="Q1409" i="1" s="1"/>
  <c r="U1410" i="1"/>
  <c r="Q1410" i="1" s="1"/>
  <c r="U1411" i="1"/>
  <c r="Q1411" i="1" s="1"/>
  <c r="U1412" i="1"/>
  <c r="Q1412" i="1" s="1"/>
  <c r="U1413" i="1"/>
  <c r="Q1413" i="1" s="1"/>
  <c r="U1414" i="1"/>
  <c r="Q1414" i="1" s="1"/>
  <c r="U1415" i="1"/>
  <c r="Q1415" i="1" s="1"/>
  <c r="U1416" i="1"/>
  <c r="Q1416" i="1" s="1"/>
  <c r="U1417" i="1"/>
  <c r="Q1417" i="1" s="1"/>
  <c r="U1418" i="1"/>
  <c r="Q1418" i="1" s="1"/>
  <c r="U1419" i="1"/>
  <c r="Q1419" i="1" s="1"/>
  <c r="U1420" i="1"/>
  <c r="Q1420" i="1" s="1"/>
  <c r="U1421" i="1"/>
  <c r="Q1421" i="1" s="1"/>
  <c r="U1422" i="1"/>
  <c r="Q1422" i="1" s="1"/>
  <c r="U1423" i="1"/>
  <c r="Q1423" i="1" s="1"/>
  <c r="U1424" i="1"/>
  <c r="Q1424" i="1" s="1"/>
  <c r="U1425" i="1"/>
  <c r="Q1425" i="1" s="1"/>
  <c r="U1426" i="1"/>
  <c r="Q1426" i="1" s="1"/>
  <c r="U1427" i="1"/>
  <c r="Q1427" i="1" s="1"/>
  <c r="U1428" i="1"/>
  <c r="Q1428" i="1" s="1"/>
  <c r="U1429" i="1"/>
  <c r="Q1429" i="1" s="1"/>
  <c r="U1430" i="1"/>
  <c r="Q1430" i="1" s="1"/>
  <c r="U1431" i="1"/>
  <c r="Q1431" i="1" s="1"/>
  <c r="U1432" i="1"/>
  <c r="Q1432" i="1" s="1"/>
  <c r="U1433" i="1"/>
  <c r="Q1433" i="1" s="1"/>
  <c r="U1434" i="1"/>
  <c r="Q1434" i="1" s="1"/>
  <c r="U1435" i="1"/>
  <c r="Q1435" i="1" s="1"/>
  <c r="U1436" i="1"/>
  <c r="Q1436" i="1" s="1"/>
  <c r="U1437" i="1"/>
  <c r="Q1437" i="1" s="1"/>
  <c r="U1438" i="1"/>
  <c r="Q1438" i="1" s="1"/>
  <c r="U1439" i="1"/>
  <c r="Q1439" i="1" s="1"/>
  <c r="U1440" i="1"/>
  <c r="Q1440" i="1" s="1"/>
  <c r="U1441" i="1"/>
  <c r="Q1441" i="1" s="1"/>
  <c r="U1442" i="1"/>
  <c r="Q1442" i="1" s="1"/>
  <c r="U1443" i="1"/>
  <c r="Q1443" i="1" s="1"/>
  <c r="U1444" i="1"/>
  <c r="Q1444" i="1" s="1"/>
  <c r="U1445" i="1"/>
  <c r="Q1445" i="1" s="1"/>
  <c r="U1446" i="1"/>
  <c r="Q1446" i="1" s="1"/>
  <c r="U1447" i="1"/>
  <c r="Q1447" i="1" s="1"/>
  <c r="U1448" i="1"/>
  <c r="Q1448" i="1" s="1"/>
  <c r="U1449" i="1"/>
  <c r="Q1449" i="1" s="1"/>
  <c r="U1450" i="1"/>
  <c r="Q1450" i="1" s="1"/>
  <c r="U1451" i="1"/>
  <c r="Q1451" i="1" s="1"/>
  <c r="U1452" i="1"/>
  <c r="Q1452" i="1" s="1"/>
  <c r="U1453" i="1"/>
  <c r="Q1453" i="1" s="1"/>
  <c r="U1454" i="1"/>
  <c r="Q1454" i="1" s="1"/>
  <c r="U1455" i="1"/>
  <c r="Q1455" i="1" s="1"/>
  <c r="U1456" i="1"/>
  <c r="Q1456" i="1" s="1"/>
  <c r="U1457" i="1"/>
  <c r="Q1457" i="1" s="1"/>
  <c r="U1458" i="1"/>
  <c r="Q1458" i="1" s="1"/>
  <c r="U1459" i="1"/>
  <c r="Q1459" i="1" s="1"/>
  <c r="U1460" i="1"/>
  <c r="Q1460" i="1" s="1"/>
  <c r="U1461" i="1"/>
  <c r="Q1461" i="1" s="1"/>
  <c r="U1462" i="1"/>
  <c r="Q1462" i="1" s="1"/>
  <c r="U1463" i="1"/>
  <c r="Q1463" i="1" s="1"/>
  <c r="U1464" i="1"/>
  <c r="Q1464" i="1" s="1"/>
  <c r="U1465" i="1"/>
  <c r="Q1465" i="1" s="1"/>
  <c r="U1466" i="1"/>
  <c r="Q1466" i="1" s="1"/>
  <c r="U1467" i="1"/>
  <c r="Q1467" i="1" s="1"/>
  <c r="U1468" i="1"/>
  <c r="Q1468" i="1" s="1"/>
  <c r="U1469" i="1"/>
  <c r="Q1469" i="1" s="1"/>
  <c r="U1470" i="1"/>
  <c r="Q1470" i="1" s="1"/>
  <c r="U1471" i="1"/>
  <c r="Q1471" i="1" s="1"/>
  <c r="U1472" i="1"/>
  <c r="Q1472" i="1" s="1"/>
  <c r="U1473" i="1"/>
  <c r="Q1473" i="1" s="1"/>
  <c r="U1474" i="1"/>
  <c r="Q1474" i="1" s="1"/>
  <c r="U1475" i="1"/>
  <c r="Q1475" i="1" s="1"/>
  <c r="U1476" i="1"/>
  <c r="Q1476" i="1" s="1"/>
  <c r="U1477" i="1"/>
  <c r="Q1477" i="1" s="1"/>
  <c r="U1478" i="1"/>
  <c r="Q1478" i="1" s="1"/>
  <c r="U1479" i="1"/>
  <c r="Q1479" i="1" s="1"/>
  <c r="U1480" i="1"/>
  <c r="Q1480" i="1" s="1"/>
  <c r="U1481" i="1"/>
  <c r="Q1481" i="1" s="1"/>
  <c r="U1482" i="1"/>
  <c r="Q1482" i="1" s="1"/>
  <c r="U1483" i="1"/>
  <c r="Q1483" i="1" s="1"/>
  <c r="U1484" i="1"/>
  <c r="Q1484" i="1" s="1"/>
  <c r="U1485" i="1"/>
  <c r="Q1485" i="1" s="1"/>
  <c r="U1486" i="1"/>
  <c r="Q1486" i="1" s="1"/>
  <c r="U1487" i="1"/>
  <c r="Q1487" i="1" s="1"/>
  <c r="U1488" i="1"/>
  <c r="Q1488" i="1" s="1"/>
  <c r="U1489" i="1"/>
  <c r="Q1489" i="1" s="1"/>
  <c r="U1490" i="1"/>
  <c r="Q1490" i="1" s="1"/>
  <c r="U1491" i="1"/>
  <c r="Q1491" i="1" s="1"/>
  <c r="U1492" i="1"/>
  <c r="Q1492" i="1" s="1"/>
  <c r="U1493" i="1"/>
  <c r="Q1493" i="1" s="1"/>
  <c r="U1494" i="1"/>
  <c r="Q1494" i="1" s="1"/>
  <c r="U1495" i="1"/>
  <c r="Q1495" i="1" s="1"/>
  <c r="U1496" i="1"/>
  <c r="Q1496" i="1" s="1"/>
  <c r="U1497" i="1"/>
  <c r="Q1497" i="1" s="1"/>
  <c r="U1498" i="1"/>
  <c r="Q1498" i="1" s="1"/>
  <c r="U1499" i="1"/>
  <c r="Q1499" i="1" s="1"/>
  <c r="U1500" i="1"/>
  <c r="Q1500" i="1" s="1"/>
  <c r="U1501" i="1"/>
  <c r="Q1501" i="1" s="1"/>
  <c r="U1502" i="1"/>
  <c r="Q1502" i="1" s="1"/>
  <c r="U1503" i="1"/>
  <c r="Q1503" i="1" s="1"/>
  <c r="U1504" i="1"/>
  <c r="Q1504" i="1" s="1"/>
  <c r="U1505" i="1"/>
  <c r="Q1505" i="1" s="1"/>
  <c r="U1506" i="1"/>
  <c r="Q1506" i="1" s="1"/>
  <c r="U1507" i="1"/>
  <c r="Q1507" i="1" s="1"/>
  <c r="U1508" i="1"/>
  <c r="Q1508" i="1" s="1"/>
  <c r="U1509" i="1"/>
  <c r="Q1509" i="1" s="1"/>
  <c r="U1510" i="1"/>
  <c r="Q1510" i="1" s="1"/>
  <c r="U1511" i="1"/>
  <c r="Q1511" i="1" s="1"/>
  <c r="U1512" i="1"/>
  <c r="Q1512" i="1" s="1"/>
  <c r="U1513" i="1"/>
  <c r="Q1513" i="1" s="1"/>
  <c r="U1514" i="1"/>
  <c r="Q1514" i="1" s="1"/>
  <c r="U1515" i="1"/>
  <c r="Q1515" i="1" s="1"/>
  <c r="U1516" i="1"/>
  <c r="Q1516" i="1" s="1"/>
  <c r="U1517" i="1"/>
  <c r="Q1517" i="1" s="1"/>
  <c r="U1518" i="1"/>
  <c r="Q1518" i="1" s="1"/>
  <c r="U1519" i="1"/>
  <c r="Q1519" i="1" s="1"/>
  <c r="U1520" i="1"/>
  <c r="Q1520" i="1" s="1"/>
  <c r="U1521" i="1"/>
  <c r="Q1521" i="1" s="1"/>
  <c r="U1522" i="1"/>
  <c r="Q1522" i="1" s="1"/>
  <c r="U1523" i="1"/>
  <c r="Q1523" i="1" s="1"/>
  <c r="U1524" i="1"/>
  <c r="Q1524" i="1" s="1"/>
  <c r="U1525" i="1"/>
  <c r="Q1525" i="1" s="1"/>
  <c r="U1526" i="1"/>
  <c r="Q1526" i="1" s="1"/>
  <c r="U1527" i="1"/>
  <c r="Q1527" i="1" s="1"/>
  <c r="U1528" i="1"/>
  <c r="Q1528" i="1" s="1"/>
  <c r="U1529" i="1"/>
  <c r="Q1529" i="1" s="1"/>
  <c r="U1530" i="1"/>
  <c r="Q1530" i="1" s="1"/>
  <c r="U1531" i="1"/>
  <c r="Q1531" i="1" s="1"/>
  <c r="U1532" i="1"/>
  <c r="Q1532" i="1" s="1"/>
  <c r="U1533" i="1"/>
  <c r="Q1533" i="1" s="1"/>
  <c r="U1534" i="1"/>
  <c r="Q1534" i="1" s="1"/>
  <c r="U1535" i="1"/>
  <c r="Q1535" i="1" s="1"/>
  <c r="U1536" i="1"/>
  <c r="Q1536" i="1" s="1"/>
  <c r="U1537" i="1"/>
  <c r="Q1537" i="1" s="1"/>
  <c r="U1538" i="1"/>
  <c r="Q1538" i="1" s="1"/>
  <c r="U1539" i="1"/>
  <c r="Q1539" i="1" s="1"/>
  <c r="U1540" i="1"/>
  <c r="Q1540" i="1" s="1"/>
  <c r="U1541" i="1"/>
  <c r="Q1541" i="1" s="1"/>
  <c r="U1542" i="1"/>
  <c r="Q1542" i="1" s="1"/>
  <c r="U1543" i="1"/>
  <c r="Q1543" i="1" s="1"/>
  <c r="U1544" i="1"/>
  <c r="Q1544" i="1" s="1"/>
  <c r="U1545" i="1"/>
  <c r="Q1545" i="1" s="1"/>
  <c r="U1546" i="1"/>
  <c r="Q1546" i="1" s="1"/>
  <c r="U1547" i="1"/>
  <c r="Q1547" i="1" s="1"/>
  <c r="U1548" i="1"/>
  <c r="Q1548" i="1" s="1"/>
  <c r="U1549" i="1"/>
  <c r="Q1549" i="1" s="1"/>
  <c r="U1550" i="1"/>
  <c r="Q1550" i="1" s="1"/>
  <c r="U1551" i="1"/>
  <c r="Q1551" i="1" s="1"/>
  <c r="U1552" i="1"/>
  <c r="Q1552" i="1" s="1"/>
  <c r="U1553" i="1"/>
  <c r="Q1553" i="1" s="1"/>
  <c r="U1554" i="1"/>
  <c r="Q1554" i="1" s="1"/>
  <c r="U1555" i="1"/>
  <c r="Q1555" i="1" s="1"/>
  <c r="U1556" i="1"/>
  <c r="Q1556" i="1" s="1"/>
  <c r="U1557" i="1"/>
  <c r="Q1557" i="1" s="1"/>
  <c r="U1558" i="1"/>
  <c r="Q1558" i="1" s="1"/>
  <c r="U1559" i="1"/>
  <c r="Q1559" i="1" s="1"/>
  <c r="U1560" i="1"/>
  <c r="Q1560" i="1" s="1"/>
  <c r="U1561" i="1"/>
  <c r="Q1561" i="1" s="1"/>
  <c r="U1562" i="1"/>
  <c r="Q1562" i="1" s="1"/>
  <c r="U1563" i="1"/>
  <c r="Q1563" i="1" s="1"/>
  <c r="U1564" i="1"/>
  <c r="Q1564" i="1" s="1"/>
  <c r="U1565" i="1"/>
  <c r="Q1565" i="1" s="1"/>
  <c r="U1566" i="1"/>
  <c r="Q1566" i="1" s="1"/>
  <c r="U1567" i="1"/>
  <c r="Q1567" i="1" s="1"/>
  <c r="U1568" i="1"/>
  <c r="Q1568" i="1" s="1"/>
  <c r="U1569" i="1"/>
  <c r="Q1569" i="1" s="1"/>
  <c r="U1570" i="1"/>
  <c r="Q1570" i="1" s="1"/>
  <c r="U1571" i="1"/>
  <c r="Q1571" i="1" s="1"/>
  <c r="U1572" i="1"/>
  <c r="Q1572" i="1" s="1"/>
  <c r="U1573" i="1"/>
  <c r="Q1573" i="1" s="1"/>
  <c r="U1574" i="1"/>
  <c r="Q1574" i="1" s="1"/>
  <c r="U1575" i="1"/>
  <c r="Q1575" i="1" s="1"/>
  <c r="U1576" i="1"/>
  <c r="Q1576" i="1" s="1"/>
  <c r="U1577" i="1"/>
  <c r="Q1577" i="1" s="1"/>
  <c r="U1578" i="1"/>
  <c r="Q1578" i="1" s="1"/>
  <c r="U1579" i="1"/>
  <c r="Q1579" i="1" s="1"/>
  <c r="U1580" i="1"/>
  <c r="Q1580" i="1" s="1"/>
  <c r="U1581" i="1"/>
  <c r="Q1581" i="1" s="1"/>
  <c r="U1582" i="1"/>
  <c r="Q1582" i="1" s="1"/>
  <c r="U1583" i="1"/>
  <c r="Q1583" i="1" s="1"/>
  <c r="U1584" i="1"/>
  <c r="Q1584" i="1" s="1"/>
  <c r="U1585" i="1"/>
  <c r="Q1585" i="1" s="1"/>
  <c r="U1586" i="1"/>
  <c r="Q1586" i="1" s="1"/>
  <c r="U1587" i="1"/>
  <c r="Q1587" i="1" s="1"/>
  <c r="U1588" i="1"/>
  <c r="Q1588" i="1" s="1"/>
  <c r="U1589" i="1"/>
  <c r="Q1589" i="1" s="1"/>
  <c r="U1590" i="1"/>
  <c r="Q1590" i="1" s="1"/>
  <c r="U1591" i="1"/>
  <c r="Q1591" i="1" s="1"/>
  <c r="U1592" i="1"/>
  <c r="Q1592" i="1" s="1"/>
  <c r="U1593" i="1"/>
  <c r="Q1593" i="1" s="1"/>
  <c r="U1594" i="1"/>
  <c r="Q1594" i="1" s="1"/>
  <c r="U1595" i="1"/>
  <c r="Q1595" i="1" s="1"/>
  <c r="U1596" i="1"/>
  <c r="Q1596" i="1" s="1"/>
  <c r="U1597" i="1"/>
  <c r="Q1597" i="1" s="1"/>
  <c r="U1598" i="1"/>
  <c r="Q1598" i="1" s="1"/>
  <c r="U1599" i="1"/>
  <c r="Q1599" i="1" s="1"/>
  <c r="U1600" i="1"/>
  <c r="Q1600" i="1" s="1"/>
  <c r="U1601" i="1"/>
  <c r="Q1601" i="1" s="1"/>
  <c r="U1602" i="1"/>
  <c r="Q1602" i="1" s="1"/>
  <c r="U1603" i="1"/>
  <c r="Q1603" i="1" s="1"/>
  <c r="U1604" i="1"/>
  <c r="Q1604" i="1" s="1"/>
  <c r="U1605" i="1"/>
  <c r="Q1605" i="1" s="1"/>
  <c r="U1606" i="1"/>
  <c r="Q1606" i="1" s="1"/>
  <c r="U1607" i="1"/>
  <c r="Q1607" i="1" s="1"/>
  <c r="U1608" i="1"/>
  <c r="Q1608" i="1" s="1"/>
  <c r="U1609" i="1"/>
  <c r="Q1609" i="1" s="1"/>
  <c r="U1610" i="1"/>
  <c r="Q1610" i="1" s="1"/>
  <c r="U1611" i="1"/>
  <c r="Q1611" i="1" s="1"/>
  <c r="U1612" i="1"/>
  <c r="Q1612" i="1" s="1"/>
  <c r="U1613" i="1"/>
  <c r="Q1613" i="1" s="1"/>
  <c r="U1614" i="1"/>
  <c r="Q1614" i="1" s="1"/>
  <c r="U1615" i="1"/>
  <c r="Q1615" i="1" s="1"/>
  <c r="U1616" i="1"/>
  <c r="Q1616" i="1" s="1"/>
  <c r="U1617" i="1"/>
  <c r="Q1617" i="1" s="1"/>
  <c r="U1618" i="1"/>
  <c r="Q1618" i="1" s="1"/>
  <c r="U1619" i="1"/>
  <c r="Q1619" i="1" s="1"/>
  <c r="U1620" i="1"/>
  <c r="Q1620" i="1" s="1"/>
  <c r="U1621" i="1"/>
  <c r="Q1621" i="1" s="1"/>
  <c r="U1622" i="1"/>
  <c r="Q1622" i="1" s="1"/>
  <c r="U1623" i="1"/>
  <c r="Q1623" i="1" s="1"/>
  <c r="U1624" i="1"/>
  <c r="Q1624" i="1" s="1"/>
  <c r="U1625" i="1"/>
  <c r="Q1625" i="1" s="1"/>
  <c r="U1626" i="1"/>
  <c r="Q1626" i="1" s="1"/>
  <c r="U1627" i="1"/>
  <c r="Q1627" i="1" s="1"/>
  <c r="U1628" i="1"/>
  <c r="Q1628" i="1" s="1"/>
  <c r="U1629" i="1"/>
  <c r="Q1629" i="1" s="1"/>
  <c r="U1630" i="1"/>
  <c r="Q1630" i="1" s="1"/>
  <c r="U1631" i="1"/>
  <c r="Q1631" i="1" s="1"/>
  <c r="U1632" i="1"/>
  <c r="Q1632" i="1" s="1"/>
  <c r="U1633" i="1"/>
  <c r="Q1633" i="1" s="1"/>
  <c r="U1634" i="1"/>
  <c r="Q1634" i="1" s="1"/>
  <c r="U1635" i="1"/>
  <c r="Q1635" i="1" s="1"/>
  <c r="U1636" i="1"/>
  <c r="Q1636" i="1" s="1"/>
  <c r="U1637" i="1"/>
  <c r="Q1637" i="1" s="1"/>
  <c r="U1638" i="1"/>
  <c r="Q1638" i="1" s="1"/>
  <c r="U1639" i="1"/>
  <c r="Q1639" i="1" s="1"/>
  <c r="U1640" i="1"/>
  <c r="Q1640" i="1" s="1"/>
  <c r="U1641" i="1"/>
  <c r="Q1641" i="1" s="1"/>
  <c r="U1642" i="1"/>
  <c r="Q1642" i="1" s="1"/>
  <c r="U1643" i="1"/>
  <c r="Q1643" i="1" s="1"/>
  <c r="U1644" i="1"/>
  <c r="Q1644" i="1" s="1"/>
  <c r="U1645" i="1"/>
  <c r="Q1645" i="1" s="1"/>
  <c r="U1646" i="1"/>
  <c r="Q1646" i="1" s="1"/>
  <c r="U1647" i="1"/>
  <c r="Q1647" i="1" s="1"/>
  <c r="U1648" i="1"/>
  <c r="Q1648" i="1" s="1"/>
  <c r="U1649" i="1"/>
  <c r="Q1649" i="1" s="1"/>
  <c r="U1650" i="1"/>
  <c r="Q1650" i="1" s="1"/>
  <c r="U1651" i="1"/>
  <c r="Q1651" i="1" s="1"/>
  <c r="U1652" i="1"/>
  <c r="Q1652" i="1" s="1"/>
  <c r="U1653" i="1"/>
  <c r="Q1653" i="1" s="1"/>
  <c r="U1654" i="1"/>
  <c r="Q1654" i="1" s="1"/>
  <c r="U1655" i="1"/>
  <c r="Q1655" i="1" s="1"/>
  <c r="U1656" i="1"/>
  <c r="Q1656" i="1" s="1"/>
  <c r="U1657" i="1"/>
  <c r="Q1657" i="1" s="1"/>
  <c r="U1658" i="1"/>
  <c r="Q1658" i="1" s="1"/>
  <c r="U1659" i="1"/>
  <c r="Q1659" i="1" s="1"/>
  <c r="U1660" i="1"/>
  <c r="Q1660" i="1" s="1"/>
  <c r="U1661" i="1"/>
  <c r="Q1661" i="1" s="1"/>
  <c r="U1662" i="1"/>
  <c r="Q1662" i="1" s="1"/>
  <c r="U1663" i="1"/>
  <c r="Q1663" i="1" s="1"/>
  <c r="U1664" i="1"/>
  <c r="Q1664" i="1" s="1"/>
  <c r="U1665" i="1"/>
  <c r="Q1665" i="1" s="1"/>
  <c r="U1666" i="1"/>
  <c r="Q1666" i="1" s="1"/>
  <c r="U1667" i="1"/>
  <c r="Q1667" i="1" s="1"/>
  <c r="U1668" i="1"/>
  <c r="Q1668" i="1" s="1"/>
  <c r="U1669" i="1"/>
  <c r="Q1669" i="1" s="1"/>
  <c r="U1670" i="1"/>
  <c r="Q1670" i="1" s="1"/>
  <c r="U1671" i="1"/>
  <c r="Q1671" i="1" s="1"/>
  <c r="U1672" i="1"/>
  <c r="Q1672" i="1" s="1"/>
  <c r="U1673" i="1"/>
  <c r="Q1673" i="1" s="1"/>
  <c r="U1674" i="1"/>
  <c r="Q1674" i="1" s="1"/>
  <c r="U1675" i="1"/>
  <c r="Q1675" i="1" s="1"/>
  <c r="U1676" i="1"/>
  <c r="Q1676" i="1" s="1"/>
  <c r="U1677" i="1"/>
  <c r="Q1677" i="1" s="1"/>
  <c r="U1678" i="1"/>
  <c r="Q1678" i="1" s="1"/>
  <c r="U1679" i="1"/>
  <c r="Q1679" i="1" s="1"/>
  <c r="U1680" i="1"/>
  <c r="Q1680" i="1" s="1"/>
  <c r="U1681" i="1"/>
  <c r="Q1681" i="1" s="1"/>
  <c r="U1682" i="1"/>
  <c r="Q1682" i="1" s="1"/>
  <c r="U1683" i="1"/>
  <c r="Q1683" i="1" s="1"/>
  <c r="U1684" i="1"/>
  <c r="Q1684" i="1" s="1"/>
  <c r="U1685" i="1"/>
  <c r="Q1685" i="1" s="1"/>
  <c r="U1686" i="1"/>
  <c r="Q1686" i="1" s="1"/>
  <c r="U1687" i="1"/>
  <c r="Q1687" i="1" s="1"/>
  <c r="U1688" i="1"/>
  <c r="Q1688" i="1" s="1"/>
  <c r="U1689" i="1"/>
  <c r="Q1689" i="1" s="1"/>
  <c r="U1690" i="1"/>
  <c r="Q1690" i="1" s="1"/>
  <c r="U1691" i="1"/>
  <c r="Q1691" i="1" s="1"/>
  <c r="U1692" i="1"/>
  <c r="Q1692" i="1" s="1"/>
  <c r="U1693" i="1"/>
  <c r="Q1693" i="1" s="1"/>
  <c r="U1694" i="1"/>
  <c r="Q1694" i="1" s="1"/>
  <c r="U1695" i="1"/>
  <c r="Q1695" i="1" s="1"/>
  <c r="U1696" i="1"/>
  <c r="Q1696" i="1" s="1"/>
  <c r="U1697" i="1"/>
  <c r="Q1697" i="1" s="1"/>
  <c r="U1698" i="1"/>
  <c r="Q1698" i="1" s="1"/>
  <c r="U1699" i="1"/>
  <c r="Q1699" i="1" s="1"/>
  <c r="U1700" i="1"/>
  <c r="Q1700" i="1" s="1"/>
  <c r="U1701" i="1"/>
  <c r="Q1701" i="1" s="1"/>
  <c r="U1702" i="1"/>
  <c r="Q1702" i="1" s="1"/>
  <c r="U1703" i="1"/>
  <c r="Q1703" i="1" s="1"/>
  <c r="U1704" i="1"/>
  <c r="Q1704" i="1" s="1"/>
  <c r="U1705" i="1"/>
  <c r="Q1705" i="1" s="1"/>
  <c r="U1706" i="1"/>
  <c r="Q1706" i="1" s="1"/>
  <c r="U1707" i="1"/>
  <c r="Q1707" i="1" s="1"/>
  <c r="U1708" i="1"/>
  <c r="Q1708" i="1" s="1"/>
  <c r="U1709" i="1"/>
  <c r="Q1709" i="1" s="1"/>
  <c r="U1710" i="1"/>
  <c r="Q1710" i="1" s="1"/>
  <c r="U1711" i="1"/>
  <c r="Q1711" i="1" s="1"/>
  <c r="U1712" i="1"/>
  <c r="Q1712" i="1" s="1"/>
  <c r="U1713" i="1"/>
  <c r="Q1713" i="1" s="1"/>
  <c r="U1714" i="1"/>
  <c r="Q1714" i="1" s="1"/>
  <c r="U1715" i="1"/>
  <c r="Q1715" i="1" s="1"/>
  <c r="U1716" i="1"/>
  <c r="Q1716" i="1" s="1"/>
  <c r="U1717" i="1"/>
  <c r="Q1717" i="1" s="1"/>
  <c r="U1718" i="1"/>
  <c r="Q1718" i="1" s="1"/>
  <c r="U1719" i="1"/>
  <c r="Q1719" i="1" s="1"/>
  <c r="U1720" i="1"/>
  <c r="Q1720" i="1" s="1"/>
  <c r="U1721" i="1"/>
  <c r="Q1721" i="1" s="1"/>
  <c r="U1722" i="1"/>
  <c r="Q1722" i="1" s="1"/>
  <c r="U1723" i="1"/>
  <c r="Q1723" i="1" s="1"/>
  <c r="U1724" i="1"/>
  <c r="Q1724" i="1" s="1"/>
  <c r="U1725" i="1"/>
  <c r="Q1725" i="1" s="1"/>
  <c r="U1726" i="1"/>
  <c r="Q1726" i="1" s="1"/>
  <c r="U1727" i="1"/>
  <c r="Q1727" i="1" s="1"/>
  <c r="U1728" i="1"/>
  <c r="Q1728" i="1" s="1"/>
  <c r="U1729" i="1"/>
  <c r="Q1729" i="1" s="1"/>
  <c r="U1730" i="1"/>
  <c r="Q1730" i="1" s="1"/>
  <c r="U1731" i="1"/>
  <c r="Q1731" i="1" s="1"/>
  <c r="U1732" i="1"/>
  <c r="Q1732" i="1" s="1"/>
  <c r="U1733" i="1"/>
  <c r="Q1733" i="1" s="1"/>
  <c r="U1734" i="1"/>
  <c r="Q1734" i="1" s="1"/>
  <c r="U1735" i="1"/>
  <c r="Q1735" i="1" s="1"/>
  <c r="U1736" i="1"/>
  <c r="Q1736" i="1" s="1"/>
  <c r="U1737" i="1"/>
  <c r="Q1737" i="1" s="1"/>
  <c r="U1738" i="1"/>
  <c r="Q1738" i="1" s="1"/>
  <c r="U1739" i="1"/>
  <c r="Q1739" i="1" s="1"/>
  <c r="U1740" i="1"/>
  <c r="Q1740" i="1" s="1"/>
  <c r="U1741" i="1"/>
  <c r="Q1741" i="1" s="1"/>
  <c r="U1742" i="1"/>
  <c r="Q1742" i="1" s="1"/>
  <c r="U1743" i="1"/>
  <c r="Q1743" i="1" s="1"/>
  <c r="U1744" i="1"/>
  <c r="Q1744" i="1" s="1"/>
  <c r="U1745" i="1"/>
  <c r="Q1745" i="1" s="1"/>
  <c r="U1746" i="1"/>
  <c r="Q1746" i="1" s="1"/>
  <c r="U1747" i="1"/>
  <c r="Q1747" i="1" s="1"/>
  <c r="U1748" i="1"/>
  <c r="Q1748" i="1" s="1"/>
  <c r="U1749" i="1"/>
  <c r="Q1749" i="1" s="1"/>
  <c r="U1750" i="1"/>
  <c r="Q1750" i="1" s="1"/>
  <c r="U1751" i="1"/>
  <c r="Q1751" i="1" s="1"/>
  <c r="U1752" i="1"/>
  <c r="Q1752" i="1" s="1"/>
  <c r="U1753" i="1"/>
  <c r="Q1753" i="1" s="1"/>
  <c r="U1754" i="1"/>
  <c r="Q1754" i="1" s="1"/>
  <c r="U1755" i="1"/>
  <c r="Q1755" i="1" s="1"/>
  <c r="U1756" i="1"/>
  <c r="Q1756" i="1" s="1"/>
  <c r="U1757" i="1"/>
  <c r="Q1757" i="1" s="1"/>
  <c r="U1758" i="1"/>
  <c r="Q1758" i="1" s="1"/>
  <c r="U1759" i="1"/>
  <c r="Q1759" i="1" s="1"/>
  <c r="U1760" i="1"/>
  <c r="Q1760" i="1" s="1"/>
  <c r="U1761" i="1"/>
  <c r="Q1761" i="1" s="1"/>
  <c r="U1762" i="1"/>
  <c r="Q1762" i="1" s="1"/>
  <c r="U1763" i="1"/>
  <c r="Q1763" i="1" s="1"/>
  <c r="U1764" i="1"/>
  <c r="Q1764" i="1" s="1"/>
  <c r="U1765" i="1"/>
  <c r="Q1765" i="1" s="1"/>
  <c r="U1766" i="1"/>
  <c r="Q1766" i="1" s="1"/>
  <c r="U1767" i="1"/>
  <c r="Q1767" i="1" s="1"/>
  <c r="U1768" i="1"/>
  <c r="Q1768" i="1" s="1"/>
  <c r="U1769" i="1"/>
  <c r="Q1769" i="1" s="1"/>
  <c r="U1770" i="1"/>
  <c r="Q1770" i="1" s="1"/>
  <c r="U1771" i="1"/>
  <c r="Q1771" i="1" s="1"/>
  <c r="U1772" i="1"/>
  <c r="Q1772" i="1" s="1"/>
  <c r="U1773" i="1"/>
  <c r="Q1773" i="1" s="1"/>
  <c r="U1774" i="1"/>
  <c r="Q1774" i="1" s="1"/>
  <c r="U1775" i="1"/>
  <c r="Q1775" i="1" s="1"/>
  <c r="U1776" i="1"/>
  <c r="Q1776" i="1" s="1"/>
  <c r="U1777" i="1"/>
  <c r="Q1777" i="1" s="1"/>
  <c r="U1778" i="1"/>
  <c r="Q1778" i="1" s="1"/>
  <c r="U1779" i="1"/>
  <c r="Q1779" i="1" s="1"/>
  <c r="U1780" i="1"/>
  <c r="Q1780" i="1" s="1"/>
  <c r="U1781" i="1"/>
  <c r="Q1781" i="1" s="1"/>
  <c r="U1782" i="1"/>
  <c r="Q1782" i="1" s="1"/>
  <c r="U1783" i="1"/>
  <c r="Q1783" i="1" s="1"/>
  <c r="U1784" i="1"/>
  <c r="Q1784" i="1" s="1"/>
  <c r="U1785" i="1"/>
  <c r="Q1785" i="1" s="1"/>
  <c r="U1786" i="1"/>
  <c r="Q1786" i="1" s="1"/>
  <c r="U1787" i="1"/>
  <c r="Q1787" i="1" s="1"/>
  <c r="U1788" i="1"/>
  <c r="Q1788" i="1" s="1"/>
  <c r="U1789" i="1"/>
  <c r="Q1789" i="1" s="1"/>
  <c r="U1790" i="1"/>
  <c r="Q1790" i="1" s="1"/>
  <c r="U1791" i="1"/>
  <c r="Q1791" i="1" s="1"/>
  <c r="U1792" i="1"/>
  <c r="Q1792" i="1" s="1"/>
  <c r="U1793" i="1"/>
  <c r="Q1793" i="1" s="1"/>
  <c r="U1794" i="1"/>
  <c r="Q1794" i="1" s="1"/>
  <c r="U1795" i="1"/>
  <c r="Q1795" i="1" s="1"/>
  <c r="U1796" i="1"/>
  <c r="Q1796" i="1" s="1"/>
  <c r="U1797" i="1"/>
  <c r="Q1797" i="1" s="1"/>
  <c r="U1798" i="1"/>
  <c r="Q1798" i="1" s="1"/>
  <c r="U1799" i="1"/>
  <c r="Q1799" i="1" s="1"/>
  <c r="U1800" i="1"/>
  <c r="Q1800" i="1" s="1"/>
  <c r="U1801" i="1"/>
  <c r="Q1801" i="1" s="1"/>
  <c r="U1802" i="1"/>
  <c r="Q1802" i="1" s="1"/>
  <c r="U1803" i="1"/>
  <c r="Q1803" i="1" s="1"/>
  <c r="U1804" i="1"/>
  <c r="Q1804" i="1" s="1"/>
  <c r="U1805" i="1"/>
  <c r="Q1805" i="1" s="1"/>
  <c r="U1806" i="1"/>
  <c r="Q1806" i="1" s="1"/>
  <c r="U1807" i="1"/>
  <c r="Q1807" i="1" s="1"/>
  <c r="U1808" i="1"/>
  <c r="Q1808" i="1" s="1"/>
  <c r="U1809" i="1"/>
  <c r="Q1809" i="1" s="1"/>
  <c r="U1810" i="1"/>
  <c r="Q1810" i="1" s="1"/>
  <c r="U1811" i="1"/>
  <c r="Q1811" i="1" s="1"/>
  <c r="U1812" i="1"/>
  <c r="Q1812" i="1" s="1"/>
  <c r="U1813" i="1"/>
  <c r="Q1813" i="1" s="1"/>
  <c r="U1814" i="1"/>
  <c r="Q1814" i="1" s="1"/>
  <c r="U1815" i="1"/>
  <c r="Q1815" i="1" s="1"/>
  <c r="U1816" i="1"/>
  <c r="Q1816" i="1" s="1"/>
  <c r="U1817" i="1"/>
  <c r="Q1817" i="1" s="1"/>
  <c r="U1818" i="1"/>
  <c r="Q1818" i="1" s="1"/>
  <c r="U1819" i="1"/>
  <c r="Q1819" i="1" s="1"/>
  <c r="U1820" i="1"/>
  <c r="Q1820" i="1" s="1"/>
  <c r="U1821" i="1"/>
  <c r="Q1821" i="1" s="1"/>
  <c r="U1822" i="1"/>
  <c r="Q1822" i="1" s="1"/>
  <c r="U1823" i="1"/>
  <c r="Q1823" i="1" s="1"/>
  <c r="U1824" i="1"/>
  <c r="Q1824" i="1" s="1"/>
  <c r="U1825" i="1"/>
  <c r="Q1825" i="1" s="1"/>
  <c r="U1826" i="1"/>
  <c r="Q1826" i="1" s="1"/>
  <c r="U1827" i="1"/>
  <c r="Q1827" i="1" s="1"/>
  <c r="U1828" i="1"/>
  <c r="Q1828" i="1" s="1"/>
  <c r="U1829" i="1"/>
  <c r="Q1829" i="1" s="1"/>
  <c r="U1830" i="1"/>
  <c r="Q1830" i="1" s="1"/>
  <c r="U1831" i="1"/>
  <c r="Q1831" i="1" s="1"/>
  <c r="U1832" i="1"/>
  <c r="Q1832" i="1" s="1"/>
  <c r="U1833" i="1"/>
  <c r="Q1833" i="1" s="1"/>
  <c r="U1834" i="1"/>
  <c r="Q1834" i="1" s="1"/>
  <c r="U1835" i="1"/>
  <c r="Q1835" i="1" s="1"/>
  <c r="U1836" i="1"/>
  <c r="Q1836" i="1" s="1"/>
  <c r="U1837" i="1"/>
  <c r="Q1837" i="1" s="1"/>
  <c r="U1838" i="1"/>
  <c r="Q1838" i="1" s="1"/>
  <c r="U1839" i="1"/>
  <c r="Q1839" i="1" s="1"/>
  <c r="U1840" i="1"/>
  <c r="Q1840" i="1" s="1"/>
  <c r="U1841" i="1"/>
  <c r="Q1841" i="1" s="1"/>
  <c r="U1842" i="1"/>
  <c r="Q1842" i="1" s="1"/>
  <c r="U1843" i="1"/>
  <c r="Q1843" i="1" s="1"/>
  <c r="U1844" i="1"/>
  <c r="Q1844" i="1" s="1"/>
  <c r="U1845" i="1"/>
  <c r="Q1845" i="1" s="1"/>
  <c r="U1846" i="1"/>
  <c r="Q1846" i="1" s="1"/>
  <c r="U1847" i="1"/>
  <c r="Q1847" i="1" s="1"/>
  <c r="U1848" i="1"/>
  <c r="Q1848" i="1" s="1"/>
  <c r="U1849" i="1"/>
  <c r="Q1849" i="1" s="1"/>
  <c r="U1850" i="1"/>
  <c r="Q1850" i="1" s="1"/>
  <c r="U1851" i="1"/>
  <c r="Q1851" i="1" s="1"/>
  <c r="U1852" i="1"/>
  <c r="Q1852" i="1" s="1"/>
  <c r="U1853" i="1"/>
  <c r="Q1853" i="1" s="1"/>
  <c r="U1854" i="1"/>
  <c r="Q1854" i="1" s="1"/>
  <c r="U1855" i="1"/>
  <c r="Q1855" i="1" s="1"/>
  <c r="U1856" i="1"/>
  <c r="Q1856" i="1" s="1"/>
  <c r="U1857" i="1"/>
  <c r="Q1857" i="1" s="1"/>
  <c r="U1858" i="1"/>
  <c r="Q1858" i="1" s="1"/>
  <c r="U1859" i="1"/>
  <c r="Q1859" i="1" s="1"/>
  <c r="U1860" i="1"/>
  <c r="Q1860" i="1" s="1"/>
  <c r="U1861" i="1"/>
  <c r="Q1861" i="1" s="1"/>
  <c r="U1862" i="1"/>
  <c r="Q1862" i="1" s="1"/>
  <c r="U1863" i="1"/>
  <c r="Q1863" i="1" s="1"/>
  <c r="U1864" i="1"/>
  <c r="Q1864" i="1" s="1"/>
  <c r="U1865" i="1"/>
  <c r="Q1865" i="1" s="1"/>
  <c r="U1866" i="1"/>
  <c r="Q1866" i="1" s="1"/>
  <c r="U1867" i="1"/>
  <c r="Q1867" i="1" s="1"/>
  <c r="U1868" i="1"/>
  <c r="Q1868" i="1" s="1"/>
  <c r="U1869" i="1"/>
  <c r="Q1869" i="1" s="1"/>
  <c r="U1870" i="1"/>
  <c r="Q1870" i="1" s="1"/>
  <c r="U1871" i="1"/>
  <c r="Q1871" i="1" s="1"/>
  <c r="U1872" i="1"/>
  <c r="Q1872" i="1" s="1"/>
  <c r="U1873" i="1"/>
  <c r="Q1873" i="1" s="1"/>
  <c r="U1874" i="1"/>
  <c r="Q1874" i="1" s="1"/>
  <c r="U1875" i="1"/>
  <c r="Q1875" i="1" s="1"/>
  <c r="U1876" i="1"/>
  <c r="Q1876" i="1" s="1"/>
  <c r="U1877" i="1"/>
  <c r="Q1877" i="1" s="1"/>
  <c r="U1878" i="1"/>
  <c r="Q1878" i="1" s="1"/>
  <c r="U1879" i="1"/>
  <c r="Q1879" i="1" s="1"/>
  <c r="U1880" i="1"/>
  <c r="Q1880" i="1" s="1"/>
  <c r="U1881" i="1"/>
  <c r="Q1881" i="1" s="1"/>
  <c r="U1882" i="1"/>
  <c r="Q1882" i="1" s="1"/>
  <c r="U1883" i="1"/>
  <c r="Q1883" i="1" s="1"/>
  <c r="U1884" i="1"/>
  <c r="Q1884" i="1" s="1"/>
  <c r="U1885" i="1"/>
  <c r="Q1885" i="1" s="1"/>
  <c r="U1886" i="1"/>
  <c r="Q1886" i="1" s="1"/>
  <c r="U1887" i="1"/>
  <c r="Q1887" i="1" s="1"/>
  <c r="U1888" i="1"/>
  <c r="Q1888" i="1" s="1"/>
  <c r="U1889" i="1"/>
  <c r="Q1889" i="1" s="1"/>
  <c r="U1890" i="1"/>
  <c r="Q1890" i="1" s="1"/>
  <c r="U1891" i="1"/>
  <c r="Q1891" i="1" s="1"/>
  <c r="U1892" i="1"/>
  <c r="Q1892" i="1" s="1"/>
  <c r="U1893" i="1"/>
  <c r="Q1893" i="1" s="1"/>
  <c r="U1894" i="1"/>
  <c r="Q1894" i="1" s="1"/>
  <c r="U1895" i="1"/>
  <c r="Q1895" i="1" s="1"/>
  <c r="U1896" i="1"/>
  <c r="Q1896" i="1" s="1"/>
  <c r="U1897" i="1"/>
  <c r="Q1897" i="1" s="1"/>
  <c r="U1898" i="1"/>
  <c r="Q1898" i="1" s="1"/>
  <c r="U1899" i="1"/>
  <c r="Q1899" i="1" s="1"/>
  <c r="U1900" i="1"/>
  <c r="Q1900" i="1" s="1"/>
  <c r="U1901" i="1"/>
  <c r="Q1901" i="1" s="1"/>
  <c r="U1902" i="1"/>
  <c r="Q1902" i="1" s="1"/>
  <c r="U1903" i="1"/>
  <c r="Q1903" i="1" s="1"/>
  <c r="U1904" i="1"/>
  <c r="Q1904" i="1" s="1"/>
  <c r="U1905" i="1"/>
  <c r="Q1905" i="1" s="1"/>
  <c r="U1906" i="1"/>
  <c r="Q1906" i="1" s="1"/>
  <c r="U1907" i="1"/>
  <c r="Q1907" i="1" s="1"/>
  <c r="U1908" i="1"/>
  <c r="Q1908" i="1" s="1"/>
  <c r="U1909" i="1"/>
  <c r="Q1909" i="1" s="1"/>
  <c r="U1910" i="1"/>
  <c r="Q1910" i="1" s="1"/>
  <c r="U1911" i="1"/>
  <c r="Q1911" i="1" s="1"/>
  <c r="U1912" i="1"/>
  <c r="Q1912" i="1" s="1"/>
  <c r="U1913" i="1"/>
  <c r="Q1913" i="1" s="1"/>
  <c r="U1914" i="1"/>
  <c r="Q1914" i="1" s="1"/>
  <c r="U1915" i="1"/>
  <c r="Q1915" i="1" s="1"/>
  <c r="U1916" i="1"/>
  <c r="Q1916" i="1" s="1"/>
  <c r="U1917" i="1"/>
  <c r="Q1917" i="1" s="1"/>
  <c r="U1918" i="1"/>
  <c r="Q1918" i="1" s="1"/>
  <c r="U1919" i="1"/>
  <c r="Q1919" i="1" s="1"/>
  <c r="U1920" i="1"/>
  <c r="Q1920" i="1" s="1"/>
  <c r="U1921" i="1"/>
  <c r="Q1921" i="1" s="1"/>
  <c r="U1922" i="1"/>
  <c r="Q1922" i="1" s="1"/>
  <c r="U1923" i="1"/>
  <c r="Q1923" i="1" s="1"/>
  <c r="U1924" i="1"/>
  <c r="Q1924" i="1" s="1"/>
  <c r="U1925" i="1"/>
  <c r="Q1925" i="1" s="1"/>
  <c r="U1926" i="1"/>
  <c r="Q1926" i="1" s="1"/>
  <c r="U1927" i="1"/>
  <c r="Q1927" i="1" s="1"/>
  <c r="U1928" i="1"/>
  <c r="Q1928" i="1" s="1"/>
  <c r="U1929" i="1"/>
  <c r="Q1929" i="1" s="1"/>
  <c r="U1930" i="1"/>
  <c r="Q1930" i="1" s="1"/>
  <c r="U1931" i="1"/>
  <c r="Q1931" i="1" s="1"/>
  <c r="U1932" i="1"/>
  <c r="Q1932" i="1" s="1"/>
  <c r="U1933" i="1"/>
  <c r="Q1933" i="1" s="1"/>
  <c r="U1934" i="1"/>
  <c r="Q1934" i="1" s="1"/>
  <c r="U1935" i="1"/>
  <c r="Q1935" i="1" s="1"/>
  <c r="U1936" i="1"/>
  <c r="Q1936" i="1" s="1"/>
  <c r="U1937" i="1"/>
  <c r="Q1937" i="1" s="1"/>
  <c r="U1938" i="1"/>
  <c r="Q1938" i="1" s="1"/>
  <c r="U1939" i="1"/>
  <c r="Q1939" i="1" s="1"/>
  <c r="U1940" i="1"/>
  <c r="Q1940" i="1" s="1"/>
  <c r="U1941" i="1"/>
  <c r="Q1941" i="1" s="1"/>
  <c r="U1942" i="1"/>
  <c r="Q1942" i="1" s="1"/>
  <c r="U1943" i="1"/>
  <c r="Q1943" i="1" s="1"/>
  <c r="U1944" i="1"/>
  <c r="Q1944" i="1" s="1"/>
  <c r="U1945" i="1"/>
  <c r="Q1945" i="1" s="1"/>
  <c r="U1946" i="1"/>
  <c r="Q1946" i="1" s="1"/>
  <c r="U1947" i="1"/>
  <c r="Q1947" i="1" s="1"/>
  <c r="U1948" i="1"/>
  <c r="Q1948" i="1" s="1"/>
  <c r="U1949" i="1"/>
  <c r="Q1949" i="1" s="1"/>
  <c r="U1950" i="1"/>
  <c r="Q1950" i="1" s="1"/>
  <c r="U1951" i="1"/>
  <c r="Q1951" i="1" s="1"/>
  <c r="U1952" i="1"/>
  <c r="Q1952" i="1" s="1"/>
  <c r="U1953" i="1"/>
  <c r="Q1953" i="1" s="1"/>
  <c r="U1954" i="1"/>
  <c r="Q1954" i="1" s="1"/>
  <c r="U1955" i="1"/>
  <c r="Q1955" i="1" s="1"/>
  <c r="U1956" i="1"/>
  <c r="Q1956" i="1" s="1"/>
  <c r="U1957" i="1"/>
  <c r="Q1957" i="1" s="1"/>
  <c r="U1958" i="1"/>
  <c r="Q1958" i="1" s="1"/>
  <c r="U1959" i="1"/>
  <c r="Q1959" i="1" s="1"/>
  <c r="U1960" i="1"/>
  <c r="Q1960" i="1" s="1"/>
  <c r="U1961" i="1"/>
  <c r="Q1961" i="1" s="1"/>
  <c r="U1962" i="1"/>
  <c r="Q1962" i="1" s="1"/>
  <c r="U1963" i="1"/>
  <c r="Q1963" i="1" s="1"/>
  <c r="U1964" i="1"/>
  <c r="Q1964" i="1" s="1"/>
  <c r="U1965" i="1"/>
  <c r="Q1965" i="1" s="1"/>
  <c r="U1966" i="1"/>
  <c r="Q1966" i="1" s="1"/>
  <c r="U1967" i="1"/>
  <c r="Q1967" i="1" s="1"/>
  <c r="U1968" i="1"/>
  <c r="Q1968" i="1" s="1"/>
  <c r="U1969" i="1"/>
  <c r="Q1969" i="1" s="1"/>
  <c r="U1970" i="1"/>
  <c r="Q1970" i="1" s="1"/>
  <c r="U1971" i="1"/>
  <c r="Q1971" i="1" s="1"/>
  <c r="U1972" i="1"/>
  <c r="Q1972" i="1" s="1"/>
  <c r="U1973" i="1"/>
  <c r="Q1973" i="1" s="1"/>
  <c r="U1974" i="1"/>
  <c r="Q1974" i="1" s="1"/>
  <c r="U1975" i="1"/>
  <c r="Q1975" i="1" s="1"/>
  <c r="U1976" i="1"/>
  <c r="Q1976" i="1" s="1"/>
  <c r="U1977" i="1"/>
  <c r="Q1977" i="1" s="1"/>
  <c r="U1978" i="1"/>
  <c r="Q1978" i="1" s="1"/>
  <c r="U1979" i="1"/>
  <c r="Q1979" i="1" s="1"/>
  <c r="U1980" i="1"/>
  <c r="Q1980" i="1" s="1"/>
  <c r="U1981" i="1"/>
  <c r="Q1981" i="1" s="1"/>
  <c r="U1982" i="1"/>
  <c r="Q1982" i="1" s="1"/>
  <c r="U1983" i="1"/>
  <c r="Q1983" i="1" s="1"/>
  <c r="U1984" i="1"/>
  <c r="Q1984" i="1" s="1"/>
  <c r="U1985" i="1"/>
  <c r="Q1985" i="1" s="1"/>
  <c r="U1986" i="1"/>
  <c r="Q1986" i="1" s="1"/>
  <c r="U1987" i="1"/>
  <c r="Q1987" i="1" s="1"/>
  <c r="U1988" i="1"/>
  <c r="Q1988" i="1" s="1"/>
  <c r="U1989" i="1"/>
  <c r="Q1989" i="1" s="1"/>
  <c r="U1990" i="1"/>
  <c r="Q1990" i="1" s="1"/>
  <c r="U1991" i="1"/>
  <c r="Q1991" i="1" s="1"/>
  <c r="U1992" i="1"/>
  <c r="Q1992" i="1" s="1"/>
  <c r="U1993" i="1"/>
  <c r="Q1993" i="1" s="1"/>
  <c r="U1994" i="1"/>
  <c r="Q1994" i="1" s="1"/>
  <c r="U1995" i="1"/>
  <c r="Q1995" i="1" s="1"/>
  <c r="U1996" i="1"/>
  <c r="Q1996" i="1" s="1"/>
  <c r="U1997" i="1"/>
  <c r="Q1997" i="1" s="1"/>
  <c r="U1998" i="1"/>
  <c r="Q1998" i="1" s="1"/>
  <c r="U1999" i="1"/>
  <c r="Q1999" i="1" s="1"/>
  <c r="U2000" i="1"/>
  <c r="Q2000" i="1" s="1"/>
  <c r="U2001" i="1"/>
  <c r="Q2001" i="1" s="1"/>
  <c r="U2002" i="1"/>
  <c r="Q2002" i="1" s="1"/>
  <c r="U2003" i="1"/>
  <c r="Q2003" i="1" s="1"/>
  <c r="U2004" i="1"/>
  <c r="Q2004" i="1" s="1"/>
  <c r="U2005" i="1"/>
  <c r="Q2005" i="1" s="1"/>
  <c r="U2006" i="1"/>
  <c r="Q2006" i="1" s="1"/>
  <c r="U2007" i="1"/>
  <c r="Q2007" i="1" s="1"/>
  <c r="U2008" i="1"/>
  <c r="Q2008" i="1" s="1"/>
  <c r="U2009" i="1"/>
  <c r="Q2009" i="1" s="1"/>
  <c r="U2010" i="1"/>
  <c r="Q2010" i="1" s="1"/>
  <c r="U2011" i="1"/>
  <c r="Q2011" i="1" s="1"/>
  <c r="U2012" i="1"/>
  <c r="Q2012" i="1" s="1"/>
  <c r="U2013" i="1"/>
  <c r="Q2013" i="1" s="1"/>
  <c r="U2014" i="1"/>
  <c r="Q2014" i="1" s="1"/>
  <c r="U2015" i="1"/>
  <c r="Q2015" i="1" s="1"/>
  <c r="U2016" i="1"/>
  <c r="Q2016" i="1" s="1"/>
  <c r="U2017" i="1"/>
  <c r="Q2017" i="1" s="1"/>
  <c r="U2018" i="1"/>
  <c r="Q2018" i="1" s="1"/>
  <c r="U2019" i="1"/>
  <c r="Q2019" i="1" s="1"/>
  <c r="U2020" i="1"/>
  <c r="Q2020" i="1" s="1"/>
  <c r="U2021" i="1"/>
  <c r="Q2021" i="1" s="1"/>
  <c r="U2022" i="1"/>
  <c r="Q2022" i="1" s="1"/>
  <c r="U2023" i="1"/>
  <c r="Q2023" i="1" s="1"/>
  <c r="U2024" i="1"/>
  <c r="Q2024" i="1" s="1"/>
  <c r="U2025" i="1"/>
  <c r="Q2025" i="1" s="1"/>
  <c r="U2026" i="1"/>
  <c r="Q2026" i="1" s="1"/>
  <c r="U2027" i="1"/>
  <c r="Q2027" i="1" s="1"/>
  <c r="U2028" i="1"/>
  <c r="Q2028" i="1" s="1"/>
  <c r="U2029" i="1"/>
  <c r="Q2029" i="1" s="1"/>
  <c r="U2030" i="1"/>
  <c r="Q2030" i="1" s="1"/>
  <c r="U2031" i="1"/>
  <c r="Q2031" i="1" s="1"/>
  <c r="U2032" i="1"/>
  <c r="Q2032" i="1" s="1"/>
  <c r="U2033" i="1"/>
  <c r="Q2033" i="1" s="1"/>
  <c r="U2034" i="1"/>
  <c r="Q2034" i="1" s="1"/>
  <c r="U2035" i="1"/>
  <c r="Q2035" i="1" s="1"/>
  <c r="U2036" i="1"/>
  <c r="Q2036" i="1" s="1"/>
  <c r="U2037" i="1"/>
  <c r="Q2037" i="1" s="1"/>
  <c r="U2038" i="1"/>
  <c r="Q2038" i="1" s="1"/>
  <c r="U2039" i="1"/>
  <c r="Q2039" i="1" s="1"/>
  <c r="U2040" i="1"/>
  <c r="Q2040" i="1" s="1"/>
  <c r="U2041" i="1"/>
  <c r="Q2041" i="1" s="1"/>
  <c r="U2042" i="1"/>
  <c r="Q2042" i="1" s="1"/>
  <c r="U2043" i="1"/>
  <c r="Q2043" i="1" s="1"/>
  <c r="U2044" i="1"/>
  <c r="Q2044" i="1" s="1"/>
  <c r="U2045" i="1"/>
  <c r="Q2045" i="1" s="1"/>
  <c r="U2046" i="1"/>
  <c r="Q2046" i="1" s="1"/>
  <c r="U2047" i="1"/>
  <c r="Q2047" i="1" s="1"/>
  <c r="U2048" i="1"/>
  <c r="Q2048" i="1" s="1"/>
  <c r="U2049" i="1"/>
  <c r="Q2049" i="1" s="1"/>
  <c r="U2050" i="1"/>
  <c r="Q2050" i="1" s="1"/>
  <c r="U2051" i="1"/>
  <c r="Q2051" i="1" s="1"/>
  <c r="U2052" i="1"/>
  <c r="Q2052" i="1" s="1"/>
  <c r="U2053" i="1"/>
  <c r="Q2053" i="1" s="1"/>
  <c r="U2054" i="1"/>
  <c r="Q2054" i="1" s="1"/>
  <c r="U2055" i="1"/>
  <c r="Q2055" i="1" s="1"/>
  <c r="U2056" i="1"/>
  <c r="Q2056" i="1" s="1"/>
  <c r="U2057" i="1"/>
  <c r="Q2057" i="1" s="1"/>
  <c r="U2058" i="1"/>
  <c r="Q2058" i="1" s="1"/>
  <c r="U2059" i="1"/>
  <c r="Q2059" i="1" s="1"/>
  <c r="U2060" i="1"/>
  <c r="Q2060" i="1" s="1"/>
  <c r="U2061" i="1"/>
  <c r="Q2061" i="1" s="1"/>
  <c r="U2062" i="1"/>
  <c r="Q2062" i="1" s="1"/>
  <c r="U2063" i="1"/>
  <c r="Q2063" i="1" s="1"/>
  <c r="U2064" i="1"/>
  <c r="Q2064" i="1" s="1"/>
  <c r="U2065" i="1"/>
  <c r="Q2065" i="1" s="1"/>
  <c r="U2066" i="1"/>
  <c r="Q2066" i="1" s="1"/>
  <c r="U2067" i="1"/>
  <c r="Q2067" i="1" s="1"/>
  <c r="U2068" i="1"/>
  <c r="Q2068" i="1" s="1"/>
  <c r="U2069" i="1"/>
  <c r="Q2069" i="1" s="1"/>
  <c r="U2070" i="1"/>
  <c r="Q2070" i="1" s="1"/>
  <c r="U2071" i="1"/>
  <c r="Q2071" i="1" s="1"/>
  <c r="U2072" i="1"/>
  <c r="Q2072" i="1" s="1"/>
  <c r="U2073" i="1"/>
  <c r="Q2073" i="1" s="1"/>
  <c r="U2074" i="1"/>
  <c r="Q2074" i="1" s="1"/>
  <c r="U2075" i="1"/>
  <c r="Q2075" i="1" s="1"/>
  <c r="U2076" i="1"/>
  <c r="Q2076" i="1" s="1"/>
  <c r="U2077" i="1"/>
  <c r="Q2077" i="1" s="1"/>
  <c r="U2078" i="1"/>
  <c r="Q2078" i="1" s="1"/>
  <c r="U2079" i="1"/>
  <c r="Q2079" i="1" s="1"/>
  <c r="U2080" i="1"/>
  <c r="Q2080" i="1" s="1"/>
  <c r="U2081" i="1"/>
  <c r="Q2081" i="1" s="1"/>
  <c r="U2082" i="1"/>
  <c r="Q2082" i="1" s="1"/>
  <c r="U2083" i="1"/>
  <c r="Q2083" i="1" s="1"/>
  <c r="U2084" i="1"/>
  <c r="Q2084" i="1" s="1"/>
  <c r="U2085" i="1"/>
  <c r="Q2085" i="1" s="1"/>
  <c r="U2086" i="1"/>
  <c r="Q2086" i="1" s="1"/>
  <c r="U2087" i="1"/>
  <c r="Q2087" i="1" s="1"/>
  <c r="U2088" i="1"/>
  <c r="Q2088" i="1" s="1"/>
  <c r="U2089" i="1"/>
  <c r="Q2089" i="1" s="1"/>
  <c r="U2090" i="1"/>
  <c r="Q2090" i="1" s="1"/>
  <c r="U2091" i="1"/>
  <c r="Q2091" i="1" s="1"/>
  <c r="U2092" i="1"/>
  <c r="Q2092" i="1" s="1"/>
  <c r="U2093" i="1"/>
  <c r="Q2093" i="1" s="1"/>
  <c r="U2094" i="1"/>
  <c r="Q2094" i="1" s="1"/>
  <c r="U2095" i="1"/>
  <c r="Q2095" i="1" s="1"/>
  <c r="U2096" i="1"/>
  <c r="Q2096" i="1" s="1"/>
  <c r="U2097" i="1"/>
  <c r="Q2097" i="1" s="1"/>
  <c r="U2098" i="1"/>
  <c r="Q2098" i="1" s="1"/>
  <c r="U2099" i="1"/>
  <c r="Q2099" i="1" s="1"/>
  <c r="U2100" i="1"/>
  <c r="Q2100" i="1" s="1"/>
  <c r="U2101" i="1"/>
  <c r="Q2101" i="1" s="1"/>
  <c r="U2102" i="1"/>
  <c r="Q2102" i="1" s="1"/>
  <c r="U2103" i="1"/>
  <c r="Q2103" i="1" s="1"/>
  <c r="U2104" i="1"/>
  <c r="Q2104" i="1" s="1"/>
  <c r="U2105" i="1"/>
  <c r="Q2105" i="1" s="1"/>
  <c r="U2106" i="1"/>
  <c r="Q2106" i="1" s="1"/>
  <c r="U2107" i="1"/>
  <c r="Q2107" i="1" s="1"/>
  <c r="U2108" i="1"/>
  <c r="Q2108" i="1" s="1"/>
  <c r="U2109" i="1"/>
  <c r="Q2109" i="1" s="1"/>
  <c r="U2110" i="1"/>
  <c r="Q2110" i="1" s="1"/>
  <c r="U2111" i="1"/>
  <c r="Q2111" i="1" s="1"/>
  <c r="U2112" i="1"/>
  <c r="Q2112" i="1" s="1"/>
  <c r="U2113" i="1"/>
  <c r="Q2113" i="1" s="1"/>
  <c r="U2114" i="1"/>
  <c r="Q2114" i="1" s="1"/>
  <c r="U2115" i="1"/>
  <c r="Q2115" i="1" s="1"/>
  <c r="U2116" i="1"/>
  <c r="Q2116" i="1" s="1"/>
  <c r="U2117" i="1"/>
  <c r="Q2117" i="1" s="1"/>
  <c r="U2118" i="1"/>
  <c r="Q2118" i="1" s="1"/>
  <c r="U2119" i="1"/>
  <c r="Q2119" i="1" s="1"/>
  <c r="U2120" i="1"/>
  <c r="Q2120" i="1" s="1"/>
  <c r="U2121" i="1"/>
  <c r="Q2121" i="1" s="1"/>
  <c r="U2122" i="1"/>
  <c r="Q2122" i="1" s="1"/>
  <c r="U2123" i="1"/>
  <c r="Q2123" i="1" s="1"/>
  <c r="U2124" i="1"/>
  <c r="Q2124" i="1" s="1"/>
  <c r="U2125" i="1"/>
  <c r="Q2125" i="1" s="1"/>
  <c r="U2126" i="1"/>
  <c r="Q2126" i="1" s="1"/>
  <c r="U2127" i="1"/>
  <c r="Q2127" i="1" s="1"/>
  <c r="U2128" i="1"/>
  <c r="Q2128" i="1" s="1"/>
  <c r="U2129" i="1"/>
  <c r="Q2129" i="1" s="1"/>
  <c r="U2130" i="1"/>
  <c r="Q2130" i="1" s="1"/>
  <c r="U2131" i="1"/>
  <c r="Q2131" i="1" s="1"/>
  <c r="U2132" i="1"/>
  <c r="Q2132" i="1" s="1"/>
  <c r="U2133" i="1"/>
  <c r="Q2133" i="1" s="1"/>
  <c r="U2134" i="1"/>
  <c r="Q2134" i="1" s="1"/>
  <c r="U2135" i="1"/>
  <c r="Q2135" i="1" s="1"/>
  <c r="U2136" i="1"/>
  <c r="Q2136" i="1" s="1"/>
  <c r="U2137" i="1"/>
  <c r="Q2137" i="1" s="1"/>
  <c r="U2138" i="1"/>
  <c r="Q2138" i="1" s="1"/>
  <c r="U2139" i="1"/>
  <c r="Q2139" i="1" s="1"/>
  <c r="U2140" i="1"/>
  <c r="Q2140" i="1" s="1"/>
  <c r="U2141" i="1"/>
  <c r="Q2141" i="1" s="1"/>
  <c r="U2142" i="1"/>
  <c r="Q2142" i="1" s="1"/>
  <c r="U2143" i="1"/>
  <c r="Q2143" i="1" s="1"/>
  <c r="U2144" i="1"/>
  <c r="Q2144" i="1" s="1"/>
  <c r="U2145" i="1"/>
  <c r="Q2145" i="1" s="1"/>
  <c r="U2146" i="1"/>
  <c r="Q2146" i="1" s="1"/>
  <c r="U2147" i="1"/>
  <c r="Q2147" i="1" s="1"/>
  <c r="U2148" i="1"/>
  <c r="Q2148" i="1" s="1"/>
  <c r="U2149" i="1"/>
  <c r="Q2149" i="1" s="1"/>
  <c r="U2150" i="1"/>
  <c r="Q2150" i="1" s="1"/>
  <c r="U2151" i="1"/>
  <c r="Q2151" i="1" s="1"/>
  <c r="U2152" i="1"/>
  <c r="Q2152" i="1" s="1"/>
  <c r="U2153" i="1"/>
  <c r="Q2153" i="1" s="1"/>
  <c r="U2154" i="1"/>
  <c r="Q2154" i="1" s="1"/>
  <c r="U2155" i="1"/>
  <c r="Q2155" i="1" s="1"/>
  <c r="U2156" i="1"/>
  <c r="Q2156" i="1" s="1"/>
  <c r="U2157" i="1"/>
  <c r="Q2157" i="1" s="1"/>
  <c r="U2158" i="1"/>
  <c r="Q2158" i="1" s="1"/>
  <c r="U2159" i="1"/>
  <c r="Q2159" i="1" s="1"/>
  <c r="U2160" i="1"/>
  <c r="Q2160" i="1" s="1"/>
  <c r="U2161" i="1"/>
  <c r="Q2161" i="1" s="1"/>
  <c r="U2162" i="1"/>
  <c r="Q2162" i="1" s="1"/>
  <c r="U2163" i="1"/>
  <c r="Q2163" i="1" s="1"/>
  <c r="U2164" i="1"/>
  <c r="Q2164" i="1" s="1"/>
  <c r="U2165" i="1"/>
  <c r="Q2165" i="1" s="1"/>
  <c r="U2166" i="1"/>
  <c r="Q2166" i="1" s="1"/>
  <c r="U2167" i="1"/>
  <c r="Q2167" i="1" s="1"/>
  <c r="U2168" i="1"/>
  <c r="Q2168" i="1" s="1"/>
  <c r="U2169" i="1"/>
  <c r="Q2169" i="1" s="1"/>
  <c r="U2170" i="1"/>
  <c r="Q2170" i="1" s="1"/>
  <c r="U2171" i="1"/>
  <c r="Q2171" i="1" s="1"/>
  <c r="U2172" i="1"/>
  <c r="Q2172" i="1" s="1"/>
  <c r="U2173" i="1"/>
  <c r="Q2173" i="1" s="1"/>
  <c r="U2174" i="1"/>
  <c r="Q2174" i="1" s="1"/>
  <c r="U2175" i="1"/>
  <c r="Q2175" i="1" s="1"/>
  <c r="U2176" i="1"/>
  <c r="Q2176" i="1" s="1"/>
  <c r="U2177" i="1"/>
  <c r="Q2177"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P4"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P7"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P2" i="1"/>
  <c r="P3" i="1"/>
  <c r="P5" i="1"/>
  <c r="P6"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M2" i="1"/>
  <c r="Z2" i="1" s="1" a="1"/>
  <c r="Z2" i="1" s="1"/>
  <c r="M3" i="1"/>
  <c r="Z3" i="1" s="1" a="1"/>
  <c r="Z3" i="1" s="1"/>
  <c r="M4" i="1"/>
  <c r="Z4" i="1" s="1" a="1"/>
  <c r="Z4" i="1" s="1"/>
  <c r="M5" i="1"/>
  <c r="Z5" i="1" s="1" a="1"/>
  <c r="Z5" i="1" s="1"/>
  <c r="M6" i="1"/>
  <c r="Z6" i="1" s="1" a="1"/>
  <c r="Z6" i="1" s="1"/>
  <c r="M7" i="1"/>
  <c r="Z7" i="1" s="1" a="1"/>
  <c r="Z7" i="1" s="1"/>
  <c r="M8" i="1"/>
  <c r="Z8" i="1" s="1" a="1"/>
  <c r="Z8" i="1" s="1"/>
  <c r="M9" i="1"/>
  <c r="Z9" i="1" s="1" a="1"/>
  <c r="Z9" i="1" s="1"/>
  <c r="M10" i="1"/>
  <c r="Z10" i="1" s="1" a="1"/>
  <c r="Z10" i="1" s="1"/>
  <c r="M11" i="1"/>
  <c r="Z11" i="1" s="1" a="1"/>
  <c r="Z11" i="1" s="1"/>
  <c r="M12" i="1"/>
  <c r="Z12" i="1" s="1" a="1"/>
  <c r="Z12" i="1" s="1"/>
  <c r="M13" i="1"/>
  <c r="Z13" i="1" s="1" a="1"/>
  <c r="Z13" i="1" s="1"/>
  <c r="M14" i="1"/>
  <c r="Z14" i="1" s="1" a="1"/>
  <c r="Z14" i="1" s="1"/>
  <c r="M15" i="1"/>
  <c r="Z15" i="1" s="1" a="1"/>
  <c r="Z15" i="1" s="1"/>
  <c r="M16" i="1"/>
  <c r="Z16" i="1" s="1" a="1"/>
  <c r="Z16" i="1" s="1"/>
  <c r="M17" i="1"/>
  <c r="Z17" i="1" s="1" a="1"/>
  <c r="Z17" i="1" s="1"/>
  <c r="M18" i="1"/>
  <c r="Z18" i="1" s="1" a="1"/>
  <c r="Z18" i="1" s="1"/>
  <c r="M19" i="1"/>
  <c r="Z19" i="1" s="1" a="1"/>
  <c r="Z19" i="1" s="1"/>
  <c r="M20" i="1"/>
  <c r="Z20" i="1" s="1" a="1"/>
  <c r="Z20" i="1" s="1"/>
  <c r="M21" i="1"/>
  <c r="Z21" i="1" s="1" a="1"/>
  <c r="Z21" i="1" s="1"/>
  <c r="M22" i="1"/>
  <c r="Z22" i="1" s="1" a="1"/>
  <c r="Z22" i="1" s="1"/>
  <c r="M23" i="1"/>
  <c r="Z23" i="1" s="1" a="1"/>
  <c r="Z23" i="1" s="1"/>
  <c r="M24" i="1"/>
  <c r="Z24" i="1" s="1" a="1"/>
  <c r="Z24" i="1" s="1"/>
  <c r="M25" i="1"/>
  <c r="Z25" i="1" s="1" a="1"/>
  <c r="Z25" i="1" s="1"/>
  <c r="M26" i="1"/>
  <c r="Z26" i="1" s="1" a="1"/>
  <c r="Z26" i="1" s="1"/>
  <c r="M27" i="1"/>
  <c r="Z27" i="1" s="1" a="1"/>
  <c r="Z27" i="1" s="1"/>
  <c r="M28" i="1"/>
  <c r="Z28" i="1" s="1" a="1"/>
  <c r="Z28" i="1" s="1"/>
  <c r="M29" i="1"/>
  <c r="Z29" i="1" s="1" a="1"/>
  <c r="Z29" i="1" s="1"/>
  <c r="M30" i="1"/>
  <c r="Z30" i="1" s="1" a="1"/>
  <c r="Z30" i="1" s="1"/>
  <c r="M31" i="1"/>
  <c r="Z31" i="1" s="1" a="1"/>
  <c r="Z31" i="1" s="1"/>
  <c r="M32" i="1"/>
  <c r="Z32" i="1" s="1" a="1"/>
  <c r="Z32" i="1" s="1"/>
  <c r="M33" i="1"/>
  <c r="Z33" i="1" s="1" a="1"/>
  <c r="Z33" i="1" s="1"/>
  <c r="M34" i="1"/>
  <c r="Z34" i="1" s="1" a="1"/>
  <c r="Z34" i="1" s="1"/>
  <c r="M35" i="1"/>
  <c r="Z35" i="1" s="1" a="1"/>
  <c r="Z35" i="1" s="1"/>
  <c r="M36" i="1"/>
  <c r="Z36" i="1" s="1" a="1"/>
  <c r="Z36" i="1" s="1"/>
  <c r="M37" i="1"/>
  <c r="Z37" i="1" s="1" a="1"/>
  <c r="Z37" i="1" s="1"/>
  <c r="M38" i="1"/>
  <c r="Z38" i="1" s="1" a="1"/>
  <c r="Z38" i="1" s="1"/>
  <c r="M39" i="1"/>
  <c r="Z39" i="1" s="1" a="1"/>
  <c r="Z39" i="1" s="1"/>
  <c r="M40" i="1"/>
  <c r="Z40" i="1" s="1" a="1"/>
  <c r="Z40" i="1" s="1"/>
  <c r="M41" i="1"/>
  <c r="Z41" i="1" s="1" a="1"/>
  <c r="Z41" i="1" s="1"/>
  <c r="M42" i="1"/>
  <c r="Z42" i="1" s="1" a="1"/>
  <c r="Z42" i="1" s="1"/>
  <c r="M43" i="1"/>
  <c r="Z43" i="1" s="1" a="1"/>
  <c r="Z43" i="1" s="1"/>
  <c r="M44" i="1"/>
  <c r="Z44" i="1" s="1" a="1"/>
  <c r="Z44" i="1" s="1"/>
  <c r="M45" i="1"/>
  <c r="Z45" i="1" s="1" a="1"/>
  <c r="Z45" i="1" s="1"/>
  <c r="M46" i="1"/>
  <c r="Z46" i="1" s="1" a="1"/>
  <c r="Z46" i="1" s="1"/>
  <c r="M47" i="1"/>
  <c r="Z47" i="1" s="1" a="1"/>
  <c r="Z47" i="1" s="1"/>
  <c r="M48" i="1"/>
  <c r="Z48" i="1" s="1" a="1"/>
  <c r="Z48" i="1" s="1"/>
  <c r="M49" i="1"/>
  <c r="Z49" i="1" s="1" a="1"/>
  <c r="Z49" i="1" s="1"/>
  <c r="M50" i="1"/>
  <c r="Z50" i="1" s="1" a="1"/>
  <c r="Z50" i="1" s="1"/>
  <c r="M51" i="1"/>
  <c r="Z51" i="1" s="1" a="1"/>
  <c r="Z51" i="1" s="1"/>
  <c r="M52" i="1"/>
  <c r="Z52" i="1" s="1" a="1"/>
  <c r="Z52" i="1" s="1"/>
  <c r="M53" i="1"/>
  <c r="Z53" i="1" s="1" a="1"/>
  <c r="Z53" i="1" s="1"/>
  <c r="M54" i="1"/>
  <c r="Z54" i="1" s="1" a="1"/>
  <c r="Z54" i="1" s="1"/>
  <c r="M55" i="1"/>
  <c r="Z55" i="1" s="1" a="1"/>
  <c r="Z55" i="1" s="1"/>
  <c r="M56" i="1"/>
  <c r="Z56" i="1" s="1" a="1"/>
  <c r="Z56" i="1" s="1"/>
  <c r="M57" i="1"/>
  <c r="Z57" i="1" s="1" a="1"/>
  <c r="Z57" i="1" s="1"/>
  <c r="M58" i="1"/>
  <c r="Z58" i="1" s="1" a="1"/>
  <c r="Z58" i="1" s="1"/>
  <c r="M59" i="1"/>
  <c r="Z59" i="1" s="1" a="1"/>
  <c r="Z59" i="1" s="1"/>
  <c r="M60" i="1"/>
  <c r="Z60" i="1" s="1" a="1"/>
  <c r="Z60" i="1" s="1"/>
  <c r="M61" i="1"/>
  <c r="Z61" i="1" s="1" a="1"/>
  <c r="Z61" i="1" s="1"/>
  <c r="M62" i="1"/>
  <c r="Z62" i="1" s="1" a="1"/>
  <c r="Z62" i="1" s="1"/>
  <c r="M63" i="1"/>
  <c r="Z63" i="1" s="1" a="1"/>
  <c r="Z63" i="1" s="1"/>
  <c r="M64" i="1"/>
  <c r="Z64" i="1" s="1" a="1"/>
  <c r="Z64" i="1" s="1"/>
  <c r="M65" i="1"/>
  <c r="Z65" i="1" s="1" a="1"/>
  <c r="Z65" i="1" s="1"/>
  <c r="M66" i="1"/>
  <c r="Z66" i="1" s="1" a="1"/>
  <c r="Z66" i="1" s="1"/>
  <c r="M67" i="1"/>
  <c r="Z67" i="1" s="1" a="1"/>
  <c r="Z67" i="1" s="1"/>
  <c r="M68" i="1"/>
  <c r="Z68" i="1" s="1" a="1"/>
  <c r="Z68" i="1" s="1"/>
  <c r="M69" i="1"/>
  <c r="Z69" i="1" s="1" a="1"/>
  <c r="Z69" i="1" s="1"/>
  <c r="M70" i="1"/>
  <c r="Z70" i="1" s="1" a="1"/>
  <c r="Z70" i="1" s="1"/>
  <c r="M71" i="1"/>
  <c r="Z71" i="1" s="1" a="1"/>
  <c r="Z71" i="1" s="1"/>
  <c r="M72" i="1"/>
  <c r="Z72" i="1" s="1" a="1"/>
  <c r="Z72" i="1" s="1"/>
  <c r="M73" i="1"/>
  <c r="Z73" i="1" s="1" a="1"/>
  <c r="Z73" i="1" s="1"/>
  <c r="M74" i="1"/>
  <c r="Z74" i="1" s="1" a="1"/>
  <c r="Z74" i="1" s="1"/>
  <c r="M75" i="1"/>
  <c r="Z75" i="1" s="1" a="1"/>
  <c r="Z75" i="1" s="1"/>
  <c r="M76" i="1"/>
  <c r="Z76" i="1" s="1" a="1"/>
  <c r="Z76" i="1" s="1"/>
  <c r="M77" i="1"/>
  <c r="Z77" i="1" s="1" a="1"/>
  <c r="Z77" i="1" s="1"/>
  <c r="M78" i="1"/>
  <c r="Z78" i="1" s="1" a="1"/>
  <c r="Z78" i="1" s="1"/>
  <c r="M79" i="1"/>
  <c r="Z79" i="1" s="1" a="1"/>
  <c r="Z79" i="1" s="1"/>
  <c r="M80" i="1"/>
  <c r="Z80" i="1" s="1" a="1"/>
  <c r="Z80" i="1" s="1"/>
  <c r="M81" i="1"/>
  <c r="Z81" i="1" s="1" a="1"/>
  <c r="Z81" i="1" s="1"/>
  <c r="M82" i="1"/>
  <c r="Z82" i="1" s="1" a="1"/>
  <c r="Z82" i="1" s="1"/>
  <c r="M83" i="1"/>
  <c r="Z83" i="1" s="1" a="1"/>
  <c r="Z83" i="1" s="1"/>
  <c r="M84" i="1"/>
  <c r="Z84" i="1" s="1" a="1"/>
  <c r="Z84" i="1" s="1"/>
  <c r="M85" i="1"/>
  <c r="Z85" i="1" s="1" a="1"/>
  <c r="Z85" i="1" s="1"/>
  <c r="M86" i="1"/>
  <c r="Z86" i="1" s="1" a="1"/>
  <c r="Z86" i="1" s="1"/>
  <c r="M87" i="1"/>
  <c r="Z87" i="1" s="1" a="1"/>
  <c r="Z87" i="1" s="1"/>
  <c r="M88" i="1"/>
  <c r="Z88" i="1" s="1" a="1"/>
  <c r="Z88" i="1" s="1"/>
  <c r="M89" i="1"/>
  <c r="Z89" i="1" s="1" a="1"/>
  <c r="Z89" i="1" s="1"/>
  <c r="M90" i="1"/>
  <c r="Z90" i="1" s="1" a="1"/>
  <c r="Z90" i="1" s="1"/>
  <c r="M91" i="1"/>
  <c r="Z91" i="1" s="1" a="1"/>
  <c r="Z91" i="1" s="1"/>
  <c r="M92" i="1"/>
  <c r="Z92" i="1" s="1" a="1"/>
  <c r="Z92" i="1" s="1"/>
  <c r="M93" i="1"/>
  <c r="Z93" i="1" s="1" a="1"/>
  <c r="Z93" i="1" s="1"/>
  <c r="M94" i="1"/>
  <c r="Z94" i="1" s="1" a="1"/>
  <c r="Z94" i="1" s="1"/>
  <c r="M95" i="1"/>
  <c r="Z95" i="1" s="1" a="1"/>
  <c r="Z95" i="1" s="1"/>
  <c r="M96" i="1"/>
  <c r="Z96" i="1" s="1" a="1"/>
  <c r="Z96" i="1" s="1"/>
  <c r="M97" i="1"/>
  <c r="Z97" i="1" s="1" a="1"/>
  <c r="Z97" i="1" s="1"/>
  <c r="M98" i="1"/>
  <c r="Z98" i="1" s="1" a="1"/>
  <c r="Z98" i="1" s="1"/>
  <c r="M99" i="1"/>
  <c r="Z99" i="1" s="1" a="1"/>
  <c r="Z99" i="1" s="1"/>
  <c r="M100" i="1"/>
  <c r="Z100" i="1" s="1" a="1"/>
  <c r="Z100" i="1" s="1"/>
  <c r="M101" i="1"/>
  <c r="Z101" i="1" s="1" a="1"/>
  <c r="Z101" i="1" s="1"/>
  <c r="M102" i="1"/>
  <c r="Z102" i="1" s="1" a="1"/>
  <c r="Z102" i="1" s="1"/>
  <c r="M103" i="1"/>
  <c r="Z103" i="1" s="1" a="1"/>
  <c r="Z103" i="1" s="1"/>
  <c r="M104" i="1"/>
  <c r="Z104" i="1" s="1" a="1"/>
  <c r="Z104" i="1" s="1"/>
  <c r="M105" i="1"/>
  <c r="Z105" i="1" s="1" a="1"/>
  <c r="Z105" i="1" s="1"/>
  <c r="M106" i="1"/>
  <c r="Z106" i="1" s="1" a="1"/>
  <c r="Z106" i="1" s="1"/>
  <c r="M107" i="1"/>
  <c r="Z107" i="1" s="1" a="1"/>
  <c r="Z107" i="1" s="1"/>
  <c r="M108" i="1"/>
  <c r="Z108" i="1" s="1" a="1"/>
  <c r="Z108" i="1" s="1"/>
  <c r="M109" i="1"/>
  <c r="Z109" i="1" s="1" a="1"/>
  <c r="Z109" i="1" s="1"/>
  <c r="M110" i="1"/>
  <c r="Z110" i="1" s="1" a="1"/>
  <c r="Z110" i="1" s="1"/>
  <c r="M111" i="1"/>
  <c r="Z111" i="1" s="1" a="1"/>
  <c r="Z111" i="1" s="1"/>
  <c r="M112" i="1"/>
  <c r="Z112" i="1" s="1" a="1"/>
  <c r="Z112" i="1" s="1"/>
  <c r="M113" i="1"/>
  <c r="Z113" i="1" s="1" a="1"/>
  <c r="Z113" i="1" s="1"/>
  <c r="M114" i="1"/>
  <c r="Z114" i="1" s="1" a="1"/>
  <c r="Z114" i="1" s="1"/>
  <c r="M115" i="1"/>
  <c r="Z115" i="1" s="1" a="1"/>
  <c r="Z115" i="1" s="1"/>
  <c r="M116" i="1"/>
  <c r="Z116" i="1" s="1" a="1"/>
  <c r="Z116" i="1" s="1"/>
  <c r="M117" i="1"/>
  <c r="Z117" i="1" s="1" a="1"/>
  <c r="Z117" i="1" s="1"/>
  <c r="M118" i="1"/>
  <c r="Z118" i="1" s="1" a="1"/>
  <c r="Z118" i="1" s="1"/>
  <c r="M119" i="1"/>
  <c r="Z119" i="1" s="1" a="1"/>
  <c r="Z119" i="1" s="1"/>
  <c r="M120" i="1"/>
  <c r="Z120" i="1" s="1" a="1"/>
  <c r="Z120" i="1" s="1"/>
  <c r="M121" i="1"/>
  <c r="Z121" i="1" s="1" a="1"/>
  <c r="Z121" i="1" s="1"/>
  <c r="M122" i="1"/>
  <c r="Z122" i="1" s="1" a="1"/>
  <c r="Z122" i="1" s="1"/>
  <c r="M123" i="1"/>
  <c r="Z123" i="1" s="1" a="1"/>
  <c r="Z123" i="1" s="1"/>
  <c r="M124" i="1"/>
  <c r="Z124" i="1" s="1" a="1"/>
  <c r="Z124" i="1" s="1"/>
  <c r="M125" i="1"/>
  <c r="Z125" i="1" s="1" a="1"/>
  <c r="Z125" i="1" s="1"/>
  <c r="M126" i="1"/>
  <c r="Z126" i="1" s="1" a="1"/>
  <c r="Z126" i="1" s="1"/>
  <c r="M127" i="1"/>
  <c r="Z127" i="1" s="1" a="1"/>
  <c r="Z127" i="1" s="1"/>
  <c r="M128" i="1"/>
  <c r="Z128" i="1" s="1" a="1"/>
  <c r="Z128" i="1" s="1"/>
  <c r="M129" i="1"/>
  <c r="Z129" i="1" s="1" a="1"/>
  <c r="Z129" i="1" s="1"/>
  <c r="M130" i="1"/>
  <c r="Z130" i="1" s="1" a="1"/>
  <c r="Z130" i="1" s="1"/>
  <c r="M131" i="1"/>
  <c r="Z131" i="1" s="1" a="1"/>
  <c r="Z131" i="1" s="1"/>
  <c r="M132" i="1"/>
  <c r="Z132" i="1" s="1" a="1"/>
  <c r="Z132" i="1" s="1"/>
  <c r="M133" i="1"/>
  <c r="Z133" i="1" s="1" a="1"/>
  <c r="Z133" i="1" s="1"/>
  <c r="M134" i="1"/>
  <c r="Z134" i="1" s="1" a="1"/>
  <c r="Z134" i="1" s="1"/>
  <c r="M135" i="1"/>
  <c r="Z135" i="1" s="1" a="1"/>
  <c r="Z135" i="1" s="1"/>
  <c r="M136" i="1"/>
  <c r="Z136" i="1" s="1" a="1"/>
  <c r="Z136" i="1" s="1"/>
  <c r="M137" i="1"/>
  <c r="Z137" i="1" s="1" a="1"/>
  <c r="Z137" i="1" s="1"/>
  <c r="M138" i="1"/>
  <c r="Z138" i="1" s="1" a="1"/>
  <c r="Z138" i="1" s="1"/>
  <c r="M139" i="1"/>
  <c r="Z139" i="1" s="1" a="1"/>
  <c r="Z139" i="1" s="1"/>
  <c r="M140" i="1"/>
  <c r="Z140" i="1" s="1" a="1"/>
  <c r="Z140" i="1" s="1"/>
  <c r="M141" i="1"/>
  <c r="Z141" i="1" s="1" a="1"/>
  <c r="Z141" i="1" s="1"/>
  <c r="M142" i="1"/>
  <c r="Z142" i="1" s="1" a="1"/>
  <c r="Z142" i="1" s="1"/>
  <c r="M143" i="1"/>
  <c r="Z143" i="1" s="1" a="1"/>
  <c r="Z143" i="1" s="1"/>
  <c r="M144" i="1"/>
  <c r="Z144" i="1" s="1" a="1"/>
  <c r="Z144" i="1" s="1"/>
  <c r="M145" i="1"/>
  <c r="Z145" i="1" s="1" a="1"/>
  <c r="Z145" i="1" s="1"/>
  <c r="M146" i="1"/>
  <c r="Z146" i="1" s="1" a="1"/>
  <c r="Z146" i="1" s="1"/>
  <c r="M147" i="1"/>
  <c r="Z147" i="1" s="1" a="1"/>
  <c r="Z147" i="1" s="1"/>
  <c r="M148" i="1"/>
  <c r="Z148" i="1" s="1" a="1"/>
  <c r="Z148" i="1" s="1"/>
  <c r="M149" i="1"/>
  <c r="Z149" i="1" s="1" a="1"/>
  <c r="Z149" i="1" s="1"/>
  <c r="M150" i="1"/>
  <c r="Z150" i="1" s="1" a="1"/>
  <c r="Z150" i="1" s="1"/>
  <c r="M151" i="1"/>
  <c r="Z151" i="1" s="1" a="1"/>
  <c r="Z151" i="1" s="1"/>
  <c r="M152" i="1"/>
  <c r="Z152" i="1" s="1" a="1"/>
  <c r="Z152" i="1" s="1"/>
  <c r="M153" i="1"/>
  <c r="Z153" i="1" s="1" a="1"/>
  <c r="Z153" i="1" s="1"/>
  <c r="M154" i="1"/>
  <c r="Z154" i="1" s="1" a="1"/>
  <c r="Z154" i="1" s="1"/>
  <c r="M155" i="1"/>
  <c r="Z155" i="1" s="1" a="1"/>
  <c r="Z155" i="1" s="1"/>
  <c r="M156" i="1"/>
  <c r="Z156" i="1" s="1" a="1"/>
  <c r="Z156" i="1" s="1"/>
  <c r="M157" i="1"/>
  <c r="Z157" i="1" s="1" a="1"/>
  <c r="Z157" i="1" s="1"/>
  <c r="M158" i="1"/>
  <c r="Z158" i="1" s="1" a="1"/>
  <c r="Z158" i="1" s="1"/>
  <c r="M159" i="1"/>
  <c r="Z159" i="1" s="1" a="1"/>
  <c r="Z159" i="1" s="1"/>
  <c r="M160" i="1"/>
  <c r="Z160" i="1" s="1" a="1"/>
  <c r="Z160" i="1" s="1"/>
  <c r="M161" i="1"/>
  <c r="Z161" i="1" s="1" a="1"/>
  <c r="Z161" i="1" s="1"/>
  <c r="M162" i="1"/>
  <c r="Z162" i="1" s="1" a="1"/>
  <c r="Z162" i="1" s="1"/>
  <c r="M163" i="1"/>
  <c r="Z163" i="1" s="1" a="1"/>
  <c r="Z163" i="1" s="1"/>
  <c r="M164" i="1"/>
  <c r="Z164" i="1" s="1" a="1"/>
  <c r="Z164" i="1" s="1"/>
  <c r="M165" i="1"/>
  <c r="Z165" i="1" s="1" a="1"/>
  <c r="Z165" i="1" s="1"/>
  <c r="M166" i="1"/>
  <c r="Z166" i="1" s="1" a="1"/>
  <c r="Z166" i="1" s="1"/>
  <c r="M167" i="1"/>
  <c r="Z167" i="1" s="1" a="1"/>
  <c r="Z167" i="1" s="1"/>
  <c r="M168" i="1"/>
  <c r="Z168" i="1" s="1" a="1"/>
  <c r="Z168" i="1" s="1"/>
  <c r="M169" i="1"/>
  <c r="Z169" i="1" s="1" a="1"/>
  <c r="Z169" i="1" s="1"/>
  <c r="M170" i="1"/>
  <c r="Z170" i="1" s="1" a="1"/>
  <c r="Z170" i="1" s="1"/>
  <c r="M171" i="1"/>
  <c r="Z171" i="1" s="1" a="1"/>
  <c r="Z171" i="1" s="1"/>
  <c r="M172" i="1"/>
  <c r="Z172" i="1" s="1" a="1"/>
  <c r="Z172" i="1" s="1"/>
  <c r="M173" i="1"/>
  <c r="Z173" i="1" s="1" a="1"/>
  <c r="Z173" i="1" s="1"/>
  <c r="M174" i="1"/>
  <c r="Z174" i="1" s="1" a="1"/>
  <c r="Z174" i="1" s="1"/>
  <c r="M175" i="1"/>
  <c r="Z175" i="1" s="1" a="1"/>
  <c r="Z175" i="1" s="1"/>
  <c r="M176" i="1"/>
  <c r="Z176" i="1" s="1" a="1"/>
  <c r="Z176" i="1" s="1"/>
  <c r="M177" i="1"/>
  <c r="Z177" i="1" s="1" a="1"/>
  <c r="Z177" i="1" s="1"/>
  <c r="M178" i="1"/>
  <c r="Z178" i="1" s="1" a="1"/>
  <c r="Z178" i="1" s="1"/>
  <c r="M179" i="1"/>
  <c r="Z179" i="1" s="1" a="1"/>
  <c r="Z179" i="1" s="1"/>
  <c r="M180" i="1"/>
  <c r="Z180" i="1" s="1" a="1"/>
  <c r="Z180" i="1" s="1"/>
  <c r="M181" i="1"/>
  <c r="Z181" i="1" s="1" a="1"/>
  <c r="Z181" i="1" s="1"/>
  <c r="M182" i="1"/>
  <c r="Z182" i="1" s="1" a="1"/>
  <c r="Z182" i="1" s="1"/>
  <c r="M183" i="1"/>
  <c r="Z183" i="1" s="1" a="1"/>
  <c r="Z183" i="1" s="1"/>
  <c r="M184" i="1"/>
  <c r="Z184" i="1" s="1" a="1"/>
  <c r="Z184" i="1" s="1"/>
  <c r="M185" i="1"/>
  <c r="Z185" i="1" s="1" a="1"/>
  <c r="Z185" i="1" s="1"/>
  <c r="M186" i="1"/>
  <c r="Z186" i="1" s="1" a="1"/>
  <c r="Z186" i="1" s="1"/>
  <c r="M187" i="1"/>
  <c r="Z187" i="1" s="1" a="1"/>
  <c r="Z187" i="1" s="1"/>
  <c r="M188" i="1"/>
  <c r="Z188" i="1" s="1" a="1"/>
  <c r="Z188" i="1" s="1"/>
  <c r="M189" i="1"/>
  <c r="Z189" i="1" s="1" a="1"/>
  <c r="Z189" i="1" s="1"/>
  <c r="M190" i="1"/>
  <c r="Z190" i="1" s="1" a="1"/>
  <c r="Z190" i="1" s="1"/>
  <c r="M191" i="1"/>
  <c r="Z191" i="1" s="1" a="1"/>
  <c r="Z191" i="1" s="1"/>
  <c r="M192" i="1"/>
  <c r="Z192" i="1" s="1" a="1"/>
  <c r="Z192" i="1" s="1"/>
  <c r="M193" i="1"/>
  <c r="Z193" i="1" s="1" a="1"/>
  <c r="Z193" i="1" s="1"/>
  <c r="M194" i="1"/>
  <c r="Z194" i="1" s="1" a="1"/>
  <c r="Z194" i="1" s="1"/>
  <c r="M195" i="1"/>
  <c r="Z195" i="1" s="1" a="1"/>
  <c r="Z195" i="1" s="1"/>
  <c r="M196" i="1"/>
  <c r="Z196" i="1" s="1" a="1"/>
  <c r="Z196" i="1" s="1"/>
  <c r="M197" i="1"/>
  <c r="Z197" i="1" s="1" a="1"/>
  <c r="Z197" i="1" s="1"/>
  <c r="M198" i="1"/>
  <c r="Z198" i="1" s="1" a="1"/>
  <c r="Z198" i="1" s="1"/>
  <c r="M199" i="1"/>
  <c r="Z199" i="1" s="1" a="1"/>
  <c r="Z199" i="1" s="1"/>
  <c r="M200" i="1"/>
  <c r="Z200" i="1" s="1" a="1"/>
  <c r="Z200" i="1" s="1"/>
  <c r="M201" i="1"/>
  <c r="Z201" i="1" s="1" a="1"/>
  <c r="Z201" i="1" s="1"/>
  <c r="M202" i="1"/>
  <c r="Z202" i="1" s="1" a="1"/>
  <c r="Z202" i="1" s="1"/>
  <c r="M203" i="1"/>
  <c r="Z203" i="1" s="1" a="1"/>
  <c r="Z203" i="1" s="1"/>
  <c r="M204" i="1"/>
  <c r="Z204" i="1" s="1" a="1"/>
  <c r="Z204" i="1" s="1"/>
  <c r="M205" i="1"/>
  <c r="Z205" i="1" s="1" a="1"/>
  <c r="Z205" i="1" s="1"/>
  <c r="M206" i="1"/>
  <c r="Z206" i="1" s="1" a="1"/>
  <c r="Z206" i="1" s="1"/>
  <c r="M207" i="1"/>
  <c r="Z207" i="1" s="1" a="1"/>
  <c r="Z207" i="1" s="1"/>
  <c r="M208" i="1"/>
  <c r="Z208" i="1" s="1" a="1"/>
  <c r="Z208" i="1" s="1"/>
  <c r="M209" i="1"/>
  <c r="Z209" i="1" s="1" a="1"/>
  <c r="Z209" i="1" s="1"/>
  <c r="M210" i="1"/>
  <c r="Z210" i="1" s="1" a="1"/>
  <c r="Z210" i="1" s="1"/>
  <c r="M211" i="1"/>
  <c r="Z211" i="1" s="1" a="1"/>
  <c r="Z211" i="1" s="1"/>
  <c r="M212" i="1"/>
  <c r="Z212" i="1" s="1" a="1"/>
  <c r="Z212" i="1" s="1"/>
  <c r="M213" i="1"/>
  <c r="Z213" i="1" s="1" a="1"/>
  <c r="Z213" i="1" s="1"/>
  <c r="M214" i="1"/>
  <c r="Z214" i="1" s="1" a="1"/>
  <c r="Z214" i="1" s="1"/>
  <c r="M215" i="1"/>
  <c r="Z215" i="1" s="1" a="1"/>
  <c r="Z215" i="1" s="1"/>
  <c r="M216" i="1"/>
  <c r="Z216" i="1" s="1" a="1"/>
  <c r="Z216" i="1" s="1"/>
  <c r="M217" i="1"/>
  <c r="Z217" i="1" s="1" a="1"/>
  <c r="Z217" i="1" s="1"/>
  <c r="M218" i="1"/>
  <c r="Z218" i="1" s="1" a="1"/>
  <c r="Z218" i="1" s="1"/>
  <c r="M219" i="1"/>
  <c r="Z219" i="1" s="1" a="1"/>
  <c r="Z219" i="1" s="1"/>
  <c r="M220" i="1"/>
  <c r="Z220" i="1" s="1" a="1"/>
  <c r="Z220" i="1" s="1"/>
  <c r="M221" i="1"/>
  <c r="Z221" i="1" s="1" a="1"/>
  <c r="Z221" i="1" s="1"/>
  <c r="M222" i="1"/>
  <c r="Z222" i="1" s="1" a="1"/>
  <c r="Z222" i="1" s="1"/>
  <c r="M223" i="1"/>
  <c r="Z223" i="1" s="1" a="1"/>
  <c r="Z223" i="1" s="1"/>
  <c r="M224" i="1"/>
  <c r="Z224" i="1" s="1" a="1"/>
  <c r="Z224" i="1" s="1"/>
  <c r="M225" i="1"/>
  <c r="Z225" i="1" s="1" a="1"/>
  <c r="Z225" i="1" s="1"/>
  <c r="M226" i="1"/>
  <c r="Z226" i="1" s="1" a="1"/>
  <c r="Z226" i="1" s="1"/>
  <c r="M227" i="1"/>
  <c r="Z227" i="1" s="1" a="1"/>
  <c r="Z227" i="1" s="1"/>
  <c r="M228" i="1"/>
  <c r="Z228" i="1" s="1" a="1"/>
  <c r="Z228" i="1" s="1"/>
  <c r="M229" i="1"/>
  <c r="Z229" i="1" s="1" a="1"/>
  <c r="Z229" i="1" s="1"/>
  <c r="M230" i="1"/>
  <c r="Z230" i="1" s="1" a="1"/>
  <c r="Z230" i="1" s="1"/>
  <c r="M231" i="1"/>
  <c r="Z231" i="1" s="1" a="1"/>
  <c r="Z231" i="1" s="1"/>
  <c r="M232" i="1"/>
  <c r="Z232" i="1" s="1" a="1"/>
  <c r="Z232" i="1" s="1"/>
  <c r="M233" i="1"/>
  <c r="Z233" i="1" s="1" a="1"/>
  <c r="Z233" i="1" s="1"/>
  <c r="M234" i="1"/>
  <c r="Z234" i="1" s="1" a="1"/>
  <c r="Z234" i="1" s="1"/>
  <c r="M235" i="1"/>
  <c r="Z235" i="1" s="1" a="1"/>
  <c r="Z235" i="1" s="1"/>
  <c r="M236" i="1"/>
  <c r="Z236" i="1" s="1" a="1"/>
  <c r="Z236" i="1" s="1"/>
  <c r="M237" i="1"/>
  <c r="Z237" i="1" s="1" a="1"/>
  <c r="Z237" i="1" s="1"/>
  <c r="M238" i="1"/>
  <c r="Z238" i="1" s="1" a="1"/>
  <c r="Z238" i="1" s="1"/>
  <c r="M239" i="1"/>
  <c r="Z239" i="1" s="1" a="1"/>
  <c r="Z239" i="1" s="1"/>
  <c r="M240" i="1"/>
  <c r="Z240" i="1" s="1" a="1"/>
  <c r="Z240" i="1" s="1"/>
  <c r="M241" i="1"/>
  <c r="Z241" i="1" s="1" a="1"/>
  <c r="Z241" i="1" s="1"/>
  <c r="M242" i="1"/>
  <c r="Z242" i="1" s="1" a="1"/>
  <c r="Z242" i="1" s="1"/>
  <c r="M243" i="1"/>
  <c r="Z243" i="1" s="1" a="1"/>
  <c r="Z243" i="1" s="1"/>
  <c r="M244" i="1"/>
  <c r="Z244" i="1" s="1" a="1"/>
  <c r="Z244" i="1" s="1"/>
  <c r="M245" i="1"/>
  <c r="Z245" i="1" s="1" a="1"/>
  <c r="Z245" i="1" s="1"/>
  <c r="M246" i="1"/>
  <c r="Z246" i="1" s="1" a="1"/>
  <c r="Z246" i="1" s="1"/>
  <c r="M247" i="1"/>
  <c r="Z247" i="1" s="1" a="1"/>
  <c r="Z247" i="1" s="1"/>
  <c r="M248" i="1"/>
  <c r="Z248" i="1" s="1" a="1"/>
  <c r="Z248" i="1" s="1"/>
  <c r="M249" i="1"/>
  <c r="Z249" i="1" s="1" a="1"/>
  <c r="Z249" i="1" s="1"/>
  <c r="M250" i="1"/>
  <c r="Z250" i="1" s="1" a="1"/>
  <c r="Z250" i="1" s="1"/>
  <c r="M251" i="1"/>
  <c r="Z251" i="1" s="1" a="1"/>
  <c r="Z251" i="1" s="1"/>
  <c r="M252" i="1"/>
  <c r="Z252" i="1" s="1" a="1"/>
  <c r="Z252" i="1" s="1"/>
  <c r="M253" i="1"/>
  <c r="Z253" i="1" s="1" a="1"/>
  <c r="Z253" i="1" s="1"/>
  <c r="M254" i="1"/>
  <c r="Z254" i="1" s="1" a="1"/>
  <c r="Z254" i="1" s="1"/>
  <c r="M255" i="1"/>
  <c r="Z255" i="1" s="1" a="1"/>
  <c r="Z255" i="1" s="1"/>
  <c r="M256" i="1"/>
  <c r="Z256" i="1" s="1" a="1"/>
  <c r="Z256" i="1" s="1"/>
  <c r="M257" i="1"/>
  <c r="Z257" i="1" s="1" a="1"/>
  <c r="Z257" i="1" s="1"/>
  <c r="M258" i="1"/>
  <c r="Z258" i="1" s="1" a="1"/>
  <c r="Z258" i="1" s="1"/>
  <c r="M259" i="1"/>
  <c r="Z259" i="1" s="1" a="1"/>
  <c r="Z259" i="1" s="1"/>
  <c r="M260" i="1"/>
  <c r="Z260" i="1" s="1" a="1"/>
  <c r="Z260" i="1" s="1"/>
  <c r="M261" i="1"/>
  <c r="Z261" i="1" s="1" a="1"/>
  <c r="Z261" i="1" s="1"/>
  <c r="M262" i="1"/>
  <c r="Z262" i="1" s="1" a="1"/>
  <c r="Z262" i="1" s="1"/>
  <c r="M263" i="1"/>
  <c r="Z263" i="1" s="1" a="1"/>
  <c r="Z263" i="1" s="1"/>
  <c r="M264" i="1"/>
  <c r="Z264" i="1" s="1" a="1"/>
  <c r="Z264" i="1" s="1"/>
  <c r="M265" i="1"/>
  <c r="Z265" i="1" s="1" a="1"/>
  <c r="Z265" i="1" s="1"/>
  <c r="M266" i="1"/>
  <c r="Z266" i="1" s="1" a="1"/>
  <c r="Z266" i="1" s="1"/>
  <c r="M267" i="1"/>
  <c r="Z267" i="1" s="1" a="1"/>
  <c r="Z267" i="1" s="1"/>
  <c r="M268" i="1"/>
  <c r="Z268" i="1" s="1" a="1"/>
  <c r="Z268" i="1" s="1"/>
  <c r="M269" i="1"/>
  <c r="Z269" i="1" s="1" a="1"/>
  <c r="Z269" i="1" s="1"/>
  <c r="M270" i="1"/>
  <c r="Z270" i="1" s="1" a="1"/>
  <c r="Z270" i="1" s="1"/>
  <c r="M271" i="1"/>
  <c r="Z271" i="1" s="1" a="1"/>
  <c r="Z271" i="1" s="1"/>
  <c r="M272" i="1"/>
  <c r="Z272" i="1" s="1" a="1"/>
  <c r="Z272" i="1" s="1"/>
  <c r="M273" i="1"/>
  <c r="Z273" i="1" s="1" a="1"/>
  <c r="Z273" i="1" s="1"/>
  <c r="M274" i="1"/>
  <c r="Z274" i="1" s="1" a="1"/>
  <c r="Z274" i="1" s="1"/>
  <c r="M275" i="1"/>
  <c r="Z275" i="1" s="1" a="1"/>
  <c r="Z275" i="1" s="1"/>
  <c r="M276" i="1"/>
  <c r="Z276" i="1" s="1" a="1"/>
  <c r="Z276" i="1" s="1"/>
  <c r="M277" i="1"/>
  <c r="Z277" i="1" s="1" a="1"/>
  <c r="Z277" i="1" s="1"/>
  <c r="M278" i="1"/>
  <c r="Z278" i="1" s="1" a="1"/>
  <c r="Z278" i="1" s="1"/>
  <c r="M279" i="1"/>
  <c r="Z279" i="1" s="1" a="1"/>
  <c r="Z279" i="1" s="1"/>
  <c r="M280" i="1"/>
  <c r="Z280" i="1" s="1" a="1"/>
  <c r="Z280" i="1" s="1"/>
  <c r="M281" i="1"/>
  <c r="Z281" i="1" s="1" a="1"/>
  <c r="Z281" i="1" s="1"/>
  <c r="M282" i="1"/>
  <c r="Z282" i="1" s="1" a="1"/>
  <c r="Z282" i="1" s="1"/>
  <c r="M283" i="1"/>
  <c r="Z283" i="1" s="1" a="1"/>
  <c r="Z283" i="1" s="1"/>
  <c r="M284" i="1"/>
  <c r="Z284" i="1" s="1" a="1"/>
  <c r="Z284" i="1" s="1"/>
  <c r="M285" i="1"/>
  <c r="Z285" i="1" s="1" a="1"/>
  <c r="Z285" i="1" s="1"/>
  <c r="M286" i="1"/>
  <c r="Z286" i="1" s="1" a="1"/>
  <c r="Z286" i="1" s="1"/>
  <c r="M287" i="1"/>
  <c r="Z287" i="1" s="1" a="1"/>
  <c r="Z287" i="1" s="1"/>
  <c r="M288" i="1"/>
  <c r="Z288" i="1" s="1" a="1"/>
  <c r="Z288" i="1" s="1"/>
  <c r="M289" i="1"/>
  <c r="Z289" i="1" s="1" a="1"/>
  <c r="Z289" i="1" s="1"/>
  <c r="M290" i="1"/>
  <c r="Z290" i="1" s="1" a="1"/>
  <c r="Z290" i="1" s="1"/>
  <c r="M291" i="1"/>
  <c r="Z291" i="1" s="1" a="1"/>
  <c r="Z291" i="1" s="1"/>
  <c r="M292" i="1"/>
  <c r="Z292" i="1" s="1" a="1"/>
  <c r="Z292" i="1" s="1"/>
  <c r="M293" i="1"/>
  <c r="Z293" i="1" s="1" a="1"/>
  <c r="Z293" i="1" s="1"/>
  <c r="M294" i="1"/>
  <c r="Z294" i="1" s="1" a="1"/>
  <c r="Z294" i="1" s="1"/>
  <c r="M295" i="1"/>
  <c r="Z295" i="1" s="1" a="1"/>
  <c r="Z295" i="1" s="1"/>
  <c r="M296" i="1"/>
  <c r="Z296" i="1" s="1" a="1"/>
  <c r="Z296" i="1" s="1"/>
  <c r="M297" i="1"/>
  <c r="Z297" i="1" s="1" a="1"/>
  <c r="Z297" i="1" s="1"/>
  <c r="M298" i="1"/>
  <c r="Z298" i="1" s="1" a="1"/>
  <c r="Z298" i="1" s="1"/>
  <c r="M299" i="1"/>
  <c r="Z299" i="1" s="1" a="1"/>
  <c r="Z299" i="1" s="1"/>
  <c r="M300" i="1"/>
  <c r="Z300" i="1" s="1" a="1"/>
  <c r="Z300" i="1" s="1"/>
  <c r="M301" i="1"/>
  <c r="Z301" i="1" s="1" a="1"/>
  <c r="Z301" i="1" s="1"/>
  <c r="M302" i="1"/>
  <c r="Z302" i="1" s="1" a="1"/>
  <c r="Z302" i="1" s="1"/>
  <c r="M303" i="1"/>
  <c r="Z303" i="1" s="1" a="1"/>
  <c r="Z303" i="1" s="1"/>
  <c r="M304" i="1"/>
  <c r="Z304" i="1" s="1" a="1"/>
  <c r="Z304" i="1" s="1"/>
  <c r="M305" i="1"/>
  <c r="Z305" i="1" s="1" a="1"/>
  <c r="Z305" i="1" s="1"/>
  <c r="M306" i="1"/>
  <c r="Z306" i="1" s="1" a="1"/>
  <c r="Z306" i="1" s="1"/>
  <c r="M307" i="1"/>
  <c r="Z307" i="1" s="1" a="1"/>
  <c r="Z307" i="1" s="1"/>
  <c r="M308" i="1"/>
  <c r="Z308" i="1" s="1" a="1"/>
  <c r="Z308" i="1" s="1"/>
  <c r="M309" i="1"/>
  <c r="Z309" i="1" s="1" a="1"/>
  <c r="Z309" i="1" s="1"/>
  <c r="M310" i="1"/>
  <c r="Z310" i="1" s="1" a="1"/>
  <c r="Z310" i="1" s="1"/>
  <c r="M311" i="1"/>
  <c r="Z311" i="1" s="1" a="1"/>
  <c r="Z311" i="1" s="1"/>
  <c r="M312" i="1"/>
  <c r="Z312" i="1" s="1" a="1"/>
  <c r="Z312" i="1" s="1"/>
  <c r="M313" i="1"/>
  <c r="Z313" i="1" s="1" a="1"/>
  <c r="Z313" i="1" s="1"/>
  <c r="M314" i="1"/>
  <c r="Z314" i="1" s="1" a="1"/>
  <c r="Z314" i="1" s="1"/>
  <c r="M315" i="1"/>
  <c r="Z315" i="1" s="1" a="1"/>
  <c r="Z315" i="1" s="1"/>
  <c r="M316" i="1"/>
  <c r="Z316" i="1" s="1" a="1"/>
  <c r="Z316" i="1" s="1"/>
  <c r="M317" i="1"/>
  <c r="Z317" i="1" s="1" a="1"/>
  <c r="Z317" i="1" s="1"/>
  <c r="M318" i="1"/>
  <c r="Z318" i="1" s="1" a="1"/>
  <c r="Z318" i="1" s="1"/>
  <c r="M319" i="1"/>
  <c r="Z319" i="1" s="1" a="1"/>
  <c r="Z319" i="1" s="1"/>
  <c r="M320" i="1"/>
  <c r="Z320" i="1" s="1" a="1"/>
  <c r="Z320" i="1" s="1"/>
  <c r="M321" i="1"/>
  <c r="Z321" i="1" s="1" a="1"/>
  <c r="Z321" i="1" s="1"/>
  <c r="M322" i="1"/>
  <c r="Z322" i="1" s="1" a="1"/>
  <c r="Z322" i="1" s="1"/>
  <c r="M323" i="1"/>
  <c r="Z323" i="1" s="1" a="1"/>
  <c r="Z323" i="1" s="1"/>
  <c r="M324" i="1"/>
  <c r="Z324" i="1" s="1" a="1"/>
  <c r="Z324" i="1" s="1"/>
  <c r="M325" i="1"/>
  <c r="Z325" i="1" s="1" a="1"/>
  <c r="Z325" i="1" s="1"/>
  <c r="M326" i="1"/>
  <c r="Z326" i="1" s="1" a="1"/>
  <c r="Z326" i="1" s="1"/>
  <c r="M327" i="1"/>
  <c r="Z327" i="1" s="1" a="1"/>
  <c r="Z327" i="1" s="1"/>
  <c r="M328" i="1"/>
  <c r="Z328" i="1" s="1" a="1"/>
  <c r="Z328" i="1" s="1"/>
  <c r="M329" i="1"/>
  <c r="Z329" i="1" s="1" a="1"/>
  <c r="Z329" i="1" s="1"/>
  <c r="M330" i="1"/>
  <c r="Z330" i="1" s="1" a="1"/>
  <c r="Z330" i="1" s="1"/>
  <c r="M331" i="1"/>
  <c r="Z331" i="1" s="1" a="1"/>
  <c r="Z331" i="1" s="1"/>
  <c r="M332" i="1"/>
  <c r="Z332" i="1" s="1" a="1"/>
  <c r="Z332" i="1" s="1"/>
  <c r="M333" i="1"/>
  <c r="Z333" i="1" s="1" a="1"/>
  <c r="Z333" i="1" s="1"/>
  <c r="M334" i="1"/>
  <c r="Z334" i="1" s="1" a="1"/>
  <c r="Z334" i="1" s="1"/>
  <c r="M335" i="1"/>
  <c r="Z335" i="1" s="1" a="1"/>
  <c r="Z335" i="1" s="1"/>
  <c r="M336" i="1"/>
  <c r="Z336" i="1" s="1" a="1"/>
  <c r="Z336" i="1" s="1"/>
  <c r="M337" i="1"/>
  <c r="Z337" i="1" s="1" a="1"/>
  <c r="Z337" i="1" s="1"/>
  <c r="M338" i="1"/>
  <c r="Z338" i="1" s="1" a="1"/>
  <c r="Z338" i="1" s="1"/>
  <c r="M339" i="1"/>
  <c r="Z339" i="1" s="1" a="1"/>
  <c r="Z339" i="1" s="1"/>
  <c r="M340" i="1"/>
  <c r="Z340" i="1" s="1" a="1"/>
  <c r="Z340" i="1" s="1"/>
  <c r="M341" i="1"/>
  <c r="Z341" i="1" s="1" a="1"/>
  <c r="Z341" i="1" s="1"/>
  <c r="M342" i="1"/>
  <c r="Z342" i="1" s="1" a="1"/>
  <c r="Z342" i="1" s="1"/>
  <c r="M343" i="1"/>
  <c r="Z343" i="1" s="1" a="1"/>
  <c r="Z343" i="1" s="1"/>
  <c r="M344" i="1"/>
  <c r="Z344" i="1" s="1" a="1"/>
  <c r="Z344" i="1" s="1"/>
  <c r="M345" i="1"/>
  <c r="Z345" i="1" s="1" a="1"/>
  <c r="Z345" i="1" s="1"/>
  <c r="M346" i="1"/>
  <c r="Z346" i="1" s="1" a="1"/>
  <c r="Z346" i="1" s="1"/>
  <c r="M347" i="1"/>
  <c r="Z347" i="1" s="1" a="1"/>
  <c r="Z347" i="1" s="1"/>
  <c r="M348" i="1"/>
  <c r="Z348" i="1" s="1" a="1"/>
  <c r="Z348" i="1" s="1"/>
  <c r="M349" i="1"/>
  <c r="Z349" i="1" s="1" a="1"/>
  <c r="Z349" i="1" s="1"/>
  <c r="M350" i="1"/>
  <c r="Z350" i="1" s="1" a="1"/>
  <c r="Z350" i="1" s="1"/>
  <c r="M351" i="1"/>
  <c r="Z351" i="1" s="1" a="1"/>
  <c r="Z351" i="1" s="1"/>
  <c r="M352" i="1"/>
  <c r="Z352" i="1" s="1" a="1"/>
  <c r="Z352" i="1" s="1"/>
  <c r="M353" i="1"/>
  <c r="Z353" i="1" s="1" a="1"/>
  <c r="Z353" i="1" s="1"/>
  <c r="M354" i="1"/>
  <c r="Z354" i="1" s="1" a="1"/>
  <c r="Z354" i="1" s="1"/>
  <c r="M355" i="1"/>
  <c r="Z355" i="1" s="1" a="1"/>
  <c r="Z355" i="1" s="1"/>
  <c r="M356" i="1"/>
  <c r="Z356" i="1" s="1" a="1"/>
  <c r="Z356" i="1" s="1"/>
  <c r="M357" i="1"/>
  <c r="Z357" i="1" s="1" a="1"/>
  <c r="Z357" i="1" s="1"/>
  <c r="M358" i="1"/>
  <c r="Z358" i="1" s="1" a="1"/>
  <c r="Z358" i="1" s="1"/>
  <c r="M359" i="1"/>
  <c r="Z359" i="1" s="1" a="1"/>
  <c r="Z359" i="1" s="1"/>
  <c r="M360" i="1"/>
  <c r="Z360" i="1" s="1" a="1"/>
  <c r="Z360" i="1" s="1"/>
  <c r="M361" i="1"/>
  <c r="Z361" i="1" s="1" a="1"/>
  <c r="Z361" i="1" s="1"/>
  <c r="M362" i="1"/>
  <c r="Z362" i="1" s="1" a="1"/>
  <c r="Z362" i="1" s="1"/>
  <c r="M363" i="1"/>
  <c r="Z363" i="1" s="1" a="1"/>
  <c r="Z363" i="1" s="1"/>
  <c r="M364" i="1"/>
  <c r="Z364" i="1" s="1" a="1"/>
  <c r="Z364" i="1" s="1"/>
  <c r="M365" i="1"/>
  <c r="Z365" i="1" s="1" a="1"/>
  <c r="Z365" i="1" s="1"/>
  <c r="M366" i="1"/>
  <c r="Z366" i="1" s="1" a="1"/>
  <c r="Z366" i="1" s="1"/>
  <c r="M367" i="1"/>
  <c r="Z367" i="1" s="1" a="1"/>
  <c r="Z367" i="1" s="1"/>
  <c r="M368" i="1"/>
  <c r="Z368" i="1" s="1" a="1"/>
  <c r="Z368" i="1" s="1"/>
  <c r="M369" i="1"/>
  <c r="Z369" i="1" s="1" a="1"/>
  <c r="Z369" i="1" s="1"/>
  <c r="M370" i="1"/>
  <c r="Z370" i="1" s="1" a="1"/>
  <c r="Z370" i="1" s="1"/>
  <c r="M371" i="1"/>
  <c r="Z371" i="1" s="1" a="1"/>
  <c r="Z371" i="1" s="1"/>
  <c r="M372" i="1"/>
  <c r="Z372" i="1" s="1" a="1"/>
  <c r="Z372" i="1" s="1"/>
  <c r="M373" i="1"/>
  <c r="Z373" i="1" s="1" a="1"/>
  <c r="Z373" i="1" s="1"/>
  <c r="M374" i="1"/>
  <c r="Z374" i="1" s="1" a="1"/>
  <c r="Z374" i="1" s="1"/>
  <c r="M375" i="1"/>
  <c r="Z375" i="1" s="1" a="1"/>
  <c r="Z375" i="1" s="1"/>
  <c r="M376" i="1"/>
  <c r="Z376" i="1" s="1" a="1"/>
  <c r="Z376" i="1" s="1"/>
  <c r="M377" i="1"/>
  <c r="Z377" i="1" s="1" a="1"/>
  <c r="Z377" i="1" s="1"/>
  <c r="M378" i="1"/>
  <c r="Z378" i="1" s="1" a="1"/>
  <c r="Z378" i="1" s="1"/>
  <c r="M379" i="1"/>
  <c r="Z379" i="1" s="1" a="1"/>
  <c r="Z379" i="1" s="1"/>
  <c r="M380" i="1"/>
  <c r="Z380" i="1" s="1" a="1"/>
  <c r="Z380" i="1" s="1"/>
  <c r="M381" i="1"/>
  <c r="Z381" i="1" s="1" a="1"/>
  <c r="Z381" i="1" s="1"/>
  <c r="M382" i="1"/>
  <c r="Z382" i="1" s="1" a="1"/>
  <c r="Z382" i="1" s="1"/>
  <c r="M383" i="1"/>
  <c r="Z383" i="1" s="1" a="1"/>
  <c r="Z383" i="1" s="1"/>
  <c r="M384" i="1"/>
  <c r="Z384" i="1" s="1" a="1"/>
  <c r="Z384" i="1" s="1"/>
  <c r="M385" i="1"/>
  <c r="Z385" i="1" s="1" a="1"/>
  <c r="Z385" i="1" s="1"/>
  <c r="M386" i="1"/>
  <c r="Z386" i="1" s="1" a="1"/>
  <c r="Z386" i="1" s="1"/>
  <c r="M387" i="1"/>
  <c r="Z387" i="1" s="1" a="1"/>
  <c r="Z387" i="1" s="1"/>
  <c r="M388" i="1"/>
  <c r="Z388" i="1" s="1" a="1"/>
  <c r="Z388" i="1" s="1"/>
  <c r="M389" i="1"/>
  <c r="Z389" i="1" s="1" a="1"/>
  <c r="Z389" i="1" s="1"/>
  <c r="M390" i="1"/>
  <c r="Z390" i="1" s="1" a="1"/>
  <c r="Z390" i="1" s="1"/>
  <c r="M391" i="1"/>
  <c r="Z391" i="1" s="1" a="1"/>
  <c r="Z391" i="1" s="1"/>
  <c r="M392" i="1"/>
  <c r="Z392" i="1" s="1" a="1"/>
  <c r="Z392" i="1" s="1"/>
  <c r="M393" i="1"/>
  <c r="Z393" i="1" s="1" a="1"/>
  <c r="Z393" i="1" s="1"/>
  <c r="M394" i="1"/>
  <c r="Z394" i="1" s="1" a="1"/>
  <c r="Z394" i="1" s="1"/>
  <c r="M395" i="1"/>
  <c r="Z395" i="1" s="1" a="1"/>
  <c r="Z395" i="1" s="1"/>
  <c r="M396" i="1"/>
  <c r="Z396" i="1" s="1" a="1"/>
  <c r="Z396" i="1" s="1"/>
  <c r="M397" i="1"/>
  <c r="Z397" i="1" s="1" a="1"/>
  <c r="Z397" i="1" s="1"/>
  <c r="M398" i="1"/>
  <c r="Z398" i="1" s="1" a="1"/>
  <c r="Z398" i="1" s="1"/>
  <c r="M399" i="1"/>
  <c r="Z399" i="1" s="1" a="1"/>
  <c r="Z399" i="1" s="1"/>
  <c r="M400" i="1"/>
  <c r="Z400" i="1" s="1" a="1"/>
  <c r="Z400" i="1" s="1"/>
  <c r="M401" i="1"/>
  <c r="Z401" i="1" s="1" a="1"/>
  <c r="Z401" i="1" s="1"/>
  <c r="M402" i="1"/>
  <c r="Z402" i="1" s="1" a="1"/>
  <c r="Z402" i="1" s="1"/>
  <c r="M403" i="1"/>
  <c r="Z403" i="1" s="1" a="1"/>
  <c r="Z403" i="1" s="1"/>
  <c r="M404" i="1"/>
  <c r="Z404" i="1" s="1" a="1"/>
  <c r="Z404" i="1" s="1"/>
  <c r="M405" i="1"/>
  <c r="Z405" i="1" s="1" a="1"/>
  <c r="Z405" i="1" s="1"/>
  <c r="M406" i="1"/>
  <c r="Z406" i="1" s="1" a="1"/>
  <c r="Z406" i="1" s="1"/>
  <c r="M407" i="1"/>
  <c r="Z407" i="1" s="1" a="1"/>
  <c r="Z407" i="1" s="1"/>
  <c r="M408" i="1"/>
  <c r="Z408" i="1" s="1" a="1"/>
  <c r="Z408" i="1" s="1"/>
  <c r="M409" i="1"/>
  <c r="Z409" i="1" s="1" a="1"/>
  <c r="Z409" i="1" s="1"/>
  <c r="M410" i="1"/>
  <c r="Z410" i="1" s="1" a="1"/>
  <c r="Z410" i="1" s="1"/>
  <c r="M411" i="1"/>
  <c r="Z411" i="1" s="1" a="1"/>
  <c r="Z411" i="1" s="1"/>
  <c r="M412" i="1"/>
  <c r="Z412" i="1" s="1" a="1"/>
  <c r="Z412" i="1" s="1"/>
  <c r="M413" i="1"/>
  <c r="Z413" i="1" s="1" a="1"/>
  <c r="Z413" i="1" s="1"/>
  <c r="M414" i="1"/>
  <c r="Z414" i="1" s="1" a="1"/>
  <c r="Z414" i="1" s="1"/>
  <c r="M415" i="1"/>
  <c r="Z415" i="1" s="1" a="1"/>
  <c r="Z415" i="1" s="1"/>
  <c r="M416" i="1"/>
  <c r="Z416" i="1" s="1" a="1"/>
  <c r="Z416" i="1" s="1"/>
  <c r="M417" i="1"/>
  <c r="Z417" i="1" s="1" a="1"/>
  <c r="Z417" i="1" s="1"/>
  <c r="M418" i="1"/>
  <c r="Z418" i="1" s="1" a="1"/>
  <c r="Z418" i="1" s="1"/>
  <c r="M419" i="1"/>
  <c r="Z419" i="1" s="1" a="1"/>
  <c r="Z419" i="1" s="1"/>
  <c r="M420" i="1"/>
  <c r="Z420" i="1" s="1" a="1"/>
  <c r="Z420" i="1" s="1"/>
  <c r="M421" i="1"/>
  <c r="Z421" i="1" s="1" a="1"/>
  <c r="Z421" i="1" s="1"/>
  <c r="M422" i="1"/>
  <c r="Z422" i="1" s="1" a="1"/>
  <c r="Z422" i="1" s="1"/>
  <c r="M423" i="1"/>
  <c r="Z423" i="1" s="1" a="1"/>
  <c r="Z423" i="1" s="1"/>
  <c r="M424" i="1"/>
  <c r="Z424" i="1" s="1" a="1"/>
  <c r="Z424" i="1" s="1"/>
  <c r="M425" i="1"/>
  <c r="Z425" i="1" s="1" a="1"/>
  <c r="Z425" i="1" s="1"/>
  <c r="M426" i="1"/>
  <c r="Z426" i="1" s="1" a="1"/>
  <c r="Z426" i="1" s="1"/>
  <c r="M427" i="1"/>
  <c r="Z427" i="1" s="1" a="1"/>
  <c r="Z427" i="1" s="1"/>
  <c r="M428" i="1"/>
  <c r="Z428" i="1" s="1" a="1"/>
  <c r="Z428" i="1" s="1"/>
  <c r="M429" i="1"/>
  <c r="Z429" i="1" s="1" a="1"/>
  <c r="Z429" i="1" s="1"/>
  <c r="M430" i="1"/>
  <c r="Z430" i="1" s="1" a="1"/>
  <c r="Z430" i="1" s="1"/>
  <c r="M431" i="1"/>
  <c r="Z431" i="1" s="1" a="1"/>
  <c r="Z431" i="1" s="1"/>
  <c r="M432" i="1"/>
  <c r="Z432" i="1" s="1" a="1"/>
  <c r="Z432" i="1" s="1"/>
  <c r="M433" i="1"/>
  <c r="Z433" i="1" s="1" a="1"/>
  <c r="Z433" i="1" s="1"/>
  <c r="M434" i="1"/>
  <c r="Z434" i="1" s="1" a="1"/>
  <c r="Z434" i="1" s="1"/>
  <c r="M435" i="1"/>
  <c r="Z435" i="1" s="1" a="1"/>
  <c r="Z435" i="1" s="1"/>
  <c r="M436" i="1"/>
  <c r="Z436" i="1" s="1" a="1"/>
  <c r="Z436" i="1" s="1"/>
  <c r="M437" i="1"/>
  <c r="Z437" i="1" s="1" a="1"/>
  <c r="Z437" i="1" s="1"/>
  <c r="M438" i="1"/>
  <c r="Z438" i="1" s="1" a="1"/>
  <c r="Z438" i="1" s="1"/>
  <c r="M439" i="1"/>
  <c r="Z439" i="1" s="1" a="1"/>
  <c r="Z439" i="1" s="1"/>
  <c r="M440" i="1"/>
  <c r="Z440" i="1" s="1" a="1"/>
  <c r="Z440" i="1" s="1"/>
  <c r="M441" i="1"/>
  <c r="Z441" i="1" s="1" a="1"/>
  <c r="Z441" i="1" s="1"/>
  <c r="M442" i="1"/>
  <c r="Z442" i="1" s="1" a="1"/>
  <c r="Z442" i="1" s="1"/>
  <c r="M443" i="1"/>
  <c r="Z443" i="1" s="1" a="1"/>
  <c r="Z443" i="1" s="1"/>
  <c r="M444" i="1"/>
  <c r="Z444" i="1" s="1" a="1"/>
  <c r="Z444" i="1" s="1"/>
  <c r="M445" i="1"/>
  <c r="Z445" i="1" s="1" a="1"/>
  <c r="Z445" i="1" s="1"/>
  <c r="M446" i="1"/>
  <c r="Z446" i="1" s="1" a="1"/>
  <c r="Z446" i="1" s="1"/>
  <c r="M447" i="1"/>
  <c r="Z447" i="1" s="1" a="1"/>
  <c r="Z447" i="1" s="1"/>
  <c r="M448" i="1"/>
  <c r="Z448" i="1" s="1" a="1"/>
  <c r="Z448" i="1" s="1"/>
  <c r="M449" i="1"/>
  <c r="Z449" i="1" s="1" a="1"/>
  <c r="Z449" i="1" s="1"/>
  <c r="M450" i="1"/>
  <c r="Z450" i="1" s="1" a="1"/>
  <c r="Z450" i="1" s="1"/>
  <c r="M451" i="1"/>
  <c r="Z451" i="1" s="1" a="1"/>
  <c r="Z451" i="1" s="1"/>
  <c r="M452" i="1"/>
  <c r="Z452" i="1" s="1" a="1"/>
  <c r="Z452" i="1" s="1"/>
  <c r="M453" i="1"/>
  <c r="Z453" i="1" s="1" a="1"/>
  <c r="Z453" i="1" s="1"/>
  <c r="M454" i="1"/>
  <c r="Z454" i="1" s="1" a="1"/>
  <c r="Z454" i="1" s="1"/>
  <c r="M455" i="1"/>
  <c r="Z455" i="1" s="1" a="1"/>
  <c r="Z455" i="1" s="1"/>
  <c r="M456" i="1"/>
  <c r="Z456" i="1" s="1" a="1"/>
  <c r="Z456" i="1" s="1"/>
  <c r="M457" i="1"/>
  <c r="Z457" i="1" s="1" a="1"/>
  <c r="Z457" i="1" s="1"/>
  <c r="M458" i="1"/>
  <c r="Z458" i="1" s="1" a="1"/>
  <c r="Z458" i="1" s="1"/>
  <c r="M459" i="1"/>
  <c r="Z459" i="1" s="1" a="1"/>
  <c r="Z459" i="1" s="1"/>
  <c r="M460" i="1"/>
  <c r="Z460" i="1" s="1" a="1"/>
  <c r="Z460" i="1" s="1"/>
  <c r="M461" i="1"/>
  <c r="Z461" i="1" s="1" a="1"/>
  <c r="Z461" i="1" s="1"/>
  <c r="M462" i="1"/>
  <c r="Z462" i="1" s="1" a="1"/>
  <c r="Z462" i="1" s="1"/>
  <c r="M463" i="1"/>
  <c r="Z463" i="1" s="1" a="1"/>
  <c r="Z463" i="1" s="1"/>
  <c r="M464" i="1"/>
  <c r="Z464" i="1" s="1" a="1"/>
  <c r="Z464" i="1" s="1"/>
  <c r="M465" i="1"/>
  <c r="Z465" i="1" s="1" a="1"/>
  <c r="Z465" i="1" s="1"/>
  <c r="M466" i="1"/>
  <c r="Z466" i="1" s="1" a="1"/>
  <c r="Z466" i="1" s="1"/>
  <c r="M467" i="1"/>
  <c r="Z467" i="1" s="1" a="1"/>
  <c r="Z467" i="1" s="1"/>
  <c r="M468" i="1"/>
  <c r="Z468" i="1" s="1" a="1"/>
  <c r="Z468" i="1" s="1"/>
  <c r="M469" i="1"/>
  <c r="Z469" i="1" s="1" a="1"/>
  <c r="Z469" i="1" s="1"/>
  <c r="M470" i="1"/>
  <c r="Z470" i="1" s="1" a="1"/>
  <c r="Z470" i="1" s="1"/>
  <c r="M471" i="1"/>
  <c r="Z471" i="1" s="1" a="1"/>
  <c r="Z471" i="1" s="1"/>
  <c r="M472" i="1"/>
  <c r="Z472" i="1" s="1" a="1"/>
  <c r="Z472" i="1" s="1"/>
  <c r="M473" i="1"/>
  <c r="Z473" i="1" s="1" a="1"/>
  <c r="Z473" i="1" s="1"/>
  <c r="M474" i="1"/>
  <c r="Z474" i="1" s="1" a="1"/>
  <c r="Z474" i="1" s="1"/>
  <c r="M475" i="1"/>
  <c r="Z475" i="1" s="1" a="1"/>
  <c r="Z475" i="1" s="1"/>
  <c r="M476" i="1"/>
  <c r="Z476" i="1" s="1" a="1"/>
  <c r="Z476" i="1" s="1"/>
  <c r="M477" i="1"/>
  <c r="Z477" i="1" s="1" a="1"/>
  <c r="Z477" i="1" s="1"/>
  <c r="M478" i="1"/>
  <c r="Z478" i="1" s="1" a="1"/>
  <c r="Z478" i="1" s="1"/>
  <c r="M479" i="1"/>
  <c r="Z479" i="1" s="1" a="1"/>
  <c r="Z479" i="1" s="1"/>
  <c r="M480" i="1"/>
  <c r="Z480" i="1" s="1" a="1"/>
  <c r="Z480" i="1" s="1"/>
  <c r="M481" i="1"/>
  <c r="Z481" i="1" s="1" a="1"/>
  <c r="Z481" i="1" s="1"/>
  <c r="M482" i="1"/>
  <c r="Z482" i="1" s="1" a="1"/>
  <c r="Z482" i="1" s="1"/>
  <c r="M483" i="1"/>
  <c r="Z483" i="1" s="1" a="1"/>
  <c r="Z483" i="1" s="1"/>
  <c r="M484" i="1"/>
  <c r="Z484" i="1" s="1" a="1"/>
  <c r="Z484" i="1" s="1"/>
  <c r="M485" i="1"/>
  <c r="Z485" i="1" s="1" a="1"/>
  <c r="Z485" i="1" s="1"/>
  <c r="M486" i="1"/>
  <c r="Z486" i="1" s="1" a="1"/>
  <c r="Z486" i="1" s="1"/>
  <c r="M487" i="1"/>
  <c r="Z487" i="1" s="1" a="1"/>
  <c r="Z487" i="1" s="1"/>
  <c r="M488" i="1"/>
  <c r="Z488" i="1" s="1" a="1"/>
  <c r="Z488" i="1" s="1"/>
  <c r="M489" i="1"/>
  <c r="Z489" i="1" s="1" a="1"/>
  <c r="Z489" i="1" s="1"/>
  <c r="M490" i="1"/>
  <c r="Z490" i="1" s="1" a="1"/>
  <c r="Z490" i="1" s="1"/>
  <c r="M491" i="1"/>
  <c r="Z491" i="1" s="1" a="1"/>
  <c r="Z491" i="1" s="1"/>
  <c r="M492" i="1"/>
  <c r="Z492" i="1" s="1" a="1"/>
  <c r="Z492" i="1" s="1"/>
  <c r="M493" i="1"/>
  <c r="Z493" i="1" s="1" a="1"/>
  <c r="Z493" i="1" s="1"/>
  <c r="M494" i="1"/>
  <c r="Z494" i="1" s="1" a="1"/>
  <c r="Z494" i="1" s="1"/>
  <c r="M495" i="1"/>
  <c r="Z495" i="1" s="1" a="1"/>
  <c r="Z495" i="1" s="1"/>
  <c r="M496" i="1"/>
  <c r="Z496" i="1" s="1" a="1"/>
  <c r="Z496" i="1" s="1"/>
  <c r="M497" i="1"/>
  <c r="Z497" i="1" s="1" a="1"/>
  <c r="Z497" i="1" s="1"/>
  <c r="M498" i="1"/>
  <c r="Z498" i="1" s="1" a="1"/>
  <c r="Z498" i="1" s="1"/>
  <c r="M499" i="1"/>
  <c r="Z499" i="1" s="1" a="1"/>
  <c r="Z499" i="1" s="1"/>
  <c r="M500" i="1"/>
  <c r="Z500" i="1" s="1" a="1"/>
  <c r="Z500" i="1" s="1"/>
  <c r="M501" i="1"/>
  <c r="Z501" i="1" s="1" a="1"/>
  <c r="Z501" i="1" s="1"/>
  <c r="M502" i="1"/>
  <c r="Z502" i="1" s="1" a="1"/>
  <c r="Z502" i="1" s="1"/>
  <c r="M503" i="1"/>
  <c r="Z503" i="1" s="1" a="1"/>
  <c r="Z503" i="1" s="1"/>
  <c r="M504" i="1"/>
  <c r="Z504" i="1" s="1" a="1"/>
  <c r="Z504" i="1" s="1"/>
  <c r="M505" i="1"/>
  <c r="Z505" i="1" s="1" a="1"/>
  <c r="Z505" i="1" s="1"/>
  <c r="M506" i="1"/>
  <c r="Z506" i="1" s="1" a="1"/>
  <c r="Z506" i="1" s="1"/>
  <c r="M507" i="1"/>
  <c r="Z507" i="1" s="1" a="1"/>
  <c r="Z507" i="1" s="1"/>
  <c r="M508" i="1"/>
  <c r="Z508" i="1" s="1" a="1"/>
  <c r="Z508" i="1" s="1"/>
  <c r="M509" i="1"/>
  <c r="Z509" i="1" s="1" a="1"/>
  <c r="Z509" i="1" s="1"/>
  <c r="M510" i="1"/>
  <c r="Z510" i="1" s="1" a="1"/>
  <c r="Z510" i="1" s="1"/>
  <c r="M511" i="1"/>
  <c r="Z511" i="1" s="1" a="1"/>
  <c r="Z511" i="1" s="1"/>
  <c r="M512" i="1"/>
  <c r="Z512" i="1" s="1" a="1"/>
  <c r="Z512" i="1" s="1"/>
  <c r="M513" i="1"/>
  <c r="Z513" i="1" s="1" a="1"/>
  <c r="Z513" i="1" s="1"/>
  <c r="M514" i="1"/>
  <c r="Z514" i="1" s="1" a="1"/>
  <c r="Z514" i="1" s="1"/>
  <c r="M515" i="1"/>
  <c r="Z515" i="1" s="1" a="1"/>
  <c r="Z515" i="1" s="1"/>
  <c r="M516" i="1"/>
  <c r="Z516" i="1" s="1" a="1"/>
  <c r="Z516" i="1" s="1"/>
  <c r="M517" i="1"/>
  <c r="Z517" i="1" s="1" a="1"/>
  <c r="Z517" i="1" s="1"/>
  <c r="M518" i="1"/>
  <c r="Z518" i="1" s="1" a="1"/>
  <c r="Z518" i="1" s="1"/>
  <c r="M519" i="1"/>
  <c r="Z519" i="1" s="1" a="1"/>
  <c r="Z519" i="1" s="1"/>
  <c r="M520" i="1"/>
  <c r="Z520" i="1" s="1" a="1"/>
  <c r="Z520" i="1" s="1"/>
  <c r="M521" i="1"/>
  <c r="Z521" i="1" s="1" a="1"/>
  <c r="Z521" i="1" s="1"/>
  <c r="M522" i="1"/>
  <c r="Z522" i="1" s="1" a="1"/>
  <c r="Z522" i="1" s="1"/>
  <c r="M523" i="1"/>
  <c r="Z523" i="1" s="1" a="1"/>
  <c r="Z523" i="1" s="1"/>
  <c r="M524" i="1"/>
  <c r="Z524" i="1" s="1" a="1"/>
  <c r="Z524" i="1" s="1"/>
  <c r="M525" i="1"/>
  <c r="Z525" i="1" s="1" a="1"/>
  <c r="Z525" i="1" s="1"/>
  <c r="M526" i="1"/>
  <c r="Z526" i="1" s="1" a="1"/>
  <c r="Z526" i="1" s="1"/>
  <c r="M527" i="1"/>
  <c r="Z527" i="1" s="1" a="1"/>
  <c r="Z527" i="1" s="1"/>
  <c r="M528" i="1"/>
  <c r="Z528" i="1" s="1" a="1"/>
  <c r="Z528" i="1" s="1"/>
  <c r="M529" i="1"/>
  <c r="Z529" i="1" s="1" a="1"/>
  <c r="Z529" i="1" s="1"/>
  <c r="M530" i="1"/>
  <c r="Z530" i="1" s="1" a="1"/>
  <c r="Z530" i="1" s="1"/>
  <c r="M531" i="1"/>
  <c r="Z531" i="1" s="1" a="1"/>
  <c r="Z531" i="1" s="1"/>
  <c r="M532" i="1"/>
  <c r="Z532" i="1" s="1" a="1"/>
  <c r="Z532" i="1" s="1"/>
  <c r="M533" i="1"/>
  <c r="Z533" i="1" s="1" a="1"/>
  <c r="Z533" i="1" s="1"/>
  <c r="M534" i="1"/>
  <c r="Z534" i="1" s="1" a="1"/>
  <c r="Z534" i="1" s="1"/>
  <c r="M535" i="1"/>
  <c r="Z535" i="1" s="1" a="1"/>
  <c r="Z535" i="1" s="1"/>
  <c r="M536" i="1"/>
  <c r="Z536" i="1" s="1" a="1"/>
  <c r="Z536" i="1" s="1"/>
  <c r="M537" i="1"/>
  <c r="Z537" i="1" s="1" a="1"/>
  <c r="Z537" i="1" s="1"/>
  <c r="M538" i="1"/>
  <c r="Z538" i="1" s="1" a="1"/>
  <c r="Z538" i="1" s="1"/>
  <c r="M539" i="1"/>
  <c r="Z539" i="1" s="1" a="1"/>
  <c r="Z539" i="1" s="1"/>
  <c r="M540" i="1"/>
  <c r="Z540" i="1" s="1" a="1"/>
  <c r="Z540" i="1" s="1"/>
  <c r="M541" i="1"/>
  <c r="Z541" i="1" s="1" a="1"/>
  <c r="Z541" i="1" s="1"/>
  <c r="M542" i="1"/>
  <c r="Z542" i="1" s="1" a="1"/>
  <c r="Z542" i="1" s="1"/>
  <c r="M543" i="1"/>
  <c r="Z543" i="1" s="1" a="1"/>
  <c r="Z543" i="1" s="1"/>
  <c r="M544" i="1"/>
  <c r="Z544" i="1" s="1" a="1"/>
  <c r="Z544" i="1" s="1"/>
  <c r="M545" i="1"/>
  <c r="Z545" i="1" s="1" a="1"/>
  <c r="Z545" i="1" s="1"/>
  <c r="M546" i="1"/>
  <c r="Z546" i="1" s="1" a="1"/>
  <c r="Z546" i="1" s="1"/>
  <c r="M547" i="1"/>
  <c r="Z547" i="1" s="1" a="1"/>
  <c r="Z547" i="1" s="1"/>
  <c r="M548" i="1"/>
  <c r="Z548" i="1" s="1" a="1"/>
  <c r="Z548" i="1" s="1"/>
  <c r="M549" i="1"/>
  <c r="Z549" i="1" s="1" a="1"/>
  <c r="Z549" i="1" s="1"/>
  <c r="M550" i="1"/>
  <c r="Z550" i="1" s="1" a="1"/>
  <c r="Z550" i="1" s="1"/>
  <c r="M551" i="1"/>
  <c r="Z551" i="1" s="1" a="1"/>
  <c r="Z551" i="1" s="1"/>
  <c r="M552" i="1"/>
  <c r="Z552" i="1" s="1" a="1"/>
  <c r="Z552" i="1" s="1"/>
  <c r="M553" i="1"/>
  <c r="Z553" i="1" s="1" a="1"/>
  <c r="Z553" i="1" s="1"/>
  <c r="M554" i="1"/>
  <c r="Z554" i="1" s="1" a="1"/>
  <c r="Z554" i="1" s="1"/>
  <c r="M555" i="1"/>
  <c r="Z555" i="1" s="1" a="1"/>
  <c r="Z555" i="1" s="1"/>
  <c r="M556" i="1"/>
  <c r="Z556" i="1" s="1" a="1"/>
  <c r="Z556" i="1" s="1"/>
  <c r="M557" i="1"/>
  <c r="Z557" i="1" s="1" a="1"/>
  <c r="Z557" i="1" s="1"/>
  <c r="M558" i="1"/>
  <c r="Z558" i="1" s="1" a="1"/>
  <c r="Z558" i="1" s="1"/>
  <c r="M559" i="1"/>
  <c r="Z559" i="1" s="1" a="1"/>
  <c r="Z559" i="1" s="1"/>
  <c r="M560" i="1"/>
  <c r="Z560" i="1" s="1" a="1"/>
  <c r="Z560" i="1" s="1"/>
  <c r="M561" i="1"/>
  <c r="Z561" i="1" s="1" a="1"/>
  <c r="Z561" i="1" s="1"/>
  <c r="M562" i="1"/>
  <c r="Z562" i="1" s="1" a="1"/>
  <c r="Z562" i="1" s="1"/>
  <c r="M563" i="1"/>
  <c r="Z563" i="1" s="1" a="1"/>
  <c r="Z563" i="1" s="1"/>
  <c r="M564" i="1"/>
  <c r="Z564" i="1" s="1" a="1"/>
  <c r="Z564" i="1" s="1"/>
  <c r="M565" i="1"/>
  <c r="Z565" i="1" s="1" a="1"/>
  <c r="Z565" i="1" s="1"/>
  <c r="M566" i="1"/>
  <c r="Z566" i="1" s="1" a="1"/>
  <c r="Z566" i="1" s="1"/>
  <c r="M567" i="1"/>
  <c r="Z567" i="1" s="1" a="1"/>
  <c r="Z567" i="1" s="1"/>
  <c r="M568" i="1"/>
  <c r="Z568" i="1" s="1" a="1"/>
  <c r="Z568" i="1" s="1"/>
  <c r="M569" i="1"/>
  <c r="Z569" i="1" s="1" a="1"/>
  <c r="Z569" i="1" s="1"/>
  <c r="M570" i="1"/>
  <c r="Z570" i="1" s="1" a="1"/>
  <c r="Z570" i="1" s="1"/>
  <c r="M571" i="1"/>
  <c r="Z571" i="1" s="1" a="1"/>
  <c r="Z571" i="1" s="1"/>
  <c r="M572" i="1"/>
  <c r="Z572" i="1" s="1" a="1"/>
  <c r="Z572" i="1" s="1"/>
  <c r="M573" i="1"/>
  <c r="Z573" i="1" s="1" a="1"/>
  <c r="Z573" i="1" s="1"/>
  <c r="M574" i="1"/>
  <c r="Z574" i="1" s="1" a="1"/>
  <c r="Z574" i="1" s="1"/>
  <c r="M575" i="1"/>
  <c r="Z575" i="1" s="1" a="1"/>
  <c r="Z575" i="1" s="1"/>
  <c r="M576" i="1"/>
  <c r="Z576" i="1" s="1" a="1"/>
  <c r="Z576" i="1" s="1"/>
  <c r="M577" i="1"/>
  <c r="Z577" i="1" s="1" a="1"/>
  <c r="Z577" i="1" s="1"/>
  <c r="M578" i="1"/>
  <c r="Z578" i="1" s="1" a="1"/>
  <c r="Z578" i="1" s="1"/>
  <c r="M579" i="1"/>
  <c r="Z579" i="1" s="1" a="1"/>
  <c r="Z579" i="1" s="1"/>
  <c r="M580" i="1"/>
  <c r="Z580" i="1" s="1" a="1"/>
  <c r="Z580" i="1" s="1"/>
  <c r="M581" i="1"/>
  <c r="Z581" i="1" s="1" a="1"/>
  <c r="Z581" i="1" s="1"/>
  <c r="M582" i="1"/>
  <c r="Z582" i="1" s="1" a="1"/>
  <c r="Z582" i="1" s="1"/>
  <c r="M583" i="1"/>
  <c r="Z583" i="1" s="1" a="1"/>
  <c r="Z583" i="1" s="1"/>
  <c r="M584" i="1"/>
  <c r="Z584" i="1" s="1" a="1"/>
  <c r="Z584" i="1" s="1"/>
  <c r="M585" i="1"/>
  <c r="Z585" i="1" s="1" a="1"/>
  <c r="Z585" i="1" s="1"/>
  <c r="M586" i="1"/>
  <c r="Z586" i="1" s="1" a="1"/>
  <c r="Z586" i="1" s="1"/>
  <c r="M587" i="1"/>
  <c r="Z587" i="1" s="1" a="1"/>
  <c r="Z587" i="1" s="1"/>
  <c r="M588" i="1"/>
  <c r="Z588" i="1" s="1" a="1"/>
  <c r="Z588" i="1" s="1"/>
  <c r="M589" i="1"/>
  <c r="Z589" i="1" s="1" a="1"/>
  <c r="Z589" i="1" s="1"/>
  <c r="M590" i="1"/>
  <c r="Z590" i="1" s="1" a="1"/>
  <c r="Z590" i="1" s="1"/>
  <c r="M591" i="1"/>
  <c r="Z591" i="1" s="1" a="1"/>
  <c r="Z591" i="1" s="1"/>
  <c r="M592" i="1"/>
  <c r="Z592" i="1" s="1" a="1"/>
  <c r="Z592" i="1" s="1"/>
  <c r="M593" i="1"/>
  <c r="Z593" i="1" s="1" a="1"/>
  <c r="Z593" i="1" s="1"/>
  <c r="M594" i="1"/>
  <c r="Z594" i="1" s="1" a="1"/>
  <c r="Z594" i="1" s="1"/>
  <c r="M595" i="1"/>
  <c r="Z595" i="1" s="1" a="1"/>
  <c r="Z595" i="1" s="1"/>
  <c r="M596" i="1"/>
  <c r="Z596" i="1" s="1" a="1"/>
  <c r="Z596" i="1" s="1"/>
  <c r="M597" i="1"/>
  <c r="Z597" i="1" s="1" a="1"/>
  <c r="Z597" i="1" s="1"/>
  <c r="M598" i="1"/>
  <c r="Z598" i="1" s="1" a="1"/>
  <c r="Z598" i="1" s="1"/>
  <c r="M599" i="1"/>
  <c r="Z599" i="1" s="1" a="1"/>
  <c r="Z599" i="1" s="1"/>
  <c r="M600" i="1"/>
  <c r="Z600" i="1" s="1" a="1"/>
  <c r="Z600" i="1" s="1"/>
  <c r="M601" i="1"/>
  <c r="Z601" i="1" s="1" a="1"/>
  <c r="Z601" i="1" s="1"/>
  <c r="M602" i="1"/>
  <c r="Z602" i="1" s="1" a="1"/>
  <c r="Z602" i="1" s="1"/>
  <c r="M603" i="1"/>
  <c r="Z603" i="1" s="1" a="1"/>
  <c r="Z603" i="1" s="1"/>
  <c r="M604" i="1"/>
  <c r="Z604" i="1" s="1" a="1"/>
  <c r="Z604" i="1" s="1"/>
  <c r="M605" i="1"/>
  <c r="Z605" i="1" s="1" a="1"/>
  <c r="Z605" i="1" s="1"/>
  <c r="M606" i="1"/>
  <c r="Z606" i="1" s="1" a="1"/>
  <c r="Z606" i="1" s="1"/>
  <c r="M607" i="1"/>
  <c r="Z607" i="1" s="1" a="1"/>
  <c r="Z607" i="1" s="1"/>
  <c r="M608" i="1"/>
  <c r="Z608" i="1" s="1" a="1"/>
  <c r="Z608" i="1" s="1"/>
  <c r="M609" i="1"/>
  <c r="Z609" i="1" s="1" a="1"/>
  <c r="Z609" i="1" s="1"/>
  <c r="M610" i="1"/>
  <c r="Z610" i="1" s="1" a="1"/>
  <c r="Z610" i="1" s="1"/>
  <c r="M611" i="1"/>
  <c r="Z611" i="1" s="1" a="1"/>
  <c r="Z611" i="1" s="1"/>
  <c r="M612" i="1"/>
  <c r="Z612" i="1" s="1" a="1"/>
  <c r="Z612" i="1" s="1"/>
  <c r="M613" i="1"/>
  <c r="Z613" i="1" s="1" a="1"/>
  <c r="Z613" i="1" s="1"/>
  <c r="M614" i="1"/>
  <c r="Z614" i="1" s="1" a="1"/>
  <c r="Z614" i="1" s="1"/>
  <c r="M615" i="1"/>
  <c r="Z615" i="1" s="1" a="1"/>
  <c r="Z615" i="1" s="1"/>
  <c r="M616" i="1"/>
  <c r="Z616" i="1" s="1" a="1"/>
  <c r="Z616" i="1" s="1"/>
  <c r="M617" i="1"/>
  <c r="Z617" i="1" s="1" a="1"/>
  <c r="Z617" i="1" s="1"/>
  <c r="M618" i="1"/>
  <c r="Z618" i="1" s="1" a="1"/>
  <c r="Z618" i="1" s="1"/>
  <c r="M619" i="1"/>
  <c r="Z619" i="1" s="1" a="1"/>
  <c r="Z619" i="1" s="1"/>
  <c r="M620" i="1"/>
  <c r="Z620" i="1" s="1" a="1"/>
  <c r="Z620" i="1" s="1"/>
  <c r="M621" i="1"/>
  <c r="Z621" i="1" s="1" a="1"/>
  <c r="Z621" i="1" s="1"/>
  <c r="M622" i="1"/>
  <c r="Z622" i="1" s="1" a="1"/>
  <c r="Z622" i="1" s="1"/>
  <c r="M623" i="1"/>
  <c r="Z623" i="1" s="1" a="1"/>
  <c r="Z623" i="1" s="1"/>
  <c r="M624" i="1"/>
  <c r="Z624" i="1" s="1" a="1"/>
  <c r="Z624" i="1" s="1"/>
  <c r="M625" i="1"/>
  <c r="Z625" i="1" s="1" a="1"/>
  <c r="Z625" i="1" s="1"/>
  <c r="M626" i="1"/>
  <c r="Z626" i="1" s="1" a="1"/>
  <c r="Z626" i="1" s="1"/>
  <c r="M627" i="1"/>
  <c r="Z627" i="1" s="1" a="1"/>
  <c r="Z627" i="1" s="1"/>
  <c r="M628" i="1"/>
  <c r="Z628" i="1" s="1" a="1"/>
  <c r="Z628" i="1" s="1"/>
  <c r="M629" i="1"/>
  <c r="Z629" i="1" s="1" a="1"/>
  <c r="Z629" i="1" s="1"/>
  <c r="M630" i="1"/>
  <c r="Z630" i="1" s="1" a="1"/>
  <c r="Z630" i="1" s="1"/>
  <c r="M631" i="1"/>
  <c r="Z631" i="1" s="1" a="1"/>
  <c r="Z631" i="1" s="1"/>
  <c r="M632" i="1"/>
  <c r="Z632" i="1" s="1" a="1"/>
  <c r="Z632" i="1" s="1"/>
  <c r="M633" i="1"/>
  <c r="Z633" i="1" s="1" a="1"/>
  <c r="Z633" i="1" s="1"/>
  <c r="M634" i="1"/>
  <c r="Z634" i="1" s="1" a="1"/>
  <c r="Z634" i="1" s="1"/>
  <c r="M635" i="1"/>
  <c r="Z635" i="1" s="1" a="1"/>
  <c r="Z635" i="1" s="1"/>
  <c r="M636" i="1"/>
  <c r="Z636" i="1" s="1" a="1"/>
  <c r="Z636" i="1" s="1"/>
  <c r="M637" i="1"/>
  <c r="Z637" i="1" s="1" a="1"/>
  <c r="Z637" i="1" s="1"/>
  <c r="M638" i="1"/>
  <c r="Z638" i="1" s="1" a="1"/>
  <c r="Z638" i="1" s="1"/>
  <c r="M639" i="1"/>
  <c r="Z639" i="1" s="1" a="1"/>
  <c r="Z639" i="1" s="1"/>
  <c r="M640" i="1"/>
  <c r="Z640" i="1" s="1" a="1"/>
  <c r="Z640" i="1" s="1"/>
  <c r="M641" i="1"/>
  <c r="Z641" i="1" s="1" a="1"/>
  <c r="Z641" i="1" s="1"/>
  <c r="M642" i="1"/>
  <c r="Z642" i="1" s="1" a="1"/>
  <c r="Z642" i="1" s="1"/>
  <c r="M643" i="1"/>
  <c r="Z643" i="1" s="1" a="1"/>
  <c r="Z643" i="1" s="1"/>
  <c r="M644" i="1"/>
  <c r="Z644" i="1" s="1" a="1"/>
  <c r="Z644" i="1" s="1"/>
  <c r="M645" i="1"/>
  <c r="Z645" i="1" s="1" a="1"/>
  <c r="Z645" i="1" s="1"/>
  <c r="M646" i="1"/>
  <c r="Z646" i="1" s="1" a="1"/>
  <c r="Z646" i="1" s="1"/>
  <c r="M647" i="1"/>
  <c r="Z647" i="1" s="1" a="1"/>
  <c r="Z647" i="1" s="1"/>
  <c r="M648" i="1"/>
  <c r="Z648" i="1" s="1" a="1"/>
  <c r="Z648" i="1" s="1"/>
  <c r="M649" i="1"/>
  <c r="Z649" i="1" s="1" a="1"/>
  <c r="Z649" i="1" s="1"/>
  <c r="M650" i="1"/>
  <c r="Z650" i="1" s="1" a="1"/>
  <c r="Z650" i="1" s="1"/>
  <c r="M651" i="1"/>
  <c r="Z651" i="1" s="1" a="1"/>
  <c r="Z651" i="1" s="1"/>
  <c r="M652" i="1"/>
  <c r="Z652" i="1" s="1" a="1"/>
  <c r="Z652" i="1" s="1"/>
  <c r="M653" i="1"/>
  <c r="Z653" i="1" s="1" a="1"/>
  <c r="Z653" i="1" s="1"/>
  <c r="M654" i="1"/>
  <c r="Z654" i="1" s="1" a="1"/>
  <c r="Z654" i="1" s="1"/>
  <c r="M655" i="1"/>
  <c r="Z655" i="1" s="1" a="1"/>
  <c r="Z655" i="1" s="1"/>
  <c r="M656" i="1"/>
  <c r="Z656" i="1" s="1" a="1"/>
  <c r="Z656" i="1" s="1"/>
  <c r="M657" i="1"/>
  <c r="Z657" i="1" s="1" a="1"/>
  <c r="Z657" i="1" s="1"/>
  <c r="M658" i="1"/>
  <c r="Z658" i="1" s="1" a="1"/>
  <c r="Z658" i="1" s="1"/>
  <c r="M659" i="1"/>
  <c r="Z659" i="1" s="1" a="1"/>
  <c r="Z659" i="1" s="1"/>
  <c r="M660" i="1"/>
  <c r="Z660" i="1" s="1" a="1"/>
  <c r="Z660" i="1" s="1"/>
  <c r="M661" i="1"/>
  <c r="Z661" i="1" s="1" a="1"/>
  <c r="Z661" i="1" s="1"/>
  <c r="M662" i="1"/>
  <c r="Z662" i="1" s="1" a="1"/>
  <c r="Z662" i="1" s="1"/>
  <c r="M663" i="1"/>
  <c r="Z663" i="1" s="1" a="1"/>
  <c r="Z663" i="1" s="1"/>
  <c r="M664" i="1"/>
  <c r="Z664" i="1" s="1" a="1"/>
  <c r="Z664" i="1" s="1"/>
  <c r="M665" i="1"/>
  <c r="Z665" i="1" s="1" a="1"/>
  <c r="Z665" i="1" s="1"/>
  <c r="M666" i="1"/>
  <c r="Z666" i="1" s="1" a="1"/>
  <c r="Z666" i="1" s="1"/>
  <c r="M667" i="1"/>
  <c r="Z667" i="1" s="1" a="1"/>
  <c r="Z667" i="1" s="1"/>
  <c r="M668" i="1"/>
  <c r="Z668" i="1" s="1" a="1"/>
  <c r="Z668" i="1" s="1"/>
  <c r="M669" i="1"/>
  <c r="Z669" i="1" s="1" a="1"/>
  <c r="Z669" i="1" s="1"/>
  <c r="M670" i="1"/>
  <c r="Z670" i="1" s="1" a="1"/>
  <c r="Z670" i="1" s="1"/>
  <c r="M671" i="1"/>
  <c r="Z671" i="1" s="1" a="1"/>
  <c r="Z671" i="1" s="1"/>
  <c r="M672" i="1"/>
  <c r="Z672" i="1" s="1" a="1"/>
  <c r="Z672" i="1" s="1"/>
  <c r="M673" i="1"/>
  <c r="Z673" i="1" s="1" a="1"/>
  <c r="Z673" i="1" s="1"/>
  <c r="M674" i="1"/>
  <c r="Z674" i="1" s="1" a="1"/>
  <c r="Z674" i="1" s="1"/>
  <c r="M675" i="1"/>
  <c r="Z675" i="1" s="1" a="1"/>
  <c r="Z675" i="1" s="1"/>
  <c r="M676" i="1"/>
  <c r="Z676" i="1" s="1" a="1"/>
  <c r="Z676" i="1" s="1"/>
  <c r="M677" i="1"/>
  <c r="Z677" i="1" s="1" a="1"/>
  <c r="Z677" i="1" s="1"/>
  <c r="M678" i="1"/>
  <c r="Z678" i="1" s="1" a="1"/>
  <c r="Z678" i="1" s="1"/>
  <c r="M679" i="1"/>
  <c r="Z679" i="1" s="1" a="1"/>
  <c r="Z679" i="1" s="1"/>
  <c r="M680" i="1"/>
  <c r="Z680" i="1" s="1" a="1"/>
  <c r="Z680" i="1" s="1"/>
  <c r="M681" i="1"/>
  <c r="Z681" i="1" s="1" a="1"/>
  <c r="Z681" i="1" s="1"/>
  <c r="M682" i="1"/>
  <c r="Z682" i="1" s="1" a="1"/>
  <c r="Z682" i="1" s="1"/>
  <c r="M683" i="1"/>
  <c r="Z683" i="1" s="1" a="1"/>
  <c r="Z683" i="1" s="1"/>
  <c r="M684" i="1"/>
  <c r="Z684" i="1" s="1" a="1"/>
  <c r="Z684" i="1" s="1"/>
  <c r="M685" i="1"/>
  <c r="Z685" i="1" s="1" a="1"/>
  <c r="Z685" i="1" s="1"/>
  <c r="M686" i="1"/>
  <c r="Z686" i="1" s="1" a="1"/>
  <c r="Z686" i="1" s="1"/>
  <c r="M687" i="1"/>
  <c r="Z687" i="1" s="1" a="1"/>
  <c r="Z687" i="1" s="1"/>
  <c r="M688" i="1"/>
  <c r="Z688" i="1" s="1" a="1"/>
  <c r="Z688" i="1" s="1"/>
  <c r="M689" i="1"/>
  <c r="Z689" i="1" s="1" a="1"/>
  <c r="Z689" i="1" s="1"/>
  <c r="M690" i="1"/>
  <c r="Z690" i="1" s="1" a="1"/>
  <c r="Z690" i="1" s="1"/>
  <c r="M691" i="1"/>
  <c r="Z691" i="1" s="1" a="1"/>
  <c r="Z691" i="1" s="1"/>
  <c r="M692" i="1"/>
  <c r="Z692" i="1" s="1" a="1"/>
  <c r="Z692" i="1" s="1"/>
  <c r="M693" i="1"/>
  <c r="Z693" i="1" s="1" a="1"/>
  <c r="Z693" i="1" s="1"/>
  <c r="M694" i="1"/>
  <c r="Z694" i="1" s="1" a="1"/>
  <c r="Z694" i="1" s="1"/>
  <c r="M695" i="1"/>
  <c r="Z695" i="1" s="1" a="1"/>
  <c r="Z695" i="1" s="1"/>
  <c r="M696" i="1"/>
  <c r="Z696" i="1" s="1" a="1"/>
  <c r="Z696" i="1" s="1"/>
  <c r="M697" i="1"/>
  <c r="Z697" i="1" s="1" a="1"/>
  <c r="Z697" i="1" s="1"/>
  <c r="M698" i="1"/>
  <c r="Z698" i="1" s="1" a="1"/>
  <c r="Z698" i="1" s="1"/>
  <c r="M699" i="1"/>
  <c r="Z699" i="1" s="1" a="1"/>
  <c r="Z699" i="1" s="1"/>
  <c r="M700" i="1"/>
  <c r="Z700" i="1" s="1" a="1"/>
  <c r="Z700" i="1" s="1"/>
  <c r="M701" i="1"/>
  <c r="Z701" i="1" s="1" a="1"/>
  <c r="Z701" i="1" s="1"/>
  <c r="M702" i="1"/>
  <c r="Z702" i="1" s="1" a="1"/>
  <c r="Z702" i="1" s="1"/>
  <c r="M703" i="1"/>
  <c r="Z703" i="1" s="1" a="1"/>
  <c r="Z703" i="1" s="1"/>
  <c r="M704" i="1"/>
  <c r="Z704" i="1" s="1" a="1"/>
  <c r="Z704" i="1" s="1"/>
  <c r="M705" i="1"/>
  <c r="Z705" i="1" s="1" a="1"/>
  <c r="Z705" i="1" s="1"/>
  <c r="M706" i="1"/>
  <c r="Z706" i="1" s="1" a="1"/>
  <c r="Z706" i="1" s="1"/>
  <c r="M707" i="1"/>
  <c r="Z707" i="1" s="1" a="1"/>
  <c r="Z707" i="1" s="1"/>
  <c r="M708" i="1"/>
  <c r="Z708" i="1" s="1" a="1"/>
  <c r="Z708" i="1" s="1"/>
  <c r="M709" i="1"/>
  <c r="Z709" i="1" s="1" a="1"/>
  <c r="Z709" i="1" s="1"/>
  <c r="M710" i="1"/>
  <c r="Z710" i="1" s="1" a="1"/>
  <c r="Z710" i="1" s="1"/>
  <c r="M711" i="1"/>
  <c r="Z711" i="1" s="1" a="1"/>
  <c r="Z711" i="1" s="1"/>
  <c r="M712" i="1"/>
  <c r="Z712" i="1" s="1" a="1"/>
  <c r="Z712" i="1" s="1"/>
  <c r="M713" i="1"/>
  <c r="Z713" i="1" s="1" a="1"/>
  <c r="Z713" i="1" s="1"/>
  <c r="M714" i="1"/>
  <c r="Z714" i="1" s="1" a="1"/>
  <c r="Z714" i="1" s="1"/>
  <c r="M715" i="1"/>
  <c r="Z715" i="1" s="1" a="1"/>
  <c r="Z715" i="1" s="1"/>
  <c r="M716" i="1"/>
  <c r="Z716" i="1" s="1" a="1"/>
  <c r="Z716" i="1" s="1"/>
  <c r="M717" i="1"/>
  <c r="Z717" i="1" s="1" a="1"/>
  <c r="Z717" i="1" s="1"/>
  <c r="M718" i="1"/>
  <c r="Z718" i="1" s="1" a="1"/>
  <c r="Z718" i="1" s="1"/>
  <c r="M719" i="1"/>
  <c r="Z719" i="1" s="1" a="1"/>
  <c r="Z719" i="1" s="1"/>
  <c r="M720" i="1"/>
  <c r="Z720" i="1" s="1" a="1"/>
  <c r="Z720" i="1" s="1"/>
  <c r="M721" i="1"/>
  <c r="Z721" i="1" s="1" a="1"/>
  <c r="Z721" i="1" s="1"/>
  <c r="M722" i="1"/>
  <c r="Z722" i="1" s="1" a="1"/>
  <c r="Z722" i="1" s="1"/>
  <c r="M723" i="1"/>
  <c r="Z723" i="1" s="1" a="1"/>
  <c r="Z723" i="1" s="1"/>
  <c r="M724" i="1"/>
  <c r="Z724" i="1" s="1" a="1"/>
  <c r="Z724" i="1" s="1"/>
  <c r="M725" i="1"/>
  <c r="Z725" i="1" s="1" a="1"/>
  <c r="Z725" i="1" s="1"/>
  <c r="M726" i="1"/>
  <c r="Z726" i="1" s="1" a="1"/>
  <c r="Z726" i="1" s="1"/>
  <c r="M727" i="1"/>
  <c r="Z727" i="1" s="1" a="1"/>
  <c r="Z727" i="1" s="1"/>
  <c r="M728" i="1"/>
  <c r="Z728" i="1" s="1" a="1"/>
  <c r="Z728" i="1" s="1"/>
  <c r="M729" i="1"/>
  <c r="Z729" i="1" s="1" a="1"/>
  <c r="Z729" i="1" s="1"/>
  <c r="M730" i="1"/>
  <c r="Z730" i="1" s="1" a="1"/>
  <c r="Z730" i="1" s="1"/>
  <c r="M731" i="1"/>
  <c r="Z731" i="1" s="1" a="1"/>
  <c r="Z731" i="1" s="1"/>
  <c r="M732" i="1"/>
  <c r="Z732" i="1" s="1" a="1"/>
  <c r="Z732" i="1" s="1"/>
  <c r="M733" i="1"/>
  <c r="Z733" i="1" s="1" a="1"/>
  <c r="Z733" i="1" s="1"/>
  <c r="M734" i="1"/>
  <c r="Z734" i="1" s="1" a="1"/>
  <c r="Z734" i="1" s="1"/>
  <c r="M735" i="1"/>
  <c r="Z735" i="1" s="1" a="1"/>
  <c r="Z735" i="1" s="1"/>
  <c r="M736" i="1"/>
  <c r="Z736" i="1" s="1" a="1"/>
  <c r="Z736" i="1" s="1"/>
  <c r="M737" i="1"/>
  <c r="Z737" i="1" s="1" a="1"/>
  <c r="Z737" i="1" s="1"/>
  <c r="M738" i="1"/>
  <c r="Z738" i="1" s="1" a="1"/>
  <c r="Z738" i="1" s="1"/>
  <c r="M739" i="1"/>
  <c r="Z739" i="1" s="1" a="1"/>
  <c r="Z739" i="1" s="1"/>
  <c r="M740" i="1"/>
  <c r="Z740" i="1" s="1" a="1"/>
  <c r="Z740" i="1" s="1"/>
  <c r="M741" i="1"/>
  <c r="Z741" i="1" s="1" a="1"/>
  <c r="Z741" i="1" s="1"/>
  <c r="M742" i="1"/>
  <c r="Z742" i="1" s="1" a="1"/>
  <c r="Z742" i="1" s="1"/>
  <c r="M743" i="1"/>
  <c r="Z743" i="1" s="1" a="1"/>
  <c r="Z743" i="1" s="1"/>
  <c r="M744" i="1"/>
  <c r="Z744" i="1" s="1" a="1"/>
  <c r="Z744" i="1" s="1"/>
  <c r="M745" i="1"/>
  <c r="Z745" i="1" s="1" a="1"/>
  <c r="Z745" i="1" s="1"/>
  <c r="M746" i="1"/>
  <c r="Z746" i="1" s="1" a="1"/>
  <c r="Z746" i="1" s="1"/>
  <c r="M747" i="1"/>
  <c r="Z747" i="1" s="1" a="1"/>
  <c r="Z747" i="1" s="1"/>
  <c r="M748" i="1"/>
  <c r="Z748" i="1" s="1" a="1"/>
  <c r="Z748" i="1" s="1"/>
  <c r="M749" i="1"/>
  <c r="Z749" i="1" s="1" a="1"/>
  <c r="Z749" i="1" s="1"/>
  <c r="M750" i="1"/>
  <c r="Z750" i="1" s="1" a="1"/>
  <c r="Z750" i="1" s="1"/>
  <c r="M751" i="1"/>
  <c r="Z751" i="1" s="1" a="1"/>
  <c r="Z751" i="1" s="1"/>
  <c r="M752" i="1"/>
  <c r="Z752" i="1" s="1" a="1"/>
  <c r="Z752" i="1" s="1"/>
  <c r="M753" i="1"/>
  <c r="Z753" i="1" s="1" a="1"/>
  <c r="Z753" i="1" s="1"/>
  <c r="M754" i="1"/>
  <c r="Z754" i="1" s="1" a="1"/>
  <c r="Z754" i="1" s="1"/>
  <c r="M755" i="1"/>
  <c r="Z755" i="1" s="1" a="1"/>
  <c r="Z755" i="1" s="1"/>
  <c r="M756" i="1"/>
  <c r="Z756" i="1" s="1" a="1"/>
  <c r="Z756" i="1" s="1"/>
  <c r="M757" i="1"/>
  <c r="Z757" i="1" s="1" a="1"/>
  <c r="Z757" i="1" s="1"/>
  <c r="M758" i="1"/>
  <c r="Z758" i="1" s="1" a="1"/>
  <c r="Z758" i="1" s="1"/>
  <c r="M759" i="1"/>
  <c r="Z759" i="1" s="1" a="1"/>
  <c r="Z759" i="1" s="1"/>
  <c r="M760" i="1"/>
  <c r="Z760" i="1" s="1" a="1"/>
  <c r="Z760" i="1" s="1"/>
  <c r="M761" i="1"/>
  <c r="Z761" i="1" s="1" a="1"/>
  <c r="Z761" i="1" s="1"/>
  <c r="M762" i="1"/>
  <c r="Z762" i="1" s="1" a="1"/>
  <c r="Z762" i="1" s="1"/>
  <c r="M763" i="1"/>
  <c r="Z763" i="1" s="1" a="1"/>
  <c r="Z763" i="1" s="1"/>
  <c r="M764" i="1"/>
  <c r="Z764" i="1" s="1" a="1"/>
  <c r="Z764" i="1" s="1"/>
  <c r="M765" i="1"/>
  <c r="Z765" i="1" s="1" a="1"/>
  <c r="Z765" i="1" s="1"/>
  <c r="M766" i="1"/>
  <c r="Z766" i="1" s="1" a="1"/>
  <c r="Z766" i="1" s="1"/>
  <c r="M767" i="1"/>
  <c r="Z767" i="1" s="1" a="1"/>
  <c r="Z767" i="1" s="1"/>
  <c r="M768" i="1"/>
  <c r="Z768" i="1" s="1" a="1"/>
  <c r="Z768" i="1" s="1"/>
  <c r="M769" i="1"/>
  <c r="Z769" i="1" s="1" a="1"/>
  <c r="Z769" i="1" s="1"/>
  <c r="M770" i="1"/>
  <c r="Z770" i="1" s="1" a="1"/>
  <c r="Z770" i="1" s="1"/>
  <c r="M771" i="1"/>
  <c r="Z771" i="1" s="1" a="1"/>
  <c r="Z771" i="1" s="1"/>
  <c r="M772" i="1"/>
  <c r="Z772" i="1" s="1" a="1"/>
  <c r="Z772" i="1" s="1"/>
  <c r="M773" i="1"/>
  <c r="Z773" i="1" s="1" a="1"/>
  <c r="Z773" i="1" s="1"/>
  <c r="M774" i="1"/>
  <c r="Z774" i="1" s="1" a="1"/>
  <c r="Z774" i="1" s="1"/>
  <c r="M775" i="1"/>
  <c r="Z775" i="1" s="1" a="1"/>
  <c r="Z775" i="1" s="1"/>
  <c r="M776" i="1"/>
  <c r="Z776" i="1" s="1" a="1"/>
  <c r="Z776" i="1" s="1"/>
  <c r="M777" i="1"/>
  <c r="Z777" i="1" s="1" a="1"/>
  <c r="Z777" i="1" s="1"/>
  <c r="M778" i="1"/>
  <c r="Z778" i="1" s="1" a="1"/>
  <c r="Z778" i="1" s="1"/>
  <c r="M779" i="1"/>
  <c r="Z779" i="1" s="1" a="1"/>
  <c r="Z779" i="1" s="1"/>
  <c r="M780" i="1"/>
  <c r="Z780" i="1" s="1" a="1"/>
  <c r="Z780" i="1" s="1"/>
  <c r="M781" i="1"/>
  <c r="Z781" i="1" s="1" a="1"/>
  <c r="Z781" i="1" s="1"/>
  <c r="M782" i="1"/>
  <c r="Z782" i="1" s="1" a="1"/>
  <c r="Z782" i="1" s="1"/>
  <c r="M783" i="1"/>
  <c r="Z783" i="1" s="1" a="1"/>
  <c r="Z783" i="1" s="1"/>
  <c r="M784" i="1"/>
  <c r="Z784" i="1" s="1" a="1"/>
  <c r="Z784" i="1" s="1"/>
  <c r="M785" i="1"/>
  <c r="Z785" i="1" s="1" a="1"/>
  <c r="Z785" i="1" s="1"/>
  <c r="M786" i="1"/>
  <c r="Z786" i="1" s="1" a="1"/>
  <c r="Z786" i="1" s="1"/>
  <c r="M787" i="1"/>
  <c r="Z787" i="1" s="1" a="1"/>
  <c r="Z787" i="1" s="1"/>
  <c r="M788" i="1"/>
  <c r="Z788" i="1" s="1" a="1"/>
  <c r="Z788" i="1" s="1"/>
  <c r="M789" i="1"/>
  <c r="Z789" i="1" s="1" a="1"/>
  <c r="Z789" i="1" s="1"/>
  <c r="M790" i="1"/>
  <c r="Z790" i="1" s="1" a="1"/>
  <c r="Z790" i="1" s="1"/>
  <c r="M791" i="1"/>
  <c r="Z791" i="1" s="1" a="1"/>
  <c r="Z791" i="1" s="1"/>
  <c r="M792" i="1"/>
  <c r="Z792" i="1" s="1" a="1"/>
  <c r="Z792" i="1" s="1"/>
  <c r="M793" i="1"/>
  <c r="Z793" i="1" s="1" a="1"/>
  <c r="Z793" i="1" s="1"/>
  <c r="M794" i="1"/>
  <c r="Z794" i="1" s="1" a="1"/>
  <c r="Z794" i="1" s="1"/>
  <c r="M795" i="1"/>
  <c r="Z795" i="1" s="1" a="1"/>
  <c r="Z795" i="1" s="1"/>
  <c r="M796" i="1"/>
  <c r="Z796" i="1" s="1" a="1"/>
  <c r="Z796" i="1" s="1"/>
  <c r="M797" i="1"/>
  <c r="Z797" i="1" s="1" a="1"/>
  <c r="Z797" i="1" s="1"/>
  <c r="M798" i="1"/>
  <c r="Z798" i="1" s="1" a="1"/>
  <c r="Z798" i="1" s="1"/>
  <c r="M799" i="1"/>
  <c r="Z799" i="1" s="1" a="1"/>
  <c r="Z799" i="1" s="1"/>
  <c r="M800" i="1"/>
  <c r="Z800" i="1" s="1" a="1"/>
  <c r="Z800" i="1" s="1"/>
  <c r="M801" i="1"/>
  <c r="Z801" i="1" s="1" a="1"/>
  <c r="Z801" i="1" s="1"/>
  <c r="M802" i="1"/>
  <c r="Z802" i="1" s="1" a="1"/>
  <c r="Z802" i="1" s="1"/>
  <c r="M803" i="1"/>
  <c r="Z803" i="1" s="1" a="1"/>
  <c r="Z803" i="1" s="1"/>
  <c r="M804" i="1"/>
  <c r="Z804" i="1" s="1" a="1"/>
  <c r="Z804" i="1" s="1"/>
  <c r="M805" i="1"/>
  <c r="Z805" i="1" s="1" a="1"/>
  <c r="Z805" i="1" s="1"/>
  <c r="M806" i="1"/>
  <c r="Z806" i="1" s="1" a="1"/>
  <c r="Z806" i="1" s="1"/>
  <c r="M807" i="1"/>
  <c r="Z807" i="1" s="1" a="1"/>
  <c r="Z807" i="1" s="1"/>
  <c r="M808" i="1"/>
  <c r="Z808" i="1" s="1" a="1"/>
  <c r="Z808" i="1" s="1"/>
  <c r="M809" i="1"/>
  <c r="Z809" i="1" s="1" a="1"/>
  <c r="Z809" i="1" s="1"/>
  <c r="M810" i="1"/>
  <c r="Z810" i="1" s="1" a="1"/>
  <c r="Z810" i="1" s="1"/>
  <c r="M811" i="1"/>
  <c r="Z811" i="1" s="1" a="1"/>
  <c r="Z811" i="1" s="1"/>
  <c r="M812" i="1"/>
  <c r="Z812" i="1" s="1" a="1"/>
  <c r="Z812" i="1" s="1"/>
  <c r="M813" i="1"/>
  <c r="Z813" i="1" s="1" a="1"/>
  <c r="Z813" i="1" s="1"/>
  <c r="M814" i="1"/>
  <c r="Z814" i="1" s="1" a="1"/>
  <c r="Z814" i="1" s="1"/>
  <c r="M815" i="1"/>
  <c r="Z815" i="1" s="1" a="1"/>
  <c r="Z815" i="1" s="1"/>
  <c r="M816" i="1"/>
  <c r="Z816" i="1" s="1" a="1"/>
  <c r="Z816" i="1" s="1"/>
  <c r="M817" i="1"/>
  <c r="Z817" i="1" s="1" a="1"/>
  <c r="Z817" i="1" s="1"/>
  <c r="M818" i="1"/>
  <c r="Z818" i="1" s="1" a="1"/>
  <c r="Z818" i="1" s="1"/>
  <c r="M819" i="1"/>
  <c r="Z819" i="1" s="1" a="1"/>
  <c r="Z819" i="1" s="1"/>
  <c r="M820" i="1"/>
  <c r="Z820" i="1" s="1" a="1"/>
  <c r="Z820" i="1" s="1"/>
  <c r="M821" i="1"/>
  <c r="Z821" i="1" s="1" a="1"/>
  <c r="Z821" i="1" s="1"/>
  <c r="M822" i="1"/>
  <c r="Z822" i="1" s="1" a="1"/>
  <c r="Z822" i="1" s="1"/>
  <c r="M823" i="1"/>
  <c r="Z823" i="1" s="1" a="1"/>
  <c r="Z823" i="1" s="1"/>
  <c r="M824" i="1"/>
  <c r="Z824" i="1" s="1" a="1"/>
  <c r="Z824" i="1" s="1"/>
  <c r="M825" i="1"/>
  <c r="Z825" i="1" s="1" a="1"/>
  <c r="Z825" i="1" s="1"/>
  <c r="M826" i="1"/>
  <c r="Z826" i="1" s="1" a="1"/>
  <c r="Z826" i="1" s="1"/>
  <c r="M827" i="1"/>
  <c r="Z827" i="1" s="1" a="1"/>
  <c r="Z827" i="1" s="1"/>
  <c r="M828" i="1"/>
  <c r="Z828" i="1" s="1" a="1"/>
  <c r="Z828" i="1" s="1"/>
  <c r="M829" i="1"/>
  <c r="Z829" i="1" s="1" a="1"/>
  <c r="Z829" i="1" s="1"/>
  <c r="M830" i="1"/>
  <c r="Z830" i="1" s="1" a="1"/>
  <c r="Z830" i="1" s="1"/>
  <c r="M831" i="1"/>
  <c r="Z831" i="1" s="1" a="1"/>
  <c r="Z831" i="1" s="1"/>
  <c r="M832" i="1"/>
  <c r="Z832" i="1" s="1" a="1"/>
  <c r="Z832" i="1" s="1"/>
  <c r="M833" i="1"/>
  <c r="Z833" i="1" s="1" a="1"/>
  <c r="Z833" i="1" s="1"/>
  <c r="M834" i="1"/>
  <c r="Z834" i="1" s="1" a="1"/>
  <c r="Z834" i="1" s="1"/>
  <c r="M835" i="1"/>
  <c r="Z835" i="1" s="1" a="1"/>
  <c r="Z835" i="1" s="1"/>
  <c r="M836" i="1"/>
  <c r="Z836" i="1" s="1" a="1"/>
  <c r="Z836" i="1" s="1"/>
  <c r="M837" i="1"/>
  <c r="Z837" i="1" s="1" a="1"/>
  <c r="Z837" i="1" s="1"/>
  <c r="M838" i="1"/>
  <c r="Z838" i="1" s="1" a="1"/>
  <c r="Z838" i="1" s="1"/>
  <c r="M839" i="1"/>
  <c r="Z839" i="1" s="1" a="1"/>
  <c r="Z839" i="1" s="1"/>
  <c r="M840" i="1"/>
  <c r="Z840" i="1" s="1" a="1"/>
  <c r="Z840" i="1" s="1"/>
  <c r="M841" i="1"/>
  <c r="Z841" i="1" s="1" a="1"/>
  <c r="Z841" i="1" s="1"/>
  <c r="M842" i="1"/>
  <c r="Z842" i="1" s="1" a="1"/>
  <c r="Z842" i="1" s="1"/>
  <c r="M843" i="1"/>
  <c r="Z843" i="1" s="1" a="1"/>
  <c r="Z843" i="1" s="1"/>
  <c r="M844" i="1"/>
  <c r="Z844" i="1" s="1" a="1"/>
  <c r="Z844" i="1" s="1"/>
  <c r="M845" i="1"/>
  <c r="Z845" i="1" s="1" a="1"/>
  <c r="Z845" i="1" s="1"/>
  <c r="M846" i="1"/>
  <c r="Z846" i="1" s="1" a="1"/>
  <c r="Z846" i="1" s="1"/>
  <c r="M847" i="1"/>
  <c r="Z847" i="1" s="1" a="1"/>
  <c r="Z847" i="1" s="1"/>
  <c r="M848" i="1"/>
  <c r="Z848" i="1" s="1" a="1"/>
  <c r="Z848" i="1" s="1"/>
  <c r="M849" i="1"/>
  <c r="Z849" i="1" s="1" a="1"/>
  <c r="Z849" i="1" s="1"/>
  <c r="M850" i="1"/>
  <c r="Z850" i="1" s="1" a="1"/>
  <c r="Z850" i="1" s="1"/>
  <c r="M851" i="1"/>
  <c r="Z851" i="1" s="1" a="1"/>
  <c r="Z851" i="1" s="1"/>
  <c r="M852" i="1"/>
  <c r="Z852" i="1" s="1" a="1"/>
  <c r="Z852" i="1" s="1"/>
  <c r="M853" i="1"/>
  <c r="Z853" i="1" s="1" a="1"/>
  <c r="Z853" i="1" s="1"/>
  <c r="M854" i="1"/>
  <c r="Z854" i="1" s="1" a="1"/>
  <c r="Z854" i="1" s="1"/>
  <c r="M855" i="1"/>
  <c r="Z855" i="1" s="1" a="1"/>
  <c r="Z855" i="1" s="1"/>
  <c r="M856" i="1"/>
  <c r="Z856" i="1" s="1" a="1"/>
  <c r="Z856" i="1" s="1"/>
  <c r="M857" i="1"/>
  <c r="Z857" i="1" s="1" a="1"/>
  <c r="Z857" i="1" s="1"/>
  <c r="M858" i="1"/>
  <c r="Z858" i="1" s="1" a="1"/>
  <c r="Z858" i="1" s="1"/>
  <c r="M859" i="1"/>
  <c r="Z859" i="1" s="1" a="1"/>
  <c r="Z859" i="1" s="1"/>
  <c r="M860" i="1"/>
  <c r="Z860" i="1" s="1" a="1"/>
  <c r="Z860" i="1" s="1"/>
  <c r="M861" i="1"/>
  <c r="Z861" i="1" s="1" a="1"/>
  <c r="Z861" i="1" s="1"/>
  <c r="M862" i="1"/>
  <c r="Z862" i="1" s="1" a="1"/>
  <c r="Z862" i="1" s="1"/>
  <c r="M863" i="1"/>
  <c r="Z863" i="1" s="1" a="1"/>
  <c r="Z863" i="1" s="1"/>
  <c r="M864" i="1"/>
  <c r="Z864" i="1" s="1" a="1"/>
  <c r="Z864" i="1" s="1"/>
  <c r="M865" i="1"/>
  <c r="Z865" i="1" s="1" a="1"/>
  <c r="Z865" i="1" s="1"/>
  <c r="M866" i="1"/>
  <c r="Z866" i="1" s="1" a="1"/>
  <c r="Z866" i="1" s="1"/>
  <c r="M867" i="1"/>
  <c r="Z867" i="1" s="1" a="1"/>
  <c r="Z867" i="1" s="1"/>
  <c r="M868" i="1"/>
  <c r="Z868" i="1" s="1" a="1"/>
  <c r="Z868" i="1" s="1"/>
  <c r="M869" i="1"/>
  <c r="Z869" i="1" s="1" a="1"/>
  <c r="Z869" i="1" s="1"/>
  <c r="M870" i="1"/>
  <c r="Z870" i="1" s="1" a="1"/>
  <c r="Z870" i="1" s="1"/>
  <c r="M871" i="1"/>
  <c r="Z871" i="1" s="1" a="1"/>
  <c r="Z871" i="1" s="1"/>
  <c r="M872" i="1"/>
  <c r="Z872" i="1" s="1" a="1"/>
  <c r="Z872" i="1" s="1"/>
  <c r="M873" i="1"/>
  <c r="Z873" i="1" s="1" a="1"/>
  <c r="Z873" i="1" s="1"/>
  <c r="M874" i="1"/>
  <c r="Z874" i="1" s="1" a="1"/>
  <c r="Z874" i="1" s="1"/>
  <c r="M875" i="1"/>
  <c r="Z875" i="1" s="1" a="1"/>
  <c r="Z875" i="1" s="1"/>
  <c r="M876" i="1"/>
  <c r="Z876" i="1" s="1" a="1"/>
  <c r="Z876" i="1" s="1"/>
  <c r="M877" i="1"/>
  <c r="Z877" i="1" s="1" a="1"/>
  <c r="Z877" i="1" s="1"/>
  <c r="M878" i="1"/>
  <c r="Z878" i="1" s="1" a="1"/>
  <c r="Z878" i="1" s="1"/>
  <c r="M879" i="1"/>
  <c r="Z879" i="1" s="1" a="1"/>
  <c r="Z879" i="1" s="1"/>
  <c r="M880" i="1"/>
  <c r="Z880" i="1" s="1" a="1"/>
  <c r="Z880" i="1" s="1"/>
  <c r="M881" i="1"/>
  <c r="Z881" i="1" s="1" a="1"/>
  <c r="Z881" i="1" s="1"/>
  <c r="M882" i="1"/>
  <c r="Z882" i="1" s="1" a="1"/>
  <c r="Z882" i="1" s="1"/>
  <c r="M883" i="1"/>
  <c r="Z883" i="1" s="1" a="1"/>
  <c r="Z883" i="1" s="1"/>
  <c r="M884" i="1"/>
  <c r="Z884" i="1" s="1" a="1"/>
  <c r="Z884" i="1" s="1"/>
  <c r="M885" i="1"/>
  <c r="Z885" i="1" s="1" a="1"/>
  <c r="Z885" i="1" s="1"/>
  <c r="M886" i="1"/>
  <c r="Z886" i="1" s="1" a="1"/>
  <c r="Z886" i="1" s="1"/>
  <c r="M887" i="1"/>
  <c r="Z887" i="1" s="1" a="1"/>
  <c r="Z887" i="1" s="1"/>
  <c r="M888" i="1"/>
  <c r="Z888" i="1" s="1" a="1"/>
  <c r="Z888" i="1" s="1"/>
  <c r="M889" i="1"/>
  <c r="Z889" i="1" s="1" a="1"/>
  <c r="Z889" i="1" s="1"/>
  <c r="M890" i="1"/>
  <c r="Z890" i="1" s="1" a="1"/>
  <c r="Z890" i="1" s="1"/>
  <c r="M891" i="1"/>
  <c r="Z891" i="1" s="1" a="1"/>
  <c r="Z891" i="1" s="1"/>
  <c r="M892" i="1"/>
  <c r="Z892" i="1" s="1" a="1"/>
  <c r="Z892" i="1" s="1"/>
  <c r="M893" i="1"/>
  <c r="Z893" i="1" s="1" a="1"/>
  <c r="Z893" i="1" s="1"/>
  <c r="M894" i="1"/>
  <c r="Z894" i="1" s="1" a="1"/>
  <c r="Z894" i="1" s="1"/>
  <c r="M895" i="1"/>
  <c r="Z895" i="1" s="1" a="1"/>
  <c r="Z895" i="1" s="1"/>
  <c r="M896" i="1"/>
  <c r="Z896" i="1" s="1" a="1"/>
  <c r="Z896" i="1" s="1"/>
  <c r="M897" i="1"/>
  <c r="Z897" i="1" s="1" a="1"/>
  <c r="Z897" i="1" s="1"/>
  <c r="M898" i="1"/>
  <c r="Z898" i="1" s="1" a="1"/>
  <c r="Z898" i="1" s="1"/>
  <c r="M899" i="1"/>
  <c r="Z899" i="1" s="1" a="1"/>
  <c r="Z899" i="1" s="1"/>
  <c r="M900" i="1"/>
  <c r="Z900" i="1" s="1" a="1"/>
  <c r="Z900" i="1" s="1"/>
  <c r="M901" i="1"/>
  <c r="Z901" i="1" s="1" a="1"/>
  <c r="Z901" i="1" s="1"/>
  <c r="M902" i="1"/>
  <c r="Z902" i="1" s="1" a="1"/>
  <c r="Z902" i="1" s="1"/>
  <c r="M903" i="1"/>
  <c r="Z903" i="1" s="1" a="1"/>
  <c r="Z903" i="1" s="1"/>
  <c r="M904" i="1"/>
  <c r="Z904" i="1" s="1" a="1"/>
  <c r="Z904" i="1" s="1"/>
  <c r="M905" i="1"/>
  <c r="Z905" i="1" s="1" a="1"/>
  <c r="Z905" i="1" s="1"/>
  <c r="M906" i="1"/>
  <c r="Z906" i="1" s="1" a="1"/>
  <c r="Z906" i="1" s="1"/>
  <c r="M907" i="1"/>
  <c r="Z907" i="1" s="1" a="1"/>
  <c r="Z907" i="1" s="1"/>
  <c r="M908" i="1"/>
  <c r="Z908" i="1" s="1" a="1"/>
  <c r="Z908" i="1" s="1"/>
  <c r="M909" i="1"/>
  <c r="Z909" i="1" s="1" a="1"/>
  <c r="Z909" i="1" s="1"/>
  <c r="M910" i="1"/>
  <c r="Z910" i="1" s="1" a="1"/>
  <c r="Z910" i="1" s="1"/>
  <c r="M911" i="1"/>
  <c r="Z911" i="1" s="1" a="1"/>
  <c r="Z911" i="1" s="1"/>
  <c r="M912" i="1"/>
  <c r="Z912" i="1" s="1" a="1"/>
  <c r="Z912" i="1" s="1"/>
  <c r="M913" i="1"/>
  <c r="Z913" i="1" s="1" a="1"/>
  <c r="Z913" i="1" s="1"/>
  <c r="M914" i="1"/>
  <c r="Z914" i="1" s="1" a="1"/>
  <c r="Z914" i="1" s="1"/>
  <c r="M915" i="1"/>
  <c r="Z915" i="1" s="1" a="1"/>
  <c r="Z915" i="1" s="1"/>
  <c r="M916" i="1"/>
  <c r="Z916" i="1" s="1" a="1"/>
  <c r="Z916" i="1" s="1"/>
  <c r="M917" i="1"/>
  <c r="Z917" i="1" s="1" a="1"/>
  <c r="Z917" i="1" s="1"/>
  <c r="M918" i="1"/>
  <c r="Z918" i="1" s="1" a="1"/>
  <c r="Z918" i="1" s="1"/>
  <c r="M919" i="1"/>
  <c r="Z919" i="1" s="1" a="1"/>
  <c r="Z919" i="1" s="1"/>
  <c r="M920" i="1"/>
  <c r="Z920" i="1" s="1" a="1"/>
  <c r="Z920" i="1" s="1"/>
  <c r="M921" i="1"/>
  <c r="Z921" i="1" s="1" a="1"/>
  <c r="Z921" i="1" s="1"/>
  <c r="M922" i="1"/>
  <c r="Z922" i="1" s="1" a="1"/>
  <c r="Z922" i="1" s="1"/>
  <c r="M923" i="1"/>
  <c r="Z923" i="1" s="1" a="1"/>
  <c r="Z923" i="1" s="1"/>
  <c r="M924" i="1"/>
  <c r="Z924" i="1" s="1" a="1"/>
  <c r="Z924" i="1" s="1"/>
  <c r="M925" i="1"/>
  <c r="Z925" i="1" s="1" a="1"/>
  <c r="Z925" i="1" s="1"/>
  <c r="M926" i="1"/>
  <c r="Z926" i="1" s="1" a="1"/>
  <c r="Z926" i="1" s="1"/>
  <c r="M927" i="1"/>
  <c r="Z927" i="1" s="1" a="1"/>
  <c r="Z927" i="1" s="1"/>
  <c r="M928" i="1"/>
  <c r="Z928" i="1" s="1" a="1"/>
  <c r="Z928" i="1" s="1"/>
  <c r="M929" i="1"/>
  <c r="Z929" i="1" s="1" a="1"/>
  <c r="Z929" i="1" s="1"/>
  <c r="M930" i="1"/>
  <c r="Z930" i="1" s="1" a="1"/>
  <c r="Z930" i="1" s="1"/>
  <c r="M931" i="1"/>
  <c r="Z931" i="1" s="1" a="1"/>
  <c r="Z931" i="1" s="1"/>
  <c r="M932" i="1"/>
  <c r="Z932" i="1" s="1" a="1"/>
  <c r="Z932" i="1" s="1"/>
  <c r="M933" i="1"/>
  <c r="Z933" i="1" s="1" a="1"/>
  <c r="Z933" i="1" s="1"/>
  <c r="M934" i="1"/>
  <c r="Z934" i="1" s="1" a="1"/>
  <c r="Z934" i="1" s="1"/>
  <c r="M935" i="1"/>
  <c r="Z935" i="1" s="1" a="1"/>
  <c r="Z935" i="1" s="1"/>
  <c r="M936" i="1"/>
  <c r="Z936" i="1" s="1" a="1"/>
  <c r="Z936" i="1" s="1"/>
  <c r="M937" i="1"/>
  <c r="Z937" i="1" s="1" a="1"/>
  <c r="Z937" i="1" s="1"/>
  <c r="M938" i="1"/>
  <c r="Z938" i="1" s="1" a="1"/>
  <c r="Z938" i="1" s="1"/>
  <c r="M939" i="1"/>
  <c r="Z939" i="1" s="1" a="1"/>
  <c r="Z939" i="1" s="1"/>
  <c r="M940" i="1"/>
  <c r="Z940" i="1" s="1" a="1"/>
  <c r="Z940" i="1" s="1"/>
  <c r="M941" i="1"/>
  <c r="Z941" i="1" s="1" a="1"/>
  <c r="Z941" i="1" s="1"/>
  <c r="M942" i="1"/>
  <c r="Z942" i="1" s="1" a="1"/>
  <c r="Z942" i="1" s="1"/>
  <c r="M943" i="1"/>
  <c r="Z943" i="1" s="1" a="1"/>
  <c r="Z943" i="1" s="1"/>
  <c r="M944" i="1"/>
  <c r="Z944" i="1" s="1" a="1"/>
  <c r="Z944" i="1" s="1"/>
  <c r="M945" i="1"/>
  <c r="Z945" i="1" s="1" a="1"/>
  <c r="Z945" i="1" s="1"/>
  <c r="M946" i="1"/>
  <c r="Z946" i="1" s="1" a="1"/>
  <c r="Z946" i="1" s="1"/>
  <c r="M947" i="1"/>
  <c r="Z947" i="1" s="1" a="1"/>
  <c r="Z947" i="1" s="1"/>
  <c r="M948" i="1"/>
  <c r="Z948" i="1" s="1" a="1"/>
  <c r="Z948" i="1" s="1"/>
  <c r="M949" i="1"/>
  <c r="Z949" i="1" s="1" a="1"/>
  <c r="Z949" i="1" s="1"/>
  <c r="M950" i="1"/>
  <c r="Z950" i="1" s="1" a="1"/>
  <c r="Z950" i="1" s="1"/>
  <c r="M951" i="1"/>
  <c r="Z951" i="1" s="1" a="1"/>
  <c r="Z951" i="1" s="1"/>
  <c r="M952" i="1"/>
  <c r="Z952" i="1" s="1" a="1"/>
  <c r="Z952" i="1" s="1"/>
  <c r="M953" i="1"/>
  <c r="Z953" i="1" s="1" a="1"/>
  <c r="Z953" i="1" s="1"/>
  <c r="M954" i="1"/>
  <c r="Z954" i="1" s="1" a="1"/>
  <c r="Z954" i="1" s="1"/>
  <c r="M955" i="1"/>
  <c r="Z955" i="1" s="1" a="1"/>
  <c r="Z955" i="1" s="1"/>
  <c r="M956" i="1"/>
  <c r="Z956" i="1" s="1" a="1"/>
  <c r="Z956" i="1" s="1"/>
  <c r="M957" i="1"/>
  <c r="Z957" i="1" s="1" a="1"/>
  <c r="Z957" i="1" s="1"/>
  <c r="M958" i="1"/>
  <c r="Z958" i="1" s="1" a="1"/>
  <c r="Z958" i="1" s="1"/>
  <c r="M959" i="1"/>
  <c r="Z959" i="1" s="1" a="1"/>
  <c r="Z959" i="1" s="1"/>
  <c r="M960" i="1"/>
  <c r="Z960" i="1" s="1" a="1"/>
  <c r="Z960" i="1" s="1"/>
  <c r="M961" i="1"/>
  <c r="Z961" i="1" s="1" a="1"/>
  <c r="Z961" i="1" s="1"/>
  <c r="M962" i="1"/>
  <c r="Z962" i="1" s="1" a="1"/>
  <c r="Z962" i="1" s="1"/>
  <c r="M963" i="1"/>
  <c r="Z963" i="1" s="1" a="1"/>
  <c r="Z963" i="1" s="1"/>
  <c r="M964" i="1"/>
  <c r="Z964" i="1" s="1" a="1"/>
  <c r="Z964" i="1" s="1"/>
  <c r="M965" i="1"/>
  <c r="Z965" i="1" s="1" a="1"/>
  <c r="Z965" i="1" s="1"/>
  <c r="M966" i="1"/>
  <c r="Z966" i="1" s="1" a="1"/>
  <c r="Z966" i="1" s="1"/>
  <c r="M967" i="1"/>
  <c r="Z967" i="1" s="1" a="1"/>
  <c r="Z967" i="1" s="1"/>
  <c r="M968" i="1"/>
  <c r="Z968" i="1" s="1" a="1"/>
  <c r="Z968" i="1" s="1"/>
  <c r="M969" i="1"/>
  <c r="Z969" i="1" s="1" a="1"/>
  <c r="Z969" i="1" s="1"/>
  <c r="M970" i="1"/>
  <c r="Z970" i="1" s="1" a="1"/>
  <c r="Z970" i="1" s="1"/>
  <c r="M971" i="1"/>
  <c r="Z971" i="1" s="1" a="1"/>
  <c r="Z971" i="1" s="1"/>
  <c r="M972" i="1"/>
  <c r="Z972" i="1" s="1" a="1"/>
  <c r="Z972" i="1" s="1"/>
  <c r="M973" i="1"/>
  <c r="Z973" i="1" s="1" a="1"/>
  <c r="Z973" i="1" s="1"/>
  <c r="M974" i="1"/>
  <c r="Z974" i="1" s="1" a="1"/>
  <c r="Z974" i="1" s="1"/>
  <c r="M975" i="1"/>
  <c r="Z975" i="1" s="1" a="1"/>
  <c r="Z975" i="1" s="1"/>
  <c r="M976" i="1"/>
  <c r="Z976" i="1" s="1" a="1"/>
  <c r="Z976" i="1" s="1"/>
  <c r="M977" i="1"/>
  <c r="Z977" i="1" s="1" a="1"/>
  <c r="Z977" i="1" s="1"/>
  <c r="M978" i="1"/>
  <c r="Z978" i="1" s="1" a="1"/>
  <c r="Z978" i="1" s="1"/>
  <c r="M979" i="1"/>
  <c r="Z979" i="1" s="1" a="1"/>
  <c r="Z979" i="1" s="1"/>
  <c r="M980" i="1"/>
  <c r="Z980" i="1" s="1" a="1"/>
  <c r="Z980" i="1" s="1"/>
  <c r="M981" i="1"/>
  <c r="Z981" i="1" s="1" a="1"/>
  <c r="Z981" i="1" s="1"/>
  <c r="M982" i="1"/>
  <c r="Z982" i="1" s="1" a="1"/>
  <c r="Z982" i="1" s="1"/>
  <c r="M983" i="1"/>
  <c r="Z983" i="1" s="1" a="1"/>
  <c r="Z983" i="1" s="1"/>
  <c r="M984" i="1"/>
  <c r="Z984" i="1" s="1" a="1"/>
  <c r="Z984" i="1" s="1"/>
  <c r="M985" i="1"/>
  <c r="Z985" i="1" s="1" a="1"/>
  <c r="Z985" i="1" s="1"/>
  <c r="M986" i="1"/>
  <c r="Z986" i="1" s="1" a="1"/>
  <c r="Z986" i="1" s="1"/>
  <c r="M987" i="1"/>
  <c r="Z987" i="1" s="1" a="1"/>
  <c r="Z987" i="1" s="1"/>
  <c r="M988" i="1"/>
  <c r="Z988" i="1" s="1" a="1"/>
  <c r="Z988" i="1" s="1"/>
  <c r="M989" i="1"/>
  <c r="Z989" i="1" s="1" a="1"/>
  <c r="Z989" i="1" s="1"/>
  <c r="M990" i="1"/>
  <c r="Z990" i="1" s="1" a="1"/>
  <c r="Z990" i="1" s="1"/>
  <c r="M991" i="1"/>
  <c r="Z991" i="1" s="1" a="1"/>
  <c r="Z991" i="1" s="1"/>
  <c r="M992" i="1"/>
  <c r="Z992" i="1" s="1" a="1"/>
  <c r="Z992" i="1" s="1"/>
  <c r="M993" i="1"/>
  <c r="Z993" i="1" s="1" a="1"/>
  <c r="Z993" i="1" s="1"/>
  <c r="M994" i="1"/>
  <c r="Z994" i="1" s="1" a="1"/>
  <c r="Z994" i="1" s="1"/>
  <c r="M995" i="1"/>
  <c r="Z995" i="1" s="1" a="1"/>
  <c r="Z995" i="1" s="1"/>
  <c r="M996" i="1"/>
  <c r="Z996" i="1" s="1" a="1"/>
  <c r="Z996" i="1" s="1"/>
  <c r="M997" i="1"/>
  <c r="Z997" i="1" s="1" a="1"/>
  <c r="Z997" i="1" s="1"/>
  <c r="M998" i="1"/>
  <c r="Z998" i="1" s="1" a="1"/>
  <c r="Z998" i="1" s="1"/>
  <c r="M999" i="1"/>
  <c r="Z999" i="1" s="1" a="1"/>
  <c r="Z999" i="1" s="1"/>
  <c r="M1000" i="1"/>
  <c r="Z1000" i="1" s="1" a="1"/>
  <c r="Z1000" i="1" s="1"/>
  <c r="M1001" i="1"/>
  <c r="Z1001" i="1" s="1" a="1"/>
  <c r="Z1001" i="1" s="1"/>
  <c r="M1002" i="1"/>
  <c r="Z1002" i="1" s="1" a="1"/>
  <c r="Z1002" i="1" s="1"/>
  <c r="M1003" i="1"/>
  <c r="Z1003" i="1" s="1" a="1"/>
  <c r="Z1003" i="1" s="1"/>
  <c r="M1004" i="1"/>
  <c r="Z1004" i="1" s="1" a="1"/>
  <c r="Z1004" i="1" s="1"/>
  <c r="M1005" i="1"/>
  <c r="Z1005" i="1" s="1" a="1"/>
  <c r="Z1005" i="1" s="1"/>
  <c r="M1006" i="1"/>
  <c r="Z1006" i="1" s="1" a="1"/>
  <c r="Z1006" i="1" s="1"/>
  <c r="M1007" i="1"/>
  <c r="Z1007" i="1" s="1" a="1"/>
  <c r="Z1007" i="1" s="1"/>
  <c r="M1008" i="1"/>
  <c r="Z1008" i="1" s="1" a="1"/>
  <c r="Z1008" i="1" s="1"/>
  <c r="M1009" i="1"/>
  <c r="Z1009" i="1" s="1" a="1"/>
  <c r="Z1009" i="1" s="1"/>
  <c r="M1010" i="1"/>
  <c r="Z1010" i="1" s="1" a="1"/>
  <c r="Z1010" i="1" s="1"/>
  <c r="M1011" i="1"/>
  <c r="Z1011" i="1" s="1" a="1"/>
  <c r="Z1011" i="1" s="1"/>
  <c r="M1012" i="1"/>
  <c r="Z1012" i="1" s="1" a="1"/>
  <c r="Z1012" i="1" s="1"/>
  <c r="M1013" i="1"/>
  <c r="Z1013" i="1" s="1" a="1"/>
  <c r="Z1013" i="1" s="1"/>
  <c r="M1014" i="1"/>
  <c r="Z1014" i="1" s="1" a="1"/>
  <c r="Z1014" i="1" s="1"/>
  <c r="M1015" i="1"/>
  <c r="Z1015" i="1" s="1" a="1"/>
  <c r="Z1015" i="1" s="1"/>
  <c r="M1016" i="1"/>
  <c r="Z1016" i="1" s="1" a="1"/>
  <c r="Z1016" i="1" s="1"/>
  <c r="M1017" i="1"/>
  <c r="Z1017" i="1" s="1" a="1"/>
  <c r="Z1017" i="1" s="1"/>
  <c r="M1018" i="1"/>
  <c r="Z1018" i="1" s="1" a="1"/>
  <c r="Z1018" i="1" s="1"/>
  <c r="M1019" i="1"/>
  <c r="Z1019" i="1" s="1" a="1"/>
  <c r="Z1019" i="1" s="1"/>
  <c r="M1020" i="1"/>
  <c r="Z1020" i="1" s="1" a="1"/>
  <c r="Z1020" i="1" s="1"/>
  <c r="M1021" i="1"/>
  <c r="Z1021" i="1" s="1" a="1"/>
  <c r="Z1021" i="1" s="1"/>
  <c r="M1022" i="1"/>
  <c r="Z1022" i="1" s="1" a="1"/>
  <c r="Z1022" i="1" s="1"/>
  <c r="M1023" i="1"/>
  <c r="Z1023" i="1" s="1" a="1"/>
  <c r="Z1023" i="1" s="1"/>
  <c r="M1024" i="1"/>
  <c r="Z1024" i="1" s="1" a="1"/>
  <c r="Z1024" i="1" s="1"/>
  <c r="M1025" i="1"/>
  <c r="Z1025" i="1" s="1" a="1"/>
  <c r="Z1025" i="1" s="1"/>
  <c r="M1026" i="1"/>
  <c r="Z1026" i="1" s="1" a="1"/>
  <c r="Z1026" i="1" s="1"/>
  <c r="M1027" i="1"/>
  <c r="Z1027" i="1" s="1" a="1"/>
  <c r="Z1027" i="1" s="1"/>
  <c r="M1028" i="1"/>
  <c r="Z1028" i="1" s="1" a="1"/>
  <c r="Z1028" i="1" s="1"/>
  <c r="M1029" i="1"/>
  <c r="Z1029" i="1" s="1" a="1"/>
  <c r="Z1029" i="1" s="1"/>
  <c r="M1030" i="1"/>
  <c r="Z1030" i="1" s="1" a="1"/>
  <c r="Z1030" i="1" s="1"/>
  <c r="M1031" i="1"/>
  <c r="Z1031" i="1" s="1" a="1"/>
  <c r="Z1031" i="1" s="1"/>
  <c r="M1032" i="1"/>
  <c r="Z1032" i="1" s="1" a="1"/>
  <c r="Z1032" i="1" s="1"/>
  <c r="M1033" i="1"/>
  <c r="Z1033" i="1" s="1" a="1"/>
  <c r="Z1033" i="1" s="1"/>
  <c r="M1034" i="1"/>
  <c r="Z1034" i="1" s="1" a="1"/>
  <c r="Z1034" i="1" s="1"/>
  <c r="M1035" i="1"/>
  <c r="Z1035" i="1" s="1" a="1"/>
  <c r="Z1035" i="1" s="1"/>
  <c r="M1036" i="1"/>
  <c r="Z1036" i="1" s="1" a="1"/>
  <c r="Z1036" i="1" s="1"/>
  <c r="M1037" i="1"/>
  <c r="Z1037" i="1" s="1" a="1"/>
  <c r="Z1037" i="1" s="1"/>
  <c r="M1038" i="1"/>
  <c r="Z1038" i="1" s="1" a="1"/>
  <c r="Z1038" i="1" s="1"/>
  <c r="M1039" i="1"/>
  <c r="Z1039" i="1" s="1" a="1"/>
  <c r="Z1039" i="1" s="1"/>
  <c r="M1040" i="1"/>
  <c r="Z1040" i="1" s="1" a="1"/>
  <c r="Z1040" i="1" s="1"/>
  <c r="M1041" i="1"/>
  <c r="Z1041" i="1" s="1" a="1"/>
  <c r="Z1041" i="1" s="1"/>
  <c r="M1042" i="1"/>
  <c r="Z1042" i="1" s="1" a="1"/>
  <c r="Z1042" i="1" s="1"/>
  <c r="M1043" i="1"/>
  <c r="Z1043" i="1" s="1" a="1"/>
  <c r="Z1043" i="1" s="1"/>
  <c r="M1044" i="1"/>
  <c r="Z1044" i="1" s="1" a="1"/>
  <c r="Z1044" i="1" s="1"/>
  <c r="M1045" i="1"/>
  <c r="Z1045" i="1" s="1" a="1"/>
  <c r="Z1045" i="1" s="1"/>
  <c r="M1046" i="1"/>
  <c r="Z1046" i="1" s="1" a="1"/>
  <c r="Z1046" i="1" s="1"/>
  <c r="M1047" i="1"/>
  <c r="Z1047" i="1" s="1" a="1"/>
  <c r="Z1047" i="1" s="1"/>
  <c r="M1048" i="1"/>
  <c r="Z1048" i="1" s="1" a="1"/>
  <c r="Z1048" i="1" s="1"/>
  <c r="M1049" i="1"/>
  <c r="Z1049" i="1" s="1" a="1"/>
  <c r="Z1049" i="1" s="1"/>
  <c r="M1050" i="1"/>
  <c r="Z1050" i="1" s="1" a="1"/>
  <c r="Z1050" i="1" s="1"/>
  <c r="M1051" i="1"/>
  <c r="Z1051" i="1" s="1" a="1"/>
  <c r="Z1051" i="1" s="1"/>
  <c r="M1052" i="1"/>
  <c r="Z1052" i="1" s="1" a="1"/>
  <c r="Z1052" i="1" s="1"/>
  <c r="M1053" i="1"/>
  <c r="Z1053" i="1" s="1" a="1"/>
  <c r="Z1053" i="1" s="1"/>
  <c r="M1054" i="1"/>
  <c r="Z1054" i="1" s="1" a="1"/>
  <c r="Z1054" i="1" s="1"/>
  <c r="M1055" i="1"/>
  <c r="Z1055" i="1" s="1" a="1"/>
  <c r="Z1055" i="1" s="1"/>
  <c r="M1056" i="1"/>
  <c r="Z1056" i="1" s="1" a="1"/>
  <c r="Z1056" i="1" s="1"/>
  <c r="M1057" i="1"/>
  <c r="Z1057" i="1" s="1" a="1"/>
  <c r="Z1057" i="1" s="1"/>
  <c r="M1058" i="1"/>
  <c r="Z1058" i="1" s="1" a="1"/>
  <c r="Z1058" i="1" s="1"/>
  <c r="M1059" i="1"/>
  <c r="Z1059" i="1" s="1" a="1"/>
  <c r="Z1059" i="1" s="1"/>
  <c r="M1060" i="1"/>
  <c r="Z1060" i="1" s="1" a="1"/>
  <c r="Z1060" i="1" s="1"/>
  <c r="M1061" i="1"/>
  <c r="Z1061" i="1" s="1" a="1"/>
  <c r="Z1061" i="1" s="1"/>
  <c r="M1062" i="1"/>
  <c r="Z1062" i="1" s="1" a="1"/>
  <c r="Z1062" i="1" s="1"/>
  <c r="M1063" i="1"/>
  <c r="Z1063" i="1" s="1" a="1"/>
  <c r="Z1063" i="1" s="1"/>
  <c r="M1064" i="1"/>
  <c r="Z1064" i="1" s="1" a="1"/>
  <c r="Z1064" i="1" s="1"/>
  <c r="M1065" i="1"/>
  <c r="Z1065" i="1" s="1" a="1"/>
  <c r="Z1065" i="1" s="1"/>
  <c r="M1066" i="1"/>
  <c r="Z1066" i="1" s="1" a="1"/>
  <c r="Z1066" i="1" s="1"/>
  <c r="M1067" i="1"/>
  <c r="Z1067" i="1" s="1" a="1"/>
  <c r="Z1067" i="1" s="1"/>
  <c r="M1068" i="1"/>
  <c r="Z1068" i="1" s="1" a="1"/>
  <c r="Z1068" i="1" s="1"/>
  <c r="M1069" i="1"/>
  <c r="Z1069" i="1" s="1" a="1"/>
  <c r="Z1069" i="1" s="1"/>
  <c r="M1070" i="1"/>
  <c r="Z1070" i="1" s="1" a="1"/>
  <c r="Z1070" i="1" s="1"/>
  <c r="M1071" i="1"/>
  <c r="Z1071" i="1" s="1" a="1"/>
  <c r="Z1071" i="1" s="1"/>
  <c r="M1072" i="1"/>
  <c r="Z1072" i="1" s="1" a="1"/>
  <c r="Z1072" i="1" s="1"/>
  <c r="M1073" i="1"/>
  <c r="Z1073" i="1" s="1" a="1"/>
  <c r="Z1073" i="1" s="1"/>
  <c r="M1074" i="1"/>
  <c r="Z1074" i="1" s="1" a="1"/>
  <c r="Z1074" i="1" s="1"/>
  <c r="M1075" i="1"/>
  <c r="Z1075" i="1" s="1" a="1"/>
  <c r="Z1075" i="1" s="1"/>
  <c r="M1076" i="1"/>
  <c r="Z1076" i="1" s="1" a="1"/>
  <c r="Z1076" i="1" s="1"/>
  <c r="M1077" i="1"/>
  <c r="Z1077" i="1" s="1" a="1"/>
  <c r="Z1077" i="1" s="1"/>
  <c r="M1078" i="1"/>
  <c r="Z1078" i="1" s="1" a="1"/>
  <c r="Z1078" i="1" s="1"/>
  <c r="M1079" i="1"/>
  <c r="Z1079" i="1" s="1" a="1"/>
  <c r="Z1079" i="1" s="1"/>
  <c r="M1080" i="1"/>
  <c r="Z1080" i="1" s="1" a="1"/>
  <c r="Z1080" i="1" s="1"/>
  <c r="M1081" i="1"/>
  <c r="Z1081" i="1" s="1" a="1"/>
  <c r="Z1081" i="1" s="1"/>
  <c r="M1082" i="1"/>
  <c r="Z1082" i="1" s="1" a="1"/>
  <c r="Z1082" i="1" s="1"/>
  <c r="M1083" i="1"/>
  <c r="Z1083" i="1" s="1" a="1"/>
  <c r="Z1083" i="1" s="1"/>
  <c r="M1084" i="1"/>
  <c r="Z1084" i="1" s="1" a="1"/>
  <c r="Z1084" i="1" s="1"/>
  <c r="M1085" i="1"/>
  <c r="Z1085" i="1" s="1" a="1"/>
  <c r="Z1085" i="1" s="1"/>
  <c r="M1086" i="1"/>
  <c r="Z1086" i="1" s="1" a="1"/>
  <c r="Z1086" i="1" s="1"/>
  <c r="M1087" i="1"/>
  <c r="Z1087" i="1" s="1" a="1"/>
  <c r="Z1087" i="1" s="1"/>
  <c r="M1088" i="1"/>
  <c r="Z1088" i="1" s="1" a="1"/>
  <c r="Z1088" i="1" s="1"/>
  <c r="M1089" i="1"/>
  <c r="Z1089" i="1" s="1" a="1"/>
  <c r="Z1089" i="1" s="1"/>
  <c r="M1090" i="1"/>
  <c r="Z1090" i="1" s="1" a="1"/>
  <c r="Z1090" i="1" s="1"/>
  <c r="M1091" i="1"/>
  <c r="Z1091" i="1" s="1" a="1"/>
  <c r="Z1091" i="1" s="1"/>
  <c r="M1092" i="1"/>
  <c r="Z1092" i="1" s="1" a="1"/>
  <c r="Z1092" i="1" s="1"/>
  <c r="M1093" i="1"/>
  <c r="Z1093" i="1" s="1" a="1"/>
  <c r="Z1093" i="1" s="1"/>
  <c r="M1094" i="1"/>
  <c r="Z1094" i="1" s="1" a="1"/>
  <c r="Z1094" i="1" s="1"/>
  <c r="M1095" i="1"/>
  <c r="Z1095" i="1" s="1" a="1"/>
  <c r="Z1095" i="1" s="1"/>
  <c r="M1096" i="1"/>
  <c r="Z1096" i="1" s="1" a="1"/>
  <c r="Z1096" i="1" s="1"/>
  <c r="M1097" i="1"/>
  <c r="Z1097" i="1" s="1" a="1"/>
  <c r="Z1097" i="1" s="1"/>
  <c r="M1098" i="1"/>
  <c r="Z1098" i="1" s="1" a="1"/>
  <c r="Z1098" i="1" s="1"/>
  <c r="M1099" i="1"/>
  <c r="Z1099" i="1" s="1" a="1"/>
  <c r="Z1099" i="1" s="1"/>
  <c r="M1100" i="1"/>
  <c r="Z1100" i="1" s="1" a="1"/>
  <c r="Z1100" i="1" s="1"/>
  <c r="M1101" i="1"/>
  <c r="Z1101" i="1" s="1" a="1"/>
  <c r="Z1101" i="1" s="1"/>
  <c r="M1102" i="1"/>
  <c r="Z1102" i="1" s="1" a="1"/>
  <c r="Z1102" i="1" s="1"/>
  <c r="M1103" i="1"/>
  <c r="Z1103" i="1" s="1" a="1"/>
  <c r="Z1103" i="1" s="1"/>
  <c r="M1104" i="1"/>
  <c r="Z1104" i="1" s="1" a="1"/>
  <c r="Z1104" i="1" s="1"/>
  <c r="M1105" i="1"/>
  <c r="Z1105" i="1" s="1" a="1"/>
  <c r="Z1105" i="1" s="1"/>
  <c r="M1106" i="1"/>
  <c r="Z1106" i="1" s="1" a="1"/>
  <c r="Z1106" i="1" s="1"/>
  <c r="M1107" i="1"/>
  <c r="Z1107" i="1" s="1" a="1"/>
  <c r="Z1107" i="1" s="1"/>
  <c r="M1108" i="1"/>
  <c r="Z1108" i="1" s="1" a="1"/>
  <c r="Z1108" i="1" s="1"/>
  <c r="M1109" i="1"/>
  <c r="Z1109" i="1" s="1" a="1"/>
  <c r="Z1109" i="1" s="1"/>
  <c r="M1110" i="1"/>
  <c r="Z1110" i="1" s="1" a="1"/>
  <c r="Z1110" i="1" s="1"/>
  <c r="M1111" i="1"/>
  <c r="Z1111" i="1" s="1" a="1"/>
  <c r="Z1111" i="1" s="1"/>
  <c r="M1112" i="1"/>
  <c r="Z1112" i="1" s="1" a="1"/>
  <c r="Z1112" i="1" s="1"/>
  <c r="M1113" i="1"/>
  <c r="Z1113" i="1" s="1" a="1"/>
  <c r="Z1113" i="1" s="1"/>
  <c r="M1114" i="1"/>
  <c r="Z1114" i="1" s="1" a="1"/>
  <c r="Z1114" i="1" s="1"/>
  <c r="M1115" i="1"/>
  <c r="Z1115" i="1" s="1" a="1"/>
  <c r="Z1115" i="1" s="1"/>
  <c r="M1116" i="1"/>
  <c r="Z1116" i="1" s="1" a="1"/>
  <c r="Z1116" i="1" s="1"/>
  <c r="M1117" i="1"/>
  <c r="Z1117" i="1" s="1" a="1"/>
  <c r="Z1117" i="1" s="1"/>
  <c r="M1118" i="1"/>
  <c r="Z1118" i="1" s="1" a="1"/>
  <c r="Z1118" i="1" s="1"/>
  <c r="M1119" i="1"/>
  <c r="Z1119" i="1" s="1" a="1"/>
  <c r="Z1119" i="1" s="1"/>
  <c r="M1120" i="1"/>
  <c r="Z1120" i="1" s="1" a="1"/>
  <c r="Z1120" i="1" s="1"/>
  <c r="M1121" i="1"/>
  <c r="Z1121" i="1" s="1" a="1"/>
  <c r="Z1121" i="1" s="1"/>
  <c r="M1122" i="1"/>
  <c r="Z1122" i="1" s="1" a="1"/>
  <c r="Z1122" i="1" s="1"/>
  <c r="M1123" i="1"/>
  <c r="Z1123" i="1" s="1" a="1"/>
  <c r="Z1123" i="1" s="1"/>
  <c r="M1124" i="1"/>
  <c r="Z1124" i="1" s="1" a="1"/>
  <c r="Z1124" i="1" s="1"/>
  <c r="M1125" i="1"/>
  <c r="Z1125" i="1" s="1" a="1"/>
  <c r="Z1125" i="1" s="1"/>
  <c r="M1126" i="1"/>
  <c r="Z1126" i="1" s="1" a="1"/>
  <c r="Z1126" i="1" s="1"/>
  <c r="M1127" i="1"/>
  <c r="Z1127" i="1" s="1" a="1"/>
  <c r="Z1127" i="1" s="1"/>
  <c r="M1128" i="1"/>
  <c r="Z1128" i="1" s="1" a="1"/>
  <c r="Z1128" i="1" s="1"/>
  <c r="M1129" i="1"/>
  <c r="Z1129" i="1" s="1" a="1"/>
  <c r="Z1129" i="1" s="1"/>
  <c r="M1130" i="1"/>
  <c r="Z1130" i="1" s="1" a="1"/>
  <c r="Z1130" i="1" s="1"/>
  <c r="M1131" i="1"/>
  <c r="Z1131" i="1" s="1" a="1"/>
  <c r="Z1131" i="1" s="1"/>
  <c r="M1132" i="1"/>
  <c r="Z1132" i="1" s="1" a="1"/>
  <c r="Z1132" i="1" s="1"/>
  <c r="M1133" i="1"/>
  <c r="Z1133" i="1" s="1" a="1"/>
  <c r="Z1133" i="1" s="1"/>
  <c r="M1134" i="1"/>
  <c r="Z1134" i="1" s="1" a="1"/>
  <c r="Z1134" i="1" s="1"/>
  <c r="M1135" i="1"/>
  <c r="Z1135" i="1" s="1" a="1"/>
  <c r="Z1135" i="1" s="1"/>
  <c r="M1136" i="1"/>
  <c r="Z1136" i="1" s="1" a="1"/>
  <c r="Z1136" i="1" s="1"/>
  <c r="M1137" i="1"/>
  <c r="Z1137" i="1" s="1" a="1"/>
  <c r="Z1137" i="1" s="1"/>
  <c r="M1138" i="1"/>
  <c r="Z1138" i="1" s="1" a="1"/>
  <c r="Z1138" i="1" s="1"/>
  <c r="M1139" i="1"/>
  <c r="Z1139" i="1" s="1" a="1"/>
  <c r="Z1139" i="1" s="1"/>
  <c r="M1140" i="1"/>
  <c r="Z1140" i="1" s="1" a="1"/>
  <c r="Z1140" i="1" s="1"/>
  <c r="M1141" i="1"/>
  <c r="Z1141" i="1" s="1" a="1"/>
  <c r="Z1141" i="1" s="1"/>
  <c r="M1142" i="1"/>
  <c r="Z1142" i="1" s="1" a="1"/>
  <c r="Z1142" i="1" s="1"/>
  <c r="M1143" i="1"/>
  <c r="Z1143" i="1" s="1" a="1"/>
  <c r="Z1143" i="1" s="1"/>
  <c r="M1144" i="1"/>
  <c r="Z1144" i="1" s="1" a="1"/>
  <c r="Z1144" i="1" s="1"/>
  <c r="M1145" i="1"/>
  <c r="Z1145" i="1" s="1" a="1"/>
  <c r="Z1145" i="1" s="1"/>
  <c r="M1146" i="1"/>
  <c r="Z1146" i="1" s="1" a="1"/>
  <c r="Z1146" i="1" s="1"/>
  <c r="M1147" i="1"/>
  <c r="Z1147" i="1" s="1" a="1"/>
  <c r="Z1147" i="1" s="1"/>
  <c r="M1148" i="1"/>
  <c r="Z1148" i="1" s="1" a="1"/>
  <c r="Z1148" i="1" s="1"/>
  <c r="M1149" i="1"/>
  <c r="Z1149" i="1" s="1" a="1"/>
  <c r="Z1149" i="1" s="1"/>
  <c r="M1150" i="1"/>
  <c r="Z1150" i="1" s="1" a="1"/>
  <c r="Z1150" i="1" s="1"/>
  <c r="M1151" i="1"/>
  <c r="Z1151" i="1" s="1" a="1"/>
  <c r="Z1151" i="1" s="1"/>
  <c r="M1152" i="1"/>
  <c r="Z1152" i="1" s="1" a="1"/>
  <c r="Z1152" i="1" s="1"/>
  <c r="M1153" i="1"/>
  <c r="Z1153" i="1" s="1" a="1"/>
  <c r="Z1153" i="1" s="1"/>
  <c r="M1154" i="1"/>
  <c r="Z1154" i="1" s="1" a="1"/>
  <c r="Z1154" i="1" s="1"/>
  <c r="M1155" i="1"/>
  <c r="Z1155" i="1" s="1" a="1"/>
  <c r="Z1155" i="1" s="1"/>
  <c r="M1156" i="1"/>
  <c r="Z1156" i="1" s="1" a="1"/>
  <c r="Z1156" i="1" s="1"/>
  <c r="M1157" i="1"/>
  <c r="Z1157" i="1" s="1" a="1"/>
  <c r="Z1157" i="1" s="1"/>
  <c r="M1158" i="1"/>
  <c r="Z1158" i="1" s="1" a="1"/>
  <c r="Z1158" i="1" s="1"/>
  <c r="M1159" i="1"/>
  <c r="Z1159" i="1" s="1" a="1"/>
  <c r="Z1159" i="1" s="1"/>
  <c r="M1160" i="1"/>
  <c r="Z1160" i="1" s="1" a="1"/>
  <c r="Z1160" i="1" s="1"/>
  <c r="M1161" i="1"/>
  <c r="Z1161" i="1" s="1" a="1"/>
  <c r="Z1161" i="1" s="1"/>
  <c r="M1162" i="1"/>
  <c r="Z1162" i="1" s="1" a="1"/>
  <c r="Z1162" i="1" s="1"/>
  <c r="M1163" i="1"/>
  <c r="Z1163" i="1" s="1" a="1"/>
  <c r="Z1163" i="1" s="1"/>
  <c r="M1164" i="1"/>
  <c r="Z1164" i="1" s="1" a="1"/>
  <c r="Z1164" i="1" s="1"/>
  <c r="M1165" i="1"/>
  <c r="Z1165" i="1" s="1" a="1"/>
  <c r="Z1165" i="1" s="1"/>
  <c r="M1166" i="1"/>
  <c r="Z1166" i="1" s="1" a="1"/>
  <c r="Z1166" i="1" s="1"/>
  <c r="M1167" i="1"/>
  <c r="Z1167" i="1" s="1" a="1"/>
  <c r="Z1167" i="1" s="1"/>
  <c r="M1168" i="1"/>
  <c r="Z1168" i="1" s="1" a="1"/>
  <c r="Z1168" i="1" s="1"/>
  <c r="M1169" i="1"/>
  <c r="Z1169" i="1" s="1" a="1"/>
  <c r="Z1169" i="1" s="1"/>
  <c r="M1170" i="1"/>
  <c r="Z1170" i="1" s="1" a="1"/>
  <c r="Z1170" i="1" s="1"/>
  <c r="M1171" i="1"/>
  <c r="Z1171" i="1" s="1" a="1"/>
  <c r="Z1171" i="1" s="1"/>
  <c r="M1172" i="1"/>
  <c r="Z1172" i="1" s="1" a="1"/>
  <c r="Z1172" i="1" s="1"/>
  <c r="M1173" i="1"/>
  <c r="Z1173" i="1" s="1" a="1"/>
  <c r="Z1173" i="1" s="1"/>
  <c r="M1174" i="1"/>
  <c r="Z1174" i="1" s="1" a="1"/>
  <c r="Z1174" i="1" s="1"/>
  <c r="M1175" i="1"/>
  <c r="Z1175" i="1" s="1" a="1"/>
  <c r="Z1175" i="1" s="1"/>
  <c r="M1176" i="1"/>
  <c r="Z1176" i="1" s="1" a="1"/>
  <c r="Z1176" i="1" s="1"/>
  <c r="M1177" i="1"/>
  <c r="Z1177" i="1" s="1" a="1"/>
  <c r="Z1177" i="1" s="1"/>
  <c r="M1178" i="1"/>
  <c r="Z1178" i="1" s="1" a="1"/>
  <c r="Z1178" i="1" s="1"/>
  <c r="M1179" i="1"/>
  <c r="Z1179" i="1" s="1" a="1"/>
  <c r="Z1179" i="1" s="1"/>
  <c r="M1180" i="1"/>
  <c r="Z1180" i="1" s="1" a="1"/>
  <c r="Z1180" i="1" s="1"/>
  <c r="M1181" i="1"/>
  <c r="Z1181" i="1" s="1" a="1"/>
  <c r="Z1181" i="1" s="1"/>
  <c r="M1182" i="1"/>
  <c r="Z1182" i="1" s="1" a="1"/>
  <c r="Z1182" i="1" s="1"/>
  <c r="M1183" i="1"/>
  <c r="Z1183" i="1" s="1" a="1"/>
  <c r="Z1183" i="1" s="1"/>
  <c r="M1184" i="1"/>
  <c r="Z1184" i="1" s="1" a="1"/>
  <c r="Z1184" i="1" s="1"/>
  <c r="M1185" i="1"/>
  <c r="Z1185" i="1" s="1" a="1"/>
  <c r="Z1185" i="1" s="1"/>
  <c r="M1186" i="1"/>
  <c r="Z1186" i="1" s="1" a="1"/>
  <c r="Z1186" i="1" s="1"/>
  <c r="M1187" i="1"/>
  <c r="Z1187" i="1" s="1" a="1"/>
  <c r="Z1187" i="1" s="1"/>
  <c r="M1188" i="1"/>
  <c r="Z1188" i="1" s="1" a="1"/>
  <c r="Z1188" i="1" s="1"/>
  <c r="M1189" i="1"/>
  <c r="Z1189" i="1" s="1" a="1"/>
  <c r="Z1189" i="1" s="1"/>
  <c r="M1190" i="1"/>
  <c r="Z1190" i="1" s="1" a="1"/>
  <c r="Z1190" i="1" s="1"/>
  <c r="M1191" i="1"/>
  <c r="Z1191" i="1" s="1" a="1"/>
  <c r="Z1191" i="1" s="1"/>
  <c r="M1192" i="1"/>
  <c r="Z1192" i="1" s="1" a="1"/>
  <c r="Z1192" i="1" s="1"/>
  <c r="M1193" i="1"/>
  <c r="Z1193" i="1" s="1" a="1"/>
  <c r="Z1193" i="1" s="1"/>
  <c r="M1194" i="1"/>
  <c r="Z1194" i="1" s="1" a="1"/>
  <c r="Z1194" i="1" s="1"/>
  <c r="M1195" i="1"/>
  <c r="Z1195" i="1" s="1" a="1"/>
  <c r="Z1195" i="1" s="1"/>
  <c r="M1196" i="1"/>
  <c r="Z1196" i="1" s="1" a="1"/>
  <c r="Z1196" i="1" s="1"/>
  <c r="M1197" i="1"/>
  <c r="Z1197" i="1" s="1" a="1"/>
  <c r="Z1197" i="1" s="1"/>
  <c r="M1198" i="1"/>
  <c r="Z1198" i="1" s="1" a="1"/>
  <c r="Z1198" i="1" s="1"/>
  <c r="M1199" i="1"/>
  <c r="Z1199" i="1" s="1" a="1"/>
  <c r="Z1199" i="1" s="1"/>
  <c r="M1200" i="1"/>
  <c r="Z1200" i="1" s="1" a="1"/>
  <c r="Z1200" i="1" s="1"/>
  <c r="M1201" i="1"/>
  <c r="Z1201" i="1" s="1" a="1"/>
  <c r="Z1201" i="1" s="1"/>
  <c r="M1202" i="1"/>
  <c r="Z1202" i="1" s="1" a="1"/>
  <c r="Z1202" i="1" s="1"/>
  <c r="M1203" i="1"/>
  <c r="Z1203" i="1" s="1" a="1"/>
  <c r="Z1203" i="1" s="1"/>
  <c r="M1204" i="1"/>
  <c r="Z1204" i="1" s="1" a="1"/>
  <c r="Z1204" i="1" s="1"/>
  <c r="M1205" i="1"/>
  <c r="Z1205" i="1" s="1" a="1"/>
  <c r="Z1205" i="1" s="1"/>
  <c r="M1206" i="1"/>
  <c r="Z1206" i="1" s="1" a="1"/>
  <c r="Z1206" i="1" s="1"/>
  <c r="M1207" i="1"/>
  <c r="Z1207" i="1" s="1" a="1"/>
  <c r="Z1207" i="1" s="1"/>
  <c r="M1208" i="1"/>
  <c r="Z1208" i="1" s="1" a="1"/>
  <c r="Z1208" i="1" s="1"/>
  <c r="M1209" i="1"/>
  <c r="Z1209" i="1" s="1" a="1"/>
  <c r="Z1209" i="1" s="1"/>
  <c r="M1210" i="1"/>
  <c r="Z1210" i="1" s="1" a="1"/>
  <c r="Z1210" i="1" s="1"/>
  <c r="M1211" i="1"/>
  <c r="Z1211" i="1" s="1" a="1"/>
  <c r="Z1211" i="1" s="1"/>
  <c r="M1212" i="1"/>
  <c r="Z1212" i="1" s="1" a="1"/>
  <c r="Z1212" i="1" s="1"/>
  <c r="M1213" i="1"/>
  <c r="Z1213" i="1" s="1" a="1"/>
  <c r="Z1213" i="1" s="1"/>
  <c r="M1214" i="1"/>
  <c r="Z1214" i="1" s="1" a="1"/>
  <c r="Z1214" i="1" s="1"/>
  <c r="M1215" i="1"/>
  <c r="Z1215" i="1" s="1" a="1"/>
  <c r="Z1215" i="1" s="1"/>
  <c r="M1216" i="1"/>
  <c r="Z1216" i="1" s="1" a="1"/>
  <c r="Z1216" i="1" s="1"/>
  <c r="M1217" i="1"/>
  <c r="Z1217" i="1" s="1" a="1"/>
  <c r="Z1217" i="1" s="1"/>
  <c r="M1218" i="1"/>
  <c r="Z1218" i="1" s="1" a="1"/>
  <c r="Z1218" i="1" s="1"/>
  <c r="M1219" i="1"/>
  <c r="Z1219" i="1" s="1" a="1"/>
  <c r="Z1219" i="1" s="1"/>
  <c r="M1220" i="1"/>
  <c r="Z1220" i="1" s="1" a="1"/>
  <c r="Z1220" i="1" s="1"/>
  <c r="M1221" i="1"/>
  <c r="Z1221" i="1" s="1" a="1"/>
  <c r="Z1221" i="1" s="1"/>
  <c r="M1222" i="1"/>
  <c r="Z1222" i="1" s="1" a="1"/>
  <c r="Z1222" i="1" s="1"/>
  <c r="M1223" i="1"/>
  <c r="Z1223" i="1" s="1" a="1"/>
  <c r="Z1223" i="1" s="1"/>
  <c r="M1224" i="1"/>
  <c r="Z1224" i="1" s="1" a="1"/>
  <c r="Z1224" i="1" s="1"/>
  <c r="M1225" i="1"/>
  <c r="Z1225" i="1" s="1" a="1"/>
  <c r="Z1225" i="1" s="1"/>
  <c r="M1226" i="1"/>
  <c r="Z1226" i="1" s="1" a="1"/>
  <c r="Z1226" i="1" s="1"/>
  <c r="M1227" i="1"/>
  <c r="Z1227" i="1" s="1" a="1"/>
  <c r="Z1227" i="1" s="1"/>
  <c r="M1228" i="1"/>
  <c r="Z1228" i="1" s="1" a="1"/>
  <c r="Z1228" i="1" s="1"/>
  <c r="M1229" i="1"/>
  <c r="Z1229" i="1" s="1" a="1"/>
  <c r="Z1229" i="1" s="1"/>
  <c r="M1230" i="1"/>
  <c r="Z1230" i="1" s="1" a="1"/>
  <c r="Z1230" i="1" s="1"/>
  <c r="M1231" i="1"/>
  <c r="Z1231" i="1" s="1" a="1"/>
  <c r="Z1231" i="1" s="1"/>
  <c r="M1232" i="1"/>
  <c r="Z1232" i="1" s="1" a="1"/>
  <c r="Z1232" i="1" s="1"/>
  <c r="M1233" i="1"/>
  <c r="Z1233" i="1" s="1" a="1"/>
  <c r="Z1233" i="1" s="1"/>
  <c r="M1234" i="1"/>
  <c r="Z1234" i="1" s="1" a="1"/>
  <c r="Z1234" i="1" s="1"/>
  <c r="M1235" i="1"/>
  <c r="Z1235" i="1" s="1" a="1"/>
  <c r="Z1235" i="1" s="1"/>
  <c r="M1236" i="1"/>
  <c r="Z1236" i="1" s="1" a="1"/>
  <c r="Z1236" i="1" s="1"/>
  <c r="M1237" i="1"/>
  <c r="Z1237" i="1" s="1" a="1"/>
  <c r="Z1237" i="1" s="1"/>
  <c r="M1238" i="1"/>
  <c r="Z1238" i="1" s="1" a="1"/>
  <c r="Z1238" i="1" s="1"/>
  <c r="M1239" i="1"/>
  <c r="Z1239" i="1" s="1" a="1"/>
  <c r="Z1239" i="1" s="1"/>
  <c r="M1240" i="1"/>
  <c r="Z1240" i="1" s="1" a="1"/>
  <c r="Z1240" i="1" s="1"/>
  <c r="M1241" i="1"/>
  <c r="Z1241" i="1" s="1" a="1"/>
  <c r="Z1241" i="1" s="1"/>
  <c r="M1242" i="1"/>
  <c r="Z1242" i="1" s="1" a="1"/>
  <c r="Z1242" i="1" s="1"/>
  <c r="M1243" i="1"/>
  <c r="Z1243" i="1" s="1" a="1"/>
  <c r="Z1243" i="1" s="1"/>
  <c r="M1244" i="1"/>
  <c r="Z1244" i="1" s="1" a="1"/>
  <c r="Z1244" i="1" s="1"/>
  <c r="M1245" i="1"/>
  <c r="Z1245" i="1" s="1" a="1"/>
  <c r="Z1245" i="1" s="1"/>
  <c r="M1246" i="1"/>
  <c r="Z1246" i="1" s="1" a="1"/>
  <c r="Z1246" i="1" s="1"/>
  <c r="M1247" i="1"/>
  <c r="Z1247" i="1" s="1" a="1"/>
  <c r="Z1247" i="1" s="1"/>
  <c r="M1248" i="1"/>
  <c r="Z1248" i="1" s="1" a="1"/>
  <c r="Z1248" i="1" s="1"/>
  <c r="M1249" i="1"/>
  <c r="Z1249" i="1" s="1" a="1"/>
  <c r="Z1249" i="1" s="1"/>
  <c r="M1250" i="1"/>
  <c r="Z1250" i="1" s="1" a="1"/>
  <c r="Z1250" i="1" s="1"/>
  <c r="M1251" i="1"/>
  <c r="Z1251" i="1" s="1" a="1"/>
  <c r="Z1251" i="1" s="1"/>
  <c r="M1252" i="1"/>
  <c r="Z1252" i="1" s="1" a="1"/>
  <c r="Z1252" i="1" s="1"/>
  <c r="M1253" i="1"/>
  <c r="Z1253" i="1" s="1" a="1"/>
  <c r="Z1253" i="1" s="1"/>
  <c r="M1254" i="1"/>
  <c r="Z1254" i="1" s="1" a="1"/>
  <c r="Z1254" i="1" s="1"/>
  <c r="M1255" i="1"/>
  <c r="Z1255" i="1" s="1" a="1"/>
  <c r="Z1255" i="1" s="1"/>
  <c r="M1256" i="1"/>
  <c r="Z1256" i="1" s="1" a="1"/>
  <c r="Z1256" i="1" s="1"/>
  <c r="M1257" i="1"/>
  <c r="Z1257" i="1" s="1" a="1"/>
  <c r="Z1257" i="1" s="1"/>
  <c r="M1258" i="1"/>
  <c r="Z1258" i="1" s="1" a="1"/>
  <c r="Z1258" i="1" s="1"/>
  <c r="M1259" i="1"/>
  <c r="Z1259" i="1" s="1" a="1"/>
  <c r="Z1259" i="1" s="1"/>
  <c r="M1260" i="1"/>
  <c r="Z1260" i="1" s="1" a="1"/>
  <c r="Z1260" i="1" s="1"/>
  <c r="M1261" i="1"/>
  <c r="Z1261" i="1" s="1" a="1"/>
  <c r="Z1261" i="1" s="1"/>
  <c r="M1262" i="1"/>
  <c r="Z1262" i="1" s="1" a="1"/>
  <c r="Z1262" i="1" s="1"/>
  <c r="M1263" i="1"/>
  <c r="Z1263" i="1" s="1" a="1"/>
  <c r="Z1263" i="1" s="1"/>
  <c r="M1264" i="1"/>
  <c r="Z1264" i="1" s="1" a="1"/>
  <c r="Z1264" i="1" s="1"/>
  <c r="M1265" i="1"/>
  <c r="Z1265" i="1" s="1" a="1"/>
  <c r="Z1265" i="1" s="1"/>
  <c r="M1266" i="1"/>
  <c r="Z1266" i="1" s="1" a="1"/>
  <c r="Z1266" i="1" s="1"/>
  <c r="M1267" i="1"/>
  <c r="Z1267" i="1" s="1" a="1"/>
  <c r="Z1267" i="1" s="1"/>
  <c r="M1268" i="1"/>
  <c r="Z1268" i="1" s="1" a="1"/>
  <c r="Z1268" i="1" s="1"/>
  <c r="M1269" i="1"/>
  <c r="Z1269" i="1" s="1" a="1"/>
  <c r="Z1269" i="1" s="1"/>
  <c r="M1270" i="1"/>
  <c r="Z1270" i="1" s="1" a="1"/>
  <c r="Z1270" i="1" s="1"/>
  <c r="M1271" i="1"/>
  <c r="Z1271" i="1" s="1" a="1"/>
  <c r="Z1271" i="1" s="1"/>
  <c r="M1272" i="1"/>
  <c r="Z1272" i="1" s="1" a="1"/>
  <c r="Z1272" i="1" s="1"/>
  <c r="M1273" i="1"/>
  <c r="Z1273" i="1" s="1" a="1"/>
  <c r="Z1273" i="1" s="1"/>
  <c r="M1274" i="1"/>
  <c r="Z1274" i="1" s="1" a="1"/>
  <c r="Z1274" i="1" s="1"/>
  <c r="M1275" i="1"/>
  <c r="Z1275" i="1" s="1" a="1"/>
  <c r="Z1275" i="1" s="1"/>
  <c r="M1276" i="1"/>
  <c r="Z1276" i="1" s="1" a="1"/>
  <c r="Z1276" i="1" s="1"/>
  <c r="M1277" i="1"/>
  <c r="Z1277" i="1" s="1" a="1"/>
  <c r="Z1277" i="1" s="1"/>
  <c r="M1278" i="1"/>
  <c r="Z1278" i="1" s="1" a="1"/>
  <c r="Z1278" i="1" s="1"/>
  <c r="M1279" i="1"/>
  <c r="Z1279" i="1" s="1" a="1"/>
  <c r="Z1279" i="1" s="1"/>
  <c r="M1280" i="1"/>
  <c r="Z1280" i="1" s="1" a="1"/>
  <c r="Z1280" i="1" s="1"/>
  <c r="M1281" i="1"/>
  <c r="Z1281" i="1" s="1" a="1"/>
  <c r="Z1281" i="1" s="1"/>
  <c r="M1282" i="1"/>
  <c r="Z1282" i="1" s="1" a="1"/>
  <c r="Z1282" i="1" s="1"/>
  <c r="M1283" i="1"/>
  <c r="Z1283" i="1" s="1" a="1"/>
  <c r="Z1283" i="1" s="1"/>
  <c r="M1284" i="1"/>
  <c r="Z1284" i="1" s="1" a="1"/>
  <c r="Z1284" i="1" s="1"/>
  <c r="M1285" i="1"/>
  <c r="Z1285" i="1" s="1" a="1"/>
  <c r="Z1285" i="1" s="1"/>
  <c r="M1286" i="1"/>
  <c r="Z1286" i="1" s="1" a="1"/>
  <c r="Z1286" i="1" s="1"/>
  <c r="M1287" i="1"/>
  <c r="Z1287" i="1" s="1" a="1"/>
  <c r="Z1287" i="1" s="1"/>
  <c r="M1288" i="1"/>
  <c r="Z1288" i="1" s="1" a="1"/>
  <c r="Z1288" i="1" s="1"/>
  <c r="M1289" i="1"/>
  <c r="Z1289" i="1" s="1" a="1"/>
  <c r="Z1289" i="1" s="1"/>
  <c r="M1290" i="1"/>
  <c r="Z1290" i="1" s="1" a="1"/>
  <c r="Z1290" i="1" s="1"/>
  <c r="M1291" i="1"/>
  <c r="Z1291" i="1" s="1" a="1"/>
  <c r="Z1291" i="1" s="1"/>
  <c r="M1292" i="1"/>
  <c r="Z1292" i="1" s="1" a="1"/>
  <c r="Z1292" i="1" s="1"/>
  <c r="M1293" i="1"/>
  <c r="Z1293" i="1" s="1" a="1"/>
  <c r="Z1293" i="1" s="1"/>
  <c r="M1294" i="1"/>
  <c r="Z1294" i="1" s="1" a="1"/>
  <c r="Z1294" i="1" s="1"/>
  <c r="M1295" i="1"/>
  <c r="Z1295" i="1" s="1" a="1"/>
  <c r="Z1295" i="1" s="1"/>
  <c r="M1296" i="1"/>
  <c r="Z1296" i="1" s="1" a="1"/>
  <c r="Z1296" i="1" s="1"/>
  <c r="M1297" i="1"/>
  <c r="Z1297" i="1" s="1" a="1"/>
  <c r="Z1297" i="1" s="1"/>
  <c r="M1298" i="1"/>
  <c r="Z1298" i="1" s="1" a="1"/>
  <c r="Z1298" i="1" s="1"/>
  <c r="M1299" i="1"/>
  <c r="Z1299" i="1" s="1" a="1"/>
  <c r="Z1299" i="1" s="1"/>
  <c r="M1300" i="1"/>
  <c r="Z1300" i="1" s="1" a="1"/>
  <c r="Z1300" i="1" s="1"/>
  <c r="M1301" i="1"/>
  <c r="Z1301" i="1" s="1" a="1"/>
  <c r="Z1301" i="1" s="1"/>
  <c r="M1302" i="1"/>
  <c r="Z1302" i="1" s="1" a="1"/>
  <c r="Z1302" i="1" s="1"/>
  <c r="M1303" i="1"/>
  <c r="Z1303" i="1" s="1" a="1"/>
  <c r="Z1303" i="1" s="1"/>
  <c r="M1304" i="1"/>
  <c r="Z1304" i="1" s="1" a="1"/>
  <c r="Z1304" i="1" s="1"/>
  <c r="M1305" i="1"/>
  <c r="Z1305" i="1" s="1" a="1"/>
  <c r="Z1305" i="1" s="1"/>
  <c r="M1306" i="1"/>
  <c r="Z1306" i="1" s="1" a="1"/>
  <c r="Z1306" i="1" s="1"/>
  <c r="M1307" i="1"/>
  <c r="Z1307" i="1" s="1" a="1"/>
  <c r="Z1307" i="1" s="1"/>
  <c r="M1308" i="1"/>
  <c r="Z1308" i="1" s="1" a="1"/>
  <c r="Z1308" i="1" s="1"/>
  <c r="M1309" i="1"/>
  <c r="Z1309" i="1" s="1" a="1"/>
  <c r="Z1309" i="1" s="1"/>
  <c r="M1310" i="1"/>
  <c r="Z1310" i="1" s="1" a="1"/>
  <c r="Z1310" i="1" s="1"/>
  <c r="M1311" i="1"/>
  <c r="Z1311" i="1" s="1" a="1"/>
  <c r="Z1311" i="1" s="1"/>
  <c r="M1312" i="1"/>
  <c r="Z1312" i="1" s="1" a="1"/>
  <c r="Z1312" i="1" s="1"/>
  <c r="M1313" i="1"/>
  <c r="Z1313" i="1" s="1" a="1"/>
  <c r="Z1313" i="1" s="1"/>
  <c r="M1314" i="1"/>
  <c r="Z1314" i="1" s="1" a="1"/>
  <c r="Z1314" i="1" s="1"/>
  <c r="M1315" i="1"/>
  <c r="Z1315" i="1" s="1" a="1"/>
  <c r="Z1315" i="1" s="1"/>
  <c r="M1316" i="1"/>
  <c r="Z1316" i="1" s="1" a="1"/>
  <c r="Z1316" i="1" s="1"/>
  <c r="M1317" i="1"/>
  <c r="Z1317" i="1" s="1" a="1"/>
  <c r="Z1317" i="1" s="1"/>
  <c r="M1318" i="1"/>
  <c r="Z1318" i="1" s="1" a="1"/>
  <c r="Z1318" i="1" s="1"/>
  <c r="M1319" i="1"/>
  <c r="Z1319" i="1" s="1" a="1"/>
  <c r="Z1319" i="1" s="1"/>
  <c r="M1320" i="1"/>
  <c r="Z1320" i="1" s="1" a="1"/>
  <c r="Z1320" i="1" s="1"/>
  <c r="M1321" i="1"/>
  <c r="Z1321" i="1" s="1" a="1"/>
  <c r="Z1321" i="1" s="1"/>
  <c r="M1322" i="1"/>
  <c r="Z1322" i="1" s="1" a="1"/>
  <c r="Z1322" i="1" s="1"/>
  <c r="M1323" i="1"/>
  <c r="Z1323" i="1" s="1" a="1"/>
  <c r="Z1323" i="1" s="1"/>
  <c r="M1324" i="1"/>
  <c r="Z1324" i="1" s="1" a="1"/>
  <c r="Z1324" i="1" s="1"/>
  <c r="M1325" i="1"/>
  <c r="Z1325" i="1" s="1" a="1"/>
  <c r="Z1325" i="1" s="1"/>
  <c r="M1326" i="1"/>
  <c r="Z1326" i="1" s="1" a="1"/>
  <c r="Z1326" i="1" s="1"/>
  <c r="M1327" i="1"/>
  <c r="Z1327" i="1" s="1" a="1"/>
  <c r="Z1327" i="1" s="1"/>
  <c r="M1328" i="1"/>
  <c r="Z1328" i="1" s="1" a="1"/>
  <c r="Z1328" i="1" s="1"/>
  <c r="M1329" i="1"/>
  <c r="Z1329" i="1" s="1" a="1"/>
  <c r="Z1329" i="1" s="1"/>
  <c r="M1330" i="1"/>
  <c r="Z1330" i="1" s="1" a="1"/>
  <c r="Z1330" i="1" s="1"/>
  <c r="M1331" i="1"/>
  <c r="Z1331" i="1" s="1" a="1"/>
  <c r="Z1331" i="1" s="1"/>
  <c r="M1332" i="1"/>
  <c r="Z1332" i="1" s="1" a="1"/>
  <c r="Z1332" i="1" s="1"/>
  <c r="M1333" i="1"/>
  <c r="Z1333" i="1" s="1" a="1"/>
  <c r="Z1333" i="1" s="1"/>
  <c r="M1334" i="1"/>
  <c r="Z1334" i="1" s="1" a="1"/>
  <c r="Z1334" i="1" s="1"/>
  <c r="M1335" i="1"/>
  <c r="Z1335" i="1" s="1" a="1"/>
  <c r="Z1335" i="1" s="1"/>
  <c r="M1336" i="1"/>
  <c r="Z1336" i="1" s="1" a="1"/>
  <c r="Z1336" i="1" s="1"/>
  <c r="M1337" i="1"/>
  <c r="Z1337" i="1" s="1" a="1"/>
  <c r="Z1337" i="1" s="1"/>
  <c r="M1338" i="1"/>
  <c r="Z1338" i="1" s="1" a="1"/>
  <c r="Z1338" i="1" s="1"/>
  <c r="M1339" i="1"/>
  <c r="Z1339" i="1" s="1" a="1"/>
  <c r="Z1339" i="1" s="1"/>
  <c r="M1340" i="1"/>
  <c r="Z1340" i="1" s="1" a="1"/>
  <c r="Z1340" i="1" s="1"/>
  <c r="M1341" i="1"/>
  <c r="Z1341" i="1" s="1" a="1"/>
  <c r="Z1341" i="1" s="1"/>
  <c r="M1342" i="1"/>
  <c r="Z1342" i="1" s="1" a="1"/>
  <c r="Z1342" i="1" s="1"/>
  <c r="M1343" i="1"/>
  <c r="Z1343" i="1" s="1" a="1"/>
  <c r="Z1343" i="1" s="1"/>
  <c r="M1344" i="1"/>
  <c r="Z1344" i="1" s="1" a="1"/>
  <c r="Z1344" i="1" s="1"/>
  <c r="M1345" i="1"/>
  <c r="Z1345" i="1" s="1" a="1"/>
  <c r="Z1345" i="1" s="1"/>
  <c r="M1346" i="1"/>
  <c r="Z1346" i="1" s="1" a="1"/>
  <c r="Z1346" i="1" s="1"/>
  <c r="M1347" i="1"/>
  <c r="Z1347" i="1" s="1" a="1"/>
  <c r="Z1347" i="1" s="1"/>
  <c r="M1348" i="1"/>
  <c r="Z1348" i="1" s="1" a="1"/>
  <c r="Z1348" i="1" s="1"/>
  <c r="M1349" i="1"/>
  <c r="Z1349" i="1" s="1" a="1"/>
  <c r="Z1349" i="1" s="1"/>
  <c r="M1350" i="1"/>
  <c r="Z1350" i="1" s="1" a="1"/>
  <c r="Z1350" i="1" s="1"/>
  <c r="M1351" i="1"/>
  <c r="Z1351" i="1" s="1" a="1"/>
  <c r="Z1351" i="1" s="1"/>
  <c r="M1352" i="1"/>
  <c r="Z1352" i="1" s="1" a="1"/>
  <c r="Z1352" i="1" s="1"/>
  <c r="M1353" i="1"/>
  <c r="Z1353" i="1" s="1" a="1"/>
  <c r="Z1353" i="1" s="1"/>
  <c r="M1354" i="1"/>
  <c r="Z1354" i="1" s="1" a="1"/>
  <c r="Z1354" i="1" s="1"/>
  <c r="M1355" i="1"/>
  <c r="Z1355" i="1" s="1" a="1"/>
  <c r="Z1355" i="1" s="1"/>
  <c r="M1356" i="1"/>
  <c r="Z1356" i="1" s="1" a="1"/>
  <c r="Z1356" i="1" s="1"/>
  <c r="M1357" i="1"/>
  <c r="Z1357" i="1" s="1" a="1"/>
  <c r="Z1357" i="1" s="1"/>
  <c r="M1358" i="1"/>
  <c r="Z1358" i="1" s="1" a="1"/>
  <c r="Z1358" i="1" s="1"/>
  <c r="M1359" i="1"/>
  <c r="Z1359" i="1" s="1" a="1"/>
  <c r="Z1359" i="1" s="1"/>
  <c r="M1360" i="1"/>
  <c r="Z1360" i="1" s="1" a="1"/>
  <c r="Z1360" i="1" s="1"/>
  <c r="M1361" i="1"/>
  <c r="Z1361" i="1" s="1" a="1"/>
  <c r="Z1361" i="1" s="1"/>
  <c r="M1362" i="1"/>
  <c r="Z1362" i="1" s="1" a="1"/>
  <c r="Z1362" i="1" s="1"/>
  <c r="M1363" i="1"/>
  <c r="Z1363" i="1" s="1" a="1"/>
  <c r="Z1363" i="1" s="1"/>
  <c r="M1364" i="1"/>
  <c r="Z1364" i="1" s="1" a="1"/>
  <c r="Z1364" i="1" s="1"/>
  <c r="M1365" i="1"/>
  <c r="Z1365" i="1" s="1" a="1"/>
  <c r="Z1365" i="1" s="1"/>
  <c r="M1366" i="1"/>
  <c r="Z1366" i="1" s="1" a="1"/>
  <c r="Z1366" i="1" s="1"/>
  <c r="M1367" i="1"/>
  <c r="Z1367" i="1" s="1" a="1"/>
  <c r="Z1367" i="1" s="1"/>
  <c r="M1368" i="1"/>
  <c r="Z1368" i="1" s="1" a="1"/>
  <c r="Z1368" i="1" s="1"/>
  <c r="M1369" i="1"/>
  <c r="Z1369" i="1" s="1" a="1"/>
  <c r="Z1369" i="1" s="1"/>
  <c r="M1370" i="1"/>
  <c r="Z1370" i="1" s="1" a="1"/>
  <c r="Z1370" i="1" s="1"/>
  <c r="M1371" i="1"/>
  <c r="Z1371" i="1" s="1" a="1"/>
  <c r="Z1371" i="1" s="1"/>
  <c r="M1372" i="1"/>
  <c r="Z1372" i="1" s="1" a="1"/>
  <c r="Z1372" i="1" s="1"/>
  <c r="M1373" i="1"/>
  <c r="Z1373" i="1" s="1" a="1"/>
  <c r="Z1373" i="1" s="1"/>
  <c r="M1374" i="1"/>
  <c r="Z1374" i="1" s="1" a="1"/>
  <c r="Z1374" i="1" s="1"/>
  <c r="M1375" i="1"/>
  <c r="Z1375" i="1" s="1" a="1"/>
  <c r="Z1375" i="1" s="1"/>
  <c r="M1376" i="1"/>
  <c r="Z1376" i="1" s="1" a="1"/>
  <c r="Z1376" i="1" s="1"/>
  <c r="M1377" i="1"/>
  <c r="Z1377" i="1" s="1" a="1"/>
  <c r="Z1377" i="1" s="1"/>
  <c r="M1378" i="1"/>
  <c r="Z1378" i="1" s="1" a="1"/>
  <c r="Z1378" i="1" s="1"/>
  <c r="M1379" i="1"/>
  <c r="Z1379" i="1" s="1" a="1"/>
  <c r="Z1379" i="1" s="1"/>
  <c r="M1380" i="1"/>
  <c r="Z1380" i="1" s="1" a="1"/>
  <c r="Z1380" i="1" s="1"/>
  <c r="M1381" i="1"/>
  <c r="Z1381" i="1" s="1" a="1"/>
  <c r="Z1381" i="1" s="1"/>
  <c r="M1382" i="1"/>
  <c r="Z1382" i="1" s="1" a="1"/>
  <c r="Z1382" i="1" s="1"/>
  <c r="M1383" i="1"/>
  <c r="Z1383" i="1" s="1" a="1"/>
  <c r="Z1383" i="1" s="1"/>
  <c r="M1384" i="1"/>
  <c r="Z1384" i="1" s="1" a="1"/>
  <c r="Z1384" i="1" s="1"/>
  <c r="M1385" i="1"/>
  <c r="Z1385" i="1" s="1" a="1"/>
  <c r="Z1385" i="1" s="1"/>
  <c r="M1386" i="1"/>
  <c r="Z1386" i="1" s="1" a="1"/>
  <c r="Z1386" i="1" s="1"/>
  <c r="M1387" i="1"/>
  <c r="Z1387" i="1" s="1" a="1"/>
  <c r="Z1387" i="1" s="1"/>
  <c r="M1388" i="1"/>
  <c r="Z1388" i="1" s="1" a="1"/>
  <c r="Z1388" i="1" s="1"/>
  <c r="M1389" i="1"/>
  <c r="Z1389" i="1" s="1" a="1"/>
  <c r="Z1389" i="1" s="1"/>
  <c r="M1390" i="1"/>
  <c r="Z1390" i="1" s="1" a="1"/>
  <c r="Z1390" i="1" s="1"/>
  <c r="M1391" i="1"/>
  <c r="Z1391" i="1" s="1" a="1"/>
  <c r="Z1391" i="1" s="1"/>
  <c r="M1392" i="1"/>
  <c r="Z1392" i="1" s="1" a="1"/>
  <c r="Z1392" i="1" s="1"/>
  <c r="M1393" i="1"/>
  <c r="Z1393" i="1" s="1" a="1"/>
  <c r="Z1393" i="1" s="1"/>
  <c r="M1394" i="1"/>
  <c r="Z1394" i="1" s="1" a="1"/>
  <c r="Z1394" i="1" s="1"/>
  <c r="M1395" i="1"/>
  <c r="Z1395" i="1" s="1" a="1"/>
  <c r="Z1395" i="1" s="1"/>
  <c r="M1396" i="1"/>
  <c r="Z1396" i="1" s="1" a="1"/>
  <c r="Z1396" i="1" s="1"/>
  <c r="M1397" i="1"/>
  <c r="Z1397" i="1" s="1" a="1"/>
  <c r="Z1397" i="1" s="1"/>
  <c r="M1398" i="1"/>
  <c r="Z1398" i="1" s="1" a="1"/>
  <c r="Z1398" i="1" s="1"/>
  <c r="M1399" i="1"/>
  <c r="Z1399" i="1" s="1" a="1"/>
  <c r="Z1399" i="1" s="1"/>
  <c r="M1400" i="1"/>
  <c r="Z1400" i="1" s="1" a="1"/>
  <c r="Z1400" i="1" s="1"/>
  <c r="M1401" i="1"/>
  <c r="Z1401" i="1" s="1" a="1"/>
  <c r="Z1401" i="1" s="1"/>
  <c r="M1402" i="1"/>
  <c r="Z1402" i="1" s="1" a="1"/>
  <c r="Z1402" i="1" s="1"/>
  <c r="M1403" i="1"/>
  <c r="Z1403" i="1" s="1" a="1"/>
  <c r="Z1403" i="1" s="1"/>
  <c r="M1404" i="1"/>
  <c r="Z1404" i="1" s="1" a="1"/>
  <c r="Z1404" i="1" s="1"/>
  <c r="M1405" i="1"/>
  <c r="Z1405" i="1" s="1" a="1"/>
  <c r="Z1405" i="1" s="1"/>
  <c r="M1406" i="1"/>
  <c r="Z1406" i="1" s="1" a="1"/>
  <c r="Z1406" i="1" s="1"/>
  <c r="M1407" i="1"/>
  <c r="Z1407" i="1" s="1" a="1"/>
  <c r="Z1407" i="1" s="1"/>
  <c r="M1408" i="1"/>
  <c r="Z1408" i="1" s="1" a="1"/>
  <c r="Z1408" i="1" s="1"/>
  <c r="M1409" i="1"/>
  <c r="Z1409" i="1" s="1" a="1"/>
  <c r="Z1409" i="1" s="1"/>
  <c r="M1410" i="1"/>
  <c r="Z1410" i="1" s="1" a="1"/>
  <c r="Z1410" i="1" s="1"/>
  <c r="M1411" i="1"/>
  <c r="Z1411" i="1" s="1" a="1"/>
  <c r="Z1411" i="1" s="1"/>
  <c r="M1412" i="1"/>
  <c r="Z1412" i="1" s="1" a="1"/>
  <c r="Z1412" i="1" s="1"/>
  <c r="M1413" i="1"/>
  <c r="Z1413" i="1" s="1" a="1"/>
  <c r="Z1413" i="1" s="1"/>
  <c r="M1414" i="1"/>
  <c r="Z1414" i="1" s="1" a="1"/>
  <c r="Z1414" i="1" s="1"/>
  <c r="M1415" i="1"/>
  <c r="Z1415" i="1" s="1" a="1"/>
  <c r="Z1415" i="1" s="1"/>
  <c r="M1416" i="1"/>
  <c r="Z1416" i="1" s="1" a="1"/>
  <c r="Z1416" i="1" s="1"/>
  <c r="M1417" i="1"/>
  <c r="Z1417" i="1" s="1" a="1"/>
  <c r="Z1417" i="1" s="1"/>
  <c r="M1418" i="1"/>
  <c r="Z1418" i="1" s="1" a="1"/>
  <c r="Z1418" i="1" s="1"/>
  <c r="M1419" i="1"/>
  <c r="Z1419" i="1" s="1" a="1"/>
  <c r="Z1419" i="1" s="1"/>
  <c r="M1420" i="1"/>
  <c r="Z1420" i="1" s="1" a="1"/>
  <c r="Z1420" i="1" s="1"/>
  <c r="M1421" i="1"/>
  <c r="Z1421" i="1" s="1" a="1"/>
  <c r="Z1421" i="1" s="1"/>
  <c r="M1422" i="1"/>
  <c r="Z1422" i="1" s="1" a="1"/>
  <c r="Z1422" i="1" s="1"/>
  <c r="M1423" i="1"/>
  <c r="Z1423" i="1" s="1" a="1"/>
  <c r="Z1423" i="1" s="1"/>
  <c r="M1424" i="1"/>
  <c r="Z1424" i="1" s="1" a="1"/>
  <c r="Z1424" i="1" s="1"/>
  <c r="M1425" i="1"/>
  <c r="Z1425" i="1" s="1" a="1"/>
  <c r="Z1425" i="1" s="1"/>
  <c r="M1426" i="1"/>
  <c r="Z1426" i="1" s="1" a="1"/>
  <c r="Z1426" i="1" s="1"/>
  <c r="M1427" i="1"/>
  <c r="Z1427" i="1" s="1" a="1"/>
  <c r="Z1427" i="1" s="1"/>
  <c r="M1428" i="1"/>
  <c r="Z1428" i="1" s="1" a="1"/>
  <c r="Z1428" i="1" s="1"/>
  <c r="M1429" i="1"/>
  <c r="Z1429" i="1" s="1" a="1"/>
  <c r="Z1429" i="1" s="1"/>
  <c r="M1430" i="1"/>
  <c r="Z1430" i="1" s="1" a="1"/>
  <c r="Z1430" i="1" s="1"/>
  <c r="M1431" i="1"/>
  <c r="Z1431" i="1" s="1" a="1"/>
  <c r="Z1431" i="1" s="1"/>
  <c r="M1432" i="1"/>
  <c r="Z1432" i="1" s="1" a="1"/>
  <c r="Z1432" i="1" s="1"/>
  <c r="M1433" i="1"/>
  <c r="Z1433" i="1" s="1" a="1"/>
  <c r="Z1433" i="1" s="1"/>
  <c r="M1434" i="1"/>
  <c r="Z1434" i="1" s="1" a="1"/>
  <c r="Z1434" i="1" s="1"/>
  <c r="M1435" i="1"/>
  <c r="Z1435" i="1" s="1" a="1"/>
  <c r="Z1435" i="1" s="1"/>
  <c r="M1436" i="1"/>
  <c r="Z1436" i="1" s="1" a="1"/>
  <c r="Z1436" i="1" s="1"/>
  <c r="M1437" i="1"/>
  <c r="Z1437" i="1" s="1" a="1"/>
  <c r="Z1437" i="1" s="1"/>
  <c r="M1438" i="1"/>
  <c r="Z1438" i="1" s="1" a="1"/>
  <c r="Z1438" i="1" s="1"/>
  <c r="M1439" i="1"/>
  <c r="Z1439" i="1" s="1" a="1"/>
  <c r="Z1439" i="1" s="1"/>
  <c r="M1440" i="1"/>
  <c r="Z1440" i="1" s="1" a="1"/>
  <c r="Z1440" i="1" s="1"/>
  <c r="M1441" i="1"/>
  <c r="Z1441" i="1" s="1" a="1"/>
  <c r="Z1441" i="1" s="1"/>
  <c r="M1442" i="1"/>
  <c r="Z1442" i="1" s="1" a="1"/>
  <c r="Z1442" i="1" s="1"/>
  <c r="M1443" i="1"/>
  <c r="Z1443" i="1" s="1" a="1"/>
  <c r="Z1443" i="1" s="1"/>
  <c r="M1444" i="1"/>
  <c r="Z1444" i="1" s="1" a="1"/>
  <c r="Z1444" i="1" s="1"/>
  <c r="M1445" i="1"/>
  <c r="Z1445" i="1" s="1" a="1"/>
  <c r="Z1445" i="1" s="1"/>
  <c r="M1446" i="1"/>
  <c r="Z1446" i="1" s="1" a="1"/>
  <c r="Z1446" i="1" s="1"/>
  <c r="M1447" i="1"/>
  <c r="Z1447" i="1" s="1" a="1"/>
  <c r="Z1447" i="1" s="1"/>
  <c r="M1448" i="1"/>
  <c r="Z1448" i="1" s="1" a="1"/>
  <c r="Z1448" i="1" s="1"/>
  <c r="M1449" i="1"/>
  <c r="Z1449" i="1" s="1" a="1"/>
  <c r="Z1449" i="1" s="1"/>
  <c r="M1450" i="1"/>
  <c r="Z1450" i="1" s="1" a="1"/>
  <c r="Z1450" i="1" s="1"/>
  <c r="M1451" i="1"/>
  <c r="Z1451" i="1" s="1" a="1"/>
  <c r="Z1451" i="1" s="1"/>
  <c r="M1452" i="1"/>
  <c r="Z1452" i="1" s="1" a="1"/>
  <c r="Z1452" i="1" s="1"/>
  <c r="M1453" i="1"/>
  <c r="Z1453" i="1" s="1" a="1"/>
  <c r="Z1453" i="1" s="1"/>
  <c r="M1454" i="1"/>
  <c r="Z1454" i="1" s="1" a="1"/>
  <c r="Z1454" i="1" s="1"/>
  <c r="M1455" i="1"/>
  <c r="Z1455" i="1" s="1" a="1"/>
  <c r="Z1455" i="1" s="1"/>
  <c r="M1456" i="1"/>
  <c r="Z1456" i="1" s="1" a="1"/>
  <c r="Z1456" i="1" s="1"/>
  <c r="M1457" i="1"/>
  <c r="Z1457" i="1" s="1" a="1"/>
  <c r="Z1457" i="1" s="1"/>
  <c r="M1458" i="1"/>
  <c r="Z1458" i="1" s="1" a="1"/>
  <c r="Z1458" i="1" s="1"/>
  <c r="M1459" i="1"/>
  <c r="Z1459" i="1" s="1" a="1"/>
  <c r="Z1459" i="1" s="1"/>
  <c r="M1460" i="1"/>
  <c r="Z1460" i="1" s="1" a="1"/>
  <c r="Z1460" i="1" s="1"/>
  <c r="M1461" i="1"/>
  <c r="Z1461" i="1" s="1" a="1"/>
  <c r="Z1461" i="1" s="1"/>
  <c r="M1462" i="1"/>
  <c r="Z1462" i="1" s="1" a="1"/>
  <c r="Z1462" i="1" s="1"/>
  <c r="M1463" i="1"/>
  <c r="Z1463" i="1" s="1" a="1"/>
  <c r="Z1463" i="1" s="1"/>
  <c r="M1464" i="1"/>
  <c r="Z1464" i="1" s="1" a="1"/>
  <c r="Z1464" i="1" s="1"/>
  <c r="M1465" i="1"/>
  <c r="Z1465" i="1" s="1" a="1"/>
  <c r="Z1465" i="1" s="1"/>
  <c r="M1466" i="1"/>
  <c r="Z1466" i="1" s="1" a="1"/>
  <c r="Z1466" i="1" s="1"/>
  <c r="M1467" i="1"/>
  <c r="Z1467" i="1" s="1" a="1"/>
  <c r="Z1467" i="1" s="1"/>
  <c r="M1468" i="1"/>
  <c r="Z1468" i="1" s="1" a="1"/>
  <c r="Z1468" i="1" s="1"/>
  <c r="M1469" i="1"/>
  <c r="Z1469" i="1" s="1" a="1"/>
  <c r="Z1469" i="1" s="1"/>
  <c r="M1470" i="1"/>
  <c r="Z1470" i="1" s="1" a="1"/>
  <c r="Z1470" i="1" s="1"/>
  <c r="M1471" i="1"/>
  <c r="Z1471" i="1" s="1" a="1"/>
  <c r="Z1471" i="1" s="1"/>
  <c r="M1472" i="1"/>
  <c r="Z1472" i="1" s="1" a="1"/>
  <c r="Z1472" i="1" s="1"/>
  <c r="M1473" i="1"/>
  <c r="Z1473" i="1" s="1" a="1"/>
  <c r="Z1473" i="1" s="1"/>
  <c r="M1474" i="1"/>
  <c r="Z1474" i="1" s="1" a="1"/>
  <c r="Z1474" i="1" s="1"/>
  <c r="M1475" i="1"/>
  <c r="Z1475" i="1" s="1" a="1"/>
  <c r="Z1475" i="1" s="1"/>
  <c r="M1476" i="1"/>
  <c r="Z1476" i="1" s="1" a="1"/>
  <c r="Z1476" i="1" s="1"/>
  <c r="M1477" i="1"/>
  <c r="Z1477" i="1" s="1" a="1"/>
  <c r="Z1477" i="1" s="1"/>
  <c r="M1478" i="1"/>
  <c r="Z1478" i="1" s="1" a="1"/>
  <c r="Z1478" i="1" s="1"/>
  <c r="M1479" i="1"/>
  <c r="Z1479" i="1" s="1" a="1"/>
  <c r="Z1479" i="1" s="1"/>
  <c r="M1480" i="1"/>
  <c r="Z1480" i="1" s="1" a="1"/>
  <c r="Z1480" i="1" s="1"/>
  <c r="M1481" i="1"/>
  <c r="Z1481" i="1" s="1" a="1"/>
  <c r="Z1481" i="1" s="1"/>
  <c r="M1482" i="1"/>
  <c r="Z1482" i="1" s="1" a="1"/>
  <c r="Z1482" i="1" s="1"/>
  <c r="M1483" i="1"/>
  <c r="Z1483" i="1" s="1" a="1"/>
  <c r="Z1483" i="1" s="1"/>
  <c r="M1484" i="1"/>
  <c r="Z1484" i="1" s="1" a="1"/>
  <c r="Z1484" i="1" s="1"/>
  <c r="M1485" i="1"/>
  <c r="Z1485" i="1" s="1" a="1"/>
  <c r="Z1485" i="1" s="1"/>
  <c r="M1486" i="1"/>
  <c r="Z1486" i="1" s="1" a="1"/>
  <c r="Z1486" i="1" s="1"/>
  <c r="M1487" i="1"/>
  <c r="Z1487" i="1" s="1" a="1"/>
  <c r="Z1487" i="1" s="1"/>
  <c r="M1488" i="1"/>
  <c r="Z1488" i="1" s="1" a="1"/>
  <c r="Z1488" i="1" s="1"/>
  <c r="M1489" i="1"/>
  <c r="Z1489" i="1" s="1" a="1"/>
  <c r="Z1489" i="1" s="1"/>
  <c r="M1490" i="1"/>
  <c r="Z1490" i="1" s="1" a="1"/>
  <c r="Z1490" i="1" s="1"/>
  <c r="M1491" i="1"/>
  <c r="Z1491" i="1" s="1" a="1"/>
  <c r="Z1491" i="1" s="1"/>
  <c r="M1492" i="1"/>
  <c r="Z1492" i="1" s="1" a="1"/>
  <c r="Z1492" i="1" s="1"/>
  <c r="M1493" i="1"/>
  <c r="Z1493" i="1" s="1" a="1"/>
  <c r="Z1493" i="1" s="1"/>
  <c r="M1494" i="1"/>
  <c r="Z1494" i="1" s="1" a="1"/>
  <c r="Z1494" i="1" s="1"/>
  <c r="M1495" i="1"/>
  <c r="Z1495" i="1" s="1" a="1"/>
  <c r="Z1495" i="1" s="1"/>
  <c r="M1496" i="1"/>
  <c r="Z1496" i="1" s="1" a="1"/>
  <c r="Z1496" i="1" s="1"/>
  <c r="M1497" i="1"/>
  <c r="Z1497" i="1" s="1" a="1"/>
  <c r="Z1497" i="1" s="1"/>
  <c r="M1498" i="1"/>
  <c r="Z1498" i="1" s="1" a="1"/>
  <c r="Z1498" i="1" s="1"/>
  <c r="M1499" i="1"/>
  <c r="Z1499" i="1" s="1" a="1"/>
  <c r="Z1499" i="1" s="1"/>
  <c r="M1500" i="1"/>
  <c r="Z1500" i="1" s="1" a="1"/>
  <c r="Z1500" i="1" s="1"/>
  <c r="M1501" i="1"/>
  <c r="Z1501" i="1" s="1" a="1"/>
  <c r="Z1501" i="1" s="1"/>
  <c r="M1502" i="1"/>
  <c r="Z1502" i="1" s="1" a="1"/>
  <c r="Z1502" i="1" s="1"/>
  <c r="M1503" i="1"/>
  <c r="Z1503" i="1" s="1" a="1"/>
  <c r="Z1503" i="1" s="1"/>
  <c r="M1504" i="1"/>
  <c r="Z1504" i="1" s="1" a="1"/>
  <c r="Z1504" i="1" s="1"/>
  <c r="M1505" i="1"/>
  <c r="Z1505" i="1" s="1" a="1"/>
  <c r="Z1505" i="1" s="1"/>
  <c r="M1506" i="1"/>
  <c r="Z1506" i="1" s="1" a="1"/>
  <c r="Z1506" i="1" s="1"/>
  <c r="M1507" i="1"/>
  <c r="Z1507" i="1" s="1" a="1"/>
  <c r="Z1507" i="1" s="1"/>
  <c r="M1508" i="1"/>
  <c r="Z1508" i="1" s="1" a="1"/>
  <c r="Z1508" i="1" s="1"/>
  <c r="M1509" i="1"/>
  <c r="Z1509" i="1" s="1" a="1"/>
  <c r="Z1509" i="1" s="1"/>
  <c r="M1510" i="1"/>
  <c r="Z1510" i="1" s="1" a="1"/>
  <c r="Z1510" i="1" s="1"/>
  <c r="M1511" i="1"/>
  <c r="Z1511" i="1" s="1" a="1"/>
  <c r="Z1511" i="1" s="1"/>
  <c r="M1512" i="1"/>
  <c r="Z1512" i="1" s="1" a="1"/>
  <c r="Z1512" i="1" s="1"/>
  <c r="M1513" i="1"/>
  <c r="Z1513" i="1" s="1" a="1"/>
  <c r="Z1513" i="1" s="1"/>
  <c r="M1514" i="1"/>
  <c r="Z1514" i="1" s="1" a="1"/>
  <c r="Z1514" i="1" s="1"/>
  <c r="M1515" i="1"/>
  <c r="Z1515" i="1" s="1" a="1"/>
  <c r="Z1515" i="1" s="1"/>
  <c r="M1516" i="1"/>
  <c r="Z1516" i="1" s="1" a="1"/>
  <c r="Z1516" i="1" s="1"/>
  <c r="M1517" i="1"/>
  <c r="Z1517" i="1" s="1" a="1"/>
  <c r="Z1517" i="1" s="1"/>
  <c r="M1518" i="1"/>
  <c r="Z1518" i="1" s="1" a="1"/>
  <c r="Z1518" i="1" s="1"/>
  <c r="M1519" i="1"/>
  <c r="Z1519" i="1" s="1" a="1"/>
  <c r="Z1519" i="1" s="1"/>
  <c r="M1520" i="1"/>
  <c r="Z1520" i="1" s="1" a="1"/>
  <c r="Z1520" i="1" s="1"/>
  <c r="M1521" i="1"/>
  <c r="Z1521" i="1" s="1" a="1"/>
  <c r="Z1521" i="1" s="1"/>
  <c r="M1522" i="1"/>
  <c r="Z1522" i="1" s="1" a="1"/>
  <c r="Z1522" i="1" s="1"/>
  <c r="M1523" i="1"/>
  <c r="Z1523" i="1" s="1" a="1"/>
  <c r="Z1523" i="1" s="1"/>
  <c r="M1524" i="1"/>
  <c r="Z1524" i="1" s="1" a="1"/>
  <c r="Z1524" i="1" s="1"/>
  <c r="M1525" i="1"/>
  <c r="Z1525" i="1" s="1" a="1"/>
  <c r="Z1525" i="1" s="1"/>
  <c r="M1526" i="1"/>
  <c r="Z1526" i="1" s="1" a="1"/>
  <c r="Z1526" i="1" s="1"/>
  <c r="M1527" i="1"/>
  <c r="Z1527" i="1" s="1" a="1"/>
  <c r="Z1527" i="1" s="1"/>
  <c r="M1528" i="1"/>
  <c r="Z1528" i="1" s="1" a="1"/>
  <c r="Z1528" i="1" s="1"/>
  <c r="M1529" i="1"/>
  <c r="Z1529" i="1" s="1" a="1"/>
  <c r="Z1529" i="1" s="1"/>
  <c r="M1530" i="1"/>
  <c r="Z1530" i="1" s="1" a="1"/>
  <c r="Z1530" i="1" s="1"/>
  <c r="M1531" i="1"/>
  <c r="Z1531" i="1" s="1" a="1"/>
  <c r="Z1531" i="1" s="1"/>
  <c r="M1532" i="1"/>
  <c r="Z1532" i="1" s="1" a="1"/>
  <c r="Z1532" i="1" s="1"/>
  <c r="M1533" i="1"/>
  <c r="Z1533" i="1" s="1" a="1"/>
  <c r="Z1533" i="1" s="1"/>
  <c r="M1534" i="1"/>
  <c r="Z1534" i="1" s="1" a="1"/>
  <c r="Z1534" i="1" s="1"/>
  <c r="M1535" i="1"/>
  <c r="Z1535" i="1" s="1" a="1"/>
  <c r="Z1535" i="1" s="1"/>
  <c r="M1536" i="1"/>
  <c r="Z1536" i="1" s="1" a="1"/>
  <c r="Z1536" i="1" s="1"/>
  <c r="M1537" i="1"/>
  <c r="Z1537" i="1" s="1" a="1"/>
  <c r="Z1537" i="1" s="1"/>
  <c r="M1538" i="1"/>
  <c r="Z1538" i="1" s="1" a="1"/>
  <c r="Z1538" i="1" s="1"/>
  <c r="M1539" i="1"/>
  <c r="Z1539" i="1" s="1" a="1"/>
  <c r="Z1539" i="1" s="1"/>
  <c r="M1540" i="1"/>
  <c r="Z1540" i="1" s="1" a="1"/>
  <c r="Z1540" i="1" s="1"/>
  <c r="M1541" i="1"/>
  <c r="Z1541" i="1" s="1" a="1"/>
  <c r="Z1541" i="1" s="1"/>
  <c r="M1542" i="1"/>
  <c r="Z1542" i="1" s="1" a="1"/>
  <c r="Z1542" i="1" s="1"/>
  <c r="M1543" i="1"/>
  <c r="Z1543" i="1" s="1" a="1"/>
  <c r="Z1543" i="1" s="1"/>
  <c r="M1544" i="1"/>
  <c r="Z1544" i="1" s="1" a="1"/>
  <c r="Z1544" i="1" s="1"/>
  <c r="M1545" i="1"/>
  <c r="Z1545" i="1" s="1" a="1"/>
  <c r="Z1545" i="1" s="1"/>
  <c r="M1546" i="1"/>
  <c r="Z1546" i="1" s="1" a="1"/>
  <c r="Z1546" i="1" s="1"/>
  <c r="M1547" i="1"/>
  <c r="Z1547" i="1" s="1" a="1"/>
  <c r="Z1547" i="1" s="1"/>
  <c r="M1548" i="1"/>
  <c r="Z1548" i="1" s="1" a="1"/>
  <c r="Z1548" i="1" s="1"/>
  <c r="M1549" i="1"/>
  <c r="Z1549" i="1" s="1" a="1"/>
  <c r="Z1549" i="1" s="1"/>
  <c r="M1550" i="1"/>
  <c r="Z1550" i="1" s="1" a="1"/>
  <c r="Z1550" i="1" s="1"/>
  <c r="M1551" i="1"/>
  <c r="Z1551" i="1" s="1" a="1"/>
  <c r="Z1551" i="1" s="1"/>
  <c r="M1552" i="1"/>
  <c r="Z1552" i="1" s="1" a="1"/>
  <c r="Z1552" i="1" s="1"/>
  <c r="M1553" i="1"/>
  <c r="Z1553" i="1" s="1" a="1"/>
  <c r="Z1553" i="1" s="1"/>
  <c r="M1554" i="1"/>
  <c r="Z1554" i="1" s="1" a="1"/>
  <c r="Z1554" i="1" s="1"/>
  <c r="M1555" i="1"/>
  <c r="Z1555" i="1" s="1" a="1"/>
  <c r="Z1555" i="1" s="1"/>
  <c r="M1556" i="1"/>
  <c r="Z1556" i="1" s="1" a="1"/>
  <c r="Z1556" i="1" s="1"/>
  <c r="M1557" i="1"/>
  <c r="Z1557" i="1" s="1" a="1"/>
  <c r="Z1557" i="1" s="1"/>
  <c r="M1558" i="1"/>
  <c r="Z1558" i="1" s="1" a="1"/>
  <c r="Z1558" i="1" s="1"/>
  <c r="M1559" i="1"/>
  <c r="Z1559" i="1" s="1" a="1"/>
  <c r="Z1559" i="1" s="1"/>
  <c r="M1560" i="1"/>
  <c r="Z1560" i="1" s="1" a="1"/>
  <c r="Z1560" i="1" s="1"/>
  <c r="M1561" i="1"/>
  <c r="Z1561" i="1" s="1" a="1"/>
  <c r="Z1561" i="1" s="1"/>
  <c r="M1562" i="1"/>
  <c r="Z1562" i="1" s="1" a="1"/>
  <c r="Z1562" i="1" s="1"/>
  <c r="M1563" i="1"/>
  <c r="Z1563" i="1" s="1" a="1"/>
  <c r="Z1563" i="1" s="1"/>
  <c r="M1564" i="1"/>
  <c r="Z1564" i="1" s="1" a="1"/>
  <c r="Z1564" i="1" s="1"/>
  <c r="M1565" i="1"/>
  <c r="Z1565" i="1" s="1" a="1"/>
  <c r="Z1565" i="1" s="1"/>
  <c r="M1566" i="1"/>
  <c r="Z1566" i="1" s="1" a="1"/>
  <c r="Z1566" i="1" s="1"/>
  <c r="M1567" i="1"/>
  <c r="Z1567" i="1" s="1" a="1"/>
  <c r="Z1567" i="1" s="1"/>
  <c r="M1568" i="1"/>
  <c r="Z1568" i="1" s="1" a="1"/>
  <c r="Z1568" i="1" s="1"/>
  <c r="M1569" i="1"/>
  <c r="Z1569" i="1" s="1" a="1"/>
  <c r="Z1569" i="1" s="1"/>
  <c r="M1570" i="1"/>
  <c r="Z1570" i="1" s="1" a="1"/>
  <c r="Z1570" i="1" s="1"/>
  <c r="M1571" i="1"/>
  <c r="Z1571" i="1" s="1" a="1"/>
  <c r="Z1571" i="1" s="1"/>
  <c r="M1572" i="1"/>
  <c r="Z1572" i="1" s="1" a="1"/>
  <c r="Z1572" i="1" s="1"/>
  <c r="M1573" i="1"/>
  <c r="Z1573" i="1" s="1" a="1"/>
  <c r="Z1573" i="1" s="1"/>
  <c r="M1574" i="1"/>
  <c r="Z1574" i="1" s="1" a="1"/>
  <c r="Z1574" i="1" s="1"/>
  <c r="M1575" i="1"/>
  <c r="Z1575" i="1" s="1" a="1"/>
  <c r="Z1575" i="1" s="1"/>
  <c r="M1576" i="1"/>
  <c r="Z1576" i="1" s="1" a="1"/>
  <c r="Z1576" i="1" s="1"/>
  <c r="M1577" i="1"/>
  <c r="Z1577" i="1" s="1" a="1"/>
  <c r="Z1577" i="1" s="1"/>
  <c r="M1578" i="1"/>
  <c r="Z1578" i="1" s="1" a="1"/>
  <c r="Z1578" i="1" s="1"/>
  <c r="M1579" i="1"/>
  <c r="Z1579" i="1" s="1" a="1"/>
  <c r="Z1579" i="1" s="1"/>
  <c r="M1580" i="1"/>
  <c r="Z1580" i="1" s="1" a="1"/>
  <c r="Z1580" i="1" s="1"/>
  <c r="M1581" i="1"/>
  <c r="Z1581" i="1" s="1" a="1"/>
  <c r="Z1581" i="1" s="1"/>
  <c r="M1582" i="1"/>
  <c r="Z1582" i="1" s="1" a="1"/>
  <c r="Z1582" i="1" s="1"/>
  <c r="M1583" i="1"/>
  <c r="Z1583" i="1" s="1" a="1"/>
  <c r="Z1583" i="1" s="1"/>
  <c r="M1584" i="1"/>
  <c r="Z1584" i="1" s="1" a="1"/>
  <c r="Z1584" i="1" s="1"/>
  <c r="M1585" i="1"/>
  <c r="Z1585" i="1" s="1" a="1"/>
  <c r="Z1585" i="1" s="1"/>
  <c r="M1586" i="1"/>
  <c r="Z1586" i="1" s="1" a="1"/>
  <c r="Z1586" i="1" s="1"/>
  <c r="M1587" i="1"/>
  <c r="Z1587" i="1" s="1" a="1"/>
  <c r="Z1587" i="1" s="1"/>
  <c r="M1588" i="1"/>
  <c r="Z1588" i="1" s="1" a="1"/>
  <c r="Z1588" i="1" s="1"/>
  <c r="M1589" i="1"/>
  <c r="Z1589" i="1" s="1" a="1"/>
  <c r="Z1589" i="1" s="1"/>
  <c r="M1590" i="1"/>
  <c r="Z1590" i="1" s="1" a="1"/>
  <c r="Z1590" i="1" s="1"/>
  <c r="M1591" i="1"/>
  <c r="Z1591" i="1" s="1" a="1"/>
  <c r="Z1591" i="1" s="1"/>
  <c r="M1592" i="1"/>
  <c r="Z1592" i="1" s="1" a="1"/>
  <c r="Z1592" i="1" s="1"/>
  <c r="M1593" i="1"/>
  <c r="Z1593" i="1" s="1" a="1"/>
  <c r="Z1593" i="1" s="1"/>
  <c r="M1594" i="1"/>
  <c r="Z1594" i="1" s="1" a="1"/>
  <c r="Z1594" i="1" s="1"/>
  <c r="M1595" i="1"/>
  <c r="Z1595" i="1" s="1" a="1"/>
  <c r="Z1595" i="1" s="1"/>
  <c r="M1596" i="1"/>
  <c r="Z1596" i="1" s="1" a="1"/>
  <c r="Z1596" i="1" s="1"/>
  <c r="M1597" i="1"/>
  <c r="Z1597" i="1" s="1" a="1"/>
  <c r="Z1597" i="1" s="1"/>
  <c r="M1598" i="1"/>
  <c r="Z1598" i="1" s="1" a="1"/>
  <c r="Z1598" i="1" s="1"/>
  <c r="M1599" i="1"/>
  <c r="Z1599" i="1" s="1" a="1"/>
  <c r="Z1599" i="1" s="1"/>
  <c r="M1600" i="1"/>
  <c r="Z1600" i="1" s="1" a="1"/>
  <c r="Z1600" i="1" s="1"/>
  <c r="M1601" i="1"/>
  <c r="Z1601" i="1" s="1" a="1"/>
  <c r="Z1601" i="1" s="1"/>
  <c r="M1602" i="1"/>
  <c r="Z1602" i="1" s="1" a="1"/>
  <c r="Z1602" i="1" s="1"/>
  <c r="M1603" i="1"/>
  <c r="Z1603" i="1" s="1" a="1"/>
  <c r="Z1603" i="1" s="1"/>
  <c r="M1604" i="1"/>
  <c r="Z1604" i="1" s="1" a="1"/>
  <c r="Z1604" i="1" s="1"/>
  <c r="M1605" i="1"/>
  <c r="Z1605" i="1" s="1" a="1"/>
  <c r="Z1605" i="1" s="1"/>
  <c r="M1606" i="1"/>
  <c r="Z1606" i="1" s="1" a="1"/>
  <c r="Z1606" i="1" s="1"/>
  <c r="M1607" i="1"/>
  <c r="Z1607" i="1" s="1" a="1"/>
  <c r="Z1607" i="1" s="1"/>
  <c r="M1608" i="1"/>
  <c r="Z1608" i="1" s="1" a="1"/>
  <c r="Z1608" i="1" s="1"/>
  <c r="M1609" i="1"/>
  <c r="Z1609" i="1" s="1" a="1"/>
  <c r="Z1609" i="1" s="1"/>
  <c r="M1610" i="1"/>
  <c r="Z1610" i="1" s="1" a="1"/>
  <c r="Z1610" i="1" s="1"/>
  <c r="M1611" i="1"/>
  <c r="Z1611" i="1" s="1" a="1"/>
  <c r="Z1611" i="1" s="1"/>
  <c r="M1612" i="1"/>
  <c r="Z1612" i="1" s="1" a="1"/>
  <c r="Z1612" i="1" s="1"/>
  <c r="M1613" i="1"/>
  <c r="Z1613" i="1" s="1" a="1"/>
  <c r="Z1613" i="1" s="1"/>
  <c r="M1614" i="1"/>
  <c r="Z1614" i="1" s="1" a="1"/>
  <c r="Z1614" i="1" s="1"/>
  <c r="M1615" i="1"/>
  <c r="Z1615" i="1" s="1" a="1"/>
  <c r="Z1615" i="1" s="1"/>
  <c r="M1616" i="1"/>
  <c r="Z1616" i="1" s="1" a="1"/>
  <c r="Z1616" i="1" s="1"/>
  <c r="M1617" i="1"/>
  <c r="Z1617" i="1" s="1" a="1"/>
  <c r="Z1617" i="1" s="1"/>
  <c r="M1618" i="1"/>
  <c r="Z1618" i="1" s="1" a="1"/>
  <c r="Z1618" i="1" s="1"/>
  <c r="M1619" i="1"/>
  <c r="Z1619" i="1" s="1" a="1"/>
  <c r="Z1619" i="1" s="1"/>
  <c r="M1620" i="1"/>
  <c r="Z1620" i="1" s="1" a="1"/>
  <c r="Z1620" i="1" s="1"/>
  <c r="M1621" i="1"/>
  <c r="Z1621" i="1" s="1" a="1"/>
  <c r="Z1621" i="1" s="1"/>
  <c r="M1622" i="1"/>
  <c r="Z1622" i="1" s="1" a="1"/>
  <c r="Z1622" i="1" s="1"/>
  <c r="M1623" i="1"/>
  <c r="Z1623" i="1" s="1" a="1"/>
  <c r="Z1623" i="1" s="1"/>
  <c r="M1624" i="1"/>
  <c r="Z1624" i="1" s="1" a="1"/>
  <c r="Z1624" i="1" s="1"/>
  <c r="M1625" i="1"/>
  <c r="Z1625" i="1" s="1" a="1"/>
  <c r="Z1625" i="1" s="1"/>
  <c r="M1626" i="1"/>
  <c r="Z1626" i="1" s="1" a="1"/>
  <c r="Z1626" i="1" s="1"/>
  <c r="M1627" i="1"/>
  <c r="Z1627" i="1" s="1" a="1"/>
  <c r="Z1627" i="1" s="1"/>
  <c r="M1628" i="1"/>
  <c r="Z1628" i="1" s="1" a="1"/>
  <c r="Z1628" i="1" s="1"/>
  <c r="M1629" i="1"/>
  <c r="Z1629" i="1" s="1" a="1"/>
  <c r="Z1629" i="1" s="1"/>
  <c r="M1630" i="1"/>
  <c r="Z1630" i="1" s="1" a="1"/>
  <c r="Z1630" i="1" s="1"/>
  <c r="M1631" i="1"/>
  <c r="Z1631" i="1" s="1" a="1"/>
  <c r="Z1631" i="1" s="1"/>
  <c r="M1632" i="1"/>
  <c r="Z1632" i="1" s="1" a="1"/>
  <c r="Z1632" i="1" s="1"/>
  <c r="M1633" i="1"/>
  <c r="Z1633" i="1" s="1" a="1"/>
  <c r="Z1633" i="1" s="1"/>
  <c r="M1634" i="1"/>
  <c r="Z1634" i="1" s="1" a="1"/>
  <c r="Z1634" i="1" s="1"/>
  <c r="M1635" i="1"/>
  <c r="Z1635" i="1" s="1" a="1"/>
  <c r="Z1635" i="1" s="1"/>
  <c r="M1636" i="1"/>
  <c r="Z1636" i="1" s="1" a="1"/>
  <c r="Z1636" i="1" s="1"/>
  <c r="M1637" i="1"/>
  <c r="Z1637" i="1" s="1" a="1"/>
  <c r="Z1637" i="1" s="1"/>
  <c r="M1638" i="1"/>
  <c r="Z1638" i="1" s="1" a="1"/>
  <c r="Z1638" i="1" s="1"/>
  <c r="M1639" i="1"/>
  <c r="Z1639" i="1" s="1" a="1"/>
  <c r="Z1639" i="1" s="1"/>
  <c r="M1640" i="1"/>
  <c r="Z1640" i="1" s="1" a="1"/>
  <c r="Z1640" i="1" s="1"/>
  <c r="M1641" i="1"/>
  <c r="Z1641" i="1" s="1" a="1"/>
  <c r="Z1641" i="1" s="1"/>
  <c r="M1642" i="1"/>
  <c r="Z1642" i="1" s="1" a="1"/>
  <c r="Z1642" i="1" s="1"/>
  <c r="M1643" i="1"/>
  <c r="Z1643" i="1" s="1" a="1"/>
  <c r="Z1643" i="1" s="1"/>
  <c r="M1644" i="1"/>
  <c r="Z1644" i="1" s="1" a="1"/>
  <c r="Z1644" i="1" s="1"/>
  <c r="M1645" i="1"/>
  <c r="Z1645" i="1" s="1" a="1"/>
  <c r="Z1645" i="1" s="1"/>
  <c r="M1646" i="1"/>
  <c r="Z1646" i="1" s="1" a="1"/>
  <c r="Z1646" i="1" s="1"/>
  <c r="M1647" i="1"/>
  <c r="Z1647" i="1" s="1" a="1"/>
  <c r="Z1647" i="1" s="1"/>
  <c r="M1648" i="1"/>
  <c r="Z1648" i="1" s="1" a="1"/>
  <c r="Z1648" i="1" s="1"/>
  <c r="M1649" i="1"/>
  <c r="Z1649" i="1" s="1" a="1"/>
  <c r="Z1649" i="1" s="1"/>
  <c r="M1650" i="1"/>
  <c r="Z1650" i="1" s="1" a="1"/>
  <c r="Z1650" i="1" s="1"/>
  <c r="M1651" i="1"/>
  <c r="Z1651" i="1" s="1" a="1"/>
  <c r="Z1651" i="1" s="1"/>
  <c r="M1652" i="1"/>
  <c r="Z1652" i="1" s="1" a="1"/>
  <c r="Z1652" i="1" s="1"/>
  <c r="M1653" i="1"/>
  <c r="Z1653" i="1" s="1" a="1"/>
  <c r="Z1653" i="1" s="1"/>
  <c r="M1654" i="1"/>
  <c r="Z1654" i="1" s="1" a="1"/>
  <c r="Z1654" i="1" s="1"/>
  <c r="M1655" i="1"/>
  <c r="Z1655" i="1" s="1" a="1"/>
  <c r="Z1655" i="1" s="1"/>
  <c r="M1656" i="1"/>
  <c r="Z1656" i="1" s="1" a="1"/>
  <c r="Z1656" i="1" s="1"/>
  <c r="M1657" i="1"/>
  <c r="Z1657" i="1" s="1" a="1"/>
  <c r="Z1657" i="1" s="1"/>
  <c r="M1658" i="1"/>
  <c r="Z1658" i="1" s="1" a="1"/>
  <c r="Z1658" i="1" s="1"/>
  <c r="M1659" i="1"/>
  <c r="Z1659" i="1" s="1" a="1"/>
  <c r="Z1659" i="1" s="1"/>
  <c r="M1660" i="1"/>
  <c r="Z1660" i="1" s="1" a="1"/>
  <c r="Z1660" i="1" s="1"/>
  <c r="M1661" i="1"/>
  <c r="Z1661" i="1" s="1" a="1"/>
  <c r="Z1661" i="1" s="1"/>
  <c r="M1662" i="1"/>
  <c r="Z1662" i="1" s="1" a="1"/>
  <c r="Z1662" i="1" s="1"/>
  <c r="M1663" i="1"/>
  <c r="Z1663" i="1" s="1" a="1"/>
  <c r="Z1663" i="1" s="1"/>
  <c r="M1664" i="1"/>
  <c r="Z1664" i="1" s="1" a="1"/>
  <c r="Z1664" i="1" s="1"/>
  <c r="M1665" i="1"/>
  <c r="Z1665" i="1" s="1" a="1"/>
  <c r="Z1665" i="1" s="1"/>
  <c r="M1666" i="1"/>
  <c r="Z1666" i="1" s="1" a="1"/>
  <c r="Z1666" i="1" s="1"/>
  <c r="M1667" i="1"/>
  <c r="Z1667" i="1" s="1" a="1"/>
  <c r="Z1667" i="1" s="1"/>
  <c r="M1668" i="1"/>
  <c r="Z1668" i="1" s="1" a="1"/>
  <c r="Z1668" i="1" s="1"/>
  <c r="M1669" i="1"/>
  <c r="Z1669" i="1" s="1" a="1"/>
  <c r="Z1669" i="1" s="1"/>
  <c r="M1670" i="1"/>
  <c r="Z1670" i="1" s="1" a="1"/>
  <c r="Z1670" i="1" s="1"/>
  <c r="M1671" i="1"/>
  <c r="Z1671" i="1" s="1" a="1"/>
  <c r="Z1671" i="1" s="1"/>
  <c r="M1672" i="1"/>
  <c r="Z1672" i="1" s="1" a="1"/>
  <c r="Z1672" i="1" s="1"/>
  <c r="M1673" i="1"/>
  <c r="Z1673" i="1" s="1" a="1"/>
  <c r="Z1673" i="1" s="1"/>
  <c r="M1674" i="1"/>
  <c r="Z1674" i="1" s="1" a="1"/>
  <c r="Z1674" i="1" s="1"/>
  <c r="M1675" i="1"/>
  <c r="Z1675" i="1" s="1" a="1"/>
  <c r="Z1675" i="1" s="1"/>
  <c r="M1676" i="1"/>
  <c r="Z1676" i="1" s="1" a="1"/>
  <c r="Z1676" i="1" s="1"/>
  <c r="M1677" i="1"/>
  <c r="Z1677" i="1" s="1" a="1"/>
  <c r="Z1677" i="1" s="1"/>
  <c r="M1678" i="1"/>
  <c r="Z1678" i="1" s="1" a="1"/>
  <c r="Z1678" i="1" s="1"/>
  <c r="M1679" i="1"/>
  <c r="Z1679" i="1" s="1" a="1"/>
  <c r="Z1679" i="1" s="1"/>
  <c r="M1680" i="1"/>
  <c r="Z1680" i="1" s="1" a="1"/>
  <c r="Z1680" i="1" s="1"/>
  <c r="M1681" i="1"/>
  <c r="Z1681" i="1" s="1" a="1"/>
  <c r="Z1681" i="1" s="1"/>
  <c r="M1682" i="1"/>
  <c r="Z1682" i="1" s="1" a="1"/>
  <c r="Z1682" i="1" s="1"/>
  <c r="M1683" i="1"/>
  <c r="Z1683" i="1" s="1" a="1"/>
  <c r="Z1683" i="1" s="1"/>
  <c r="M1684" i="1"/>
  <c r="Z1684" i="1" s="1" a="1"/>
  <c r="Z1684" i="1" s="1"/>
  <c r="M1685" i="1"/>
  <c r="Z1685" i="1" s="1" a="1"/>
  <c r="Z1685" i="1" s="1"/>
  <c r="M1686" i="1"/>
  <c r="Z1686" i="1" s="1" a="1"/>
  <c r="Z1686" i="1" s="1"/>
  <c r="M1687" i="1"/>
  <c r="Z1687" i="1" s="1" a="1"/>
  <c r="Z1687" i="1" s="1"/>
  <c r="M1688" i="1"/>
  <c r="Z1688" i="1" s="1" a="1"/>
  <c r="Z1688" i="1" s="1"/>
  <c r="M1689" i="1"/>
  <c r="Z1689" i="1" s="1" a="1"/>
  <c r="Z1689" i="1" s="1"/>
  <c r="M1690" i="1"/>
  <c r="Z1690" i="1" s="1" a="1"/>
  <c r="Z1690" i="1" s="1"/>
  <c r="M1691" i="1"/>
  <c r="Z1691" i="1" s="1" a="1"/>
  <c r="Z1691" i="1" s="1"/>
  <c r="M1692" i="1"/>
  <c r="Z1692" i="1" s="1" a="1"/>
  <c r="Z1692" i="1" s="1"/>
  <c r="M1693" i="1"/>
  <c r="Z1693" i="1" s="1" a="1"/>
  <c r="Z1693" i="1" s="1"/>
  <c r="M1694" i="1"/>
  <c r="Z1694" i="1" s="1" a="1"/>
  <c r="Z1694" i="1" s="1"/>
  <c r="M1695" i="1"/>
  <c r="Z1695" i="1" s="1" a="1"/>
  <c r="Z1695" i="1" s="1"/>
  <c r="M1696" i="1"/>
  <c r="Z1696" i="1" s="1" a="1"/>
  <c r="Z1696" i="1" s="1"/>
  <c r="M1697" i="1"/>
  <c r="Z1697" i="1" s="1" a="1"/>
  <c r="Z1697" i="1" s="1"/>
  <c r="M1698" i="1"/>
  <c r="Z1698" i="1" s="1" a="1"/>
  <c r="Z1698" i="1" s="1"/>
  <c r="M1699" i="1"/>
  <c r="Z1699" i="1" s="1" a="1"/>
  <c r="Z1699" i="1" s="1"/>
  <c r="M1700" i="1"/>
  <c r="Z1700" i="1" s="1" a="1"/>
  <c r="Z1700" i="1" s="1"/>
  <c r="M1701" i="1"/>
  <c r="Z1701" i="1" s="1" a="1"/>
  <c r="Z1701" i="1" s="1"/>
  <c r="M1702" i="1"/>
  <c r="Z1702" i="1" s="1" a="1"/>
  <c r="Z1702" i="1" s="1"/>
  <c r="M1703" i="1"/>
  <c r="Z1703" i="1" s="1" a="1"/>
  <c r="Z1703" i="1" s="1"/>
  <c r="M1704" i="1"/>
  <c r="Z1704" i="1" s="1" a="1"/>
  <c r="Z1704" i="1" s="1"/>
  <c r="M1705" i="1"/>
  <c r="Z1705" i="1" s="1" a="1"/>
  <c r="Z1705" i="1" s="1"/>
  <c r="M1706" i="1"/>
  <c r="Z1706" i="1" s="1" a="1"/>
  <c r="Z1706" i="1" s="1"/>
  <c r="M1707" i="1"/>
  <c r="Z1707" i="1" s="1" a="1"/>
  <c r="Z1707" i="1" s="1"/>
  <c r="M1708" i="1"/>
  <c r="Z1708" i="1" s="1" a="1"/>
  <c r="Z1708" i="1" s="1"/>
  <c r="M1709" i="1"/>
  <c r="Z1709" i="1" s="1" a="1"/>
  <c r="Z1709" i="1" s="1"/>
  <c r="M1710" i="1"/>
  <c r="Z1710" i="1" s="1" a="1"/>
  <c r="Z1710" i="1" s="1"/>
  <c r="M1711" i="1"/>
  <c r="Z1711" i="1" s="1" a="1"/>
  <c r="Z1711" i="1" s="1"/>
  <c r="M1712" i="1"/>
  <c r="Z1712" i="1" s="1" a="1"/>
  <c r="Z1712" i="1" s="1"/>
  <c r="M1713" i="1"/>
  <c r="Z1713" i="1" s="1" a="1"/>
  <c r="Z1713" i="1" s="1"/>
  <c r="M1714" i="1"/>
  <c r="Z1714" i="1" s="1" a="1"/>
  <c r="Z1714" i="1" s="1"/>
  <c r="M1715" i="1"/>
  <c r="Z1715" i="1" s="1" a="1"/>
  <c r="Z1715" i="1" s="1"/>
  <c r="M1716" i="1"/>
  <c r="Z1716" i="1" s="1" a="1"/>
  <c r="Z1716" i="1" s="1"/>
  <c r="M1717" i="1"/>
  <c r="Z1717" i="1" s="1" a="1"/>
  <c r="Z1717" i="1" s="1"/>
  <c r="M1718" i="1"/>
  <c r="Z1718" i="1" s="1" a="1"/>
  <c r="Z1718" i="1" s="1"/>
  <c r="M1719" i="1"/>
  <c r="Z1719" i="1" s="1" a="1"/>
  <c r="Z1719" i="1" s="1"/>
  <c r="M1720" i="1"/>
  <c r="Z1720" i="1" s="1" a="1"/>
  <c r="Z1720" i="1" s="1"/>
  <c r="M1721" i="1"/>
  <c r="Z1721" i="1" s="1" a="1"/>
  <c r="Z1721" i="1" s="1"/>
  <c r="M1722" i="1"/>
  <c r="Z1722" i="1" s="1" a="1"/>
  <c r="Z1722" i="1" s="1"/>
  <c r="M1723" i="1"/>
  <c r="Z1723" i="1" s="1" a="1"/>
  <c r="Z1723" i="1" s="1"/>
  <c r="M1724" i="1"/>
  <c r="Z1724" i="1" s="1" a="1"/>
  <c r="Z1724" i="1" s="1"/>
  <c r="M1725" i="1"/>
  <c r="Z1725" i="1" s="1" a="1"/>
  <c r="Z1725" i="1" s="1"/>
  <c r="M1726" i="1"/>
  <c r="Z1726" i="1" s="1" a="1"/>
  <c r="Z1726" i="1" s="1"/>
  <c r="M1727" i="1"/>
  <c r="Z1727" i="1" s="1" a="1"/>
  <c r="Z1727" i="1" s="1"/>
  <c r="M1728" i="1"/>
  <c r="Z1728" i="1" s="1" a="1"/>
  <c r="Z1728" i="1" s="1"/>
  <c r="M1729" i="1"/>
  <c r="Z1729" i="1" s="1" a="1"/>
  <c r="Z1729" i="1" s="1"/>
  <c r="M1730" i="1"/>
  <c r="Z1730" i="1" s="1" a="1"/>
  <c r="Z1730" i="1" s="1"/>
  <c r="M1731" i="1"/>
  <c r="Z1731" i="1" s="1" a="1"/>
  <c r="Z1731" i="1" s="1"/>
  <c r="M1732" i="1"/>
  <c r="Z1732" i="1" s="1" a="1"/>
  <c r="Z1732" i="1" s="1"/>
  <c r="M1733" i="1"/>
  <c r="Z1733" i="1" s="1" a="1"/>
  <c r="Z1733" i="1" s="1"/>
  <c r="M1734" i="1"/>
  <c r="Z1734" i="1" s="1" a="1"/>
  <c r="Z1734" i="1" s="1"/>
  <c r="M1735" i="1"/>
  <c r="Z1735" i="1" s="1" a="1"/>
  <c r="Z1735" i="1" s="1"/>
  <c r="M1736" i="1"/>
  <c r="Z1736" i="1" s="1" a="1"/>
  <c r="Z1736" i="1" s="1"/>
  <c r="M1737" i="1"/>
  <c r="Z1737" i="1" s="1" a="1"/>
  <c r="Z1737" i="1" s="1"/>
  <c r="M1738" i="1"/>
  <c r="Z1738" i="1" s="1" a="1"/>
  <c r="Z1738" i="1" s="1"/>
  <c r="M1739" i="1"/>
  <c r="Z1739" i="1" s="1" a="1"/>
  <c r="Z1739" i="1" s="1"/>
  <c r="M1740" i="1"/>
  <c r="Z1740" i="1" s="1" a="1"/>
  <c r="Z1740" i="1" s="1"/>
  <c r="M1741" i="1"/>
  <c r="Z1741" i="1" s="1" a="1"/>
  <c r="Z1741" i="1" s="1"/>
  <c r="M1742" i="1"/>
  <c r="Z1742" i="1" s="1" a="1"/>
  <c r="Z1742" i="1" s="1"/>
  <c r="M1743" i="1"/>
  <c r="Z1743" i="1" s="1" a="1"/>
  <c r="Z1743" i="1" s="1"/>
  <c r="M1744" i="1"/>
  <c r="Z1744" i="1" s="1" a="1"/>
  <c r="Z1744" i="1" s="1"/>
  <c r="M1745" i="1"/>
  <c r="Z1745" i="1" s="1" a="1"/>
  <c r="Z1745" i="1" s="1"/>
  <c r="M1746" i="1"/>
  <c r="Z1746" i="1" s="1" a="1"/>
  <c r="Z1746" i="1" s="1"/>
  <c r="M1747" i="1"/>
  <c r="Z1747" i="1" s="1" a="1"/>
  <c r="Z1747" i="1" s="1"/>
  <c r="M1748" i="1"/>
  <c r="Z1748" i="1" s="1" a="1"/>
  <c r="Z1748" i="1" s="1"/>
  <c r="M1749" i="1"/>
  <c r="Z1749" i="1" s="1" a="1"/>
  <c r="Z1749" i="1" s="1"/>
  <c r="M1750" i="1"/>
  <c r="Z1750" i="1" s="1" a="1"/>
  <c r="Z1750" i="1" s="1"/>
  <c r="M1751" i="1"/>
  <c r="Z1751" i="1" s="1" a="1"/>
  <c r="Z1751" i="1" s="1"/>
  <c r="M1752" i="1"/>
  <c r="Z1752" i="1" s="1" a="1"/>
  <c r="Z1752" i="1" s="1"/>
  <c r="M1753" i="1"/>
  <c r="Z1753" i="1" s="1" a="1"/>
  <c r="Z1753" i="1" s="1"/>
  <c r="M1754" i="1"/>
  <c r="Z1754" i="1" s="1" a="1"/>
  <c r="Z1754" i="1" s="1"/>
  <c r="M1755" i="1"/>
  <c r="Z1755" i="1" s="1" a="1"/>
  <c r="Z1755" i="1" s="1"/>
  <c r="M1756" i="1"/>
  <c r="Z1756" i="1" s="1" a="1"/>
  <c r="Z1756" i="1" s="1"/>
  <c r="M1757" i="1"/>
  <c r="Z1757" i="1" s="1" a="1"/>
  <c r="Z1757" i="1" s="1"/>
  <c r="M1758" i="1"/>
  <c r="Z1758" i="1" s="1" a="1"/>
  <c r="Z1758" i="1" s="1"/>
  <c r="M1759" i="1"/>
  <c r="Z1759" i="1" s="1" a="1"/>
  <c r="Z1759" i="1" s="1"/>
  <c r="M1760" i="1"/>
  <c r="Z1760" i="1" s="1" a="1"/>
  <c r="Z1760" i="1" s="1"/>
  <c r="M1761" i="1"/>
  <c r="Z1761" i="1" s="1" a="1"/>
  <c r="Z1761" i="1" s="1"/>
  <c r="M1762" i="1"/>
  <c r="Z1762" i="1" s="1" a="1"/>
  <c r="Z1762" i="1" s="1"/>
  <c r="M1763" i="1"/>
  <c r="Z1763" i="1" s="1" a="1"/>
  <c r="Z1763" i="1" s="1"/>
  <c r="M1764" i="1"/>
  <c r="Z1764" i="1" s="1" a="1"/>
  <c r="Z1764" i="1" s="1"/>
  <c r="M1765" i="1"/>
  <c r="Z1765" i="1" s="1" a="1"/>
  <c r="Z1765" i="1" s="1"/>
  <c r="M1766" i="1"/>
  <c r="Z1766" i="1" s="1" a="1"/>
  <c r="Z1766" i="1" s="1"/>
  <c r="M1767" i="1"/>
  <c r="Z1767" i="1" s="1" a="1"/>
  <c r="Z1767" i="1" s="1"/>
  <c r="M1768" i="1"/>
  <c r="Z1768" i="1" s="1" a="1"/>
  <c r="Z1768" i="1" s="1"/>
  <c r="M1769" i="1"/>
  <c r="Z1769" i="1" s="1" a="1"/>
  <c r="Z1769" i="1" s="1"/>
  <c r="M1770" i="1"/>
  <c r="Z1770" i="1" s="1" a="1"/>
  <c r="Z1770" i="1" s="1"/>
  <c r="M1771" i="1"/>
  <c r="Z1771" i="1" s="1" a="1"/>
  <c r="Z1771" i="1" s="1"/>
  <c r="M1772" i="1"/>
  <c r="Z1772" i="1" s="1" a="1"/>
  <c r="Z1772" i="1" s="1"/>
  <c r="M1773" i="1"/>
  <c r="Z1773" i="1" s="1" a="1"/>
  <c r="Z1773" i="1" s="1"/>
  <c r="M1774" i="1"/>
  <c r="Z1774" i="1" s="1" a="1"/>
  <c r="Z1774" i="1" s="1"/>
  <c r="M1775" i="1"/>
  <c r="Z1775" i="1" s="1" a="1"/>
  <c r="Z1775" i="1" s="1"/>
  <c r="M1776" i="1"/>
  <c r="Z1776" i="1" s="1" a="1"/>
  <c r="Z1776" i="1" s="1"/>
  <c r="M1777" i="1"/>
  <c r="Z1777" i="1" s="1" a="1"/>
  <c r="Z1777" i="1" s="1"/>
  <c r="M1778" i="1"/>
  <c r="Z1778" i="1" s="1" a="1"/>
  <c r="Z1778" i="1" s="1"/>
  <c r="M1779" i="1"/>
  <c r="Z1779" i="1" s="1" a="1"/>
  <c r="Z1779" i="1" s="1"/>
  <c r="M1780" i="1"/>
  <c r="Z1780" i="1" s="1" a="1"/>
  <c r="Z1780" i="1" s="1"/>
  <c r="M1781" i="1"/>
  <c r="Z1781" i="1" s="1" a="1"/>
  <c r="Z1781" i="1" s="1"/>
  <c r="M1782" i="1"/>
  <c r="Z1782" i="1" s="1" a="1"/>
  <c r="Z1782" i="1" s="1"/>
  <c r="M1783" i="1"/>
  <c r="Z1783" i="1" s="1" a="1"/>
  <c r="Z1783" i="1" s="1"/>
  <c r="M1784" i="1"/>
  <c r="Z1784" i="1" s="1" a="1"/>
  <c r="Z1784" i="1" s="1"/>
  <c r="M1785" i="1"/>
  <c r="Z1785" i="1" s="1" a="1"/>
  <c r="Z1785" i="1" s="1"/>
  <c r="M1786" i="1"/>
  <c r="Z1786" i="1" s="1" a="1"/>
  <c r="Z1786" i="1" s="1"/>
  <c r="M1787" i="1"/>
  <c r="Z1787" i="1" s="1" a="1"/>
  <c r="Z1787" i="1" s="1"/>
  <c r="M1788" i="1"/>
  <c r="Z1788" i="1" s="1" a="1"/>
  <c r="Z1788" i="1" s="1"/>
  <c r="M1789" i="1"/>
  <c r="Z1789" i="1" s="1" a="1"/>
  <c r="Z1789" i="1" s="1"/>
  <c r="M1790" i="1"/>
  <c r="Z1790" i="1" s="1" a="1"/>
  <c r="Z1790" i="1" s="1"/>
  <c r="M1791" i="1"/>
  <c r="Z1791" i="1" s="1" a="1"/>
  <c r="Z1791" i="1" s="1"/>
  <c r="M1792" i="1"/>
  <c r="Z1792" i="1" s="1" a="1"/>
  <c r="Z1792" i="1" s="1"/>
  <c r="M1793" i="1"/>
  <c r="Z1793" i="1" s="1" a="1"/>
  <c r="Z1793" i="1" s="1"/>
  <c r="M1794" i="1"/>
  <c r="Z1794" i="1" s="1" a="1"/>
  <c r="Z1794" i="1" s="1"/>
  <c r="M1795" i="1"/>
  <c r="Z1795" i="1" s="1" a="1"/>
  <c r="Z1795" i="1" s="1"/>
  <c r="M1796" i="1"/>
  <c r="Z1796" i="1" s="1" a="1"/>
  <c r="Z1796" i="1" s="1"/>
  <c r="M1797" i="1"/>
  <c r="Z1797" i="1" s="1" a="1"/>
  <c r="Z1797" i="1" s="1"/>
  <c r="M1798" i="1"/>
  <c r="Z1798" i="1" s="1" a="1"/>
  <c r="Z1798" i="1" s="1"/>
  <c r="M1799" i="1"/>
  <c r="Z1799" i="1" s="1" a="1"/>
  <c r="Z1799" i="1" s="1"/>
  <c r="M1800" i="1"/>
  <c r="Z1800" i="1" s="1" a="1"/>
  <c r="Z1800" i="1" s="1"/>
  <c r="M1801" i="1"/>
  <c r="Z1801" i="1" s="1" a="1"/>
  <c r="Z1801" i="1" s="1"/>
  <c r="M1802" i="1"/>
  <c r="Z1802" i="1" s="1" a="1"/>
  <c r="Z1802" i="1" s="1"/>
  <c r="M1803" i="1"/>
  <c r="Z1803" i="1" s="1" a="1"/>
  <c r="Z1803" i="1" s="1"/>
  <c r="M1804" i="1"/>
  <c r="Z1804" i="1" s="1" a="1"/>
  <c r="Z1804" i="1" s="1"/>
  <c r="M1805" i="1"/>
  <c r="Z1805" i="1" s="1" a="1"/>
  <c r="Z1805" i="1" s="1"/>
  <c r="M1806" i="1"/>
  <c r="Z1806" i="1" s="1" a="1"/>
  <c r="Z1806" i="1" s="1"/>
  <c r="M1807" i="1"/>
  <c r="Z1807" i="1" s="1" a="1"/>
  <c r="Z1807" i="1" s="1"/>
  <c r="M1808" i="1"/>
  <c r="Z1808" i="1" s="1" a="1"/>
  <c r="Z1808" i="1" s="1"/>
  <c r="M1809" i="1"/>
  <c r="Z1809" i="1" s="1" a="1"/>
  <c r="Z1809" i="1" s="1"/>
  <c r="M1810" i="1"/>
  <c r="Z1810" i="1" s="1" a="1"/>
  <c r="Z1810" i="1" s="1"/>
  <c r="M1811" i="1"/>
  <c r="Z1811" i="1" s="1" a="1"/>
  <c r="Z1811" i="1" s="1"/>
  <c r="M1812" i="1"/>
  <c r="Z1812" i="1" s="1" a="1"/>
  <c r="Z1812" i="1" s="1"/>
  <c r="M1813" i="1"/>
  <c r="Z1813" i="1" s="1" a="1"/>
  <c r="Z1813" i="1" s="1"/>
  <c r="M1814" i="1"/>
  <c r="Z1814" i="1" s="1" a="1"/>
  <c r="Z1814" i="1" s="1"/>
  <c r="M1815" i="1"/>
  <c r="Z1815" i="1" s="1" a="1"/>
  <c r="Z1815" i="1" s="1"/>
  <c r="M1816" i="1"/>
  <c r="Z1816" i="1" s="1" a="1"/>
  <c r="Z1816" i="1" s="1"/>
  <c r="M1817" i="1"/>
  <c r="Z1817" i="1" s="1" a="1"/>
  <c r="Z1817" i="1" s="1"/>
  <c r="M1818" i="1"/>
  <c r="Z1818" i="1" s="1" a="1"/>
  <c r="Z1818" i="1" s="1"/>
  <c r="M1819" i="1"/>
  <c r="Z1819" i="1" s="1" a="1"/>
  <c r="Z1819" i="1" s="1"/>
  <c r="M1820" i="1"/>
  <c r="Z1820" i="1" s="1" a="1"/>
  <c r="Z1820" i="1" s="1"/>
  <c r="M1821" i="1"/>
  <c r="Z1821" i="1" s="1" a="1"/>
  <c r="Z1821" i="1" s="1"/>
  <c r="M1822" i="1"/>
  <c r="Z1822" i="1" s="1" a="1"/>
  <c r="Z1822" i="1" s="1"/>
  <c r="M1823" i="1"/>
  <c r="Z1823" i="1" s="1" a="1"/>
  <c r="Z1823" i="1" s="1"/>
  <c r="M1824" i="1"/>
  <c r="Z1824" i="1" s="1" a="1"/>
  <c r="Z1824" i="1" s="1"/>
  <c r="M1825" i="1"/>
  <c r="Z1825" i="1" s="1" a="1"/>
  <c r="Z1825" i="1" s="1"/>
  <c r="M1826" i="1"/>
  <c r="Z1826" i="1" s="1" a="1"/>
  <c r="Z1826" i="1" s="1"/>
  <c r="M1827" i="1"/>
  <c r="Z1827" i="1" s="1" a="1"/>
  <c r="Z1827" i="1" s="1"/>
  <c r="M1828" i="1"/>
  <c r="Z1828" i="1" s="1" a="1"/>
  <c r="Z1828" i="1" s="1"/>
  <c r="M1829" i="1"/>
  <c r="Z1829" i="1" s="1" a="1"/>
  <c r="Z1829" i="1" s="1"/>
  <c r="M1830" i="1"/>
  <c r="Z1830" i="1" s="1" a="1"/>
  <c r="Z1830" i="1" s="1"/>
  <c r="M1831" i="1"/>
  <c r="Z1831" i="1" s="1" a="1"/>
  <c r="Z1831" i="1" s="1"/>
  <c r="M1832" i="1"/>
  <c r="Z1832" i="1" s="1" a="1"/>
  <c r="Z1832" i="1" s="1"/>
  <c r="M1833" i="1"/>
  <c r="Z1833" i="1" s="1" a="1"/>
  <c r="Z1833" i="1" s="1"/>
  <c r="M1834" i="1"/>
  <c r="Z1834" i="1" s="1" a="1"/>
  <c r="Z1834" i="1" s="1"/>
  <c r="M1835" i="1"/>
  <c r="Z1835" i="1" s="1" a="1"/>
  <c r="Z1835" i="1" s="1"/>
  <c r="M1836" i="1"/>
  <c r="Z1836" i="1" s="1" a="1"/>
  <c r="Z1836" i="1" s="1"/>
  <c r="M1837" i="1"/>
  <c r="Z1837" i="1" s="1" a="1"/>
  <c r="Z1837" i="1" s="1"/>
  <c r="M1838" i="1"/>
  <c r="Z1838" i="1" s="1" a="1"/>
  <c r="Z1838" i="1" s="1"/>
  <c r="M1839" i="1"/>
  <c r="Z1839" i="1" s="1" a="1"/>
  <c r="Z1839" i="1" s="1"/>
  <c r="M1840" i="1"/>
  <c r="Z1840" i="1" s="1" a="1"/>
  <c r="Z1840" i="1" s="1"/>
  <c r="M1841" i="1"/>
  <c r="Z1841" i="1" s="1" a="1"/>
  <c r="Z1841" i="1" s="1"/>
  <c r="M1842" i="1"/>
  <c r="Z1842" i="1" s="1" a="1"/>
  <c r="Z1842" i="1" s="1"/>
  <c r="M1843" i="1"/>
  <c r="Z1843" i="1" s="1" a="1"/>
  <c r="Z1843" i="1" s="1"/>
  <c r="M1844" i="1"/>
  <c r="Z1844" i="1" s="1" a="1"/>
  <c r="Z1844" i="1" s="1"/>
  <c r="M1845" i="1"/>
  <c r="Z1845" i="1" s="1" a="1"/>
  <c r="Z1845" i="1" s="1"/>
  <c r="M1846" i="1"/>
  <c r="Z1846" i="1" s="1" a="1"/>
  <c r="Z1846" i="1" s="1"/>
  <c r="M1847" i="1"/>
  <c r="Z1847" i="1" s="1" a="1"/>
  <c r="Z1847" i="1" s="1"/>
  <c r="M1848" i="1"/>
  <c r="Z1848" i="1" s="1" a="1"/>
  <c r="Z1848" i="1" s="1"/>
  <c r="M1849" i="1"/>
  <c r="Z1849" i="1" s="1" a="1"/>
  <c r="Z1849" i="1" s="1"/>
  <c r="M1850" i="1"/>
  <c r="Z1850" i="1" s="1" a="1"/>
  <c r="Z1850" i="1" s="1"/>
  <c r="M1851" i="1"/>
  <c r="Z1851" i="1" s="1" a="1"/>
  <c r="Z1851" i="1" s="1"/>
  <c r="M1852" i="1"/>
  <c r="Z1852" i="1" s="1" a="1"/>
  <c r="Z1852" i="1" s="1"/>
  <c r="M1853" i="1"/>
  <c r="Z1853" i="1" s="1" a="1"/>
  <c r="Z1853" i="1" s="1"/>
  <c r="M1854" i="1"/>
  <c r="Z1854" i="1" s="1" a="1"/>
  <c r="Z1854" i="1" s="1"/>
  <c r="M1855" i="1"/>
  <c r="Z1855" i="1" s="1" a="1"/>
  <c r="Z1855" i="1" s="1"/>
  <c r="M1856" i="1"/>
  <c r="Z1856" i="1" s="1" a="1"/>
  <c r="Z1856" i="1" s="1"/>
  <c r="M1857" i="1"/>
  <c r="Z1857" i="1" s="1" a="1"/>
  <c r="Z1857" i="1" s="1"/>
  <c r="M1858" i="1"/>
  <c r="Z1858" i="1" s="1" a="1"/>
  <c r="Z1858" i="1" s="1"/>
  <c r="M1859" i="1"/>
  <c r="Z1859" i="1" s="1" a="1"/>
  <c r="Z1859" i="1" s="1"/>
  <c r="M1860" i="1"/>
  <c r="Z1860" i="1" s="1" a="1"/>
  <c r="Z1860" i="1" s="1"/>
  <c r="M1861" i="1"/>
  <c r="Z1861" i="1" s="1" a="1"/>
  <c r="Z1861" i="1" s="1"/>
  <c r="M1862" i="1"/>
  <c r="Z1862" i="1" s="1" a="1"/>
  <c r="Z1862" i="1" s="1"/>
  <c r="M1863" i="1"/>
  <c r="Z1863" i="1" s="1" a="1"/>
  <c r="Z1863" i="1" s="1"/>
  <c r="M1864" i="1"/>
  <c r="Z1864" i="1" s="1" a="1"/>
  <c r="Z1864" i="1" s="1"/>
  <c r="M1865" i="1"/>
  <c r="Z1865" i="1" s="1" a="1"/>
  <c r="Z1865" i="1" s="1"/>
  <c r="M1866" i="1"/>
  <c r="Z1866" i="1" s="1" a="1"/>
  <c r="Z1866" i="1" s="1"/>
  <c r="M1867" i="1"/>
  <c r="Z1867" i="1" s="1" a="1"/>
  <c r="Z1867" i="1" s="1"/>
  <c r="M1868" i="1"/>
  <c r="Z1868" i="1" s="1" a="1"/>
  <c r="Z1868" i="1" s="1"/>
  <c r="M1869" i="1"/>
  <c r="Z1869" i="1" s="1" a="1"/>
  <c r="Z1869" i="1" s="1"/>
  <c r="M1870" i="1"/>
  <c r="Z1870" i="1" s="1" a="1"/>
  <c r="Z1870" i="1" s="1"/>
  <c r="M1871" i="1"/>
  <c r="Z1871" i="1" s="1" a="1"/>
  <c r="Z1871" i="1" s="1"/>
  <c r="M1872" i="1"/>
  <c r="Z1872" i="1" s="1" a="1"/>
  <c r="Z1872" i="1" s="1"/>
  <c r="M1873" i="1"/>
  <c r="Z1873" i="1" s="1" a="1"/>
  <c r="Z1873" i="1" s="1"/>
  <c r="M1874" i="1"/>
  <c r="Z1874" i="1" s="1" a="1"/>
  <c r="Z1874" i="1" s="1"/>
  <c r="M1875" i="1"/>
  <c r="Z1875" i="1" s="1" a="1"/>
  <c r="Z1875" i="1" s="1"/>
  <c r="M1876" i="1"/>
  <c r="Z1876" i="1" s="1" a="1"/>
  <c r="Z1876" i="1" s="1"/>
  <c r="M1877" i="1"/>
  <c r="Z1877" i="1" s="1" a="1"/>
  <c r="Z1877" i="1" s="1"/>
  <c r="M1878" i="1"/>
  <c r="Z1878" i="1" s="1" a="1"/>
  <c r="Z1878" i="1" s="1"/>
  <c r="M1879" i="1"/>
  <c r="Z1879" i="1" s="1" a="1"/>
  <c r="Z1879" i="1" s="1"/>
  <c r="M1880" i="1"/>
  <c r="Z1880" i="1" s="1" a="1"/>
  <c r="Z1880" i="1" s="1"/>
  <c r="M1881" i="1"/>
  <c r="Z1881" i="1" s="1" a="1"/>
  <c r="Z1881" i="1" s="1"/>
  <c r="M1882" i="1"/>
  <c r="Z1882" i="1" s="1" a="1"/>
  <c r="Z1882" i="1" s="1"/>
  <c r="M1883" i="1"/>
  <c r="Z1883" i="1" s="1" a="1"/>
  <c r="Z1883" i="1" s="1"/>
  <c r="M1884" i="1"/>
  <c r="Z1884" i="1" s="1" a="1"/>
  <c r="Z1884" i="1" s="1"/>
  <c r="M1885" i="1"/>
  <c r="Z1885" i="1" s="1" a="1"/>
  <c r="Z1885" i="1" s="1"/>
  <c r="M1886" i="1"/>
  <c r="Z1886" i="1" s="1" a="1"/>
  <c r="Z1886" i="1" s="1"/>
  <c r="M1887" i="1"/>
  <c r="Z1887" i="1" s="1" a="1"/>
  <c r="Z1887" i="1" s="1"/>
  <c r="M1888" i="1"/>
  <c r="Z1888" i="1" s="1" a="1"/>
  <c r="Z1888" i="1" s="1"/>
  <c r="M1889" i="1"/>
  <c r="Z1889" i="1" s="1" a="1"/>
  <c r="Z1889" i="1" s="1"/>
  <c r="M1890" i="1"/>
  <c r="Z1890" i="1" s="1" a="1"/>
  <c r="Z1890" i="1" s="1"/>
  <c r="M1891" i="1"/>
  <c r="Z1891" i="1" s="1" a="1"/>
  <c r="Z1891" i="1" s="1"/>
  <c r="M1892" i="1"/>
  <c r="Z1892" i="1" s="1" a="1"/>
  <c r="Z1892" i="1" s="1"/>
  <c r="M1893" i="1"/>
  <c r="Z1893" i="1" s="1" a="1"/>
  <c r="Z1893" i="1" s="1"/>
  <c r="M1894" i="1"/>
  <c r="Z1894" i="1" s="1" a="1"/>
  <c r="Z1894" i="1" s="1"/>
  <c r="M1895" i="1"/>
  <c r="Z1895" i="1" s="1" a="1"/>
  <c r="Z1895" i="1" s="1"/>
  <c r="M1896" i="1"/>
  <c r="Z1896" i="1" s="1" a="1"/>
  <c r="Z1896" i="1" s="1"/>
  <c r="M1897" i="1"/>
  <c r="Z1897" i="1" s="1" a="1"/>
  <c r="Z1897" i="1" s="1"/>
  <c r="M1898" i="1"/>
  <c r="Z1898" i="1" s="1" a="1"/>
  <c r="Z1898" i="1" s="1"/>
  <c r="M1899" i="1"/>
  <c r="Z1899" i="1" s="1" a="1"/>
  <c r="Z1899" i="1" s="1"/>
  <c r="M1900" i="1"/>
  <c r="Z1900" i="1" s="1" a="1"/>
  <c r="Z1900" i="1" s="1"/>
  <c r="M1901" i="1"/>
  <c r="Z1901" i="1" s="1" a="1"/>
  <c r="Z1901" i="1" s="1"/>
  <c r="M1902" i="1"/>
  <c r="Z1902" i="1" s="1" a="1"/>
  <c r="Z1902" i="1" s="1"/>
  <c r="M1903" i="1"/>
  <c r="Z1903" i="1" s="1" a="1"/>
  <c r="Z1903" i="1" s="1"/>
  <c r="M1904" i="1"/>
  <c r="Z1904" i="1" s="1" a="1"/>
  <c r="Z1904" i="1" s="1"/>
  <c r="M1905" i="1"/>
  <c r="Z1905" i="1" s="1" a="1"/>
  <c r="Z1905" i="1" s="1"/>
  <c r="M1906" i="1"/>
  <c r="Z1906" i="1" s="1" a="1"/>
  <c r="Z1906" i="1" s="1"/>
  <c r="M1907" i="1"/>
  <c r="Z1907" i="1" s="1" a="1"/>
  <c r="Z1907" i="1" s="1"/>
  <c r="M1908" i="1"/>
  <c r="Z1908" i="1" s="1" a="1"/>
  <c r="Z1908" i="1" s="1"/>
  <c r="M1909" i="1"/>
  <c r="Z1909" i="1" s="1" a="1"/>
  <c r="Z1909" i="1" s="1"/>
  <c r="M1910" i="1"/>
  <c r="Z1910" i="1" s="1" a="1"/>
  <c r="Z1910" i="1" s="1"/>
  <c r="M1911" i="1"/>
  <c r="Z1911" i="1" s="1" a="1"/>
  <c r="Z1911" i="1" s="1"/>
  <c r="M1912" i="1"/>
  <c r="Z1912" i="1" s="1" a="1"/>
  <c r="Z1912" i="1" s="1"/>
  <c r="M1913" i="1"/>
  <c r="Z1913" i="1" s="1" a="1"/>
  <c r="Z1913" i="1" s="1"/>
  <c r="M1914" i="1"/>
  <c r="Z1914" i="1" s="1" a="1"/>
  <c r="Z1914" i="1" s="1"/>
  <c r="M1915" i="1"/>
  <c r="Z1915" i="1" s="1" a="1"/>
  <c r="Z1915" i="1" s="1"/>
  <c r="M1916" i="1"/>
  <c r="Z1916" i="1" s="1" a="1"/>
  <c r="Z1916" i="1" s="1"/>
  <c r="M1917" i="1"/>
  <c r="Z1917" i="1" s="1" a="1"/>
  <c r="Z1917" i="1" s="1"/>
  <c r="M1918" i="1"/>
  <c r="Z1918" i="1" s="1" a="1"/>
  <c r="Z1918" i="1" s="1"/>
  <c r="M1919" i="1"/>
  <c r="Z1919" i="1" s="1" a="1"/>
  <c r="Z1919" i="1" s="1"/>
  <c r="M1920" i="1"/>
  <c r="Z1920" i="1" s="1" a="1"/>
  <c r="Z1920" i="1" s="1"/>
  <c r="M1921" i="1"/>
  <c r="Z1921" i="1" s="1" a="1"/>
  <c r="Z1921" i="1" s="1"/>
  <c r="M1922" i="1"/>
  <c r="Z1922" i="1" s="1" a="1"/>
  <c r="Z1922" i="1" s="1"/>
  <c r="M1923" i="1"/>
  <c r="Z1923" i="1" s="1" a="1"/>
  <c r="Z1923" i="1" s="1"/>
  <c r="M1924" i="1"/>
  <c r="Z1924" i="1" s="1" a="1"/>
  <c r="Z1924" i="1" s="1"/>
  <c r="M1925" i="1"/>
  <c r="Z1925" i="1" s="1" a="1"/>
  <c r="Z1925" i="1" s="1"/>
  <c r="M1926" i="1"/>
  <c r="Z1926" i="1" s="1" a="1"/>
  <c r="Z1926" i="1" s="1"/>
  <c r="M1927" i="1"/>
  <c r="Z1927" i="1" s="1" a="1"/>
  <c r="Z1927" i="1" s="1"/>
  <c r="M1928" i="1"/>
  <c r="Z1928" i="1" s="1" a="1"/>
  <c r="Z1928" i="1" s="1"/>
  <c r="M1929" i="1"/>
  <c r="Z1929" i="1" s="1" a="1"/>
  <c r="Z1929" i="1" s="1"/>
  <c r="M1930" i="1"/>
  <c r="Z1930" i="1" s="1" a="1"/>
  <c r="Z1930" i="1" s="1"/>
  <c r="M1931" i="1"/>
  <c r="Z1931" i="1" s="1" a="1"/>
  <c r="Z1931" i="1" s="1"/>
  <c r="M1932" i="1"/>
  <c r="Z1932" i="1" s="1" a="1"/>
  <c r="Z1932" i="1" s="1"/>
  <c r="M1933" i="1"/>
  <c r="Z1933" i="1" s="1" a="1"/>
  <c r="Z1933" i="1" s="1"/>
  <c r="M1934" i="1"/>
  <c r="Z1934" i="1" s="1" a="1"/>
  <c r="Z1934" i="1" s="1"/>
  <c r="M1935" i="1"/>
  <c r="Z1935" i="1" s="1" a="1"/>
  <c r="Z1935" i="1" s="1"/>
  <c r="M1936" i="1"/>
  <c r="Z1936" i="1" s="1" a="1"/>
  <c r="Z1936" i="1" s="1"/>
  <c r="M1937" i="1"/>
  <c r="Z1937" i="1" s="1" a="1"/>
  <c r="Z1937" i="1" s="1"/>
  <c r="M1938" i="1"/>
  <c r="Z1938" i="1" s="1" a="1"/>
  <c r="Z1938" i="1" s="1"/>
  <c r="M1939" i="1"/>
  <c r="Z1939" i="1" s="1" a="1"/>
  <c r="Z1939" i="1" s="1"/>
  <c r="M1940" i="1"/>
  <c r="Z1940" i="1" s="1" a="1"/>
  <c r="Z1940" i="1" s="1"/>
  <c r="M1941" i="1"/>
  <c r="Z1941" i="1" s="1" a="1"/>
  <c r="Z1941" i="1" s="1"/>
  <c r="M1942" i="1"/>
  <c r="Z1942" i="1" s="1" a="1"/>
  <c r="Z1942" i="1" s="1"/>
  <c r="M1943" i="1"/>
  <c r="Z1943" i="1" s="1" a="1"/>
  <c r="Z1943" i="1" s="1"/>
  <c r="M1944" i="1"/>
  <c r="Z1944" i="1" s="1" a="1"/>
  <c r="Z1944" i="1" s="1"/>
  <c r="M1945" i="1"/>
  <c r="Z1945" i="1" s="1" a="1"/>
  <c r="Z1945" i="1" s="1"/>
  <c r="M1946" i="1"/>
  <c r="Z1946" i="1" s="1" a="1"/>
  <c r="Z1946" i="1" s="1"/>
  <c r="M1947" i="1"/>
  <c r="Z1947" i="1" s="1" a="1"/>
  <c r="Z1947" i="1" s="1"/>
  <c r="M1948" i="1"/>
  <c r="Z1948" i="1" s="1" a="1"/>
  <c r="Z1948" i="1" s="1"/>
  <c r="M1949" i="1"/>
  <c r="Z1949" i="1" s="1" a="1"/>
  <c r="Z1949" i="1" s="1"/>
  <c r="M1950" i="1"/>
  <c r="Z1950" i="1" s="1" a="1"/>
  <c r="Z1950" i="1" s="1"/>
  <c r="M1951" i="1"/>
  <c r="Z1951" i="1" s="1" a="1"/>
  <c r="Z1951" i="1" s="1"/>
  <c r="M1952" i="1"/>
  <c r="Z1952" i="1" s="1" a="1"/>
  <c r="Z1952" i="1" s="1"/>
  <c r="M1953" i="1"/>
  <c r="Z1953" i="1" s="1" a="1"/>
  <c r="Z1953" i="1" s="1"/>
  <c r="M1954" i="1"/>
  <c r="Z1954" i="1" s="1" a="1"/>
  <c r="Z1954" i="1" s="1"/>
  <c r="M1955" i="1"/>
  <c r="Z1955" i="1" s="1" a="1"/>
  <c r="Z1955" i="1" s="1"/>
  <c r="M1956" i="1"/>
  <c r="Z1956" i="1" s="1" a="1"/>
  <c r="Z1956" i="1" s="1"/>
  <c r="M1957" i="1"/>
  <c r="Z1957" i="1" s="1" a="1"/>
  <c r="Z1957" i="1" s="1"/>
  <c r="M1958" i="1"/>
  <c r="Z1958" i="1" s="1" a="1"/>
  <c r="Z1958" i="1" s="1"/>
  <c r="M1959" i="1"/>
  <c r="Z1959" i="1" s="1" a="1"/>
  <c r="Z1959" i="1" s="1"/>
  <c r="M1960" i="1"/>
  <c r="Z1960" i="1" s="1" a="1"/>
  <c r="Z1960" i="1" s="1"/>
  <c r="M1961" i="1"/>
  <c r="Z1961" i="1" s="1" a="1"/>
  <c r="Z1961" i="1" s="1"/>
  <c r="M1962" i="1"/>
  <c r="Z1962" i="1" s="1" a="1"/>
  <c r="Z1962" i="1" s="1"/>
  <c r="M1963" i="1"/>
  <c r="Z1963" i="1" s="1" a="1"/>
  <c r="Z1963" i="1" s="1"/>
  <c r="M1964" i="1"/>
  <c r="Z1964" i="1" s="1" a="1"/>
  <c r="Z1964" i="1" s="1"/>
  <c r="M1965" i="1"/>
  <c r="Z1965" i="1" s="1" a="1"/>
  <c r="Z1965" i="1" s="1"/>
  <c r="M1966" i="1"/>
  <c r="Z1966" i="1" s="1" a="1"/>
  <c r="Z1966" i="1" s="1"/>
  <c r="M1967" i="1"/>
  <c r="Z1967" i="1" s="1" a="1"/>
  <c r="Z1967" i="1" s="1"/>
  <c r="M1968" i="1"/>
  <c r="Z1968" i="1" s="1" a="1"/>
  <c r="Z1968" i="1" s="1"/>
  <c r="M1969" i="1"/>
  <c r="Z1969" i="1" s="1" a="1"/>
  <c r="Z1969" i="1" s="1"/>
  <c r="M1970" i="1"/>
  <c r="Z1970" i="1" s="1" a="1"/>
  <c r="Z1970" i="1" s="1"/>
  <c r="M1971" i="1"/>
  <c r="Z1971" i="1" s="1" a="1"/>
  <c r="Z1971" i="1" s="1"/>
  <c r="M1972" i="1"/>
  <c r="Z1972" i="1" s="1" a="1"/>
  <c r="Z1972" i="1" s="1"/>
  <c r="M1973" i="1"/>
  <c r="Z1973" i="1" s="1" a="1"/>
  <c r="Z1973" i="1" s="1"/>
  <c r="M1974" i="1"/>
  <c r="Z1974" i="1" s="1" a="1"/>
  <c r="Z1974" i="1" s="1"/>
  <c r="M1975" i="1"/>
  <c r="Z1975" i="1" s="1" a="1"/>
  <c r="Z1975" i="1" s="1"/>
  <c r="M1976" i="1"/>
  <c r="Z1976" i="1" s="1" a="1"/>
  <c r="Z1976" i="1" s="1"/>
  <c r="M1977" i="1"/>
  <c r="Z1977" i="1" s="1" a="1"/>
  <c r="Z1977" i="1" s="1"/>
  <c r="M1978" i="1"/>
  <c r="Z1978" i="1" s="1" a="1"/>
  <c r="Z1978" i="1" s="1"/>
  <c r="M1979" i="1"/>
  <c r="Z1979" i="1" s="1" a="1"/>
  <c r="Z1979" i="1" s="1"/>
  <c r="M1980" i="1"/>
  <c r="Z1980" i="1" s="1" a="1"/>
  <c r="Z1980" i="1" s="1"/>
  <c r="M1981" i="1"/>
  <c r="Z1981" i="1" s="1" a="1"/>
  <c r="Z1981" i="1" s="1"/>
  <c r="M1982" i="1"/>
  <c r="Z1982" i="1" s="1" a="1"/>
  <c r="Z1982" i="1" s="1"/>
  <c r="M1983" i="1"/>
  <c r="Z1983" i="1" s="1" a="1"/>
  <c r="Z1983" i="1" s="1"/>
  <c r="M1984" i="1"/>
  <c r="Z1984" i="1" s="1" a="1"/>
  <c r="Z1984" i="1" s="1"/>
  <c r="M1985" i="1"/>
  <c r="Z1985" i="1" s="1" a="1"/>
  <c r="Z1985" i="1" s="1"/>
  <c r="M1986" i="1"/>
  <c r="Z1986" i="1" s="1" a="1"/>
  <c r="Z1986" i="1" s="1"/>
  <c r="M1987" i="1"/>
  <c r="Z1987" i="1" s="1" a="1"/>
  <c r="Z1987" i="1" s="1"/>
  <c r="M1988" i="1"/>
  <c r="Z1988" i="1" s="1" a="1"/>
  <c r="Z1988" i="1" s="1"/>
  <c r="M1989" i="1"/>
  <c r="Z1989" i="1" s="1" a="1"/>
  <c r="Z1989" i="1" s="1"/>
  <c r="M1990" i="1"/>
  <c r="Z1990" i="1" s="1" a="1"/>
  <c r="Z1990" i="1" s="1"/>
  <c r="M1991" i="1"/>
  <c r="Z1991" i="1" s="1" a="1"/>
  <c r="Z1991" i="1" s="1"/>
  <c r="M1992" i="1"/>
  <c r="Z1992" i="1" s="1" a="1"/>
  <c r="Z1992" i="1" s="1"/>
  <c r="M1993" i="1"/>
  <c r="Z1993" i="1" s="1" a="1"/>
  <c r="Z1993" i="1" s="1"/>
  <c r="M1994" i="1"/>
  <c r="Z1994" i="1" s="1" a="1"/>
  <c r="Z1994" i="1" s="1"/>
  <c r="M1995" i="1"/>
  <c r="Z1995" i="1" s="1" a="1"/>
  <c r="Z1995" i="1" s="1"/>
  <c r="M1996" i="1"/>
  <c r="Z1996" i="1" s="1" a="1"/>
  <c r="Z1996" i="1" s="1"/>
  <c r="M1997" i="1"/>
  <c r="Z1997" i="1" s="1" a="1"/>
  <c r="Z1997" i="1" s="1"/>
  <c r="M1998" i="1"/>
  <c r="Z1998" i="1" s="1" a="1"/>
  <c r="Z1998" i="1" s="1"/>
  <c r="M1999" i="1"/>
  <c r="Z1999" i="1" s="1" a="1"/>
  <c r="Z1999" i="1" s="1"/>
  <c r="M2000" i="1"/>
  <c r="Z2000" i="1" s="1" a="1"/>
  <c r="Z2000" i="1" s="1"/>
  <c r="M2001" i="1"/>
  <c r="Z2001" i="1" s="1" a="1"/>
  <c r="Z2001" i="1" s="1"/>
  <c r="M2002" i="1"/>
  <c r="Z2002" i="1" s="1" a="1"/>
  <c r="Z2002" i="1" s="1"/>
  <c r="M2003" i="1"/>
  <c r="Z2003" i="1" s="1" a="1"/>
  <c r="Z2003" i="1" s="1"/>
  <c r="M2004" i="1"/>
  <c r="Z2004" i="1" s="1" a="1"/>
  <c r="Z2004" i="1" s="1"/>
  <c r="M2005" i="1"/>
  <c r="Z2005" i="1" s="1" a="1"/>
  <c r="Z2005" i="1" s="1"/>
  <c r="M2006" i="1"/>
  <c r="Z2006" i="1" s="1" a="1"/>
  <c r="Z2006" i="1" s="1"/>
  <c r="M2007" i="1"/>
  <c r="Z2007" i="1" s="1" a="1"/>
  <c r="Z2007" i="1" s="1"/>
  <c r="M2008" i="1"/>
  <c r="Z2008" i="1" s="1" a="1"/>
  <c r="Z2008" i="1" s="1"/>
  <c r="M2009" i="1"/>
  <c r="Z2009" i="1" s="1" a="1"/>
  <c r="Z2009" i="1" s="1"/>
  <c r="M2010" i="1"/>
  <c r="Z2010" i="1" s="1" a="1"/>
  <c r="Z2010" i="1" s="1"/>
  <c r="M2011" i="1"/>
  <c r="Z2011" i="1" s="1" a="1"/>
  <c r="Z2011" i="1" s="1"/>
  <c r="M2012" i="1"/>
  <c r="Z2012" i="1" s="1" a="1"/>
  <c r="Z2012" i="1" s="1"/>
  <c r="M2013" i="1"/>
  <c r="Z2013" i="1" s="1" a="1"/>
  <c r="Z2013" i="1" s="1"/>
  <c r="M2014" i="1"/>
  <c r="Z2014" i="1" s="1" a="1"/>
  <c r="Z2014" i="1" s="1"/>
  <c r="M2015" i="1"/>
  <c r="Z2015" i="1" s="1" a="1"/>
  <c r="Z2015" i="1" s="1"/>
  <c r="M2016" i="1"/>
  <c r="Z2016" i="1" s="1" a="1"/>
  <c r="Z2016" i="1" s="1"/>
  <c r="M2017" i="1"/>
  <c r="Z2017" i="1" s="1" a="1"/>
  <c r="Z2017" i="1" s="1"/>
  <c r="M2018" i="1"/>
  <c r="Z2018" i="1" s="1" a="1"/>
  <c r="Z2018" i="1" s="1"/>
  <c r="M2019" i="1"/>
  <c r="Z2019" i="1" s="1" a="1"/>
  <c r="Z2019" i="1" s="1"/>
  <c r="M2020" i="1"/>
  <c r="Z2020" i="1" s="1" a="1"/>
  <c r="Z2020" i="1" s="1"/>
  <c r="M2021" i="1"/>
  <c r="Z2021" i="1" s="1" a="1"/>
  <c r="Z2021" i="1" s="1"/>
  <c r="M2022" i="1"/>
  <c r="Z2022" i="1" s="1" a="1"/>
  <c r="Z2022" i="1" s="1"/>
  <c r="M2023" i="1"/>
  <c r="Z2023" i="1" s="1" a="1"/>
  <c r="Z2023" i="1" s="1"/>
  <c r="M2024" i="1"/>
  <c r="Z2024" i="1" s="1" a="1"/>
  <c r="Z2024" i="1" s="1"/>
  <c r="M2025" i="1"/>
  <c r="Z2025" i="1" s="1" a="1"/>
  <c r="Z2025" i="1" s="1"/>
  <c r="M2026" i="1"/>
  <c r="Z2026" i="1" s="1" a="1"/>
  <c r="Z2026" i="1" s="1"/>
  <c r="M2027" i="1"/>
  <c r="Z2027" i="1" s="1" a="1"/>
  <c r="Z2027" i="1" s="1"/>
  <c r="M2028" i="1"/>
  <c r="Z2028" i="1" s="1" a="1"/>
  <c r="Z2028" i="1" s="1"/>
  <c r="M2029" i="1"/>
  <c r="Z2029" i="1" s="1" a="1"/>
  <c r="Z2029" i="1" s="1"/>
  <c r="M2030" i="1"/>
  <c r="Z2030" i="1" s="1" a="1"/>
  <c r="Z2030" i="1" s="1"/>
  <c r="M2031" i="1"/>
  <c r="Z2031" i="1" s="1" a="1"/>
  <c r="Z2031" i="1" s="1"/>
  <c r="M2032" i="1"/>
  <c r="Z2032" i="1" s="1" a="1"/>
  <c r="Z2032" i="1" s="1"/>
  <c r="M2033" i="1"/>
  <c r="Z2033" i="1" s="1" a="1"/>
  <c r="Z2033" i="1" s="1"/>
  <c r="M2034" i="1"/>
  <c r="Z2034" i="1" s="1" a="1"/>
  <c r="Z2034" i="1" s="1"/>
  <c r="M2035" i="1"/>
  <c r="Z2035" i="1" s="1" a="1"/>
  <c r="Z2035" i="1" s="1"/>
  <c r="M2036" i="1"/>
  <c r="Z2036" i="1" s="1" a="1"/>
  <c r="Z2036" i="1" s="1"/>
  <c r="M2037" i="1"/>
  <c r="Z2037" i="1" s="1" a="1"/>
  <c r="Z2037" i="1" s="1"/>
  <c r="M2038" i="1"/>
  <c r="Z2038" i="1" s="1" a="1"/>
  <c r="Z2038" i="1" s="1"/>
  <c r="M2039" i="1"/>
  <c r="Z2039" i="1" s="1" a="1"/>
  <c r="Z2039" i="1" s="1"/>
  <c r="M2040" i="1"/>
  <c r="Z2040" i="1" s="1" a="1"/>
  <c r="Z2040" i="1" s="1"/>
  <c r="M2041" i="1"/>
  <c r="Z2041" i="1" s="1" a="1"/>
  <c r="Z2041" i="1" s="1"/>
  <c r="M2042" i="1"/>
  <c r="Z2042" i="1" s="1" a="1"/>
  <c r="Z2042" i="1" s="1"/>
  <c r="M2043" i="1"/>
  <c r="Z2043" i="1" s="1" a="1"/>
  <c r="Z2043" i="1" s="1"/>
  <c r="M2044" i="1"/>
  <c r="Z2044" i="1" s="1" a="1"/>
  <c r="Z2044" i="1" s="1"/>
  <c r="M2045" i="1"/>
  <c r="Z2045" i="1" s="1" a="1"/>
  <c r="Z2045" i="1" s="1"/>
  <c r="M2046" i="1"/>
  <c r="Z2046" i="1" s="1" a="1"/>
  <c r="Z2046" i="1" s="1"/>
  <c r="M2047" i="1"/>
  <c r="Z2047" i="1" s="1" a="1"/>
  <c r="Z2047" i="1" s="1"/>
  <c r="M2048" i="1"/>
  <c r="Z2048" i="1" s="1" a="1"/>
  <c r="Z2048" i="1" s="1"/>
  <c r="M2049" i="1"/>
  <c r="Z2049" i="1" s="1" a="1"/>
  <c r="Z2049" i="1" s="1"/>
  <c r="M2050" i="1"/>
  <c r="Z2050" i="1" s="1" a="1"/>
  <c r="Z2050" i="1" s="1"/>
  <c r="M2051" i="1"/>
  <c r="Z2051" i="1" s="1" a="1"/>
  <c r="Z2051" i="1" s="1"/>
  <c r="M2052" i="1"/>
  <c r="Z2052" i="1" s="1" a="1"/>
  <c r="Z2052" i="1" s="1"/>
  <c r="M2053" i="1"/>
  <c r="Z2053" i="1" s="1" a="1"/>
  <c r="Z2053" i="1" s="1"/>
  <c r="M2054" i="1"/>
  <c r="Z2054" i="1" s="1" a="1"/>
  <c r="Z2054" i="1" s="1"/>
  <c r="M2055" i="1"/>
  <c r="Z2055" i="1" s="1" a="1"/>
  <c r="Z2055" i="1" s="1"/>
  <c r="M2056" i="1"/>
  <c r="Z2056" i="1" s="1" a="1"/>
  <c r="Z2056" i="1" s="1"/>
  <c r="M2057" i="1"/>
  <c r="Z2057" i="1" s="1" a="1"/>
  <c r="Z2057" i="1" s="1"/>
  <c r="M2058" i="1"/>
  <c r="Z2058" i="1" s="1" a="1"/>
  <c r="Z2058" i="1" s="1"/>
  <c r="M2059" i="1"/>
  <c r="Z2059" i="1" s="1" a="1"/>
  <c r="Z2059" i="1" s="1"/>
  <c r="M2060" i="1"/>
  <c r="Z2060" i="1" s="1" a="1"/>
  <c r="Z2060" i="1" s="1"/>
  <c r="M2061" i="1"/>
  <c r="Z2061" i="1" s="1" a="1"/>
  <c r="Z2061" i="1" s="1"/>
  <c r="M2062" i="1"/>
  <c r="Z2062" i="1" s="1" a="1"/>
  <c r="Z2062" i="1" s="1"/>
  <c r="M2063" i="1"/>
  <c r="Z2063" i="1" s="1" a="1"/>
  <c r="Z2063" i="1" s="1"/>
  <c r="M2064" i="1"/>
  <c r="Z2064" i="1" s="1" a="1"/>
  <c r="Z2064" i="1" s="1"/>
  <c r="M2065" i="1"/>
  <c r="Z2065" i="1" s="1" a="1"/>
  <c r="Z2065" i="1" s="1"/>
  <c r="M2066" i="1"/>
  <c r="Z2066" i="1" s="1" a="1"/>
  <c r="Z2066" i="1" s="1"/>
  <c r="M2067" i="1"/>
  <c r="Z2067" i="1" s="1" a="1"/>
  <c r="Z2067" i="1" s="1"/>
  <c r="M2068" i="1"/>
  <c r="Z2068" i="1" s="1" a="1"/>
  <c r="Z2068" i="1" s="1"/>
  <c r="M2069" i="1"/>
  <c r="Z2069" i="1" s="1" a="1"/>
  <c r="Z2069" i="1" s="1"/>
  <c r="M2070" i="1"/>
  <c r="Z2070" i="1" s="1" a="1"/>
  <c r="Z2070" i="1" s="1"/>
  <c r="M2071" i="1"/>
  <c r="Z2071" i="1" s="1" a="1"/>
  <c r="Z2071" i="1" s="1"/>
  <c r="M2072" i="1"/>
  <c r="Z2072" i="1" s="1" a="1"/>
  <c r="Z2072" i="1" s="1"/>
  <c r="M2073" i="1"/>
  <c r="Z2073" i="1" s="1" a="1"/>
  <c r="Z2073" i="1" s="1"/>
  <c r="M2074" i="1"/>
  <c r="Z2074" i="1" s="1" a="1"/>
  <c r="Z2074" i="1" s="1"/>
  <c r="M2075" i="1"/>
  <c r="Z2075" i="1" s="1" a="1"/>
  <c r="Z2075" i="1" s="1"/>
  <c r="M2076" i="1"/>
  <c r="Z2076" i="1" s="1" a="1"/>
  <c r="Z2076" i="1" s="1"/>
  <c r="M2077" i="1"/>
  <c r="Z2077" i="1" s="1" a="1"/>
  <c r="Z2077" i="1" s="1"/>
  <c r="M2078" i="1"/>
  <c r="Z2078" i="1" s="1" a="1"/>
  <c r="Z2078" i="1" s="1"/>
  <c r="M2079" i="1"/>
  <c r="Z2079" i="1" s="1" a="1"/>
  <c r="Z2079" i="1" s="1"/>
  <c r="M2080" i="1"/>
  <c r="Z2080" i="1" s="1" a="1"/>
  <c r="Z2080" i="1" s="1"/>
  <c r="M2081" i="1"/>
  <c r="Z2081" i="1" s="1" a="1"/>
  <c r="Z2081" i="1" s="1"/>
  <c r="M2082" i="1"/>
  <c r="Z2082" i="1" s="1" a="1"/>
  <c r="Z2082" i="1" s="1"/>
  <c r="M2083" i="1"/>
  <c r="Z2083" i="1" s="1" a="1"/>
  <c r="Z2083" i="1" s="1"/>
  <c r="M2084" i="1"/>
  <c r="Z2084" i="1" s="1" a="1"/>
  <c r="Z2084" i="1" s="1"/>
  <c r="M2085" i="1"/>
  <c r="Z2085" i="1" s="1" a="1"/>
  <c r="Z2085" i="1" s="1"/>
  <c r="M2086" i="1"/>
  <c r="Z2086" i="1" s="1" a="1"/>
  <c r="Z2086" i="1" s="1"/>
  <c r="M2087" i="1"/>
  <c r="Z2087" i="1" s="1" a="1"/>
  <c r="Z2087" i="1" s="1"/>
  <c r="M2088" i="1"/>
  <c r="Z2088" i="1" s="1" a="1"/>
  <c r="Z2088" i="1" s="1"/>
  <c r="M2089" i="1"/>
  <c r="Z2089" i="1" s="1" a="1"/>
  <c r="Z2089" i="1" s="1"/>
  <c r="M2090" i="1"/>
  <c r="Z2090" i="1" s="1" a="1"/>
  <c r="Z2090" i="1" s="1"/>
  <c r="M2091" i="1"/>
  <c r="Z2091" i="1" s="1" a="1"/>
  <c r="Z2091" i="1" s="1"/>
  <c r="M2092" i="1"/>
  <c r="Z2092" i="1" s="1" a="1"/>
  <c r="Z2092" i="1" s="1"/>
  <c r="M2093" i="1"/>
  <c r="Z2093" i="1" s="1" a="1"/>
  <c r="Z2093" i="1" s="1"/>
  <c r="M2094" i="1"/>
  <c r="Z2094" i="1" s="1" a="1"/>
  <c r="Z2094" i="1" s="1"/>
  <c r="M2095" i="1"/>
  <c r="Z2095" i="1" s="1" a="1"/>
  <c r="Z2095" i="1" s="1"/>
  <c r="M2096" i="1"/>
  <c r="Z2096" i="1" s="1" a="1"/>
  <c r="Z2096" i="1" s="1"/>
  <c r="M2097" i="1"/>
  <c r="Z2097" i="1" s="1" a="1"/>
  <c r="Z2097" i="1" s="1"/>
  <c r="M2098" i="1"/>
  <c r="Z2098" i="1" s="1" a="1"/>
  <c r="Z2098" i="1" s="1"/>
  <c r="M2099" i="1"/>
  <c r="Z2099" i="1" s="1" a="1"/>
  <c r="Z2099" i="1" s="1"/>
  <c r="M2100" i="1"/>
  <c r="Z2100" i="1" s="1" a="1"/>
  <c r="Z2100" i="1" s="1"/>
  <c r="M2101" i="1"/>
  <c r="Z2101" i="1" s="1" a="1"/>
  <c r="Z2101" i="1" s="1"/>
  <c r="M2102" i="1"/>
  <c r="Z2102" i="1" s="1" a="1"/>
  <c r="Z2102" i="1" s="1"/>
  <c r="M2103" i="1"/>
  <c r="Z2103" i="1" s="1" a="1"/>
  <c r="Z2103" i="1" s="1"/>
  <c r="M2104" i="1"/>
  <c r="Z2104" i="1" s="1" a="1"/>
  <c r="Z2104" i="1" s="1"/>
  <c r="M2105" i="1"/>
  <c r="Z2105" i="1" s="1" a="1"/>
  <c r="Z2105" i="1" s="1"/>
  <c r="M2106" i="1"/>
  <c r="Z2106" i="1" s="1" a="1"/>
  <c r="Z2106" i="1" s="1"/>
  <c r="M2107" i="1"/>
  <c r="Z2107" i="1" s="1" a="1"/>
  <c r="Z2107" i="1" s="1"/>
  <c r="M2108" i="1"/>
  <c r="Z2108" i="1" s="1" a="1"/>
  <c r="Z2108" i="1" s="1"/>
  <c r="M2109" i="1"/>
  <c r="Z2109" i="1" s="1" a="1"/>
  <c r="Z2109" i="1" s="1"/>
  <c r="M2110" i="1"/>
  <c r="Z2110" i="1" s="1" a="1"/>
  <c r="Z2110" i="1" s="1"/>
  <c r="M2111" i="1"/>
  <c r="Z2111" i="1" s="1" a="1"/>
  <c r="Z2111" i="1" s="1"/>
  <c r="M2112" i="1"/>
  <c r="Z2112" i="1" s="1" a="1"/>
  <c r="Z2112" i="1" s="1"/>
  <c r="M2113" i="1"/>
  <c r="Z2113" i="1" s="1" a="1"/>
  <c r="Z2113" i="1" s="1"/>
  <c r="M2114" i="1"/>
  <c r="Z2114" i="1" s="1" a="1"/>
  <c r="Z2114" i="1" s="1"/>
  <c r="M2115" i="1"/>
  <c r="Z2115" i="1" s="1" a="1"/>
  <c r="Z2115" i="1" s="1"/>
  <c r="M2116" i="1"/>
  <c r="Z2116" i="1" s="1" a="1"/>
  <c r="Z2116" i="1" s="1"/>
  <c r="M2117" i="1"/>
  <c r="Z2117" i="1" s="1" a="1"/>
  <c r="Z2117" i="1" s="1"/>
  <c r="M2118" i="1"/>
  <c r="Z2118" i="1" s="1" a="1"/>
  <c r="Z2118" i="1" s="1"/>
  <c r="M2119" i="1"/>
  <c r="Z2119" i="1" s="1" a="1"/>
  <c r="Z2119" i="1" s="1"/>
  <c r="M2120" i="1"/>
  <c r="Z2120" i="1" s="1" a="1"/>
  <c r="Z2120" i="1" s="1"/>
  <c r="M2121" i="1"/>
  <c r="Z2121" i="1" s="1" a="1"/>
  <c r="Z2121" i="1" s="1"/>
  <c r="M2122" i="1"/>
  <c r="Z2122" i="1" s="1" a="1"/>
  <c r="Z2122" i="1" s="1"/>
  <c r="M2123" i="1"/>
  <c r="Z2123" i="1" s="1" a="1"/>
  <c r="Z2123" i="1" s="1"/>
  <c r="M2124" i="1"/>
  <c r="Z2124" i="1" s="1" a="1"/>
  <c r="Z2124" i="1" s="1"/>
  <c r="M2125" i="1"/>
  <c r="Z2125" i="1" s="1" a="1"/>
  <c r="Z2125" i="1" s="1"/>
  <c r="M2126" i="1"/>
  <c r="Z2126" i="1" s="1" a="1"/>
  <c r="Z2126" i="1" s="1"/>
  <c r="M2127" i="1"/>
  <c r="Z2127" i="1" s="1" a="1"/>
  <c r="Z2127" i="1" s="1"/>
  <c r="M2128" i="1"/>
  <c r="Z2128" i="1" s="1" a="1"/>
  <c r="Z2128" i="1" s="1"/>
  <c r="M2129" i="1"/>
  <c r="Z2129" i="1" s="1" a="1"/>
  <c r="Z2129" i="1" s="1"/>
  <c r="M2130" i="1"/>
  <c r="Z2130" i="1" s="1" a="1"/>
  <c r="Z2130" i="1" s="1"/>
  <c r="M2131" i="1"/>
  <c r="Z2131" i="1" s="1" a="1"/>
  <c r="Z2131" i="1" s="1"/>
  <c r="M2132" i="1"/>
  <c r="Z2132" i="1" s="1" a="1"/>
  <c r="Z2132" i="1" s="1"/>
  <c r="M2133" i="1"/>
  <c r="Z2133" i="1" s="1" a="1"/>
  <c r="Z2133" i="1" s="1"/>
  <c r="M2134" i="1"/>
  <c r="Z2134" i="1" s="1" a="1"/>
  <c r="Z2134" i="1" s="1"/>
  <c r="M2135" i="1"/>
  <c r="Z2135" i="1" s="1" a="1"/>
  <c r="Z2135" i="1" s="1"/>
  <c r="M2136" i="1"/>
  <c r="Z2136" i="1" s="1" a="1"/>
  <c r="Z2136" i="1" s="1"/>
  <c r="M2137" i="1"/>
  <c r="Z2137" i="1" s="1" a="1"/>
  <c r="Z2137" i="1" s="1"/>
  <c r="M2138" i="1"/>
  <c r="Z2138" i="1" s="1" a="1"/>
  <c r="Z2138" i="1" s="1"/>
  <c r="M2139" i="1"/>
  <c r="Z2139" i="1" s="1" a="1"/>
  <c r="Z2139" i="1" s="1"/>
  <c r="M2140" i="1"/>
  <c r="Z2140" i="1" s="1" a="1"/>
  <c r="Z2140" i="1" s="1"/>
  <c r="M2141" i="1"/>
  <c r="Z2141" i="1" s="1" a="1"/>
  <c r="Z2141" i="1" s="1"/>
  <c r="M2142" i="1"/>
  <c r="Z2142" i="1" s="1" a="1"/>
  <c r="Z2142" i="1" s="1"/>
  <c r="M2143" i="1"/>
  <c r="Z2143" i="1" s="1" a="1"/>
  <c r="Z2143" i="1" s="1"/>
  <c r="M2144" i="1"/>
  <c r="Z2144" i="1" s="1" a="1"/>
  <c r="Z2144" i="1" s="1"/>
  <c r="M2145" i="1"/>
  <c r="Z2145" i="1" s="1" a="1"/>
  <c r="Z2145" i="1" s="1"/>
  <c r="M2146" i="1"/>
  <c r="Z2146" i="1" s="1" a="1"/>
  <c r="Z2146" i="1" s="1"/>
  <c r="M2147" i="1"/>
  <c r="Z2147" i="1" s="1" a="1"/>
  <c r="Z2147" i="1" s="1"/>
  <c r="M2148" i="1"/>
  <c r="Z2148" i="1" s="1" a="1"/>
  <c r="Z2148" i="1" s="1"/>
  <c r="M2149" i="1"/>
  <c r="Z2149" i="1" s="1" a="1"/>
  <c r="Z2149" i="1" s="1"/>
  <c r="M2150" i="1"/>
  <c r="Z2150" i="1" s="1" a="1"/>
  <c r="Z2150" i="1" s="1"/>
  <c r="M2151" i="1"/>
  <c r="Z2151" i="1" s="1" a="1"/>
  <c r="Z2151" i="1" s="1"/>
  <c r="M2152" i="1"/>
  <c r="Z2152" i="1" s="1" a="1"/>
  <c r="Z2152" i="1" s="1"/>
  <c r="M2153" i="1"/>
  <c r="Z2153" i="1" s="1" a="1"/>
  <c r="Z2153" i="1" s="1"/>
  <c r="M2154" i="1"/>
  <c r="Z2154" i="1" s="1" a="1"/>
  <c r="Z2154" i="1" s="1"/>
  <c r="M2155" i="1"/>
  <c r="Z2155" i="1" s="1" a="1"/>
  <c r="Z2155" i="1" s="1"/>
  <c r="M2156" i="1"/>
  <c r="Z2156" i="1" s="1" a="1"/>
  <c r="Z2156" i="1" s="1"/>
  <c r="M2157" i="1"/>
  <c r="Z2157" i="1" s="1" a="1"/>
  <c r="Z2157" i="1" s="1"/>
  <c r="M2158" i="1"/>
  <c r="Z2158" i="1" s="1" a="1"/>
  <c r="Z2158" i="1" s="1"/>
  <c r="M2159" i="1"/>
  <c r="Z2159" i="1" s="1" a="1"/>
  <c r="Z2159" i="1" s="1"/>
  <c r="M2160" i="1"/>
  <c r="Z2160" i="1" s="1" a="1"/>
  <c r="Z2160" i="1" s="1"/>
  <c r="M2161" i="1"/>
  <c r="Z2161" i="1" s="1" a="1"/>
  <c r="Z2161" i="1" s="1"/>
  <c r="M2162" i="1"/>
  <c r="Z2162" i="1" s="1" a="1"/>
  <c r="Z2162" i="1" s="1"/>
  <c r="M2163" i="1"/>
  <c r="Z2163" i="1" s="1" a="1"/>
  <c r="Z2163" i="1" s="1"/>
  <c r="M2164" i="1"/>
  <c r="Z2164" i="1" s="1" a="1"/>
  <c r="Z2164" i="1" s="1"/>
  <c r="M2165" i="1"/>
  <c r="Z2165" i="1" s="1" a="1"/>
  <c r="Z2165" i="1" s="1"/>
  <c r="M2166" i="1"/>
  <c r="Z2166" i="1" s="1" a="1"/>
  <c r="Z2166" i="1" s="1"/>
  <c r="M2167" i="1"/>
  <c r="Z2167" i="1" s="1" a="1"/>
  <c r="Z2167" i="1" s="1"/>
  <c r="M2168" i="1"/>
  <c r="Z2168" i="1" s="1" a="1"/>
  <c r="Z2168" i="1" s="1"/>
  <c r="M2169" i="1"/>
  <c r="Z2169" i="1" s="1" a="1"/>
  <c r="Z2169" i="1" s="1"/>
  <c r="M2170" i="1"/>
  <c r="Z2170" i="1" s="1" a="1"/>
  <c r="Z2170" i="1" s="1"/>
  <c r="M2171" i="1"/>
  <c r="Z2171" i="1" s="1" a="1"/>
  <c r="Z2171" i="1" s="1"/>
  <c r="M2172" i="1"/>
  <c r="Z2172" i="1" s="1" a="1"/>
  <c r="Z2172" i="1" s="1"/>
  <c r="M2173" i="1"/>
  <c r="Z2173" i="1" s="1" a="1"/>
  <c r="Z2173" i="1" s="1"/>
  <c r="M2174" i="1"/>
  <c r="Z2174" i="1" s="1" a="1"/>
  <c r="Z2174" i="1" s="1"/>
  <c r="M2175" i="1"/>
  <c r="Z2175" i="1" s="1" a="1"/>
  <c r="Z2175" i="1" s="1"/>
  <c r="M2176" i="1"/>
  <c r="Z2176" i="1" s="1" a="1"/>
  <c r="Z2176" i="1" s="1"/>
  <c r="M2177" i="1"/>
  <c r="Z2177" i="1" s="1" a="1"/>
  <c r="Z2177" i="1" s="1"/>
  <c r="AD4" i="1"/>
  <c r="AE35" i="1" l="1"/>
  <c r="AE36" i="1"/>
  <c r="AE37" i="1"/>
  <c r="AE33" i="1"/>
  <c r="AE34" i="1"/>
  <c r="AE32" i="1"/>
  <c r="AE21" i="1"/>
  <c r="AE9" i="1"/>
  <c r="AE11" i="1"/>
  <c r="AE12" i="1"/>
  <c r="AE24" i="1"/>
  <c r="AE17" i="1"/>
  <c r="AE28" i="1"/>
  <c r="AE29" i="1"/>
  <c r="AE22" i="1"/>
  <c r="AE23" i="1"/>
  <c r="AE20" i="1"/>
  <c r="AE19" i="1"/>
  <c r="AE8" i="1"/>
  <c r="AE13" i="1"/>
  <c r="AE10" i="1"/>
  <c r="AE1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<sst xmlns="http://schemas.openxmlformats.org/spreadsheetml/2006/main" count="17943" uniqueCount="2285">
  <si>
    <t>product_id</t>
  </si>
  <si>
    <t>category</t>
  </si>
  <si>
    <t>brand</t>
  </si>
  <si>
    <t>season</t>
  </si>
  <si>
    <t>size</t>
  </si>
  <si>
    <t>color</t>
  </si>
  <si>
    <t>original_price</t>
  </si>
  <si>
    <t>markdown_percentage</t>
  </si>
  <si>
    <t>current_price</t>
  </si>
  <si>
    <t>purchase_date</t>
  </si>
  <si>
    <t>stock_quantity</t>
  </si>
  <si>
    <t>is_returned</t>
  </si>
  <si>
    <t>FB000001</t>
  </si>
  <si>
    <t>Outerwear</t>
  </si>
  <si>
    <t>Zara</t>
  </si>
  <si>
    <t>Spring</t>
  </si>
  <si>
    <t>XL</t>
  </si>
  <si>
    <t>Red</t>
  </si>
  <si>
    <t>FB000002</t>
  </si>
  <si>
    <t>Tops</t>
  </si>
  <si>
    <t>Uniqlo</t>
  </si>
  <si>
    <t>Winter</t>
  </si>
  <si>
    <t>L</t>
  </si>
  <si>
    <t>Pink</t>
  </si>
  <si>
    <t>FB000003</t>
  </si>
  <si>
    <t>Accessories</t>
  </si>
  <si>
    <t>Black</t>
  </si>
  <si>
    <t>FB000004</t>
  </si>
  <si>
    <t>Shoes</t>
  </si>
  <si>
    <t>FB000005</t>
  </si>
  <si>
    <t>Banana Republic</t>
  </si>
  <si>
    <t>FB000006</t>
  </si>
  <si>
    <t>Fall</t>
  </si>
  <si>
    <t>White</t>
  </si>
  <si>
    <t>Color Mismatch</t>
  </si>
  <si>
    <t>FB000007</t>
  </si>
  <si>
    <t>Bottoms</t>
  </si>
  <si>
    <t>S</t>
  </si>
  <si>
    <t>Gray</t>
  </si>
  <si>
    <t>FB000008</t>
  </si>
  <si>
    <t>Dresses</t>
  </si>
  <si>
    <t>Mango</t>
  </si>
  <si>
    <t>Blue</t>
  </si>
  <si>
    <t>FB000009</t>
  </si>
  <si>
    <t>Green</t>
  </si>
  <si>
    <t>FB000010</t>
  </si>
  <si>
    <t>H&amp;M</t>
  </si>
  <si>
    <t>XXL</t>
  </si>
  <si>
    <t>FB000011</t>
  </si>
  <si>
    <t>FB000012</t>
  </si>
  <si>
    <t>FB000013</t>
  </si>
  <si>
    <t>Ann Taylor</t>
  </si>
  <si>
    <t>FB000014</t>
  </si>
  <si>
    <t>XS</t>
  </si>
  <si>
    <t>Beige</t>
  </si>
  <si>
    <t>FB000015</t>
  </si>
  <si>
    <t>M</t>
  </si>
  <si>
    <t>FB000016</t>
  </si>
  <si>
    <t>FB000017</t>
  </si>
  <si>
    <t>Gap</t>
  </si>
  <si>
    <t>Summer</t>
  </si>
  <si>
    <t>FB000018</t>
  </si>
  <si>
    <t>Navy</t>
  </si>
  <si>
    <t>FB000019</t>
  </si>
  <si>
    <t>Purple</t>
  </si>
  <si>
    <t>FB000020</t>
  </si>
  <si>
    <t>FB000021</t>
  </si>
  <si>
    <t>FB000022</t>
  </si>
  <si>
    <t>Brown</t>
  </si>
  <si>
    <t>FB000023</t>
  </si>
  <si>
    <t>FB000024</t>
  </si>
  <si>
    <t>Size Issue</t>
  </si>
  <si>
    <t>FB000025</t>
  </si>
  <si>
    <t>Forever21</t>
  </si>
  <si>
    <t>FB000026</t>
  </si>
  <si>
    <t>FB000027</t>
  </si>
  <si>
    <t>Damaged</t>
  </si>
  <si>
    <t>FB000028</t>
  </si>
  <si>
    <t>FB000029</t>
  </si>
  <si>
    <t>FB000030</t>
  </si>
  <si>
    <t>FB000031</t>
  </si>
  <si>
    <t>Quality Issue</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</si>
  <si>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</si>
  <si>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</si>
  <si>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</si>
  <si>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</si>
  <si>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</si>
  <si>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</si>
  <si>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</si>
  <si>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</si>
  <si>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</si>
  <si>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</si>
  <si>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</si>
  <si>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</si>
  <si>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</si>
  <si>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</si>
  <si>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</si>
  <si>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</si>
  <si>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</si>
  <si>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</si>
  <si>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</si>
  <si>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</si>
  <si>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</si>
  <si>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</si>
  <si>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</si>
  <si>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</si>
  <si>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</si>
  <si>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</si>
  <si>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</si>
  <si>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</si>
  <si>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</si>
  <si>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</si>
  <si>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</si>
  <si>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Changed Mind</t>
  </si>
  <si>
    <t>FB000063</t>
  </si>
  <si>
    <t>FB000064</t>
  </si>
  <si>
    <t>FB000065</t>
  </si>
  <si>
    <t>FB000066</t>
  </si>
  <si>
    <t>FB000067</t>
  </si>
  <si>
    <t>FB000068</t>
  </si>
  <si>
    <t>FB000069</t>
  </si>
  <si>
    <t>FB000070</t>
  </si>
  <si>
    <t>FB000071</t>
  </si>
  <si>
    <t>Wrong Item</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</si>
  <si>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</si>
  <si>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</si>
  <si>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</si>
  <si>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</si>
  <si>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</si>
  <si>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</si>
  <si>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</si>
  <si>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</si>
  <si>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</si>
  <si>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</si>
  <si>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</si>
  <si>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</si>
  <si>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</si>
  <si>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</si>
  <si>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</si>
  <si>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</si>
  <si>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</si>
  <si>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</si>
  <si>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</si>
  <si>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</si>
  <si>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</si>
  <si>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</si>
  <si>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</si>
  <si>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</si>
  <si>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</si>
  <si>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</si>
  <si>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</si>
  <si>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</si>
  <si>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</si>
  <si>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</si>
  <si>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</si>
  <si>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</si>
  <si>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</si>
  <si>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</si>
  <si>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</si>
  <si>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</si>
  <si>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</si>
  <si>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</si>
  <si>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</si>
  <si>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</si>
  <si>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</si>
  <si>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</si>
  <si>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</si>
  <si>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</si>
  <si>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</si>
  <si>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</si>
  <si>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</si>
  <si>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</si>
  <si>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</si>
  <si>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</si>
  <si>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</si>
  <si>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</si>
  <si>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</si>
  <si>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</si>
  <si>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</si>
  <si>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</si>
  <si>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</si>
  <si>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</si>
  <si>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</si>
  <si>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</si>
  <si>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</si>
  <si>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</si>
  <si>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</si>
  <si>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</si>
  <si>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</si>
  <si>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</si>
  <si>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</si>
  <si>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</si>
  <si>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</si>
  <si>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</si>
  <si>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</si>
  <si>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</si>
  <si>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</si>
  <si>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</si>
  <si>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</si>
  <si>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</si>
  <si>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</si>
  <si>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</si>
  <si>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</si>
  <si>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</si>
  <si>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</si>
  <si>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</si>
  <si>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</si>
  <si>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</si>
  <si>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</si>
  <si>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</si>
  <si>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</si>
  <si>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</si>
  <si>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</si>
  <si>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</si>
  <si>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</si>
  <si>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</si>
  <si>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</si>
  <si>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</si>
  <si>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</si>
  <si>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</si>
  <si>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</si>
  <si>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</si>
  <si>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</si>
  <si>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</si>
  <si>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</si>
  <si>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</si>
  <si>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</si>
  <si>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</si>
  <si>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</si>
  <si>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</si>
  <si>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</si>
  <si>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</si>
  <si>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</si>
  <si>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</si>
  <si>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</si>
  <si>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</si>
  <si>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</si>
  <si>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</si>
  <si>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</si>
  <si>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</si>
  <si>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</si>
  <si>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</si>
  <si>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</si>
  <si>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</si>
  <si>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</si>
  <si>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</si>
  <si>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</si>
  <si>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</si>
  <si>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</si>
  <si>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</si>
  <si>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</si>
  <si>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</si>
  <si>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</si>
  <si>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</si>
  <si>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</si>
  <si>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</si>
  <si>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</si>
  <si>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</si>
  <si>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</si>
  <si>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</si>
  <si>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</si>
  <si>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</si>
  <si>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</si>
  <si>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</si>
  <si>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</si>
  <si>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</si>
  <si>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</si>
  <si>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</si>
  <si>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</si>
  <si>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</si>
  <si>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</si>
  <si>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</si>
  <si>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</si>
  <si>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</si>
  <si>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</si>
  <si>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</si>
  <si>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</si>
  <si>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</si>
  <si>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</si>
  <si>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</si>
  <si>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</si>
  <si>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</si>
  <si>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</si>
  <si>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</si>
  <si>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</si>
  <si>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</si>
  <si>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</si>
  <si>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</si>
  <si>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</si>
  <si>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</si>
  <si>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</si>
  <si>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</si>
  <si>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</si>
  <si>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</si>
  <si>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</si>
  <si>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</si>
  <si>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</si>
  <si>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</si>
  <si>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</si>
  <si>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</si>
  <si>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</si>
  <si>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</si>
  <si>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</si>
  <si>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</si>
  <si>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</si>
  <si>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</si>
  <si>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</si>
  <si>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</si>
  <si>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</si>
  <si>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</si>
  <si>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</si>
  <si>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</si>
  <si>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</si>
  <si>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</si>
  <si>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</si>
  <si>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</si>
  <si>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</si>
  <si>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</si>
  <si>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</si>
  <si>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</si>
  <si>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</si>
  <si>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</si>
  <si>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</si>
  <si>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</si>
  <si>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</si>
  <si>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</si>
  <si>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</si>
  <si>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</si>
  <si>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</si>
  <si>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</si>
  <si>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</si>
  <si>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</si>
  <si>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</si>
  <si>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</si>
  <si>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</si>
  <si>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</si>
  <si>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</si>
  <si>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</si>
  <si>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</si>
  <si>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</si>
  <si>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</si>
  <si>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</si>
  <si>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</si>
  <si>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</si>
  <si>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</si>
  <si>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</si>
  <si>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</si>
  <si>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</si>
  <si>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</si>
  <si>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</si>
  <si>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</si>
  <si>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</si>
  <si>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</si>
  <si>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</si>
  <si>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</si>
  <si>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</si>
  <si>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</si>
  <si>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</si>
  <si>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</si>
  <si>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</si>
  <si>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</si>
  <si>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</si>
  <si>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</si>
  <si>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</si>
  <si>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</si>
  <si>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</si>
  <si>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</si>
  <si>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</si>
  <si>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</si>
  <si>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</si>
  <si>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</si>
  <si>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</si>
  <si>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</si>
  <si>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</si>
  <si>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</si>
  <si>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</si>
  <si>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</si>
  <si>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</si>
  <si>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</si>
  <si>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</si>
  <si>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</si>
  <si>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</si>
  <si>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</si>
  <si>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</si>
  <si>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</si>
  <si>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</si>
  <si>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</si>
  <si>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</si>
  <si>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</si>
  <si>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</si>
  <si>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</si>
  <si>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</si>
  <si>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</si>
  <si>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</si>
  <si>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</si>
  <si>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</si>
  <si>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</si>
  <si>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</si>
  <si>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</si>
  <si>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</si>
  <si>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</si>
  <si>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</si>
  <si>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</si>
  <si>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</si>
  <si>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</si>
  <si>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</si>
  <si>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</si>
  <si>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</si>
  <si>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</si>
  <si>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</si>
  <si>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</si>
  <si>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</si>
  <si>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</si>
  <si>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</si>
  <si>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</si>
  <si>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</si>
  <si>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</si>
  <si>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</si>
  <si>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</si>
  <si>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</si>
  <si>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</si>
  <si>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</si>
  <si>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</si>
  <si>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</si>
  <si>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</si>
  <si>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</si>
  <si>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</si>
  <si>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</si>
  <si>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</si>
  <si>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</si>
  <si>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</si>
  <si>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</si>
  <si>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</si>
  <si>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</si>
  <si>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</si>
  <si>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</si>
  <si>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</si>
  <si>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</si>
  <si>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</si>
  <si>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</si>
  <si>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</si>
  <si>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</si>
  <si>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</si>
  <si>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</si>
  <si>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</si>
  <si>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</si>
  <si>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</si>
  <si>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</si>
  <si>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</si>
  <si>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</si>
  <si>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</si>
  <si>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</si>
  <si>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</si>
  <si>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</si>
  <si>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</si>
  <si>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</si>
  <si>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</si>
  <si>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</si>
  <si>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</si>
  <si>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</si>
  <si>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</si>
  <si>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</si>
  <si>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</si>
  <si>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</si>
  <si>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</si>
  <si>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</si>
  <si>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</si>
  <si>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</si>
  <si>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</si>
  <si>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</si>
  <si>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</si>
  <si>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</si>
  <si>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</si>
  <si>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</si>
  <si>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</si>
  <si>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</si>
  <si>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</si>
  <si>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</si>
  <si>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</si>
  <si>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</si>
  <si>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</si>
  <si>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</si>
  <si>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</si>
  <si>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</si>
  <si>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</si>
  <si>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</si>
  <si>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</si>
  <si>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</si>
  <si>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</si>
  <si>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</si>
  <si>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</si>
  <si>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</si>
  <si>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</si>
  <si>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</si>
  <si>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</si>
  <si>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</si>
  <si>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</si>
  <si>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</si>
  <si>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</si>
  <si>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</si>
  <si>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</si>
  <si>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</si>
  <si>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</si>
  <si>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</si>
  <si>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</si>
  <si>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</si>
  <si>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</si>
  <si>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</si>
  <si>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</si>
  <si>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</si>
  <si>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</si>
  <si>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</si>
  <si>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</si>
  <si>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</si>
  <si>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</si>
  <si>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</si>
  <si>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</si>
  <si>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</si>
  <si>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</si>
  <si>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</si>
  <si>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</si>
  <si>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</si>
  <si>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</si>
  <si>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</si>
  <si>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</si>
  <si>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</si>
  <si>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</si>
  <si>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</si>
  <si>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</si>
  <si>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</si>
  <si>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</si>
  <si>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</si>
  <si>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</si>
  <si>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</si>
  <si>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</si>
  <si>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</si>
  <si>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</si>
  <si>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</si>
  <si>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</si>
  <si>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</si>
  <si>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</si>
  <si>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</si>
  <si>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</si>
  <si>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</si>
  <si>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</si>
  <si>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</si>
  <si>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</si>
  <si>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</si>
  <si>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</si>
  <si>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</si>
  <si>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</si>
  <si>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</si>
  <si>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</si>
  <si>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</si>
  <si>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</si>
  <si>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</si>
  <si>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</si>
  <si>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</si>
  <si>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</si>
  <si>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</si>
  <si>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</si>
  <si>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</si>
  <si>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</si>
  <si>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</si>
  <si>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</si>
  <si>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</si>
  <si>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</si>
  <si>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</si>
  <si>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</si>
  <si>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</si>
  <si>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</si>
  <si>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</si>
  <si>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</si>
  <si>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</si>
  <si>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</si>
  <si>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</si>
  <si>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</si>
  <si>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</si>
  <si>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</si>
  <si>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</si>
  <si>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</si>
  <si>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</si>
  <si>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</si>
  <si>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</si>
  <si>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</si>
  <si>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</si>
  <si>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</si>
  <si>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</si>
  <si>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</si>
  <si>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</si>
  <si>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</si>
  <si>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</si>
  <si>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</si>
  <si>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</si>
  <si>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</si>
  <si>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</si>
  <si>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</si>
  <si>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</si>
  <si>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</si>
  <si>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</si>
  <si>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</si>
  <si>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</si>
  <si>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</si>
  <si>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</si>
  <si>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</si>
  <si>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</si>
  <si>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</si>
  <si>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</si>
  <si>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</si>
  <si>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</si>
  <si>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</si>
  <si>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</si>
  <si>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</si>
  <si>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</si>
  <si>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</si>
  <si>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</si>
  <si>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</si>
  <si>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</si>
  <si>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</si>
  <si>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</si>
  <si>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</si>
  <si>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</si>
  <si>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</si>
  <si>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</si>
  <si>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</si>
  <si>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</si>
  <si>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</si>
  <si>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</si>
  <si>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</si>
  <si>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</si>
  <si>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</si>
  <si>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</si>
  <si>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</si>
  <si>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</si>
  <si>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</si>
  <si>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</si>
  <si>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</si>
  <si>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</si>
  <si>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</si>
  <si>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</si>
  <si>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</si>
  <si>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</si>
  <si>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</si>
  <si>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</si>
  <si>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</si>
  <si>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</si>
  <si>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</si>
  <si>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</si>
  <si>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</si>
  <si>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</si>
  <si>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</si>
  <si>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</si>
  <si>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</si>
  <si>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</si>
  <si>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</si>
  <si>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</si>
  <si>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</si>
  <si>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</si>
  <si>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</si>
  <si>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</si>
  <si>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</si>
  <si>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</si>
  <si>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</si>
  <si>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</si>
  <si>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</si>
  <si>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</si>
  <si>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</si>
  <si>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</si>
  <si>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</si>
  <si>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</si>
  <si>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</si>
  <si>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</si>
  <si>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</si>
  <si>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</si>
  <si>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</si>
  <si>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</si>
  <si>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</si>
  <si>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</si>
  <si>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</si>
  <si>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</si>
  <si>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</si>
  <si>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</si>
  <si>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</si>
  <si>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</si>
  <si>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</si>
  <si>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</si>
  <si>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</si>
  <si>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</si>
  <si>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</si>
  <si>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</si>
  <si>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</si>
  <si>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</si>
  <si>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</si>
  <si>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</si>
  <si>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</si>
  <si>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</si>
  <si>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</si>
  <si>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</si>
  <si>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</si>
  <si>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</si>
  <si>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</si>
  <si>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</si>
  <si>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</si>
  <si>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</si>
  <si>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</si>
  <si>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</si>
  <si>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</si>
  <si>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</si>
  <si>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</si>
  <si>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</si>
  <si>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</si>
  <si>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</si>
  <si>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</si>
  <si>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</si>
  <si>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</si>
  <si>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</si>
  <si>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</si>
  <si>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</si>
  <si>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</si>
  <si>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</si>
  <si>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</si>
  <si>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</si>
  <si>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</si>
  <si>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</si>
  <si>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</si>
  <si>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</si>
  <si>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</si>
  <si>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</si>
  <si>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</si>
  <si>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</si>
  <si>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</si>
  <si>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</si>
  <si>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</si>
  <si>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</si>
  <si>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</si>
  <si>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</si>
  <si>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</si>
  <si>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</si>
  <si>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</si>
  <si>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</si>
  <si>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</si>
  <si>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</si>
  <si>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</si>
  <si>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</si>
  <si>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</si>
  <si>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</si>
  <si>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</si>
  <si>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</si>
  <si>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</si>
  <si>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</si>
  <si>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</si>
  <si>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</si>
  <si>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</si>
  <si>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</si>
  <si>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</si>
  <si>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</si>
  <si>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</si>
  <si>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</si>
  <si>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</si>
  <si>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</si>
  <si>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</si>
  <si>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</si>
  <si>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</si>
  <si>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</si>
  <si>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</si>
  <si>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</si>
  <si>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</si>
  <si>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</si>
  <si>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</si>
  <si>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</si>
  <si>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</si>
  <si>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</si>
  <si>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</si>
  <si>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</si>
  <si>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</si>
  <si>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</si>
  <si>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</si>
  <si>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</si>
  <si>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</si>
  <si>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</si>
  <si>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</si>
  <si>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</si>
  <si>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</si>
  <si>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</si>
  <si>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</si>
  <si>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</si>
  <si>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</si>
  <si>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</si>
  <si>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</si>
  <si>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</si>
  <si>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</si>
  <si>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</si>
  <si>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</si>
  <si>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</si>
  <si>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</si>
  <si>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</si>
  <si>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</si>
  <si>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</si>
  <si>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</si>
  <si>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</si>
  <si>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</si>
  <si>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</si>
  <si>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</si>
  <si>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</si>
  <si>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</si>
  <si>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</si>
  <si>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</si>
  <si>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</si>
  <si>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</si>
  <si>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</si>
  <si>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</si>
  <si>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</si>
  <si>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</si>
  <si>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</si>
  <si>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</si>
  <si>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</si>
  <si>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</si>
  <si>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</si>
  <si>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</si>
  <si>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</si>
  <si>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</si>
  <si>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</si>
  <si>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</si>
  <si>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</si>
  <si>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</si>
  <si>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</si>
  <si>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</si>
  <si>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</si>
  <si>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</si>
  <si>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</si>
  <si>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</si>
  <si>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</si>
  <si>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</si>
  <si>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</si>
  <si>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</si>
  <si>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</si>
  <si>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</si>
  <si>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</si>
  <si>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</si>
  <si>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</si>
  <si>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</si>
  <si>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</si>
  <si>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</si>
  <si>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</si>
  <si>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</si>
  <si>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</si>
  <si>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</si>
  <si>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</si>
  <si>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</si>
  <si>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</si>
  <si>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</si>
  <si>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</si>
  <si>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</si>
  <si>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</si>
  <si>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</si>
  <si>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</si>
  <si>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</si>
  <si>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</si>
  <si>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</si>
  <si>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</si>
  <si>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</si>
  <si>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</si>
  <si>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</si>
  <si>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</si>
  <si>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</si>
  <si>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</si>
  <si>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</si>
  <si>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</si>
  <si>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</si>
  <si>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</si>
  <si>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</si>
  <si>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</si>
  <si>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</si>
  <si>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</si>
  <si>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</si>
  <si>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</si>
  <si>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</si>
  <si>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</si>
  <si>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</si>
  <si>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</si>
  <si>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</si>
  <si>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</si>
  <si>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</si>
  <si>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</si>
  <si>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</si>
  <si>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</si>
  <si>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</si>
  <si>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</si>
  <si>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</si>
  <si>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</si>
  <si>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</si>
  <si>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</si>
  <si>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</si>
  <si>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</si>
  <si>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</si>
  <si>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</si>
  <si>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</si>
  <si>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</si>
  <si>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</si>
  <si>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</si>
  <si>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</si>
  <si>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</si>
  <si>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</si>
  <si>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</si>
  <si>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</si>
  <si>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</si>
  <si>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</si>
  <si>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</si>
  <si>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</si>
  <si>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</si>
  <si>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</si>
  <si>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</si>
  <si>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</si>
  <si>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</si>
  <si>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</si>
  <si>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</si>
  <si>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</si>
  <si>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</si>
  <si>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</si>
  <si>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</si>
  <si>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</si>
  <si>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</si>
  <si>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</si>
  <si>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</si>
  <si>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</si>
  <si>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</si>
  <si>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</si>
  <si>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</si>
  <si>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</si>
  <si>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</si>
  <si>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</si>
  <si>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</si>
  <si>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</si>
  <si>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</si>
  <si>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</si>
  <si>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</si>
  <si>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</si>
  <si>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</si>
  <si>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</si>
  <si>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</si>
  <si>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</si>
  <si>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</si>
  <si>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</si>
  <si>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</si>
  <si>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</si>
  <si>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</si>
  <si>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</si>
  <si>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</si>
  <si>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</si>
  <si>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</si>
  <si>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</si>
  <si>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</si>
  <si>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</si>
  <si>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</si>
  <si>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</si>
  <si>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</si>
  <si>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</si>
  <si>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</si>
  <si>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</si>
  <si>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</si>
  <si>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</si>
  <si>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</si>
  <si>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</si>
  <si>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</si>
  <si>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</si>
  <si>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</si>
  <si>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</si>
  <si>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</si>
  <si>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</si>
  <si>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</si>
  <si>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</si>
  <si>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</si>
  <si>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</si>
  <si>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</si>
  <si>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</si>
  <si>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</si>
  <si>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</si>
  <si>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</si>
  <si>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</si>
  <si>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</si>
  <si>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</si>
  <si>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</si>
  <si>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</si>
  <si>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</si>
  <si>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</si>
  <si>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</si>
  <si>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</si>
  <si>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</si>
  <si>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</si>
  <si>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</si>
  <si>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</si>
  <si>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</si>
  <si>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</si>
  <si>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</si>
  <si>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</si>
  <si>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</si>
  <si>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</si>
  <si>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</si>
  <si>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</si>
  <si>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</si>
  <si>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</si>
  <si>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</si>
  <si>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</si>
  <si>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</si>
  <si>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</si>
  <si>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</si>
  <si>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</si>
  <si>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</si>
  <si>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</si>
  <si>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</si>
  <si>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</si>
  <si>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</si>
  <si>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</si>
  <si>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</si>
  <si>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</si>
  <si>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</si>
  <si>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</si>
  <si>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</si>
  <si>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</si>
  <si>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</si>
  <si>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</si>
  <si>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</si>
  <si>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</si>
  <si>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</si>
  <si>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</si>
  <si>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</si>
  <si>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</si>
  <si>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</si>
  <si>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</si>
  <si>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</si>
  <si>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</si>
  <si>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</si>
  <si>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</si>
  <si>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</si>
  <si>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</si>
  <si>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</si>
  <si>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</si>
  <si>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</si>
  <si>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</si>
  <si>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</si>
  <si>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</si>
  <si>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</si>
  <si>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</si>
  <si>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</si>
  <si>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</si>
  <si>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</si>
  <si>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</si>
  <si>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</si>
  <si>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</si>
  <si>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</si>
  <si>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</si>
  <si>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</si>
  <si>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</si>
  <si>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</si>
  <si>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</si>
  <si>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</si>
  <si>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</si>
  <si>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</si>
  <si>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</si>
  <si>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</si>
  <si>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</si>
  <si>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</si>
  <si>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</si>
  <si>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</si>
  <si>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</si>
  <si>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</si>
  <si>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</si>
  <si>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</si>
  <si>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</si>
  <si>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</si>
  <si>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</si>
  <si>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</si>
  <si>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</si>
  <si>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</si>
  <si>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</si>
  <si>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</si>
  <si>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</si>
  <si>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</si>
  <si>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</si>
  <si>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</si>
  <si>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</si>
  <si>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</si>
  <si>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</si>
  <si>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</si>
  <si>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</si>
  <si>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</si>
  <si>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</si>
  <si>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</si>
  <si>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</si>
  <si>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</si>
  <si>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</si>
  <si>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</si>
  <si>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</si>
  <si>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</si>
  <si>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</si>
  <si>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</si>
  <si>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</si>
  <si>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</si>
  <si>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</si>
  <si>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</si>
  <si>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</si>
  <si>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</si>
  <si>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</si>
  <si>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</si>
  <si>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</si>
  <si>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</si>
  <si>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</si>
  <si>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</si>
  <si>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</si>
  <si>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</si>
  <si>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</si>
  <si>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</si>
  <si>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</si>
  <si>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</si>
  <si>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</si>
  <si>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</si>
  <si>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</si>
  <si>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</si>
  <si>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</si>
  <si>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</si>
  <si>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</si>
  <si>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</si>
  <si>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</si>
  <si>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</si>
  <si>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</si>
  <si>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</si>
  <si>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</si>
  <si>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</si>
  <si>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</si>
  <si>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</si>
  <si>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</si>
  <si>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</si>
  <si>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</si>
  <si>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</si>
  <si>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</si>
  <si>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</si>
  <si>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</si>
  <si>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</si>
  <si>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</si>
  <si>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</si>
  <si>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</si>
  <si>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</si>
  <si>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</si>
  <si>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</si>
  <si>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</si>
  <si>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</si>
  <si>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</si>
  <si>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</si>
  <si>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</si>
  <si>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</si>
  <si>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</si>
  <si>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</si>
  <si>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</si>
  <si>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</si>
  <si>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</si>
  <si>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</si>
  <si>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</si>
  <si>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</si>
  <si>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</si>
  <si>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</si>
  <si>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</si>
  <si>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</si>
  <si>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</si>
  <si>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</si>
  <si>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</si>
  <si>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</si>
  <si>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</si>
  <si>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</si>
  <si>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</si>
  <si>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</si>
  <si>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</si>
  <si>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</si>
  <si>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</si>
  <si>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</si>
  <si>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</si>
  <si>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</si>
  <si>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</si>
  <si>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</si>
  <si>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</si>
  <si>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</si>
  <si>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</si>
  <si>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</si>
  <si>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</si>
  <si>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</si>
  <si>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</si>
  <si>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</si>
  <si>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</si>
  <si>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</si>
  <si>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</si>
  <si>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</si>
  <si>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</si>
  <si>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</si>
  <si>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</si>
  <si>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</si>
  <si>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</si>
  <si>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</si>
  <si>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</si>
  <si>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</si>
  <si>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</si>
  <si>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</si>
  <si>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</si>
  <si>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</si>
  <si>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</si>
  <si>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</si>
  <si>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</si>
  <si>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</si>
  <si>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</si>
  <si>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</si>
  <si>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</si>
  <si>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</si>
  <si>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</si>
  <si>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</si>
  <si>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</si>
  <si>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</si>
  <si>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</si>
  <si>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</si>
  <si>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</si>
  <si>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</si>
  <si>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</si>
  <si>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</si>
  <si>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</si>
  <si>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</si>
  <si>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</si>
  <si>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</si>
  <si>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</si>
  <si>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</si>
  <si>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</si>
  <si>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</si>
  <si>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</si>
  <si>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</si>
  <si>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</si>
  <si>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</si>
  <si>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</si>
  <si>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</si>
  <si>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</si>
  <si>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</si>
  <si>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</si>
  <si>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</si>
  <si>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</si>
  <si>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</si>
  <si>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</si>
  <si>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</si>
  <si>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</si>
  <si>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</si>
  <si>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</si>
  <si>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</si>
  <si>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</si>
  <si>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</si>
  <si>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</si>
  <si>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</si>
  <si>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</si>
  <si>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</si>
  <si>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</si>
  <si>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</si>
  <si>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</si>
  <si>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</si>
  <si>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</si>
  <si>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</si>
  <si>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</si>
  <si>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</si>
  <si>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</si>
  <si>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</si>
  <si>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</si>
  <si>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</si>
  <si>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</si>
  <si>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</si>
  <si>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</si>
  <si>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</si>
  <si>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</si>
  <si>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</si>
  <si>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</si>
  <si>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</si>
  <si>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</si>
  <si>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</si>
  <si>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</si>
  <si>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</si>
  <si>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</si>
  <si>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</si>
  <si>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</si>
  <si>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</si>
  <si>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</si>
  <si>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</si>
  <si>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</si>
  <si>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</si>
  <si>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</si>
  <si>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</si>
  <si>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</si>
  <si>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</si>
  <si>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</si>
  <si>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</si>
  <si>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</si>
  <si>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</si>
  <si>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</si>
  <si>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</si>
  <si>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</si>
  <si>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</si>
  <si>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</si>
  <si>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</si>
  <si>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</si>
  <si>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</si>
  <si>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</si>
  <si>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</si>
  <si>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</si>
  <si>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</si>
  <si>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</si>
  <si>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</si>
  <si>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</si>
  <si>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</si>
  <si>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</si>
  <si>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</si>
  <si>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</si>
  <si>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</si>
  <si>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</si>
  <si>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</si>
  <si>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</si>
  <si>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</si>
  <si>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</si>
  <si>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</si>
  <si>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</si>
  <si>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</si>
  <si>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</si>
  <si>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</si>
  <si>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</si>
  <si>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</si>
  <si>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</si>
  <si>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</si>
  <si>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</si>
  <si>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</si>
  <si>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</si>
  <si>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</si>
  <si>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</si>
  <si>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</si>
  <si>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</si>
  <si>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</si>
  <si>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</si>
  <si>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</si>
  <si>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</si>
  <si>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</si>
  <si>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</si>
  <si>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</si>
  <si>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</si>
  <si>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</si>
  <si>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</si>
  <si>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</si>
  <si>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</si>
  <si>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</si>
  <si>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</si>
  <si>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</si>
  <si>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</si>
  <si>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</si>
  <si>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</si>
  <si>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</si>
  <si>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</si>
  <si>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</si>
  <si>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</si>
  <si>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</si>
  <si>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</si>
  <si>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</si>
  <si>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</si>
  <si>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</si>
  <si>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</si>
  <si>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</si>
  <si>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</si>
  <si>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</si>
  <si>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</si>
  <si>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</si>
  <si>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</si>
  <si>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</si>
  <si>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</si>
  <si>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</si>
  <si>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</si>
  <si>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</si>
  <si>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</si>
  <si>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</si>
  <si>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</si>
  <si>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</si>
  <si>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</si>
  <si>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</si>
  <si>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</si>
  <si>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</si>
  <si>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</si>
  <si>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</si>
  <si>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</si>
  <si>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</si>
  <si>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</si>
  <si>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</si>
  <si>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</si>
  <si>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</si>
  <si>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</si>
  <si>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</si>
  <si>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</si>
  <si>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</si>
  <si>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</si>
  <si>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</si>
  <si>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</si>
  <si>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</si>
  <si>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</si>
  <si>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</si>
  <si>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</si>
  <si>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</si>
  <si>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</si>
  <si>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</si>
  <si>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</si>
  <si>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</si>
  <si>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</si>
  <si>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</si>
  <si>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</si>
  <si>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</si>
  <si>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</si>
  <si>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</si>
  <si>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</si>
  <si>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</si>
  <si>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</si>
  <si>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</si>
  <si>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</si>
  <si>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</si>
  <si>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</si>
  <si>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</si>
  <si>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</si>
  <si>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</si>
  <si>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</si>
  <si>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</si>
  <si>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</si>
  <si>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</si>
  <si>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</si>
  <si>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</si>
  <si>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</si>
  <si>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</si>
  <si>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</si>
  <si>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</si>
  <si>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</si>
  <si>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</si>
  <si>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</si>
  <si>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</si>
  <si>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</si>
  <si>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</si>
  <si>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</si>
  <si>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</si>
  <si>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</si>
  <si>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</si>
  <si>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</si>
  <si>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</si>
  <si>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</si>
  <si>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</si>
  <si>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</si>
  <si>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</si>
  <si>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</si>
  <si>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</si>
  <si>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</si>
  <si>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</si>
  <si>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</si>
  <si>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</si>
  <si>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</si>
  <si>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</si>
  <si>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</si>
  <si>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</si>
  <si>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</si>
  <si>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</si>
  <si>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</si>
  <si>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</si>
  <si>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</si>
  <si>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</si>
  <si>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</si>
  <si>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</si>
  <si>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</si>
  <si>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</si>
  <si>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</si>
  <si>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</si>
  <si>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</si>
  <si>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</si>
  <si>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</si>
  <si>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</si>
  <si>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</si>
  <si>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</si>
  <si>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</si>
  <si>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</si>
  <si>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</si>
  <si>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</si>
  <si>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</si>
  <si>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</si>
  <si>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</si>
  <si>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</si>
  <si>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</si>
  <si>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</si>
  <si>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</si>
  <si>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</si>
  <si>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</si>
  <si>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</si>
  <si>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</si>
  <si>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</si>
  <si>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</si>
  <si>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</si>
  <si>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</si>
  <si>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</si>
  <si>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</si>
  <si>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</si>
  <si>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</si>
  <si>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</si>
  <si>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</si>
  <si>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</si>
  <si>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</si>
  <si>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</si>
  <si>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</si>
  <si>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</si>
  <si>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</si>
  <si>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</si>
  <si>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</si>
  <si>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</si>
  <si>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</si>
  <si>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</si>
  <si>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</si>
  <si>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</si>
  <si>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</si>
  <si>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</si>
  <si>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</si>
  <si>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</si>
  <si>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</si>
  <si>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</si>
  <si>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</si>
  <si>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</si>
  <si>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</si>
  <si>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</si>
  <si>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</si>
  <si>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</si>
  <si>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</si>
  <si>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</si>
  <si>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</si>
  <si>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</si>
  <si>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</si>
  <si>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</si>
  <si>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</si>
  <si>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</si>
  <si>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</si>
  <si>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</si>
  <si>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</si>
  <si>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</si>
  <si>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</si>
  <si>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</si>
  <si>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</si>
  <si>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</si>
  <si>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</si>
  <si>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</si>
  <si>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</si>
  <si>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</si>
  <si>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</si>
  <si>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</si>
  <si>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</si>
  <si>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</si>
  <si>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</si>
  <si>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</si>
  <si>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</si>
  <si>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</si>
  <si>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</si>
  <si>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</si>
  <si>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</si>
  <si>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</si>
  <si>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</si>
  <si>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</si>
  <si>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</si>
  <si>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</si>
  <si>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</si>
  <si>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</si>
  <si>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</si>
  <si>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</si>
  <si>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</si>
  <si>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</si>
  <si>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</si>
  <si>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</si>
  <si>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</si>
  <si>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</si>
  <si>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</si>
  <si>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</si>
  <si>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</si>
  <si>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</si>
  <si>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</si>
  <si>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</si>
  <si>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</si>
  <si>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</si>
  <si>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</si>
  <si>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</si>
  <si>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</si>
  <si>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</si>
  <si>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</si>
  <si>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</si>
  <si>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</si>
  <si>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</si>
  <si>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</si>
  <si>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</si>
  <si>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</si>
  <si>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</si>
  <si>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</si>
  <si>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</si>
  <si>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</si>
  <si>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</si>
  <si>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</si>
  <si>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</si>
  <si>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</si>
  <si>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</si>
  <si>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</si>
  <si>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</si>
  <si>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</si>
  <si>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</si>
  <si>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</si>
  <si>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</si>
  <si>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</si>
  <si>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</si>
  <si>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</si>
  <si>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</si>
  <si>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</si>
  <si>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</si>
  <si>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</si>
  <si>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</si>
  <si>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</si>
  <si>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</si>
  <si>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</si>
  <si>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</si>
  <si>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</si>
  <si>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</si>
  <si>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</si>
  <si>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</si>
  <si>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</si>
  <si>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</si>
  <si>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</si>
  <si>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</si>
  <si>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</si>
  <si>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</si>
  <si>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</si>
  <si>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</si>
  <si>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</si>
  <si>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</si>
  <si>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</si>
  <si>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</si>
  <si>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</si>
  <si>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</si>
  <si>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</si>
  <si>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</si>
  <si>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</si>
  <si>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</si>
  <si>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</si>
  <si>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</si>
  <si>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</si>
  <si>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</si>
  <si>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</si>
  <si>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</si>
  <si>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</si>
  <si>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</si>
  <si>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</si>
  <si>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</si>
  <si>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</si>
  <si>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</si>
  <si>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</si>
  <si>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</si>
  <si>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</si>
  <si>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</si>
  <si>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</si>
  <si>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</si>
  <si>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</si>
  <si>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</si>
  <si>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</si>
  <si>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</si>
  <si>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</si>
  <si>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</si>
  <si>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</si>
  <si>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</si>
  <si>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</si>
  <si>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</si>
  <si>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</si>
  <si>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</si>
  <si>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</si>
  <si>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</si>
  <si>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</si>
  <si>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</si>
  <si>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</si>
  <si>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</si>
  <si>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</si>
  <si>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</si>
  <si>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</si>
  <si>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</si>
  <si>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</si>
  <si>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</si>
  <si>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</si>
  <si>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</si>
  <si>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</si>
  <si>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</si>
  <si>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</si>
  <si>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</si>
  <si>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</si>
  <si>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</si>
  <si>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</si>
  <si>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</si>
  <si>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</si>
  <si>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</si>
  <si>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</si>
  <si>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</si>
  <si>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</si>
  <si>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</si>
  <si>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</si>
  <si>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</si>
  <si>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</si>
  <si>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</si>
  <si>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</si>
  <si>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</si>
  <si>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</si>
  <si>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</si>
  <si>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</si>
  <si>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</si>
  <si>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</si>
  <si>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</si>
  <si>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</si>
  <si>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</si>
  <si>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</si>
  <si>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</si>
  <si>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</si>
  <si>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</si>
  <si>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</si>
  <si>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</si>
  <si>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</si>
  <si>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</si>
  <si>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</si>
  <si>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</si>
  <si>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</si>
  <si>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</si>
  <si>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</si>
  <si>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</si>
  <si>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</si>
  <si>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</si>
  <si>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</si>
  <si>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</si>
  <si>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</si>
  <si>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</si>
  <si>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</si>
  <si>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</si>
  <si>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</si>
  <si>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</si>
  <si>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</si>
  <si>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</si>
  <si>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</si>
  <si>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</si>
  <si>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</si>
  <si>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</si>
  <si>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</si>
  <si>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</si>
  <si>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</si>
  <si>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</si>
  <si>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</si>
  <si>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</si>
  <si>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</si>
  <si>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</si>
  <si>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</si>
  <si>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</si>
  <si>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</si>
  <si>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</si>
  <si>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</si>
  <si>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</si>
  <si>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</si>
  <si>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</si>
  <si>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</si>
  <si>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</si>
  <si>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</si>
  <si>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</si>
  <si>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</si>
  <si>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</si>
  <si>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</si>
  <si>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</si>
  <si>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</si>
  <si>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</si>
  <si>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</si>
  <si>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</si>
  <si>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</si>
  <si>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</si>
  <si>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</si>
  <si>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</si>
  <si>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</si>
  <si>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</si>
  <si>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</si>
  <si>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</si>
  <si>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</si>
  <si>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</si>
  <si>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</si>
  <si>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</si>
  <si>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</si>
  <si>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</si>
  <si>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</si>
  <si>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</si>
  <si>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</si>
  <si>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</si>
  <si>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</si>
  <si>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</si>
  <si>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</si>
  <si>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</si>
  <si>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</si>
  <si>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</si>
  <si>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</si>
  <si>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</si>
  <si>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</si>
  <si>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</si>
  <si>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</si>
  <si>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</si>
  <si>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</si>
  <si>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</si>
  <si>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</si>
  <si>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</si>
  <si>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</si>
  <si>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</si>
  <si>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</si>
  <si>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</si>
  <si>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</si>
  <si>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</si>
  <si>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</si>
  <si>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</si>
  <si>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</si>
  <si>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</si>
  <si>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</si>
  <si>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</si>
  <si>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</si>
  <si>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</si>
  <si>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</si>
  <si>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</si>
  <si>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</si>
  <si>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</si>
  <si>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</si>
  <si>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</si>
  <si>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</si>
  <si>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</si>
  <si>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</si>
  <si>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</si>
  <si>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</si>
  <si>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</si>
  <si>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</si>
  <si>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</si>
  <si>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</si>
  <si>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</si>
  <si>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</si>
  <si>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</si>
  <si>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</si>
  <si>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</si>
  <si>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</si>
  <si>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</si>
  <si>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</si>
  <si>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</si>
  <si>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</si>
  <si>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</si>
  <si>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</si>
  <si>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</si>
  <si>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</si>
  <si>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</si>
  <si>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</si>
  <si>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</si>
  <si>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</si>
  <si>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</si>
  <si>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</si>
  <si>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</si>
  <si>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</si>
  <si>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</si>
  <si>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</si>
  <si>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</si>
  <si>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</si>
  <si>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</si>
  <si>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</si>
  <si>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</si>
  <si>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</si>
  <si>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</si>
  <si>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</si>
  <si>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</si>
  <si>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</si>
  <si>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</si>
  <si>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</si>
  <si>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</si>
  <si>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</si>
  <si>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</si>
  <si>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</si>
  <si>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</si>
  <si>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</si>
  <si>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</si>
  <si>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</si>
  <si>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</si>
  <si>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</si>
  <si>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</si>
  <si>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</si>
  <si>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</si>
  <si>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</si>
  <si>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</si>
  <si>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</si>
  <si>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</si>
  <si>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</si>
  <si>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</si>
  <si>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</si>
  <si>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</si>
  <si>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</si>
  <si>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</si>
  <si>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</si>
  <si>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</si>
  <si>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</si>
  <si>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</si>
  <si>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</si>
  <si>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</si>
  <si>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</si>
  <si>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</si>
  <si>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</si>
  <si>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</si>
  <si>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</si>
  <si>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</si>
  <si>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</si>
  <si>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</si>
  <si>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</si>
  <si>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</si>
  <si>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</si>
  <si>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</si>
  <si>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</si>
  <si>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</si>
  <si>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</si>
  <si>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</si>
  <si>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</si>
  <si>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</si>
  <si>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</si>
  <si>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</si>
  <si>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</si>
  <si>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</si>
  <si>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</si>
  <si>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</si>
  <si>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</si>
  <si>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</si>
  <si>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</si>
  <si>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</si>
  <si>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</si>
  <si>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</si>
  <si>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</si>
  <si>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</si>
  <si>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</si>
  <si>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</si>
  <si>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</si>
  <si>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</si>
  <si>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</si>
  <si>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</si>
  <si>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</si>
  <si>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</si>
  <si>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</si>
  <si>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</si>
  <si>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</si>
  <si>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</si>
  <si>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</si>
  <si>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</si>
  <si>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</si>
  <si>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</si>
  <si>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</si>
  <si>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</si>
  <si>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</si>
  <si>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</si>
  <si>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</si>
  <si>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</si>
  <si>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</si>
  <si>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</si>
  <si>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</si>
  <si>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</si>
  <si>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</si>
  <si>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</si>
  <si>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</si>
  <si>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</si>
  <si>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</si>
  <si>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</si>
  <si>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</si>
  <si>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</si>
  <si>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</si>
  <si>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</si>
  <si>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</si>
  <si>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</si>
  <si>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</si>
  <si>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</si>
  <si>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</si>
  <si>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</si>
  <si>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</si>
  <si>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</si>
  <si>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</si>
  <si>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</si>
  <si>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</si>
  <si>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</si>
  <si>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</si>
  <si>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</si>
  <si>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</si>
  <si>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</si>
  <si>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</si>
  <si>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</si>
  <si>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</si>
  <si>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</si>
  <si>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</si>
  <si>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</si>
  <si>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</si>
  <si>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</si>
  <si>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</si>
  <si>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</si>
  <si>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</si>
  <si>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</si>
  <si>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</si>
  <si>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</si>
  <si>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</si>
  <si>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</si>
  <si>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</si>
  <si>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</si>
  <si>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</si>
  <si>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</si>
  <si>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</si>
  <si>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</si>
  <si>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</si>
  <si>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</si>
  <si>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</si>
  <si>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</si>
  <si>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</si>
  <si>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</si>
  <si>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</si>
  <si>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</si>
  <si>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</si>
  <si>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</si>
  <si>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</si>
  <si>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</si>
  <si>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</si>
  <si>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</si>
  <si>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</si>
  <si>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</si>
  <si>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</si>
  <si>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</si>
  <si>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</si>
  <si>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</si>
  <si>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</si>
  <si>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</si>
  <si>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</si>
  <si>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</si>
  <si>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</si>
  <si>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</si>
  <si>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</si>
  <si>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</si>
  <si>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</si>
  <si>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</si>
  <si>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</si>
  <si>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</si>
  <si>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</si>
  <si>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</si>
  <si>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</si>
  <si>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</si>
  <si>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</si>
  <si>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</si>
  <si>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</si>
  <si>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</si>
  <si>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</si>
  <si>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</si>
  <si>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</si>
  <si>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</si>
  <si>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</si>
  <si>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</si>
  <si>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</si>
  <si>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</si>
  <si>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</si>
  <si>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</si>
  <si>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</si>
  <si>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</si>
  <si>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</si>
  <si>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</si>
  <si>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</si>
  <si>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</si>
  <si>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</si>
  <si>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</si>
  <si>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</si>
  <si>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</si>
  <si>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</si>
  <si>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</si>
  <si>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</si>
  <si>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</si>
  <si>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</si>
  <si>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</si>
  <si>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</si>
  <si>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</si>
  <si>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</si>
  <si>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</si>
  <si>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</si>
  <si>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</si>
  <si>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</si>
  <si>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</si>
  <si>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</si>
  <si>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</si>
  <si>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</si>
  <si>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</si>
  <si>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</si>
  <si>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</si>
  <si>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</si>
  <si>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</si>
  <si>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</si>
  <si>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</si>
  <si>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</si>
  <si>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</si>
  <si>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</si>
  <si>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</si>
  <si>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</si>
  <si>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</si>
  <si>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</si>
  <si>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</si>
  <si>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</si>
  <si>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</si>
  <si>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</si>
  <si>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</si>
  <si>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</si>
  <si>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</si>
  <si>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</si>
  <si>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</si>
  <si>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</si>
  <si>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</si>
  <si>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</si>
  <si>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</si>
  <si>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</si>
  <si>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</si>
  <si>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</si>
  <si>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</si>
  <si>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</si>
  <si>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</si>
  <si>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</si>
  <si>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</si>
  <si>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</si>
  <si>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</si>
  <si>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</si>
  <si>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</si>
  <si>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</si>
  <si>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</si>
  <si>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</si>
  <si>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</si>
  <si>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</si>
  <si>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</si>
  <si>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</si>
  <si>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</si>
  <si>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</si>
  <si>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</si>
  <si>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</si>
  <si>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</si>
  <si>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</si>
  <si>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</si>
  <si>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</si>
  <si>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</si>
  <si>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</si>
  <si>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</si>
  <si>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</si>
  <si>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</si>
  <si>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</si>
  <si>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</si>
  <si>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</si>
  <si>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</si>
  <si>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</si>
  <si>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</si>
  <si>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</si>
  <si>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</si>
  <si>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</si>
  <si>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</si>
  <si>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</si>
  <si>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</si>
  <si>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</si>
  <si>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</si>
  <si>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</si>
  <si>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</si>
  <si>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</si>
  <si>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</si>
  <si>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</si>
  <si>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</si>
  <si>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</si>
  <si>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</si>
  <si>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</si>
  <si>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</si>
  <si>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</si>
  <si>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</si>
  <si>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</si>
  <si>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</si>
  <si>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</si>
  <si>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</si>
  <si>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</si>
  <si>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</si>
  <si>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</si>
  <si>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</si>
  <si>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</si>
  <si>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</si>
  <si>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</si>
  <si>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</si>
  <si>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</si>
  <si>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</si>
  <si>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</si>
  <si>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</si>
  <si>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</si>
  <si>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</si>
  <si>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</si>
  <si>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</si>
  <si>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</si>
  <si>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</si>
  <si>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</si>
  <si>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</si>
  <si>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</si>
  <si>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</si>
  <si>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</si>
  <si>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</si>
  <si>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</si>
  <si>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</si>
  <si>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</si>
  <si>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</si>
  <si>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</si>
  <si>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</si>
  <si>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</si>
  <si>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</si>
  <si>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</si>
  <si>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</si>
  <si>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</si>
  <si>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</si>
  <si>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</si>
  <si>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</si>
  <si>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</si>
  <si>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</si>
  <si>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</si>
  <si>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</si>
  <si>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</si>
  <si>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</si>
  <si>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</si>
  <si>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</si>
  <si>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</si>
  <si>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</si>
  <si>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</si>
  <si>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</si>
  <si>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</si>
  <si>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</si>
  <si>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</si>
  <si>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</si>
  <si>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</si>
  <si>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</si>
  <si>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</si>
  <si>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</si>
  <si>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</si>
  <si>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</si>
  <si>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</si>
  <si>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null</t>
  </si>
  <si>
    <t>Median customer_rating</t>
  </si>
  <si>
    <t>customer_rating2</t>
  </si>
  <si>
    <t>custrating</t>
  </si>
  <si>
    <t>return_reason2</t>
  </si>
  <si>
    <t>retresn</t>
  </si>
  <si>
    <t>Total Asset Value</t>
  </si>
  <si>
    <t>Pur year</t>
  </si>
  <si>
    <t>Pur month</t>
  </si>
  <si>
    <t>Highest Value Category</t>
  </si>
  <si>
    <t>Top Brands by Rating</t>
  </si>
  <si>
    <t>Brands (Analysis)</t>
  </si>
  <si>
    <t>Return Insights</t>
  </si>
  <si>
    <t>Size Issues</t>
  </si>
  <si>
    <t>Quality Issues</t>
  </si>
  <si>
    <t>Row Labels</t>
  </si>
  <si>
    <t>Grand Total</t>
  </si>
  <si>
    <t>Sum of Total Asset Value</t>
  </si>
  <si>
    <t>Sum of Total Inventory Value</t>
  </si>
  <si>
    <t>Average of customer_rating2</t>
  </si>
  <si>
    <t>Average Customer Rating by Brand</t>
  </si>
  <si>
    <t>No Return</t>
  </si>
  <si>
    <t>Count of product_id</t>
  </si>
  <si>
    <t>Return Policy</t>
  </si>
  <si>
    <t>Sum of stock_quantity</t>
  </si>
  <si>
    <t>Stock Quantity</t>
  </si>
  <si>
    <t>Retail Fashion Boutique Data Sales Analytics 2025</t>
  </si>
  <si>
    <t>Discount Amount</t>
  </si>
  <si>
    <t>Brand</t>
  </si>
  <si>
    <t>Returns</t>
  </si>
  <si>
    <t>Sum of is_returned2</t>
  </si>
  <si>
    <t>discounted items are returned</t>
  </si>
  <si>
    <t>50-60</t>
  </si>
  <si>
    <t>&lt;50</t>
  </si>
  <si>
    <t>Replacement Size</t>
  </si>
  <si>
    <t>is_returned22</t>
  </si>
  <si>
    <t>Final Price</t>
  </si>
  <si>
    <t>Stock Status</t>
  </si>
  <si>
    <t>Movement Status</t>
  </si>
  <si>
    <t>Satisfaction Level</t>
  </si>
  <si>
    <t>Dissatisfied</t>
  </si>
  <si>
    <t>Highly Satisfied</t>
  </si>
  <si>
    <t>Neutral</t>
  </si>
  <si>
    <t>Satisfied</t>
  </si>
  <si>
    <t>Very Satisfied</t>
  </si>
  <si>
    <t>Count of customer_rating2</t>
  </si>
  <si>
    <t>Column Labels</t>
  </si>
  <si>
    <t>Fast Moving</t>
  </si>
  <si>
    <t>Moderate Moving</t>
  </si>
  <si>
    <t>Slow Moving</t>
  </si>
  <si>
    <t>Price Category</t>
  </si>
  <si>
    <t>(All)</t>
  </si>
  <si>
    <t>Identify "Fast Moving" Items</t>
  </si>
  <si>
    <t>Average of current_price</t>
  </si>
  <si>
    <t>luxury status</t>
  </si>
  <si>
    <t>Count of Stock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</si>
</sst>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6"/>
      <color theme="4" tint="-0.49998474074526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0" fontId="14" fillId="0" borderId="0" xfId="0" applyFont="1"/>
    <xf numFmtId="164" fontId="0" fillId="0" borderId="0" xfId="1" applyNumberFormat="1" applyFont="1"/>
    <xf numFmtId="164" fontId="0" fillId="0" borderId="0" xfId="0" applyNumberFormat="1"/>
    <xf numFmtId="0" fontId="0" fillId="0" borderId="10" xfId="0" applyBorder="1"/>
    <xf numFmtId="0" fontId="0" fillId="33" borderId="10" xfId="0" applyFill="1" applyBorder="1"/>
    <xf numFmtId="0" fontId="0" fillId="34" borderId="0" xfId="0" applyFill="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applyAlignment="1">
      <alignment horizontal="left"/>
    </xf>
    <xf numFmtId="164" fontId="0" fillId="0" borderId="10" xfId="0" applyNumberFormat="1" applyBorder="1"/>
    <xf numFmtId="0" fontId="0" fillId="35" borderId="0" xfId="0" applyFill="1"/>
    <xf numFmtId="0" fontId="19" fillId="36" borderId="10" xfId="0" applyFont="1" applyFill="1" applyBorder="1"/>
    <xf numFmtId="0" fontId="0" fillId="36" borderId="10" xfId="0" applyFill="1" applyBorder="1"/>
    <xf numFmtId="2" fontId="0" fillId="0" borderId="0" xfId="0" applyNumberFormat="1"/>
    <xf numFmtId="165" fontId="0" fillId="0" borderId="0" xfId="0" applyNumberFormat="1"/>
    <xf numFmtId="0" fontId="0" fillId="34" borderId="0" xfId="0" applyFill="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0" xfId="0" applyFill="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NumberFormat="1"/>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7">
    <dxf>
      <numFmt numFmtId="2" formatCode="0.0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CFAFE7"/>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CFAFE7"/>
        </patternFill>
      </fill>
    </dxf>
    <dxf>
      <fill>
        <patternFill>
          <bgColor rgb="FFFFC7CE"/>
        </patternFill>
      </fill>
    </dxf>
    <dxf>
      <numFmt numFmtId="2" formatCode="0.00"/>
    </dxf>
    <dxf>
      <numFmt numFmtId="2" formatCode="0.00"/>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CFAFE7"/>
        </patternFill>
      </fill>
    </dxf>
    <dxf>
      <fill>
        <patternFill>
          <bgColor rgb="FFFFC7CE"/>
        </patternFill>
      </fill>
    </dxf>
    <dxf>
      <numFmt numFmtId="2" formatCode="0.00"/>
    </dxf>
    <dxf>
      <numFmt numFmtId="2" formatCode="0.00"/>
    </dxf>
    <dxf>
      <numFmt numFmtId="164" formatCode="_-[$$-409]* #,##0.00_ ;_-[$$-409]* \-#,##0.00\ ;_-[$$-409]* &quot;-&quot;??_ ;_-@_ "/>
    </dxf>
    <dxf>
      <numFmt numFmtId="165" formatCode="[$$-409]#,##0.00"/>
    </dxf>
    <dxf>
      <numFmt numFmtId="165" formatCode="[$$-409]#,##0.00"/>
    </dxf>
    <dxf>
      <numFmt numFmtId="164" formatCode="_-[$$-409]* #,##0.00_ ;_-[$$-409]* \-#,##0.00\ ;_-[$$-409]* &quot;-&quot;??_ ;_-@_ "/>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0" formatCode="General"/>
    </dxf>
    <dxf>
      <numFmt numFmtId="0" formatCode="General"/>
    </dxf>
    <dxf>
      <numFmt numFmtId="0" formatCode="General"/>
    </dxf>
    <dxf>
      <numFmt numFmtId="19" formatCode="dd/mm/yyyy"/>
    </dxf>
    <dxf>
      <numFmt numFmtId="164" formatCode="_-[$$-409]* #,##0.00_ ;_-[$$-409]* \-#,##0.00\ ;_-[$$-409]* &quot;-&quot;??_ ;_-@_ "/>
    </dxf>
    <dxf>
      <numFmt numFmtId="164" formatCode="_-[$$-409]* #,##0.00_ ;_-[$$-409]* \-#,##0.00\ ;_-[$$-409]* &quot;-&quot;??_ ;_-@_ "/>
    </dxf>
    <dxf>
      <numFmt numFmtId="0" formatCode="General"/>
    </dxf>
  </dxfs>
  <tableStyles count="0" defaultTableStyle="TableStyleMedium2" defaultPivotStyle="PivotStyleLight16"/>
  <colors>
    <mruColors>
      <color rgb="FFCFAFE7"/>
      <color rgb="FF9E5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Inventory!PivotTable1</c:name>
    <c:fmtId val="1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Total Inventory Value by Category</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Inventory'!$B$3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'Total Inventory'!$A$4:$A$10</c:f>
              <c:strCache>
                <c:ptCount val="6"/>
                <c:pt idx="0">
                  <c:v>Outerwear</c:v>
                </c:pt>
                <c:pt idx="1">
                  <c:v>Shoes</c:v>
                </c:pt>
                <c:pt idx="2">
                  <c:v>Dresses</c:v>
                </c:pt>
                <c:pt idx="3">
                  <c:v>Bottoms</c:v>
                </c:pt>
                <c:pt idx="4">
                  <c:v>Tops</c:v>
                </c:pt>
                <c:pt idx="5">
                  <c:v>Accessories</c:v>
                </c:pt>
              </c:strCache>
            </c:strRef>
          </c:cat>
          <c:val>
            <c:numRef>
              <c:f>'Total Inventory'!$B$4:$B$10</c:f>
              <c:numCache>
                <c:formatCode>_-[$$-409]* #,##0.00_ ;_-[$$-409]* \-#,##0.00\ ;_-[$$-409]* "-"??_ ;_-@_ </c:formatCode>
                <c:ptCount val="6"/>
                <c:pt idx="0">
                  <c:v>1220519.8400000003</c:v>
                </c:pt>
                <c:pt idx="1">
                  <c:v>1018224.7199999995</c:v>
                </c:pt>
                <c:pt idx="2">
                  <c:v>780265.2100000002</c:v>
                </c:pt>
                <c:pt idx="3">
                  <c:v>581266.65999999968</c:v>
                </c:pt>
                <c:pt idx="4">
                  <c:v>578237.41000000061</c:v>
                </c:pt>
                <c:pt idx="5">
                  <c:v>447895.8899999999</c:v>
                </c:pt>
              </c:numCache>
            </c:numRef>
          </c:val>
          <c:extLst>
            <c:ext xmlns:c16="http://schemas.microsoft.com/office/drawing/2014/chart" uri="{C3380CC4-5D6E-409C-BE32-E72D297353CC}">
              <c16:uniqueId val="{00000000-F4C0-4275-A68A-636172570140}"/>
            </c:ext>
          </c:extLst>
        </c:ser>
        <c:dLbls>
          <c:dLblPos val="inEnd"/>
          <c:showLegendKey val="0"/>
          <c:showVal val="1"/>
          <c:showCatName val="0"/>
          <c:showSerName val="0"/>
          <c:showPercent val="0"/>
          <c:showBubbleSize val="0"/>
        </c:dLbls>
        <c:gapWidth val="41"/>
        <c:axId val="799050208"/>
        <c:axId val="799053088"/>
      </c:barChart>
      <c:catAx>
        <c:axId val="79905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99053088"/>
        <c:crosses val="autoZero"/>
        <c:auto val="1"/>
        <c:lblAlgn val="ctr"/>
        <c:lblOffset val="100"/>
        <c:noMultiLvlLbl val="0"/>
      </c:catAx>
      <c:valAx>
        <c:axId val="799053088"/>
        <c:scaling>
          <c:orientation val="minMax"/>
        </c:scaling>
        <c:delete val="1"/>
        <c:axPos val="l"/>
        <c:numFmt formatCode="_-[$$-409]* #,##0.00_ ;_-[$$-409]* \-#,##0.00\ ;_-[$$-409]* &quot;-&quot;??_ ;_-@_ " sourceLinked="1"/>
        <c:majorTickMark val="none"/>
        <c:minorTickMark val="none"/>
        <c:tickLblPos val="nextTo"/>
        <c:crossAx val="799050208"/>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Customer Rating by Brand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Inventory'!$B$18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Inventory'!$A$19:$A$27</c:f>
              <c:strCache>
                <c:ptCount val="8"/>
                <c:pt idx="0">
                  <c:v>Uniqlo</c:v>
                </c:pt>
                <c:pt idx="1">
                  <c:v>Ann Taylor</c:v>
                </c:pt>
                <c:pt idx="2">
                  <c:v>H&amp;M</c:v>
                </c:pt>
                <c:pt idx="3">
                  <c:v>Gap</c:v>
                </c:pt>
                <c:pt idx="4">
                  <c:v>Banana Republic</c:v>
                </c:pt>
                <c:pt idx="5">
                  <c:v>Forever21</c:v>
                </c:pt>
                <c:pt idx="6">
                  <c:v>Zara</c:v>
                </c:pt>
                <c:pt idx="7">
                  <c:v>Mango</c:v>
                </c:pt>
              </c:strCache>
            </c:strRef>
          </c:cat>
          <c:val>
            <c:numRef>
              <c:f>'Total Inventory'!$B$19:$B$27</c:f>
              <c:numCache>
                <c:formatCode>General</c:formatCode>
                <c:ptCount val="8"/>
                <c:pt idx="0">
                  <c:v>3.0923076923076902</c:v>
                </c:pt>
                <c:pt idx="1">
                  <c:v>3.0770428015564213</c:v>
                </c:pt>
                <c:pt idx="2">
                  <c:v>3.030035335689047</c:v>
                </c:pt>
                <c:pt idx="3">
                  <c:v>3.0282786885245896</c:v>
                </c:pt>
                <c:pt idx="4">
                  <c:v>3.0049122807017539</c:v>
                </c:pt>
                <c:pt idx="5">
                  <c:v>2.9744000000000015</c:v>
                </c:pt>
                <c:pt idx="6">
                  <c:v>2.9198083067092648</c:v>
                </c:pt>
                <c:pt idx="7">
                  <c:v>2.811971830985915</c:v>
                </c:pt>
              </c:numCache>
            </c:numRef>
          </c:val>
          <c:extLst>
            <c:ext xmlns:c16="http://schemas.microsoft.com/office/drawing/2014/chart" uri="{C3380CC4-5D6E-409C-BE32-E72D297353CC}">
              <c16:uniqueId val="{00000000-B6C9-4C44-BDD1-D88C735BD6B1}"/>
            </c:ext>
          </c:extLst>
        </c:ser>
        <c:dLbls>
          <c:dLblPos val="inEnd"/>
          <c:showLegendKey val="0"/>
          <c:showVal val="1"/>
          <c:showCatName val="0"/>
          <c:showSerName val="0"/>
          <c:showPercent val="0"/>
          <c:showBubbleSize val="0"/>
        </c:dLbls>
        <c:gapWidth val="65"/>
        <c:axId val="799049728"/>
        <c:axId val="799057888"/>
      </c:barChart>
      <c:catAx>
        <c:axId val="7990497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9057888"/>
        <c:crosses val="autoZero"/>
        <c:auto val="1"/>
        <c:lblAlgn val="ctr"/>
        <c:lblOffset val="100"/>
        <c:noMultiLvlLbl val="0"/>
      </c:catAx>
      <c:valAx>
        <c:axId val="79905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9049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Inventory!PivotTable3</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'Total Inventory'!$B$34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7B-4524-95B4-AF063FF156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7B-4524-95B4-AF063FF1566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7B-4524-95B4-AF063FF1566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07B-4524-95B4-AF063FF1566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07B-4524-95B4-AF063FF1566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07B-4524-95B4-AF063FF1566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07B-4524-95B4-AF063FF156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Inventory'!$A$35:$A$42</c:f>
              <c:strCache>
                <c:ptCount val="7"/>
                <c:pt idx="0">
                  <c:v>No Return</c:v>
                </c:pt>
                <c:pt idx="1">
                  <c:v>Changed Mind</c:v>
                </c:pt>
                <c:pt idx="2">
                  <c:v>Size Issue</c:v>
                </c:pt>
                <c:pt idx="3">
                  <c:v>Quality Issue</c:v>
                </c:pt>
                <c:pt idx="4">
                  <c:v>Wrong Item</c:v>
                </c:pt>
                <c:pt idx="5">
                  <c:v>Color Mismatch</c:v>
                </c:pt>
                <c:pt idx="6">
                  <c:v>Damaged</c:v>
                </c:pt>
              </c:strCache>
            </c:strRef>
          </c:cat>
          <c:val>
            <c:numRef>
              <c:f>'Total Inventory'!$B$35:$B$42</c:f>
              <c:numCache>
                <c:formatCode>General</c:formatCode>
                <c:ptCount val="7"/>
                <c:pt idx="0">
                  <c:v>1856</c:v>
                </c:pt>
                <c:pt idx="1">
                  <c:v>68</c:v>
                </c:pt>
                <c:pt idx="2">
                  <c:v>60</c:v>
                </c:pt>
                <c:pt idx="3">
                  <c:v>55</c:v>
                </c:pt>
                <c:pt idx="4">
                  <c:v>47</c:v>
                </c:pt>
                <c:pt idx="5">
                  <c:v>46</c:v>
                </c:pt>
                <c:pt idx="6">
                  <c:v>44</c:v>
                </c:pt>
              </c:numCache>
            </c:numRef>
          </c:val>
          <c:extLst>
            <c:ext xmlns:c16="http://schemas.microsoft.com/office/drawing/2014/chart" uri="{C3380CC4-5D6E-409C-BE32-E72D297353CC}">
              <c16:uniqueId val="{00000000-C652-4136-97C2-56C12B4D4C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Inventory!PivotTable5</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Total Stock Quantity by Season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Inventory'!$B$50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'Total Inventory'!$A$51:$A$55</c:f>
              <c:strCache>
                <c:ptCount val="4"/>
                <c:pt idx="0">
                  <c:v>Summer</c:v>
                </c:pt>
                <c:pt idx="1">
                  <c:v>Spring</c:v>
                </c:pt>
                <c:pt idx="2">
                  <c:v>Fall</c:v>
                </c:pt>
                <c:pt idx="3">
                  <c:v>Winter</c:v>
                </c:pt>
              </c:strCache>
            </c:strRef>
          </c:cat>
          <c:val>
            <c:numRef>
              <c:f>'Total Inventory'!$B$51:$B$55</c:f>
              <c:numCache>
                <c:formatCode>General</c:formatCode>
                <c:ptCount val="4"/>
                <c:pt idx="0">
                  <c:v>14307</c:v>
                </c:pt>
                <c:pt idx="1">
                  <c:v>13720</c:v>
                </c:pt>
                <c:pt idx="2">
                  <c:v>13448</c:v>
                </c:pt>
                <c:pt idx="3">
                  <c:v>12790</c:v>
                </c:pt>
              </c:numCache>
            </c:numRef>
          </c:val>
          <c:extLst>
            <c:ext xmlns:c16="http://schemas.microsoft.com/office/drawing/2014/chart" uri="{C3380CC4-5D6E-409C-BE32-E72D297353CC}">
              <c16:uniqueId val="{00000000-89B5-42F3-98C7-884834D9B39C}"/>
            </c:ext>
          </c:extLst>
        </c:ser>
        <c:dLbls>
          <c:dLblPos val="inEnd"/>
          <c:showLegendKey val="0"/>
          <c:showVal val="1"/>
          <c:showCatName val="0"/>
          <c:showSerName val="0"/>
          <c:showPercent val="0"/>
          <c:showBubbleSize val="0"/>
        </c:dLbls>
        <c:gapWidth val="41"/>
        <c:axId val="977226144"/>
        <c:axId val="977242944"/>
      </c:barChart>
      <c:catAx>
        <c:axId val="97722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77242944"/>
        <c:crosses val="autoZero"/>
        <c:auto val="1"/>
        <c:lblAlgn val="ctr"/>
        <c:lblOffset val="100"/>
        <c:noMultiLvlLbl val="0"/>
      </c:catAx>
      <c:valAx>
        <c:axId val="977242944"/>
        <c:scaling>
          <c:orientation val="minMax"/>
        </c:scaling>
        <c:delete val="1"/>
        <c:axPos val="l"/>
        <c:numFmt formatCode="General" sourceLinked="1"/>
        <c:majorTickMark val="none"/>
        <c:minorTickMark val="none"/>
        <c:tickLblPos val="nextTo"/>
        <c:crossAx val="977226144"/>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discounted items returned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Inventory'!$B$62</c:f>
              <c:strCache>
                <c:ptCount val="1"/>
                <c:pt idx="0">
                  <c:v>Total</c:v>
                </c:pt>
              </c:strCache>
            </c:strRef>
          </c:tx>
          <c:spPr>
            <a:solidFill>
              <a:schemeClr val="accent1">
                <a:alpha val="85000"/>
              </a:schemeClr>
            </a:solidFill>
            <a:ln>
              <a:noFill/>
            </a:ln>
            <a:effectLst>
              <a:innerShdw dist="12700" dir="16200000">
                <a:schemeClr val="lt1"/>
              </a:innerShdw>
            </a:effectLst>
          </c:spPr>
          <c:cat>
            <c:strRef>
              <c:f>'Total Inventory'!$A$63:$A$65</c:f>
              <c:strCache>
                <c:ptCount val="2"/>
                <c:pt idx="0">
                  <c:v>50-60</c:v>
                </c:pt>
                <c:pt idx="1">
                  <c:v>&lt;50</c:v>
                </c:pt>
              </c:strCache>
            </c:strRef>
          </c:cat>
          <c:val>
            <c:numRef>
              <c:f>'Total Inventory'!$B$63:$B$65</c:f>
              <c:numCache>
                <c:formatCode>0.00</c:formatCode>
                <c:ptCount val="2"/>
                <c:pt idx="0">
                  <c:v>19</c:v>
                </c:pt>
                <c:pt idx="1">
                  <c:v>301</c:v>
                </c:pt>
              </c:numCache>
            </c:numRef>
          </c:val>
          <c:extLst>
            <c:ext xmlns:c16="http://schemas.microsoft.com/office/drawing/2014/chart" uri="{C3380CC4-5D6E-409C-BE32-E72D297353CC}">
              <c16:uniqueId val="{00000000-0227-4A54-8A14-4B9D693AC666}"/>
            </c:ext>
          </c:extLst>
        </c:ser>
        <c:dLbls>
          <c:showLegendKey val="0"/>
          <c:showVal val="0"/>
          <c:showCatName val="0"/>
          <c:showSerName val="0"/>
          <c:showPercent val="0"/>
          <c:showBubbleSize val="0"/>
        </c:dLbls>
        <c:axId val="1159786832"/>
        <c:axId val="1159779632"/>
      </c:areaChart>
      <c:catAx>
        <c:axId val="1159786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9779632"/>
        <c:crosses val="autoZero"/>
        <c:auto val="1"/>
        <c:lblAlgn val="ctr"/>
        <c:lblOffset val="100"/>
        <c:noMultiLvlLbl val="0"/>
      </c:catAx>
      <c:valAx>
        <c:axId val="1159779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978683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Inventory Value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Inventory'!$B$3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'Total Inventory'!$A$4:$A$10</c:f>
              <c:strCache>
                <c:ptCount val="6"/>
                <c:pt idx="0">
                  <c:v>Outerwear</c:v>
                </c:pt>
                <c:pt idx="1">
                  <c:v>Shoes</c:v>
                </c:pt>
                <c:pt idx="2">
                  <c:v>Dresses</c:v>
                </c:pt>
                <c:pt idx="3">
                  <c:v>Bottoms</c:v>
                </c:pt>
                <c:pt idx="4">
                  <c:v>Tops</c:v>
                </c:pt>
                <c:pt idx="5">
                  <c:v>Accessories</c:v>
                </c:pt>
              </c:strCache>
            </c:strRef>
          </c:cat>
          <c:val>
            <c:numRef>
              <c:f>'Total Inventory'!$B$4:$B$10</c:f>
              <c:numCache>
                <c:formatCode>_-[$$-409]* #,##0.00_ ;_-[$$-409]* \-#,##0.00\ ;_-[$$-409]* "-"??_ ;_-@_ </c:formatCode>
                <c:ptCount val="6"/>
                <c:pt idx="0">
                  <c:v>1220519.8400000003</c:v>
                </c:pt>
                <c:pt idx="1">
                  <c:v>1018224.7199999995</c:v>
                </c:pt>
                <c:pt idx="2">
                  <c:v>780265.2100000002</c:v>
                </c:pt>
                <c:pt idx="3">
                  <c:v>581266.65999999968</c:v>
                </c:pt>
                <c:pt idx="4">
                  <c:v>578237.41000000061</c:v>
                </c:pt>
                <c:pt idx="5">
                  <c:v>447895.8899999999</c:v>
                </c:pt>
              </c:numCache>
            </c:numRef>
          </c:val>
          <c:extLst>
            <c:ext xmlns:c16="http://schemas.microsoft.com/office/drawing/2014/chart" uri="{C3380CC4-5D6E-409C-BE32-E72D297353CC}">
              <c16:uniqueId val="{00000001-72D1-44D1-9D61-BD49251CC115}"/>
            </c:ext>
          </c:extLst>
        </c:ser>
        <c:dLbls>
          <c:dLblPos val="inEnd"/>
          <c:showLegendKey val="0"/>
          <c:showVal val="1"/>
          <c:showCatName val="0"/>
          <c:showSerName val="0"/>
          <c:showPercent val="0"/>
          <c:showBubbleSize val="0"/>
        </c:dLbls>
        <c:gapWidth val="100"/>
        <c:overlap val="-24"/>
        <c:axId val="799050208"/>
        <c:axId val="799053088"/>
      </c:barChart>
      <c:catAx>
        <c:axId val="79905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053088"/>
        <c:crosses val="autoZero"/>
        <c:auto val="1"/>
        <c:lblAlgn val="ctr"/>
        <c:lblOffset val="100"/>
        <c:noMultiLvlLbl val="0"/>
      </c:catAx>
      <c:valAx>
        <c:axId val="79905308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0502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Customer Rating by Brand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Inventory'!$B$18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Inventory'!$A$19:$A$27</c:f>
              <c:strCache>
                <c:ptCount val="8"/>
                <c:pt idx="0">
                  <c:v>Uniqlo</c:v>
                </c:pt>
                <c:pt idx="1">
                  <c:v>Ann Taylor</c:v>
                </c:pt>
                <c:pt idx="2">
                  <c:v>H&amp;M</c:v>
                </c:pt>
                <c:pt idx="3">
                  <c:v>Gap</c:v>
                </c:pt>
                <c:pt idx="4">
                  <c:v>Banana Republic</c:v>
                </c:pt>
                <c:pt idx="5">
                  <c:v>Forever21</c:v>
                </c:pt>
                <c:pt idx="6">
                  <c:v>Zara</c:v>
                </c:pt>
                <c:pt idx="7">
                  <c:v>Mango</c:v>
                </c:pt>
              </c:strCache>
            </c:strRef>
          </c:cat>
          <c:val>
            <c:numRef>
              <c:f>'Total Inventory'!$B$19:$B$27</c:f>
              <c:numCache>
                <c:formatCode>General</c:formatCode>
                <c:ptCount val="8"/>
                <c:pt idx="0">
                  <c:v>3.0923076923076902</c:v>
                </c:pt>
                <c:pt idx="1">
                  <c:v>3.0770428015564213</c:v>
                </c:pt>
                <c:pt idx="2">
                  <c:v>3.030035335689047</c:v>
                </c:pt>
                <c:pt idx="3">
                  <c:v>3.0282786885245896</c:v>
                </c:pt>
                <c:pt idx="4">
                  <c:v>3.0049122807017539</c:v>
                </c:pt>
                <c:pt idx="5">
                  <c:v>2.9744000000000015</c:v>
                </c:pt>
                <c:pt idx="6">
                  <c:v>2.9198083067092648</c:v>
                </c:pt>
                <c:pt idx="7">
                  <c:v>2.811971830985915</c:v>
                </c:pt>
              </c:numCache>
            </c:numRef>
          </c:val>
          <c:extLst>
            <c:ext xmlns:c16="http://schemas.microsoft.com/office/drawing/2014/chart" uri="{C3380CC4-5D6E-409C-BE32-E72D297353CC}">
              <c16:uniqueId val="{00000000-8430-4322-8390-0D5D9BA521B5}"/>
            </c:ext>
          </c:extLst>
        </c:ser>
        <c:dLbls>
          <c:dLblPos val="inEnd"/>
          <c:showLegendKey val="0"/>
          <c:showVal val="1"/>
          <c:showCatName val="0"/>
          <c:showSerName val="0"/>
          <c:showPercent val="0"/>
          <c:showBubbleSize val="0"/>
        </c:dLbls>
        <c:gapWidth val="115"/>
        <c:axId val="799049728"/>
        <c:axId val="799057888"/>
      </c:barChart>
      <c:catAx>
        <c:axId val="799049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057888"/>
        <c:crosses val="autoZero"/>
        <c:auto val="1"/>
        <c:lblAlgn val="ctr"/>
        <c:lblOffset val="100"/>
        <c:noMultiLvlLbl val="0"/>
      </c:catAx>
      <c:valAx>
        <c:axId val="7990578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04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Inventory!PivotTable3</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return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'Total Inventory'!$B$34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6D-4FA2-B4A4-C58DE5C7E0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6D-4FA2-B4A4-C58DE5C7E0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6D-4FA2-B4A4-C58DE5C7E0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B6D-4FA2-B4A4-C58DE5C7E0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B6D-4FA2-B4A4-C58DE5C7E0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B6D-4FA2-B4A4-C58DE5C7E0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B6D-4FA2-B4A4-C58DE5C7E0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Inventory'!$A$35:$A$42</c:f>
              <c:strCache>
                <c:ptCount val="7"/>
                <c:pt idx="0">
                  <c:v>No Return</c:v>
                </c:pt>
                <c:pt idx="1">
                  <c:v>Changed Mind</c:v>
                </c:pt>
                <c:pt idx="2">
                  <c:v>Size Issue</c:v>
                </c:pt>
                <c:pt idx="3">
                  <c:v>Quality Issue</c:v>
                </c:pt>
                <c:pt idx="4">
                  <c:v>Wrong Item</c:v>
                </c:pt>
                <c:pt idx="5">
                  <c:v>Color Mismatch</c:v>
                </c:pt>
                <c:pt idx="6">
                  <c:v>Damaged</c:v>
                </c:pt>
              </c:strCache>
            </c:strRef>
          </c:cat>
          <c:val>
            <c:numRef>
              <c:f>'Total Inventory'!$B$35:$B$42</c:f>
              <c:numCache>
                <c:formatCode>General</c:formatCode>
                <c:ptCount val="7"/>
                <c:pt idx="0">
                  <c:v>1856</c:v>
                </c:pt>
                <c:pt idx="1">
                  <c:v>68</c:v>
                </c:pt>
                <c:pt idx="2">
                  <c:v>60</c:v>
                </c:pt>
                <c:pt idx="3">
                  <c:v>55</c:v>
                </c:pt>
                <c:pt idx="4">
                  <c:v>47</c:v>
                </c:pt>
                <c:pt idx="5">
                  <c:v>46</c:v>
                </c:pt>
                <c:pt idx="6">
                  <c:v>44</c:v>
                </c:pt>
              </c:numCache>
            </c:numRef>
          </c:val>
          <c:extLst>
            <c:ext xmlns:c16="http://schemas.microsoft.com/office/drawing/2014/chart" uri="{C3380CC4-5D6E-409C-BE32-E72D297353CC}">
              <c16:uniqueId val="{0000000E-DB6D-4FA2-B4A4-C58DE5C7E06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Inventory!PivotTable5</c:name>
    <c:fmtId val="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Total Stock Quantity by Season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Inventory'!$B$50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9525" cap="rnd">
                <a:solidFill>
                  <a:schemeClr val="accent1">
                    <a:alpha val="50000"/>
                  </a:schemeClr>
                </a:solidFill>
              </a:ln>
              <a:effectLst/>
            </c:spPr>
            <c:trendlineType val="linear"/>
            <c:dispRSqr val="0"/>
            <c:dispEq val="0"/>
          </c:trendline>
          <c:cat>
            <c:strRef>
              <c:f>'Total Inventory'!$A$51:$A$55</c:f>
              <c:strCache>
                <c:ptCount val="4"/>
                <c:pt idx="0">
                  <c:v>Summer</c:v>
                </c:pt>
                <c:pt idx="1">
                  <c:v>Spring</c:v>
                </c:pt>
                <c:pt idx="2">
                  <c:v>Fall</c:v>
                </c:pt>
                <c:pt idx="3">
                  <c:v>Winter</c:v>
                </c:pt>
              </c:strCache>
            </c:strRef>
          </c:cat>
          <c:val>
            <c:numRef>
              <c:f>'Total Inventory'!$B$51:$B$55</c:f>
              <c:numCache>
                <c:formatCode>General</c:formatCode>
                <c:ptCount val="4"/>
                <c:pt idx="0">
                  <c:v>14307</c:v>
                </c:pt>
                <c:pt idx="1">
                  <c:v>13720</c:v>
                </c:pt>
                <c:pt idx="2">
                  <c:v>13448</c:v>
                </c:pt>
                <c:pt idx="3">
                  <c:v>12790</c:v>
                </c:pt>
              </c:numCache>
            </c:numRef>
          </c:val>
          <c:extLst>
            <c:ext xmlns:c16="http://schemas.microsoft.com/office/drawing/2014/chart" uri="{C3380CC4-5D6E-409C-BE32-E72D297353CC}">
              <c16:uniqueId val="{00000001-779D-4754-AD69-C72CC0D0B6E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977226144"/>
        <c:axId val="977242944"/>
      </c:areaChart>
      <c:catAx>
        <c:axId val="9772261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77242944"/>
        <c:crosses val="autoZero"/>
        <c:auto val="1"/>
        <c:lblAlgn val="ctr"/>
        <c:lblOffset val="100"/>
        <c:noMultiLvlLbl val="0"/>
      </c:catAx>
      <c:valAx>
        <c:axId val="9772429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7226144"/>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[fashion_boutique_dataset.xlsx]Total Inventory!PivotTable4</c:name>
    <c:fmtId val="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discounted items returned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Inventory'!$B$62</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'Total Inventory'!$A$63:$A$65</c:f>
              <c:strCache>
                <c:ptCount val="2"/>
                <c:pt idx="0">
                  <c:v>50-60</c:v>
                </c:pt>
                <c:pt idx="1">
                  <c:v>&lt;50</c:v>
                </c:pt>
              </c:strCache>
            </c:strRef>
          </c:cat>
          <c:val>
            <c:numRef>
              <c:f>'Total Inventory'!$B$63:$B$65</c:f>
              <c:numCache>
                <c:formatCode>0.00</c:formatCode>
                <c:ptCount val="2"/>
                <c:pt idx="0">
                  <c:v>19</c:v>
                </c:pt>
                <c:pt idx="1">
                  <c:v>301</c:v>
                </c:pt>
              </c:numCache>
            </c:numRef>
          </c:val>
          <c:extLst>
            <c:ext xmlns:c16="http://schemas.microsoft.com/office/drawing/2014/chart" uri="{C3380CC4-5D6E-409C-BE32-E72D297353CC}">
              <c16:uniqueId val="{00000000-EB9D-4C32-89B8-7697E870AB0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59786832"/>
        <c:axId val="1159779632"/>
      </c:areaChart>
      <c:catAx>
        <c:axId val="115978683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59779632"/>
        <c:crosses val="autoZero"/>
        <c:auto val="1"/>
        <c:lblAlgn val="ctr"/>
        <c:lblOffset val="100"/>
        <c:noMultiLvlLbl val="0"/>
      </c:catAx>
      <c:valAx>
        <c:axId val="1159779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9786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342900</xdr:colOff>
      <xdr:row>0</xdr:row>
      <xdr:rowOff>127000</xdr:rowOff>
    </xdr:from>
    <xdr:to>
      <xdr:col>10</xdr:col>
      <xdr:colOff>533400</xdr:colOff>
      <xdr:row>15</xdr:row>
      <xdr:rowOff>120650</xdr:rowOff>
    </xdr:to>
    <xdr:graphicFrame macro="">
      <xdr:nvGraphicFramePr>
        <xdr:cNvPr id="4" name="Chart 3">
          <a:extLst>
            <a:ext uri="{FF2B5EF4-FFF2-40B4-BE49-F238E27FC236}">
              <a16:creationId xmlns:a16="http://schemas.microsoft.com/office/drawing/2014/main" id="{8D87D335-047B-2533-A20A-04DDB6B76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336550</xdr:colOff>
      <xdr:row>17</xdr:row>
      <xdr:rowOff>0</xdr:rowOff>
    </xdr:from>
    <xdr:to>
      <xdr:col>10</xdr:col>
      <xdr:colOff>508000</xdr:colOff>
      <xdr:row>31</xdr:row>
      <xdr:rowOff>165100</xdr:rowOff>
    </xdr:to>
    <xdr:graphicFrame macro="">
      <xdr:nvGraphicFramePr>
        <xdr:cNvPr id="5" name="Chart 4">
          <a:extLst>
            <a:ext uri="{FF2B5EF4-FFF2-40B4-BE49-F238E27FC236}">
              <a16:creationId xmlns:a16="http://schemas.microsoft.com/office/drawing/2014/main" id="{79BAC1BB-857E-2409-5CBE-CA3C36E31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368300</xdr:colOff>
      <xdr:row>32</xdr:row>
      <xdr:rowOff>171450</xdr:rowOff>
    </xdr:from>
    <xdr:to>
      <xdr:col>8</xdr:col>
      <xdr:colOff>463550</xdr:colOff>
      <xdr:row>44</xdr:row>
      <xdr:rowOff>177800</xdr:rowOff>
    </xdr:to>
    <xdr:graphicFrame macro="">
      <xdr:nvGraphicFramePr>
        <xdr:cNvPr id="6" name="Chart 5">
          <a:extLst>
            <a:ext uri="{FF2B5EF4-FFF2-40B4-BE49-F238E27FC236}">
              <a16:creationId xmlns:a16="http://schemas.microsoft.com/office/drawing/2014/main" id="{224C52F3-52DF-18E1-18EA-A42A5AFF2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203200</xdr:colOff>
      <xdr:row>45</xdr:row>
      <xdr:rowOff>127000</xdr:rowOff>
    </xdr:from>
    <xdr:to>
      <xdr:col>9</xdr:col>
      <xdr:colOff>508000</xdr:colOff>
      <xdr:row>60</xdr:row>
      <xdr:rowOff>107950</xdr:rowOff>
    </xdr:to>
    <xdr:graphicFrame macro="">
      <xdr:nvGraphicFramePr>
        <xdr:cNvPr id="7" name="Chart 6">
          <a:extLst>
            <a:ext uri="{FF2B5EF4-FFF2-40B4-BE49-F238E27FC236}">
              <a16:creationId xmlns:a16="http://schemas.microsoft.com/office/drawing/2014/main" id="{F6C37F88-365E-498F-4DFC-515970282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254000</xdr:colOff>
      <xdr:row>60</xdr:row>
      <xdr:rowOff>127000</xdr:rowOff>
    </xdr:from>
    <xdr:to>
      <xdr:col>9</xdr:col>
      <xdr:colOff>558800</xdr:colOff>
      <xdr:row>75</xdr:row>
      <xdr:rowOff>107950</xdr:rowOff>
    </xdr:to>
    <xdr:graphicFrame macro="">
      <xdr:nvGraphicFramePr>
        <xdr:cNvPr id="2" name="Chart 1">
          <a:extLst>
            <a:ext uri="{FF2B5EF4-FFF2-40B4-BE49-F238E27FC236}">
              <a16:creationId xmlns:a16="http://schemas.microsoft.com/office/drawing/2014/main" id="{A48CDC6C-0880-1E28-A5AF-B7C84D3DA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114300</xdr:rowOff>
    </xdr:from>
    <xdr:to>
      <xdr:col>6</xdr:col>
      <xdr:colOff>88900</xdr:colOff>
      <xdr:row>16</xdr:row>
      <xdr:rowOff>171450</xdr:rowOff>
    </xdr:to>
    <xdr:graphicFrame macro="">
      <xdr:nvGraphicFramePr>
        <xdr:cNvPr id="2" name="Chart 1">
          <a:extLst>
            <a:ext uri="{FF2B5EF4-FFF2-40B4-BE49-F238E27FC236}">
              <a16:creationId xmlns:a16="http://schemas.microsoft.com/office/drawing/2014/main" id="{88F32021-6AE6-4F24-B2A7-5AC8102F1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95250</xdr:rowOff>
    </xdr:from>
    <xdr:to>
      <xdr:col>5</xdr:col>
      <xdr:colOff>438150</xdr:colOff>
      <xdr:row>32</xdr:row>
      <xdr:rowOff>76200</xdr:rowOff>
    </xdr:to>
    <xdr:graphicFrame macro="">
      <xdr:nvGraphicFramePr>
        <xdr:cNvPr id="3" name="Chart 2">
          <a:extLst>
            <a:ext uri="{FF2B5EF4-FFF2-40B4-BE49-F238E27FC236}">
              <a16:creationId xmlns:a16="http://schemas.microsoft.com/office/drawing/2014/main" id="{9A6F3259-4A55-411B-BF8F-56EE9CB6A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177800</xdr:colOff>
      <xdr:row>1</xdr:row>
      <xdr:rowOff>120650</xdr:rowOff>
    </xdr:from>
    <xdr:to>
      <xdr:col>11</xdr:col>
      <xdr:colOff>361950</xdr:colOff>
      <xdr:row>16</xdr:row>
      <xdr:rowOff>158750</xdr:rowOff>
    </xdr:to>
    <xdr:graphicFrame macro="">
      <xdr:nvGraphicFramePr>
        <xdr:cNvPr id="4" name="Chart 3">
          <a:extLst>
            <a:ext uri="{FF2B5EF4-FFF2-40B4-BE49-F238E27FC236}">
              <a16:creationId xmlns:a16="http://schemas.microsoft.com/office/drawing/2014/main" id="{D210212D-9180-46B4-ADC6-BEB06D02A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488950</xdr:colOff>
      <xdr:row>17</xdr:row>
      <xdr:rowOff>95250</xdr:rowOff>
    </xdr:from>
    <xdr:to>
      <xdr:col>11</xdr:col>
      <xdr:colOff>368300</xdr:colOff>
      <xdr:row>32</xdr:row>
      <xdr:rowOff>76200</xdr:rowOff>
    </xdr:to>
    <xdr:graphicFrame macro="">
      <xdr:nvGraphicFramePr>
        <xdr:cNvPr id="5" name="Chart 4">
          <a:extLst>
            <a:ext uri="{FF2B5EF4-FFF2-40B4-BE49-F238E27FC236}">
              <a16:creationId xmlns:a16="http://schemas.microsoft.com/office/drawing/2014/main" id="{8EBFC7E8-EE68-46D0-977C-A7B04DEC7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488950</xdr:colOff>
      <xdr:row>1</xdr:row>
      <xdr:rowOff>82551</xdr:rowOff>
    </xdr:from>
    <xdr:to>
      <xdr:col>14</xdr:col>
      <xdr:colOff>488950</xdr:colOff>
      <xdr:row>5</xdr:row>
      <xdr:rowOff>88901</xdr:rowOff>
    </xdr:to>
    <mc:AlternateContent xmlns:mc="http://schemas.openxmlformats.org/markup-compatibility/2006" xmlns:a14="http://schemas.microsoft.com/office/drawing/2010/main">
      <mc:Choice Requires="a14">
        <xdr:graphicFrame macro="">
          <xdr:nvGraphicFramePr>
            <xdr:cNvPr id="6" name="product_id">
              <a:extLst>
                <a:ext uri="{FF2B5EF4-FFF2-40B4-BE49-F238E27FC236}">
                  <a16:creationId xmlns:a16="http://schemas.microsoft.com/office/drawing/2014/main" id="{056EE395-0E8C-7426-F4D6-A73E44F2AB09}"/>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7194550" y="349251"/>
              <a:ext cx="1828800"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463550</xdr:colOff>
      <xdr:row>11</xdr:row>
      <xdr:rowOff>50801</xdr:rowOff>
    </xdr:from>
    <xdr:to>
      <xdr:col>14</xdr:col>
      <xdr:colOff>463550</xdr:colOff>
      <xdr:row>16</xdr:row>
      <xdr:rowOff>44451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24D7E95-B586-CACA-E06D-7E35004980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69150" y="215900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5</xdr:row>
      <xdr:rowOff>127001</xdr:rowOff>
    </xdr:from>
    <xdr:to>
      <xdr:col>14</xdr:col>
      <xdr:colOff>495300</xdr:colOff>
      <xdr:row>10</xdr:row>
      <xdr:rowOff>158751</xdr:rowOff>
    </xdr:to>
    <mc:AlternateContent xmlns:mc="http://schemas.openxmlformats.org/markup-compatibility/2006" xmlns:a14="http://schemas.microsoft.com/office/drawing/2010/main">
      <mc:Choice Requires="a14">
        <xdr:graphicFrame macro="">
          <xdr:nvGraphicFramePr>
            <xdr:cNvPr id="8" name="brand">
              <a:extLst>
                <a:ext uri="{FF2B5EF4-FFF2-40B4-BE49-F238E27FC236}">
                  <a16:creationId xmlns:a16="http://schemas.microsoft.com/office/drawing/2014/main" id="{95725C2A-CB2F-1E25-76C5-22348A64E68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200900" y="11303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425450</xdr:colOff>
      <xdr:row>17</xdr:row>
      <xdr:rowOff>107950</xdr:rowOff>
    </xdr:from>
    <xdr:to>
      <xdr:col>17</xdr:col>
      <xdr:colOff>139700</xdr:colOff>
      <xdr:row>32</xdr:row>
      <xdr:rowOff>88900</xdr:rowOff>
    </xdr:to>
    <xdr:graphicFrame macro="">
      <xdr:nvGraphicFramePr>
        <xdr:cNvPr id="9" name="Chart 8">
          <a:extLst>
            <a:ext uri="{FF2B5EF4-FFF2-40B4-BE49-F238E27FC236}">
              <a16:creationId xmlns:a16="http://schemas.microsoft.com/office/drawing/2014/main" id="{BE9D94A6-FB24-4CAA-98A4-1502E7F70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762908449076" createdVersion="8" refreshedVersion="8" minRefreshableVersion="3" recordCount="2176" xr:uid="{649CBD7B-C4A0-4BFD-B4A5-D4995C29FE73}">
  <cacheSource type="worksheet">
    <worksheetSource name="Table13[[product_id]:[Pur month]]"/>
  </cacheSource>
  <cacheFields count="19">
    <cacheField name="product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acheField>
    <cacheField name="size" numFmtId="0">
      <sharedItems/>
    </cacheField>
    <cacheField name="color" numFmtId="0">
      <sharedItems/>
    </cacheField>
    <cacheField name="original_price" numFmtId="164">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164">
      <sharedItems containsSemiMixedTypes="0" containsString="0" containsNumber="1" minValue="7.29" maxValue="249.98"/>
    </cacheField>
    <cacheField name="purchase_date" numFmtId="1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acheField>
    <cacheField name="custrating" numFmtId="0">
      <sharedItems containsMixedTypes="1" containsNumber="1" minValue="1" maxValue="5"/>
    </cacheField>
    <cacheField name="customer_rating2" numFmtId="0">
      <sharedItems containsSemiMixedTypes="0" containsString="0" containsNumber="1" minValue="1" maxValue="5" count="41">
        <n v="3"/>
        <n v="2.5"/>
        <n v="4.3"/>
        <n v="2.6"/>
        <n v="2.9"/>
        <n v="1.6"/>
        <n v="4.4000000000000004"/>
        <n v="3.4"/>
        <n v="1.7"/>
        <n v="2.4"/>
        <n v="4.5999999999999996"/>
        <n v="3.5"/>
        <n v="4.0999999999999996"/>
        <n v="3.7"/>
        <n v="1.2"/>
        <n v="3.6"/>
        <n v="1.1000000000000001"/>
        <n v="3.8"/>
        <n v="1.5"/>
        <n v="4.9000000000000004"/>
        <n v="4"/>
        <n v="3.3"/>
        <n v="2.8"/>
        <n v="1.8"/>
        <n v="4.5"/>
        <n v="4.2"/>
        <n v="3.9"/>
        <n v="2.2999999999999998"/>
        <n v="1.4"/>
        <n v="1.9"/>
        <n v="3.1"/>
        <n v="1.3"/>
        <n v="1"/>
        <n v="4.8"/>
        <n v="4.7"/>
        <n v="3.2"/>
        <n v="2.1"/>
        <n v="5"/>
        <n v="2"/>
        <n v="2.7"/>
        <n v="2.2000000000000002"/>
      </sharedItems>
    </cacheField>
    <cacheField name="is_returned" numFmtId="0">
      <sharedItems/>
    </cacheField>
    <cacheField name="retresn" numFmtId="0">
      <sharedItems/>
    </cacheField>
    <cacheField name="return_reason2" numFmtId="0">
      <sharedItems count="7">
        <s v="No Return"/>
        <s v="Color Mismatch"/>
        <s v="Size Issue"/>
        <s v="Damaged"/>
        <s v="Quality Issue"/>
        <s v="Changed Mind"/>
        <s v="Wrong Item"/>
      </sharedItems>
    </cacheField>
    <cacheField name="Total Asset Value" numFmtId="164">
      <sharedItems containsSemiMixedTypes="0" containsString="0" containsNumber="1" minValue="0" maxValue="11667.390000000001"/>
    </cacheField>
    <cacheField name="Pur year" numFmtId="0">
      <sharedItems containsSemiMixedTypes="0" containsString="0" containsNumber="1" containsInteger="1" minValue="2024" maxValue="2025"/>
    </cacheField>
    <cacheField name="Pur month" numFmtId="164">
      <sharedItems/>
    </cacheField>
  </cacheFields>
  <extLst>
    <ext xmlns:x14="http://schemas.microsoft.com/office/spreadsheetml/2009/9/main" uri="{725AE2AE-9491-48be-B2B4-4EB974FC3084}">
      <x14:pivotCacheDefinition pivotCacheId="4853663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838866319442" createdVersion="8" refreshedVersion="8" minRefreshableVersion="3" recordCount="2176" xr:uid="{CDD09B57-9E78-4546-8E8E-3C8869CDF994}">
  <cacheSource type="worksheet">
    <worksheetSource ref="A1:Q2177" sheet="fashion_boutique_dataset"/>
  </cacheSource>
  <cacheFields count="17">
    <cacheField name="product_id" numFmtId="0">
      <sharedItems/>
    </cacheField>
    <cacheField name="category" numFmtId="0">
      <sharedItems/>
    </cacheField>
    <cacheField name="brand" numFmtId="0">
      <sharedItems/>
    </cacheField>
    <cacheField name="season" numFmtId="0">
      <sharedItems count="4">
        <s v="Spring"/>
        <s v="Winter"/>
        <s v="Fall"/>
        <s v="Summer"/>
      </sharedItems>
    </cacheField>
    <cacheField name="size" numFmtId="0">
      <sharedItems/>
    </cacheField>
    <cacheField name="color" numFmtId="0">
      <sharedItems/>
    </cacheField>
    <cacheField name="original_price" numFmtId="164">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164">
      <sharedItems containsSemiMixedTypes="0" containsString="0" containsNumber="1" minValue="7.29" maxValue="249.98"/>
    </cacheField>
    <cacheField name="purchase_date" numFmtId="1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acheField>
    <cacheField name="custrating" numFmtId="0">
      <sharedItems containsMixedTypes="1" containsNumber="1" minValue="1" maxValue="5"/>
    </cacheField>
    <cacheField name="customer_rating2" numFmtId="0">
      <sharedItems containsSemiMixedTypes="0" containsString="0" containsNumber="1" minValue="1" maxValue="5"/>
    </cacheField>
    <cacheField name="is_returned" numFmtId="0">
      <sharedItems/>
    </cacheField>
    <cacheField name="retresn" numFmtId="0">
      <sharedItems/>
    </cacheField>
    <cacheField name="return_reason2" numFmtId="0">
      <sharedItems/>
    </cacheField>
    <cacheField name="Total Asset Value" numFmtId="164">
      <sharedItems containsSemiMixedTypes="0" containsString="0" containsNumber="1" minValue="0" maxValue="11667.39000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849474537034" createdVersion="8" refreshedVersion="8" minRefreshableVersion="3" recordCount="2176" xr:uid="{56F56654-FC90-42D4-A5A9-88DA927EE9FD}">
  <cacheSource type="worksheet">
    <worksheetSource ref="F1:V2177" sheet="fashion_boutique_dataset"/>
  </cacheSource>
  <cacheFields count="16">
    <cacheField name="color" numFmtId="0">
      <sharedItems/>
    </cacheField>
    <cacheField name="original_price" numFmtId="164">
      <sharedItems containsSemiMixedTypes="0" containsString="0" containsNumber="1" minValue="15.14" maxValue="249.98"/>
    </cacheField>
    <cacheField name="markdown_percentage" numFmtId="0">
      <sharedItems containsSemiMixedTypes="0" containsString="0" containsNumber="1" minValue="0" maxValue="59.9" count="458">
        <n v="0"/>
        <n v="35.4"/>
        <n v="54.5"/>
        <n v="22.1"/>
        <n v="12.8"/>
        <n v="10.9"/>
        <n v="58.5"/>
        <n v="21.8"/>
        <n v="29.1"/>
        <n v="34"/>
        <n v="36"/>
        <n v="24.4"/>
        <n v="5.7"/>
        <n v="47.8"/>
        <n v="14.2"/>
        <n v="51.4"/>
        <n v="30.3"/>
        <n v="53.9"/>
        <n v="55.9"/>
        <n v="57.1"/>
        <n v="50.9"/>
        <n v="15.2"/>
        <n v="26.3"/>
        <n v="2.6"/>
        <n v="6.6"/>
        <n v="1.1000000000000001"/>
        <n v="18"/>
        <n v="2.4"/>
        <n v="21.7"/>
        <n v="9.5"/>
        <n v="19.8"/>
        <n v="7.4"/>
        <n v="55.2"/>
        <n v="48"/>
        <n v="22.5"/>
        <n v="19.100000000000001"/>
        <n v="22.6"/>
        <n v="11.9"/>
        <n v="55.3"/>
        <n v="40"/>
        <n v="6.4"/>
        <n v="49.5"/>
        <n v="52.4"/>
        <n v="56.4"/>
        <n v="3"/>
        <n v="19.5"/>
        <n v="58.2"/>
        <n v="59.5"/>
        <n v="50"/>
        <n v="33.799999999999997"/>
        <n v="25.5"/>
        <n v="45.9"/>
        <n v="51.5"/>
        <n v="21.5"/>
        <n v="27"/>
        <n v="58.8"/>
        <n v="45.3"/>
        <n v="15.8"/>
        <n v="25.4"/>
        <n v="57.3"/>
        <n v="46"/>
        <n v="11.4"/>
        <n v="29.4"/>
        <n v="28.3"/>
        <n v="40.6"/>
        <n v="21.4"/>
        <n v="1.7"/>
        <n v="20"/>
        <n v="39.200000000000003"/>
        <n v="39.799999999999997"/>
        <n v="3.9"/>
        <n v="35.9"/>
        <n v="7.1"/>
        <n v="12.3"/>
        <n v="13"/>
        <n v="51.7"/>
        <n v="42.7"/>
        <n v="57.5"/>
        <n v="56.1"/>
        <n v="33.299999999999997"/>
        <n v="17"/>
        <n v="23.9"/>
        <n v="36.4"/>
        <n v="8.8000000000000007"/>
        <n v="16.7"/>
        <n v="18.399999999999999"/>
        <n v="54.8"/>
        <n v="1.4"/>
        <n v="43.3"/>
        <n v="22.4"/>
        <n v="41.7"/>
        <n v="47.6"/>
        <n v="50.5"/>
        <n v="54.6"/>
        <n v="14.6"/>
        <n v="48.8"/>
        <n v="17.8"/>
        <n v="4.3"/>
        <n v="44.7"/>
        <n v="9.1999999999999993"/>
        <n v="0.4"/>
        <n v="37.1"/>
        <n v="10.199999999999999"/>
        <n v="23"/>
        <n v="39.4"/>
        <n v="14.1"/>
        <n v="24.3"/>
        <n v="50.4"/>
        <n v="5.4"/>
        <n v="42.2"/>
        <n v="35.200000000000003"/>
        <n v="9.1"/>
        <n v="57.4"/>
        <n v="7.5"/>
        <n v="26.1"/>
        <n v="16.2"/>
        <n v="10.8"/>
        <n v="36.799999999999997"/>
        <n v="50.2"/>
        <n v="46.5"/>
        <n v="29.5"/>
        <n v="52.1"/>
        <n v="11.1"/>
        <n v="36.9"/>
        <n v="40.700000000000003"/>
        <n v="54"/>
        <n v="0.9"/>
        <n v="4.2"/>
        <n v="29.2"/>
        <n v="46.7"/>
        <n v="16.399999999999999"/>
        <n v="56.5"/>
        <n v="28.7"/>
        <n v="37.6"/>
        <n v="20.2"/>
        <n v="45.8"/>
        <n v="27.8"/>
        <n v="49.6"/>
        <n v="27.9"/>
        <n v="42.9"/>
        <n v="40.799999999999997"/>
        <n v="46.8"/>
        <n v="56.7"/>
        <n v="3.4"/>
        <n v="26.9"/>
        <n v="35.700000000000003"/>
        <n v="44.6"/>
        <n v="32"/>
        <n v="11.6"/>
        <n v="20.6"/>
        <n v="3.3"/>
        <n v="15.6"/>
        <n v="59.4"/>
        <n v="55"/>
        <n v="52.9"/>
        <n v="31.7"/>
        <n v="50.6"/>
        <n v="0.3"/>
        <n v="11.8"/>
        <n v="54.3"/>
        <n v="9.9"/>
        <n v="54.1"/>
        <n v="30"/>
        <n v="27.6"/>
        <n v="37.700000000000003"/>
        <n v="6.3"/>
        <n v="53"/>
        <n v="33.4"/>
        <n v="38.799999999999997"/>
        <n v="38.1"/>
        <n v="5.9"/>
        <n v="31.8"/>
        <n v="51.3"/>
        <n v="42.5"/>
        <n v="43.8"/>
        <n v="48.2"/>
        <n v="36.700000000000003"/>
        <n v="38.9"/>
        <n v="22"/>
        <n v="49.4"/>
        <n v="32.6"/>
        <n v="28.4"/>
        <n v="34.5"/>
        <n v="18.899999999999999"/>
        <n v="45"/>
        <n v="32.700000000000003"/>
        <n v="14"/>
        <n v="47.1"/>
        <n v="40.5"/>
        <n v="16.600000000000001"/>
        <n v="28"/>
        <n v="33.700000000000003"/>
        <n v="13.6"/>
        <n v="33.6"/>
        <n v="12.4"/>
        <n v="18.3"/>
        <n v="11.3"/>
        <n v="10.6"/>
        <n v="46.2"/>
        <n v="40.4"/>
        <n v="45.2"/>
        <n v="44.8"/>
        <n v="2.1"/>
        <n v="36.5"/>
        <n v="11"/>
        <n v="51.9"/>
        <n v="58.6"/>
        <n v="13.9"/>
        <n v="26.4"/>
        <n v="58.3"/>
        <n v="0.5"/>
        <n v="12.6"/>
        <n v="52"/>
        <n v="46.4"/>
        <n v="45.4"/>
        <n v="34.9"/>
        <n v="7.9"/>
        <n v="19.7"/>
        <n v="35.799999999999997"/>
        <n v="43.7"/>
        <n v="39.700000000000003"/>
        <n v="54.9"/>
        <n v="57"/>
        <n v="15.7"/>
        <n v="35.5"/>
        <n v="6"/>
        <n v="9.6"/>
        <n v="1.6"/>
        <n v="25.9"/>
        <n v="52.8"/>
        <n v="27.3"/>
        <n v="45.5"/>
        <n v="50.7"/>
        <n v="35.299999999999997"/>
        <n v="59.9"/>
        <n v="17.3"/>
        <n v="53.5"/>
        <n v="37.5"/>
        <n v="43"/>
        <n v="20.7"/>
        <n v="36.6"/>
        <n v="12.7"/>
        <n v="58.4"/>
        <n v="0.8"/>
        <n v="30.8"/>
        <n v="13.7"/>
        <n v="16.100000000000001"/>
        <n v="20.5"/>
        <n v="8.6999999999999993"/>
        <n v="38"/>
        <n v="32.200000000000003"/>
        <n v="18.7"/>
        <n v="17.600000000000001"/>
        <n v="53.7"/>
        <n v="23.1"/>
        <n v="1.2"/>
        <n v="44.1"/>
        <n v="16.8"/>
        <n v="44.3"/>
        <n v="44.9"/>
        <n v="10.4"/>
        <n v="31"/>
        <n v="33.1"/>
        <n v="8.1999999999999993"/>
        <n v="22.8"/>
        <n v="57.8"/>
        <n v="49"/>
        <n v="12.2"/>
        <n v="16"/>
        <n v="37.799999999999997"/>
        <n v="50.1"/>
        <n v="53.2"/>
        <n v="23.7"/>
        <n v="37"/>
        <n v="19.899999999999999"/>
        <n v="28.5"/>
        <n v="59.1"/>
        <n v="39"/>
        <n v="12.9"/>
        <n v="41.2"/>
        <n v="13.3"/>
        <n v="48.4"/>
        <n v="19"/>
        <n v="16.899999999999999"/>
        <n v="5.5"/>
        <n v="42.1"/>
        <n v="23.6"/>
        <n v="56.6"/>
        <n v="47.4"/>
        <n v="28.8"/>
        <n v="34.299999999999997"/>
        <n v="40.200000000000003"/>
        <n v="47.7"/>
        <n v="38.299999999999997"/>
        <n v="29"/>
        <n v="34.6"/>
        <n v="24.2"/>
        <n v="47.5"/>
        <n v="12.1"/>
        <n v="38.6"/>
        <n v="55.4"/>
        <n v="41.3"/>
        <n v="8.1"/>
        <n v="16.5"/>
        <n v="56.3"/>
        <n v="11.2"/>
        <n v="18.100000000000001"/>
        <n v="57.9"/>
        <n v="10.1"/>
        <n v="55.5"/>
        <n v="49.7"/>
        <n v="7.6"/>
        <n v="14.7"/>
        <n v="47"/>
        <n v="54.2"/>
        <n v="17.5"/>
        <n v="26.8"/>
        <n v="6.8"/>
        <n v="32.1"/>
        <n v="40.9"/>
        <n v="5.0999999999999996"/>
        <n v="48.7"/>
        <n v="59.8"/>
        <n v="50.3"/>
        <n v="21.6"/>
        <n v="2.9"/>
        <n v="3.1"/>
        <n v="8.4"/>
        <n v="13.5"/>
        <n v="41.9"/>
        <n v="26.2"/>
        <n v="20.9"/>
        <n v="52.6"/>
        <n v="8.3000000000000007"/>
        <n v="56.8"/>
        <n v="24.6"/>
        <n v="15"/>
        <n v="9.8000000000000007"/>
        <n v="21.1"/>
        <n v="9.3000000000000007"/>
        <n v="20.100000000000001"/>
        <n v="23.3"/>
        <n v="58"/>
        <n v="22.9"/>
        <n v="8"/>
        <n v="51.6"/>
        <n v="19.600000000000001"/>
        <n v="19.2"/>
        <n v="12.5"/>
        <n v="25.7"/>
        <n v="27.4"/>
        <n v="27.7"/>
        <n v="30.9"/>
        <n v="3.7"/>
        <n v="23.4"/>
        <n v="49.8"/>
        <n v="3.5"/>
        <n v="10.7"/>
        <n v="34.200000000000003"/>
        <n v="31.6"/>
        <n v="41"/>
        <n v="23.2"/>
        <n v="29.9"/>
        <n v="1"/>
        <n v="35.1"/>
        <n v="25.2"/>
        <n v="44"/>
        <n v="4.5999999999999996"/>
        <n v="43.6"/>
        <n v="14.8"/>
        <n v="1.8"/>
        <n v="25.8"/>
        <n v="49.9"/>
        <n v="14.9"/>
        <n v="30.5"/>
        <n v="6.2"/>
        <n v="1.3"/>
        <n v="43.4"/>
        <n v="20.3"/>
        <n v="29.8"/>
        <n v="43.5"/>
        <n v="2.5"/>
        <n v="46.1"/>
        <n v="5.3"/>
        <n v="39.9"/>
        <n v="37.9"/>
        <n v="47.3"/>
        <n v="28.2"/>
        <n v="52.3"/>
        <n v="5"/>
        <n v="10.3"/>
        <n v="8.9"/>
        <n v="54.7"/>
        <n v="12"/>
        <n v="34.4"/>
        <n v="0.7"/>
        <n v="48.9"/>
        <n v="38.4"/>
        <n v="7.3"/>
        <n v="5.2"/>
        <n v="40.299999999999997"/>
        <n v="43.2"/>
        <n v="53.6"/>
        <n v="3.6"/>
        <n v="7.8"/>
        <n v="4.8"/>
        <n v="27.1"/>
        <n v="24.1"/>
        <n v="59.7"/>
        <n v="34.700000000000003"/>
        <n v="27.5"/>
        <n v="39.1"/>
        <n v="41.5"/>
        <n v="17.399999999999999"/>
        <n v="24.8"/>
        <n v="56"/>
        <n v="14.3"/>
        <n v="48.1"/>
        <n v="29.6"/>
        <n v="40.1"/>
        <n v="28.9"/>
        <n v="6.7"/>
        <n v="48.3"/>
        <n v="43.1"/>
        <n v="6.1"/>
        <n v="35"/>
        <n v="48.5"/>
        <n v="9.6999999999999993"/>
        <n v="2.7"/>
        <n v="58.1"/>
        <n v="26"/>
        <n v="58.7"/>
        <n v="59.3"/>
        <n v="28.1"/>
        <n v="29.3"/>
        <n v="14.4"/>
        <n v="32.799999999999997"/>
        <n v="31.1"/>
        <n v="10"/>
        <n v="3.2"/>
        <n v="18.8"/>
        <n v="24"/>
        <n v="26.5"/>
        <n v="55.7"/>
        <n v="24.5"/>
        <n v="20.8"/>
        <n v="22.2"/>
        <n v="30.7"/>
        <n v="38.5"/>
        <n v="7.7"/>
        <n v="5.8"/>
        <n v="51"/>
        <n v="14.5"/>
        <n v="26.6"/>
        <n v="8.6"/>
        <n v="51.8"/>
        <n v="46.9"/>
        <n v="31.4"/>
      </sharedItems>
      <fieldGroup base="2">
        <rangePr autoStart="0" startNum="50" endNum="59.9" groupInterval="10"/>
        <groupItems count="3">
          <s v="&lt;50"/>
          <s v="50-60"/>
          <s v="&gt;60"/>
        </groupItems>
      </fieldGroup>
    </cacheField>
    <cacheField name="current_price" numFmtId="164">
      <sharedItems containsSemiMixedTypes="0" containsString="0" containsNumber="1" minValue="7.29" maxValue="249.98"/>
    </cacheField>
    <cacheField name="purchase_date" numFmtId="1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acheField>
    <cacheField name="custrating" numFmtId="0">
      <sharedItems containsMixedTypes="1" containsNumber="1" minValue="1" maxValue="5"/>
    </cacheField>
    <cacheField name="customer_rating2" numFmtId="0">
      <sharedItems containsSemiMixedTypes="0" containsString="0" containsNumber="1" minValue="1" maxValue="5"/>
    </cacheField>
    <cacheField name="is_returned" numFmtId="0">
      <sharedItems/>
    </cacheField>
    <cacheField name="retresn" numFmtId="0">
      <sharedItems/>
    </cacheField>
    <cacheField name="return_reason2" numFmtId="0">
      <sharedItems/>
    </cacheField>
    <cacheField name="Total Asset Value" numFmtId="164">
      <sharedItems containsSemiMixedTypes="0" containsString="0" containsNumber="1" minValue="0" maxValue="11667.390000000001"/>
    </cacheField>
    <cacheField name="Pur year" numFmtId="0">
      <sharedItems containsSemiMixedTypes="0" containsString="0" containsNumber="1" containsInteger="1" minValue="2024" maxValue="2025"/>
    </cacheField>
    <cacheField name="Pur month" numFmtId="164">
      <sharedItems/>
    </cacheField>
    <cacheField name="Discount Amount" numFmtId="165">
      <sharedItems containsSemiMixedTypes="0" containsString="0" containsNumber="1" minValue="0" maxValue="132.06"/>
    </cacheField>
    <cacheField name="is_returned2" numFmtId="2">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1.058125694442" createdVersion="8" refreshedVersion="8" minRefreshableVersion="3" recordCount="2176" xr:uid="{7A4312B7-7AC4-4890-8B8E-91061153C17C}">
  <cacheSource type="worksheet">
    <worksheetSource name="Table1"/>
  </cacheSource>
  <cacheFields count="26">
    <cacheField name="product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ount="4">
        <s v="Spring"/>
        <s v="Winter"/>
        <s v="Fall"/>
        <s v="Summer"/>
      </sharedItems>
    </cacheField>
    <cacheField name="size" numFmtId="0">
      <sharedItems/>
    </cacheField>
    <cacheField name="color" numFmtId="0">
      <sharedItems/>
    </cacheField>
    <cacheField name="original_price" numFmtId="164">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164">
      <sharedItems containsSemiMixedTypes="0" containsString="0" containsNumber="1" minValue="7.29" maxValue="249.98" count="2025">
        <n v="196.01"/>
        <n v="119.64"/>
        <n v="33.799999999999997"/>
        <n v="75.36"/>
        <n v="105.02"/>
        <n v="22.63"/>
        <n v="24.49"/>
        <n v="71.319999999999993"/>
        <n v="198.58"/>
        <n v="221.33"/>
        <n v="116.84"/>
        <n v="146.97999999999999"/>
        <n v="37.51"/>
        <n v="48.15"/>
        <n v="79.66"/>
        <n v="67.569999999999993"/>
        <n v="123.53"/>
        <n v="102.35"/>
        <n v="57.25"/>
        <n v="142.59"/>
        <n v="26.06"/>
        <n v="62.3"/>
        <n v="38.479999999999997"/>
        <n v="91.36"/>
        <n v="57.05"/>
        <n v="26.99"/>
        <n v="30.11"/>
        <n v="53.37"/>
        <n v="114.35"/>
        <n v="77.63"/>
        <n v="71.290000000000006"/>
        <n v="28.3"/>
        <n v="143.78"/>
        <n v="88.23"/>
        <n v="58.57"/>
        <n v="112.88"/>
        <n v="50.67"/>
        <n v="110.09"/>
        <n v="170.24"/>
        <n v="101.72"/>
        <n v="117.86"/>
        <n v="78.86"/>
        <n v="105.05"/>
        <n v="129.85"/>
        <n v="111.3"/>
        <n v="73.650000000000006"/>
        <n v="102.55"/>
        <n v="20.56"/>
        <n v="101.8"/>
        <n v="7.29"/>
        <n v="50.91"/>
        <n v="222.26"/>
        <n v="44.68"/>
        <n v="166.76"/>
        <n v="21.67"/>
        <n v="102.85"/>
        <n v="73.709999999999994"/>
        <n v="61.96"/>
        <n v="28.59"/>
        <n v="162.16"/>
        <n v="136.32"/>
        <n v="218.42"/>
        <n v="45.66"/>
        <n v="87.07"/>
        <n v="91.09"/>
        <n v="67.760000000000005"/>
        <n v="55.57"/>
        <n v="76.5"/>
        <n v="124.16"/>
        <n v="39.229999999999997"/>
        <n v="69.819999999999993"/>
        <n v="184.64"/>
        <n v="99.5"/>
        <n v="112.86"/>
        <n v="100.96"/>
        <n v="126.65"/>
        <n v="153.32"/>
        <n v="33.29"/>
        <n v="30.79"/>
        <n v="59.85"/>
        <n v="63.23"/>
        <n v="91.55"/>
        <n v="174.13"/>
        <n v="191.96"/>
        <n v="172.25"/>
        <n v="33.35"/>
        <n v="241.09"/>
        <n v="136.97"/>
        <n v="50.86"/>
        <n v="55.94"/>
        <n v="99.44"/>
        <n v="30.95"/>
        <n v="38.840000000000003"/>
        <n v="80.64"/>
        <n v="15.45"/>
        <n v="54.79"/>
        <n v="31.02"/>
        <n v="57.85"/>
        <n v="32.369999999999997"/>
        <n v="91.83"/>
        <n v="48.4"/>
        <n v="163.5"/>
        <n v="126.37"/>
        <n v="20.9"/>
        <n v="84.31"/>
        <n v="100.98"/>
        <n v="38.020000000000003"/>
        <n v="63.85"/>
        <n v="183.15"/>
        <n v="36.86"/>
        <n v="92.83"/>
        <n v="34.450000000000003"/>
        <n v="64.08"/>
        <n v="65.95"/>
        <n v="65.11"/>
        <n v="49.67"/>
        <n v="72.040000000000006"/>
        <n v="133.82"/>
        <n v="62.93"/>
        <n v="248.58"/>
        <n v="61.08"/>
        <n v="109.12"/>
        <n v="44.85"/>
        <n v="101.16"/>
        <n v="18.86"/>
        <n v="28.68"/>
        <n v="81.64"/>
        <n v="98.31"/>
        <n v="98.61"/>
        <n v="77.540000000000006"/>
        <n v="79.13"/>
        <n v="96.11"/>
        <n v="116.61"/>
        <n v="42.19"/>
        <n v="110.78"/>
        <n v="112.63"/>
        <n v="89.36"/>
        <n v="127.99"/>
        <n v="22.61"/>
        <n v="154.13"/>
        <n v="131.5"/>
        <n v="133.26"/>
        <n v="173.91"/>
        <n v="102.99"/>
        <n v="48.02"/>
        <n v="77.3"/>
        <n v="80.06"/>
        <n v="28.9"/>
        <n v="36.78"/>
        <n v="94.29"/>
        <n v="94.97"/>
        <n v="58.36"/>
        <n v="109.47"/>
        <n v="172.59"/>
        <n v="68.72"/>
        <n v="28.78"/>
        <n v="79.099999999999994"/>
        <n v="194.24"/>
        <n v="175.91"/>
        <n v="79.34"/>
        <n v="111.88"/>
        <n v="25.45"/>
        <n v="25.99"/>
        <n v="23.11"/>
        <n v="168.36"/>
        <n v="99.26"/>
        <n v="53.66"/>
        <n v="57.16"/>
        <n v="47.4"/>
        <n v="113.58"/>
        <n v="53.93"/>
        <n v="92.25"/>
        <n v="54.07"/>
        <n v="104.4"/>
        <n v="45.97"/>
        <n v="28.79"/>
        <n v="204.21"/>
        <n v="152.6"/>
        <n v="20.07"/>
        <n v="28.66"/>
        <n v="137.16"/>
        <n v="108.49"/>
        <n v="106.49"/>
        <n v="114.86"/>
        <n v="121.68"/>
        <n v="71.19"/>
        <n v="59.21"/>
        <n v="34.06"/>
        <n v="173.42"/>
        <n v="66.510000000000005"/>
        <n v="67.3"/>
        <n v="81.2"/>
        <n v="91.65"/>
        <n v="50.05"/>
        <n v="142.58000000000001"/>
        <n v="114.53"/>
        <n v="15.5"/>
        <n v="93.06"/>
        <n v="32.92"/>
        <n v="45.4"/>
        <n v="28.62"/>
        <n v="120.28"/>
        <n v="70.83"/>
        <n v="119.96"/>
        <n v="20.64"/>
        <n v="54.45"/>
        <n v="42.58"/>
        <n v="106.67"/>
        <n v="111.14"/>
        <n v="59.6"/>
        <n v="21.23"/>
        <n v="82.94"/>
        <n v="99.71"/>
        <n v="69.739999999999995"/>
        <n v="57.19"/>
        <n v="58.65"/>
        <n v="110.22"/>
        <n v="69.36"/>
        <n v="87.03"/>
        <n v="131.05000000000001"/>
        <n v="167.02"/>
        <n v="26.09"/>
        <n v="246.65"/>
        <n v="206.91"/>
        <n v="85.08"/>
        <n v="108.62"/>
        <n v="128.30000000000001"/>
        <n v="35.61"/>
        <n v="191.54"/>
        <n v="42.23"/>
        <n v="109.76"/>
        <n v="43.55"/>
        <n v="43.72"/>
        <n v="88.41"/>
        <n v="25.96"/>
        <n v="60.25"/>
        <n v="42.33"/>
        <n v="67.61"/>
        <n v="136"/>
        <n v="74.48"/>
        <n v="101.39"/>
        <n v="98.92"/>
        <n v="52.45"/>
        <n v="80.62"/>
        <n v="16.190000000000001"/>
        <n v="47.34"/>
        <n v="39.299999999999997"/>
        <n v="72.069999999999993"/>
        <n v="220.99"/>
        <n v="100.23"/>
        <n v="101.77"/>
        <n v="121.03"/>
        <n v="88.62"/>
        <n v="88.94"/>
        <n v="95.11"/>
        <n v="75.66"/>
        <n v="42.11"/>
        <n v="237.24"/>
        <n v="143.44999999999999"/>
        <n v="13.8"/>
        <n v="109.74"/>
        <n v="161.13999999999999"/>
        <n v="199.89"/>
        <n v="57.33"/>
        <n v="108.24"/>
        <n v="67.930000000000007"/>
        <n v="168.96"/>
        <n v="90.63"/>
        <n v="72.010000000000005"/>
        <n v="27.98"/>
        <n v="92.73"/>
        <n v="64.28"/>
        <n v="133.12"/>
        <n v="70.36"/>
        <n v="199.01"/>
        <n v="39.26"/>
        <n v="71.44"/>
        <n v="89.69"/>
        <n v="145.16"/>
        <n v="46.59"/>
        <n v="74.2"/>
        <n v="99.67"/>
        <n v="86.81"/>
        <n v="58.07"/>
        <n v="157.41999999999999"/>
        <n v="51.69"/>
        <n v="169.03"/>
        <n v="175.86"/>
        <n v="169.75"/>
        <n v="39.19"/>
        <n v="83.09"/>
        <n v="176.1"/>
        <n v="69.11"/>
        <n v="117.85"/>
        <n v="61.55"/>
        <n v="80.14"/>
        <n v="47.92"/>
        <n v="82.26"/>
        <n v="82.7"/>
        <n v="208.15"/>
        <n v="107.15"/>
        <n v="85.54"/>
        <n v="32.5"/>
        <n v="64.3"/>
        <n v="25.9"/>
        <n v="60.34"/>
        <n v="17.7"/>
        <n v="57.88"/>
        <n v="25.15"/>
        <n v="157.44999999999999"/>
        <n v="59.74"/>
        <n v="92.8"/>
        <n v="88.65"/>
        <n v="20.05"/>
        <n v="101.75"/>
        <n v="121.25"/>
        <n v="60.64"/>
        <n v="66.31"/>
        <n v="26.03"/>
        <n v="152.53"/>
        <n v="21.92"/>
        <n v="79.540000000000006"/>
        <n v="106.37"/>
        <n v="51.16"/>
        <n v="84.58"/>
        <n v="145.37"/>
        <n v="56.99"/>
        <n v="43.58"/>
        <n v="82.8"/>
        <n v="76.94"/>
        <n v="232.19"/>
        <n v="38.51"/>
        <n v="102.82"/>
        <n v="48.5"/>
        <n v="88.4"/>
        <n v="112.5"/>
        <n v="87.08"/>
        <n v="72.260000000000005"/>
        <n v="27.85"/>
        <n v="48.76"/>
        <n v="69.03"/>
        <n v="95.61"/>
        <n v="70.040000000000006"/>
        <n v="51.79"/>
        <n v="26.56"/>
        <n v="50.09"/>
        <n v="114.63"/>
        <n v="15.51"/>
        <n v="53.59"/>
        <n v="39.67"/>
        <n v="113.21"/>
        <n v="163.27000000000001"/>
        <n v="44.58"/>
        <n v="166.53"/>
        <n v="144.61000000000001"/>
        <n v="31"/>
        <n v="48.41"/>
        <n v="31.77"/>
        <n v="95.19"/>
        <n v="104.94"/>
        <n v="97.29"/>
        <n v="50"/>
        <n v="86.13"/>
        <n v="74.239999999999995"/>
        <n v="41.7"/>
        <n v="80.11"/>
        <n v="97.84"/>
        <n v="50.14"/>
        <n v="22.68"/>
        <n v="144.47"/>
        <n v="158.37"/>
        <n v="91.98"/>
        <n v="62.71"/>
        <n v="26.01"/>
        <n v="46.21"/>
        <n v="132.91999999999999"/>
        <n v="16.57"/>
        <n v="42.6"/>
        <n v="69.38"/>
        <n v="23.58"/>
        <n v="86.58"/>
        <n v="109.5"/>
        <n v="60.22"/>
        <n v="133.52000000000001"/>
        <n v="27.7"/>
        <n v="85.94"/>
        <n v="24.64"/>
        <n v="28.82"/>
        <n v="49.44"/>
        <n v="41.46"/>
        <n v="85.12"/>
        <n v="40.76"/>
        <n v="74.52"/>
        <n v="52.38"/>
        <n v="47.21"/>
        <n v="141.84"/>
        <n v="18.63"/>
        <n v="112.29"/>
        <n v="80.27"/>
        <n v="33.49"/>
        <n v="62.05"/>
        <n v="74.319999999999993"/>
        <n v="217.34"/>
        <n v="48.12"/>
        <n v="62.5"/>
        <n v="160.24"/>
        <n v="179.8"/>
        <n v="34.15"/>
        <n v="101.88"/>
        <n v="187.58"/>
        <n v="145.02000000000001"/>
        <n v="74.28"/>
        <n v="71.14"/>
        <n v="55.21"/>
        <n v="61.34"/>
        <n v="138.69"/>
        <n v="175.7"/>
        <n v="93.35"/>
        <n v="93.81"/>
        <n v="103.14"/>
        <n v="66.28"/>
        <n v="37.36"/>
        <n v="127.75"/>
        <n v="111.64"/>
        <n v="118.99"/>
        <n v="56.05"/>
        <n v="106.2"/>
        <n v="82.78"/>
        <n v="24.53"/>
        <n v="131.25"/>
        <n v="72.849999999999994"/>
        <n v="135.38999999999999"/>
        <n v="159.93"/>
        <n v="78.91"/>
        <n v="96.05"/>
        <n v="116.1"/>
        <n v="91.53"/>
        <n v="102.16"/>
        <n v="65.5"/>
        <n v="38.340000000000003"/>
        <n v="60.49"/>
        <n v="90.27"/>
        <n v="45.42"/>
        <n v="58.56"/>
        <n v="167.64"/>
        <n v="193.14"/>
        <n v="50.69"/>
        <n v="35.369999999999997"/>
        <n v="39.85"/>
        <n v="34.65"/>
        <n v="81.17"/>
        <n v="16.809999999999999"/>
        <n v="52.07"/>
        <n v="49.87"/>
        <n v="50.85"/>
        <n v="94.49"/>
        <n v="32.01"/>
        <n v="63.77"/>
        <n v="29.9"/>
        <n v="46.46"/>
        <n v="52.12"/>
        <n v="36.85"/>
        <n v="228.94"/>
        <n v="74.09"/>
        <n v="27.22"/>
        <n v="32.18"/>
        <n v="26.68"/>
        <n v="180.57"/>
        <n v="96.55"/>
        <n v="31.32"/>
        <n v="71.94"/>
        <n v="72.73"/>
        <n v="208.8"/>
        <n v="72.59"/>
        <n v="85.92"/>
        <n v="69.59"/>
        <n v="110.16"/>
        <n v="124.26"/>
        <n v="129.33000000000001"/>
        <n v="86.75"/>
        <n v="62.76"/>
        <n v="74.540000000000006"/>
        <n v="114.03"/>
        <n v="14.91"/>
        <n v="167.86"/>
        <n v="38.75"/>
        <n v="209.6"/>
        <n v="67.13"/>
        <n v="96.59"/>
        <n v="71.88"/>
        <n v="111.29"/>
        <n v="159.18"/>
        <n v="215.93"/>
        <n v="34.43"/>
        <n v="137.38"/>
        <n v="59.18"/>
        <n v="36.35"/>
        <n v="204.68"/>
        <n v="117.26"/>
        <n v="91.95"/>
        <n v="94.53"/>
        <n v="69.78"/>
        <n v="167.23"/>
        <n v="34.4"/>
        <n v="119.72"/>
        <n v="44.09"/>
        <n v="42.47"/>
        <n v="68.430000000000007"/>
        <n v="112.8"/>
        <n v="35.36"/>
        <n v="95.73"/>
        <n v="35.200000000000003"/>
        <n v="80.349999999999994"/>
        <n v="119.04"/>
        <n v="34.799999999999997"/>
        <n v="52.01"/>
        <n v="28.4"/>
        <n v="72.569999999999993"/>
        <n v="39.049999999999997"/>
        <n v="25.34"/>
        <n v="42.5"/>
        <n v="60.54"/>
        <n v="122.8"/>
        <n v="234.14"/>
        <n v="16.5"/>
        <n v="9.58"/>
        <n v="77.72"/>
        <n v="78.040000000000006"/>
        <n v="169.82"/>
        <n v="57.87"/>
        <n v="87.83"/>
        <n v="104.16"/>
        <n v="174.86"/>
        <n v="110.25"/>
        <n v="123.14"/>
        <n v="103.96"/>
        <n v="138.44999999999999"/>
        <n v="165.1"/>
        <n v="147.25"/>
        <n v="126.23"/>
        <n v="229.04"/>
        <n v="26.05"/>
        <n v="80.819999999999993"/>
        <n v="56.44"/>
        <n v="121.3"/>
        <n v="73.02"/>
        <n v="89.99"/>
        <n v="42.12"/>
        <n v="168.92"/>
        <n v="43.66"/>
        <n v="29.88"/>
        <n v="38.5"/>
        <n v="42.38"/>
        <n v="117.23"/>
        <n v="79.33"/>
        <n v="43.44"/>
        <n v="141.41999999999999"/>
        <n v="124.2"/>
        <n v="48.42"/>
        <n v="119.4"/>
        <n v="186.07"/>
        <n v="109.46"/>
        <n v="66.569999999999993"/>
        <n v="30.43"/>
        <n v="32.67"/>
        <n v="75.22"/>
        <n v="68.97"/>
        <n v="39.56"/>
        <n v="153.88"/>
        <n v="68.87"/>
        <n v="15.62"/>
        <n v="246.49"/>
        <n v="52.41"/>
        <n v="33.770000000000003"/>
        <n v="96.7"/>
        <n v="95.81"/>
        <n v="41.58"/>
        <n v="43.59"/>
        <n v="10.55"/>
        <n v="176.15"/>
        <n v="22.97"/>
        <n v="24.1"/>
        <n v="61.37"/>
        <n v="17.670000000000002"/>
        <n v="50.41"/>
        <n v="52.59"/>
        <n v="45.24"/>
        <n v="54.87"/>
        <n v="36.67"/>
        <n v="137.59"/>
        <n v="65.8"/>
        <n v="88.42"/>
        <n v="75.540000000000006"/>
        <n v="185.13"/>
        <n v="132.58000000000001"/>
        <n v="93.38"/>
        <n v="47.28"/>
        <n v="59.88"/>
        <n v="140.07"/>
        <n v="66.599999999999994"/>
        <n v="25.72"/>
        <n v="70.739999999999995"/>
        <n v="95.33"/>
        <n v="23.13"/>
        <n v="41.07"/>
        <n v="43.1"/>
        <n v="73.56"/>
        <n v="54.11"/>
        <n v="43.5"/>
        <n v="66"/>
        <n v="38.85"/>
        <n v="61.29"/>
        <n v="90.66"/>
        <n v="130.21"/>
        <n v="49.68"/>
        <n v="46.58"/>
        <n v="69.88"/>
        <n v="32.15"/>
        <n v="36.340000000000003"/>
        <n v="93.01"/>
        <n v="75"/>
        <n v="71.510000000000005"/>
        <n v="109.81"/>
        <n v="47.7"/>
        <n v="96.08"/>
        <n v="27.27"/>
        <n v="49.07"/>
        <n v="55.52"/>
        <n v="131.91999999999999"/>
        <n v="205.77"/>
        <n v="86.82"/>
        <n v="109.55"/>
        <n v="47.33"/>
        <n v="58.08"/>
        <n v="53.17"/>
        <n v="64.319999999999993"/>
        <n v="144.43"/>
        <n v="172.93"/>
        <n v="114.4"/>
        <n v="128.56"/>
        <n v="119.78"/>
        <n v="110.6"/>
        <n v="58.16"/>
        <n v="208.82"/>
        <n v="192.74"/>
        <n v="58.61"/>
        <n v="145.4"/>
        <n v="51.94"/>
        <n v="77.48"/>
        <n v="32.69"/>
        <n v="102.07"/>
        <n v="48.57"/>
        <n v="121.55"/>
        <n v="57.27"/>
        <n v="73.849999999999994"/>
        <n v="81.349999999999994"/>
        <n v="69.77"/>
        <n v="72.95"/>
        <n v="36.99"/>
        <n v="36"/>
        <n v="158.84"/>
        <n v="39.89"/>
        <n v="43.96"/>
        <n v="36.619999999999997"/>
        <n v="148.97999999999999"/>
        <n v="72.239999999999995"/>
        <n v="94.92"/>
        <n v="91.08"/>
        <n v="20.73"/>
        <n v="21.45"/>
        <n v="49.95"/>
        <n v="25.7"/>
        <n v="175.22"/>
        <n v="37.57"/>
        <n v="245.87"/>
        <n v="116.92"/>
        <n v="103.11"/>
        <n v="237.7"/>
        <n v="75.87"/>
        <n v="51.86"/>
        <n v="19.989999999999998"/>
        <n v="33.06"/>
        <n v="40.39"/>
        <n v="115.14"/>
        <n v="59.58"/>
        <n v="169.89"/>
        <n v="90.97"/>
        <n v="118.95"/>
        <n v="74.3"/>
        <n v="62.97"/>
        <n v="73.599999999999994"/>
        <n v="50.68"/>
        <n v="94.31"/>
        <n v="60.36"/>
        <n v="94.85"/>
        <n v="28.11"/>
        <n v="97.06"/>
        <n v="37.369999999999997"/>
        <n v="41.23"/>
        <n v="189.28"/>
        <n v="55.64"/>
        <n v="102.84"/>
        <n v="225.21"/>
        <n v="35.31"/>
        <n v="145.93"/>
        <n v="127.19"/>
        <n v="121.91"/>
        <n v="51.85"/>
        <n v="75.34"/>
        <n v="41.53"/>
        <n v="56.39"/>
        <n v="108.75"/>
        <n v="156.85"/>
        <n v="168.13"/>
        <n v="62.69"/>
        <n v="54.14"/>
        <n v="45.64"/>
        <n v="46.76"/>
        <n v="75.23"/>
        <n v="70.38"/>
        <n v="76.040000000000006"/>
        <n v="93.42"/>
        <n v="47.47"/>
        <n v="79.94"/>
        <n v="74.67"/>
        <n v="41.14"/>
        <n v="49.6"/>
        <n v="57.91"/>
        <n v="135.99"/>
        <n v="41.83"/>
        <n v="74.77"/>
        <n v="104.22"/>
        <n v="94.3"/>
        <n v="37.94"/>
        <n v="154.18"/>
        <n v="43.45"/>
        <n v="69.540000000000006"/>
        <n v="21.09"/>
        <n v="55.47"/>
        <n v="122.53"/>
        <n v="61.13"/>
        <n v="127.59"/>
        <n v="73.040000000000006"/>
        <n v="129.46"/>
        <n v="51.3"/>
        <n v="173"/>
        <n v="70.72"/>
        <n v="76.11"/>
        <n v="32.9"/>
        <n v="194.79"/>
        <n v="99.57"/>
        <n v="63.12"/>
        <n v="58.91"/>
        <n v="93.27"/>
        <n v="93.46"/>
        <n v="30.53"/>
        <n v="103.28"/>
        <n v="75.52"/>
        <n v="54.7"/>
        <n v="93.55"/>
        <n v="30.14"/>
        <n v="75.930000000000007"/>
        <n v="59.98"/>
        <n v="46.02"/>
        <n v="68.489999999999995"/>
        <n v="32.35"/>
        <n v="91.61"/>
        <n v="162.78"/>
        <n v="86.92"/>
        <n v="47.58"/>
        <n v="19.78"/>
        <n v="191.47"/>
        <n v="140.1"/>
        <n v="84.75"/>
        <n v="83.98"/>
        <n v="51.93"/>
        <n v="25.16"/>
        <n v="135.38"/>
        <n v="33.28"/>
        <n v="122.66"/>
        <n v="62.18"/>
        <n v="173.15"/>
        <n v="10.68"/>
        <n v="128.6"/>
        <n v="131.74"/>
        <n v="24.57"/>
        <n v="68.680000000000007"/>
        <n v="49.22"/>
        <n v="79.900000000000006"/>
        <n v="65.180000000000007"/>
        <n v="23.5"/>
        <n v="109.36"/>
        <n v="69.73"/>
        <n v="84.99"/>
        <n v="35.64"/>
        <n v="47.23"/>
        <n v="180.49"/>
        <n v="63.02"/>
        <n v="97.05"/>
        <n v="79.62"/>
        <n v="82.5"/>
        <n v="101.13"/>
        <n v="174.05"/>
        <n v="58.29"/>
        <n v="26.1"/>
        <n v="20.239999999999998"/>
        <n v="88.58"/>
        <n v="67.92"/>
        <n v="25.39"/>
        <n v="70.23"/>
        <n v="87.21"/>
        <n v="75.3"/>
        <n v="23.28"/>
        <n v="90.73"/>
        <n v="25.74"/>
        <n v="162.97"/>
        <n v="45.95"/>
        <n v="60.38"/>
        <n v="103.65"/>
        <n v="75.14"/>
        <n v="88"/>
        <n v="209.52"/>
        <n v="97.42"/>
        <n v="154.6"/>
        <n v="50.59"/>
        <n v="48.04"/>
        <n v="70.77"/>
        <n v="103.49"/>
        <n v="138.88999999999999"/>
        <n v="49.84"/>
        <n v="82.37"/>
        <n v="67"/>
        <n v="95.68"/>
        <n v="83.93"/>
        <n v="78.39"/>
        <n v="129.47999999999999"/>
        <n v="128.35"/>
        <n v="134.02000000000001"/>
        <n v="171.53"/>
        <n v="80.260000000000005"/>
        <n v="17.54"/>
        <n v="93.89"/>
        <n v="54.84"/>
        <n v="140.34"/>
        <n v="43.16"/>
        <n v="75.86"/>
        <n v="132.99"/>
        <n v="64.069999999999993"/>
        <n v="98.69"/>
        <n v="120.68"/>
        <n v="47.73"/>
        <n v="134.77000000000001"/>
        <n v="29.93"/>
        <n v="56.09"/>
        <n v="83.5"/>
        <n v="41.28"/>
        <n v="100.53"/>
        <n v="31.13"/>
        <n v="65.17"/>
        <n v="47.71"/>
        <n v="117.63"/>
        <n v="174.53"/>
        <n v="152.65"/>
        <n v="83.24"/>
        <n v="40.18"/>
        <n v="56.95"/>
        <n v="71.3"/>
        <n v="23.74"/>
        <n v="46.97"/>
        <n v="162.9"/>
        <n v="57.14"/>
        <n v="93.6"/>
        <n v="36.799999999999997"/>
        <n v="142.34"/>
        <n v="46.85"/>
        <n v="14.87"/>
        <n v="30.46"/>
        <n v="61.78"/>
        <n v="126.27"/>
        <n v="147.53"/>
        <n v="32.47"/>
        <n v="172.41"/>
        <n v="45.18"/>
        <n v="80.56"/>
        <n v="51.72"/>
        <n v="66.69"/>
        <n v="87.32"/>
        <n v="42.36"/>
        <n v="79.17"/>
        <n v="179.82"/>
        <n v="77.8"/>
        <n v="22.72"/>
        <n v="141.83000000000001"/>
        <n v="98.49"/>
        <n v="81.84"/>
        <n v="29.19"/>
        <n v="155.30000000000001"/>
        <n v="60.09"/>
        <n v="43.06"/>
        <n v="39.840000000000003"/>
        <n v="40.01"/>
        <n v="245.75"/>
        <n v="102.25"/>
        <n v="76.33"/>
        <n v="31.59"/>
        <n v="123.02"/>
        <n v="66.180000000000007"/>
        <n v="35.15"/>
        <n v="20.94"/>
        <n v="86.68"/>
        <n v="17.72"/>
        <n v="76.25"/>
        <n v="216.26"/>
        <n v="238.11"/>
        <n v="112.77"/>
        <n v="21.54"/>
        <n v="64.459999999999994"/>
        <n v="59.25"/>
        <n v="180.91"/>
        <n v="120.11"/>
        <n v="225.01"/>
        <n v="115.57"/>
        <n v="17.170000000000002"/>
        <n v="52.36"/>
        <n v="73.430000000000007"/>
        <n v="70.75"/>
        <n v="58.9"/>
        <n v="55.3"/>
        <n v="37.39"/>
        <n v="199.14"/>
        <n v="128.68"/>
        <n v="72.33"/>
        <n v="162.65"/>
        <n v="46.26"/>
        <n v="29.2"/>
        <n v="101.04"/>
        <n v="54.81"/>
        <n v="110.94"/>
        <n v="100.5"/>
        <n v="70.56"/>
        <n v="69.98"/>
        <n v="63.74"/>
        <n v="63.76"/>
        <n v="49.56"/>
        <n v="180.89"/>
        <n v="11.64"/>
        <n v="50.87"/>
        <n v="43.32"/>
        <n v="75.09"/>
        <n v="167.46"/>
        <n v="73.08"/>
        <n v="59.36"/>
        <n v="199.46"/>
        <n v="36.229999999999997"/>
        <n v="62.64"/>
        <n v="31.51"/>
        <n v="104.18"/>
        <n v="55.33"/>
        <n v="64.400000000000006"/>
        <n v="34.07"/>
        <n v="23.7"/>
        <n v="122.92"/>
        <n v="142.84"/>
        <n v="131.55000000000001"/>
        <n v="192.58"/>
        <n v="33.56"/>
        <n v="59.1"/>
        <n v="86.56"/>
        <n v="99.33"/>
        <n v="92.75"/>
        <n v="116.82"/>
        <n v="117.45"/>
        <n v="131.62"/>
        <n v="34.520000000000003"/>
        <n v="11.29"/>
        <n v="152.63999999999999"/>
        <n v="20.77"/>
        <n v="77.959999999999994"/>
        <n v="47.96"/>
        <n v="55.74"/>
        <n v="108.19"/>
        <n v="62.82"/>
        <n v="24.42"/>
        <n v="153.59"/>
        <n v="101.14"/>
        <n v="37.04"/>
        <n v="68.33"/>
        <n v="153.12"/>
        <n v="32.630000000000003"/>
        <n v="41.05"/>
        <n v="61.04"/>
        <n v="97.17"/>
        <n v="63.45"/>
        <n v="117.39"/>
        <n v="32.89"/>
        <n v="63"/>
        <n v="105.71"/>
        <n v="178.39"/>
        <n v="151.1"/>
        <n v="40.6"/>
        <n v="52.26"/>
        <n v="147.58000000000001"/>
        <n v="79.98"/>
        <n v="86.38"/>
        <n v="28.18"/>
        <n v="152.12"/>
        <n v="72.72"/>
        <n v="115.5"/>
        <n v="91.03"/>
        <n v="83.83"/>
        <n v="100.03"/>
        <n v="35.5"/>
        <n v="33.130000000000003"/>
        <n v="67.67"/>
        <n v="30.69"/>
        <n v="235.33"/>
        <n v="98.33"/>
        <n v="171.1"/>
        <n v="155.57"/>
        <n v="198.44"/>
        <n v="144.02000000000001"/>
        <n v="205.91"/>
        <n v="28.74"/>
        <n v="68.56"/>
        <n v="37.1"/>
        <n v="96.57"/>
        <n v="15"/>
        <n v="56.3"/>
        <n v="68.239999999999995"/>
        <n v="36.04"/>
        <n v="47.44"/>
        <n v="119.29"/>
        <n v="104.09"/>
        <n v="73.069999999999993"/>
        <n v="71.09"/>
        <n v="119.92"/>
        <n v="116.49"/>
        <n v="153.19"/>
        <n v="40.200000000000003"/>
        <n v="73.72"/>
        <n v="102.04"/>
        <n v="21.64"/>
        <n v="55.08"/>
        <n v="39.92"/>
        <n v="62.32"/>
        <n v="29.77"/>
        <n v="142.83000000000001"/>
        <n v="140.16999999999999"/>
        <n v="70.239999999999995"/>
        <n v="53.23"/>
        <n v="39.17"/>
        <n v="72.83"/>
        <n v="21.2"/>
        <n v="144.1"/>
        <n v="97.43"/>
        <n v="149.04"/>
        <n v="69.53"/>
        <n v="103.51"/>
        <n v="52.05"/>
        <n v="113.18"/>
        <n v="173.69"/>
        <n v="156.54"/>
        <n v="63.31"/>
        <n v="79.599999999999994"/>
        <n v="27.72"/>
        <n v="58.44"/>
        <n v="30.62"/>
        <n v="213.94"/>
        <n v="29.31"/>
        <n v="49.12"/>
        <n v="113.23"/>
        <n v="128.31"/>
        <n v="118.97"/>
        <n v="26.7"/>
        <n v="84.83"/>
        <n v="140.06"/>
        <n v="154.82"/>
        <n v="91.14"/>
        <n v="114.84"/>
        <n v="122.39"/>
        <n v="62.07"/>
        <n v="202.28"/>
        <n v="119.63"/>
        <n v="167.89"/>
        <n v="100.39"/>
        <n v="95.99"/>
        <n v="61.75"/>
        <n v="40.07"/>
        <n v="46.52"/>
        <n v="19"/>
        <n v="37.700000000000003"/>
        <n v="170.91"/>
        <n v="72.989999999999995"/>
        <n v="84.44"/>
        <n v="93.11"/>
        <n v="77.38"/>
        <n v="138.41"/>
        <n v="15.83"/>
        <n v="133.91999999999999"/>
        <n v="77.78"/>
        <n v="101.08"/>
        <n v="29.09"/>
        <n v="88.87"/>
        <n v="90.31"/>
        <n v="112.46"/>
        <n v="104.45"/>
        <n v="53.87"/>
        <n v="42.92"/>
        <n v="152.32"/>
        <n v="67.63"/>
        <n v="221.94"/>
        <n v="108.79"/>
        <n v="100.17"/>
        <n v="18.45"/>
        <n v="39.409999999999997"/>
        <n v="62.21"/>
        <n v="37.020000000000003"/>
        <n v="31.63"/>
        <n v="76.239999999999995"/>
        <n v="74.17"/>
        <n v="75.989999999999995"/>
        <n v="31.54"/>
        <n v="93.59"/>
        <n v="46.83"/>
        <n v="89.37"/>
        <n v="41.6"/>
        <n v="28.99"/>
        <n v="45.35"/>
        <n v="171.48"/>
        <n v="25.97"/>
        <n v="97.14"/>
        <n v="128.27000000000001"/>
        <n v="49.89"/>
        <n v="170.43"/>
        <n v="186.78"/>
        <n v="63.98"/>
        <n v="225.64"/>
        <n v="92.59"/>
        <n v="49.93"/>
        <n v="128.91999999999999"/>
        <n v="13.74"/>
        <n v="99.51"/>
        <n v="56.55"/>
        <n v="174.72"/>
        <n v="41.81"/>
        <n v="55.16"/>
        <n v="137.81"/>
        <n v="107.81"/>
        <n v="61.24"/>
        <n v="34.04"/>
        <n v="74.069999999999993"/>
        <n v="169.47"/>
        <n v="39.35"/>
        <n v="87.09"/>
        <n v="100.44"/>
        <n v="184.87"/>
        <n v="31.36"/>
        <n v="46.94"/>
        <n v="37.47"/>
        <n v="15.92"/>
        <n v="180.83"/>
        <n v="73.81"/>
        <n v="127.52"/>
        <n v="52.08"/>
        <n v="25.28"/>
        <n v="108.92"/>
        <n v="45.06"/>
        <n v="62.02"/>
        <n v="120.44"/>
        <n v="35.74"/>
        <n v="50.2"/>
        <n v="65.510000000000005"/>
        <n v="110.1"/>
        <n v="109.05"/>
        <n v="67.459999999999994"/>
        <n v="98.88"/>
        <n v="162.5"/>
        <n v="21.82"/>
        <n v="115.89"/>
        <n v="80.040000000000006"/>
        <n v="76.23"/>
        <n v="72.81"/>
        <n v="29.75"/>
        <n v="33.630000000000003"/>
        <n v="101.93"/>
        <n v="41.43"/>
        <n v="126.14"/>
        <n v="96.76"/>
        <n v="114.32"/>
        <n v="102.46"/>
        <n v="81.34"/>
        <n v="55.49"/>
        <n v="27.58"/>
        <n v="116.58"/>
        <n v="62.47"/>
        <n v="88.71"/>
        <n v="150.58000000000001"/>
        <n v="163.16999999999999"/>
        <n v="135.30000000000001"/>
        <n v="146.43"/>
        <n v="160.27000000000001"/>
        <n v="154.91999999999999"/>
        <n v="137.33000000000001"/>
        <n v="38.18"/>
        <n v="32.46"/>
        <n v="43.26"/>
        <n v="19.559999999999999"/>
        <n v="155.66"/>
        <n v="158.31"/>
        <n v="59.13"/>
        <n v="22.45"/>
        <n v="78.47"/>
        <n v="112.28"/>
        <n v="47.51"/>
        <n v="80.39"/>
        <n v="47.66"/>
        <n v="129.86000000000001"/>
        <n v="32.74"/>
        <n v="79.27"/>
        <n v="119.38"/>
        <n v="66.17"/>
        <n v="62.84"/>
        <n v="209.66"/>
        <n v="37.53"/>
        <n v="140.28"/>
        <n v="171.07"/>
        <n v="77.87"/>
        <n v="80.540000000000006"/>
        <n v="28.38"/>
        <n v="137.83000000000001"/>
        <n v="53.48"/>
        <n v="29.35"/>
        <n v="86.4"/>
        <n v="55.09"/>
        <n v="36.93"/>
        <n v="123.23"/>
        <n v="69.69"/>
        <n v="34.89"/>
        <n v="229.8"/>
        <n v="144.27000000000001"/>
        <n v="35.380000000000003"/>
        <n v="50.34"/>
        <n v="51.48"/>
        <n v="117.02"/>
        <n v="35.159999999999997"/>
        <n v="75.92"/>
        <n v="29.43"/>
        <n v="86.3"/>
        <n v="62.16"/>
        <n v="53.64"/>
        <n v="103.34"/>
        <n v="29.01"/>
        <n v="34.299999999999997"/>
        <n v="53.88"/>
        <n v="67.2"/>
        <n v="24.41"/>
        <n v="106.09"/>
        <n v="33.71"/>
        <n v="86.9"/>
        <n v="119.84"/>
        <n v="167.27"/>
        <n v="146.37"/>
        <n v="32.799999999999997"/>
        <n v="80"/>
        <n v="52.6"/>
        <n v="57.67"/>
        <n v="99.02"/>
        <n v="43.47"/>
        <n v="61.67"/>
        <n v="71.739999999999995"/>
        <n v="91.11"/>
        <n v="46.07"/>
        <n v="156.27000000000001"/>
        <n v="56.35"/>
        <n v="90.9"/>
        <n v="25.86"/>
        <n v="69.94"/>
        <n v="23.29"/>
        <n v="34.99"/>
        <n v="108.28"/>
        <n v="45.48"/>
        <n v="158.77000000000001"/>
        <n v="95.48"/>
        <n v="190.78"/>
        <n v="44.73"/>
        <n v="65.48"/>
        <n v="86.1"/>
        <n v="100.14"/>
        <n v="203.4"/>
        <n v="71.989999999999995"/>
        <n v="118.93"/>
        <n v="160.05000000000001"/>
        <n v="59.53"/>
        <n v="155.32"/>
        <n v="17.489999999999998"/>
        <n v="182.42"/>
        <n v="81.67"/>
        <n v="37.07"/>
        <n v="80.97"/>
        <n v="116.4"/>
        <n v="63.69"/>
        <n v="135.02000000000001"/>
        <n v="45.37"/>
        <n v="47.08"/>
        <n v="46.63"/>
        <n v="50.17"/>
        <n v="72.69"/>
        <n v="117.57"/>
        <n v="83.2"/>
        <n v="158.01"/>
        <n v="60.92"/>
        <n v="91.28"/>
        <n v="109.15"/>
        <n v="60.97"/>
        <n v="41.97"/>
        <n v="151.35"/>
        <n v="40.82"/>
        <n v="79.48"/>
        <n v="49.35"/>
        <n v="79.61"/>
        <n v="60.13"/>
        <n v="42.63"/>
        <n v="55.1"/>
        <n v="100.27"/>
        <n v="175.11"/>
        <n v="77.08"/>
        <n v="96.42"/>
        <n v="23.38"/>
        <n v="147.52000000000001"/>
        <n v="115.61"/>
        <n v="90.58"/>
        <n v="64.84"/>
        <n v="37.270000000000003"/>
        <n v="40.54"/>
        <n v="66.400000000000006"/>
        <n v="93.63"/>
        <n v="95.55"/>
        <n v="146.44999999999999"/>
        <n v="96.9"/>
        <n v="71.83"/>
        <n v="29.17"/>
        <n v="17.649999999999999"/>
        <n v="73.569999999999993"/>
        <n v="75.95"/>
        <n v="79.040000000000006"/>
        <n v="26.85"/>
        <n v="71.459999999999994"/>
        <n v="55.44"/>
        <n v="22.24"/>
        <n v="29.12"/>
        <n v="57.1"/>
        <n v="248.05"/>
        <n v="64.5"/>
        <n v="124.13"/>
        <n v="61.09"/>
        <n v="48.27"/>
        <n v="88.77"/>
        <n v="94.17"/>
        <n v="30.44"/>
        <n v="114.29"/>
        <n v="77.92"/>
        <n v="38.56"/>
        <n v="64.94"/>
        <n v="27.54"/>
        <n v="59.77"/>
        <n v="16.21"/>
        <n v="75.84"/>
        <n v="68.510000000000005"/>
        <n v="25.49"/>
        <n v="70.88"/>
        <n v="161.1"/>
        <n v="50.76"/>
        <n v="155.85"/>
        <n v="44.79"/>
        <n v="76.95"/>
        <n v="18"/>
        <n v="49.97"/>
        <n v="169.69"/>
        <n v="179.58"/>
        <n v="110.81"/>
        <n v="61.84"/>
        <n v="161.72"/>
        <n v="74.27"/>
        <n v="113.82"/>
        <n v="42.28"/>
        <n v="52.92"/>
        <n v="38.04"/>
        <n v="129.76"/>
        <n v="63.39"/>
        <n v="189.44"/>
        <n v="63.42"/>
        <n v="35.26"/>
        <n v="44.5"/>
        <n v="105.72"/>
        <n v="24.5"/>
        <n v="23.2"/>
        <n v="73.8"/>
        <n v="51.33"/>
        <n v="80.209999999999994"/>
        <n v="237.65"/>
        <n v="96.35"/>
        <n v="91.92"/>
        <n v="194.05"/>
        <n v="166.88"/>
        <n v="47.01"/>
        <n v="95.57"/>
        <n v="108.65"/>
        <n v="186.53"/>
        <n v="61.16"/>
        <n v="109.25"/>
        <n v="60.08"/>
        <n v="27.65"/>
        <n v="111.09"/>
        <n v="133.51"/>
        <n v="89.78"/>
        <n v="52.87"/>
        <n v="72.37"/>
        <n v="105.1"/>
        <n v="101.19"/>
        <n v="77.040000000000006"/>
        <n v="158.29"/>
        <n v="69.33"/>
        <n v="69.95"/>
        <n v="162.75"/>
        <n v="70.28"/>
        <n v="111.91"/>
        <n v="143.76"/>
        <n v="72.290000000000006"/>
        <n v="122.31"/>
        <n v="92.5"/>
        <n v="89.5"/>
        <n v="161.51"/>
        <n v="38.119999999999997"/>
        <n v="100.08"/>
        <n v="161.79"/>
        <n v="46.42"/>
        <n v="111.03"/>
        <n v="25.77"/>
        <n v="180.67"/>
        <n v="106.79"/>
        <n v="152.97"/>
        <n v="51.09"/>
        <n v="66.849999999999994"/>
        <n v="33.880000000000003"/>
        <n v="124.53"/>
        <n v="125.46"/>
        <n v="138.79"/>
        <n v="50.8"/>
        <n v="41.24"/>
        <n v="100.24"/>
        <n v="52.97"/>
        <n v="69.48"/>
        <n v="177.82"/>
        <n v="142.71"/>
        <n v="105.21"/>
        <n v="32.68"/>
        <n v="167.39"/>
        <n v="218.06"/>
        <n v="52.11"/>
        <n v="73.69"/>
        <n v="14.63"/>
        <n v="35.22"/>
        <n v="96.82"/>
        <n v="114.34"/>
        <n v="82.01"/>
        <n v="85.25"/>
        <n v="70.48"/>
        <n v="203.02"/>
        <n v="102.47"/>
        <n v="14.01"/>
        <n v="79.69"/>
        <n v="47.22"/>
        <n v="146.6"/>
        <n v="27.9"/>
        <n v="139.26"/>
        <n v="30.47"/>
        <n v="85.2"/>
        <n v="35.869999999999997"/>
        <n v="74.13"/>
        <n v="148.33000000000001"/>
        <n v="105.3"/>
        <n v="126.76"/>
        <n v="35.409999999999997"/>
        <n v="68.16"/>
        <n v="60.87"/>
        <n v="59.8"/>
        <n v="75.83"/>
        <n v="55.97"/>
        <n v="72.510000000000005"/>
        <n v="84.8"/>
        <n v="69.209999999999994"/>
        <n v="229.17"/>
        <n v="103.9"/>
        <n v="228.46"/>
        <n v="31.4"/>
        <n v="13.03"/>
        <n v="34.36"/>
        <n v="46.06"/>
        <n v="46.12"/>
        <n v="123.27"/>
        <n v="180.21"/>
        <n v="82.33"/>
        <n v="33.46"/>
        <n v="17.149999999999999"/>
        <n v="39.28"/>
        <n v="208.57"/>
        <n v="110.89"/>
        <n v="117.21"/>
        <n v="11.78"/>
        <n v="47.6"/>
        <n v="20.46"/>
        <n v="61.48"/>
        <n v="33.549999999999997"/>
        <n v="93.74"/>
        <n v="31.57"/>
        <n v="64.209999999999994"/>
        <n v="51.58"/>
        <n v="70.89"/>
        <n v="149.65"/>
        <n v="83.17"/>
        <n v="121.56"/>
        <n v="48.62"/>
        <n v="109.82"/>
        <n v="17.38"/>
        <n v="112.1"/>
        <n v="25.07"/>
        <n v="170.38"/>
        <n v="77.319999999999993"/>
        <n v="24.71"/>
        <n v="61.42"/>
        <n v="56.06"/>
        <n v="33.119999999999997"/>
        <n v="30.51"/>
        <n v="39.130000000000003"/>
        <n v="64.959999999999994"/>
        <n v="145.80000000000001"/>
        <n v="67.88"/>
        <n v="218.64"/>
        <n v="70.84"/>
        <n v="183.3"/>
        <n v="241.81"/>
        <n v="154.12"/>
        <n v="29.26"/>
        <n v="44.7"/>
        <n v="16.850000000000001"/>
        <n v="95.92"/>
        <n v="115.29"/>
        <n v="27.35"/>
        <n v="37.61"/>
        <n v="138.55000000000001"/>
        <n v="43.84"/>
        <n v="74.61"/>
        <n v="132.08000000000001"/>
        <n v="137.13"/>
        <n v="23.47"/>
        <n v="202.13"/>
        <n v="38.08"/>
        <n v="123.04"/>
        <n v="39.94"/>
        <n v="80.19"/>
        <n v="31.49"/>
        <n v="19.62"/>
        <n v="187.63"/>
        <n v="126.33"/>
        <n v="94.35"/>
        <n v="109.85"/>
        <n v="142.88"/>
        <n v="153.18"/>
        <n v="50.12"/>
        <n v="50.49"/>
        <n v="97.9"/>
        <n v="69"/>
        <n v="22.02"/>
        <n v="34.729999999999997"/>
        <n v="116.48"/>
        <n v="40.68"/>
        <n v="118.92"/>
        <n v="26.86"/>
        <n v="113.34"/>
        <n v="36.909999999999997"/>
        <n v="98.41"/>
        <n v="83.18"/>
        <n v="136.1"/>
        <n v="47.88"/>
        <n v="89.26"/>
        <n v="114.2"/>
        <n v="68.31"/>
        <n v="77.989999999999995"/>
        <n v="103.77"/>
        <n v="42.96"/>
        <n v="126.11"/>
        <n v="43.83"/>
        <n v="94.1"/>
        <n v="151.27000000000001"/>
        <n v="61.47"/>
        <n v="185.96"/>
        <n v="113.05"/>
        <n v="72.42"/>
        <n v="29.04"/>
        <n v="79.77"/>
        <n v="26.57"/>
        <n v="100.35"/>
        <n v="41.37"/>
        <n v="158.24"/>
        <n v="153.46"/>
        <n v="54.92"/>
        <n v="26.02"/>
        <n v="47.14"/>
        <n v="16.41"/>
        <n v="43.88"/>
        <n v="19.68"/>
        <n v="79.63"/>
        <n v="16.32"/>
        <n v="84.72"/>
        <n v="156.24"/>
        <n v="152.94999999999999"/>
        <n v="70.41"/>
        <n v="32.04"/>
        <n v="108.58"/>
        <n v="84.17"/>
        <n v="76.45"/>
        <n v="50.31"/>
        <n v="68.790000000000006"/>
        <n v="32.950000000000003"/>
        <n v="51.89"/>
        <n v="82.65"/>
        <n v="111.81"/>
        <n v="70.78"/>
        <n v="41.59"/>
        <n v="23.66"/>
        <n v="44.41"/>
        <n v="76.02"/>
        <n v="75.48"/>
        <n v="149.71"/>
        <n v="61.9"/>
        <n v="55.65"/>
        <n v="23.04"/>
        <n v="47.32"/>
        <n v="52.21"/>
        <n v="169.32"/>
        <n v="115.77"/>
        <n v="139.91"/>
        <n v="101.73"/>
        <n v="105.85"/>
        <n v="105.37"/>
        <n v="44.42"/>
        <n v="141.29"/>
        <n v="154.21"/>
        <n v="34.6"/>
        <n v="99.97"/>
        <n v="194.78"/>
        <n v="208.93"/>
        <n v="34.229999999999997"/>
        <n v="15.13"/>
        <n v="128.97999999999999"/>
        <n v="40.51"/>
        <n v="104.75"/>
        <n v="121.33"/>
        <n v="78.09"/>
        <n v="109.19"/>
        <n v="126.74"/>
        <n v="95.85"/>
        <n v="213.98"/>
        <n v="87.74"/>
        <n v="96.96"/>
        <n v="66.62"/>
        <n v="35.69"/>
        <n v="197.11"/>
        <n v="52.73"/>
        <n v="61.1"/>
        <n v="227.92"/>
        <n v="111.55"/>
        <n v="20.48"/>
        <n v="179.71"/>
        <n v="31.97"/>
        <n v="67.900000000000006"/>
        <n v="27.69"/>
        <n v="91.6"/>
        <n v="220.71"/>
        <n v="118.37"/>
        <n v="54.69"/>
        <n v="46.91"/>
        <n v="74.53"/>
        <n v="45.3"/>
        <n v="117.82"/>
        <n v="61.01"/>
        <n v="222.01"/>
        <n v="123.55"/>
        <n v="24.65"/>
        <n v="168.8"/>
        <n v="23.46"/>
        <n v="74.760000000000005"/>
        <n v="37"/>
        <n v="67.38"/>
        <n v="76.36"/>
        <n v="215.06"/>
        <n v="141.44"/>
        <n v="151.83000000000001"/>
        <n v="67.02"/>
        <n v="40.56"/>
        <n v="58.99"/>
        <n v="104.25"/>
        <n v="102.68"/>
        <n v="88.33"/>
        <n v="63.86"/>
        <n v="17.59"/>
        <n v="115.09"/>
        <n v="73.75"/>
        <n v="66.77"/>
        <n v="63.92"/>
        <n v="26.26"/>
        <n v="57.07"/>
        <n v="143.88"/>
        <n v="223.53"/>
        <n v="164.75"/>
        <n v="56.14"/>
        <n v="39.96"/>
        <n v="11.16"/>
        <n v="53.34"/>
        <n v="118.02"/>
        <n v="73.33"/>
        <n v="167.73"/>
        <n v="79.47"/>
        <n v="34.97"/>
        <n v="52.42"/>
        <n v="26.51"/>
        <n v="92.96"/>
        <n v="39.31"/>
        <n v="133.02000000000001"/>
        <n v="226.99"/>
        <n v="78.3"/>
        <n v="73.930000000000007"/>
        <n v="97.5"/>
        <n v="38.9"/>
        <n v="95.52"/>
        <n v="79"/>
        <n v="26.11"/>
        <n v="60.93"/>
        <n v="44.28"/>
        <n v="124.56"/>
        <n v="30.91"/>
        <n v="159.16"/>
        <n v="169.64"/>
        <n v="59.94"/>
        <n v="58.05"/>
        <n v="28.27"/>
        <n v="22.98"/>
        <n v="48.17"/>
        <n v="55.25"/>
        <n v="92.28"/>
        <n v="128.55000000000001"/>
        <n v="34.130000000000003"/>
        <n v="108.89"/>
        <n v="30.03"/>
        <n v="142.43"/>
        <n v="45.19"/>
        <n v="87.84"/>
        <n v="47.72"/>
        <n v="142.36000000000001"/>
        <n v="71.680000000000007"/>
        <n v="25.63"/>
        <n v="16.14"/>
        <n v="39.950000000000003"/>
        <n v="70.709999999999994"/>
        <n v="133.69999999999999"/>
        <n v="138.15"/>
        <n v="195.03"/>
        <n v="67.62"/>
        <n v="50.3"/>
        <n v="130.65"/>
        <n v="56.45"/>
        <n v="124.8"/>
        <n v="52.57"/>
        <n v="151.62"/>
        <n v="147.5"/>
        <n v="64.22"/>
        <n v="183.6"/>
        <n v="195.83"/>
        <n v="31.65"/>
        <n v="30.78"/>
        <n v="150.96"/>
        <n v="48.3"/>
        <n v="182.4"/>
        <n v="155.75"/>
        <n v="162.91"/>
        <n v="169.77"/>
        <n v="30.19"/>
        <n v="29.5"/>
        <n v="218.41"/>
        <n v="93.54"/>
        <n v="84.65"/>
        <n v="89.62"/>
        <n v="39.119999999999997"/>
        <n v="50.9"/>
        <n v="31.23"/>
        <n v="160.38"/>
        <n v="71.540000000000006"/>
        <n v="16.64"/>
        <n v="74.099999999999994"/>
        <n v="23.56"/>
        <n v="51.82"/>
        <n v="184.24"/>
        <n v="94.83"/>
        <n v="115.58"/>
        <n v="48.03"/>
        <n v="24.55"/>
        <n v="81.56"/>
        <n v="234.63"/>
        <n v="27.6"/>
        <n v="86.87"/>
        <n v="26.19"/>
        <n v="117.81"/>
        <n v="34.72"/>
        <n v="107.49"/>
        <n v="38.700000000000003"/>
        <n v="79.2"/>
        <n v="94.82"/>
        <n v="102.95"/>
        <n v="60.17"/>
        <n v="82.48"/>
        <n v="77.44"/>
        <n v="21.48"/>
        <n v="36.56"/>
        <n v="78.010000000000005"/>
        <n v="138.87"/>
        <n v="132.82"/>
        <n v="110.54"/>
        <n v="29.07"/>
        <n v="141.91999999999999"/>
        <n v="67.84"/>
        <n v="143.27000000000001"/>
        <n v="20.97"/>
        <n v="42.41"/>
        <n v="184.7"/>
        <n v="55.4"/>
        <n v="85.81"/>
        <n v="88.64"/>
        <n v="14.98"/>
        <n v="205.37"/>
        <n v="111.66"/>
        <n v="80.599999999999994"/>
        <n v="66.739999999999995"/>
        <n v="104.19"/>
        <n v="216.73"/>
        <n v="87.82"/>
        <n v="81.59"/>
        <n v="62.59"/>
        <n v="96.73"/>
        <n v="19.34"/>
        <n v="78.459999999999994"/>
        <n v="90.32"/>
        <n v="175.31"/>
        <n v="171.92"/>
        <n v="35.6"/>
        <n v="81.7"/>
        <n v="29.7"/>
        <n v="239.65"/>
        <n v="90.41"/>
        <n v="142.55000000000001"/>
        <n v="53.13"/>
        <n v="80.81"/>
        <n v="89.39"/>
        <n v="23.54"/>
        <n v="44.49"/>
        <n v="111.7"/>
        <n v="33"/>
        <n v="137.24"/>
        <n v="53.74"/>
        <n v="60.18"/>
        <n v="78.44"/>
        <n v="183.05"/>
        <n v="76.3"/>
        <n v="84.21"/>
        <n v="77.34"/>
        <n v="67.06"/>
        <n v="103.85"/>
        <n v="115.98"/>
        <n v="175.43"/>
        <n v="162.81"/>
        <n v="146.68"/>
        <n v="92.9"/>
        <n v="126.26"/>
        <n v="89.1"/>
        <n v="170"/>
        <n v="154.02000000000001"/>
        <n v="215.1"/>
        <n v="40.28"/>
        <n v="21.07"/>
        <n v="10.48"/>
        <n v="146.07"/>
        <n v="135.97"/>
        <n v="78.599999999999994"/>
        <n v="150.49"/>
        <n v="84.29"/>
        <n v="38.86"/>
        <n v="38.72"/>
        <n v="177.1"/>
        <n v="118.14"/>
        <n v="20.149999999999999"/>
        <n v="29.61"/>
        <n v="244.13"/>
        <n v="16.54"/>
        <n v="175.42"/>
        <n v="106.12"/>
        <n v="52.1"/>
        <n v="115.44"/>
        <n v="44.87"/>
        <n v="97.03"/>
        <n v="28.21"/>
        <n v="72.78"/>
        <n v="189.32"/>
        <n v="69.55"/>
        <n v="21.15"/>
        <n v="144.63999999999999"/>
        <n v="180.99"/>
        <n v="32.909999999999997"/>
        <n v="63.46"/>
        <n v="72.47"/>
        <n v="65.349999999999994"/>
        <n v="81.150000000000006"/>
        <n v="63.41"/>
        <n v="198.22"/>
        <n v="102.61"/>
        <n v="49.31"/>
        <n v="206.94"/>
        <n v="19.23"/>
        <n v="98.15"/>
        <n v="19.96"/>
        <n v="41.52"/>
        <n v="189.24"/>
        <n v="128.11000000000001"/>
        <n v="66.48"/>
        <n v="178.05"/>
        <n v="73.760000000000005"/>
        <n v="48.89"/>
        <n v="108.82"/>
        <n v="144.22999999999999"/>
        <n v="77.45"/>
        <n v="34.159999999999997"/>
        <n v="63.67"/>
        <n v="249.98"/>
        <n v="103.92"/>
        <n v="116.76"/>
        <n v="43.48"/>
        <n v="39.9"/>
        <n v="54.44"/>
        <n v="64.11"/>
        <n v="91.85"/>
        <n v="119.36"/>
        <n v="8.23"/>
        <n v="89.12"/>
        <n v="115.4"/>
        <n v="155.19999999999999"/>
        <n v="104.83"/>
        <n v="41.62"/>
        <n v="83.96"/>
        <n v="45.52"/>
        <n v="77.69"/>
        <n v="168.02"/>
        <n v="80.41"/>
        <n v="102.76"/>
        <n v="68.95"/>
        <n v="43.04"/>
        <n v="81.819999999999993"/>
        <n v="53.7"/>
        <n v="100.11"/>
        <n v="14.81"/>
        <n v="105.98"/>
        <n v="84.97"/>
        <n v="41.04"/>
        <n v="160.12"/>
        <n v="32.4"/>
        <n v="119.59"/>
        <n v="35.19"/>
        <n v="78.069999999999993"/>
        <n v="75.78"/>
        <n v="93.41"/>
        <n v="66.900000000000006"/>
        <n v="103.16"/>
        <n v="89.13"/>
        <n v="96.03"/>
        <n v="129"/>
        <n v="160.59"/>
        <n v="56.38"/>
        <n v="80.150000000000006"/>
        <n v="21.43"/>
        <n v="87.11"/>
        <n v="36.29"/>
        <n v="105.59"/>
        <n v="93.5"/>
        <n v="37.76"/>
        <n v="85.49"/>
        <n v="63.5"/>
        <n v="110.77"/>
        <n v="178.7"/>
        <n v="83.16"/>
        <n v="202.53"/>
        <n v="17.87"/>
        <n v="56.57"/>
        <n v="47.74"/>
        <n v="139.27000000000001"/>
        <n v="124.36"/>
        <n v="62.96"/>
        <n v="9.7100000000000009"/>
        <n v="48.21"/>
        <n v="140.38999999999999"/>
        <n v="32.21"/>
        <n v="154.11000000000001"/>
        <n v="37.06"/>
        <n v="171.16"/>
        <n v="118.57"/>
        <n v="118.46"/>
        <n v="122.7"/>
        <n v="68.2"/>
        <n v="178.56"/>
        <n v="76.08"/>
        <n v="96.99"/>
        <n v="98.22"/>
        <n v="66.58"/>
        <n v="69.22"/>
        <n v="85.01"/>
        <n v="31.41"/>
        <n v="50.58"/>
        <n v="35.880000000000003"/>
        <n v="105.52"/>
      </sharedItems>
    </cacheField>
    <cacheField name="purchase_date" numFmtId="1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ount="51">
        <n v="37"/>
        <n v="2"/>
        <n v="22"/>
        <n v="48"/>
        <n v="10"/>
        <n v="38"/>
        <n v="47"/>
        <n v="14"/>
        <n v="3"/>
        <n v="43"/>
        <n v="39"/>
        <n v="7"/>
        <n v="17"/>
        <n v="16"/>
        <n v="1"/>
        <n v="42"/>
        <n v="46"/>
        <n v="25"/>
        <n v="28"/>
        <n v="6"/>
        <n v="5"/>
        <n v="44"/>
        <n v="31"/>
        <n v="32"/>
        <n v="40"/>
        <n v="36"/>
        <n v="11"/>
        <n v="33"/>
        <n v="13"/>
        <n v="50"/>
        <n v="21"/>
        <n v="35"/>
        <n v="19"/>
        <n v="27"/>
        <n v="15"/>
        <n v="30"/>
        <n v="20"/>
        <n v="49"/>
        <n v="8"/>
        <n v="23"/>
        <n v="34"/>
        <n v="45"/>
        <n v="26"/>
        <n v="12"/>
        <n v="41"/>
        <n v="9"/>
        <n v="4"/>
        <n v="24"/>
        <n v="29"/>
        <n v="18"/>
        <n v="0"/>
      </sharedItems>
    </cacheField>
    <cacheField name="custrating" numFmtId="0">
      <sharedItems containsMixedTypes="1" containsNumber="1" minValue="1" maxValue="5"/>
    </cacheField>
    <cacheField name="customer_rating2" numFmtId="0">
      <sharedItems containsSemiMixedTypes="0" containsString="0" containsNumber="1" minValue="1" maxValue="5"/>
    </cacheField>
    <cacheField name="is_returned" numFmtId="0">
      <sharedItems/>
    </cacheField>
    <cacheField name="retresn" numFmtId="0">
      <sharedItems/>
    </cacheField>
    <cacheField name="return_reason2" numFmtId="0">
      <sharedItems/>
    </cacheField>
    <cacheField name="Total Asset Value" numFmtId="164">
      <sharedItems containsSemiMixedTypes="0" containsString="0" containsNumber="1" minValue="0" maxValue="11667.390000000001"/>
    </cacheField>
    <cacheField name="Pur year" numFmtId="0">
      <sharedItems containsSemiMixedTypes="0" containsString="0" containsNumber="1" containsInteger="1" minValue="2024" maxValue="2025"/>
    </cacheField>
    <cacheField name="Pur month" numFmtId="164">
      <sharedItems/>
    </cacheField>
    <cacheField name="Discount Amount" numFmtId="165">
      <sharedItems containsSemiMixedTypes="0" containsString="0" containsNumber="1" minValue="0" maxValue="132.06"/>
    </cacheField>
    <cacheField name="Final Price" numFmtId="165">
      <sharedItems containsSemiMixedTypes="0" containsString="0" containsNumber="1" minValue="7.2853200000000005" maxValue="249.98"/>
    </cacheField>
    <cacheField name="is_returned22" numFmtId="2">
      <sharedItems containsSemiMixedTypes="0" containsString="0" containsNumber="1" containsInteger="1" minValue="0" maxValue="1"/>
    </cacheField>
    <cacheField name="Replacement Size" numFmtId="2">
      <sharedItems/>
    </cacheField>
    <cacheField name="Stock Status" numFmtId="2">
      <sharedItems count="4">
        <s v="High Stock"/>
        <s v="Need to Restock"/>
        <s v="Stock OK"/>
        <s v="Low Stock"/>
      </sharedItems>
    </cacheField>
    <cacheField name="Movement Status" numFmtId="2">
      <sharedItems count="3">
        <s v="Slow Moving"/>
        <s v="Fast Moving"/>
        <s v="Moderate Moving"/>
      </sharedItems>
    </cacheField>
    <cacheField name="Satisfaction Level" numFmtId="2">
      <sharedItems count="5">
        <s v="Satisfied"/>
        <s v="Neutral"/>
        <s v="Very Satisfied"/>
        <s v="Dissatisfied"/>
        <s v="Highly Satisfi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s v="Spring"/>
    <s v="XL"/>
    <s v="Red"/>
    <n v="196.01"/>
    <n v="0"/>
    <n v="196.01"/>
    <d v="2025-07-05T00:00:00"/>
    <n v="37"/>
    <n v="3"/>
    <x v="0"/>
    <b v="0"/>
    <s v="null"/>
    <x v="0"/>
    <n v="7252.37"/>
    <n v="2025"/>
    <s v="July"/>
  </r>
  <r>
    <x v="1"/>
    <x v="1"/>
    <x v="1"/>
    <s v="Winter"/>
    <s v="L"/>
    <s v="Pink"/>
    <n v="119.64"/>
    <n v="0"/>
    <n v="119.64"/>
    <d v="2025-08-06T00:00:00"/>
    <n v="2"/>
    <n v="2.5"/>
    <x v="1"/>
    <b v="0"/>
    <s v="null"/>
    <x v="0"/>
    <n v="239.28"/>
    <n v="2025"/>
    <s v="August"/>
  </r>
  <r>
    <x v="2"/>
    <x v="2"/>
    <x v="1"/>
    <s v="Winter"/>
    <s v="null"/>
    <s v="Black"/>
    <n v="33.799999999999997"/>
    <n v="0"/>
    <n v="33.799999999999997"/>
    <d v="2025-08-06T00:00:00"/>
    <n v="22"/>
    <n v="4.3"/>
    <x v="2"/>
    <b v="0"/>
    <s v="null"/>
    <x v="0"/>
    <n v="743.59999999999991"/>
    <n v="2025"/>
    <s v="August"/>
  </r>
  <r>
    <x v="3"/>
    <x v="3"/>
    <x v="1"/>
    <s v="Spring"/>
    <s v="XL"/>
    <s v="Black"/>
    <n v="75.36"/>
    <n v="0"/>
    <n v="75.36"/>
    <d v="2025-07-07T00:00:00"/>
    <n v="48"/>
    <n v="2.6"/>
    <x v="3"/>
    <b v="0"/>
    <s v="null"/>
    <x v="0"/>
    <n v="3617.2799999999997"/>
    <n v="2025"/>
    <s v="July"/>
  </r>
  <r>
    <x v="4"/>
    <x v="1"/>
    <x v="2"/>
    <s v="Winter"/>
    <s v="XL"/>
    <s v="Black"/>
    <n v="105.02"/>
    <n v="0"/>
    <n v="105.02"/>
    <d v="2025-08-06T00:00:00"/>
    <n v="10"/>
    <s v="null"/>
    <x v="0"/>
    <b v="0"/>
    <s v="null"/>
    <x v="0"/>
    <n v="1050.2"/>
    <n v="2025"/>
    <s v="August"/>
  </r>
  <r>
    <x v="5"/>
    <x v="2"/>
    <x v="0"/>
    <s v="Fall"/>
    <s v="null"/>
    <s v="White"/>
    <n v="35.03"/>
    <n v="35.4"/>
    <n v="22.63"/>
    <d v="2025-08-06T00:00:00"/>
    <n v="38"/>
    <n v="2.9"/>
    <x v="4"/>
    <b v="1"/>
    <s v="Color Mismatch"/>
    <x v="1"/>
    <n v="859.93999999999994"/>
    <n v="2025"/>
    <s v="August"/>
  </r>
  <r>
    <x v="6"/>
    <x v="4"/>
    <x v="0"/>
    <s v="Spring"/>
    <s v="S"/>
    <s v="Gray"/>
    <n v="53.83"/>
    <n v="54.5"/>
    <n v="24.49"/>
    <d v="2024-10-29T00:00:00"/>
    <n v="38"/>
    <n v="2.6"/>
    <x v="3"/>
    <b v="0"/>
    <s v="null"/>
    <x v="0"/>
    <n v="930.61999999999989"/>
    <n v="2024"/>
    <s v="October"/>
  </r>
  <r>
    <x v="7"/>
    <x v="5"/>
    <x v="3"/>
    <s v="Winter"/>
    <s v="XL"/>
    <s v="Blue"/>
    <n v="91.55"/>
    <n v="22.1"/>
    <n v="71.319999999999993"/>
    <d v="2025-08-06T00:00:00"/>
    <n v="47"/>
    <n v="1.6"/>
    <x v="5"/>
    <b v="0"/>
    <s v="null"/>
    <x v="0"/>
    <n v="3352.0399999999995"/>
    <n v="2025"/>
    <s v="August"/>
  </r>
  <r>
    <x v="8"/>
    <x v="0"/>
    <x v="1"/>
    <s v="Spring"/>
    <s v="XL"/>
    <s v="Green"/>
    <n v="227.73"/>
    <n v="12.8"/>
    <n v="198.58"/>
    <d v="2025-03-24T00:00:00"/>
    <n v="14"/>
    <s v="null"/>
    <x v="0"/>
    <b v="0"/>
    <s v="null"/>
    <x v="0"/>
    <n v="2780.1200000000003"/>
    <n v="2025"/>
    <s v="March"/>
  </r>
  <r>
    <x v="9"/>
    <x v="0"/>
    <x v="4"/>
    <s v="Fall"/>
    <s v="XXL"/>
    <s v="Pink"/>
    <n v="248.41"/>
    <n v="10.9"/>
    <n v="221.33"/>
    <d v="2025-08-06T00:00:00"/>
    <n v="37"/>
    <s v="null"/>
    <x v="0"/>
    <b v="0"/>
    <s v="null"/>
    <x v="0"/>
    <n v="8189.21"/>
    <n v="2025"/>
    <s v="August"/>
  </r>
  <r>
    <x v="10"/>
    <x v="1"/>
    <x v="3"/>
    <s v="Spring"/>
    <s v="L"/>
    <s v="Black"/>
    <n v="116.84"/>
    <n v="0"/>
    <n v="116.84"/>
    <d v="2025-04-25T00:00:00"/>
    <n v="3"/>
    <n v="4.4000000000000004"/>
    <x v="6"/>
    <b v="0"/>
    <s v="null"/>
    <x v="0"/>
    <n v="350.52"/>
    <n v="2025"/>
    <s v="April"/>
  </r>
  <r>
    <x v="11"/>
    <x v="3"/>
    <x v="1"/>
    <s v="Winter"/>
    <s v="S"/>
    <s v="Blue"/>
    <n v="146.97999999999999"/>
    <n v="0"/>
    <n v="146.97999999999999"/>
    <d v="2025-08-06T00:00:00"/>
    <n v="2"/>
    <n v="3.4"/>
    <x v="7"/>
    <b v="0"/>
    <s v="null"/>
    <x v="0"/>
    <n v="293.95999999999998"/>
    <n v="2025"/>
    <s v="August"/>
  </r>
  <r>
    <x v="12"/>
    <x v="4"/>
    <x v="5"/>
    <s v="Spring"/>
    <s v="S"/>
    <s v="White"/>
    <n v="37.51"/>
    <n v="0"/>
    <n v="37.51"/>
    <d v="2025-01-04T00:00:00"/>
    <n v="43"/>
    <s v="null"/>
    <x v="0"/>
    <b v="0"/>
    <s v="null"/>
    <x v="0"/>
    <n v="1612.9299999999998"/>
    <n v="2025"/>
    <s v="January"/>
  </r>
  <r>
    <x v="13"/>
    <x v="5"/>
    <x v="1"/>
    <s v="Fall"/>
    <s v="XS"/>
    <s v="Beige"/>
    <n v="48.15"/>
    <n v="0"/>
    <n v="48.15"/>
    <d v="2025-08-06T00:00:00"/>
    <n v="39"/>
    <n v="1.6"/>
    <x v="5"/>
    <b v="0"/>
    <s v="null"/>
    <x v="0"/>
    <n v="1877.85"/>
    <n v="2025"/>
    <s v="August"/>
  </r>
  <r>
    <x v="14"/>
    <x v="1"/>
    <x v="3"/>
    <s v="Winter"/>
    <s v="M"/>
    <s v="Beige"/>
    <n v="79.66"/>
    <n v="0"/>
    <n v="79.66"/>
    <d v="2025-08-06T00:00:00"/>
    <n v="7"/>
    <n v="1.7"/>
    <x v="8"/>
    <b v="0"/>
    <s v="null"/>
    <x v="0"/>
    <n v="557.62"/>
    <n v="2025"/>
    <s v="August"/>
  </r>
  <r>
    <x v="15"/>
    <x v="2"/>
    <x v="3"/>
    <s v="Winter"/>
    <s v="null"/>
    <s v="Green"/>
    <n v="67.569999999999993"/>
    <n v="0"/>
    <n v="67.569999999999993"/>
    <d v="2025-08-06T00:00:00"/>
    <n v="17"/>
    <n v="2.4"/>
    <x v="9"/>
    <b v="0"/>
    <s v="null"/>
    <x v="0"/>
    <n v="1148.6899999999998"/>
    <n v="2025"/>
    <s v="August"/>
  </r>
  <r>
    <x v="16"/>
    <x v="3"/>
    <x v="6"/>
    <s v="Summer"/>
    <s v="S"/>
    <s v="Beige"/>
    <n v="123.53"/>
    <n v="0"/>
    <n v="123.53"/>
    <d v="2025-08-06T00:00:00"/>
    <n v="14"/>
    <n v="4.5999999999999996"/>
    <x v="10"/>
    <b v="0"/>
    <s v="null"/>
    <x v="0"/>
    <n v="1729.42"/>
    <n v="2025"/>
    <s v="August"/>
  </r>
  <r>
    <x v="17"/>
    <x v="1"/>
    <x v="5"/>
    <s v="Winter"/>
    <s v="L"/>
    <s v="Navy"/>
    <n v="102.35"/>
    <n v="0"/>
    <n v="102.35"/>
    <d v="2025-08-06T00:00:00"/>
    <n v="14"/>
    <n v="3.5"/>
    <x v="11"/>
    <b v="0"/>
    <s v="null"/>
    <x v="0"/>
    <n v="1432.8999999999999"/>
    <n v="2025"/>
    <s v="August"/>
  </r>
  <r>
    <x v="18"/>
    <x v="0"/>
    <x v="3"/>
    <s v="Summer"/>
    <s v="M"/>
    <s v="Purple"/>
    <n v="137.94999999999999"/>
    <n v="58.5"/>
    <n v="57.25"/>
    <d v="2025-08-06T00:00:00"/>
    <n v="16"/>
    <n v="4.0999999999999996"/>
    <x v="12"/>
    <b v="0"/>
    <s v="null"/>
    <x v="0"/>
    <n v="916"/>
    <n v="2025"/>
    <s v="August"/>
  </r>
  <r>
    <x v="19"/>
    <x v="0"/>
    <x v="2"/>
    <s v="Summer"/>
    <s v="XXL"/>
    <s v="Gray"/>
    <n v="142.59"/>
    <n v="0"/>
    <n v="142.59"/>
    <d v="2025-08-06T00:00:00"/>
    <n v="1"/>
    <n v="3.7"/>
    <x v="13"/>
    <b v="0"/>
    <s v="null"/>
    <x v="0"/>
    <n v="142.59"/>
    <n v="2025"/>
    <s v="August"/>
  </r>
  <r>
    <x v="20"/>
    <x v="4"/>
    <x v="3"/>
    <s v="Fall"/>
    <s v="L"/>
    <s v="Beige"/>
    <n v="33.33"/>
    <n v="21.8"/>
    <n v="26.06"/>
    <d v="2025-08-06T00:00:00"/>
    <n v="42"/>
    <s v="null"/>
    <x v="0"/>
    <b v="0"/>
    <s v="null"/>
    <x v="0"/>
    <n v="1094.52"/>
    <n v="2025"/>
    <s v="August"/>
  </r>
  <r>
    <x v="21"/>
    <x v="2"/>
    <x v="0"/>
    <s v="Spring"/>
    <s v="null"/>
    <s v="Brown"/>
    <n v="62.3"/>
    <n v="0"/>
    <n v="62.3"/>
    <d v="2024-09-24T00:00:00"/>
    <n v="10"/>
    <n v="2.5"/>
    <x v="1"/>
    <b v="0"/>
    <s v="null"/>
    <x v="0"/>
    <n v="623"/>
    <n v="2024"/>
    <s v="September"/>
  </r>
  <r>
    <x v="22"/>
    <x v="2"/>
    <x v="0"/>
    <s v="Winter"/>
    <s v="null"/>
    <s v="Pink"/>
    <n v="38.479999999999997"/>
    <n v="0"/>
    <n v="38.479999999999997"/>
    <d v="2025-08-06T00:00:00"/>
    <n v="46"/>
    <n v="1.2"/>
    <x v="14"/>
    <b v="0"/>
    <s v="null"/>
    <x v="0"/>
    <n v="1770.08"/>
    <n v="2025"/>
    <s v="August"/>
  </r>
  <r>
    <x v="23"/>
    <x v="5"/>
    <x v="2"/>
    <s v="Summer"/>
    <s v="XL"/>
    <s v="Green"/>
    <n v="91.36"/>
    <n v="0"/>
    <n v="91.36"/>
    <d v="2025-08-06T00:00:00"/>
    <n v="37"/>
    <n v="1.2"/>
    <x v="14"/>
    <b v="1"/>
    <s v="Size Issue"/>
    <x v="2"/>
    <n v="3380.32"/>
    <n v="2025"/>
    <s v="August"/>
  </r>
  <r>
    <x v="24"/>
    <x v="1"/>
    <x v="7"/>
    <s v="Fall"/>
    <s v="XS"/>
    <s v="Blue"/>
    <n v="80.47"/>
    <n v="29.1"/>
    <n v="57.05"/>
    <d v="2025-08-06T00:00:00"/>
    <n v="38"/>
    <n v="3.6"/>
    <x v="15"/>
    <b v="0"/>
    <s v="null"/>
    <x v="0"/>
    <n v="2167.9"/>
    <n v="2025"/>
    <s v="August"/>
  </r>
  <r>
    <x v="25"/>
    <x v="4"/>
    <x v="1"/>
    <s v="Spring"/>
    <s v="M"/>
    <s v="Red"/>
    <n v="40.89"/>
    <n v="34"/>
    <n v="26.99"/>
    <d v="2025-06-11T00:00:00"/>
    <n v="16"/>
    <n v="3.7"/>
    <x v="13"/>
    <b v="0"/>
    <s v="null"/>
    <x v="0"/>
    <n v="431.84"/>
    <n v="2025"/>
    <s v="June"/>
  </r>
  <r>
    <x v="26"/>
    <x v="4"/>
    <x v="2"/>
    <s v="Summer"/>
    <s v="L"/>
    <s v="Red"/>
    <n v="47.04"/>
    <n v="36"/>
    <n v="30.11"/>
    <d v="2025-08-06T00:00:00"/>
    <n v="25"/>
    <n v="1.1000000000000001"/>
    <x v="16"/>
    <b v="1"/>
    <s v="Damaged"/>
    <x v="3"/>
    <n v="752.75"/>
    <n v="2025"/>
    <s v="August"/>
  </r>
  <r>
    <x v="27"/>
    <x v="4"/>
    <x v="6"/>
    <s v="Summer"/>
    <s v="M"/>
    <s v="Blue"/>
    <n v="53.37"/>
    <n v="0"/>
    <n v="53.37"/>
    <d v="2025-08-06T00:00:00"/>
    <n v="28"/>
    <n v="3.8"/>
    <x v="17"/>
    <b v="0"/>
    <s v="null"/>
    <x v="0"/>
    <n v="1494.36"/>
    <n v="2025"/>
    <s v="August"/>
  </r>
  <r>
    <x v="28"/>
    <x v="5"/>
    <x v="5"/>
    <s v="Summer"/>
    <s v="L"/>
    <s v="White"/>
    <n v="114.35"/>
    <n v="0"/>
    <n v="114.35"/>
    <d v="2025-08-06T00:00:00"/>
    <n v="6"/>
    <n v="1.2"/>
    <x v="14"/>
    <b v="0"/>
    <s v="null"/>
    <x v="0"/>
    <n v="686.09999999999991"/>
    <n v="2025"/>
    <s v="August"/>
  </r>
  <r>
    <x v="29"/>
    <x v="3"/>
    <x v="6"/>
    <s v="Spring"/>
    <s v="XL"/>
    <s v="Red"/>
    <n v="77.63"/>
    <n v="0"/>
    <n v="77.63"/>
    <d v="2024-10-24T00:00:00"/>
    <n v="1"/>
    <s v="null"/>
    <x v="0"/>
    <b v="0"/>
    <s v="null"/>
    <x v="0"/>
    <n v="77.63"/>
    <n v="2024"/>
    <s v="October"/>
  </r>
  <r>
    <x v="30"/>
    <x v="3"/>
    <x v="1"/>
    <s v="Summer"/>
    <s v="S"/>
    <s v="Red"/>
    <n v="71.290000000000006"/>
    <n v="0"/>
    <n v="71.290000000000006"/>
    <d v="2025-08-06T00:00:00"/>
    <n v="37"/>
    <n v="4.0999999999999996"/>
    <x v="12"/>
    <b v="1"/>
    <s v="Quality Issue"/>
    <x v="4"/>
    <n v="2637.73"/>
    <n v="2025"/>
    <s v="August"/>
  </r>
  <r>
    <x v="31"/>
    <x v="1"/>
    <x v="6"/>
    <s v="Spring"/>
    <s v="L"/>
    <s v="Purple"/>
    <n v="37.43"/>
    <n v="24.4"/>
    <n v="28.3"/>
    <d v="2025-04-16T00:00:00"/>
    <n v="5"/>
    <s v="null"/>
    <x v="0"/>
    <b v="0"/>
    <s v="null"/>
    <x v="0"/>
    <n v="141.5"/>
    <n v="2025"/>
    <s v="April"/>
  </r>
  <r>
    <x v="32"/>
    <x v="3"/>
    <x v="0"/>
    <s v="Spring"/>
    <s v="XL"/>
    <s v="Purple"/>
    <n v="143.78"/>
    <n v="0"/>
    <n v="143.78"/>
    <d v="2024-10-16T00:00:00"/>
    <n v="43"/>
    <n v="1.1000000000000001"/>
    <x v="16"/>
    <b v="0"/>
    <s v="null"/>
    <x v="0"/>
    <n v="6182.54"/>
    <n v="2024"/>
    <s v="October"/>
  </r>
  <r>
    <x v="33"/>
    <x v="1"/>
    <x v="2"/>
    <s v="Summer"/>
    <s v="XL"/>
    <s v="Gray"/>
    <n v="88.23"/>
    <n v="0"/>
    <n v="88.23"/>
    <d v="2025-08-06T00:00:00"/>
    <n v="44"/>
    <n v="1.6"/>
    <x v="5"/>
    <b v="0"/>
    <s v="null"/>
    <x v="0"/>
    <n v="3882.1200000000003"/>
    <n v="2025"/>
    <s v="August"/>
  </r>
  <r>
    <x v="34"/>
    <x v="2"/>
    <x v="7"/>
    <s v="Fall"/>
    <s v="null"/>
    <s v="Navy"/>
    <n v="58.57"/>
    <n v="0"/>
    <n v="58.57"/>
    <d v="2025-08-06T00:00:00"/>
    <n v="38"/>
    <n v="1.5"/>
    <x v="18"/>
    <b v="0"/>
    <s v="null"/>
    <x v="0"/>
    <n v="2225.66"/>
    <n v="2025"/>
    <s v="August"/>
  </r>
  <r>
    <x v="35"/>
    <x v="1"/>
    <x v="1"/>
    <s v="Winter"/>
    <s v="XXL"/>
    <s v="White"/>
    <n v="119.7"/>
    <n v="5.7"/>
    <n v="112.88"/>
    <d v="2025-08-06T00:00:00"/>
    <n v="37"/>
    <n v="4.9000000000000004"/>
    <x v="19"/>
    <b v="0"/>
    <s v="null"/>
    <x v="0"/>
    <n v="4176.5599999999995"/>
    <n v="2025"/>
    <s v="August"/>
  </r>
  <r>
    <x v="36"/>
    <x v="4"/>
    <x v="2"/>
    <s v="Fall"/>
    <s v="XXL"/>
    <s v="Green"/>
    <n v="97.06"/>
    <n v="47.8"/>
    <n v="50.67"/>
    <d v="2025-08-06T00:00:00"/>
    <n v="31"/>
    <n v="4.0999999999999996"/>
    <x v="12"/>
    <b v="0"/>
    <s v="null"/>
    <x v="0"/>
    <n v="1570.77"/>
    <n v="2025"/>
    <s v="August"/>
  </r>
  <r>
    <x v="37"/>
    <x v="5"/>
    <x v="2"/>
    <s v="Summer"/>
    <s v="L"/>
    <s v="White"/>
    <n v="110.09"/>
    <n v="0"/>
    <n v="110.09"/>
    <d v="2025-08-06T00:00:00"/>
    <n v="32"/>
    <n v="3.4"/>
    <x v="7"/>
    <b v="0"/>
    <s v="null"/>
    <x v="0"/>
    <n v="3522.88"/>
    <n v="2025"/>
    <s v="August"/>
  </r>
  <r>
    <x v="38"/>
    <x v="3"/>
    <x v="0"/>
    <s v="Winter"/>
    <s v="XS"/>
    <s v="Green"/>
    <n v="198.42"/>
    <n v="14.2"/>
    <n v="170.24"/>
    <d v="2025-08-06T00:00:00"/>
    <n v="10"/>
    <s v="null"/>
    <x v="0"/>
    <b v="0"/>
    <s v="null"/>
    <x v="0"/>
    <n v="1702.4"/>
    <n v="2025"/>
    <s v="August"/>
  </r>
  <r>
    <x v="39"/>
    <x v="4"/>
    <x v="2"/>
    <s v="Winter"/>
    <s v="null"/>
    <s v="Purple"/>
    <n v="101.72"/>
    <n v="0"/>
    <n v="101.72"/>
    <d v="2025-08-06T00:00:00"/>
    <n v="40"/>
    <s v="null"/>
    <x v="0"/>
    <b v="0"/>
    <s v="null"/>
    <x v="0"/>
    <n v="4068.8"/>
    <n v="2025"/>
    <s v="August"/>
  </r>
  <r>
    <x v="40"/>
    <x v="1"/>
    <x v="1"/>
    <s v="Summer"/>
    <s v="S"/>
    <s v="White"/>
    <n v="117.86"/>
    <n v="0"/>
    <n v="117.86"/>
    <d v="2025-08-06T00:00:00"/>
    <n v="6"/>
    <s v="null"/>
    <x v="0"/>
    <b v="0"/>
    <s v="null"/>
    <x v="0"/>
    <n v="707.16"/>
    <n v="2025"/>
    <s v="August"/>
  </r>
  <r>
    <x v="41"/>
    <x v="1"/>
    <x v="5"/>
    <s v="Summer"/>
    <s v="M"/>
    <s v="Green"/>
    <n v="78.86"/>
    <n v="0"/>
    <n v="78.86"/>
    <d v="2025-08-06T00:00:00"/>
    <n v="22"/>
    <n v="4.3"/>
    <x v="2"/>
    <b v="0"/>
    <s v="null"/>
    <x v="0"/>
    <n v="1734.92"/>
    <n v="2025"/>
    <s v="August"/>
  </r>
  <r>
    <x v="42"/>
    <x v="0"/>
    <x v="0"/>
    <s v="Winter"/>
    <s v="XS"/>
    <s v="Navy"/>
    <n v="216.16"/>
    <n v="51.4"/>
    <n v="105.05"/>
    <d v="2025-08-06T00:00:00"/>
    <n v="36"/>
    <n v="4"/>
    <x v="20"/>
    <b v="0"/>
    <s v="null"/>
    <x v="0"/>
    <n v="3781.7999999999997"/>
    <n v="2025"/>
    <s v="August"/>
  </r>
  <r>
    <x v="43"/>
    <x v="3"/>
    <x v="0"/>
    <s v="Spring"/>
    <s v="XL"/>
    <s v="Pink"/>
    <n v="129.85"/>
    <n v="0"/>
    <n v="129.85"/>
    <d v="2025-04-25T00:00:00"/>
    <n v="36"/>
    <n v="3.3"/>
    <x v="21"/>
    <b v="0"/>
    <s v="null"/>
    <x v="0"/>
    <n v="4674.5999999999995"/>
    <n v="2025"/>
    <s v="April"/>
  </r>
  <r>
    <x v="44"/>
    <x v="1"/>
    <x v="2"/>
    <s v="Winter"/>
    <s v="XXL"/>
    <s v="Green"/>
    <n v="111.3"/>
    <n v="0"/>
    <n v="111.3"/>
    <d v="2025-08-06T00:00:00"/>
    <n v="11"/>
    <n v="1.7"/>
    <x v="8"/>
    <b v="0"/>
    <s v="null"/>
    <x v="0"/>
    <n v="1224.3"/>
    <n v="2025"/>
    <s v="August"/>
  </r>
  <r>
    <x v="45"/>
    <x v="5"/>
    <x v="1"/>
    <s v="Summer"/>
    <s v="XL"/>
    <s v="Brown"/>
    <n v="73.650000000000006"/>
    <n v="0"/>
    <n v="73.650000000000006"/>
    <d v="2025-08-06T00:00:00"/>
    <n v="33"/>
    <n v="3.6"/>
    <x v="15"/>
    <b v="0"/>
    <s v="null"/>
    <x v="0"/>
    <n v="2430.4500000000003"/>
    <n v="2025"/>
    <s v="August"/>
  </r>
  <r>
    <x v="46"/>
    <x v="3"/>
    <x v="3"/>
    <s v="Summer"/>
    <s v="L"/>
    <s v="Pink"/>
    <n v="147.13"/>
    <n v="30.3"/>
    <n v="102.55"/>
    <d v="2025-08-06T00:00:00"/>
    <n v="13"/>
    <n v="4.4000000000000004"/>
    <x v="6"/>
    <b v="0"/>
    <s v="null"/>
    <x v="0"/>
    <n v="1333.1499999999999"/>
    <n v="2025"/>
    <s v="August"/>
  </r>
  <r>
    <x v="47"/>
    <x v="2"/>
    <x v="5"/>
    <s v="Winter"/>
    <s v="null"/>
    <s v="Green"/>
    <n v="44.6"/>
    <n v="53.9"/>
    <n v="20.56"/>
    <d v="2025-08-06T00:00:00"/>
    <n v="42"/>
    <n v="2.4"/>
    <x v="9"/>
    <b v="0"/>
    <s v="null"/>
    <x v="0"/>
    <n v="863.52"/>
    <n v="2025"/>
    <s v="August"/>
  </r>
  <r>
    <x v="48"/>
    <x v="4"/>
    <x v="7"/>
    <s v="Summer"/>
    <s v="XL"/>
    <s v="White"/>
    <n v="101.8"/>
    <n v="0"/>
    <n v="101.8"/>
    <d v="2025-08-06T00:00:00"/>
    <n v="7"/>
    <n v="2.8"/>
    <x v="22"/>
    <b v="0"/>
    <s v="null"/>
    <x v="0"/>
    <n v="712.6"/>
    <n v="2025"/>
    <s v="August"/>
  </r>
  <r>
    <x v="49"/>
    <x v="2"/>
    <x v="2"/>
    <s v="Summer"/>
    <s v="null"/>
    <s v="Brown"/>
    <n v="16.52"/>
    <n v="55.9"/>
    <n v="7.29"/>
    <d v="2025-08-06T00:00:00"/>
    <n v="43"/>
    <s v="null"/>
    <x v="0"/>
    <b v="0"/>
    <s v="null"/>
    <x v="0"/>
    <n v="313.47000000000003"/>
    <n v="2025"/>
    <s v="August"/>
  </r>
  <r>
    <x v="50"/>
    <x v="4"/>
    <x v="4"/>
    <s v="Fall"/>
    <s v="M"/>
    <s v="Beige"/>
    <n v="50.91"/>
    <n v="0"/>
    <n v="50.91"/>
    <d v="2025-08-06T00:00:00"/>
    <n v="3"/>
    <n v="1.8"/>
    <x v="23"/>
    <b v="0"/>
    <s v="null"/>
    <x v="0"/>
    <n v="152.72999999999999"/>
    <n v="2025"/>
    <s v="August"/>
  </r>
  <r>
    <x v="51"/>
    <x v="0"/>
    <x v="7"/>
    <s v="Spring"/>
    <s v="S"/>
    <s v="White"/>
    <n v="222.26"/>
    <n v="0"/>
    <n v="222.26"/>
    <d v="2025-05-03T00:00:00"/>
    <n v="50"/>
    <n v="4.5"/>
    <x v="24"/>
    <b v="0"/>
    <s v="null"/>
    <x v="0"/>
    <n v="11113"/>
    <n v="2025"/>
    <s v="May"/>
  </r>
  <r>
    <x v="52"/>
    <x v="3"/>
    <x v="6"/>
    <s v="Summer"/>
    <s v="S"/>
    <s v="Navy"/>
    <n v="104.14"/>
    <n v="57.1"/>
    <n v="44.68"/>
    <d v="2025-08-06T00:00:00"/>
    <n v="14"/>
    <n v="1.8"/>
    <x v="23"/>
    <b v="0"/>
    <s v="null"/>
    <x v="0"/>
    <n v="625.52"/>
    <n v="2025"/>
    <s v="August"/>
  </r>
  <r>
    <x v="53"/>
    <x v="0"/>
    <x v="0"/>
    <s v="Spring"/>
    <s v="S"/>
    <s v="White"/>
    <n v="166.76"/>
    <n v="0"/>
    <n v="166.76"/>
    <d v="2025-06-12T00:00:00"/>
    <n v="21"/>
    <n v="4.2"/>
    <x v="25"/>
    <b v="0"/>
    <s v="null"/>
    <x v="0"/>
    <n v="3501.96"/>
    <n v="2025"/>
    <s v="June"/>
  </r>
  <r>
    <x v="54"/>
    <x v="2"/>
    <x v="2"/>
    <s v="Fall"/>
    <s v="null"/>
    <s v="Black"/>
    <n v="44.13"/>
    <n v="50.9"/>
    <n v="21.67"/>
    <d v="2025-08-06T00:00:00"/>
    <n v="21"/>
    <n v="3"/>
    <x v="0"/>
    <b v="0"/>
    <s v="null"/>
    <x v="0"/>
    <n v="455.07000000000005"/>
    <n v="2025"/>
    <s v="August"/>
  </r>
  <r>
    <x v="55"/>
    <x v="0"/>
    <x v="6"/>
    <s v="Summer"/>
    <s v="S"/>
    <s v="Green"/>
    <n v="121.29"/>
    <n v="15.2"/>
    <n v="102.85"/>
    <d v="2025-08-06T00:00:00"/>
    <n v="42"/>
    <s v="null"/>
    <x v="0"/>
    <b v="0"/>
    <s v="null"/>
    <x v="0"/>
    <n v="4319.7"/>
    <n v="2025"/>
    <s v="August"/>
  </r>
  <r>
    <x v="56"/>
    <x v="1"/>
    <x v="4"/>
    <s v="Spring"/>
    <s v="S"/>
    <s v="Beige"/>
    <n v="73.709999999999994"/>
    <n v="0"/>
    <n v="73.709999999999994"/>
    <d v="2025-07-10T00:00:00"/>
    <n v="35"/>
    <n v="3.9"/>
    <x v="26"/>
    <b v="1"/>
    <s v="Quality Issue"/>
    <x v="4"/>
    <n v="2579.85"/>
    <n v="2025"/>
    <s v="July"/>
  </r>
  <r>
    <x v="57"/>
    <x v="4"/>
    <x v="0"/>
    <s v="Spring"/>
    <s v="XL"/>
    <s v="Brown"/>
    <n v="84.07"/>
    <n v="26.3"/>
    <n v="61.96"/>
    <d v="2024-10-25T00:00:00"/>
    <n v="19"/>
    <n v="2.2999999999999998"/>
    <x v="27"/>
    <b v="1"/>
    <s v="Size Issue"/>
    <x v="2"/>
    <n v="1177.24"/>
    <n v="2024"/>
    <s v="October"/>
  </r>
  <r>
    <x v="58"/>
    <x v="1"/>
    <x v="3"/>
    <s v="Summer"/>
    <s v="XS"/>
    <s v="Black"/>
    <n v="28.59"/>
    <n v="0"/>
    <n v="28.59"/>
    <d v="2025-08-06T00:00:00"/>
    <n v="39"/>
    <n v="1.4"/>
    <x v="28"/>
    <b v="0"/>
    <s v="null"/>
    <x v="0"/>
    <n v="1115.01"/>
    <n v="2025"/>
    <s v="August"/>
  </r>
  <r>
    <x v="59"/>
    <x v="3"/>
    <x v="3"/>
    <s v="Winter"/>
    <s v="XXL"/>
    <s v="Blue"/>
    <n v="166.49"/>
    <n v="2.6"/>
    <n v="162.16"/>
    <d v="2025-08-06T00:00:00"/>
    <n v="27"/>
    <s v="null"/>
    <x v="0"/>
    <b v="0"/>
    <s v="null"/>
    <x v="0"/>
    <n v="4378.32"/>
    <n v="2025"/>
    <s v="August"/>
  </r>
  <r>
    <x v="60"/>
    <x v="3"/>
    <x v="5"/>
    <s v="Summer"/>
    <s v="M"/>
    <s v="White"/>
    <n v="145.94999999999999"/>
    <n v="6.6"/>
    <n v="136.32"/>
    <d v="2025-08-06T00:00:00"/>
    <n v="15"/>
    <n v="4"/>
    <x v="20"/>
    <b v="0"/>
    <s v="null"/>
    <x v="0"/>
    <n v="2044.8"/>
    <n v="2025"/>
    <s v="August"/>
  </r>
  <r>
    <x v="61"/>
    <x v="0"/>
    <x v="6"/>
    <s v="Fall"/>
    <s v="M"/>
    <s v="Purple"/>
    <n v="218.42"/>
    <n v="0"/>
    <n v="218.42"/>
    <d v="2025-08-06T00:00:00"/>
    <n v="33"/>
    <n v="4.4000000000000004"/>
    <x v="6"/>
    <b v="1"/>
    <s v="Changed Mind"/>
    <x v="5"/>
    <n v="7207.86"/>
    <n v="2025"/>
    <s v="August"/>
  </r>
  <r>
    <x v="62"/>
    <x v="2"/>
    <x v="7"/>
    <s v="Winter"/>
    <s v="null"/>
    <s v="White"/>
    <n v="46.17"/>
    <n v="1.1000000000000001"/>
    <n v="45.66"/>
    <d v="2025-08-06T00:00:00"/>
    <n v="30"/>
    <n v="1.9"/>
    <x v="29"/>
    <b v="0"/>
    <s v="null"/>
    <x v="0"/>
    <n v="1369.8"/>
    <n v="2025"/>
    <s v="August"/>
  </r>
  <r>
    <x v="63"/>
    <x v="3"/>
    <x v="4"/>
    <s v="Summer"/>
    <s v="null"/>
    <s v="Green"/>
    <n v="106.18"/>
    <n v="18"/>
    <n v="87.07"/>
    <d v="2025-08-06T00:00:00"/>
    <n v="11"/>
    <n v="4.5"/>
    <x v="24"/>
    <b v="0"/>
    <s v="null"/>
    <x v="0"/>
    <n v="957.77"/>
    <n v="2025"/>
    <s v="August"/>
  </r>
  <r>
    <x v="64"/>
    <x v="1"/>
    <x v="0"/>
    <s v="Winter"/>
    <s v="XS"/>
    <s v="Gray"/>
    <n v="93.33"/>
    <n v="2.4"/>
    <n v="91.09"/>
    <d v="2025-08-06T00:00:00"/>
    <n v="20"/>
    <n v="4.2"/>
    <x v="25"/>
    <b v="0"/>
    <s v="null"/>
    <x v="0"/>
    <n v="1821.8000000000002"/>
    <n v="2025"/>
    <s v="August"/>
  </r>
  <r>
    <x v="65"/>
    <x v="4"/>
    <x v="3"/>
    <s v="Spring"/>
    <s v="XS"/>
    <s v="White"/>
    <n v="86.54"/>
    <n v="21.7"/>
    <n v="67.760000000000005"/>
    <d v="2025-06-01T00:00:00"/>
    <n v="21"/>
    <n v="3.6"/>
    <x v="15"/>
    <b v="1"/>
    <s v="Changed Mind"/>
    <x v="5"/>
    <n v="1422.96"/>
    <n v="2025"/>
    <s v="June"/>
  </r>
  <r>
    <x v="66"/>
    <x v="2"/>
    <x v="5"/>
    <s v="Summer"/>
    <s v="null"/>
    <s v="Green"/>
    <n v="55.57"/>
    <n v="0"/>
    <n v="55.57"/>
    <d v="2025-08-06T00:00:00"/>
    <n v="44"/>
    <n v="3.8"/>
    <x v="17"/>
    <b v="0"/>
    <s v="null"/>
    <x v="0"/>
    <n v="2445.08"/>
    <n v="2025"/>
    <s v="August"/>
  </r>
  <r>
    <x v="67"/>
    <x v="1"/>
    <x v="7"/>
    <s v="Spring"/>
    <s v="XL"/>
    <s v="Black"/>
    <n v="76.5"/>
    <n v="0"/>
    <n v="76.5"/>
    <d v="2025-01-26T00:00:00"/>
    <n v="17"/>
    <n v="4.5999999999999996"/>
    <x v="10"/>
    <b v="0"/>
    <s v="null"/>
    <x v="0"/>
    <n v="1300.5"/>
    <n v="2025"/>
    <s v="January"/>
  </r>
  <r>
    <x v="68"/>
    <x v="5"/>
    <x v="7"/>
    <s v="Spring"/>
    <s v="XS"/>
    <s v="Green"/>
    <n v="137.19"/>
    <n v="9.5"/>
    <n v="124.16"/>
    <d v="2025-04-01T00:00:00"/>
    <n v="17"/>
    <s v="null"/>
    <x v="0"/>
    <b v="0"/>
    <s v="null"/>
    <x v="0"/>
    <n v="2110.7199999999998"/>
    <n v="2025"/>
    <s v="April"/>
  </r>
  <r>
    <x v="69"/>
    <x v="1"/>
    <x v="0"/>
    <s v="Summer"/>
    <s v="XL"/>
    <s v="Purple"/>
    <n v="48.92"/>
    <n v="19.8"/>
    <n v="39.229999999999997"/>
    <d v="2025-08-06T00:00:00"/>
    <n v="17"/>
    <n v="2.6"/>
    <x v="3"/>
    <b v="0"/>
    <s v="null"/>
    <x v="0"/>
    <n v="666.91"/>
    <n v="2025"/>
    <s v="August"/>
  </r>
  <r>
    <x v="70"/>
    <x v="3"/>
    <x v="5"/>
    <s v="Winter"/>
    <s v="XL"/>
    <s v="White"/>
    <n v="69.819999999999993"/>
    <n v="0"/>
    <n v="69.819999999999993"/>
    <d v="2025-08-06T00:00:00"/>
    <n v="46"/>
    <s v="null"/>
    <x v="0"/>
    <b v="1"/>
    <s v="Wrong Item"/>
    <x v="6"/>
    <n v="3211.72"/>
    <n v="2025"/>
    <s v="August"/>
  </r>
  <r>
    <x v="71"/>
    <x v="0"/>
    <x v="3"/>
    <s v="Summer"/>
    <s v="XXL"/>
    <s v="Red"/>
    <n v="199.39"/>
    <n v="7.4"/>
    <n v="184.64"/>
    <d v="2025-08-06T00:00:00"/>
    <n v="49"/>
    <s v="null"/>
    <x v="0"/>
    <b v="0"/>
    <s v="null"/>
    <x v="0"/>
    <n v="9047.3599999999988"/>
    <n v="2025"/>
    <s v="August"/>
  </r>
  <r>
    <x v="72"/>
    <x v="0"/>
    <x v="2"/>
    <s v="Summer"/>
    <s v="M"/>
    <s v="White"/>
    <n v="222.09"/>
    <n v="55.2"/>
    <n v="99.5"/>
    <d v="2025-08-06T00:00:00"/>
    <n v="21"/>
    <n v="4.5"/>
    <x v="24"/>
    <b v="0"/>
    <s v="null"/>
    <x v="0"/>
    <n v="2089.5"/>
    <n v="2025"/>
    <s v="August"/>
  </r>
  <r>
    <x v="73"/>
    <x v="1"/>
    <x v="3"/>
    <s v="Fall"/>
    <s v="XS"/>
    <s v="Red"/>
    <n v="112.86"/>
    <n v="0"/>
    <n v="112.86"/>
    <d v="2025-08-06T00:00:00"/>
    <n v="8"/>
    <n v="2.9"/>
    <x v="4"/>
    <b v="0"/>
    <s v="null"/>
    <x v="0"/>
    <n v="902.88"/>
    <n v="2025"/>
    <s v="August"/>
  </r>
  <r>
    <x v="74"/>
    <x v="5"/>
    <x v="3"/>
    <s v="Spring"/>
    <s v="XS"/>
    <s v="Green"/>
    <n v="100.96"/>
    <n v="0"/>
    <n v="100.96"/>
    <d v="2025-05-10T00:00:00"/>
    <n v="32"/>
    <n v="3.3"/>
    <x v="21"/>
    <b v="0"/>
    <s v="null"/>
    <x v="0"/>
    <n v="3230.72"/>
    <n v="2025"/>
    <s v="May"/>
  </r>
  <r>
    <x v="75"/>
    <x v="0"/>
    <x v="6"/>
    <s v="Spring"/>
    <s v="XL"/>
    <s v="Green"/>
    <n v="243.56"/>
    <n v="48"/>
    <n v="126.65"/>
    <d v="2024-10-14T00:00:00"/>
    <n v="22"/>
    <n v="4.4000000000000004"/>
    <x v="6"/>
    <b v="1"/>
    <s v="Changed Mind"/>
    <x v="5"/>
    <n v="2786.3"/>
    <n v="2024"/>
    <s v="October"/>
  </r>
  <r>
    <x v="76"/>
    <x v="5"/>
    <x v="3"/>
    <s v="Spring"/>
    <s v="XXL"/>
    <s v="Red"/>
    <n v="153.32"/>
    <n v="0"/>
    <n v="153.32"/>
    <d v="2024-09-13T00:00:00"/>
    <n v="43"/>
    <n v="2.9"/>
    <x v="4"/>
    <b v="0"/>
    <s v="null"/>
    <x v="0"/>
    <n v="6592.7599999999993"/>
    <n v="2024"/>
    <s v="September"/>
  </r>
  <r>
    <x v="77"/>
    <x v="2"/>
    <x v="1"/>
    <s v="Fall"/>
    <s v="null"/>
    <s v="Purple"/>
    <n v="42.95"/>
    <n v="22.5"/>
    <n v="33.29"/>
    <d v="2025-08-06T00:00:00"/>
    <n v="7"/>
    <n v="1.9"/>
    <x v="29"/>
    <b v="1"/>
    <s v="Size Issue"/>
    <x v="2"/>
    <n v="233.03"/>
    <n v="2025"/>
    <s v="August"/>
  </r>
  <r>
    <x v="78"/>
    <x v="1"/>
    <x v="4"/>
    <s v="Summer"/>
    <s v="S"/>
    <s v="Green"/>
    <n v="30.79"/>
    <n v="0"/>
    <n v="30.79"/>
    <d v="2025-08-06T00:00:00"/>
    <n v="36"/>
    <n v="3.4"/>
    <x v="7"/>
    <b v="0"/>
    <s v="null"/>
    <x v="0"/>
    <n v="1108.44"/>
    <n v="2025"/>
    <s v="August"/>
  </r>
  <r>
    <x v="79"/>
    <x v="2"/>
    <x v="1"/>
    <s v="Fall"/>
    <s v="null"/>
    <s v="Brown"/>
    <n v="59.85"/>
    <n v="0"/>
    <n v="59.85"/>
    <d v="2025-08-06T00:00:00"/>
    <n v="38"/>
    <n v="4"/>
    <x v="20"/>
    <b v="0"/>
    <s v="null"/>
    <x v="0"/>
    <n v="2274.3000000000002"/>
    <n v="2025"/>
    <s v="August"/>
  </r>
  <r>
    <x v="80"/>
    <x v="1"/>
    <x v="2"/>
    <s v="Spring"/>
    <s v="S"/>
    <s v="Navy"/>
    <n v="78.16"/>
    <n v="19.100000000000001"/>
    <n v="63.23"/>
    <d v="2025-07-25T00:00:00"/>
    <n v="23"/>
    <s v="null"/>
    <x v="0"/>
    <b v="0"/>
    <s v="null"/>
    <x v="0"/>
    <n v="1454.29"/>
    <n v="2025"/>
    <s v="July"/>
  </r>
  <r>
    <x v="81"/>
    <x v="1"/>
    <x v="5"/>
    <s v="Fall"/>
    <s v="M"/>
    <s v="White"/>
    <n v="113.17"/>
    <n v="19.100000000000001"/>
    <n v="91.55"/>
    <d v="2025-08-06T00:00:00"/>
    <n v="15"/>
    <n v="4.9000000000000004"/>
    <x v="19"/>
    <b v="0"/>
    <s v="null"/>
    <x v="0"/>
    <n v="1373.25"/>
    <n v="2025"/>
    <s v="August"/>
  </r>
  <r>
    <x v="82"/>
    <x v="5"/>
    <x v="5"/>
    <s v="Winter"/>
    <s v="S"/>
    <s v="Blue"/>
    <n v="174.13"/>
    <n v="0"/>
    <n v="174.13"/>
    <d v="2025-08-06T00:00:00"/>
    <n v="34"/>
    <n v="3.7"/>
    <x v="13"/>
    <b v="0"/>
    <s v="null"/>
    <x v="0"/>
    <n v="5920.42"/>
    <n v="2025"/>
    <s v="August"/>
  </r>
  <r>
    <x v="83"/>
    <x v="3"/>
    <x v="0"/>
    <s v="Summer"/>
    <s v="XS"/>
    <s v="Purple"/>
    <n v="191.96"/>
    <n v="0"/>
    <n v="191.96"/>
    <d v="2025-08-06T00:00:00"/>
    <n v="50"/>
    <s v="null"/>
    <x v="0"/>
    <b v="0"/>
    <s v="null"/>
    <x v="0"/>
    <n v="9598"/>
    <n v="2025"/>
    <s v="August"/>
  </r>
  <r>
    <x v="84"/>
    <x v="0"/>
    <x v="5"/>
    <s v="Spring"/>
    <s v="XL"/>
    <s v="Beige"/>
    <n v="222.55"/>
    <n v="22.6"/>
    <n v="172.25"/>
    <d v="2025-02-10T00:00:00"/>
    <n v="50"/>
    <s v="null"/>
    <x v="0"/>
    <b v="0"/>
    <s v="null"/>
    <x v="0"/>
    <n v="8612.5"/>
    <n v="2025"/>
    <s v="February"/>
  </r>
  <r>
    <x v="85"/>
    <x v="4"/>
    <x v="7"/>
    <s v="Winter"/>
    <s v="XS"/>
    <s v="Black"/>
    <n v="37.85"/>
    <n v="11.9"/>
    <n v="33.35"/>
    <d v="2025-08-06T00:00:00"/>
    <n v="45"/>
    <n v="3.4"/>
    <x v="7"/>
    <b v="1"/>
    <s v="Changed Mind"/>
    <x v="5"/>
    <n v="1500.75"/>
    <n v="2025"/>
    <s v="August"/>
  </r>
  <r>
    <x v="86"/>
    <x v="0"/>
    <x v="1"/>
    <s v="Summer"/>
    <s v="M"/>
    <s v="Gray"/>
    <n v="241.09"/>
    <n v="0"/>
    <n v="241.09"/>
    <d v="2025-08-06T00:00:00"/>
    <n v="26"/>
    <s v="null"/>
    <x v="0"/>
    <b v="0"/>
    <s v="null"/>
    <x v="0"/>
    <n v="6268.34"/>
    <n v="2025"/>
    <s v="August"/>
  </r>
  <r>
    <x v="87"/>
    <x v="5"/>
    <x v="2"/>
    <s v="Spring"/>
    <s v="S"/>
    <s v="Navy"/>
    <n v="136.97"/>
    <n v="0"/>
    <n v="136.97"/>
    <d v="2024-10-25T00:00:00"/>
    <n v="17"/>
    <n v="4.4000000000000004"/>
    <x v="6"/>
    <b v="1"/>
    <s v="Quality Issue"/>
    <x v="4"/>
    <n v="2328.4899999999998"/>
    <n v="2024"/>
    <s v="October"/>
  </r>
  <r>
    <x v="88"/>
    <x v="3"/>
    <x v="4"/>
    <s v="Spring"/>
    <s v="M"/>
    <s v="Blue"/>
    <n v="113.79"/>
    <n v="55.3"/>
    <n v="50.86"/>
    <d v="2024-12-29T00:00:00"/>
    <n v="47"/>
    <n v="4.0999999999999996"/>
    <x v="12"/>
    <b v="0"/>
    <s v="null"/>
    <x v="0"/>
    <n v="2390.42"/>
    <n v="2024"/>
    <s v="December"/>
  </r>
  <r>
    <x v="89"/>
    <x v="4"/>
    <x v="4"/>
    <s v="Summer"/>
    <s v="XXL"/>
    <s v="White"/>
    <n v="93.23"/>
    <n v="40"/>
    <n v="55.94"/>
    <d v="2025-08-06T00:00:00"/>
    <n v="46"/>
    <n v="1.9"/>
    <x v="29"/>
    <b v="0"/>
    <s v="null"/>
    <x v="0"/>
    <n v="2573.2399999999998"/>
    <n v="2025"/>
    <s v="August"/>
  </r>
  <r>
    <x v="90"/>
    <x v="3"/>
    <x v="1"/>
    <s v="Spring"/>
    <s v="S"/>
    <s v="Navy"/>
    <n v="106.24"/>
    <n v="6.4"/>
    <n v="99.44"/>
    <d v="2024-09-09T00:00:00"/>
    <n v="50"/>
    <n v="1.5"/>
    <x v="18"/>
    <b v="0"/>
    <s v="null"/>
    <x v="0"/>
    <n v="4972"/>
    <n v="2024"/>
    <s v="September"/>
  </r>
  <r>
    <x v="91"/>
    <x v="2"/>
    <x v="0"/>
    <s v="Winter"/>
    <s v="null"/>
    <s v="Brown"/>
    <n v="30.95"/>
    <n v="0"/>
    <n v="30.95"/>
    <d v="2025-08-06T00:00:00"/>
    <n v="27"/>
    <n v="3.1"/>
    <x v="30"/>
    <b v="1"/>
    <s v="Changed Mind"/>
    <x v="5"/>
    <n v="835.65"/>
    <n v="2025"/>
    <s v="August"/>
  </r>
  <r>
    <x v="92"/>
    <x v="3"/>
    <x v="0"/>
    <s v="Summer"/>
    <s v="S"/>
    <s v="Black"/>
    <n v="76.92"/>
    <n v="49.5"/>
    <n v="38.840000000000003"/>
    <d v="2025-08-06T00:00:00"/>
    <n v="7"/>
    <n v="1.1000000000000001"/>
    <x v="16"/>
    <b v="0"/>
    <s v="null"/>
    <x v="0"/>
    <n v="271.88"/>
    <n v="2025"/>
    <s v="August"/>
  </r>
  <r>
    <x v="93"/>
    <x v="4"/>
    <x v="4"/>
    <s v="Fall"/>
    <s v="XS"/>
    <s v="Beige"/>
    <n v="80.64"/>
    <n v="0"/>
    <n v="80.64"/>
    <d v="2025-08-06T00:00:00"/>
    <n v="26"/>
    <s v="null"/>
    <x v="0"/>
    <b v="0"/>
    <s v="null"/>
    <x v="0"/>
    <n v="2096.64"/>
    <n v="2025"/>
    <s v="August"/>
  </r>
  <r>
    <x v="94"/>
    <x v="4"/>
    <x v="0"/>
    <s v="Fall"/>
    <s v="XS"/>
    <s v="Beige"/>
    <n v="32.46"/>
    <n v="52.4"/>
    <n v="15.45"/>
    <d v="2025-08-06T00:00:00"/>
    <n v="14"/>
    <n v="3.9"/>
    <x v="26"/>
    <b v="0"/>
    <s v="null"/>
    <x v="0"/>
    <n v="216.29999999999998"/>
    <n v="2025"/>
    <s v="August"/>
  </r>
  <r>
    <x v="95"/>
    <x v="2"/>
    <x v="6"/>
    <s v="Summer"/>
    <s v="null"/>
    <s v="Black"/>
    <n v="54.79"/>
    <n v="0"/>
    <n v="54.79"/>
    <d v="2025-08-06T00:00:00"/>
    <n v="12"/>
    <n v="4.5"/>
    <x v="24"/>
    <b v="0"/>
    <s v="null"/>
    <x v="0"/>
    <n v="657.48"/>
    <n v="2025"/>
    <s v="August"/>
  </r>
  <r>
    <x v="96"/>
    <x v="4"/>
    <x v="4"/>
    <s v="Winter"/>
    <s v="M"/>
    <s v="Pink"/>
    <n v="71.14"/>
    <n v="56.4"/>
    <n v="31.02"/>
    <d v="2025-08-06T00:00:00"/>
    <n v="12"/>
    <n v="3.4"/>
    <x v="7"/>
    <b v="0"/>
    <s v="null"/>
    <x v="0"/>
    <n v="372.24"/>
    <n v="2025"/>
    <s v="August"/>
  </r>
  <r>
    <x v="97"/>
    <x v="4"/>
    <x v="5"/>
    <s v="Summer"/>
    <s v="XXL"/>
    <s v="Navy"/>
    <n v="57.85"/>
    <n v="0"/>
    <n v="57.85"/>
    <d v="2025-08-06T00:00:00"/>
    <n v="36"/>
    <n v="3.5"/>
    <x v="11"/>
    <b v="0"/>
    <s v="null"/>
    <x v="0"/>
    <n v="2082.6"/>
    <n v="2025"/>
    <s v="August"/>
  </r>
  <r>
    <x v="98"/>
    <x v="4"/>
    <x v="0"/>
    <s v="Summer"/>
    <s v="XS"/>
    <s v="Green"/>
    <n v="33.369999999999997"/>
    <n v="3"/>
    <n v="32.369999999999997"/>
    <d v="2025-08-06T00:00:00"/>
    <n v="40"/>
    <n v="1.3"/>
    <x v="31"/>
    <b v="0"/>
    <s v="null"/>
    <x v="0"/>
    <n v="1294.8"/>
    <n v="2025"/>
    <s v="August"/>
  </r>
  <r>
    <x v="99"/>
    <x v="1"/>
    <x v="6"/>
    <s v="Summer"/>
    <s v="L"/>
    <s v="Black"/>
    <n v="91.83"/>
    <n v="0"/>
    <n v="91.83"/>
    <d v="2025-08-06T00:00:00"/>
    <n v="39"/>
    <n v="4.9000000000000004"/>
    <x v="19"/>
    <b v="0"/>
    <s v="null"/>
    <x v="0"/>
    <n v="3581.37"/>
    <n v="2025"/>
    <s v="August"/>
  </r>
  <r>
    <x v="100"/>
    <x v="4"/>
    <x v="0"/>
    <s v="Fall"/>
    <s v="L"/>
    <s v="White"/>
    <n v="60.12"/>
    <n v="19.5"/>
    <n v="48.4"/>
    <d v="2025-08-06T00:00:00"/>
    <n v="42"/>
    <n v="1"/>
    <x v="32"/>
    <b v="0"/>
    <s v="null"/>
    <x v="0"/>
    <n v="2032.8"/>
    <n v="2025"/>
    <s v="August"/>
  </r>
  <r>
    <x v="101"/>
    <x v="5"/>
    <x v="2"/>
    <s v="Winter"/>
    <s v="S"/>
    <s v="White"/>
    <n v="163.5"/>
    <n v="0"/>
    <n v="163.5"/>
    <d v="2025-08-06T00:00:00"/>
    <n v="34"/>
    <n v="4.9000000000000004"/>
    <x v="19"/>
    <b v="0"/>
    <s v="null"/>
    <x v="0"/>
    <n v="5559"/>
    <n v="2025"/>
    <s v="August"/>
  </r>
  <r>
    <x v="102"/>
    <x v="5"/>
    <x v="1"/>
    <s v="Spring"/>
    <s v="S"/>
    <s v="Beige"/>
    <n v="126.37"/>
    <n v="0"/>
    <n v="126.37"/>
    <d v="2024-11-08T00:00:00"/>
    <n v="25"/>
    <n v="1.8"/>
    <x v="23"/>
    <b v="0"/>
    <s v="null"/>
    <x v="0"/>
    <n v="3159.25"/>
    <n v="2024"/>
    <s v="November"/>
  </r>
  <r>
    <x v="103"/>
    <x v="4"/>
    <x v="1"/>
    <s v="Winter"/>
    <s v="L"/>
    <s v="Navy"/>
    <n v="50.01"/>
    <n v="58.2"/>
    <n v="20.9"/>
    <d v="2025-08-06T00:00:00"/>
    <n v="32"/>
    <n v="4.8"/>
    <x v="33"/>
    <b v="0"/>
    <s v="null"/>
    <x v="0"/>
    <n v="668.8"/>
    <n v="2025"/>
    <s v="August"/>
  </r>
  <r>
    <x v="104"/>
    <x v="3"/>
    <x v="4"/>
    <s v="Winter"/>
    <s v="S"/>
    <s v="Red"/>
    <n v="84.31"/>
    <n v="0"/>
    <n v="84.31"/>
    <d v="2025-08-06T00:00:00"/>
    <n v="10"/>
    <n v="3.9"/>
    <x v="26"/>
    <b v="0"/>
    <s v="null"/>
    <x v="0"/>
    <n v="843.1"/>
    <n v="2025"/>
    <s v="August"/>
  </r>
  <r>
    <x v="105"/>
    <x v="4"/>
    <x v="2"/>
    <s v="Spring"/>
    <s v="XL"/>
    <s v="Beige"/>
    <n v="100.98"/>
    <n v="0"/>
    <n v="100.98"/>
    <d v="2025-06-17T00:00:00"/>
    <n v="21"/>
    <n v="2.8"/>
    <x v="22"/>
    <b v="0"/>
    <s v="null"/>
    <x v="0"/>
    <n v="2120.58"/>
    <n v="2025"/>
    <s v="June"/>
  </r>
  <r>
    <x v="106"/>
    <x v="4"/>
    <x v="2"/>
    <s v="Summer"/>
    <s v="M"/>
    <s v="Beige"/>
    <n v="38.020000000000003"/>
    <n v="0"/>
    <n v="38.020000000000003"/>
    <d v="2025-08-06T00:00:00"/>
    <n v="44"/>
    <n v="4.7"/>
    <x v="34"/>
    <b v="0"/>
    <s v="null"/>
    <x v="0"/>
    <n v="1672.88"/>
    <n v="2025"/>
    <s v="August"/>
  </r>
  <r>
    <x v="107"/>
    <x v="4"/>
    <x v="4"/>
    <s v="Fall"/>
    <s v="XL"/>
    <s v="Blue"/>
    <n v="63.85"/>
    <n v="0"/>
    <n v="63.85"/>
    <d v="2025-08-06T00:00:00"/>
    <n v="41"/>
    <s v="null"/>
    <x v="0"/>
    <b v="0"/>
    <s v="null"/>
    <x v="0"/>
    <n v="2617.85"/>
    <n v="2025"/>
    <s v="August"/>
  </r>
  <r>
    <x v="108"/>
    <x v="3"/>
    <x v="4"/>
    <s v="Fall"/>
    <s v="XS"/>
    <s v="Navy"/>
    <n v="183.15"/>
    <n v="0"/>
    <n v="183.15"/>
    <d v="2025-08-06T00:00:00"/>
    <n v="23"/>
    <n v="4.0999999999999996"/>
    <x v="12"/>
    <b v="0"/>
    <s v="null"/>
    <x v="0"/>
    <n v="4212.45"/>
    <n v="2025"/>
    <s v="August"/>
  </r>
  <r>
    <x v="109"/>
    <x v="5"/>
    <x v="0"/>
    <s v="Winter"/>
    <s v="S"/>
    <s v="Gray"/>
    <n v="91"/>
    <n v="59.5"/>
    <n v="36.86"/>
    <d v="2025-08-06T00:00:00"/>
    <n v="5"/>
    <n v="3.9"/>
    <x v="26"/>
    <b v="0"/>
    <s v="null"/>
    <x v="0"/>
    <n v="184.3"/>
    <n v="2025"/>
    <s v="August"/>
  </r>
  <r>
    <x v="110"/>
    <x v="0"/>
    <x v="1"/>
    <s v="Spring"/>
    <s v="L"/>
    <s v="Black"/>
    <n v="92.83"/>
    <n v="0"/>
    <n v="92.83"/>
    <d v="2025-07-20T00:00:00"/>
    <n v="9"/>
    <n v="1.2"/>
    <x v="14"/>
    <b v="0"/>
    <s v="null"/>
    <x v="0"/>
    <n v="835.47"/>
    <n v="2025"/>
    <s v="July"/>
  </r>
  <r>
    <x v="111"/>
    <x v="2"/>
    <x v="2"/>
    <s v="Winter"/>
    <s v="null"/>
    <s v="Brown"/>
    <n v="34.450000000000003"/>
    <n v="0"/>
    <n v="34.450000000000003"/>
    <d v="2025-08-06T00:00:00"/>
    <n v="4"/>
    <n v="4.5"/>
    <x v="24"/>
    <b v="0"/>
    <s v="null"/>
    <x v="0"/>
    <n v="137.80000000000001"/>
    <n v="2025"/>
    <s v="August"/>
  </r>
  <r>
    <x v="112"/>
    <x v="5"/>
    <x v="4"/>
    <s v="Fall"/>
    <s v="S"/>
    <s v="Purple"/>
    <n v="128.15"/>
    <n v="50"/>
    <n v="64.08"/>
    <d v="2025-08-06T00:00:00"/>
    <n v="28"/>
    <n v="3.2"/>
    <x v="35"/>
    <b v="0"/>
    <s v="null"/>
    <x v="0"/>
    <n v="1794.24"/>
    <n v="2025"/>
    <s v="August"/>
  </r>
  <r>
    <x v="113"/>
    <x v="1"/>
    <x v="3"/>
    <s v="Summer"/>
    <s v="XXL"/>
    <s v="Red"/>
    <n v="99.62"/>
    <n v="33.799999999999997"/>
    <n v="65.95"/>
    <d v="2025-08-06T00:00:00"/>
    <n v="27"/>
    <n v="2.1"/>
    <x v="36"/>
    <b v="0"/>
    <s v="null"/>
    <x v="0"/>
    <n v="1780.65"/>
    <n v="2025"/>
    <s v="August"/>
  </r>
  <r>
    <x v="114"/>
    <x v="4"/>
    <x v="7"/>
    <s v="Winter"/>
    <s v="S"/>
    <s v="Pink"/>
    <n v="87.39"/>
    <n v="25.5"/>
    <n v="65.11"/>
    <d v="2025-08-06T00:00:00"/>
    <n v="8"/>
    <n v="2.2999999999999998"/>
    <x v="27"/>
    <b v="0"/>
    <s v="null"/>
    <x v="0"/>
    <n v="520.88"/>
    <n v="2025"/>
    <s v="August"/>
  </r>
  <r>
    <x v="115"/>
    <x v="1"/>
    <x v="0"/>
    <s v="Spring"/>
    <s v="XXL"/>
    <s v="Brown"/>
    <n v="49.67"/>
    <n v="0"/>
    <n v="49.67"/>
    <d v="2024-09-06T00:00:00"/>
    <n v="37"/>
    <n v="2.2999999999999998"/>
    <x v="27"/>
    <b v="0"/>
    <s v="null"/>
    <x v="0"/>
    <n v="1837.79"/>
    <n v="2024"/>
    <s v="September"/>
  </r>
  <r>
    <x v="116"/>
    <x v="2"/>
    <x v="1"/>
    <s v="Fall"/>
    <s v="null"/>
    <s v="Brown"/>
    <n v="72.040000000000006"/>
    <n v="0"/>
    <n v="72.040000000000006"/>
    <d v="2025-08-06T00:00:00"/>
    <n v="48"/>
    <s v="null"/>
    <x v="0"/>
    <b v="1"/>
    <s v="Wrong Item"/>
    <x v="6"/>
    <n v="3457.92"/>
    <n v="2025"/>
    <s v="August"/>
  </r>
  <r>
    <x v="117"/>
    <x v="5"/>
    <x v="0"/>
    <s v="Spring"/>
    <s v="M"/>
    <s v="Navy"/>
    <n v="133.82"/>
    <n v="0"/>
    <n v="133.82"/>
    <d v="2024-11-25T00:00:00"/>
    <n v="12"/>
    <n v="1.7"/>
    <x v="8"/>
    <b v="0"/>
    <s v="null"/>
    <x v="0"/>
    <n v="1605.84"/>
    <n v="2024"/>
    <s v="November"/>
  </r>
  <r>
    <x v="118"/>
    <x v="4"/>
    <x v="1"/>
    <s v="Winter"/>
    <s v="S"/>
    <s v="Black"/>
    <n v="62.93"/>
    <n v="0"/>
    <n v="62.93"/>
    <d v="2025-08-06T00:00:00"/>
    <n v="49"/>
    <s v="null"/>
    <x v="0"/>
    <b v="0"/>
    <s v="null"/>
    <x v="0"/>
    <n v="3083.57"/>
    <n v="2025"/>
    <s v="August"/>
  </r>
  <r>
    <x v="119"/>
    <x v="0"/>
    <x v="0"/>
    <s v="Spring"/>
    <s v="L"/>
    <s v="Red"/>
    <n v="248.58"/>
    <n v="0"/>
    <n v="248.58"/>
    <d v="2025-07-04T00:00:00"/>
    <n v="27"/>
    <n v="1.5"/>
    <x v="18"/>
    <b v="0"/>
    <s v="null"/>
    <x v="0"/>
    <n v="6711.6600000000008"/>
    <n v="2025"/>
    <s v="July"/>
  </r>
  <r>
    <x v="120"/>
    <x v="3"/>
    <x v="1"/>
    <s v="Fall"/>
    <s v="XXL"/>
    <s v="Navy"/>
    <n v="61.08"/>
    <n v="0"/>
    <n v="61.08"/>
    <d v="2025-08-06T00:00:00"/>
    <n v="27"/>
    <s v="null"/>
    <x v="0"/>
    <b v="1"/>
    <s v="Changed Mind"/>
    <x v="5"/>
    <n v="1649.1599999999999"/>
    <n v="2025"/>
    <s v="August"/>
  </r>
  <r>
    <x v="121"/>
    <x v="4"/>
    <x v="6"/>
    <s v="Winter"/>
    <s v="S"/>
    <s v="Red"/>
    <n v="109.12"/>
    <n v="0"/>
    <n v="109.12"/>
    <d v="2025-08-06T00:00:00"/>
    <n v="34"/>
    <s v="null"/>
    <x v="0"/>
    <b v="0"/>
    <s v="null"/>
    <x v="0"/>
    <n v="3710.08"/>
    <n v="2025"/>
    <s v="August"/>
  </r>
  <r>
    <x v="122"/>
    <x v="0"/>
    <x v="0"/>
    <s v="Winter"/>
    <s v="XXL"/>
    <s v="Purple"/>
    <n v="82.91"/>
    <n v="45.9"/>
    <n v="44.85"/>
    <d v="2025-08-06T00:00:00"/>
    <n v="24"/>
    <s v="null"/>
    <x v="0"/>
    <b v="1"/>
    <s v="Quality Issue"/>
    <x v="4"/>
    <n v="1076.4000000000001"/>
    <n v="2025"/>
    <s v="August"/>
  </r>
  <r>
    <x v="123"/>
    <x v="3"/>
    <x v="4"/>
    <s v="Summer"/>
    <s v="XS"/>
    <s v="Purple"/>
    <n v="113.53"/>
    <n v="10.9"/>
    <n v="101.16"/>
    <d v="2025-08-06T00:00:00"/>
    <n v="40"/>
    <n v="2.8"/>
    <x v="22"/>
    <b v="0"/>
    <s v="null"/>
    <x v="0"/>
    <n v="4046.3999999999996"/>
    <n v="2025"/>
    <s v="August"/>
  </r>
  <r>
    <x v="124"/>
    <x v="2"/>
    <x v="1"/>
    <s v="Winter"/>
    <s v="null"/>
    <s v="Brown"/>
    <n v="38.89"/>
    <n v="51.5"/>
    <n v="18.86"/>
    <d v="2025-08-06T00:00:00"/>
    <n v="28"/>
    <n v="4.3"/>
    <x v="2"/>
    <b v="0"/>
    <s v="null"/>
    <x v="0"/>
    <n v="528.07999999999993"/>
    <n v="2025"/>
    <s v="August"/>
  </r>
  <r>
    <x v="125"/>
    <x v="5"/>
    <x v="6"/>
    <s v="Spring"/>
    <s v="XXL"/>
    <s v="Black"/>
    <n v="53.01"/>
    <n v="45.9"/>
    <n v="28.68"/>
    <d v="2025-01-14T00:00:00"/>
    <n v="37"/>
    <n v="3.7"/>
    <x v="13"/>
    <b v="0"/>
    <s v="null"/>
    <x v="0"/>
    <n v="1061.1600000000001"/>
    <n v="2025"/>
    <s v="January"/>
  </r>
  <r>
    <x v="126"/>
    <x v="3"/>
    <x v="5"/>
    <s v="Spring"/>
    <s v="XXL"/>
    <s v="Blue"/>
    <n v="81.64"/>
    <n v="0"/>
    <n v="81.64"/>
    <d v="2024-12-06T00:00:00"/>
    <n v="50"/>
    <n v="1.1000000000000001"/>
    <x v="16"/>
    <b v="0"/>
    <s v="null"/>
    <x v="0"/>
    <n v="4082"/>
    <n v="2024"/>
    <s v="December"/>
  </r>
  <r>
    <x v="127"/>
    <x v="3"/>
    <x v="5"/>
    <s v="Spring"/>
    <s v="XXL"/>
    <s v="White"/>
    <n v="125.24"/>
    <n v="21.5"/>
    <n v="98.31"/>
    <d v="2024-09-06T00:00:00"/>
    <n v="7"/>
    <n v="2.9"/>
    <x v="4"/>
    <b v="0"/>
    <s v="null"/>
    <x v="0"/>
    <n v="688.17000000000007"/>
    <n v="2024"/>
    <s v="September"/>
  </r>
  <r>
    <x v="128"/>
    <x v="0"/>
    <x v="5"/>
    <s v="Spring"/>
    <s v="XS"/>
    <s v="Pink"/>
    <n v="98.61"/>
    <n v="0"/>
    <n v="98.61"/>
    <d v="2025-03-05T00:00:00"/>
    <n v="1"/>
    <n v="2.6"/>
    <x v="3"/>
    <b v="0"/>
    <s v="null"/>
    <x v="0"/>
    <n v="98.61"/>
    <n v="2025"/>
    <s v="March"/>
  </r>
  <r>
    <x v="129"/>
    <x v="3"/>
    <x v="6"/>
    <s v="Fall"/>
    <s v="XS"/>
    <s v="Blue"/>
    <n v="77.540000000000006"/>
    <n v="0"/>
    <n v="77.540000000000006"/>
    <d v="2025-08-06T00:00:00"/>
    <n v="36"/>
    <n v="3.4"/>
    <x v="7"/>
    <b v="0"/>
    <s v="null"/>
    <x v="0"/>
    <n v="2791.44"/>
    <n v="2025"/>
    <s v="August"/>
  </r>
  <r>
    <x v="130"/>
    <x v="5"/>
    <x v="2"/>
    <s v="Spring"/>
    <s v="XL"/>
    <s v="Purple"/>
    <n v="79.13"/>
    <n v="0"/>
    <n v="79.13"/>
    <d v="2024-11-16T00:00:00"/>
    <n v="11"/>
    <n v="3.6"/>
    <x v="15"/>
    <b v="0"/>
    <s v="null"/>
    <x v="0"/>
    <n v="870.43"/>
    <n v="2024"/>
    <s v="November"/>
  </r>
  <r>
    <x v="131"/>
    <x v="4"/>
    <x v="3"/>
    <s v="Spring"/>
    <s v="S"/>
    <s v="Green"/>
    <n v="96.11"/>
    <n v="0"/>
    <n v="96.11"/>
    <d v="2025-04-12T00:00:00"/>
    <n v="13"/>
    <n v="4.2"/>
    <x v="25"/>
    <b v="0"/>
    <s v="null"/>
    <x v="0"/>
    <n v="1249.43"/>
    <n v="2025"/>
    <s v="April"/>
  </r>
  <r>
    <x v="132"/>
    <x v="1"/>
    <x v="3"/>
    <s v="Spring"/>
    <s v="XL"/>
    <s v="White"/>
    <n v="116.61"/>
    <n v="0"/>
    <n v="116.61"/>
    <d v="2024-11-04T00:00:00"/>
    <n v="31"/>
    <s v="null"/>
    <x v="0"/>
    <b v="0"/>
    <s v="null"/>
    <x v="0"/>
    <n v="3614.91"/>
    <n v="2024"/>
    <s v="November"/>
  </r>
  <r>
    <x v="133"/>
    <x v="2"/>
    <x v="5"/>
    <s v="Winter"/>
    <s v="null"/>
    <s v="Blue"/>
    <n v="57.8"/>
    <n v="27"/>
    <n v="42.19"/>
    <d v="2025-08-06T00:00:00"/>
    <n v="9"/>
    <n v="1.8"/>
    <x v="23"/>
    <b v="0"/>
    <s v="null"/>
    <x v="0"/>
    <n v="379.71"/>
    <n v="2025"/>
    <s v="August"/>
  </r>
  <r>
    <x v="134"/>
    <x v="1"/>
    <x v="4"/>
    <s v="Spring"/>
    <s v="S"/>
    <s v="White"/>
    <n v="110.78"/>
    <n v="0"/>
    <n v="110.78"/>
    <d v="2025-01-13T00:00:00"/>
    <n v="9"/>
    <n v="1.4"/>
    <x v="28"/>
    <b v="0"/>
    <s v="null"/>
    <x v="0"/>
    <n v="997.02"/>
    <n v="2025"/>
    <s v="January"/>
  </r>
  <r>
    <x v="135"/>
    <x v="1"/>
    <x v="6"/>
    <s v="Spring"/>
    <s v="L"/>
    <s v="Black"/>
    <n v="112.63"/>
    <n v="0"/>
    <n v="112.63"/>
    <d v="2024-10-14T00:00:00"/>
    <n v="50"/>
    <n v="3.6"/>
    <x v="15"/>
    <b v="1"/>
    <s v="Quality Issue"/>
    <x v="4"/>
    <n v="5631.5"/>
    <n v="2024"/>
    <s v="October"/>
  </r>
  <r>
    <x v="136"/>
    <x v="1"/>
    <x v="4"/>
    <s v="Summer"/>
    <s v="XS"/>
    <s v="Purple"/>
    <n v="89.36"/>
    <n v="0"/>
    <n v="89.36"/>
    <d v="2025-08-06T00:00:00"/>
    <n v="24"/>
    <n v="4.3"/>
    <x v="2"/>
    <b v="1"/>
    <s v="Damaged"/>
    <x v="3"/>
    <n v="2144.64"/>
    <n v="2025"/>
    <s v="August"/>
  </r>
  <r>
    <x v="137"/>
    <x v="0"/>
    <x v="7"/>
    <s v="Fall"/>
    <s v="M"/>
    <s v="Pink"/>
    <n v="127.99"/>
    <n v="0"/>
    <n v="127.99"/>
    <d v="2025-08-06T00:00:00"/>
    <n v="16"/>
    <s v="null"/>
    <x v="0"/>
    <b v="0"/>
    <s v="null"/>
    <x v="0"/>
    <n v="2047.84"/>
    <n v="2025"/>
    <s v="August"/>
  </r>
  <r>
    <x v="138"/>
    <x v="4"/>
    <x v="0"/>
    <s v="Winter"/>
    <s v="XXL"/>
    <s v="Beige"/>
    <n v="54.88"/>
    <n v="58.8"/>
    <n v="22.61"/>
    <d v="2025-08-06T00:00:00"/>
    <n v="50"/>
    <n v="3.5"/>
    <x v="11"/>
    <b v="0"/>
    <s v="null"/>
    <x v="0"/>
    <n v="1130.5"/>
    <n v="2025"/>
    <s v="August"/>
  </r>
  <r>
    <x v="139"/>
    <x v="3"/>
    <x v="1"/>
    <s v="Spring"/>
    <s v="L"/>
    <s v="White"/>
    <n v="154.13"/>
    <n v="0"/>
    <n v="154.13"/>
    <d v="2024-10-01T00:00:00"/>
    <n v="31"/>
    <n v="4.0999999999999996"/>
    <x v="12"/>
    <b v="1"/>
    <s v="Size Issue"/>
    <x v="2"/>
    <n v="4778.03"/>
    <n v="2024"/>
    <s v="October"/>
  </r>
  <r>
    <x v="140"/>
    <x v="5"/>
    <x v="5"/>
    <s v="Spring"/>
    <s v="XS"/>
    <s v="Gray"/>
    <n v="131.5"/>
    <n v="0"/>
    <n v="131.5"/>
    <d v="2024-11-03T00:00:00"/>
    <n v="5"/>
    <s v="null"/>
    <x v="0"/>
    <b v="0"/>
    <s v="null"/>
    <x v="0"/>
    <n v="657.5"/>
    <n v="2024"/>
    <s v="November"/>
  </r>
  <r>
    <x v="141"/>
    <x v="0"/>
    <x v="6"/>
    <s v="Summer"/>
    <s v="M"/>
    <s v="Blue"/>
    <n v="133.26"/>
    <n v="0"/>
    <n v="133.26"/>
    <d v="2025-08-06T00:00:00"/>
    <n v="29"/>
    <n v="1.3"/>
    <x v="31"/>
    <b v="0"/>
    <s v="null"/>
    <x v="0"/>
    <n v="3864.54"/>
    <n v="2025"/>
    <s v="August"/>
  </r>
  <r>
    <x v="142"/>
    <x v="3"/>
    <x v="7"/>
    <s v="Winter"/>
    <s v="XL"/>
    <s v="Red"/>
    <n v="173.91"/>
    <n v="0"/>
    <n v="173.91"/>
    <d v="2025-08-06T00:00:00"/>
    <n v="21"/>
    <s v="null"/>
    <x v="0"/>
    <b v="0"/>
    <s v="null"/>
    <x v="0"/>
    <n v="3652.11"/>
    <n v="2025"/>
    <s v="August"/>
  </r>
  <r>
    <x v="143"/>
    <x v="1"/>
    <x v="4"/>
    <s v="Spring"/>
    <s v="L"/>
    <s v="Beige"/>
    <n v="102.99"/>
    <n v="0"/>
    <n v="102.99"/>
    <d v="2025-07-16T00:00:00"/>
    <n v="41"/>
    <n v="3.9"/>
    <x v="26"/>
    <b v="0"/>
    <s v="null"/>
    <x v="0"/>
    <n v="4222.59"/>
    <n v="2025"/>
    <s v="July"/>
  </r>
  <r>
    <x v="144"/>
    <x v="0"/>
    <x v="0"/>
    <s v="Spring"/>
    <s v="L"/>
    <s v="Beige"/>
    <n v="87.78"/>
    <n v="45.3"/>
    <n v="48.02"/>
    <d v="2025-02-17T00:00:00"/>
    <n v="34"/>
    <n v="1.8"/>
    <x v="23"/>
    <b v="0"/>
    <s v="null"/>
    <x v="0"/>
    <n v="1632.68"/>
    <n v="2025"/>
    <s v="February"/>
  </r>
  <r>
    <x v="145"/>
    <x v="1"/>
    <x v="1"/>
    <s v="Winter"/>
    <s v="null"/>
    <s v="Beige"/>
    <n v="91.8"/>
    <n v="15.8"/>
    <n v="77.3"/>
    <d v="2025-08-06T00:00:00"/>
    <n v="30"/>
    <n v="4.2"/>
    <x v="25"/>
    <b v="0"/>
    <s v="null"/>
    <x v="0"/>
    <n v="2319"/>
    <n v="2025"/>
    <s v="August"/>
  </r>
  <r>
    <x v="146"/>
    <x v="1"/>
    <x v="0"/>
    <s v="Winter"/>
    <s v="L"/>
    <s v="White"/>
    <n v="107.32"/>
    <n v="25.4"/>
    <n v="80.06"/>
    <d v="2025-08-06T00:00:00"/>
    <n v="50"/>
    <n v="4.4000000000000004"/>
    <x v="6"/>
    <b v="0"/>
    <s v="null"/>
    <x v="0"/>
    <n v="4003"/>
    <n v="2025"/>
    <s v="August"/>
  </r>
  <r>
    <x v="147"/>
    <x v="4"/>
    <x v="2"/>
    <s v="Spring"/>
    <s v="XXL"/>
    <s v="Brown"/>
    <n v="67.69"/>
    <n v="57.3"/>
    <n v="28.9"/>
    <d v="2025-07-24T00:00:00"/>
    <n v="50"/>
    <n v="4.5999999999999996"/>
    <x v="10"/>
    <b v="0"/>
    <s v="null"/>
    <x v="0"/>
    <n v="1445"/>
    <n v="2025"/>
    <s v="July"/>
  </r>
  <r>
    <x v="148"/>
    <x v="1"/>
    <x v="5"/>
    <s v="Summer"/>
    <s v="M"/>
    <s v="Beige"/>
    <n v="68.11"/>
    <n v="46"/>
    <n v="36.78"/>
    <d v="2025-08-06T00:00:00"/>
    <n v="3"/>
    <n v="2.5"/>
    <x v="1"/>
    <b v="0"/>
    <s v="null"/>
    <x v="0"/>
    <n v="110.34"/>
    <n v="2025"/>
    <s v="August"/>
  </r>
  <r>
    <x v="149"/>
    <x v="3"/>
    <x v="2"/>
    <s v="Spring"/>
    <s v="L"/>
    <s v="Blue"/>
    <n v="94.29"/>
    <n v="0"/>
    <n v="94.29"/>
    <d v="2024-09-15T00:00:00"/>
    <n v="18"/>
    <n v="1.7"/>
    <x v="8"/>
    <b v="0"/>
    <s v="null"/>
    <x v="0"/>
    <n v="1697.22"/>
    <n v="2024"/>
    <s v="September"/>
  </r>
  <r>
    <x v="150"/>
    <x v="1"/>
    <x v="5"/>
    <s v="Winter"/>
    <s v="XL"/>
    <s v="Gray"/>
    <n v="94.97"/>
    <n v="0"/>
    <n v="94.97"/>
    <d v="2025-08-06T00:00:00"/>
    <n v="46"/>
    <n v="4.3"/>
    <x v="2"/>
    <b v="0"/>
    <s v="null"/>
    <x v="0"/>
    <n v="4368.62"/>
    <n v="2025"/>
    <s v="August"/>
  </r>
  <r>
    <x v="151"/>
    <x v="3"/>
    <x v="2"/>
    <s v="Winter"/>
    <s v="M"/>
    <s v="Navy"/>
    <n v="65.87"/>
    <n v="11.4"/>
    <n v="58.36"/>
    <d v="2025-08-06T00:00:00"/>
    <n v="15"/>
    <n v="3.9"/>
    <x v="26"/>
    <b v="0"/>
    <s v="null"/>
    <x v="0"/>
    <n v="875.4"/>
    <n v="2025"/>
    <s v="August"/>
  </r>
  <r>
    <x v="152"/>
    <x v="5"/>
    <x v="0"/>
    <s v="Winter"/>
    <s v="XXL"/>
    <s v="Blue"/>
    <n v="155.06"/>
    <n v="29.4"/>
    <n v="109.47"/>
    <d v="2025-08-06T00:00:00"/>
    <n v="5"/>
    <n v="3.6"/>
    <x v="15"/>
    <b v="0"/>
    <s v="null"/>
    <x v="0"/>
    <n v="547.35"/>
    <n v="2025"/>
    <s v="August"/>
  </r>
  <r>
    <x v="153"/>
    <x v="0"/>
    <x v="0"/>
    <s v="Winter"/>
    <s v="L"/>
    <s v="Brown"/>
    <n v="172.59"/>
    <n v="0"/>
    <n v="172.59"/>
    <d v="2025-08-06T00:00:00"/>
    <n v="1"/>
    <n v="2.1"/>
    <x v="36"/>
    <b v="0"/>
    <s v="null"/>
    <x v="0"/>
    <n v="172.59"/>
    <n v="2025"/>
    <s v="August"/>
  </r>
  <r>
    <x v="154"/>
    <x v="5"/>
    <x v="4"/>
    <s v="Summer"/>
    <s v="M"/>
    <s v="Blue"/>
    <n v="68.72"/>
    <n v="0"/>
    <n v="68.72"/>
    <d v="2025-08-06T00:00:00"/>
    <n v="28"/>
    <n v="1.7"/>
    <x v="8"/>
    <b v="1"/>
    <s v="Quality Issue"/>
    <x v="4"/>
    <n v="1924.1599999999999"/>
    <n v="2025"/>
    <s v="August"/>
  </r>
  <r>
    <x v="155"/>
    <x v="1"/>
    <x v="2"/>
    <s v="Spring"/>
    <s v="XL"/>
    <s v="Blue"/>
    <n v="28.78"/>
    <n v="0"/>
    <n v="28.78"/>
    <d v="2024-10-03T00:00:00"/>
    <n v="21"/>
    <s v="null"/>
    <x v="0"/>
    <b v="0"/>
    <s v="null"/>
    <x v="0"/>
    <n v="604.38"/>
    <n v="2024"/>
    <s v="October"/>
  </r>
  <r>
    <x v="156"/>
    <x v="0"/>
    <x v="4"/>
    <s v="Winter"/>
    <s v="XXL"/>
    <s v="Black"/>
    <n v="110.32"/>
    <n v="28.3"/>
    <n v="79.099999999999994"/>
    <d v="2025-08-06T00:00:00"/>
    <n v="49"/>
    <n v="3.3"/>
    <x v="21"/>
    <b v="0"/>
    <s v="null"/>
    <x v="0"/>
    <n v="3875.8999999999996"/>
    <n v="2025"/>
    <s v="August"/>
  </r>
  <r>
    <x v="157"/>
    <x v="3"/>
    <x v="3"/>
    <s v="Summer"/>
    <s v="XXL"/>
    <s v="Black"/>
    <n v="194.24"/>
    <n v="0"/>
    <n v="194.24"/>
    <d v="2025-08-06T00:00:00"/>
    <n v="17"/>
    <n v="1.2"/>
    <x v="14"/>
    <b v="1"/>
    <s v="Changed Mind"/>
    <x v="5"/>
    <n v="3302.08"/>
    <n v="2025"/>
    <s v="August"/>
  </r>
  <r>
    <x v="158"/>
    <x v="3"/>
    <x v="6"/>
    <s v="Fall"/>
    <s v="XS"/>
    <s v="Beige"/>
    <n v="175.91"/>
    <n v="0"/>
    <n v="175.91"/>
    <d v="2025-08-06T00:00:00"/>
    <n v="4"/>
    <n v="2.8"/>
    <x v="22"/>
    <b v="0"/>
    <s v="null"/>
    <x v="0"/>
    <n v="703.64"/>
    <n v="2025"/>
    <s v="August"/>
  </r>
  <r>
    <x v="159"/>
    <x v="4"/>
    <x v="3"/>
    <s v="Winter"/>
    <s v="XXL"/>
    <s v="Gray"/>
    <n v="79.34"/>
    <n v="0"/>
    <n v="79.34"/>
    <d v="2025-08-06T00:00:00"/>
    <n v="30"/>
    <n v="4.4000000000000004"/>
    <x v="6"/>
    <b v="0"/>
    <s v="null"/>
    <x v="0"/>
    <n v="2380.2000000000003"/>
    <n v="2025"/>
    <s v="August"/>
  </r>
  <r>
    <x v="160"/>
    <x v="4"/>
    <x v="4"/>
    <s v="Summer"/>
    <s v="M"/>
    <s v="Green"/>
    <n v="111.88"/>
    <n v="0"/>
    <n v="111.88"/>
    <d v="2025-08-06T00:00:00"/>
    <n v="41"/>
    <n v="4.5"/>
    <x v="24"/>
    <b v="0"/>
    <s v="null"/>
    <x v="0"/>
    <n v="4587.08"/>
    <n v="2025"/>
    <s v="August"/>
  </r>
  <r>
    <x v="161"/>
    <x v="2"/>
    <x v="6"/>
    <s v="Spring"/>
    <s v="null"/>
    <s v="Navy"/>
    <n v="42.84"/>
    <n v="40.6"/>
    <n v="25.45"/>
    <d v="2024-09-12T00:00:00"/>
    <n v="18"/>
    <n v="2.6"/>
    <x v="3"/>
    <b v="0"/>
    <s v="null"/>
    <x v="0"/>
    <n v="458.09999999999997"/>
    <n v="2024"/>
    <s v="September"/>
  </r>
  <r>
    <x v="162"/>
    <x v="4"/>
    <x v="6"/>
    <s v="Spring"/>
    <s v="XXL"/>
    <s v="Navy"/>
    <n v="26.28"/>
    <n v="1.1000000000000001"/>
    <n v="25.99"/>
    <d v="2025-06-20T00:00:00"/>
    <n v="35"/>
    <n v="5"/>
    <x v="37"/>
    <b v="0"/>
    <s v="null"/>
    <x v="0"/>
    <n v="909.65"/>
    <n v="2025"/>
    <s v="June"/>
  </r>
  <r>
    <x v="163"/>
    <x v="2"/>
    <x v="4"/>
    <s v="Spring"/>
    <s v="null"/>
    <s v="Green"/>
    <n v="23.11"/>
    <n v="0"/>
    <n v="23.11"/>
    <d v="2024-09-17T00:00:00"/>
    <n v="2"/>
    <n v="1.4"/>
    <x v="28"/>
    <b v="0"/>
    <s v="null"/>
    <x v="0"/>
    <n v="46.22"/>
    <n v="2024"/>
    <s v="September"/>
  </r>
  <r>
    <x v="164"/>
    <x v="3"/>
    <x v="0"/>
    <s v="Winter"/>
    <s v="M"/>
    <s v="White"/>
    <n v="168.36"/>
    <n v="0"/>
    <n v="168.36"/>
    <d v="2025-08-06T00:00:00"/>
    <n v="47"/>
    <s v="null"/>
    <x v="0"/>
    <b v="1"/>
    <s v="Damaged"/>
    <x v="3"/>
    <n v="7912.920000000001"/>
    <n v="2025"/>
    <s v="August"/>
  </r>
  <r>
    <x v="165"/>
    <x v="3"/>
    <x v="6"/>
    <s v="Fall"/>
    <s v="XL"/>
    <s v="Green"/>
    <n v="99.26"/>
    <n v="0"/>
    <n v="99.26"/>
    <d v="2025-08-06T00:00:00"/>
    <n v="33"/>
    <s v="null"/>
    <x v="0"/>
    <b v="1"/>
    <s v="Quality Issue"/>
    <x v="4"/>
    <n v="3275.5800000000004"/>
    <n v="2025"/>
    <s v="August"/>
  </r>
  <r>
    <x v="166"/>
    <x v="2"/>
    <x v="3"/>
    <s v="Spring"/>
    <s v="null"/>
    <s v="Black"/>
    <n v="53.66"/>
    <n v="0"/>
    <n v="53.66"/>
    <d v="2024-12-19T00:00:00"/>
    <n v="40"/>
    <n v="2.8"/>
    <x v="22"/>
    <b v="0"/>
    <s v="null"/>
    <x v="0"/>
    <n v="2146.3999999999996"/>
    <n v="2024"/>
    <s v="December"/>
  </r>
  <r>
    <x v="167"/>
    <x v="2"/>
    <x v="5"/>
    <s v="Summer"/>
    <s v="null"/>
    <s v="Gray"/>
    <n v="69.709999999999994"/>
    <n v="18"/>
    <n v="57.16"/>
    <d v="2025-08-06T00:00:00"/>
    <n v="34"/>
    <n v="4.2"/>
    <x v="25"/>
    <b v="1"/>
    <s v="Color Mismatch"/>
    <x v="1"/>
    <n v="1943.4399999999998"/>
    <n v="2025"/>
    <s v="August"/>
  </r>
  <r>
    <x v="168"/>
    <x v="5"/>
    <x v="7"/>
    <s v="Fall"/>
    <s v="XXL"/>
    <s v="Gray"/>
    <n v="60.3"/>
    <n v="21.4"/>
    <n v="47.4"/>
    <d v="2025-08-06T00:00:00"/>
    <n v="4"/>
    <n v="3.6"/>
    <x v="15"/>
    <b v="0"/>
    <s v="null"/>
    <x v="0"/>
    <n v="189.6"/>
    <n v="2025"/>
    <s v="August"/>
  </r>
  <r>
    <x v="169"/>
    <x v="3"/>
    <x v="2"/>
    <s v="Winter"/>
    <s v="XXL"/>
    <s v="Red"/>
    <n v="113.58"/>
    <n v="0"/>
    <n v="113.58"/>
    <d v="2025-08-06T00:00:00"/>
    <n v="33"/>
    <n v="4.9000000000000004"/>
    <x v="19"/>
    <b v="1"/>
    <s v="Wrong Item"/>
    <x v="6"/>
    <n v="3748.14"/>
    <n v="2025"/>
    <s v="August"/>
  </r>
  <r>
    <x v="170"/>
    <x v="4"/>
    <x v="5"/>
    <s v="Fall"/>
    <s v="XS"/>
    <s v="Brown"/>
    <n v="54.86"/>
    <n v="1.7"/>
    <n v="53.93"/>
    <d v="2025-08-06T00:00:00"/>
    <n v="40"/>
    <n v="2.5"/>
    <x v="1"/>
    <b v="0"/>
    <s v="null"/>
    <x v="0"/>
    <n v="2157.1999999999998"/>
    <n v="2025"/>
    <s v="August"/>
  </r>
  <r>
    <x v="171"/>
    <x v="1"/>
    <x v="0"/>
    <s v="Winter"/>
    <s v="XS"/>
    <s v="Red"/>
    <n v="92.25"/>
    <n v="0"/>
    <n v="92.25"/>
    <d v="2025-08-06T00:00:00"/>
    <n v="13"/>
    <n v="2.8"/>
    <x v="22"/>
    <b v="1"/>
    <s v="Damaged"/>
    <x v="3"/>
    <n v="1199.25"/>
    <n v="2025"/>
    <s v="August"/>
  </r>
  <r>
    <x v="172"/>
    <x v="2"/>
    <x v="5"/>
    <s v="Winter"/>
    <s v="null"/>
    <s v="White"/>
    <n v="54.07"/>
    <n v="0"/>
    <n v="54.07"/>
    <d v="2025-08-06T00:00:00"/>
    <n v="47"/>
    <n v="4.5999999999999996"/>
    <x v="10"/>
    <b v="0"/>
    <s v="null"/>
    <x v="0"/>
    <n v="2541.29"/>
    <n v="2025"/>
    <s v="August"/>
  </r>
  <r>
    <x v="173"/>
    <x v="3"/>
    <x v="2"/>
    <s v="Winter"/>
    <s v="XL"/>
    <s v="Red"/>
    <n v="104.4"/>
    <n v="0"/>
    <n v="104.4"/>
    <d v="2025-08-06T00:00:00"/>
    <n v="41"/>
    <n v="3.4"/>
    <x v="7"/>
    <b v="0"/>
    <s v="null"/>
    <x v="0"/>
    <n v="4280.4000000000005"/>
    <n v="2025"/>
    <s v="August"/>
  </r>
  <r>
    <x v="174"/>
    <x v="5"/>
    <x v="5"/>
    <s v="Spring"/>
    <s v="M"/>
    <s v="Gray"/>
    <n v="45.97"/>
    <n v="0"/>
    <n v="45.97"/>
    <d v="2024-08-28T00:00:00"/>
    <n v="37"/>
    <n v="3.2"/>
    <x v="35"/>
    <b v="1"/>
    <s v="Quality Issue"/>
    <x v="4"/>
    <n v="1700.8899999999999"/>
    <n v="2024"/>
    <s v="August"/>
  </r>
  <r>
    <x v="175"/>
    <x v="1"/>
    <x v="5"/>
    <s v="Summer"/>
    <s v="XXL"/>
    <s v="Black"/>
    <n v="28.79"/>
    <n v="0"/>
    <n v="28.79"/>
    <d v="2025-08-06T00:00:00"/>
    <n v="4"/>
    <n v="4.4000000000000004"/>
    <x v="6"/>
    <b v="0"/>
    <s v="null"/>
    <x v="0"/>
    <n v="115.16"/>
    <n v="2025"/>
    <s v="August"/>
  </r>
  <r>
    <x v="176"/>
    <x v="0"/>
    <x v="1"/>
    <s v="Winter"/>
    <s v="M"/>
    <s v="Gray"/>
    <n v="204.21"/>
    <n v="0"/>
    <n v="204.21"/>
    <d v="2025-08-06T00:00:00"/>
    <n v="5"/>
    <n v="3.3"/>
    <x v="21"/>
    <b v="0"/>
    <s v="null"/>
    <x v="0"/>
    <n v="1021.0500000000001"/>
    <n v="2025"/>
    <s v="August"/>
  </r>
  <r>
    <x v="177"/>
    <x v="3"/>
    <x v="3"/>
    <s v="Fall"/>
    <s v="XXL"/>
    <s v="Pink"/>
    <n v="190.75"/>
    <n v="20"/>
    <n v="152.6"/>
    <d v="2025-08-06T00:00:00"/>
    <n v="47"/>
    <s v="null"/>
    <x v="0"/>
    <b v="0"/>
    <s v="null"/>
    <x v="0"/>
    <n v="7172.2"/>
    <n v="2025"/>
    <s v="August"/>
  </r>
  <r>
    <x v="178"/>
    <x v="1"/>
    <x v="7"/>
    <s v="Winter"/>
    <s v="XS"/>
    <s v="Brown"/>
    <n v="33.01"/>
    <n v="39.200000000000003"/>
    <n v="20.07"/>
    <d v="2025-08-06T00:00:00"/>
    <n v="16"/>
    <n v="3.7"/>
    <x v="13"/>
    <b v="0"/>
    <s v="null"/>
    <x v="0"/>
    <n v="321.12"/>
    <n v="2025"/>
    <s v="August"/>
  </r>
  <r>
    <x v="179"/>
    <x v="2"/>
    <x v="2"/>
    <s v="Spring"/>
    <s v="null"/>
    <s v="Blue"/>
    <n v="47.61"/>
    <n v="39.799999999999997"/>
    <n v="28.66"/>
    <d v="2024-12-03T00:00:00"/>
    <n v="18"/>
    <n v="1.3"/>
    <x v="31"/>
    <b v="0"/>
    <s v="null"/>
    <x v="0"/>
    <n v="515.88"/>
    <n v="2024"/>
    <s v="December"/>
  </r>
  <r>
    <x v="180"/>
    <x v="0"/>
    <x v="4"/>
    <s v="Spring"/>
    <s v="XS"/>
    <s v="Red"/>
    <n v="137.16"/>
    <n v="0"/>
    <n v="137.16"/>
    <d v="2024-09-26T00:00:00"/>
    <n v="34"/>
    <n v="3.2"/>
    <x v="35"/>
    <b v="0"/>
    <s v="null"/>
    <x v="0"/>
    <n v="4663.4399999999996"/>
    <n v="2024"/>
    <s v="September"/>
  </r>
  <r>
    <x v="181"/>
    <x v="1"/>
    <x v="6"/>
    <s v="Fall"/>
    <s v="M"/>
    <s v="Navy"/>
    <n v="108.49"/>
    <n v="0"/>
    <n v="108.49"/>
    <d v="2025-08-06T00:00:00"/>
    <n v="7"/>
    <n v="3.3"/>
    <x v="21"/>
    <b v="0"/>
    <s v="null"/>
    <x v="0"/>
    <n v="759.43"/>
    <n v="2025"/>
    <s v="August"/>
  </r>
  <r>
    <x v="182"/>
    <x v="1"/>
    <x v="2"/>
    <s v="Winter"/>
    <s v="XL"/>
    <s v="Green"/>
    <n v="106.49"/>
    <n v="0"/>
    <n v="106.49"/>
    <d v="2025-08-06T00:00:00"/>
    <n v="23"/>
    <n v="4"/>
    <x v="20"/>
    <b v="0"/>
    <s v="null"/>
    <x v="0"/>
    <n v="2449.27"/>
    <n v="2025"/>
    <s v="August"/>
  </r>
  <r>
    <x v="183"/>
    <x v="1"/>
    <x v="3"/>
    <s v="Winter"/>
    <s v="XXL"/>
    <s v="Pink"/>
    <n v="114.86"/>
    <n v="0"/>
    <n v="114.86"/>
    <d v="2025-08-06T00:00:00"/>
    <n v="48"/>
    <n v="1.1000000000000001"/>
    <x v="16"/>
    <b v="0"/>
    <s v="null"/>
    <x v="0"/>
    <n v="5513.28"/>
    <n v="2025"/>
    <s v="August"/>
  </r>
  <r>
    <x v="184"/>
    <x v="5"/>
    <x v="0"/>
    <s v="Fall"/>
    <s v="L"/>
    <s v="Blue"/>
    <n v="121.68"/>
    <n v="0"/>
    <n v="121.68"/>
    <d v="2025-08-06T00:00:00"/>
    <n v="9"/>
    <n v="1.5"/>
    <x v="18"/>
    <b v="0"/>
    <s v="null"/>
    <x v="0"/>
    <n v="1095.1200000000001"/>
    <n v="2025"/>
    <s v="August"/>
  </r>
  <r>
    <x v="185"/>
    <x v="4"/>
    <x v="0"/>
    <s v="Summer"/>
    <s v="XXL"/>
    <s v="Black"/>
    <n v="74.08"/>
    <n v="3.9"/>
    <n v="71.19"/>
    <d v="2025-08-06T00:00:00"/>
    <n v="37"/>
    <n v="1.7"/>
    <x v="8"/>
    <b v="0"/>
    <s v="null"/>
    <x v="0"/>
    <n v="2634.0299999999997"/>
    <n v="2025"/>
    <s v="August"/>
  </r>
  <r>
    <x v="186"/>
    <x v="1"/>
    <x v="6"/>
    <s v="Fall"/>
    <s v="M"/>
    <s v="Blue"/>
    <n v="92.37"/>
    <n v="35.9"/>
    <n v="59.21"/>
    <d v="2025-08-06T00:00:00"/>
    <n v="20"/>
    <s v="null"/>
    <x v="0"/>
    <b v="0"/>
    <s v="null"/>
    <x v="0"/>
    <n v="1184.2"/>
    <n v="2025"/>
    <s v="August"/>
  </r>
  <r>
    <x v="187"/>
    <x v="1"/>
    <x v="1"/>
    <s v="Summer"/>
    <s v="XXL"/>
    <s v="Beige"/>
    <n v="34.06"/>
    <n v="0"/>
    <n v="34.06"/>
    <d v="2025-08-06T00:00:00"/>
    <n v="39"/>
    <n v="4.5"/>
    <x v="24"/>
    <b v="0"/>
    <s v="null"/>
    <x v="0"/>
    <n v="1328.3400000000001"/>
    <n v="2025"/>
    <s v="August"/>
  </r>
  <r>
    <x v="188"/>
    <x v="5"/>
    <x v="0"/>
    <s v="Summer"/>
    <s v="L"/>
    <s v="Pink"/>
    <n v="173.42"/>
    <n v="0"/>
    <n v="173.42"/>
    <d v="2025-08-06T00:00:00"/>
    <n v="47"/>
    <n v="4.2"/>
    <x v="25"/>
    <b v="0"/>
    <s v="null"/>
    <x v="0"/>
    <n v="8150.74"/>
    <n v="2025"/>
    <s v="August"/>
  </r>
  <r>
    <x v="189"/>
    <x v="4"/>
    <x v="1"/>
    <s v="Spring"/>
    <s v="XXL"/>
    <s v="Brown"/>
    <n v="66.510000000000005"/>
    <n v="0"/>
    <n v="66.510000000000005"/>
    <d v="2024-10-04T00:00:00"/>
    <n v="32"/>
    <n v="2.1"/>
    <x v="36"/>
    <b v="0"/>
    <s v="null"/>
    <x v="0"/>
    <n v="2128.3200000000002"/>
    <n v="2024"/>
    <s v="October"/>
  </r>
  <r>
    <x v="190"/>
    <x v="4"/>
    <x v="1"/>
    <s v="Fall"/>
    <s v="XXL"/>
    <s v="Blue"/>
    <n v="72.44"/>
    <n v="7.1"/>
    <n v="67.3"/>
    <d v="2025-08-06T00:00:00"/>
    <n v="10"/>
    <n v="1.8"/>
    <x v="23"/>
    <b v="0"/>
    <s v="null"/>
    <x v="0"/>
    <n v="673"/>
    <n v="2025"/>
    <s v="August"/>
  </r>
  <r>
    <x v="191"/>
    <x v="1"/>
    <x v="5"/>
    <s v="Fall"/>
    <s v="S"/>
    <s v="Black"/>
    <n v="81.2"/>
    <n v="0"/>
    <n v="81.2"/>
    <d v="2025-08-06T00:00:00"/>
    <n v="3"/>
    <n v="1.5"/>
    <x v="18"/>
    <b v="0"/>
    <s v="null"/>
    <x v="0"/>
    <n v="243.60000000000002"/>
    <n v="2025"/>
    <s v="August"/>
  </r>
  <r>
    <x v="192"/>
    <x v="0"/>
    <x v="6"/>
    <s v="Summer"/>
    <s v="XXL"/>
    <s v="Red"/>
    <n v="104.5"/>
    <n v="12.3"/>
    <n v="91.65"/>
    <d v="2025-08-06T00:00:00"/>
    <n v="42"/>
    <s v="null"/>
    <x v="0"/>
    <b v="0"/>
    <s v="null"/>
    <x v="0"/>
    <n v="3849.3"/>
    <n v="2025"/>
    <s v="August"/>
  </r>
  <r>
    <x v="193"/>
    <x v="5"/>
    <x v="6"/>
    <s v="Winter"/>
    <s v="XL"/>
    <s v="Pink"/>
    <n v="57.53"/>
    <n v="13"/>
    <n v="50.05"/>
    <d v="2025-08-06T00:00:00"/>
    <n v="12"/>
    <n v="4.0999999999999996"/>
    <x v="12"/>
    <b v="0"/>
    <s v="null"/>
    <x v="0"/>
    <n v="600.59999999999991"/>
    <n v="2025"/>
    <s v="August"/>
  </r>
  <r>
    <x v="194"/>
    <x v="3"/>
    <x v="2"/>
    <s v="Summer"/>
    <s v="XXL"/>
    <s v="Gray"/>
    <n v="142.58000000000001"/>
    <n v="0"/>
    <n v="142.58000000000001"/>
    <d v="2025-08-06T00:00:00"/>
    <n v="25"/>
    <n v="4.8"/>
    <x v="33"/>
    <b v="1"/>
    <s v="Quality Issue"/>
    <x v="4"/>
    <n v="3564.5000000000005"/>
    <n v="2025"/>
    <s v="August"/>
  </r>
  <r>
    <x v="195"/>
    <x v="5"/>
    <x v="0"/>
    <s v="Fall"/>
    <s v="XXL"/>
    <s v="Green"/>
    <n v="162.22999999999999"/>
    <n v="29.4"/>
    <n v="114.53"/>
    <d v="2025-08-06T00:00:00"/>
    <n v="41"/>
    <n v="4"/>
    <x v="20"/>
    <b v="1"/>
    <s v="Quality Issue"/>
    <x v="4"/>
    <n v="4695.7300000000005"/>
    <n v="2025"/>
    <s v="August"/>
  </r>
  <r>
    <x v="196"/>
    <x v="4"/>
    <x v="5"/>
    <s v="Spring"/>
    <s v="XXL"/>
    <s v="Red"/>
    <n v="32.1"/>
    <n v="51.7"/>
    <n v="15.5"/>
    <d v="2024-11-23T00:00:00"/>
    <n v="27"/>
    <s v="null"/>
    <x v="0"/>
    <b v="0"/>
    <s v="null"/>
    <x v="0"/>
    <n v="418.5"/>
    <n v="2024"/>
    <s v="November"/>
  </r>
  <r>
    <x v="197"/>
    <x v="3"/>
    <x v="1"/>
    <s v="Fall"/>
    <s v="L"/>
    <s v="Black"/>
    <n v="162.41"/>
    <n v="42.7"/>
    <n v="93.06"/>
    <d v="2025-08-06T00:00:00"/>
    <n v="22"/>
    <n v="4.8"/>
    <x v="33"/>
    <b v="0"/>
    <s v="null"/>
    <x v="0"/>
    <n v="2047.3200000000002"/>
    <n v="2025"/>
    <s v="August"/>
  </r>
  <r>
    <x v="198"/>
    <x v="1"/>
    <x v="2"/>
    <s v="Fall"/>
    <s v="M"/>
    <s v="Gray"/>
    <n v="77.459999999999994"/>
    <n v="57.5"/>
    <n v="32.92"/>
    <d v="2025-08-06T00:00:00"/>
    <n v="23"/>
    <n v="4"/>
    <x v="20"/>
    <b v="0"/>
    <s v="null"/>
    <x v="0"/>
    <n v="757.16000000000008"/>
    <n v="2025"/>
    <s v="August"/>
  </r>
  <r>
    <x v="199"/>
    <x v="1"/>
    <x v="4"/>
    <s v="Fall"/>
    <s v="XXL"/>
    <s v="Blue"/>
    <n v="103.42"/>
    <n v="56.1"/>
    <n v="45.4"/>
    <d v="2025-08-06T00:00:00"/>
    <n v="4"/>
    <n v="4.7"/>
    <x v="34"/>
    <b v="0"/>
    <s v="null"/>
    <x v="0"/>
    <n v="181.6"/>
    <n v="2025"/>
    <s v="August"/>
  </r>
  <r>
    <x v="200"/>
    <x v="4"/>
    <x v="0"/>
    <s v="Spring"/>
    <s v="XS"/>
    <s v="Green"/>
    <n v="42.91"/>
    <n v="33.299999999999997"/>
    <n v="28.62"/>
    <d v="2024-11-23T00:00:00"/>
    <n v="18"/>
    <s v="null"/>
    <x v="0"/>
    <b v="0"/>
    <s v="null"/>
    <x v="0"/>
    <n v="515.16"/>
    <n v="2024"/>
    <s v="November"/>
  </r>
  <r>
    <x v="201"/>
    <x v="3"/>
    <x v="0"/>
    <s v="Summer"/>
    <s v="XL"/>
    <s v="Green"/>
    <n v="144.91999999999999"/>
    <n v="17"/>
    <n v="120.28"/>
    <d v="2025-08-06T00:00:00"/>
    <n v="32"/>
    <n v="2"/>
    <x v="38"/>
    <b v="0"/>
    <s v="null"/>
    <x v="0"/>
    <n v="3848.96"/>
    <n v="2025"/>
    <s v="August"/>
  </r>
  <r>
    <x v="202"/>
    <x v="3"/>
    <x v="2"/>
    <s v="Summer"/>
    <s v="XS"/>
    <s v="Black"/>
    <n v="93.07"/>
    <n v="23.9"/>
    <n v="70.83"/>
    <d v="2025-08-06T00:00:00"/>
    <n v="10"/>
    <n v="3.5"/>
    <x v="11"/>
    <b v="1"/>
    <s v="Changed Mind"/>
    <x v="5"/>
    <n v="708.3"/>
    <n v="2025"/>
    <s v="August"/>
  </r>
  <r>
    <x v="203"/>
    <x v="0"/>
    <x v="4"/>
    <s v="Summer"/>
    <s v="S"/>
    <s v="Red"/>
    <n v="119.96"/>
    <n v="0"/>
    <n v="119.96"/>
    <d v="2025-08-06T00:00:00"/>
    <n v="20"/>
    <n v="1.1000000000000001"/>
    <x v="16"/>
    <b v="0"/>
    <s v="null"/>
    <x v="0"/>
    <n v="2399.1999999999998"/>
    <n v="2025"/>
    <s v="August"/>
  </r>
  <r>
    <x v="204"/>
    <x v="2"/>
    <x v="7"/>
    <s v="Summer"/>
    <s v="null"/>
    <s v="Gray"/>
    <n v="42.04"/>
    <n v="50.9"/>
    <n v="20.64"/>
    <d v="2025-08-06T00:00:00"/>
    <n v="43"/>
    <n v="2.2999999999999998"/>
    <x v="27"/>
    <b v="1"/>
    <s v="Wrong Item"/>
    <x v="6"/>
    <n v="887.52"/>
    <n v="2025"/>
    <s v="August"/>
  </r>
  <r>
    <x v="205"/>
    <x v="2"/>
    <x v="2"/>
    <s v="Winter"/>
    <s v="null"/>
    <s v="Red"/>
    <n v="54.45"/>
    <n v="0"/>
    <n v="54.45"/>
    <d v="2025-08-06T00:00:00"/>
    <n v="12"/>
    <n v="2.7"/>
    <x v="39"/>
    <b v="0"/>
    <s v="null"/>
    <x v="0"/>
    <n v="653.40000000000009"/>
    <n v="2025"/>
    <s v="August"/>
  </r>
  <r>
    <x v="206"/>
    <x v="1"/>
    <x v="3"/>
    <s v="Spring"/>
    <s v="M"/>
    <s v="Green"/>
    <n v="66.95"/>
    <n v="36.4"/>
    <n v="42.58"/>
    <d v="2024-09-28T00:00:00"/>
    <n v="44"/>
    <n v="1.9"/>
    <x v="29"/>
    <b v="1"/>
    <s v="Quality Issue"/>
    <x v="4"/>
    <n v="1873.52"/>
    <n v="2024"/>
    <s v="September"/>
  </r>
  <r>
    <x v="207"/>
    <x v="1"/>
    <x v="5"/>
    <s v="Spring"/>
    <s v="XL"/>
    <s v="Beige"/>
    <n v="116.96"/>
    <n v="8.8000000000000007"/>
    <n v="106.67"/>
    <d v="2025-04-29T00:00:00"/>
    <n v="33"/>
    <n v="1.6"/>
    <x v="5"/>
    <b v="0"/>
    <s v="null"/>
    <x v="0"/>
    <n v="3520.11"/>
    <n v="2025"/>
    <s v="April"/>
  </r>
  <r>
    <x v="208"/>
    <x v="1"/>
    <x v="7"/>
    <s v="Fall"/>
    <s v="XXL"/>
    <s v="Pink"/>
    <n v="111.14"/>
    <n v="0"/>
    <n v="111.14"/>
    <d v="2025-08-06T00:00:00"/>
    <n v="49"/>
    <n v="1.6"/>
    <x v="5"/>
    <b v="0"/>
    <s v="null"/>
    <x v="0"/>
    <n v="5445.86"/>
    <n v="2025"/>
    <s v="August"/>
  </r>
  <r>
    <x v="209"/>
    <x v="1"/>
    <x v="2"/>
    <s v="Fall"/>
    <s v="XS"/>
    <s v="Blue"/>
    <n v="59.6"/>
    <n v="0"/>
    <n v="59.6"/>
    <d v="2025-08-06T00:00:00"/>
    <n v="40"/>
    <n v="2.1"/>
    <x v="36"/>
    <b v="0"/>
    <s v="null"/>
    <x v="0"/>
    <n v="2384"/>
    <n v="2025"/>
    <s v="August"/>
  </r>
  <r>
    <x v="210"/>
    <x v="1"/>
    <x v="5"/>
    <s v="Spring"/>
    <s v="S"/>
    <s v="Gray"/>
    <n v="25.49"/>
    <n v="16.7"/>
    <n v="21.23"/>
    <d v="2025-05-23T00:00:00"/>
    <n v="32"/>
    <s v="null"/>
    <x v="0"/>
    <b v="0"/>
    <s v="null"/>
    <x v="0"/>
    <n v="679.36"/>
    <n v="2025"/>
    <s v="May"/>
  </r>
  <r>
    <x v="211"/>
    <x v="1"/>
    <x v="0"/>
    <s v="Spring"/>
    <s v="M"/>
    <s v="Black"/>
    <n v="82.94"/>
    <n v="0"/>
    <n v="82.94"/>
    <d v="2025-07-17T00:00:00"/>
    <n v="46"/>
    <n v="1.5"/>
    <x v="18"/>
    <b v="0"/>
    <s v="null"/>
    <x v="0"/>
    <n v="3815.24"/>
    <n v="2025"/>
    <s v="July"/>
  </r>
  <r>
    <x v="212"/>
    <x v="1"/>
    <x v="1"/>
    <s v="Spring"/>
    <s v="L"/>
    <s v="Blue"/>
    <n v="99.71"/>
    <n v="0"/>
    <n v="99.71"/>
    <d v="2024-08-21T00:00:00"/>
    <n v="23"/>
    <n v="1.4"/>
    <x v="28"/>
    <b v="0"/>
    <s v="null"/>
    <x v="0"/>
    <n v="2293.33"/>
    <n v="2024"/>
    <s v="August"/>
  </r>
  <r>
    <x v="213"/>
    <x v="2"/>
    <x v="2"/>
    <s v="Fall"/>
    <s v="null"/>
    <s v="Black"/>
    <n v="69.739999999999995"/>
    <n v="0"/>
    <n v="69.739999999999995"/>
    <d v="2025-08-06T00:00:00"/>
    <n v="11"/>
    <n v="3.3"/>
    <x v="21"/>
    <b v="1"/>
    <s v="Changed Mind"/>
    <x v="5"/>
    <n v="767.14"/>
    <n v="2025"/>
    <s v="August"/>
  </r>
  <r>
    <x v="214"/>
    <x v="4"/>
    <x v="4"/>
    <s v="Summer"/>
    <s v="XXL"/>
    <s v="Green"/>
    <n v="57.19"/>
    <n v="0"/>
    <n v="57.19"/>
    <d v="2025-08-06T00:00:00"/>
    <n v="12"/>
    <n v="2.5"/>
    <x v="1"/>
    <b v="0"/>
    <s v="null"/>
    <x v="0"/>
    <n v="686.28"/>
    <n v="2025"/>
    <s v="August"/>
  </r>
  <r>
    <x v="215"/>
    <x v="1"/>
    <x v="4"/>
    <s v="Summer"/>
    <s v="XXL"/>
    <s v="Red"/>
    <n v="58.65"/>
    <n v="0"/>
    <n v="58.65"/>
    <d v="2025-08-06T00:00:00"/>
    <n v="4"/>
    <n v="1.1000000000000001"/>
    <x v="16"/>
    <b v="0"/>
    <s v="null"/>
    <x v="0"/>
    <n v="234.6"/>
    <n v="2025"/>
    <s v="August"/>
  </r>
  <r>
    <x v="216"/>
    <x v="0"/>
    <x v="1"/>
    <s v="Fall"/>
    <s v="XL"/>
    <s v="Pink"/>
    <n v="110.22"/>
    <n v="0"/>
    <n v="110.22"/>
    <d v="2025-08-06T00:00:00"/>
    <n v="4"/>
    <n v="1.6"/>
    <x v="5"/>
    <b v="0"/>
    <s v="null"/>
    <x v="0"/>
    <n v="440.88"/>
    <n v="2025"/>
    <s v="August"/>
  </r>
  <r>
    <x v="217"/>
    <x v="1"/>
    <x v="0"/>
    <s v="Summer"/>
    <s v="XXL"/>
    <s v="Pink"/>
    <n v="69.36"/>
    <n v="0"/>
    <n v="69.36"/>
    <d v="2025-08-06T00:00:00"/>
    <n v="25"/>
    <s v="null"/>
    <x v="0"/>
    <b v="0"/>
    <s v="null"/>
    <x v="0"/>
    <n v="1734"/>
    <n v="2025"/>
    <s v="August"/>
  </r>
  <r>
    <x v="218"/>
    <x v="4"/>
    <x v="0"/>
    <s v="Winter"/>
    <s v="S"/>
    <s v="Black"/>
    <n v="87.03"/>
    <n v="0"/>
    <n v="87.03"/>
    <d v="2025-08-06T00:00:00"/>
    <n v="39"/>
    <n v="4.3"/>
    <x v="2"/>
    <b v="0"/>
    <s v="null"/>
    <x v="0"/>
    <n v="3394.17"/>
    <n v="2025"/>
    <s v="August"/>
  </r>
  <r>
    <x v="219"/>
    <x v="5"/>
    <x v="0"/>
    <s v="Winter"/>
    <s v="XXL"/>
    <s v="Brown"/>
    <n v="160.6"/>
    <n v="18.399999999999999"/>
    <n v="131.05000000000001"/>
    <d v="2025-08-06T00:00:00"/>
    <n v="41"/>
    <n v="3"/>
    <x v="0"/>
    <b v="0"/>
    <s v="null"/>
    <x v="0"/>
    <n v="5373.05"/>
    <n v="2025"/>
    <s v="August"/>
  </r>
  <r>
    <x v="220"/>
    <x v="0"/>
    <x v="4"/>
    <s v="Spring"/>
    <s v="XS"/>
    <s v="Purple"/>
    <n v="167.02"/>
    <n v="0"/>
    <n v="167.02"/>
    <d v="2025-01-30T00:00:00"/>
    <n v="26"/>
    <n v="2.6"/>
    <x v="3"/>
    <b v="1"/>
    <s v="Size Issue"/>
    <x v="2"/>
    <n v="4342.5200000000004"/>
    <n v="2025"/>
    <s v="January"/>
  </r>
  <r>
    <x v="221"/>
    <x v="1"/>
    <x v="0"/>
    <s v="Summer"/>
    <s v="XXL"/>
    <s v="Gray"/>
    <n v="26.09"/>
    <n v="0"/>
    <n v="26.09"/>
    <d v="2025-08-06T00:00:00"/>
    <n v="32"/>
    <n v="4.5999999999999996"/>
    <x v="10"/>
    <b v="1"/>
    <s v="Damaged"/>
    <x v="3"/>
    <n v="834.88"/>
    <n v="2025"/>
    <s v="August"/>
  </r>
  <r>
    <x v="222"/>
    <x v="0"/>
    <x v="4"/>
    <s v="Summer"/>
    <s v="XL"/>
    <s v="Brown"/>
    <n v="246.65"/>
    <n v="0"/>
    <n v="246.65"/>
    <d v="2025-08-06T00:00:00"/>
    <n v="17"/>
    <n v="2.9"/>
    <x v="4"/>
    <b v="1"/>
    <s v="Damaged"/>
    <x v="3"/>
    <n v="4193.05"/>
    <n v="2025"/>
    <s v="August"/>
  </r>
  <r>
    <x v="223"/>
    <x v="0"/>
    <x v="7"/>
    <s v="Summer"/>
    <s v="S"/>
    <s v="Red"/>
    <n v="206.91"/>
    <n v="0"/>
    <n v="206.91"/>
    <d v="2025-08-06T00:00:00"/>
    <n v="34"/>
    <n v="2.2999999999999998"/>
    <x v="27"/>
    <b v="0"/>
    <s v="null"/>
    <x v="0"/>
    <n v="7034.94"/>
    <n v="2025"/>
    <s v="August"/>
  </r>
  <r>
    <x v="224"/>
    <x v="5"/>
    <x v="6"/>
    <s v="Winter"/>
    <s v="XL"/>
    <s v="Black"/>
    <n v="85.08"/>
    <n v="0"/>
    <n v="85.08"/>
    <d v="2025-08-06T00:00:00"/>
    <n v="29"/>
    <s v="null"/>
    <x v="0"/>
    <b v="0"/>
    <s v="null"/>
    <x v="0"/>
    <n v="2467.3200000000002"/>
    <n v="2025"/>
    <s v="August"/>
  </r>
  <r>
    <x v="225"/>
    <x v="0"/>
    <x v="7"/>
    <s v="Spring"/>
    <s v="XXL"/>
    <s v="White"/>
    <n v="240.32"/>
    <n v="54.8"/>
    <n v="108.62"/>
    <d v="2024-12-27T00:00:00"/>
    <n v="3"/>
    <n v="4.5"/>
    <x v="24"/>
    <b v="0"/>
    <s v="null"/>
    <x v="0"/>
    <n v="325.86"/>
    <n v="2024"/>
    <s v="December"/>
  </r>
  <r>
    <x v="226"/>
    <x v="5"/>
    <x v="1"/>
    <s v="Fall"/>
    <s v="XXL"/>
    <s v="Red"/>
    <n v="130.12"/>
    <n v="1.4"/>
    <n v="128.30000000000001"/>
    <d v="2025-08-06T00:00:00"/>
    <n v="0"/>
    <n v="5"/>
    <x v="37"/>
    <b v="0"/>
    <s v="null"/>
    <x v="0"/>
    <n v="0"/>
    <n v="2025"/>
    <s v="August"/>
  </r>
  <r>
    <x v="227"/>
    <x v="4"/>
    <x v="4"/>
    <s v="Spring"/>
    <s v="XS"/>
    <s v="Black"/>
    <n v="42.29"/>
    <n v="15.8"/>
    <n v="35.61"/>
    <d v="2024-11-02T00:00:00"/>
    <n v="11"/>
    <n v="1.6"/>
    <x v="5"/>
    <b v="0"/>
    <s v="null"/>
    <x v="0"/>
    <n v="391.71"/>
    <n v="2024"/>
    <s v="November"/>
  </r>
  <r>
    <x v="228"/>
    <x v="0"/>
    <x v="4"/>
    <s v="Spring"/>
    <s v="S"/>
    <s v="Beige"/>
    <n v="191.54"/>
    <n v="0"/>
    <n v="191.54"/>
    <d v="2024-10-10T00:00:00"/>
    <n v="18"/>
    <n v="1.2"/>
    <x v="14"/>
    <b v="0"/>
    <s v="null"/>
    <x v="0"/>
    <n v="3447.72"/>
    <n v="2024"/>
    <s v="October"/>
  </r>
  <r>
    <x v="229"/>
    <x v="2"/>
    <x v="5"/>
    <s v="Spring"/>
    <s v="null"/>
    <s v="Beige"/>
    <n v="42.23"/>
    <n v="0"/>
    <n v="42.23"/>
    <d v="2025-07-14T00:00:00"/>
    <n v="15"/>
    <s v="null"/>
    <x v="0"/>
    <b v="0"/>
    <s v="null"/>
    <x v="0"/>
    <n v="633.44999999999993"/>
    <n v="2025"/>
    <s v="July"/>
  </r>
  <r>
    <x v="230"/>
    <x v="3"/>
    <x v="4"/>
    <s v="Summer"/>
    <s v="S"/>
    <s v="Gray"/>
    <n v="109.76"/>
    <n v="0"/>
    <n v="109.76"/>
    <d v="2025-08-06T00:00:00"/>
    <n v="16"/>
    <n v="4.3"/>
    <x v="2"/>
    <b v="0"/>
    <s v="null"/>
    <x v="0"/>
    <n v="1756.16"/>
    <n v="2025"/>
    <s v="August"/>
  </r>
  <r>
    <x v="231"/>
    <x v="2"/>
    <x v="3"/>
    <s v="Summer"/>
    <s v="null"/>
    <s v="Red"/>
    <n v="76.8"/>
    <n v="43.3"/>
    <n v="43.55"/>
    <d v="2025-08-06T00:00:00"/>
    <n v="24"/>
    <s v="null"/>
    <x v="0"/>
    <b v="0"/>
    <s v="null"/>
    <x v="0"/>
    <n v="1045.1999999999998"/>
    <n v="2025"/>
    <s v="August"/>
  </r>
  <r>
    <x v="232"/>
    <x v="5"/>
    <x v="7"/>
    <s v="Winter"/>
    <s v="null"/>
    <s v="Black"/>
    <n v="56.34"/>
    <n v="22.4"/>
    <n v="43.72"/>
    <d v="2025-08-06T00:00:00"/>
    <n v="37"/>
    <n v="2.5"/>
    <x v="1"/>
    <b v="1"/>
    <s v="Wrong Item"/>
    <x v="6"/>
    <n v="1617.6399999999999"/>
    <n v="2025"/>
    <s v="August"/>
  </r>
  <r>
    <x v="233"/>
    <x v="1"/>
    <x v="6"/>
    <s v="Fall"/>
    <s v="null"/>
    <s v="Beige"/>
    <n v="88.41"/>
    <n v="0"/>
    <n v="88.41"/>
    <d v="2025-08-06T00:00:00"/>
    <n v="24"/>
    <n v="4.4000000000000004"/>
    <x v="6"/>
    <b v="0"/>
    <s v="null"/>
    <x v="0"/>
    <n v="2121.84"/>
    <n v="2025"/>
    <s v="August"/>
  </r>
  <r>
    <x v="234"/>
    <x v="1"/>
    <x v="6"/>
    <s v="Spring"/>
    <s v="S"/>
    <s v="Black"/>
    <n v="25.96"/>
    <n v="0"/>
    <n v="25.96"/>
    <d v="2024-10-04T00:00:00"/>
    <n v="2"/>
    <n v="1.4"/>
    <x v="28"/>
    <b v="0"/>
    <s v="null"/>
    <x v="0"/>
    <n v="51.92"/>
    <n v="2024"/>
    <s v="October"/>
  </r>
  <r>
    <x v="235"/>
    <x v="4"/>
    <x v="0"/>
    <s v="Spring"/>
    <s v="XXL"/>
    <s v="Red"/>
    <n v="60.25"/>
    <n v="0"/>
    <n v="60.25"/>
    <d v="2024-08-16T00:00:00"/>
    <n v="25"/>
    <n v="4.0999999999999996"/>
    <x v="12"/>
    <b v="0"/>
    <s v="null"/>
    <x v="0"/>
    <n v="1506.25"/>
    <n v="2024"/>
    <s v="August"/>
  </r>
  <r>
    <x v="236"/>
    <x v="2"/>
    <x v="4"/>
    <s v="Fall"/>
    <s v="null"/>
    <s v="Red"/>
    <n v="52.33"/>
    <n v="19.100000000000001"/>
    <n v="42.33"/>
    <d v="2025-08-06T00:00:00"/>
    <n v="4"/>
    <s v="null"/>
    <x v="0"/>
    <b v="0"/>
    <s v="null"/>
    <x v="0"/>
    <n v="169.32"/>
    <n v="2025"/>
    <s v="August"/>
  </r>
  <r>
    <x v="237"/>
    <x v="2"/>
    <x v="3"/>
    <s v="Fall"/>
    <s v="null"/>
    <s v="White"/>
    <n v="67.61"/>
    <n v="0"/>
    <n v="67.61"/>
    <d v="2025-08-06T00:00:00"/>
    <n v="14"/>
    <n v="1.8"/>
    <x v="23"/>
    <b v="0"/>
    <s v="null"/>
    <x v="0"/>
    <n v="946.54"/>
    <n v="2025"/>
    <s v="August"/>
  </r>
  <r>
    <x v="238"/>
    <x v="3"/>
    <x v="7"/>
    <s v="Spring"/>
    <s v="L"/>
    <s v="Brown"/>
    <n v="136"/>
    <n v="0"/>
    <n v="136"/>
    <d v="2025-08-01T00:00:00"/>
    <n v="46"/>
    <n v="4.5"/>
    <x v="24"/>
    <b v="0"/>
    <s v="null"/>
    <x v="0"/>
    <n v="6256"/>
    <n v="2025"/>
    <s v="August"/>
  </r>
  <r>
    <x v="239"/>
    <x v="3"/>
    <x v="0"/>
    <s v="Fall"/>
    <s v="null"/>
    <s v="Brown"/>
    <n v="74.48"/>
    <n v="0"/>
    <n v="74.48"/>
    <d v="2025-08-06T00:00:00"/>
    <n v="24"/>
    <n v="3.7"/>
    <x v="13"/>
    <b v="0"/>
    <s v="null"/>
    <x v="0"/>
    <n v="1787.52"/>
    <n v="2025"/>
    <s v="August"/>
  </r>
  <r>
    <x v="240"/>
    <x v="5"/>
    <x v="7"/>
    <s v="Fall"/>
    <s v="XS"/>
    <s v="Pink"/>
    <n v="101.39"/>
    <n v="0"/>
    <n v="101.39"/>
    <d v="2025-08-06T00:00:00"/>
    <n v="33"/>
    <n v="2.4"/>
    <x v="9"/>
    <b v="1"/>
    <s v="Size Issue"/>
    <x v="2"/>
    <n v="3345.87"/>
    <n v="2025"/>
    <s v="August"/>
  </r>
  <r>
    <x v="241"/>
    <x v="5"/>
    <x v="7"/>
    <s v="Fall"/>
    <s v="XXL"/>
    <s v="Green"/>
    <n v="169.68"/>
    <n v="41.7"/>
    <n v="98.92"/>
    <d v="2025-08-06T00:00:00"/>
    <n v="43"/>
    <n v="4.5999999999999996"/>
    <x v="10"/>
    <b v="0"/>
    <s v="null"/>
    <x v="0"/>
    <n v="4253.5600000000004"/>
    <n v="2025"/>
    <s v="August"/>
  </r>
  <r>
    <x v="242"/>
    <x v="2"/>
    <x v="7"/>
    <s v="Winter"/>
    <s v="null"/>
    <s v="Purple"/>
    <n v="52.45"/>
    <n v="0"/>
    <n v="52.45"/>
    <d v="2025-08-06T00:00:00"/>
    <n v="34"/>
    <n v="2.1"/>
    <x v="36"/>
    <b v="0"/>
    <s v="null"/>
    <x v="0"/>
    <n v="1783.3000000000002"/>
    <n v="2025"/>
    <s v="August"/>
  </r>
  <r>
    <x v="243"/>
    <x v="3"/>
    <x v="1"/>
    <s v="Summer"/>
    <s v="XXL"/>
    <s v="Pink"/>
    <n v="153.85"/>
    <n v="47.6"/>
    <n v="80.62"/>
    <d v="2025-08-06T00:00:00"/>
    <n v="12"/>
    <n v="3.1"/>
    <x v="30"/>
    <b v="0"/>
    <s v="null"/>
    <x v="0"/>
    <n v="967.44"/>
    <n v="2025"/>
    <s v="August"/>
  </r>
  <r>
    <x v="244"/>
    <x v="4"/>
    <x v="3"/>
    <s v="Fall"/>
    <s v="M"/>
    <s v="Brown"/>
    <n v="32.700000000000003"/>
    <n v="50.5"/>
    <n v="16.190000000000001"/>
    <d v="2025-08-06T00:00:00"/>
    <n v="46"/>
    <n v="1.3"/>
    <x v="31"/>
    <b v="0"/>
    <s v="null"/>
    <x v="0"/>
    <n v="744.74"/>
    <n v="2025"/>
    <s v="August"/>
  </r>
  <r>
    <x v="245"/>
    <x v="0"/>
    <x v="1"/>
    <s v="Fall"/>
    <s v="L"/>
    <s v="Navy"/>
    <n v="104.27"/>
    <n v="54.6"/>
    <n v="47.34"/>
    <d v="2025-08-06T00:00:00"/>
    <n v="42"/>
    <n v="4.2"/>
    <x v="25"/>
    <b v="0"/>
    <s v="null"/>
    <x v="0"/>
    <n v="1988.2800000000002"/>
    <n v="2025"/>
    <s v="August"/>
  </r>
  <r>
    <x v="246"/>
    <x v="5"/>
    <x v="7"/>
    <s v="Summer"/>
    <s v="M"/>
    <s v="Gray"/>
    <n v="80.040000000000006"/>
    <n v="50.9"/>
    <n v="39.299999999999997"/>
    <d v="2025-08-06T00:00:00"/>
    <n v="45"/>
    <s v="null"/>
    <x v="0"/>
    <b v="0"/>
    <s v="null"/>
    <x v="0"/>
    <n v="1768.4999999999998"/>
    <n v="2025"/>
    <s v="August"/>
  </r>
  <r>
    <x v="247"/>
    <x v="4"/>
    <x v="2"/>
    <s v="Spring"/>
    <s v="M"/>
    <s v="Black"/>
    <n v="72.069999999999993"/>
    <n v="0"/>
    <n v="72.069999999999993"/>
    <d v="2025-05-08T00:00:00"/>
    <n v="20"/>
    <s v="null"/>
    <x v="0"/>
    <b v="1"/>
    <s v="Color Mismatch"/>
    <x v="1"/>
    <n v="1441.3999999999999"/>
    <n v="2025"/>
    <s v="May"/>
  </r>
  <r>
    <x v="248"/>
    <x v="0"/>
    <x v="0"/>
    <s v="Fall"/>
    <s v="M"/>
    <s v="Green"/>
    <n v="220.99"/>
    <n v="0"/>
    <n v="220.99"/>
    <d v="2025-08-06T00:00:00"/>
    <n v="42"/>
    <n v="3.6"/>
    <x v="15"/>
    <b v="0"/>
    <s v="null"/>
    <x v="0"/>
    <n v="9281.58"/>
    <n v="2025"/>
    <s v="August"/>
  </r>
  <r>
    <x v="249"/>
    <x v="0"/>
    <x v="1"/>
    <s v="Fall"/>
    <s v="XS"/>
    <s v="Black"/>
    <n v="117.36"/>
    <n v="14.6"/>
    <n v="100.23"/>
    <d v="2025-08-06T00:00:00"/>
    <n v="33"/>
    <s v="null"/>
    <x v="0"/>
    <b v="1"/>
    <s v="Size Issue"/>
    <x v="2"/>
    <n v="3307.59"/>
    <n v="2025"/>
    <s v="August"/>
  </r>
  <r>
    <x v="250"/>
    <x v="0"/>
    <x v="2"/>
    <s v="Spring"/>
    <s v="L"/>
    <s v="Navy"/>
    <n v="198.76"/>
    <n v="48.8"/>
    <n v="101.77"/>
    <d v="2025-04-26T00:00:00"/>
    <n v="36"/>
    <n v="3"/>
    <x v="0"/>
    <b v="0"/>
    <s v="null"/>
    <x v="0"/>
    <n v="3663.72"/>
    <n v="2025"/>
    <s v="April"/>
  </r>
  <r>
    <x v="251"/>
    <x v="0"/>
    <x v="4"/>
    <s v="Fall"/>
    <s v="L"/>
    <s v="Black"/>
    <n v="121.03"/>
    <n v="0"/>
    <n v="121.03"/>
    <d v="2025-08-06T00:00:00"/>
    <n v="14"/>
    <n v="1.6"/>
    <x v="5"/>
    <b v="1"/>
    <s v="Changed Mind"/>
    <x v="5"/>
    <n v="1694.42"/>
    <n v="2025"/>
    <s v="August"/>
  </r>
  <r>
    <x v="252"/>
    <x v="1"/>
    <x v="4"/>
    <s v="Fall"/>
    <s v="L"/>
    <s v="White"/>
    <n v="88.62"/>
    <n v="0"/>
    <n v="88.62"/>
    <d v="2025-08-06T00:00:00"/>
    <n v="48"/>
    <n v="2.4"/>
    <x v="9"/>
    <b v="0"/>
    <s v="null"/>
    <x v="0"/>
    <n v="4253.76"/>
    <n v="2025"/>
    <s v="August"/>
  </r>
  <r>
    <x v="253"/>
    <x v="3"/>
    <x v="4"/>
    <s v="Summer"/>
    <s v="XL"/>
    <s v="Green"/>
    <n v="88.94"/>
    <n v="0"/>
    <n v="88.94"/>
    <d v="2025-08-06T00:00:00"/>
    <n v="29"/>
    <n v="3.9"/>
    <x v="26"/>
    <b v="0"/>
    <s v="null"/>
    <x v="0"/>
    <n v="2579.2599999999998"/>
    <n v="2025"/>
    <s v="August"/>
  </r>
  <r>
    <x v="254"/>
    <x v="4"/>
    <x v="0"/>
    <s v="Winter"/>
    <s v="S"/>
    <s v="Black"/>
    <n v="115.7"/>
    <n v="17.8"/>
    <n v="95.11"/>
    <d v="2025-08-06T00:00:00"/>
    <n v="32"/>
    <n v="1.7"/>
    <x v="8"/>
    <b v="0"/>
    <s v="null"/>
    <x v="0"/>
    <n v="3043.52"/>
    <n v="2025"/>
    <s v="August"/>
  </r>
  <r>
    <x v="255"/>
    <x v="4"/>
    <x v="7"/>
    <s v="Fall"/>
    <s v="XXL"/>
    <s v="Black"/>
    <n v="75.66"/>
    <n v="0"/>
    <n v="75.66"/>
    <d v="2025-08-06T00:00:00"/>
    <n v="20"/>
    <n v="3"/>
    <x v="0"/>
    <b v="0"/>
    <s v="null"/>
    <x v="0"/>
    <n v="1513.1999999999998"/>
    <n v="2025"/>
    <s v="August"/>
  </r>
  <r>
    <x v="256"/>
    <x v="2"/>
    <x v="5"/>
    <s v="Winter"/>
    <s v="null"/>
    <s v="Green"/>
    <n v="42.11"/>
    <n v="0"/>
    <n v="42.11"/>
    <d v="2025-08-06T00:00:00"/>
    <n v="26"/>
    <n v="4"/>
    <x v="20"/>
    <b v="0"/>
    <s v="null"/>
    <x v="0"/>
    <n v="1094.8599999999999"/>
    <n v="2025"/>
    <s v="August"/>
  </r>
  <r>
    <x v="257"/>
    <x v="0"/>
    <x v="4"/>
    <s v="Spring"/>
    <s v="XXL"/>
    <s v="Beige"/>
    <n v="247.9"/>
    <n v="4.3"/>
    <n v="237.24"/>
    <d v="2024-12-25T00:00:00"/>
    <n v="25"/>
    <n v="4.5999999999999996"/>
    <x v="10"/>
    <b v="0"/>
    <s v="null"/>
    <x v="0"/>
    <n v="5931"/>
    <n v="2024"/>
    <s v="December"/>
  </r>
  <r>
    <x v="258"/>
    <x v="3"/>
    <x v="2"/>
    <s v="Spring"/>
    <s v="XL"/>
    <s v="Beige"/>
    <n v="143.44999999999999"/>
    <n v="0"/>
    <n v="143.44999999999999"/>
    <d v="2024-09-27T00:00:00"/>
    <n v="39"/>
    <s v="null"/>
    <x v="0"/>
    <b v="1"/>
    <s v="Quality Issue"/>
    <x v="4"/>
    <n v="5594.5499999999993"/>
    <n v="2024"/>
    <s v="September"/>
  </r>
  <r>
    <x v="259"/>
    <x v="2"/>
    <x v="2"/>
    <s v="Winter"/>
    <s v="null"/>
    <s v="Beige"/>
    <n v="24.96"/>
    <n v="44.7"/>
    <n v="13.8"/>
    <d v="2025-08-06T00:00:00"/>
    <n v="44"/>
    <s v="null"/>
    <x v="0"/>
    <b v="0"/>
    <s v="null"/>
    <x v="0"/>
    <n v="607.20000000000005"/>
    <n v="2025"/>
    <s v="August"/>
  </r>
  <r>
    <x v="260"/>
    <x v="0"/>
    <x v="7"/>
    <s v="Summer"/>
    <s v="XL"/>
    <s v="Navy"/>
    <n v="109.74"/>
    <n v="0"/>
    <n v="109.74"/>
    <d v="2025-08-06T00:00:00"/>
    <n v="45"/>
    <n v="1.9"/>
    <x v="29"/>
    <b v="0"/>
    <s v="null"/>
    <x v="0"/>
    <n v="4938.3"/>
    <n v="2025"/>
    <s v="August"/>
  </r>
  <r>
    <x v="261"/>
    <x v="5"/>
    <x v="4"/>
    <s v="Summer"/>
    <s v="XL"/>
    <s v="Blue"/>
    <n v="161.13999999999999"/>
    <n v="0"/>
    <n v="161.13999999999999"/>
    <d v="2025-08-06T00:00:00"/>
    <n v="44"/>
    <n v="1.6"/>
    <x v="5"/>
    <b v="0"/>
    <s v="null"/>
    <x v="0"/>
    <n v="7090.16"/>
    <n v="2025"/>
    <s v="August"/>
  </r>
  <r>
    <x v="262"/>
    <x v="0"/>
    <x v="2"/>
    <s v="Spring"/>
    <s v="XXL"/>
    <s v="Brown"/>
    <n v="220.14"/>
    <n v="9.1999999999999993"/>
    <n v="199.89"/>
    <d v="2025-06-27T00:00:00"/>
    <n v="23"/>
    <n v="4.8"/>
    <x v="33"/>
    <b v="0"/>
    <s v="null"/>
    <x v="0"/>
    <n v="4597.4699999999993"/>
    <n v="2025"/>
    <s v="June"/>
  </r>
  <r>
    <x v="263"/>
    <x v="5"/>
    <x v="7"/>
    <s v="Summer"/>
    <s v="S"/>
    <s v="Pink"/>
    <n v="57.33"/>
    <n v="0"/>
    <n v="57.33"/>
    <d v="2025-08-06T00:00:00"/>
    <n v="23"/>
    <n v="2"/>
    <x v="38"/>
    <b v="0"/>
    <s v="null"/>
    <x v="0"/>
    <n v="1318.59"/>
    <n v="2025"/>
    <s v="August"/>
  </r>
  <r>
    <x v="264"/>
    <x v="4"/>
    <x v="0"/>
    <s v="Fall"/>
    <s v="XXL"/>
    <s v="Blue"/>
    <n v="108.24"/>
    <n v="0"/>
    <n v="108.24"/>
    <d v="2025-08-06T00:00:00"/>
    <n v="8"/>
    <n v="2.2999999999999998"/>
    <x v="27"/>
    <b v="0"/>
    <s v="null"/>
    <x v="0"/>
    <n v="865.92"/>
    <n v="2025"/>
    <s v="August"/>
  </r>
  <r>
    <x v="265"/>
    <x v="2"/>
    <x v="2"/>
    <s v="Summer"/>
    <s v="null"/>
    <s v="Gray"/>
    <n v="67.930000000000007"/>
    <n v="0"/>
    <n v="67.930000000000007"/>
    <d v="2025-08-06T00:00:00"/>
    <n v="22"/>
    <n v="4.5999999999999996"/>
    <x v="10"/>
    <b v="0"/>
    <s v="null"/>
    <x v="0"/>
    <n v="1494.46"/>
    <n v="2025"/>
    <s v="August"/>
  </r>
  <r>
    <x v="266"/>
    <x v="5"/>
    <x v="0"/>
    <s v="Winter"/>
    <s v="XS"/>
    <s v="Blue"/>
    <n v="168.96"/>
    <n v="0"/>
    <n v="168.96"/>
    <d v="2025-08-06T00:00:00"/>
    <n v="9"/>
    <s v="null"/>
    <x v="0"/>
    <b v="0"/>
    <s v="null"/>
    <x v="0"/>
    <n v="1520.64"/>
    <n v="2025"/>
    <s v="August"/>
  </r>
  <r>
    <x v="267"/>
    <x v="1"/>
    <x v="5"/>
    <s v="Fall"/>
    <s v="S"/>
    <s v="White"/>
    <n v="90.63"/>
    <n v="0"/>
    <n v="90.63"/>
    <d v="2025-08-06T00:00:00"/>
    <n v="33"/>
    <n v="4.2"/>
    <x v="25"/>
    <b v="0"/>
    <s v="null"/>
    <x v="0"/>
    <n v="2990.79"/>
    <n v="2025"/>
    <s v="August"/>
  </r>
  <r>
    <x v="268"/>
    <x v="2"/>
    <x v="3"/>
    <s v="Spring"/>
    <s v="null"/>
    <s v="Green"/>
    <n v="72.3"/>
    <n v="0.4"/>
    <n v="72.010000000000005"/>
    <d v="2024-12-29T00:00:00"/>
    <n v="38"/>
    <n v="3"/>
    <x v="0"/>
    <b v="1"/>
    <s v="Color Mismatch"/>
    <x v="1"/>
    <n v="2736.38"/>
    <n v="2024"/>
    <s v="December"/>
  </r>
  <r>
    <x v="269"/>
    <x v="4"/>
    <x v="4"/>
    <s v="Winter"/>
    <s v="S"/>
    <s v="Beige"/>
    <n v="27.98"/>
    <n v="0"/>
    <n v="27.98"/>
    <d v="2025-08-06T00:00:00"/>
    <n v="0"/>
    <n v="3"/>
    <x v="0"/>
    <b v="0"/>
    <s v="null"/>
    <x v="0"/>
    <n v="0"/>
    <n v="2025"/>
    <s v="August"/>
  </r>
  <r>
    <x v="270"/>
    <x v="5"/>
    <x v="7"/>
    <s v="Summer"/>
    <s v="null"/>
    <s v="Navy"/>
    <n v="92.73"/>
    <n v="0"/>
    <n v="92.73"/>
    <d v="2025-08-06T00:00:00"/>
    <n v="15"/>
    <n v="1.4"/>
    <x v="28"/>
    <b v="0"/>
    <s v="null"/>
    <x v="0"/>
    <n v="1390.95"/>
    <n v="2025"/>
    <s v="August"/>
  </r>
  <r>
    <x v="271"/>
    <x v="4"/>
    <x v="3"/>
    <s v="Summer"/>
    <s v="XXL"/>
    <s v="White"/>
    <n v="64.28"/>
    <n v="0"/>
    <n v="64.28"/>
    <d v="2025-08-06T00:00:00"/>
    <n v="46"/>
    <n v="3"/>
    <x v="0"/>
    <b v="0"/>
    <s v="null"/>
    <x v="0"/>
    <n v="2956.88"/>
    <n v="2025"/>
    <s v="August"/>
  </r>
  <r>
    <x v="272"/>
    <x v="5"/>
    <x v="5"/>
    <s v="Fall"/>
    <s v="M"/>
    <s v="Black"/>
    <n v="133.12"/>
    <n v="0"/>
    <n v="133.12"/>
    <d v="2025-08-06T00:00:00"/>
    <n v="35"/>
    <n v="1.9"/>
    <x v="29"/>
    <b v="0"/>
    <s v="null"/>
    <x v="0"/>
    <n v="4659.2"/>
    <n v="2025"/>
    <s v="August"/>
  </r>
  <r>
    <x v="273"/>
    <x v="1"/>
    <x v="6"/>
    <s v="Winter"/>
    <s v="XXL"/>
    <s v="Brown"/>
    <n v="70.36"/>
    <n v="0"/>
    <n v="70.36"/>
    <d v="2025-08-06T00:00:00"/>
    <n v="0"/>
    <s v="null"/>
    <x v="0"/>
    <b v="0"/>
    <s v="null"/>
    <x v="0"/>
    <n v="0"/>
    <n v="2025"/>
    <s v="August"/>
  </r>
  <r>
    <x v="274"/>
    <x v="0"/>
    <x v="1"/>
    <s v="Summer"/>
    <s v="XL"/>
    <s v="Pink"/>
    <n v="199.01"/>
    <n v="0"/>
    <n v="199.01"/>
    <d v="2025-08-06T00:00:00"/>
    <n v="8"/>
    <n v="4.4000000000000004"/>
    <x v="6"/>
    <b v="0"/>
    <s v="null"/>
    <x v="0"/>
    <n v="1592.08"/>
    <n v="2025"/>
    <s v="August"/>
  </r>
  <r>
    <x v="275"/>
    <x v="4"/>
    <x v="4"/>
    <s v="Summer"/>
    <s v="L"/>
    <s v="Navy"/>
    <n v="62.41"/>
    <n v="37.1"/>
    <n v="39.26"/>
    <d v="2025-08-06T00:00:00"/>
    <n v="6"/>
    <n v="4.0999999999999996"/>
    <x v="12"/>
    <b v="0"/>
    <s v="null"/>
    <x v="0"/>
    <n v="235.56"/>
    <n v="2025"/>
    <s v="August"/>
  </r>
  <r>
    <x v="276"/>
    <x v="3"/>
    <x v="1"/>
    <s v="Summer"/>
    <s v="XS"/>
    <s v="Black"/>
    <n v="71.44"/>
    <n v="0"/>
    <n v="71.44"/>
    <d v="2025-08-06T00:00:00"/>
    <n v="45"/>
    <n v="4"/>
    <x v="20"/>
    <b v="0"/>
    <s v="null"/>
    <x v="0"/>
    <n v="3214.7999999999997"/>
    <n v="2025"/>
    <s v="August"/>
  </r>
  <r>
    <x v="277"/>
    <x v="5"/>
    <x v="0"/>
    <s v="Winter"/>
    <s v="null"/>
    <s v="Blue"/>
    <n v="89.69"/>
    <n v="0"/>
    <n v="89.69"/>
    <d v="2025-08-06T00:00:00"/>
    <n v="50"/>
    <n v="4.3"/>
    <x v="2"/>
    <b v="0"/>
    <s v="null"/>
    <x v="0"/>
    <n v="4484.5"/>
    <n v="2025"/>
    <s v="August"/>
  </r>
  <r>
    <x v="278"/>
    <x v="0"/>
    <x v="3"/>
    <s v="Spring"/>
    <s v="XXL"/>
    <s v="Gray"/>
    <n v="161.65"/>
    <n v="10.199999999999999"/>
    <n v="145.16"/>
    <d v="2025-03-30T00:00:00"/>
    <n v="42"/>
    <s v="null"/>
    <x v="0"/>
    <b v="0"/>
    <s v="null"/>
    <x v="0"/>
    <n v="6096.72"/>
    <n v="2025"/>
    <s v="March"/>
  </r>
  <r>
    <x v="279"/>
    <x v="2"/>
    <x v="1"/>
    <s v="Winter"/>
    <s v="null"/>
    <s v="White"/>
    <n v="46.59"/>
    <n v="0"/>
    <n v="46.59"/>
    <d v="2025-08-06T00:00:00"/>
    <n v="29"/>
    <n v="4.8"/>
    <x v="33"/>
    <b v="0"/>
    <s v="null"/>
    <x v="0"/>
    <n v="1351.1100000000001"/>
    <n v="2025"/>
    <s v="August"/>
  </r>
  <r>
    <x v="280"/>
    <x v="2"/>
    <x v="0"/>
    <s v="Fall"/>
    <s v="null"/>
    <s v="Pink"/>
    <n v="74.2"/>
    <n v="0"/>
    <n v="74.2"/>
    <d v="2025-08-06T00:00:00"/>
    <n v="22"/>
    <n v="1.7"/>
    <x v="8"/>
    <b v="0"/>
    <s v="null"/>
    <x v="0"/>
    <n v="1632.4"/>
    <n v="2025"/>
    <s v="August"/>
  </r>
  <r>
    <x v="281"/>
    <x v="4"/>
    <x v="1"/>
    <s v="Fall"/>
    <s v="S"/>
    <s v="Brown"/>
    <n v="99.67"/>
    <n v="0"/>
    <n v="99.67"/>
    <d v="2025-08-06T00:00:00"/>
    <n v="13"/>
    <n v="5"/>
    <x v="37"/>
    <b v="0"/>
    <s v="null"/>
    <x v="0"/>
    <n v="1295.71"/>
    <n v="2025"/>
    <s v="August"/>
  </r>
  <r>
    <x v="282"/>
    <x v="3"/>
    <x v="7"/>
    <s v="Fall"/>
    <s v="XS"/>
    <s v="Purple"/>
    <n v="112.74"/>
    <n v="23"/>
    <n v="86.81"/>
    <d v="2025-08-06T00:00:00"/>
    <n v="37"/>
    <n v="1"/>
    <x v="32"/>
    <b v="0"/>
    <s v="null"/>
    <x v="0"/>
    <n v="3211.9700000000003"/>
    <n v="2025"/>
    <s v="August"/>
  </r>
  <r>
    <x v="283"/>
    <x v="1"/>
    <x v="2"/>
    <s v="Summer"/>
    <s v="S"/>
    <s v="Black"/>
    <n v="95.82"/>
    <n v="39.4"/>
    <n v="58.07"/>
    <d v="2025-08-06T00:00:00"/>
    <n v="6"/>
    <s v="null"/>
    <x v="0"/>
    <b v="1"/>
    <s v="Damaged"/>
    <x v="3"/>
    <n v="348.42"/>
    <n v="2025"/>
    <s v="August"/>
  </r>
  <r>
    <x v="284"/>
    <x v="3"/>
    <x v="5"/>
    <s v="Winter"/>
    <s v="M"/>
    <s v="Green"/>
    <n v="157.41999999999999"/>
    <n v="0"/>
    <n v="157.41999999999999"/>
    <d v="2025-08-06T00:00:00"/>
    <n v="38"/>
    <n v="2.4"/>
    <x v="9"/>
    <b v="0"/>
    <s v="null"/>
    <x v="0"/>
    <n v="5981.9599999999991"/>
    <n v="2025"/>
    <s v="August"/>
  </r>
  <r>
    <x v="285"/>
    <x v="2"/>
    <x v="0"/>
    <s v="Fall"/>
    <s v="null"/>
    <s v="Red"/>
    <n v="60.17"/>
    <n v="14.1"/>
    <n v="51.69"/>
    <d v="2025-08-06T00:00:00"/>
    <n v="38"/>
    <n v="5"/>
    <x v="37"/>
    <b v="0"/>
    <s v="null"/>
    <x v="0"/>
    <n v="1964.2199999999998"/>
    <n v="2025"/>
    <s v="August"/>
  </r>
  <r>
    <x v="286"/>
    <x v="0"/>
    <x v="3"/>
    <s v="Winter"/>
    <s v="XL"/>
    <s v="Pink"/>
    <n v="169.03"/>
    <n v="0"/>
    <n v="169.03"/>
    <d v="2025-08-06T00:00:00"/>
    <n v="16"/>
    <n v="1.7"/>
    <x v="8"/>
    <b v="0"/>
    <s v="null"/>
    <x v="0"/>
    <n v="2704.48"/>
    <n v="2025"/>
    <s v="August"/>
  </r>
  <r>
    <x v="287"/>
    <x v="5"/>
    <x v="1"/>
    <s v="Fall"/>
    <s v="S"/>
    <s v="Pink"/>
    <n v="175.86"/>
    <n v="0"/>
    <n v="175.86"/>
    <d v="2025-08-06T00:00:00"/>
    <n v="0"/>
    <n v="4.5999999999999996"/>
    <x v="10"/>
    <b v="0"/>
    <s v="null"/>
    <x v="0"/>
    <n v="0"/>
    <n v="2025"/>
    <s v="August"/>
  </r>
  <r>
    <x v="288"/>
    <x v="3"/>
    <x v="3"/>
    <s v="Summer"/>
    <s v="null"/>
    <s v="Brown"/>
    <n v="169.75"/>
    <n v="0"/>
    <n v="169.75"/>
    <d v="2025-08-06T00:00:00"/>
    <n v="5"/>
    <n v="2.7"/>
    <x v="39"/>
    <b v="0"/>
    <s v="null"/>
    <x v="0"/>
    <n v="848.75"/>
    <n v="2025"/>
    <s v="August"/>
  </r>
  <r>
    <x v="289"/>
    <x v="2"/>
    <x v="4"/>
    <s v="Summer"/>
    <s v="null"/>
    <s v="Red"/>
    <n v="51.77"/>
    <n v="24.3"/>
    <n v="39.19"/>
    <d v="2025-08-06T00:00:00"/>
    <n v="50"/>
    <n v="3.7"/>
    <x v="13"/>
    <b v="0"/>
    <s v="null"/>
    <x v="0"/>
    <n v="1959.5"/>
    <n v="2025"/>
    <s v="August"/>
  </r>
  <r>
    <x v="290"/>
    <x v="1"/>
    <x v="3"/>
    <s v="Fall"/>
    <s v="M"/>
    <s v="Black"/>
    <n v="83.09"/>
    <n v="0"/>
    <n v="83.09"/>
    <d v="2025-08-06T00:00:00"/>
    <n v="22"/>
    <n v="2.2999999999999998"/>
    <x v="27"/>
    <b v="0"/>
    <s v="null"/>
    <x v="0"/>
    <n v="1827.98"/>
    <n v="2025"/>
    <s v="August"/>
  </r>
  <r>
    <x v="291"/>
    <x v="0"/>
    <x v="5"/>
    <s v="Winter"/>
    <s v="XS"/>
    <s v="Purple"/>
    <n v="176.1"/>
    <n v="0"/>
    <n v="176.1"/>
    <d v="2025-08-06T00:00:00"/>
    <n v="12"/>
    <n v="4.5999999999999996"/>
    <x v="10"/>
    <b v="0"/>
    <s v="null"/>
    <x v="0"/>
    <n v="2113.1999999999998"/>
    <n v="2025"/>
    <s v="August"/>
  </r>
  <r>
    <x v="292"/>
    <x v="4"/>
    <x v="3"/>
    <s v="Fall"/>
    <s v="M"/>
    <s v="Blue"/>
    <n v="69.11"/>
    <n v="0"/>
    <n v="69.11"/>
    <d v="2025-08-06T00:00:00"/>
    <n v="18"/>
    <n v="3.9"/>
    <x v="26"/>
    <b v="0"/>
    <s v="null"/>
    <x v="0"/>
    <n v="1243.98"/>
    <n v="2025"/>
    <s v="August"/>
  </r>
  <r>
    <x v="293"/>
    <x v="3"/>
    <x v="0"/>
    <s v="Spring"/>
    <s v="S"/>
    <s v="Purple"/>
    <n v="117.85"/>
    <n v="0"/>
    <n v="117.85"/>
    <d v="2024-12-23T00:00:00"/>
    <n v="34"/>
    <n v="3.3"/>
    <x v="21"/>
    <b v="0"/>
    <s v="null"/>
    <x v="0"/>
    <n v="4006.8999999999996"/>
    <n v="2024"/>
    <s v="December"/>
  </r>
  <r>
    <x v="294"/>
    <x v="3"/>
    <x v="2"/>
    <s v="Fall"/>
    <s v="M"/>
    <s v="Purple"/>
    <n v="96.17"/>
    <n v="36"/>
    <n v="61.55"/>
    <d v="2025-08-06T00:00:00"/>
    <n v="45"/>
    <n v="3.5"/>
    <x v="11"/>
    <b v="0"/>
    <s v="null"/>
    <x v="0"/>
    <n v="2769.75"/>
    <n v="2025"/>
    <s v="August"/>
  </r>
  <r>
    <x v="295"/>
    <x v="3"/>
    <x v="0"/>
    <s v="Spring"/>
    <s v="XXL"/>
    <s v="Red"/>
    <n v="80.14"/>
    <n v="0"/>
    <n v="80.14"/>
    <d v="2025-03-31T00:00:00"/>
    <n v="10"/>
    <n v="5"/>
    <x v="37"/>
    <b v="0"/>
    <s v="null"/>
    <x v="0"/>
    <n v="801.4"/>
    <n v="2025"/>
    <s v="March"/>
  </r>
  <r>
    <x v="296"/>
    <x v="2"/>
    <x v="6"/>
    <s v="Summer"/>
    <s v="null"/>
    <s v="Pink"/>
    <n v="55.08"/>
    <n v="13"/>
    <n v="47.92"/>
    <d v="2025-08-06T00:00:00"/>
    <n v="17"/>
    <n v="3.9"/>
    <x v="26"/>
    <b v="0"/>
    <s v="null"/>
    <x v="0"/>
    <n v="814.64"/>
    <n v="2025"/>
    <s v="August"/>
  </r>
  <r>
    <x v="297"/>
    <x v="5"/>
    <x v="3"/>
    <s v="Fall"/>
    <s v="S"/>
    <s v="Pink"/>
    <n v="165.84"/>
    <n v="50.4"/>
    <n v="82.26"/>
    <d v="2025-08-06T00:00:00"/>
    <n v="17"/>
    <n v="3.2"/>
    <x v="35"/>
    <b v="1"/>
    <s v="Damaged"/>
    <x v="3"/>
    <n v="1398.42"/>
    <n v="2025"/>
    <s v="August"/>
  </r>
  <r>
    <x v="298"/>
    <x v="5"/>
    <x v="6"/>
    <s v="Summer"/>
    <s v="XXL"/>
    <s v="Red"/>
    <n v="82.7"/>
    <n v="0"/>
    <n v="82.7"/>
    <d v="2025-08-06T00:00:00"/>
    <n v="20"/>
    <n v="4"/>
    <x v="20"/>
    <b v="0"/>
    <s v="null"/>
    <x v="0"/>
    <n v="1654"/>
    <n v="2025"/>
    <s v="August"/>
  </r>
  <r>
    <x v="299"/>
    <x v="0"/>
    <x v="2"/>
    <s v="Spring"/>
    <s v="S"/>
    <s v="Purple"/>
    <n v="222.86"/>
    <n v="6.6"/>
    <n v="208.15"/>
    <d v="2024-12-19T00:00:00"/>
    <n v="29"/>
    <n v="2.1"/>
    <x v="36"/>
    <b v="0"/>
    <s v="null"/>
    <x v="0"/>
    <n v="6036.35"/>
    <n v="2024"/>
    <s v="December"/>
  </r>
  <r>
    <x v="300"/>
    <x v="1"/>
    <x v="3"/>
    <s v="Winter"/>
    <s v="L"/>
    <s v="Gray"/>
    <n v="107.15"/>
    <n v="0"/>
    <n v="107.15"/>
    <d v="2025-08-06T00:00:00"/>
    <n v="33"/>
    <s v="null"/>
    <x v="0"/>
    <b v="1"/>
    <s v="Wrong Item"/>
    <x v="6"/>
    <n v="3535.9500000000003"/>
    <n v="2025"/>
    <s v="August"/>
  </r>
  <r>
    <x v="301"/>
    <x v="3"/>
    <x v="4"/>
    <s v="Fall"/>
    <s v="XXL"/>
    <s v="Gray"/>
    <n v="85.54"/>
    <n v="0"/>
    <n v="85.54"/>
    <d v="2025-08-06T00:00:00"/>
    <n v="30"/>
    <s v="null"/>
    <x v="0"/>
    <b v="0"/>
    <s v="null"/>
    <x v="0"/>
    <n v="2566.2000000000003"/>
    <n v="2025"/>
    <s v="August"/>
  </r>
  <r>
    <x v="302"/>
    <x v="4"/>
    <x v="3"/>
    <s v="Summer"/>
    <s v="XL"/>
    <s v="Green"/>
    <n v="34.36"/>
    <n v="5.4"/>
    <n v="32.5"/>
    <d v="2025-08-06T00:00:00"/>
    <n v="49"/>
    <n v="4.5"/>
    <x v="24"/>
    <b v="0"/>
    <s v="null"/>
    <x v="0"/>
    <n v="1592.5"/>
    <n v="2025"/>
    <s v="August"/>
  </r>
  <r>
    <x v="303"/>
    <x v="4"/>
    <x v="3"/>
    <s v="Winter"/>
    <s v="XL"/>
    <s v="Black"/>
    <n v="111.25"/>
    <n v="42.2"/>
    <n v="64.3"/>
    <d v="2025-08-06T00:00:00"/>
    <n v="34"/>
    <n v="3"/>
    <x v="0"/>
    <b v="0"/>
    <s v="null"/>
    <x v="0"/>
    <n v="2186.1999999999998"/>
    <n v="2025"/>
    <s v="August"/>
  </r>
  <r>
    <x v="304"/>
    <x v="1"/>
    <x v="0"/>
    <s v="Spring"/>
    <s v="XXL"/>
    <s v="Pink"/>
    <n v="39.97"/>
    <n v="35.200000000000003"/>
    <n v="25.9"/>
    <d v="2025-01-22T00:00:00"/>
    <n v="15"/>
    <n v="2.2999999999999998"/>
    <x v="27"/>
    <b v="0"/>
    <s v="null"/>
    <x v="0"/>
    <n v="388.5"/>
    <n v="2025"/>
    <s v="January"/>
  </r>
  <r>
    <x v="305"/>
    <x v="3"/>
    <x v="7"/>
    <s v="Summer"/>
    <s v="M"/>
    <s v="White"/>
    <n v="60.34"/>
    <n v="0"/>
    <n v="60.34"/>
    <d v="2025-08-06T00:00:00"/>
    <n v="4"/>
    <s v="null"/>
    <x v="0"/>
    <b v="0"/>
    <s v="null"/>
    <x v="0"/>
    <n v="241.36"/>
    <n v="2025"/>
    <s v="August"/>
  </r>
  <r>
    <x v="306"/>
    <x v="2"/>
    <x v="6"/>
    <s v="Summer"/>
    <s v="null"/>
    <s v="Blue"/>
    <n v="17.7"/>
    <n v="0"/>
    <n v="17.7"/>
    <d v="2025-08-06T00:00:00"/>
    <n v="42"/>
    <n v="3.9"/>
    <x v="26"/>
    <b v="0"/>
    <s v="null"/>
    <x v="0"/>
    <n v="743.4"/>
    <n v="2025"/>
    <s v="August"/>
  </r>
  <r>
    <x v="307"/>
    <x v="4"/>
    <x v="3"/>
    <s v="Summer"/>
    <s v="M"/>
    <s v="White"/>
    <n v="57.88"/>
    <n v="0"/>
    <n v="57.88"/>
    <d v="2025-08-06T00:00:00"/>
    <n v="39"/>
    <n v="3"/>
    <x v="0"/>
    <b v="0"/>
    <s v="null"/>
    <x v="0"/>
    <n v="2257.3200000000002"/>
    <n v="2025"/>
    <s v="August"/>
  </r>
  <r>
    <x v="308"/>
    <x v="1"/>
    <x v="3"/>
    <s v="Summer"/>
    <s v="S"/>
    <s v="Blue"/>
    <n v="25.15"/>
    <n v="0"/>
    <n v="25.15"/>
    <d v="2025-08-06T00:00:00"/>
    <n v="34"/>
    <n v="2.6"/>
    <x v="3"/>
    <b v="0"/>
    <s v="null"/>
    <x v="0"/>
    <n v="855.09999999999991"/>
    <n v="2025"/>
    <s v="August"/>
  </r>
  <r>
    <x v="309"/>
    <x v="0"/>
    <x v="3"/>
    <s v="Spring"/>
    <s v="L"/>
    <s v="Purple"/>
    <n v="157.44999999999999"/>
    <n v="0"/>
    <n v="157.44999999999999"/>
    <d v="2025-05-26T00:00:00"/>
    <n v="7"/>
    <n v="2.9"/>
    <x v="4"/>
    <b v="0"/>
    <s v="null"/>
    <x v="0"/>
    <n v="1102.1499999999999"/>
    <n v="2025"/>
    <s v="May"/>
  </r>
  <r>
    <x v="310"/>
    <x v="4"/>
    <x v="4"/>
    <s v="Winter"/>
    <s v="L"/>
    <s v="Purple"/>
    <n v="65.72"/>
    <n v="9.1"/>
    <n v="59.74"/>
    <d v="2025-08-06T00:00:00"/>
    <n v="10"/>
    <n v="2.8"/>
    <x v="22"/>
    <b v="1"/>
    <s v="Quality Issue"/>
    <x v="4"/>
    <n v="597.4"/>
    <n v="2025"/>
    <s v="August"/>
  </r>
  <r>
    <x v="311"/>
    <x v="5"/>
    <x v="7"/>
    <s v="Winter"/>
    <s v="XXL"/>
    <s v="Brown"/>
    <n v="92.8"/>
    <n v="0"/>
    <n v="92.8"/>
    <d v="2025-08-06T00:00:00"/>
    <n v="25"/>
    <n v="2.5"/>
    <x v="1"/>
    <b v="0"/>
    <s v="null"/>
    <x v="0"/>
    <n v="2320"/>
    <n v="2025"/>
    <s v="August"/>
  </r>
  <r>
    <x v="312"/>
    <x v="5"/>
    <x v="2"/>
    <s v="Winter"/>
    <s v="XL"/>
    <s v="Blue"/>
    <n v="88.65"/>
    <n v="0"/>
    <n v="88.65"/>
    <d v="2025-08-06T00:00:00"/>
    <n v="11"/>
    <n v="3.3"/>
    <x v="21"/>
    <b v="0"/>
    <s v="null"/>
    <x v="0"/>
    <n v="975.15000000000009"/>
    <n v="2025"/>
    <s v="August"/>
  </r>
  <r>
    <x v="313"/>
    <x v="1"/>
    <x v="0"/>
    <s v="Winter"/>
    <s v="XXL"/>
    <s v="Beige"/>
    <n v="47.07"/>
    <n v="57.4"/>
    <n v="20.05"/>
    <d v="2025-08-06T00:00:00"/>
    <n v="24"/>
    <n v="1.3"/>
    <x v="31"/>
    <b v="1"/>
    <s v="Size Issue"/>
    <x v="2"/>
    <n v="481.20000000000005"/>
    <n v="2025"/>
    <s v="August"/>
  </r>
  <r>
    <x v="314"/>
    <x v="0"/>
    <x v="5"/>
    <s v="Summer"/>
    <s v="XS"/>
    <s v="Red"/>
    <n v="101.75"/>
    <n v="0"/>
    <n v="101.75"/>
    <d v="2025-08-06T00:00:00"/>
    <n v="7"/>
    <n v="3.1"/>
    <x v="30"/>
    <b v="0"/>
    <s v="null"/>
    <x v="0"/>
    <n v="712.25"/>
    <n v="2025"/>
    <s v="August"/>
  </r>
  <r>
    <x v="315"/>
    <x v="5"/>
    <x v="3"/>
    <s v="Spring"/>
    <s v="XS"/>
    <s v="Blue"/>
    <n v="131.08000000000001"/>
    <n v="7.5"/>
    <n v="121.25"/>
    <d v="2024-12-04T00:00:00"/>
    <n v="20"/>
    <n v="4.5"/>
    <x v="24"/>
    <b v="1"/>
    <s v="Wrong Item"/>
    <x v="6"/>
    <n v="2425"/>
    <n v="2024"/>
    <s v="December"/>
  </r>
  <r>
    <x v="316"/>
    <x v="1"/>
    <x v="0"/>
    <s v="Fall"/>
    <s v="XS"/>
    <s v="Black"/>
    <n v="82.06"/>
    <n v="26.1"/>
    <n v="60.64"/>
    <d v="2025-08-06T00:00:00"/>
    <n v="32"/>
    <n v="1.5"/>
    <x v="18"/>
    <b v="0"/>
    <s v="null"/>
    <x v="0"/>
    <n v="1940.48"/>
    <n v="2025"/>
    <s v="August"/>
  </r>
  <r>
    <x v="317"/>
    <x v="5"/>
    <x v="4"/>
    <s v="Summer"/>
    <s v="L"/>
    <s v="Purple"/>
    <n v="66.31"/>
    <n v="0"/>
    <n v="66.31"/>
    <d v="2025-08-06T00:00:00"/>
    <n v="47"/>
    <n v="3.9"/>
    <x v="26"/>
    <b v="0"/>
    <s v="null"/>
    <x v="0"/>
    <n v="3116.57"/>
    <n v="2025"/>
    <s v="August"/>
  </r>
  <r>
    <x v="318"/>
    <x v="2"/>
    <x v="1"/>
    <s v="Fall"/>
    <s v="null"/>
    <s v="Green"/>
    <n v="26.03"/>
    <n v="0"/>
    <n v="26.03"/>
    <d v="2025-08-06T00:00:00"/>
    <n v="15"/>
    <n v="3.8"/>
    <x v="17"/>
    <b v="0"/>
    <s v="null"/>
    <x v="0"/>
    <n v="390.45000000000005"/>
    <n v="2025"/>
    <s v="August"/>
  </r>
  <r>
    <x v="319"/>
    <x v="3"/>
    <x v="1"/>
    <s v="Spring"/>
    <s v="S"/>
    <s v="Beige"/>
    <n v="152.53"/>
    <n v="0"/>
    <n v="152.53"/>
    <d v="2024-11-21T00:00:00"/>
    <n v="24"/>
    <n v="4.2"/>
    <x v="25"/>
    <b v="0"/>
    <s v="null"/>
    <x v="0"/>
    <n v="3660.7200000000003"/>
    <n v="2024"/>
    <s v="November"/>
  </r>
  <r>
    <x v="320"/>
    <x v="4"/>
    <x v="3"/>
    <s v="Fall"/>
    <s v="S"/>
    <s v="Beige"/>
    <n v="26.16"/>
    <n v="16.2"/>
    <n v="21.92"/>
    <d v="2025-08-06T00:00:00"/>
    <n v="13"/>
    <n v="2.2999999999999998"/>
    <x v="27"/>
    <b v="0"/>
    <s v="null"/>
    <x v="0"/>
    <n v="284.96000000000004"/>
    <n v="2025"/>
    <s v="August"/>
  </r>
  <r>
    <x v="321"/>
    <x v="5"/>
    <x v="1"/>
    <s v="Winter"/>
    <s v="XXL"/>
    <s v="Blue"/>
    <n v="89.17"/>
    <n v="10.8"/>
    <n v="79.540000000000006"/>
    <d v="2025-08-06T00:00:00"/>
    <n v="27"/>
    <n v="3.3"/>
    <x v="21"/>
    <b v="0"/>
    <s v="null"/>
    <x v="0"/>
    <n v="2147.5800000000004"/>
    <n v="2025"/>
    <s v="August"/>
  </r>
  <r>
    <x v="322"/>
    <x v="4"/>
    <x v="4"/>
    <s v="Spring"/>
    <s v="null"/>
    <s v="White"/>
    <n v="106.37"/>
    <n v="0"/>
    <n v="106.37"/>
    <d v="2025-04-06T00:00:00"/>
    <n v="37"/>
    <n v="4.9000000000000004"/>
    <x v="19"/>
    <b v="0"/>
    <s v="null"/>
    <x v="0"/>
    <n v="3935.69"/>
    <n v="2025"/>
    <s v="April"/>
  </r>
  <r>
    <x v="323"/>
    <x v="5"/>
    <x v="3"/>
    <s v="Fall"/>
    <s v="XL"/>
    <s v="White"/>
    <n v="80.95"/>
    <n v="36.799999999999997"/>
    <n v="51.16"/>
    <d v="2025-08-06T00:00:00"/>
    <n v="16"/>
    <n v="2.5"/>
    <x v="1"/>
    <b v="0"/>
    <s v="null"/>
    <x v="0"/>
    <n v="818.56"/>
    <n v="2025"/>
    <s v="August"/>
  </r>
  <r>
    <x v="324"/>
    <x v="0"/>
    <x v="2"/>
    <s v="Summer"/>
    <s v="M"/>
    <s v="Navy"/>
    <n v="169.84"/>
    <n v="50.2"/>
    <n v="84.58"/>
    <d v="2025-08-06T00:00:00"/>
    <n v="21"/>
    <n v="3"/>
    <x v="0"/>
    <b v="1"/>
    <s v="Quality Issue"/>
    <x v="4"/>
    <n v="1776.18"/>
    <n v="2025"/>
    <s v="August"/>
  </r>
  <r>
    <x v="325"/>
    <x v="5"/>
    <x v="7"/>
    <s v="Fall"/>
    <s v="M"/>
    <s v="Green"/>
    <n v="159.4"/>
    <n v="8.8000000000000007"/>
    <n v="145.37"/>
    <d v="2025-08-06T00:00:00"/>
    <n v="43"/>
    <n v="4.5"/>
    <x v="24"/>
    <b v="0"/>
    <s v="null"/>
    <x v="0"/>
    <n v="6250.91"/>
    <n v="2025"/>
    <s v="August"/>
  </r>
  <r>
    <x v="326"/>
    <x v="4"/>
    <x v="7"/>
    <s v="Winter"/>
    <s v="S"/>
    <s v="Black"/>
    <n v="106.53"/>
    <n v="46.5"/>
    <n v="56.99"/>
    <d v="2025-08-06T00:00:00"/>
    <n v="17"/>
    <s v="null"/>
    <x v="0"/>
    <b v="0"/>
    <s v="null"/>
    <x v="0"/>
    <n v="968.83"/>
    <n v="2025"/>
    <s v="August"/>
  </r>
  <r>
    <x v="327"/>
    <x v="2"/>
    <x v="6"/>
    <s v="Spring"/>
    <s v="null"/>
    <s v="Black"/>
    <n v="78.81"/>
    <n v="44.7"/>
    <n v="43.58"/>
    <d v="2024-09-13T00:00:00"/>
    <n v="34"/>
    <n v="1.4"/>
    <x v="28"/>
    <b v="0"/>
    <s v="null"/>
    <x v="0"/>
    <n v="1481.72"/>
    <n v="2024"/>
    <s v="September"/>
  </r>
  <r>
    <x v="328"/>
    <x v="0"/>
    <x v="1"/>
    <s v="Summer"/>
    <s v="XS"/>
    <s v="Gray"/>
    <n v="117.45"/>
    <n v="29.5"/>
    <n v="82.8"/>
    <d v="2025-08-06T00:00:00"/>
    <n v="43"/>
    <n v="1.2"/>
    <x v="14"/>
    <b v="0"/>
    <s v="null"/>
    <x v="0"/>
    <n v="3560.4"/>
    <n v="2025"/>
    <s v="August"/>
  </r>
  <r>
    <x v="329"/>
    <x v="2"/>
    <x v="6"/>
    <s v="Spring"/>
    <s v="null"/>
    <s v="Beige"/>
    <n v="76.94"/>
    <n v="0"/>
    <n v="76.94"/>
    <d v="2025-06-13T00:00:00"/>
    <n v="21"/>
    <n v="4.3"/>
    <x v="2"/>
    <b v="0"/>
    <s v="null"/>
    <x v="0"/>
    <n v="1615.74"/>
    <n v="2025"/>
    <s v="June"/>
  </r>
  <r>
    <x v="330"/>
    <x v="0"/>
    <x v="6"/>
    <s v="Summer"/>
    <s v="L"/>
    <s v="White"/>
    <n v="232.19"/>
    <n v="0"/>
    <n v="232.19"/>
    <d v="2025-08-06T00:00:00"/>
    <n v="31"/>
    <n v="1.3"/>
    <x v="31"/>
    <b v="1"/>
    <s v="Changed Mind"/>
    <x v="5"/>
    <n v="7197.89"/>
    <n v="2025"/>
    <s v="August"/>
  </r>
  <r>
    <x v="331"/>
    <x v="5"/>
    <x v="7"/>
    <s v="Fall"/>
    <s v="XS"/>
    <s v="Navy"/>
    <n v="80.400000000000006"/>
    <n v="52.1"/>
    <n v="38.51"/>
    <d v="2025-08-06T00:00:00"/>
    <n v="7"/>
    <n v="1.2"/>
    <x v="14"/>
    <b v="0"/>
    <s v="null"/>
    <x v="0"/>
    <n v="269.57"/>
    <n v="2025"/>
    <s v="August"/>
  </r>
  <r>
    <x v="332"/>
    <x v="4"/>
    <x v="3"/>
    <s v="Summer"/>
    <s v="XL"/>
    <s v="Black"/>
    <n v="102.82"/>
    <n v="0"/>
    <n v="102.82"/>
    <d v="2025-08-06T00:00:00"/>
    <n v="50"/>
    <n v="3.6"/>
    <x v="15"/>
    <b v="0"/>
    <s v="null"/>
    <x v="0"/>
    <n v="5141"/>
    <n v="2025"/>
    <s v="August"/>
  </r>
  <r>
    <x v="333"/>
    <x v="2"/>
    <x v="0"/>
    <s v="Spring"/>
    <s v="null"/>
    <s v="Navy"/>
    <n v="48.5"/>
    <n v="0"/>
    <n v="48.5"/>
    <d v="2025-05-09T00:00:00"/>
    <n v="46"/>
    <s v="null"/>
    <x v="0"/>
    <b v="0"/>
    <s v="null"/>
    <x v="0"/>
    <n v="2231"/>
    <n v="2025"/>
    <s v="May"/>
  </r>
  <r>
    <x v="334"/>
    <x v="4"/>
    <x v="3"/>
    <s v="Fall"/>
    <s v="null"/>
    <s v="Pink"/>
    <n v="88.4"/>
    <n v="0"/>
    <n v="88.4"/>
    <d v="2025-08-06T00:00:00"/>
    <n v="1"/>
    <n v="1.4"/>
    <x v="28"/>
    <b v="0"/>
    <s v="null"/>
    <x v="0"/>
    <n v="88.4"/>
    <n v="2025"/>
    <s v="August"/>
  </r>
  <r>
    <x v="335"/>
    <x v="3"/>
    <x v="3"/>
    <s v="Winter"/>
    <s v="S"/>
    <s v="Black"/>
    <n v="112.5"/>
    <n v="0"/>
    <n v="112.5"/>
    <d v="2025-08-06T00:00:00"/>
    <n v="11"/>
    <n v="4.3"/>
    <x v="2"/>
    <b v="0"/>
    <s v="null"/>
    <x v="0"/>
    <n v="1237.5"/>
    <n v="2025"/>
    <s v="August"/>
  </r>
  <r>
    <x v="336"/>
    <x v="4"/>
    <x v="0"/>
    <s v="Fall"/>
    <s v="XXL"/>
    <s v="Gray"/>
    <n v="97.95"/>
    <n v="11.1"/>
    <n v="87.08"/>
    <d v="2025-08-06T00:00:00"/>
    <n v="25"/>
    <n v="2.4"/>
    <x v="9"/>
    <b v="0"/>
    <s v="null"/>
    <x v="0"/>
    <n v="2177"/>
    <n v="2025"/>
    <s v="August"/>
  </r>
  <r>
    <x v="337"/>
    <x v="0"/>
    <x v="4"/>
    <s v="Summer"/>
    <s v="M"/>
    <s v="Pink"/>
    <n v="114.51"/>
    <n v="36.9"/>
    <n v="72.260000000000005"/>
    <d v="2025-08-06T00:00:00"/>
    <n v="33"/>
    <n v="1.5"/>
    <x v="18"/>
    <b v="0"/>
    <s v="null"/>
    <x v="0"/>
    <n v="2384.5800000000004"/>
    <n v="2025"/>
    <s v="August"/>
  </r>
  <r>
    <x v="338"/>
    <x v="4"/>
    <x v="0"/>
    <s v="Winter"/>
    <s v="XS"/>
    <s v="Brown"/>
    <n v="27.85"/>
    <n v="0"/>
    <n v="27.85"/>
    <d v="2025-08-06T00:00:00"/>
    <n v="0"/>
    <n v="1.5"/>
    <x v="18"/>
    <b v="0"/>
    <s v="null"/>
    <x v="0"/>
    <n v="0"/>
    <n v="2025"/>
    <s v="August"/>
  </r>
  <r>
    <x v="339"/>
    <x v="3"/>
    <x v="5"/>
    <s v="Spring"/>
    <s v="XL"/>
    <s v="Blue"/>
    <n v="82.08"/>
    <n v="40.6"/>
    <n v="48.76"/>
    <d v="2025-05-23T00:00:00"/>
    <n v="43"/>
    <n v="2.5"/>
    <x v="1"/>
    <b v="1"/>
    <s v="Quality Issue"/>
    <x v="4"/>
    <n v="2096.6799999999998"/>
    <n v="2025"/>
    <s v="May"/>
  </r>
  <r>
    <x v="340"/>
    <x v="4"/>
    <x v="3"/>
    <s v="Summer"/>
    <s v="S"/>
    <s v="Black"/>
    <n v="116.41"/>
    <n v="40.700000000000003"/>
    <n v="69.03"/>
    <d v="2025-08-06T00:00:00"/>
    <n v="23"/>
    <n v="1.2"/>
    <x v="14"/>
    <b v="0"/>
    <s v="null"/>
    <x v="0"/>
    <n v="1587.69"/>
    <n v="2025"/>
    <s v="August"/>
  </r>
  <r>
    <x v="341"/>
    <x v="4"/>
    <x v="5"/>
    <s v="Spring"/>
    <s v="M"/>
    <s v="White"/>
    <n v="95.61"/>
    <n v="0"/>
    <n v="95.61"/>
    <d v="2025-06-10T00:00:00"/>
    <n v="47"/>
    <n v="4.7"/>
    <x v="34"/>
    <b v="1"/>
    <s v="Quality Issue"/>
    <x v="4"/>
    <n v="4493.67"/>
    <n v="2025"/>
    <s v="June"/>
  </r>
  <r>
    <x v="342"/>
    <x v="3"/>
    <x v="3"/>
    <s v="Fall"/>
    <s v="M"/>
    <s v="White"/>
    <n v="70.040000000000006"/>
    <n v="0"/>
    <n v="70.040000000000006"/>
    <d v="2025-08-06T00:00:00"/>
    <n v="12"/>
    <n v="2.4"/>
    <x v="9"/>
    <b v="0"/>
    <s v="null"/>
    <x v="0"/>
    <n v="840.48"/>
    <n v="2025"/>
    <s v="August"/>
  </r>
  <r>
    <x v="343"/>
    <x v="3"/>
    <x v="2"/>
    <s v="Winter"/>
    <s v="S"/>
    <s v="Gray"/>
    <n v="112.59"/>
    <n v="54"/>
    <n v="51.79"/>
    <d v="2025-08-06T00:00:00"/>
    <n v="17"/>
    <n v="4"/>
    <x v="20"/>
    <b v="0"/>
    <s v="null"/>
    <x v="0"/>
    <n v="880.43"/>
    <n v="2025"/>
    <s v="August"/>
  </r>
  <r>
    <x v="344"/>
    <x v="2"/>
    <x v="0"/>
    <s v="Summer"/>
    <s v="null"/>
    <s v="Purple"/>
    <n v="26.8"/>
    <n v="0.9"/>
    <n v="26.56"/>
    <d v="2025-08-06T00:00:00"/>
    <n v="25"/>
    <n v="1.2"/>
    <x v="14"/>
    <b v="1"/>
    <s v="Color Mismatch"/>
    <x v="1"/>
    <n v="664"/>
    <n v="2025"/>
    <s v="August"/>
  </r>
  <r>
    <x v="345"/>
    <x v="1"/>
    <x v="4"/>
    <s v="Summer"/>
    <s v="L"/>
    <s v="Blue"/>
    <n v="50.09"/>
    <n v="0"/>
    <n v="50.09"/>
    <d v="2025-08-06T00:00:00"/>
    <n v="47"/>
    <n v="4"/>
    <x v="20"/>
    <b v="0"/>
    <s v="null"/>
    <x v="0"/>
    <n v="2354.23"/>
    <n v="2025"/>
    <s v="August"/>
  </r>
  <r>
    <x v="346"/>
    <x v="4"/>
    <x v="3"/>
    <s v="Spring"/>
    <s v="XS"/>
    <s v="Green"/>
    <n v="92.84"/>
    <n v="4.2"/>
    <n v="88.94"/>
    <d v="2025-01-13T00:00:00"/>
    <n v="0"/>
    <s v="null"/>
    <x v="0"/>
    <b v="1"/>
    <s v="Size Issue"/>
    <x v="2"/>
    <n v="0"/>
    <n v="2025"/>
    <s v="January"/>
  </r>
  <r>
    <x v="347"/>
    <x v="1"/>
    <x v="1"/>
    <s v="Summer"/>
    <s v="XXL"/>
    <s v="Gray"/>
    <n v="114.63"/>
    <n v="0"/>
    <n v="114.63"/>
    <d v="2025-08-06T00:00:00"/>
    <n v="47"/>
    <n v="3.8"/>
    <x v="17"/>
    <b v="1"/>
    <s v="Changed Mind"/>
    <x v="5"/>
    <n v="5387.61"/>
    <n v="2025"/>
    <s v="August"/>
  </r>
  <r>
    <x v="348"/>
    <x v="2"/>
    <x v="6"/>
    <s v="Summer"/>
    <s v="null"/>
    <s v="Purple"/>
    <n v="21.9"/>
    <n v="29.2"/>
    <n v="15.51"/>
    <d v="2025-08-06T00:00:00"/>
    <n v="35"/>
    <n v="2"/>
    <x v="38"/>
    <b v="0"/>
    <s v="null"/>
    <x v="0"/>
    <n v="542.85"/>
    <n v="2025"/>
    <s v="August"/>
  </r>
  <r>
    <x v="349"/>
    <x v="5"/>
    <x v="0"/>
    <s v="Spring"/>
    <s v="XS"/>
    <s v="Navy"/>
    <n v="100.55"/>
    <n v="46.7"/>
    <n v="53.59"/>
    <d v="2025-02-01T00:00:00"/>
    <n v="30"/>
    <s v="null"/>
    <x v="0"/>
    <b v="0"/>
    <s v="null"/>
    <x v="0"/>
    <n v="1607.7"/>
    <n v="2025"/>
    <s v="February"/>
  </r>
  <r>
    <x v="350"/>
    <x v="2"/>
    <x v="7"/>
    <s v="Summer"/>
    <s v="null"/>
    <s v="Brown"/>
    <n v="47.45"/>
    <n v="16.399999999999999"/>
    <n v="39.67"/>
    <d v="2025-08-06T00:00:00"/>
    <n v="33"/>
    <n v="1.7"/>
    <x v="8"/>
    <b v="0"/>
    <s v="null"/>
    <x v="0"/>
    <n v="1309.1100000000001"/>
    <n v="2025"/>
    <s v="August"/>
  </r>
  <r>
    <x v="351"/>
    <x v="4"/>
    <x v="4"/>
    <s v="Summer"/>
    <s v="XL"/>
    <s v="Brown"/>
    <n v="113.21"/>
    <n v="0"/>
    <n v="113.21"/>
    <d v="2025-08-06T00:00:00"/>
    <n v="8"/>
    <n v="2.7"/>
    <x v="39"/>
    <b v="0"/>
    <s v="null"/>
    <x v="0"/>
    <n v="905.68"/>
    <n v="2025"/>
    <s v="August"/>
  </r>
  <r>
    <x v="352"/>
    <x v="5"/>
    <x v="2"/>
    <s v="Spring"/>
    <s v="XS"/>
    <s v="Black"/>
    <n v="163.27000000000001"/>
    <n v="0"/>
    <n v="163.27000000000001"/>
    <d v="2025-04-23T00:00:00"/>
    <n v="24"/>
    <n v="2.5"/>
    <x v="1"/>
    <b v="0"/>
    <s v="null"/>
    <x v="0"/>
    <n v="3918.4800000000005"/>
    <n v="2025"/>
    <s v="April"/>
  </r>
  <r>
    <x v="353"/>
    <x v="2"/>
    <x v="1"/>
    <s v="Fall"/>
    <s v="null"/>
    <s v="Black"/>
    <n v="44.58"/>
    <n v="0"/>
    <n v="44.58"/>
    <d v="2025-08-06T00:00:00"/>
    <n v="21"/>
    <s v="null"/>
    <x v="0"/>
    <b v="0"/>
    <s v="null"/>
    <x v="0"/>
    <n v="936.18"/>
    <n v="2025"/>
    <s v="August"/>
  </r>
  <r>
    <x v="354"/>
    <x v="5"/>
    <x v="7"/>
    <s v="Summer"/>
    <s v="L"/>
    <s v="Red"/>
    <n v="166.53"/>
    <n v="0"/>
    <n v="166.53"/>
    <d v="2025-08-06T00:00:00"/>
    <n v="28"/>
    <n v="1.7"/>
    <x v="8"/>
    <b v="0"/>
    <s v="null"/>
    <x v="0"/>
    <n v="4662.84"/>
    <n v="2025"/>
    <s v="August"/>
  </r>
  <r>
    <x v="355"/>
    <x v="3"/>
    <x v="2"/>
    <s v="Summer"/>
    <s v="XL"/>
    <s v="Pink"/>
    <n v="144.61000000000001"/>
    <n v="0"/>
    <n v="144.61000000000001"/>
    <d v="2025-08-06T00:00:00"/>
    <n v="21"/>
    <n v="2.5"/>
    <x v="1"/>
    <b v="0"/>
    <s v="null"/>
    <x v="0"/>
    <n v="3036.8100000000004"/>
    <n v="2025"/>
    <s v="August"/>
  </r>
  <r>
    <x v="356"/>
    <x v="2"/>
    <x v="3"/>
    <s v="Fall"/>
    <s v="null"/>
    <s v="Navy"/>
    <n v="31"/>
    <n v="0"/>
    <n v="31"/>
    <d v="2025-08-06T00:00:00"/>
    <n v="29"/>
    <n v="1.9"/>
    <x v="29"/>
    <b v="0"/>
    <s v="null"/>
    <x v="0"/>
    <n v="899"/>
    <n v="2025"/>
    <s v="August"/>
  </r>
  <r>
    <x v="357"/>
    <x v="2"/>
    <x v="7"/>
    <s v="Winter"/>
    <s v="null"/>
    <s v="Pink"/>
    <n v="68.569999999999993"/>
    <n v="29.4"/>
    <n v="48.41"/>
    <d v="2025-08-06T00:00:00"/>
    <n v="4"/>
    <n v="3.5"/>
    <x v="11"/>
    <b v="0"/>
    <s v="null"/>
    <x v="0"/>
    <n v="193.64"/>
    <n v="2025"/>
    <s v="August"/>
  </r>
  <r>
    <x v="358"/>
    <x v="5"/>
    <x v="7"/>
    <s v="Summer"/>
    <s v="L"/>
    <s v="Red"/>
    <n v="73.040000000000006"/>
    <n v="56.5"/>
    <n v="31.77"/>
    <d v="2025-08-06T00:00:00"/>
    <n v="15"/>
    <n v="3"/>
    <x v="0"/>
    <b v="1"/>
    <s v="Changed Mind"/>
    <x v="5"/>
    <n v="476.55"/>
    <n v="2025"/>
    <s v="August"/>
  </r>
  <r>
    <x v="359"/>
    <x v="1"/>
    <x v="4"/>
    <s v="Spring"/>
    <s v="L"/>
    <s v="Purple"/>
    <n v="95.19"/>
    <n v="0"/>
    <n v="95.19"/>
    <d v="2025-02-09T00:00:00"/>
    <n v="13"/>
    <n v="4.0999999999999996"/>
    <x v="12"/>
    <b v="0"/>
    <s v="null"/>
    <x v="0"/>
    <n v="1237.47"/>
    <n v="2025"/>
    <s v="February"/>
  </r>
  <r>
    <x v="360"/>
    <x v="1"/>
    <x v="6"/>
    <s v="Winter"/>
    <s v="XS"/>
    <s v="Purple"/>
    <n v="104.94"/>
    <n v="0"/>
    <n v="104.94"/>
    <d v="2025-08-06T00:00:00"/>
    <n v="42"/>
    <n v="2"/>
    <x v="38"/>
    <b v="0"/>
    <s v="null"/>
    <x v="0"/>
    <n v="4407.4799999999996"/>
    <n v="2025"/>
    <s v="August"/>
  </r>
  <r>
    <x v="361"/>
    <x v="4"/>
    <x v="6"/>
    <s v="Spring"/>
    <s v="XXL"/>
    <s v="Beige"/>
    <n v="97.29"/>
    <n v="0"/>
    <n v="97.29"/>
    <d v="2025-07-29T00:00:00"/>
    <n v="42"/>
    <n v="4.5"/>
    <x v="24"/>
    <b v="0"/>
    <s v="null"/>
    <x v="0"/>
    <n v="4086.1800000000003"/>
    <n v="2025"/>
    <s v="July"/>
  </r>
  <r>
    <x v="362"/>
    <x v="3"/>
    <x v="3"/>
    <s v="Winter"/>
    <s v="L"/>
    <s v="White"/>
    <n v="83.05"/>
    <n v="39.799999999999997"/>
    <n v="50"/>
    <d v="2025-08-06T00:00:00"/>
    <n v="5"/>
    <n v="3.4"/>
    <x v="7"/>
    <b v="0"/>
    <s v="null"/>
    <x v="0"/>
    <n v="250"/>
    <n v="2025"/>
    <s v="August"/>
  </r>
  <r>
    <x v="363"/>
    <x v="0"/>
    <x v="1"/>
    <s v="Fall"/>
    <s v="S"/>
    <s v="Beige"/>
    <n v="86.13"/>
    <n v="0"/>
    <n v="86.13"/>
    <d v="2025-08-06T00:00:00"/>
    <n v="28"/>
    <n v="2.7"/>
    <x v="39"/>
    <b v="0"/>
    <s v="null"/>
    <x v="0"/>
    <n v="2411.64"/>
    <n v="2025"/>
    <s v="August"/>
  </r>
  <r>
    <x v="364"/>
    <x v="4"/>
    <x v="2"/>
    <s v="Summer"/>
    <s v="S"/>
    <s v="White"/>
    <n v="104.13"/>
    <n v="28.7"/>
    <n v="74.239999999999995"/>
    <d v="2025-08-06T00:00:00"/>
    <n v="23"/>
    <n v="3.1"/>
    <x v="30"/>
    <b v="0"/>
    <s v="null"/>
    <x v="0"/>
    <n v="1707.52"/>
    <n v="2025"/>
    <s v="August"/>
  </r>
  <r>
    <x v="365"/>
    <x v="2"/>
    <x v="1"/>
    <s v="Fall"/>
    <s v="null"/>
    <s v="Green"/>
    <n v="41.7"/>
    <n v="0"/>
    <n v="41.7"/>
    <d v="2025-08-06T00:00:00"/>
    <n v="18"/>
    <n v="3.2"/>
    <x v="35"/>
    <b v="0"/>
    <s v="null"/>
    <x v="0"/>
    <n v="750.6"/>
    <n v="2025"/>
    <s v="August"/>
  </r>
  <r>
    <x v="366"/>
    <x v="0"/>
    <x v="2"/>
    <s v="Spring"/>
    <s v="L"/>
    <s v="White"/>
    <n v="80.11"/>
    <n v="0"/>
    <n v="80.11"/>
    <d v="2025-04-16T00:00:00"/>
    <n v="34"/>
    <n v="1.8"/>
    <x v="23"/>
    <b v="0"/>
    <s v="null"/>
    <x v="0"/>
    <n v="2723.74"/>
    <n v="2025"/>
    <s v="April"/>
  </r>
  <r>
    <x v="367"/>
    <x v="1"/>
    <x v="5"/>
    <s v="Fall"/>
    <s v="L"/>
    <s v="White"/>
    <n v="97.84"/>
    <n v="0"/>
    <n v="97.84"/>
    <d v="2025-08-06T00:00:00"/>
    <n v="16"/>
    <s v="null"/>
    <x v="0"/>
    <b v="0"/>
    <s v="null"/>
    <x v="0"/>
    <n v="1565.44"/>
    <n v="2025"/>
    <s v="August"/>
  </r>
  <r>
    <x v="368"/>
    <x v="4"/>
    <x v="6"/>
    <s v="Fall"/>
    <s v="XL"/>
    <s v="Beige"/>
    <n v="77.37"/>
    <n v="35.200000000000003"/>
    <n v="50.14"/>
    <d v="2025-08-06T00:00:00"/>
    <n v="14"/>
    <n v="2.2999999999999998"/>
    <x v="27"/>
    <b v="0"/>
    <s v="null"/>
    <x v="0"/>
    <n v="701.96"/>
    <n v="2025"/>
    <s v="August"/>
  </r>
  <r>
    <x v="369"/>
    <x v="2"/>
    <x v="4"/>
    <s v="Fall"/>
    <s v="null"/>
    <s v="Red"/>
    <n v="36.35"/>
    <n v="37.6"/>
    <n v="22.68"/>
    <d v="2025-08-06T00:00:00"/>
    <n v="49"/>
    <n v="4"/>
    <x v="20"/>
    <b v="1"/>
    <s v="Changed Mind"/>
    <x v="5"/>
    <n v="1111.32"/>
    <n v="2025"/>
    <s v="August"/>
  </r>
  <r>
    <x v="370"/>
    <x v="0"/>
    <x v="2"/>
    <s v="Winter"/>
    <s v="XXL"/>
    <s v="Green"/>
    <n v="181.04"/>
    <n v="20.2"/>
    <n v="144.47"/>
    <d v="2025-08-06T00:00:00"/>
    <n v="17"/>
    <s v="null"/>
    <x v="0"/>
    <b v="1"/>
    <s v="Size Issue"/>
    <x v="2"/>
    <n v="2455.9899999999998"/>
    <n v="2025"/>
    <s v="August"/>
  </r>
  <r>
    <x v="371"/>
    <x v="0"/>
    <x v="0"/>
    <s v="Spring"/>
    <s v="XL"/>
    <s v="Black"/>
    <n v="158.37"/>
    <n v="0"/>
    <n v="158.37"/>
    <d v="2025-02-15T00:00:00"/>
    <n v="33"/>
    <s v="null"/>
    <x v="0"/>
    <b v="0"/>
    <s v="null"/>
    <x v="0"/>
    <n v="5226.21"/>
    <n v="2025"/>
    <s v="February"/>
  </r>
  <r>
    <x v="372"/>
    <x v="3"/>
    <x v="7"/>
    <s v="Summer"/>
    <s v="XXL"/>
    <s v="Purple"/>
    <n v="91.98"/>
    <n v="0"/>
    <n v="91.98"/>
    <d v="2025-08-06T00:00:00"/>
    <n v="48"/>
    <n v="3.9"/>
    <x v="26"/>
    <b v="0"/>
    <s v="null"/>
    <x v="0"/>
    <n v="4415.04"/>
    <n v="2025"/>
    <s v="August"/>
  </r>
  <r>
    <x v="373"/>
    <x v="3"/>
    <x v="0"/>
    <s v="Winter"/>
    <s v="S"/>
    <s v="Brown"/>
    <n v="140.29"/>
    <n v="55.3"/>
    <n v="62.71"/>
    <d v="2025-08-06T00:00:00"/>
    <n v="5"/>
    <n v="4.4000000000000004"/>
    <x v="6"/>
    <b v="0"/>
    <s v="null"/>
    <x v="0"/>
    <n v="313.55"/>
    <n v="2025"/>
    <s v="August"/>
  </r>
  <r>
    <x v="374"/>
    <x v="1"/>
    <x v="1"/>
    <s v="Spring"/>
    <s v="XL"/>
    <s v="Red"/>
    <n v="26.01"/>
    <n v="0"/>
    <n v="26.01"/>
    <d v="2025-02-23T00:00:00"/>
    <n v="9"/>
    <n v="4"/>
    <x v="20"/>
    <b v="0"/>
    <s v="null"/>
    <x v="0"/>
    <n v="234.09"/>
    <n v="2025"/>
    <s v="February"/>
  </r>
  <r>
    <x v="375"/>
    <x v="1"/>
    <x v="7"/>
    <s v="Winter"/>
    <s v="XL"/>
    <s v="Blue"/>
    <n v="51.06"/>
    <n v="9.5"/>
    <n v="46.21"/>
    <d v="2025-08-06T00:00:00"/>
    <n v="34"/>
    <n v="1.1000000000000001"/>
    <x v="16"/>
    <b v="0"/>
    <s v="null"/>
    <x v="0"/>
    <n v="1571.14"/>
    <n v="2025"/>
    <s v="August"/>
  </r>
  <r>
    <x v="376"/>
    <x v="0"/>
    <x v="6"/>
    <s v="Fall"/>
    <s v="XS"/>
    <s v="Red"/>
    <n v="132.91999999999999"/>
    <n v="0"/>
    <n v="132.91999999999999"/>
    <d v="2025-08-06T00:00:00"/>
    <n v="36"/>
    <n v="1.2"/>
    <x v="14"/>
    <b v="0"/>
    <s v="null"/>
    <x v="0"/>
    <n v="4785.12"/>
    <n v="2025"/>
    <s v="August"/>
  </r>
  <r>
    <x v="377"/>
    <x v="2"/>
    <x v="6"/>
    <s v="Fall"/>
    <s v="null"/>
    <s v="Purple"/>
    <n v="16.57"/>
    <n v="0"/>
    <n v="16.57"/>
    <d v="2025-08-06T00:00:00"/>
    <n v="17"/>
    <s v="null"/>
    <x v="0"/>
    <b v="0"/>
    <s v="null"/>
    <x v="0"/>
    <n v="281.69"/>
    <n v="2025"/>
    <s v="August"/>
  </r>
  <r>
    <x v="378"/>
    <x v="4"/>
    <x v="7"/>
    <s v="Winter"/>
    <s v="XS"/>
    <s v="Black"/>
    <n v="78.599999999999994"/>
    <n v="45.8"/>
    <n v="42.6"/>
    <d v="2025-08-06T00:00:00"/>
    <n v="6"/>
    <n v="2.7"/>
    <x v="39"/>
    <b v="0"/>
    <s v="null"/>
    <x v="0"/>
    <n v="255.60000000000002"/>
    <n v="2025"/>
    <s v="August"/>
  </r>
  <r>
    <x v="379"/>
    <x v="2"/>
    <x v="3"/>
    <s v="Summer"/>
    <s v="null"/>
    <s v="Brown"/>
    <n v="69.38"/>
    <n v="0"/>
    <n v="69.38"/>
    <d v="2025-08-06T00:00:00"/>
    <n v="43"/>
    <n v="2.4"/>
    <x v="9"/>
    <b v="0"/>
    <s v="null"/>
    <x v="0"/>
    <n v="2983.3399999999997"/>
    <n v="2025"/>
    <s v="August"/>
  </r>
  <r>
    <x v="380"/>
    <x v="2"/>
    <x v="3"/>
    <s v="Fall"/>
    <s v="null"/>
    <s v="Pink"/>
    <n v="23.58"/>
    <n v="0"/>
    <n v="23.58"/>
    <d v="2025-08-06T00:00:00"/>
    <n v="16"/>
    <n v="1.3"/>
    <x v="31"/>
    <b v="0"/>
    <s v="null"/>
    <x v="0"/>
    <n v="377.28"/>
    <n v="2025"/>
    <s v="August"/>
  </r>
  <r>
    <x v="381"/>
    <x v="1"/>
    <x v="4"/>
    <s v="Spring"/>
    <s v="XS"/>
    <s v="Navy"/>
    <n v="119.91"/>
    <n v="27.8"/>
    <n v="86.58"/>
    <d v="2024-09-28T00:00:00"/>
    <n v="12"/>
    <n v="1.7"/>
    <x v="8"/>
    <b v="0"/>
    <s v="null"/>
    <x v="0"/>
    <n v="1038.96"/>
    <n v="2024"/>
    <s v="September"/>
  </r>
  <r>
    <x v="382"/>
    <x v="0"/>
    <x v="4"/>
    <s v="Summer"/>
    <s v="M"/>
    <s v="Black"/>
    <n v="111.05"/>
    <n v="1.4"/>
    <n v="109.5"/>
    <d v="2025-08-06T00:00:00"/>
    <n v="7"/>
    <n v="2.8"/>
    <x v="22"/>
    <b v="0"/>
    <s v="null"/>
    <x v="0"/>
    <n v="766.5"/>
    <n v="2025"/>
    <s v="August"/>
  </r>
  <r>
    <x v="383"/>
    <x v="2"/>
    <x v="2"/>
    <s v="Summer"/>
    <s v="null"/>
    <s v="Gray"/>
    <n v="60.22"/>
    <n v="0"/>
    <n v="60.22"/>
    <d v="2025-08-06T00:00:00"/>
    <n v="6"/>
    <n v="2.1"/>
    <x v="36"/>
    <b v="0"/>
    <s v="null"/>
    <x v="0"/>
    <n v="361.32"/>
    <n v="2025"/>
    <s v="August"/>
  </r>
  <r>
    <x v="384"/>
    <x v="0"/>
    <x v="6"/>
    <s v="Winter"/>
    <s v="M"/>
    <s v="Navy"/>
    <n v="133.52000000000001"/>
    <n v="0"/>
    <n v="133.52000000000001"/>
    <d v="2025-08-06T00:00:00"/>
    <n v="27"/>
    <n v="3.6"/>
    <x v="15"/>
    <b v="0"/>
    <s v="null"/>
    <x v="0"/>
    <n v="3605.0400000000004"/>
    <n v="2025"/>
    <s v="August"/>
  </r>
  <r>
    <x v="385"/>
    <x v="5"/>
    <x v="2"/>
    <s v="Spring"/>
    <s v="XL"/>
    <s v="Brown"/>
    <n v="54.97"/>
    <n v="49.6"/>
    <n v="27.7"/>
    <d v="2024-10-08T00:00:00"/>
    <n v="48"/>
    <n v="4.5"/>
    <x v="24"/>
    <b v="0"/>
    <s v="null"/>
    <x v="0"/>
    <n v="1329.6"/>
    <n v="2024"/>
    <s v="October"/>
  </r>
  <r>
    <x v="386"/>
    <x v="1"/>
    <x v="1"/>
    <s v="Winter"/>
    <s v="L"/>
    <s v="White"/>
    <n v="85.94"/>
    <n v="0"/>
    <n v="85.94"/>
    <d v="2025-08-06T00:00:00"/>
    <n v="42"/>
    <n v="4.3"/>
    <x v="2"/>
    <b v="0"/>
    <s v="null"/>
    <x v="0"/>
    <n v="3609.48"/>
    <n v="2025"/>
    <s v="August"/>
  </r>
  <r>
    <x v="387"/>
    <x v="2"/>
    <x v="4"/>
    <s v="Fall"/>
    <s v="null"/>
    <s v="Black"/>
    <n v="24.64"/>
    <n v="0"/>
    <n v="24.64"/>
    <d v="2025-08-06T00:00:00"/>
    <n v="6"/>
    <n v="4.4000000000000004"/>
    <x v="6"/>
    <b v="0"/>
    <s v="null"/>
    <x v="0"/>
    <n v="147.84"/>
    <n v="2025"/>
    <s v="August"/>
  </r>
  <r>
    <x v="388"/>
    <x v="2"/>
    <x v="2"/>
    <s v="Spring"/>
    <s v="null"/>
    <s v="Blue"/>
    <n v="28.82"/>
    <n v="0"/>
    <n v="28.82"/>
    <d v="2024-10-23T00:00:00"/>
    <n v="30"/>
    <n v="2.8"/>
    <x v="22"/>
    <b v="0"/>
    <s v="null"/>
    <x v="0"/>
    <n v="864.6"/>
    <n v="2024"/>
    <s v="October"/>
  </r>
  <r>
    <x v="389"/>
    <x v="3"/>
    <x v="7"/>
    <s v="Summer"/>
    <s v="L"/>
    <s v="Pink"/>
    <n v="79.59"/>
    <n v="24.3"/>
    <n v="60.25"/>
    <d v="2025-08-06T00:00:00"/>
    <n v="37"/>
    <n v="1.7"/>
    <x v="8"/>
    <b v="0"/>
    <s v="null"/>
    <x v="0"/>
    <n v="2229.25"/>
    <n v="2025"/>
    <s v="August"/>
  </r>
  <r>
    <x v="390"/>
    <x v="5"/>
    <x v="6"/>
    <s v="Fall"/>
    <s v="XL"/>
    <s v="Blue"/>
    <n v="49.44"/>
    <n v="0"/>
    <n v="49.44"/>
    <d v="2025-08-06T00:00:00"/>
    <n v="19"/>
    <n v="3.4"/>
    <x v="7"/>
    <b v="0"/>
    <s v="null"/>
    <x v="0"/>
    <n v="939.3599999999999"/>
    <n v="2025"/>
    <s v="August"/>
  </r>
  <r>
    <x v="391"/>
    <x v="1"/>
    <x v="3"/>
    <s v="Winter"/>
    <s v="XS"/>
    <s v="Blue"/>
    <n v="41.46"/>
    <n v="0"/>
    <n v="41.46"/>
    <d v="2025-08-06T00:00:00"/>
    <n v="36"/>
    <n v="3.5"/>
    <x v="11"/>
    <b v="0"/>
    <s v="null"/>
    <x v="0"/>
    <n v="1492.56"/>
    <n v="2025"/>
    <s v="August"/>
  </r>
  <r>
    <x v="392"/>
    <x v="5"/>
    <x v="1"/>
    <s v="Fall"/>
    <s v="XS"/>
    <s v="Beige"/>
    <n v="131.76"/>
    <n v="35.4"/>
    <n v="85.12"/>
    <d v="2025-08-06T00:00:00"/>
    <n v="21"/>
    <n v="4.7"/>
    <x v="34"/>
    <b v="0"/>
    <s v="null"/>
    <x v="0"/>
    <n v="1787.52"/>
    <n v="2025"/>
    <s v="August"/>
  </r>
  <r>
    <x v="393"/>
    <x v="4"/>
    <x v="3"/>
    <s v="Fall"/>
    <s v="M"/>
    <s v="Blue"/>
    <n v="56.53"/>
    <n v="27.9"/>
    <n v="40.76"/>
    <d v="2025-08-06T00:00:00"/>
    <n v="22"/>
    <s v="null"/>
    <x v="0"/>
    <b v="0"/>
    <s v="null"/>
    <x v="0"/>
    <n v="896.71999999999991"/>
    <n v="2025"/>
    <s v="August"/>
  </r>
  <r>
    <x v="394"/>
    <x v="1"/>
    <x v="0"/>
    <s v="Winter"/>
    <s v="null"/>
    <s v="Blue"/>
    <n v="111.72"/>
    <n v="33.299999999999997"/>
    <n v="74.52"/>
    <d v="2025-08-06T00:00:00"/>
    <n v="47"/>
    <n v="2"/>
    <x v="38"/>
    <b v="1"/>
    <s v="Quality Issue"/>
    <x v="4"/>
    <n v="3502.4399999999996"/>
    <n v="2025"/>
    <s v="August"/>
  </r>
  <r>
    <x v="395"/>
    <x v="1"/>
    <x v="0"/>
    <s v="Winter"/>
    <s v="L"/>
    <s v="Beige"/>
    <n v="99.96"/>
    <n v="47.6"/>
    <n v="52.38"/>
    <d v="2025-08-06T00:00:00"/>
    <n v="18"/>
    <n v="2"/>
    <x v="38"/>
    <b v="1"/>
    <s v="Quality Issue"/>
    <x v="4"/>
    <n v="942.84"/>
    <n v="2025"/>
    <s v="August"/>
  </r>
  <r>
    <x v="396"/>
    <x v="5"/>
    <x v="1"/>
    <s v="Fall"/>
    <s v="XS"/>
    <s v="Red"/>
    <n v="110.04"/>
    <n v="57.1"/>
    <n v="47.21"/>
    <d v="2025-08-06T00:00:00"/>
    <n v="0"/>
    <n v="4.7"/>
    <x v="34"/>
    <b v="0"/>
    <s v="null"/>
    <x v="0"/>
    <n v="0"/>
    <n v="2025"/>
    <s v="August"/>
  </r>
  <r>
    <x v="397"/>
    <x v="5"/>
    <x v="7"/>
    <s v="Winter"/>
    <s v="L"/>
    <s v="Blue"/>
    <n v="141.84"/>
    <n v="0"/>
    <n v="141.84"/>
    <d v="2025-08-06T00:00:00"/>
    <n v="39"/>
    <n v="1.7"/>
    <x v="8"/>
    <b v="0"/>
    <s v="null"/>
    <x v="0"/>
    <n v="5531.76"/>
    <n v="2025"/>
    <s v="August"/>
  </r>
  <r>
    <x v="398"/>
    <x v="2"/>
    <x v="4"/>
    <s v="Winter"/>
    <s v="null"/>
    <s v="Brown"/>
    <n v="32.630000000000003"/>
    <n v="42.9"/>
    <n v="18.63"/>
    <d v="2025-08-06T00:00:00"/>
    <n v="5"/>
    <n v="1.1000000000000001"/>
    <x v="16"/>
    <b v="0"/>
    <s v="null"/>
    <x v="0"/>
    <n v="93.149999999999991"/>
    <n v="2025"/>
    <s v="August"/>
  </r>
  <r>
    <x v="399"/>
    <x v="0"/>
    <x v="0"/>
    <s v="Spring"/>
    <s v="L"/>
    <s v="Black"/>
    <n v="189.68"/>
    <n v="40.799999999999997"/>
    <n v="112.29"/>
    <d v="2024-09-21T00:00:00"/>
    <n v="27"/>
    <n v="1.8"/>
    <x v="23"/>
    <b v="1"/>
    <s v="Damaged"/>
    <x v="3"/>
    <n v="3031.8300000000004"/>
    <n v="2024"/>
    <s v="September"/>
  </r>
  <r>
    <x v="400"/>
    <x v="5"/>
    <x v="5"/>
    <s v="Fall"/>
    <s v="XL"/>
    <s v="Pink"/>
    <n v="150.88999999999999"/>
    <n v="46.8"/>
    <n v="80.27"/>
    <d v="2025-08-06T00:00:00"/>
    <n v="18"/>
    <n v="4.9000000000000004"/>
    <x v="19"/>
    <b v="0"/>
    <s v="null"/>
    <x v="0"/>
    <n v="1444.86"/>
    <n v="2025"/>
    <s v="August"/>
  </r>
  <r>
    <x v="401"/>
    <x v="2"/>
    <x v="6"/>
    <s v="Fall"/>
    <s v="null"/>
    <s v="Navy"/>
    <n v="42.66"/>
    <n v="21.5"/>
    <n v="33.49"/>
    <d v="2025-08-06T00:00:00"/>
    <n v="16"/>
    <s v="null"/>
    <x v="0"/>
    <b v="0"/>
    <s v="null"/>
    <x v="0"/>
    <n v="535.84"/>
    <n v="2025"/>
    <s v="August"/>
  </r>
  <r>
    <x v="402"/>
    <x v="2"/>
    <x v="1"/>
    <s v="Fall"/>
    <s v="null"/>
    <s v="Red"/>
    <n v="62.05"/>
    <n v="0"/>
    <n v="62.05"/>
    <d v="2025-08-06T00:00:00"/>
    <n v="50"/>
    <n v="1.4"/>
    <x v="28"/>
    <b v="1"/>
    <s v="Changed Mind"/>
    <x v="5"/>
    <n v="3102.5"/>
    <n v="2025"/>
    <s v="August"/>
  </r>
  <r>
    <x v="403"/>
    <x v="2"/>
    <x v="2"/>
    <s v="Winter"/>
    <s v="null"/>
    <s v="Green"/>
    <n v="74.319999999999993"/>
    <n v="0"/>
    <n v="74.319999999999993"/>
    <d v="2025-08-06T00:00:00"/>
    <n v="4"/>
    <n v="2.2000000000000002"/>
    <x v="40"/>
    <b v="0"/>
    <s v="null"/>
    <x v="0"/>
    <n v="297.27999999999997"/>
    <n v="2025"/>
    <s v="August"/>
  </r>
  <r>
    <x v="404"/>
    <x v="0"/>
    <x v="1"/>
    <s v="Winter"/>
    <s v="XS"/>
    <s v="Navy"/>
    <n v="217.34"/>
    <n v="0"/>
    <n v="217.34"/>
    <d v="2025-08-06T00:00:00"/>
    <n v="4"/>
    <n v="4.2"/>
    <x v="25"/>
    <b v="0"/>
    <s v="null"/>
    <x v="0"/>
    <n v="869.36"/>
    <n v="2025"/>
    <s v="August"/>
  </r>
  <r>
    <x v="405"/>
    <x v="1"/>
    <x v="0"/>
    <s v="Summer"/>
    <s v="XL"/>
    <s v="White"/>
    <n v="111.14"/>
    <n v="56.7"/>
    <n v="48.12"/>
    <d v="2025-08-06T00:00:00"/>
    <n v="29"/>
    <n v="1.5"/>
    <x v="18"/>
    <b v="0"/>
    <s v="null"/>
    <x v="0"/>
    <n v="1395.48"/>
    <n v="2025"/>
    <s v="August"/>
  </r>
  <r>
    <x v="406"/>
    <x v="3"/>
    <x v="4"/>
    <s v="Winter"/>
    <s v="XL"/>
    <s v="Navy"/>
    <n v="62.5"/>
    <n v="0"/>
    <n v="62.5"/>
    <d v="2025-08-06T00:00:00"/>
    <n v="0"/>
    <n v="1.9"/>
    <x v="29"/>
    <b v="1"/>
    <s v="Changed Mind"/>
    <x v="5"/>
    <n v="0"/>
    <n v="2025"/>
    <s v="August"/>
  </r>
  <r>
    <x v="407"/>
    <x v="0"/>
    <x v="2"/>
    <s v="Winter"/>
    <s v="XS"/>
    <s v="Blue"/>
    <n v="165.88"/>
    <n v="3.4"/>
    <n v="160.24"/>
    <d v="2025-08-06T00:00:00"/>
    <n v="42"/>
    <n v="2.4"/>
    <x v="9"/>
    <b v="0"/>
    <s v="null"/>
    <x v="0"/>
    <n v="6730.08"/>
    <n v="2025"/>
    <s v="August"/>
  </r>
  <r>
    <x v="408"/>
    <x v="0"/>
    <x v="6"/>
    <s v="Fall"/>
    <s v="XS"/>
    <s v="Brown"/>
    <n v="179.8"/>
    <n v="0"/>
    <n v="179.8"/>
    <d v="2025-08-06T00:00:00"/>
    <n v="25"/>
    <n v="1.7"/>
    <x v="8"/>
    <b v="0"/>
    <s v="null"/>
    <x v="0"/>
    <n v="4495"/>
    <n v="2025"/>
    <s v="August"/>
  </r>
  <r>
    <x v="409"/>
    <x v="2"/>
    <x v="0"/>
    <s v="Summer"/>
    <s v="null"/>
    <s v="Beige"/>
    <n v="34.15"/>
    <n v="0"/>
    <n v="34.15"/>
    <d v="2025-08-06T00:00:00"/>
    <n v="27"/>
    <n v="4.0999999999999996"/>
    <x v="12"/>
    <b v="0"/>
    <s v="null"/>
    <x v="0"/>
    <n v="922.05"/>
    <n v="2025"/>
    <s v="August"/>
  </r>
  <r>
    <x v="410"/>
    <x v="1"/>
    <x v="6"/>
    <s v="Spring"/>
    <s v="XS"/>
    <s v="Green"/>
    <n v="101.88"/>
    <n v="0"/>
    <n v="101.88"/>
    <d v="2025-03-14T00:00:00"/>
    <n v="46"/>
    <s v="null"/>
    <x v="0"/>
    <b v="1"/>
    <s v="Size Issue"/>
    <x v="2"/>
    <n v="4686.4799999999996"/>
    <n v="2025"/>
    <s v="March"/>
  </r>
  <r>
    <x v="411"/>
    <x v="3"/>
    <x v="2"/>
    <s v="Summer"/>
    <s v="XL"/>
    <s v="Blue"/>
    <n v="187.58"/>
    <n v="0"/>
    <n v="187.58"/>
    <d v="2025-08-06T00:00:00"/>
    <n v="46"/>
    <n v="2.9"/>
    <x v="4"/>
    <b v="0"/>
    <s v="null"/>
    <x v="0"/>
    <n v="8628.68"/>
    <n v="2025"/>
    <s v="August"/>
  </r>
  <r>
    <x v="412"/>
    <x v="0"/>
    <x v="5"/>
    <s v="Fall"/>
    <s v="L"/>
    <s v="Pink"/>
    <n v="145.02000000000001"/>
    <n v="0"/>
    <n v="145.02000000000001"/>
    <d v="2025-08-06T00:00:00"/>
    <n v="36"/>
    <n v="2.6"/>
    <x v="3"/>
    <b v="0"/>
    <s v="null"/>
    <x v="0"/>
    <n v="5220.72"/>
    <n v="2025"/>
    <s v="August"/>
  </r>
  <r>
    <x v="413"/>
    <x v="4"/>
    <x v="6"/>
    <s v="Summer"/>
    <s v="XS"/>
    <s v="Blue"/>
    <n v="101.61"/>
    <n v="26.9"/>
    <n v="74.28"/>
    <d v="2025-08-06T00:00:00"/>
    <n v="38"/>
    <n v="3.4"/>
    <x v="7"/>
    <b v="1"/>
    <s v="Damaged"/>
    <x v="3"/>
    <n v="2822.64"/>
    <n v="2025"/>
    <s v="August"/>
  </r>
  <r>
    <x v="414"/>
    <x v="5"/>
    <x v="4"/>
    <s v="Fall"/>
    <s v="XXL"/>
    <s v="Beige"/>
    <n v="71.14"/>
    <n v="0"/>
    <n v="71.14"/>
    <d v="2025-08-06T00:00:00"/>
    <n v="33"/>
    <n v="3.1"/>
    <x v="30"/>
    <b v="0"/>
    <s v="null"/>
    <x v="0"/>
    <n v="2347.62"/>
    <n v="2025"/>
    <s v="August"/>
  </r>
  <r>
    <x v="415"/>
    <x v="5"/>
    <x v="5"/>
    <s v="Summer"/>
    <s v="M"/>
    <s v="Green"/>
    <n v="55.21"/>
    <n v="0"/>
    <n v="55.21"/>
    <d v="2025-08-06T00:00:00"/>
    <n v="2"/>
    <n v="3.8"/>
    <x v="17"/>
    <b v="1"/>
    <s v="Wrong Item"/>
    <x v="6"/>
    <n v="110.42"/>
    <n v="2025"/>
    <s v="August"/>
  </r>
  <r>
    <x v="416"/>
    <x v="1"/>
    <x v="0"/>
    <s v="Summer"/>
    <s v="XXL"/>
    <s v="Black"/>
    <n v="94.96"/>
    <n v="35.4"/>
    <n v="61.34"/>
    <d v="2025-08-06T00:00:00"/>
    <n v="34"/>
    <n v="3.9"/>
    <x v="26"/>
    <b v="0"/>
    <s v="null"/>
    <x v="0"/>
    <n v="2085.56"/>
    <n v="2025"/>
    <s v="August"/>
  </r>
  <r>
    <x v="417"/>
    <x v="3"/>
    <x v="3"/>
    <s v="Spring"/>
    <s v="M"/>
    <s v="Purple"/>
    <n v="138.69"/>
    <n v="0"/>
    <n v="138.69"/>
    <d v="2024-12-02T00:00:00"/>
    <n v="0"/>
    <n v="2.9"/>
    <x v="4"/>
    <b v="0"/>
    <s v="null"/>
    <x v="0"/>
    <n v="0"/>
    <n v="2024"/>
    <s v="December"/>
  </r>
  <r>
    <x v="418"/>
    <x v="0"/>
    <x v="6"/>
    <s v="Spring"/>
    <s v="XXL"/>
    <s v="Navy"/>
    <n v="175.7"/>
    <n v="0"/>
    <n v="175.7"/>
    <d v="2025-02-23T00:00:00"/>
    <n v="20"/>
    <n v="3"/>
    <x v="0"/>
    <b v="0"/>
    <s v="null"/>
    <x v="0"/>
    <n v="3514"/>
    <n v="2025"/>
    <s v="February"/>
  </r>
  <r>
    <x v="419"/>
    <x v="3"/>
    <x v="1"/>
    <s v="Summer"/>
    <s v="XS"/>
    <s v="Black"/>
    <n v="145.18"/>
    <n v="35.700000000000003"/>
    <n v="93.35"/>
    <d v="2025-08-06T00:00:00"/>
    <n v="25"/>
    <n v="2.2000000000000002"/>
    <x v="40"/>
    <b v="0"/>
    <s v="null"/>
    <x v="0"/>
    <n v="2333.75"/>
    <n v="2025"/>
    <s v="August"/>
  </r>
  <r>
    <x v="420"/>
    <x v="5"/>
    <x v="3"/>
    <s v="Summer"/>
    <s v="M"/>
    <s v="Black"/>
    <n v="169.34"/>
    <n v="44.6"/>
    <n v="93.81"/>
    <d v="2025-08-06T00:00:00"/>
    <n v="37"/>
    <n v="2.7"/>
    <x v="39"/>
    <b v="0"/>
    <s v="null"/>
    <x v="0"/>
    <n v="3470.9700000000003"/>
    <n v="2025"/>
    <s v="August"/>
  </r>
  <r>
    <x v="421"/>
    <x v="1"/>
    <x v="1"/>
    <s v="Summer"/>
    <s v="L"/>
    <s v="Red"/>
    <n v="103.14"/>
    <n v="0"/>
    <n v="103.14"/>
    <d v="2025-08-06T00:00:00"/>
    <n v="13"/>
    <n v="4.5"/>
    <x v="24"/>
    <b v="0"/>
    <s v="null"/>
    <x v="0"/>
    <n v="1340.82"/>
    <n v="2025"/>
    <s v="August"/>
  </r>
  <r>
    <x v="422"/>
    <x v="1"/>
    <x v="3"/>
    <s v="Fall"/>
    <s v="M"/>
    <s v="Beige"/>
    <n v="97.47"/>
    <n v="32"/>
    <n v="66.28"/>
    <d v="2025-08-06T00:00:00"/>
    <n v="27"/>
    <n v="3"/>
    <x v="0"/>
    <b v="0"/>
    <s v="null"/>
    <x v="0"/>
    <n v="1789.56"/>
    <n v="2025"/>
    <s v="August"/>
  </r>
  <r>
    <x v="423"/>
    <x v="5"/>
    <x v="5"/>
    <s v="Spring"/>
    <s v="M"/>
    <s v="Navy"/>
    <n v="50.69"/>
    <n v="26.3"/>
    <n v="37.36"/>
    <d v="2024-10-29T00:00:00"/>
    <n v="37"/>
    <n v="4.0999999999999996"/>
    <x v="12"/>
    <b v="0"/>
    <s v="null"/>
    <x v="0"/>
    <n v="1382.32"/>
    <n v="2024"/>
    <s v="October"/>
  </r>
  <r>
    <x v="424"/>
    <x v="0"/>
    <x v="2"/>
    <s v="Fall"/>
    <s v="XL"/>
    <s v="Black"/>
    <n v="127.75"/>
    <n v="0"/>
    <n v="127.75"/>
    <d v="2025-08-06T00:00:00"/>
    <n v="32"/>
    <n v="3.6"/>
    <x v="15"/>
    <b v="0"/>
    <s v="null"/>
    <x v="0"/>
    <n v="4088"/>
    <n v="2025"/>
    <s v="August"/>
  </r>
  <r>
    <x v="425"/>
    <x v="1"/>
    <x v="7"/>
    <s v="Winter"/>
    <s v="XL"/>
    <s v="Black"/>
    <n v="111.64"/>
    <n v="0"/>
    <n v="111.64"/>
    <d v="2025-08-06T00:00:00"/>
    <n v="13"/>
    <n v="4.8"/>
    <x v="33"/>
    <b v="0"/>
    <s v="null"/>
    <x v="0"/>
    <n v="1451.32"/>
    <n v="2025"/>
    <s v="August"/>
  </r>
  <r>
    <x v="426"/>
    <x v="3"/>
    <x v="1"/>
    <s v="Fall"/>
    <s v="null"/>
    <s v="Purple"/>
    <n v="134.6"/>
    <n v="11.6"/>
    <n v="118.99"/>
    <d v="2025-08-06T00:00:00"/>
    <n v="47"/>
    <n v="3.9"/>
    <x v="26"/>
    <b v="0"/>
    <s v="null"/>
    <x v="0"/>
    <n v="5592.53"/>
    <n v="2025"/>
    <s v="August"/>
  </r>
  <r>
    <x v="427"/>
    <x v="4"/>
    <x v="0"/>
    <s v="Spring"/>
    <s v="XXL"/>
    <s v="Purple"/>
    <n v="56.05"/>
    <n v="0"/>
    <n v="56.05"/>
    <d v="2025-07-16T00:00:00"/>
    <n v="9"/>
    <s v="null"/>
    <x v="0"/>
    <b v="0"/>
    <s v="null"/>
    <x v="0"/>
    <n v="504.45"/>
    <n v="2025"/>
    <s v="July"/>
  </r>
  <r>
    <x v="428"/>
    <x v="5"/>
    <x v="2"/>
    <s v="Fall"/>
    <s v="XL"/>
    <s v="Purple"/>
    <n v="106.2"/>
    <n v="0"/>
    <n v="106.2"/>
    <d v="2025-08-06T00:00:00"/>
    <n v="35"/>
    <n v="4.5"/>
    <x v="24"/>
    <b v="0"/>
    <s v="null"/>
    <x v="0"/>
    <n v="3717"/>
    <n v="2025"/>
    <s v="August"/>
  </r>
  <r>
    <x v="429"/>
    <x v="3"/>
    <x v="3"/>
    <s v="Fall"/>
    <s v="null"/>
    <s v="Green"/>
    <n v="104.26"/>
    <n v="20.6"/>
    <n v="82.78"/>
    <d v="2025-08-06T00:00:00"/>
    <n v="31"/>
    <n v="3"/>
    <x v="0"/>
    <b v="0"/>
    <s v="null"/>
    <x v="0"/>
    <n v="2566.1799999999998"/>
    <n v="2025"/>
    <s v="August"/>
  </r>
  <r>
    <x v="430"/>
    <x v="2"/>
    <x v="1"/>
    <s v="Spring"/>
    <s v="null"/>
    <s v="Purple"/>
    <n v="24.53"/>
    <n v="0"/>
    <n v="24.53"/>
    <d v="2024-08-20T00:00:00"/>
    <n v="44"/>
    <n v="4.2"/>
    <x v="25"/>
    <b v="0"/>
    <s v="null"/>
    <x v="0"/>
    <n v="1079.3200000000002"/>
    <n v="2024"/>
    <s v="August"/>
  </r>
  <r>
    <x v="431"/>
    <x v="3"/>
    <x v="3"/>
    <s v="Spring"/>
    <s v="L"/>
    <s v="Green"/>
    <n v="131.25"/>
    <n v="0"/>
    <n v="131.25"/>
    <d v="2025-06-18T00:00:00"/>
    <n v="12"/>
    <n v="1.6"/>
    <x v="5"/>
    <b v="0"/>
    <s v="null"/>
    <x v="0"/>
    <n v="1575"/>
    <n v="2025"/>
    <s v="June"/>
  </r>
  <r>
    <x v="432"/>
    <x v="4"/>
    <x v="7"/>
    <s v="Fall"/>
    <s v="M"/>
    <s v="Red"/>
    <n v="72.849999999999994"/>
    <n v="0"/>
    <n v="72.849999999999994"/>
    <d v="2025-08-06T00:00:00"/>
    <n v="25"/>
    <n v="3.8"/>
    <x v="17"/>
    <b v="0"/>
    <s v="null"/>
    <x v="0"/>
    <n v="1821.2499999999998"/>
    <n v="2025"/>
    <s v="August"/>
  </r>
  <r>
    <x v="433"/>
    <x v="3"/>
    <x v="0"/>
    <s v="Winter"/>
    <s v="XS"/>
    <s v="Green"/>
    <n v="135.38999999999999"/>
    <n v="0"/>
    <n v="135.38999999999999"/>
    <d v="2025-08-06T00:00:00"/>
    <n v="26"/>
    <n v="3.9"/>
    <x v="26"/>
    <b v="0"/>
    <s v="null"/>
    <x v="0"/>
    <n v="3520.1399999999994"/>
    <n v="2025"/>
    <s v="August"/>
  </r>
  <r>
    <x v="434"/>
    <x v="3"/>
    <x v="0"/>
    <s v="Winter"/>
    <s v="XL"/>
    <s v="Navy"/>
    <n v="166.94"/>
    <n v="4.2"/>
    <n v="159.93"/>
    <d v="2025-08-06T00:00:00"/>
    <n v="17"/>
    <n v="2.6"/>
    <x v="3"/>
    <b v="1"/>
    <s v="Color Mismatch"/>
    <x v="1"/>
    <n v="2718.81"/>
    <n v="2025"/>
    <s v="August"/>
  </r>
  <r>
    <x v="435"/>
    <x v="3"/>
    <x v="2"/>
    <s v="Spring"/>
    <s v="XL"/>
    <s v="Green"/>
    <n v="135.36000000000001"/>
    <n v="41.7"/>
    <n v="78.91"/>
    <d v="2024-12-20T00:00:00"/>
    <n v="17"/>
    <n v="4.3"/>
    <x v="2"/>
    <b v="0"/>
    <s v="null"/>
    <x v="0"/>
    <n v="1341.47"/>
    <n v="2024"/>
    <s v="December"/>
  </r>
  <r>
    <x v="436"/>
    <x v="4"/>
    <x v="5"/>
    <s v="Spring"/>
    <s v="L"/>
    <s v="Blue"/>
    <n v="96.05"/>
    <n v="0"/>
    <n v="96.05"/>
    <d v="2024-09-09T00:00:00"/>
    <n v="15"/>
    <n v="4"/>
    <x v="20"/>
    <b v="0"/>
    <s v="null"/>
    <x v="0"/>
    <n v="1440.75"/>
    <n v="2024"/>
    <s v="September"/>
  </r>
  <r>
    <x v="437"/>
    <x v="0"/>
    <x v="4"/>
    <s v="Summer"/>
    <s v="L"/>
    <s v="Red"/>
    <n v="116.1"/>
    <n v="0"/>
    <n v="116.1"/>
    <d v="2025-08-06T00:00:00"/>
    <n v="27"/>
    <n v="3.6"/>
    <x v="15"/>
    <b v="1"/>
    <s v="Changed Mind"/>
    <x v="5"/>
    <n v="3134.7"/>
    <n v="2025"/>
    <s v="August"/>
  </r>
  <r>
    <x v="438"/>
    <x v="3"/>
    <x v="3"/>
    <s v="Fall"/>
    <s v="L"/>
    <s v="Black"/>
    <n v="91.53"/>
    <n v="0"/>
    <n v="91.53"/>
    <d v="2025-08-06T00:00:00"/>
    <n v="8"/>
    <n v="1.5"/>
    <x v="18"/>
    <b v="0"/>
    <s v="null"/>
    <x v="0"/>
    <n v="732.24"/>
    <n v="2025"/>
    <s v="August"/>
  </r>
  <r>
    <x v="439"/>
    <x v="4"/>
    <x v="0"/>
    <s v="Winter"/>
    <s v="XS"/>
    <s v="Gray"/>
    <n v="102.16"/>
    <n v="0"/>
    <n v="102.16"/>
    <d v="2025-08-06T00:00:00"/>
    <n v="50"/>
    <s v="null"/>
    <x v="0"/>
    <b v="0"/>
    <s v="null"/>
    <x v="0"/>
    <n v="5108"/>
    <n v="2025"/>
    <s v="August"/>
  </r>
  <r>
    <x v="440"/>
    <x v="3"/>
    <x v="1"/>
    <s v="Winter"/>
    <s v="L"/>
    <s v="Gray"/>
    <n v="67.739999999999995"/>
    <n v="3.3"/>
    <n v="65.5"/>
    <d v="2025-08-06T00:00:00"/>
    <n v="23"/>
    <n v="1.5"/>
    <x v="18"/>
    <b v="0"/>
    <s v="null"/>
    <x v="0"/>
    <n v="1506.5"/>
    <n v="2025"/>
    <s v="August"/>
  </r>
  <r>
    <x v="441"/>
    <x v="2"/>
    <x v="2"/>
    <s v="Winter"/>
    <s v="null"/>
    <s v="Green"/>
    <n v="38.340000000000003"/>
    <n v="0"/>
    <n v="38.340000000000003"/>
    <d v="2025-08-06T00:00:00"/>
    <n v="14"/>
    <n v="1.4"/>
    <x v="28"/>
    <b v="0"/>
    <s v="null"/>
    <x v="0"/>
    <n v="536.76"/>
    <n v="2025"/>
    <s v="August"/>
  </r>
  <r>
    <x v="442"/>
    <x v="2"/>
    <x v="0"/>
    <s v="Winter"/>
    <s v="null"/>
    <s v="Gray"/>
    <n v="60.49"/>
    <n v="0"/>
    <n v="60.49"/>
    <d v="2025-08-06T00:00:00"/>
    <n v="30"/>
    <n v="2.5"/>
    <x v="1"/>
    <b v="0"/>
    <s v="null"/>
    <x v="0"/>
    <n v="1814.7"/>
    <n v="2025"/>
    <s v="August"/>
  </r>
  <r>
    <x v="443"/>
    <x v="0"/>
    <x v="2"/>
    <s v="Spring"/>
    <s v="L"/>
    <s v="Navy"/>
    <n v="90.27"/>
    <n v="0"/>
    <n v="90.27"/>
    <d v="2025-04-16T00:00:00"/>
    <n v="35"/>
    <n v="4.2"/>
    <x v="25"/>
    <b v="0"/>
    <s v="null"/>
    <x v="0"/>
    <n v="3159.45"/>
    <n v="2025"/>
    <s v="April"/>
  </r>
  <r>
    <x v="444"/>
    <x v="2"/>
    <x v="2"/>
    <s v="Summer"/>
    <s v="null"/>
    <s v="Red"/>
    <n v="45.42"/>
    <n v="0"/>
    <n v="45.42"/>
    <d v="2025-08-06T00:00:00"/>
    <n v="36"/>
    <n v="1.3"/>
    <x v="31"/>
    <b v="0"/>
    <s v="null"/>
    <x v="0"/>
    <n v="1635.1200000000001"/>
    <n v="2025"/>
    <s v="August"/>
  </r>
  <r>
    <x v="445"/>
    <x v="1"/>
    <x v="5"/>
    <s v="Spring"/>
    <s v="null"/>
    <s v="Purple"/>
    <n v="58.56"/>
    <n v="0"/>
    <n v="58.56"/>
    <d v="2025-01-23T00:00:00"/>
    <n v="21"/>
    <n v="2.2999999999999998"/>
    <x v="27"/>
    <b v="0"/>
    <s v="null"/>
    <x v="0"/>
    <n v="1229.76"/>
    <n v="2025"/>
    <s v="January"/>
  </r>
  <r>
    <x v="446"/>
    <x v="5"/>
    <x v="4"/>
    <s v="Summer"/>
    <s v="L"/>
    <s v="Pink"/>
    <n v="167.64"/>
    <n v="0"/>
    <n v="167.64"/>
    <d v="2025-08-06T00:00:00"/>
    <n v="18"/>
    <n v="4.0999999999999996"/>
    <x v="12"/>
    <b v="0"/>
    <s v="null"/>
    <x v="0"/>
    <n v="3017.5199999999995"/>
    <n v="2025"/>
    <s v="August"/>
  </r>
  <r>
    <x v="447"/>
    <x v="0"/>
    <x v="0"/>
    <s v="Fall"/>
    <s v="XXL"/>
    <s v="Red"/>
    <n v="193.14"/>
    <n v="0"/>
    <n v="193.14"/>
    <d v="2025-08-06T00:00:00"/>
    <n v="7"/>
    <n v="3.5"/>
    <x v="11"/>
    <b v="0"/>
    <s v="null"/>
    <x v="0"/>
    <n v="1351.98"/>
    <n v="2025"/>
    <s v="August"/>
  </r>
  <r>
    <x v="448"/>
    <x v="2"/>
    <x v="6"/>
    <s v="Winter"/>
    <s v="null"/>
    <s v="Gray"/>
    <n v="60.06"/>
    <n v="15.6"/>
    <n v="50.69"/>
    <d v="2025-08-06T00:00:00"/>
    <n v="49"/>
    <n v="2"/>
    <x v="38"/>
    <b v="1"/>
    <s v="Color Mismatch"/>
    <x v="1"/>
    <n v="2483.81"/>
    <n v="2025"/>
    <s v="August"/>
  </r>
  <r>
    <x v="449"/>
    <x v="4"/>
    <x v="2"/>
    <s v="Fall"/>
    <s v="M"/>
    <s v="Gray"/>
    <n v="35.369999999999997"/>
    <n v="0"/>
    <n v="35.369999999999997"/>
    <d v="2025-08-06T00:00:00"/>
    <n v="29"/>
    <n v="4.7"/>
    <x v="34"/>
    <b v="0"/>
    <s v="null"/>
    <x v="0"/>
    <n v="1025.73"/>
    <n v="2025"/>
    <s v="August"/>
  </r>
  <r>
    <x v="450"/>
    <x v="2"/>
    <x v="3"/>
    <s v="Summer"/>
    <s v="null"/>
    <s v="Purple"/>
    <n v="39.85"/>
    <n v="0"/>
    <n v="39.85"/>
    <d v="2025-08-06T00:00:00"/>
    <n v="28"/>
    <n v="2.4"/>
    <x v="9"/>
    <b v="0"/>
    <s v="null"/>
    <x v="0"/>
    <n v="1115.8"/>
    <n v="2025"/>
    <s v="August"/>
  </r>
  <r>
    <x v="451"/>
    <x v="1"/>
    <x v="0"/>
    <s v="Winter"/>
    <s v="XL"/>
    <s v="Black"/>
    <n v="85.34"/>
    <n v="59.4"/>
    <n v="34.65"/>
    <d v="2025-08-06T00:00:00"/>
    <n v="5"/>
    <n v="4.9000000000000004"/>
    <x v="19"/>
    <b v="0"/>
    <s v="null"/>
    <x v="0"/>
    <n v="173.25"/>
    <n v="2025"/>
    <s v="August"/>
  </r>
  <r>
    <x v="452"/>
    <x v="4"/>
    <x v="7"/>
    <s v="Fall"/>
    <s v="XXL"/>
    <s v="White"/>
    <n v="81.17"/>
    <n v="0"/>
    <n v="81.17"/>
    <d v="2025-08-06T00:00:00"/>
    <n v="21"/>
    <n v="1.2"/>
    <x v="14"/>
    <b v="0"/>
    <s v="null"/>
    <x v="0"/>
    <n v="1704.57"/>
    <n v="2025"/>
    <s v="August"/>
  </r>
  <r>
    <x v="453"/>
    <x v="2"/>
    <x v="5"/>
    <s v="Spring"/>
    <s v="null"/>
    <s v="White"/>
    <n v="16.809999999999999"/>
    <n v="0"/>
    <n v="16.809999999999999"/>
    <d v="2025-07-31T00:00:00"/>
    <n v="16"/>
    <n v="2.8"/>
    <x v="22"/>
    <b v="0"/>
    <s v="null"/>
    <x v="0"/>
    <n v="268.95999999999998"/>
    <n v="2025"/>
    <s v="July"/>
  </r>
  <r>
    <x v="454"/>
    <x v="1"/>
    <x v="5"/>
    <s v="Winter"/>
    <s v="XL"/>
    <s v="Black"/>
    <n v="115.71"/>
    <n v="55"/>
    <n v="52.07"/>
    <d v="2025-08-06T00:00:00"/>
    <n v="6"/>
    <n v="1.6"/>
    <x v="5"/>
    <b v="0"/>
    <s v="null"/>
    <x v="0"/>
    <n v="312.42"/>
    <n v="2025"/>
    <s v="August"/>
  </r>
  <r>
    <x v="455"/>
    <x v="4"/>
    <x v="3"/>
    <s v="Summer"/>
    <s v="XXL"/>
    <s v="Pink"/>
    <n v="49.87"/>
    <n v="0"/>
    <n v="49.87"/>
    <d v="2025-08-06T00:00:00"/>
    <n v="17"/>
    <n v="2.1"/>
    <x v="36"/>
    <b v="0"/>
    <s v="null"/>
    <x v="0"/>
    <n v="847.79"/>
    <n v="2025"/>
    <s v="August"/>
  </r>
  <r>
    <x v="456"/>
    <x v="3"/>
    <x v="3"/>
    <s v="Fall"/>
    <s v="XS"/>
    <s v="Beige"/>
    <n v="107.96"/>
    <n v="52.9"/>
    <n v="50.85"/>
    <d v="2025-08-06T00:00:00"/>
    <n v="2"/>
    <n v="4.9000000000000004"/>
    <x v="19"/>
    <b v="0"/>
    <s v="null"/>
    <x v="0"/>
    <n v="101.7"/>
    <n v="2025"/>
    <s v="August"/>
  </r>
  <r>
    <x v="457"/>
    <x v="3"/>
    <x v="3"/>
    <s v="Summer"/>
    <s v="M"/>
    <s v="Black"/>
    <n v="138.35"/>
    <n v="31.7"/>
    <n v="94.49"/>
    <d v="2025-08-06T00:00:00"/>
    <n v="3"/>
    <n v="2.5"/>
    <x v="1"/>
    <b v="0"/>
    <s v="null"/>
    <x v="0"/>
    <n v="283.46999999999997"/>
    <n v="2025"/>
    <s v="August"/>
  </r>
  <r>
    <x v="458"/>
    <x v="1"/>
    <x v="6"/>
    <s v="Spring"/>
    <s v="XS"/>
    <s v="Red"/>
    <n v="32.01"/>
    <n v="0"/>
    <n v="32.01"/>
    <d v="2025-05-09T00:00:00"/>
    <n v="43"/>
    <n v="3.4"/>
    <x v="7"/>
    <b v="1"/>
    <s v="Wrong Item"/>
    <x v="6"/>
    <n v="1376.4299999999998"/>
    <n v="2025"/>
    <s v="May"/>
  </r>
  <r>
    <x v="459"/>
    <x v="5"/>
    <x v="4"/>
    <s v="Fall"/>
    <s v="XS"/>
    <s v="Black"/>
    <n v="129.08000000000001"/>
    <n v="50.6"/>
    <n v="63.77"/>
    <d v="2025-08-06T00:00:00"/>
    <n v="10"/>
    <n v="4.4000000000000004"/>
    <x v="6"/>
    <b v="0"/>
    <s v="null"/>
    <x v="0"/>
    <n v="637.70000000000005"/>
    <n v="2025"/>
    <s v="August"/>
  </r>
  <r>
    <x v="460"/>
    <x v="5"/>
    <x v="2"/>
    <s v="Winter"/>
    <s v="M"/>
    <s v="Gray"/>
    <n v="68.569999999999993"/>
    <n v="56.4"/>
    <n v="29.9"/>
    <d v="2025-08-06T00:00:00"/>
    <n v="30"/>
    <n v="1.8"/>
    <x v="23"/>
    <b v="0"/>
    <s v="null"/>
    <x v="0"/>
    <n v="897"/>
    <n v="2025"/>
    <s v="August"/>
  </r>
  <r>
    <x v="461"/>
    <x v="2"/>
    <x v="4"/>
    <s v="Winter"/>
    <s v="null"/>
    <s v="Gray"/>
    <n v="46.46"/>
    <n v="0"/>
    <n v="46.46"/>
    <d v="2025-08-06T00:00:00"/>
    <n v="30"/>
    <s v="null"/>
    <x v="0"/>
    <b v="0"/>
    <s v="null"/>
    <x v="0"/>
    <n v="1393.8"/>
    <n v="2025"/>
    <s v="August"/>
  </r>
  <r>
    <x v="462"/>
    <x v="0"/>
    <x v="2"/>
    <s v="Fall"/>
    <s v="XXL"/>
    <s v="White"/>
    <n v="124.68"/>
    <n v="58.2"/>
    <n v="52.12"/>
    <d v="2025-08-06T00:00:00"/>
    <n v="44"/>
    <n v="3.2"/>
    <x v="35"/>
    <b v="0"/>
    <s v="null"/>
    <x v="0"/>
    <n v="2293.2799999999997"/>
    <n v="2025"/>
    <s v="August"/>
  </r>
  <r>
    <x v="463"/>
    <x v="4"/>
    <x v="4"/>
    <s v="Spring"/>
    <s v="XL"/>
    <s v="Red"/>
    <n v="36.85"/>
    <n v="0"/>
    <n v="36.85"/>
    <d v="2025-07-03T00:00:00"/>
    <n v="0"/>
    <n v="4.4000000000000004"/>
    <x v="6"/>
    <b v="0"/>
    <s v="null"/>
    <x v="0"/>
    <n v="0"/>
    <n v="2025"/>
    <s v="July"/>
  </r>
  <r>
    <x v="464"/>
    <x v="0"/>
    <x v="5"/>
    <s v="Winter"/>
    <s v="XS"/>
    <s v="Black"/>
    <n v="229.63"/>
    <n v="0.3"/>
    <n v="228.94"/>
    <d v="2025-08-06T00:00:00"/>
    <n v="30"/>
    <n v="3.4"/>
    <x v="7"/>
    <b v="0"/>
    <s v="null"/>
    <x v="0"/>
    <n v="6868.2"/>
    <n v="2025"/>
    <s v="August"/>
  </r>
  <r>
    <x v="465"/>
    <x v="1"/>
    <x v="5"/>
    <s v="Spring"/>
    <s v="S"/>
    <s v="Navy"/>
    <n v="74.09"/>
    <n v="0"/>
    <n v="74.09"/>
    <d v="2024-09-07T00:00:00"/>
    <n v="35"/>
    <n v="3.4"/>
    <x v="7"/>
    <b v="0"/>
    <s v="null"/>
    <x v="0"/>
    <n v="2593.15"/>
    <n v="2024"/>
    <s v="September"/>
  </r>
  <r>
    <x v="466"/>
    <x v="4"/>
    <x v="2"/>
    <s v="Spring"/>
    <s v="XS"/>
    <s v="Brown"/>
    <n v="27.22"/>
    <n v="0"/>
    <n v="27.22"/>
    <d v="2024-09-09T00:00:00"/>
    <n v="14"/>
    <n v="2.4"/>
    <x v="9"/>
    <b v="0"/>
    <s v="null"/>
    <x v="0"/>
    <n v="381.08"/>
    <n v="2024"/>
    <s v="September"/>
  </r>
  <r>
    <x v="467"/>
    <x v="1"/>
    <x v="5"/>
    <s v="Spring"/>
    <s v="L"/>
    <s v="Purple"/>
    <n v="32.64"/>
    <n v="1.4"/>
    <n v="32.18"/>
    <d v="2025-05-06T00:00:00"/>
    <n v="29"/>
    <n v="1.5"/>
    <x v="18"/>
    <b v="1"/>
    <s v="Changed Mind"/>
    <x v="5"/>
    <n v="933.22"/>
    <n v="2025"/>
    <s v="May"/>
  </r>
  <r>
    <x v="468"/>
    <x v="2"/>
    <x v="0"/>
    <s v="Summer"/>
    <s v="null"/>
    <s v="Purple"/>
    <n v="30.25"/>
    <n v="11.8"/>
    <n v="26.68"/>
    <d v="2025-08-06T00:00:00"/>
    <n v="30"/>
    <n v="3.4"/>
    <x v="7"/>
    <b v="0"/>
    <s v="null"/>
    <x v="0"/>
    <n v="800.4"/>
    <n v="2025"/>
    <s v="August"/>
  </r>
  <r>
    <x v="469"/>
    <x v="0"/>
    <x v="1"/>
    <s v="Summer"/>
    <s v="S"/>
    <s v="Brown"/>
    <n v="180.57"/>
    <n v="0"/>
    <n v="180.57"/>
    <d v="2025-08-06T00:00:00"/>
    <n v="28"/>
    <s v="null"/>
    <x v="0"/>
    <b v="0"/>
    <s v="null"/>
    <x v="0"/>
    <n v="5055.96"/>
    <n v="2025"/>
    <s v="August"/>
  </r>
  <r>
    <x v="470"/>
    <x v="4"/>
    <x v="1"/>
    <s v="Summer"/>
    <s v="XS"/>
    <s v="White"/>
    <n v="96.55"/>
    <n v="0"/>
    <n v="96.55"/>
    <d v="2025-08-06T00:00:00"/>
    <n v="17"/>
    <n v="4.4000000000000004"/>
    <x v="6"/>
    <b v="0"/>
    <s v="null"/>
    <x v="0"/>
    <n v="1641.35"/>
    <n v="2025"/>
    <s v="August"/>
  </r>
  <r>
    <x v="471"/>
    <x v="4"/>
    <x v="5"/>
    <s v="Fall"/>
    <s v="null"/>
    <s v="Pink"/>
    <n v="68.53"/>
    <n v="54.3"/>
    <n v="31.32"/>
    <d v="2025-08-06T00:00:00"/>
    <n v="38"/>
    <n v="2.9"/>
    <x v="4"/>
    <b v="0"/>
    <s v="null"/>
    <x v="0"/>
    <n v="1190.1600000000001"/>
    <n v="2025"/>
    <s v="August"/>
  </r>
  <r>
    <x v="472"/>
    <x v="3"/>
    <x v="6"/>
    <s v="Fall"/>
    <s v="XS"/>
    <s v="White"/>
    <n v="71.94"/>
    <n v="0"/>
    <n v="71.94"/>
    <d v="2025-08-06T00:00:00"/>
    <n v="45"/>
    <n v="3.3"/>
    <x v="21"/>
    <b v="0"/>
    <s v="null"/>
    <x v="0"/>
    <n v="3237.2999999999997"/>
    <n v="2025"/>
    <s v="August"/>
  </r>
  <r>
    <x v="473"/>
    <x v="3"/>
    <x v="6"/>
    <s v="Fall"/>
    <s v="L"/>
    <s v="Blue"/>
    <n v="80.72"/>
    <n v="9.9"/>
    <n v="72.73"/>
    <d v="2025-08-06T00:00:00"/>
    <n v="37"/>
    <n v="2.5"/>
    <x v="1"/>
    <b v="0"/>
    <s v="null"/>
    <x v="0"/>
    <n v="2691.01"/>
    <n v="2025"/>
    <s v="August"/>
  </r>
  <r>
    <x v="474"/>
    <x v="0"/>
    <x v="0"/>
    <s v="Winter"/>
    <s v="L"/>
    <s v="Green"/>
    <n v="208.8"/>
    <n v="0"/>
    <n v="208.8"/>
    <d v="2025-08-06T00:00:00"/>
    <n v="13"/>
    <n v="1.6"/>
    <x v="5"/>
    <b v="0"/>
    <s v="null"/>
    <x v="0"/>
    <n v="2714.4"/>
    <n v="2025"/>
    <s v="August"/>
  </r>
  <r>
    <x v="475"/>
    <x v="3"/>
    <x v="3"/>
    <s v="Summer"/>
    <s v="M"/>
    <s v="Navy"/>
    <n v="158.15"/>
    <n v="54.1"/>
    <n v="72.59"/>
    <d v="2025-08-06T00:00:00"/>
    <n v="36"/>
    <n v="4.5"/>
    <x v="24"/>
    <b v="0"/>
    <s v="null"/>
    <x v="0"/>
    <n v="2613.2400000000002"/>
    <n v="2025"/>
    <s v="August"/>
  </r>
  <r>
    <x v="476"/>
    <x v="1"/>
    <x v="0"/>
    <s v="Fall"/>
    <s v="S"/>
    <s v="White"/>
    <n v="85.92"/>
    <n v="0"/>
    <n v="85.92"/>
    <d v="2025-08-06T00:00:00"/>
    <n v="12"/>
    <s v="null"/>
    <x v="0"/>
    <b v="0"/>
    <s v="null"/>
    <x v="0"/>
    <n v="1031.04"/>
    <n v="2025"/>
    <s v="August"/>
  </r>
  <r>
    <x v="477"/>
    <x v="2"/>
    <x v="6"/>
    <s v="Spring"/>
    <s v="null"/>
    <s v="Pink"/>
    <n v="69.59"/>
    <n v="0"/>
    <n v="69.59"/>
    <d v="2024-09-26T00:00:00"/>
    <n v="38"/>
    <n v="1.5"/>
    <x v="18"/>
    <b v="0"/>
    <s v="null"/>
    <x v="0"/>
    <n v="2644.42"/>
    <n v="2024"/>
    <s v="September"/>
  </r>
  <r>
    <x v="478"/>
    <x v="5"/>
    <x v="0"/>
    <s v="Winter"/>
    <s v="XL"/>
    <s v="Red"/>
    <n v="136.16999999999999"/>
    <n v="19.100000000000001"/>
    <n v="110.16"/>
    <d v="2025-08-06T00:00:00"/>
    <n v="14"/>
    <s v="null"/>
    <x v="0"/>
    <b v="0"/>
    <s v="null"/>
    <x v="0"/>
    <n v="1542.24"/>
    <n v="2025"/>
    <s v="August"/>
  </r>
  <r>
    <x v="479"/>
    <x v="3"/>
    <x v="3"/>
    <s v="Spring"/>
    <s v="XS"/>
    <s v="Pink"/>
    <n v="124.26"/>
    <n v="0"/>
    <n v="124.26"/>
    <d v="2024-08-08T00:00:00"/>
    <n v="44"/>
    <n v="4"/>
    <x v="20"/>
    <b v="0"/>
    <s v="null"/>
    <x v="0"/>
    <n v="5467.4400000000005"/>
    <n v="2024"/>
    <s v="August"/>
  </r>
  <r>
    <x v="480"/>
    <x v="3"/>
    <x v="2"/>
    <s v="Winter"/>
    <s v="S"/>
    <s v="Black"/>
    <n v="129.33000000000001"/>
    <n v="0"/>
    <n v="129.33000000000001"/>
    <d v="2025-08-06T00:00:00"/>
    <n v="15"/>
    <n v="3.1"/>
    <x v="30"/>
    <b v="0"/>
    <s v="null"/>
    <x v="0"/>
    <n v="1939.9500000000003"/>
    <n v="2025"/>
    <s v="August"/>
  </r>
  <r>
    <x v="481"/>
    <x v="5"/>
    <x v="4"/>
    <s v="Spring"/>
    <s v="S"/>
    <s v="Navy"/>
    <n v="123.93"/>
    <n v="30"/>
    <n v="86.75"/>
    <d v="2025-07-31T00:00:00"/>
    <n v="39"/>
    <n v="1.9"/>
    <x v="29"/>
    <b v="0"/>
    <s v="null"/>
    <x v="0"/>
    <n v="3383.25"/>
    <n v="2025"/>
    <s v="July"/>
  </r>
  <r>
    <x v="482"/>
    <x v="3"/>
    <x v="0"/>
    <s v="Summer"/>
    <s v="XS"/>
    <s v="Beige"/>
    <n v="62.76"/>
    <n v="0"/>
    <n v="62.76"/>
    <d v="2025-08-06T00:00:00"/>
    <n v="12"/>
    <n v="4.7"/>
    <x v="34"/>
    <b v="0"/>
    <s v="null"/>
    <x v="0"/>
    <n v="753.12"/>
    <n v="2025"/>
    <s v="August"/>
  </r>
  <r>
    <x v="483"/>
    <x v="3"/>
    <x v="1"/>
    <s v="Spring"/>
    <s v="XS"/>
    <s v="Blue"/>
    <n v="74.540000000000006"/>
    <n v="0"/>
    <n v="74.540000000000006"/>
    <d v="2024-11-07T00:00:00"/>
    <n v="4"/>
    <n v="3.5"/>
    <x v="11"/>
    <b v="0"/>
    <s v="null"/>
    <x v="0"/>
    <n v="298.16000000000003"/>
    <n v="2024"/>
    <s v="November"/>
  </r>
  <r>
    <x v="484"/>
    <x v="1"/>
    <x v="6"/>
    <s v="Summer"/>
    <s v="S"/>
    <s v="Pink"/>
    <n v="114.03"/>
    <n v="0"/>
    <n v="114.03"/>
    <d v="2025-08-06T00:00:00"/>
    <n v="2"/>
    <s v="null"/>
    <x v="0"/>
    <b v="0"/>
    <s v="null"/>
    <x v="0"/>
    <n v="228.06"/>
    <n v="2025"/>
    <s v="August"/>
  </r>
  <r>
    <x v="485"/>
    <x v="2"/>
    <x v="6"/>
    <s v="Fall"/>
    <s v="null"/>
    <s v="White"/>
    <n v="20.59"/>
    <n v="27.6"/>
    <n v="14.91"/>
    <d v="2025-08-06T00:00:00"/>
    <n v="36"/>
    <s v="null"/>
    <x v="0"/>
    <b v="0"/>
    <s v="null"/>
    <x v="0"/>
    <n v="536.76"/>
    <n v="2025"/>
    <s v="August"/>
  </r>
  <r>
    <x v="486"/>
    <x v="3"/>
    <x v="2"/>
    <s v="Summer"/>
    <s v="XL"/>
    <s v="Blue"/>
    <n v="167.86"/>
    <n v="0"/>
    <n v="167.86"/>
    <d v="2025-08-06T00:00:00"/>
    <n v="17"/>
    <n v="3.2"/>
    <x v="35"/>
    <b v="0"/>
    <s v="null"/>
    <x v="0"/>
    <n v="2853.6200000000003"/>
    <n v="2025"/>
    <s v="August"/>
  </r>
  <r>
    <x v="487"/>
    <x v="2"/>
    <x v="1"/>
    <s v="Fall"/>
    <s v="null"/>
    <s v="Gray"/>
    <n v="62.2"/>
    <n v="37.700000000000003"/>
    <n v="38.75"/>
    <d v="2025-08-06T00:00:00"/>
    <n v="16"/>
    <n v="3.1"/>
    <x v="30"/>
    <b v="0"/>
    <s v="null"/>
    <x v="0"/>
    <n v="620"/>
    <n v="2025"/>
    <s v="August"/>
  </r>
  <r>
    <x v="488"/>
    <x v="0"/>
    <x v="2"/>
    <s v="Fall"/>
    <s v="null"/>
    <s v="Pink"/>
    <n v="223.69"/>
    <n v="6.3"/>
    <n v="209.6"/>
    <d v="2025-08-06T00:00:00"/>
    <n v="18"/>
    <n v="1.9"/>
    <x v="29"/>
    <b v="0"/>
    <s v="null"/>
    <x v="0"/>
    <n v="3772.7999999999997"/>
    <n v="2025"/>
    <s v="August"/>
  </r>
  <r>
    <x v="489"/>
    <x v="2"/>
    <x v="3"/>
    <s v="Summer"/>
    <s v="null"/>
    <s v="Blue"/>
    <n v="67.13"/>
    <n v="0"/>
    <n v="67.13"/>
    <d v="2025-08-06T00:00:00"/>
    <n v="3"/>
    <n v="1.4"/>
    <x v="28"/>
    <b v="0"/>
    <s v="null"/>
    <x v="0"/>
    <n v="201.39"/>
    <n v="2025"/>
    <s v="August"/>
  </r>
  <r>
    <x v="490"/>
    <x v="5"/>
    <x v="0"/>
    <s v="Summer"/>
    <s v="M"/>
    <s v="Red"/>
    <n v="144.81"/>
    <n v="33.299999999999997"/>
    <n v="96.59"/>
    <d v="2025-08-06T00:00:00"/>
    <n v="33"/>
    <n v="2.8"/>
    <x v="22"/>
    <b v="0"/>
    <s v="null"/>
    <x v="0"/>
    <n v="3187.4700000000003"/>
    <n v="2025"/>
    <s v="August"/>
  </r>
  <r>
    <x v="491"/>
    <x v="0"/>
    <x v="6"/>
    <s v="Winter"/>
    <s v="XS"/>
    <s v="Purple"/>
    <n v="152.93"/>
    <n v="53"/>
    <n v="71.88"/>
    <d v="2025-08-06T00:00:00"/>
    <n v="2"/>
    <n v="4.5999999999999996"/>
    <x v="10"/>
    <b v="1"/>
    <s v="Changed Mind"/>
    <x v="5"/>
    <n v="143.76"/>
    <n v="2025"/>
    <s v="August"/>
  </r>
  <r>
    <x v="492"/>
    <x v="5"/>
    <x v="7"/>
    <s v="Summer"/>
    <s v="XXL"/>
    <s v="White"/>
    <n v="111.29"/>
    <n v="0"/>
    <n v="111.29"/>
    <d v="2025-08-06T00:00:00"/>
    <n v="48"/>
    <n v="4.9000000000000004"/>
    <x v="19"/>
    <b v="0"/>
    <s v="null"/>
    <x v="0"/>
    <n v="5341.92"/>
    <n v="2025"/>
    <s v="August"/>
  </r>
  <r>
    <x v="493"/>
    <x v="0"/>
    <x v="2"/>
    <s v="Winter"/>
    <s v="XS"/>
    <s v="Pink"/>
    <n v="159.18"/>
    <n v="0"/>
    <n v="159.18"/>
    <d v="2025-08-06T00:00:00"/>
    <n v="38"/>
    <n v="2.4"/>
    <x v="9"/>
    <b v="1"/>
    <s v="Quality Issue"/>
    <x v="4"/>
    <n v="6048.84"/>
    <n v="2025"/>
    <s v="August"/>
  </r>
  <r>
    <x v="494"/>
    <x v="0"/>
    <x v="0"/>
    <s v="Winter"/>
    <s v="XXL"/>
    <s v="White"/>
    <n v="215.93"/>
    <n v="0"/>
    <n v="215.93"/>
    <d v="2025-08-06T00:00:00"/>
    <n v="43"/>
    <n v="3.5"/>
    <x v="11"/>
    <b v="0"/>
    <s v="null"/>
    <x v="0"/>
    <n v="9284.99"/>
    <n v="2025"/>
    <s v="August"/>
  </r>
  <r>
    <x v="495"/>
    <x v="1"/>
    <x v="5"/>
    <s v="Spring"/>
    <s v="null"/>
    <s v="Beige"/>
    <n v="51.69"/>
    <n v="33.4"/>
    <n v="34.43"/>
    <d v="2024-08-07T00:00:00"/>
    <n v="36"/>
    <n v="3.4"/>
    <x v="7"/>
    <b v="0"/>
    <s v="null"/>
    <x v="0"/>
    <n v="1239.48"/>
    <n v="2024"/>
    <s v="August"/>
  </r>
  <r>
    <x v="496"/>
    <x v="0"/>
    <x v="5"/>
    <s v="Summer"/>
    <s v="L"/>
    <s v="Pink"/>
    <n v="137.38"/>
    <n v="0"/>
    <n v="137.38"/>
    <d v="2025-08-06T00:00:00"/>
    <n v="43"/>
    <n v="3.5"/>
    <x v="11"/>
    <b v="0"/>
    <s v="null"/>
    <x v="0"/>
    <n v="5907.34"/>
    <n v="2025"/>
    <s v="August"/>
  </r>
  <r>
    <x v="497"/>
    <x v="4"/>
    <x v="7"/>
    <s v="Fall"/>
    <s v="XXL"/>
    <s v="Green"/>
    <n v="96.7"/>
    <n v="38.799999999999997"/>
    <n v="59.18"/>
    <d v="2025-08-06T00:00:00"/>
    <n v="46"/>
    <n v="1.7"/>
    <x v="8"/>
    <b v="0"/>
    <s v="null"/>
    <x v="0"/>
    <n v="2722.28"/>
    <n v="2025"/>
    <s v="August"/>
  </r>
  <r>
    <x v="498"/>
    <x v="4"/>
    <x v="4"/>
    <s v="Spring"/>
    <s v="M"/>
    <s v="Purple"/>
    <n v="58.73"/>
    <n v="38.1"/>
    <n v="36.35"/>
    <d v="2024-12-27T00:00:00"/>
    <n v="50"/>
    <n v="1.2"/>
    <x v="14"/>
    <b v="0"/>
    <s v="null"/>
    <x v="0"/>
    <n v="1817.5"/>
    <n v="2024"/>
    <s v="December"/>
  </r>
  <r>
    <x v="499"/>
    <x v="0"/>
    <x v="6"/>
    <s v="Winter"/>
    <s v="S"/>
    <s v="Green"/>
    <n v="204.68"/>
    <n v="0"/>
    <n v="204.68"/>
    <d v="2025-08-06T00:00:00"/>
    <n v="33"/>
    <n v="3.1"/>
    <x v="30"/>
    <b v="0"/>
    <s v="null"/>
    <x v="0"/>
    <n v="6754.4400000000005"/>
    <n v="2025"/>
    <s v="August"/>
  </r>
  <r>
    <x v="500"/>
    <x v="4"/>
    <x v="7"/>
    <s v="Spring"/>
    <s v="L"/>
    <s v="White"/>
    <n v="117.26"/>
    <n v="0"/>
    <n v="117.26"/>
    <d v="2024-09-25T00:00:00"/>
    <n v="29"/>
    <s v="null"/>
    <x v="0"/>
    <b v="0"/>
    <s v="null"/>
    <x v="0"/>
    <n v="3400.54"/>
    <n v="2024"/>
    <s v="September"/>
  </r>
  <r>
    <x v="501"/>
    <x v="0"/>
    <x v="6"/>
    <s v="Summer"/>
    <s v="XXL"/>
    <s v="White"/>
    <n v="91.95"/>
    <n v="0"/>
    <n v="91.95"/>
    <d v="2025-08-06T00:00:00"/>
    <n v="1"/>
    <n v="2.5"/>
    <x v="1"/>
    <b v="0"/>
    <s v="null"/>
    <x v="0"/>
    <n v="91.95"/>
    <n v="2025"/>
    <s v="August"/>
  </r>
  <r>
    <x v="502"/>
    <x v="4"/>
    <x v="6"/>
    <s v="Fall"/>
    <s v="XL"/>
    <s v="Navy"/>
    <n v="94.53"/>
    <n v="0"/>
    <n v="94.53"/>
    <d v="2025-08-06T00:00:00"/>
    <n v="13"/>
    <n v="2.4"/>
    <x v="9"/>
    <b v="0"/>
    <s v="null"/>
    <x v="0"/>
    <n v="1228.8900000000001"/>
    <n v="2025"/>
    <s v="August"/>
  </r>
  <r>
    <x v="503"/>
    <x v="5"/>
    <x v="3"/>
    <s v="Fall"/>
    <s v="XXL"/>
    <s v="White"/>
    <n v="71.94"/>
    <n v="3"/>
    <n v="69.78"/>
    <d v="2025-08-06T00:00:00"/>
    <n v="45"/>
    <n v="1.4"/>
    <x v="28"/>
    <b v="0"/>
    <s v="null"/>
    <x v="0"/>
    <n v="3140.1"/>
    <n v="2025"/>
    <s v="August"/>
  </r>
  <r>
    <x v="504"/>
    <x v="5"/>
    <x v="5"/>
    <s v="Winter"/>
    <s v="XL"/>
    <s v="Green"/>
    <n v="177.72"/>
    <n v="5.9"/>
    <n v="167.23"/>
    <d v="2025-08-06T00:00:00"/>
    <n v="47"/>
    <s v="null"/>
    <x v="0"/>
    <b v="0"/>
    <s v="null"/>
    <x v="0"/>
    <n v="7859.8099999999995"/>
    <n v="2025"/>
    <s v="August"/>
  </r>
  <r>
    <x v="505"/>
    <x v="2"/>
    <x v="0"/>
    <s v="Summer"/>
    <s v="null"/>
    <s v="White"/>
    <n v="34.4"/>
    <n v="0"/>
    <n v="34.4"/>
    <d v="2025-08-06T00:00:00"/>
    <n v="43"/>
    <n v="3"/>
    <x v="0"/>
    <b v="1"/>
    <s v="Wrong Item"/>
    <x v="6"/>
    <n v="1479.2"/>
    <n v="2025"/>
    <s v="August"/>
  </r>
  <r>
    <x v="506"/>
    <x v="4"/>
    <x v="2"/>
    <s v="Spring"/>
    <s v="M"/>
    <s v="Gray"/>
    <n v="119.72"/>
    <n v="0"/>
    <n v="119.72"/>
    <d v="2025-01-18T00:00:00"/>
    <n v="18"/>
    <n v="3.7"/>
    <x v="13"/>
    <b v="0"/>
    <s v="null"/>
    <x v="0"/>
    <n v="2154.96"/>
    <n v="2025"/>
    <s v="January"/>
  </r>
  <r>
    <x v="507"/>
    <x v="2"/>
    <x v="4"/>
    <s v="Summer"/>
    <s v="null"/>
    <s v="Brown"/>
    <n v="44.09"/>
    <n v="0"/>
    <n v="44.09"/>
    <d v="2025-08-06T00:00:00"/>
    <n v="2"/>
    <n v="2"/>
    <x v="38"/>
    <b v="0"/>
    <s v="null"/>
    <x v="0"/>
    <n v="88.18"/>
    <n v="2025"/>
    <s v="August"/>
  </r>
  <r>
    <x v="508"/>
    <x v="4"/>
    <x v="3"/>
    <s v="Spring"/>
    <s v="XL"/>
    <s v="Purple"/>
    <n v="42.47"/>
    <n v="0"/>
    <n v="42.47"/>
    <d v="2024-11-14T00:00:00"/>
    <n v="33"/>
    <n v="4.5"/>
    <x v="24"/>
    <b v="1"/>
    <s v="Changed Mind"/>
    <x v="5"/>
    <n v="1401.51"/>
    <n v="2024"/>
    <s v="November"/>
  </r>
  <r>
    <x v="509"/>
    <x v="5"/>
    <x v="2"/>
    <s v="Summer"/>
    <s v="XL"/>
    <s v="Purple"/>
    <n v="68.430000000000007"/>
    <n v="0"/>
    <n v="68.430000000000007"/>
    <d v="2025-08-06T00:00:00"/>
    <n v="16"/>
    <s v="null"/>
    <x v="0"/>
    <b v="0"/>
    <s v="null"/>
    <x v="0"/>
    <n v="1094.8800000000001"/>
    <n v="2025"/>
    <s v="August"/>
  </r>
  <r>
    <x v="510"/>
    <x v="3"/>
    <x v="0"/>
    <s v="Fall"/>
    <s v="XS"/>
    <s v="Green"/>
    <n v="165.39"/>
    <n v="31.8"/>
    <n v="112.8"/>
    <d v="2025-08-06T00:00:00"/>
    <n v="9"/>
    <n v="4.5999999999999996"/>
    <x v="10"/>
    <b v="0"/>
    <s v="null"/>
    <x v="0"/>
    <n v="1015.1999999999999"/>
    <n v="2025"/>
    <s v="August"/>
  </r>
  <r>
    <x v="511"/>
    <x v="2"/>
    <x v="5"/>
    <s v="Winter"/>
    <s v="null"/>
    <s v="Green"/>
    <n v="35.36"/>
    <n v="0"/>
    <n v="35.36"/>
    <d v="2025-08-06T00:00:00"/>
    <n v="42"/>
    <n v="4.5"/>
    <x v="24"/>
    <b v="0"/>
    <s v="null"/>
    <x v="0"/>
    <n v="1485.12"/>
    <n v="2025"/>
    <s v="August"/>
  </r>
  <r>
    <x v="512"/>
    <x v="5"/>
    <x v="4"/>
    <s v="Summer"/>
    <s v="M"/>
    <s v="Navy"/>
    <n v="95.73"/>
    <n v="0"/>
    <n v="95.73"/>
    <d v="2025-08-06T00:00:00"/>
    <n v="6"/>
    <n v="4.5999999999999996"/>
    <x v="10"/>
    <b v="0"/>
    <s v="null"/>
    <x v="0"/>
    <n v="574.38"/>
    <n v="2025"/>
    <s v="August"/>
  </r>
  <r>
    <x v="513"/>
    <x v="2"/>
    <x v="2"/>
    <s v="Spring"/>
    <s v="null"/>
    <s v="Brown"/>
    <n v="72.28"/>
    <n v="51.3"/>
    <n v="35.200000000000003"/>
    <d v="2025-02-15T00:00:00"/>
    <n v="31"/>
    <n v="1.9"/>
    <x v="29"/>
    <b v="0"/>
    <s v="null"/>
    <x v="0"/>
    <n v="1091.2"/>
    <n v="2025"/>
    <s v="February"/>
  </r>
  <r>
    <x v="514"/>
    <x v="0"/>
    <x v="5"/>
    <s v="Summer"/>
    <s v="null"/>
    <s v="White"/>
    <n v="80.349999999999994"/>
    <n v="0"/>
    <n v="80.349999999999994"/>
    <d v="2025-08-06T00:00:00"/>
    <n v="28"/>
    <n v="2.9"/>
    <x v="4"/>
    <b v="0"/>
    <s v="null"/>
    <x v="0"/>
    <n v="2249.7999999999997"/>
    <n v="2025"/>
    <s v="August"/>
  </r>
  <r>
    <x v="515"/>
    <x v="4"/>
    <x v="2"/>
    <s v="Winter"/>
    <s v="XL"/>
    <s v="Gray"/>
    <n v="119.04"/>
    <n v="0"/>
    <n v="119.04"/>
    <d v="2025-08-06T00:00:00"/>
    <n v="35"/>
    <n v="1.4"/>
    <x v="28"/>
    <b v="0"/>
    <s v="null"/>
    <x v="0"/>
    <n v="4166.4000000000005"/>
    <n v="2025"/>
    <s v="August"/>
  </r>
  <r>
    <x v="516"/>
    <x v="1"/>
    <x v="6"/>
    <s v="Winter"/>
    <s v="XS"/>
    <s v="Brown"/>
    <n v="60.53"/>
    <n v="42.5"/>
    <n v="34.799999999999997"/>
    <d v="2025-08-06T00:00:00"/>
    <n v="8"/>
    <s v="null"/>
    <x v="0"/>
    <b v="1"/>
    <s v="Color Mismatch"/>
    <x v="1"/>
    <n v="278.39999999999998"/>
    <n v="2025"/>
    <s v="August"/>
  </r>
  <r>
    <x v="517"/>
    <x v="0"/>
    <x v="4"/>
    <s v="Fall"/>
    <s v="M"/>
    <s v="Navy"/>
    <n v="92.54"/>
    <n v="43.8"/>
    <n v="52.01"/>
    <d v="2025-08-06T00:00:00"/>
    <n v="33"/>
    <n v="1.5"/>
    <x v="18"/>
    <b v="1"/>
    <s v="Damaged"/>
    <x v="3"/>
    <n v="1716.33"/>
    <n v="2025"/>
    <s v="August"/>
  </r>
  <r>
    <x v="518"/>
    <x v="2"/>
    <x v="1"/>
    <s v="Fall"/>
    <s v="null"/>
    <s v="Pink"/>
    <n v="28.4"/>
    <n v="0"/>
    <n v="28.4"/>
    <d v="2025-08-06T00:00:00"/>
    <n v="4"/>
    <n v="3.1"/>
    <x v="30"/>
    <b v="0"/>
    <s v="null"/>
    <x v="0"/>
    <n v="113.6"/>
    <n v="2025"/>
    <s v="August"/>
  </r>
  <r>
    <x v="519"/>
    <x v="4"/>
    <x v="0"/>
    <s v="Summer"/>
    <s v="M"/>
    <s v="Gray"/>
    <n v="91.65"/>
    <n v="0"/>
    <n v="91.65"/>
    <d v="2025-08-06T00:00:00"/>
    <n v="40"/>
    <n v="3.8"/>
    <x v="17"/>
    <b v="0"/>
    <s v="null"/>
    <x v="0"/>
    <n v="3666"/>
    <n v="2025"/>
    <s v="August"/>
  </r>
  <r>
    <x v="520"/>
    <x v="2"/>
    <x v="3"/>
    <s v="Fall"/>
    <s v="null"/>
    <s v="Navy"/>
    <n v="72.569999999999993"/>
    <n v="0"/>
    <n v="72.569999999999993"/>
    <d v="2025-08-06T00:00:00"/>
    <n v="27"/>
    <n v="2.5"/>
    <x v="1"/>
    <b v="0"/>
    <s v="null"/>
    <x v="0"/>
    <n v="1959.3899999999999"/>
    <n v="2025"/>
    <s v="August"/>
  </r>
  <r>
    <x v="521"/>
    <x v="4"/>
    <x v="4"/>
    <s v="Fall"/>
    <s v="L"/>
    <s v="Blue"/>
    <n v="39.049999999999997"/>
    <n v="0"/>
    <n v="39.049999999999997"/>
    <d v="2025-08-06T00:00:00"/>
    <n v="10"/>
    <n v="3.5"/>
    <x v="11"/>
    <b v="0"/>
    <s v="null"/>
    <x v="0"/>
    <n v="390.5"/>
    <n v="2025"/>
    <s v="August"/>
  </r>
  <r>
    <x v="522"/>
    <x v="5"/>
    <x v="0"/>
    <s v="Winter"/>
    <s v="S"/>
    <s v="Gray"/>
    <n v="113.21"/>
    <n v="0"/>
    <n v="113.21"/>
    <d v="2025-08-06T00:00:00"/>
    <n v="12"/>
    <n v="4.4000000000000004"/>
    <x v="6"/>
    <b v="0"/>
    <s v="null"/>
    <x v="0"/>
    <n v="1358.52"/>
    <n v="2025"/>
    <s v="August"/>
  </r>
  <r>
    <x v="523"/>
    <x v="2"/>
    <x v="7"/>
    <s v="Spring"/>
    <s v="null"/>
    <s v="Navy"/>
    <n v="25.34"/>
    <n v="0"/>
    <n v="25.34"/>
    <d v="2025-07-31T00:00:00"/>
    <n v="17"/>
    <n v="3.3"/>
    <x v="21"/>
    <b v="0"/>
    <s v="null"/>
    <x v="0"/>
    <n v="430.78"/>
    <n v="2025"/>
    <s v="July"/>
  </r>
  <r>
    <x v="524"/>
    <x v="1"/>
    <x v="3"/>
    <s v="Spring"/>
    <s v="L"/>
    <s v="Black"/>
    <n v="98.16"/>
    <n v="56.7"/>
    <n v="42.5"/>
    <d v="2025-02-05T00:00:00"/>
    <n v="44"/>
    <n v="2.6"/>
    <x v="3"/>
    <b v="0"/>
    <s v="null"/>
    <x v="0"/>
    <n v="1870"/>
    <n v="2025"/>
    <s v="February"/>
  </r>
  <r>
    <x v="525"/>
    <x v="1"/>
    <x v="2"/>
    <s v="Spring"/>
    <s v="XS"/>
    <s v="Purple"/>
    <n v="60.54"/>
    <n v="0"/>
    <n v="60.54"/>
    <d v="2025-04-10T00:00:00"/>
    <n v="35"/>
    <n v="1.7"/>
    <x v="8"/>
    <b v="0"/>
    <s v="null"/>
    <x v="0"/>
    <n v="2118.9"/>
    <n v="2025"/>
    <s v="April"/>
  </r>
  <r>
    <x v="526"/>
    <x v="5"/>
    <x v="0"/>
    <s v="Winter"/>
    <s v="S"/>
    <s v="Pink"/>
    <n v="132.61000000000001"/>
    <n v="7.4"/>
    <n v="122.8"/>
    <d v="2025-08-06T00:00:00"/>
    <n v="0"/>
    <n v="4.2"/>
    <x v="25"/>
    <b v="0"/>
    <s v="null"/>
    <x v="0"/>
    <n v="0"/>
    <n v="2025"/>
    <s v="August"/>
  </r>
  <r>
    <x v="527"/>
    <x v="0"/>
    <x v="5"/>
    <s v="Fall"/>
    <s v="XL"/>
    <s v="Pink"/>
    <n v="234.14"/>
    <n v="0"/>
    <n v="234.14"/>
    <d v="2025-08-06T00:00:00"/>
    <n v="40"/>
    <n v="1.7"/>
    <x v="8"/>
    <b v="0"/>
    <s v="null"/>
    <x v="0"/>
    <n v="9365.5999999999985"/>
    <n v="2025"/>
    <s v="August"/>
  </r>
  <r>
    <x v="528"/>
    <x v="2"/>
    <x v="4"/>
    <s v="Fall"/>
    <s v="null"/>
    <s v="Black"/>
    <n v="31.86"/>
    <n v="48.2"/>
    <n v="16.5"/>
    <d v="2025-08-06T00:00:00"/>
    <n v="32"/>
    <n v="4.5"/>
    <x v="24"/>
    <b v="0"/>
    <s v="null"/>
    <x v="0"/>
    <n v="528"/>
    <n v="2025"/>
    <s v="August"/>
  </r>
  <r>
    <x v="529"/>
    <x v="2"/>
    <x v="1"/>
    <s v="Spring"/>
    <s v="null"/>
    <s v="Gray"/>
    <n v="15.14"/>
    <n v="36.700000000000003"/>
    <n v="9.58"/>
    <d v="2025-07-23T00:00:00"/>
    <n v="41"/>
    <n v="3.8"/>
    <x v="17"/>
    <b v="0"/>
    <s v="null"/>
    <x v="0"/>
    <n v="392.78000000000003"/>
    <n v="2025"/>
    <s v="July"/>
  </r>
  <r>
    <x v="530"/>
    <x v="3"/>
    <x v="4"/>
    <s v="Winter"/>
    <s v="XS"/>
    <s v="Purple"/>
    <n v="77.72"/>
    <n v="0"/>
    <n v="77.72"/>
    <d v="2025-08-06T00:00:00"/>
    <n v="48"/>
    <n v="1.1000000000000001"/>
    <x v="16"/>
    <b v="0"/>
    <s v="null"/>
    <x v="0"/>
    <n v="3730.56"/>
    <n v="2025"/>
    <s v="August"/>
  </r>
  <r>
    <x v="531"/>
    <x v="2"/>
    <x v="0"/>
    <s v="Spring"/>
    <s v="null"/>
    <s v="Gray"/>
    <n v="78.040000000000006"/>
    <n v="0"/>
    <n v="78.040000000000006"/>
    <d v="2025-04-09T00:00:00"/>
    <n v="38"/>
    <n v="4.9000000000000004"/>
    <x v="19"/>
    <b v="0"/>
    <s v="null"/>
    <x v="0"/>
    <n v="2965.5200000000004"/>
    <n v="2025"/>
    <s v="April"/>
  </r>
  <r>
    <x v="532"/>
    <x v="0"/>
    <x v="6"/>
    <s v="Fall"/>
    <s v="M"/>
    <s v="Brown"/>
    <n v="169.82"/>
    <n v="0"/>
    <n v="169.82"/>
    <d v="2025-08-06T00:00:00"/>
    <n v="28"/>
    <n v="4"/>
    <x v="20"/>
    <b v="0"/>
    <s v="null"/>
    <x v="0"/>
    <n v="4754.96"/>
    <n v="2025"/>
    <s v="August"/>
  </r>
  <r>
    <x v="533"/>
    <x v="4"/>
    <x v="4"/>
    <s v="Spring"/>
    <s v="L"/>
    <s v="White"/>
    <n v="94.71"/>
    <n v="38.9"/>
    <n v="57.87"/>
    <d v="2024-08-16T00:00:00"/>
    <n v="39"/>
    <n v="4.7"/>
    <x v="34"/>
    <b v="0"/>
    <s v="null"/>
    <x v="0"/>
    <n v="2256.9299999999998"/>
    <n v="2024"/>
    <s v="August"/>
  </r>
  <r>
    <x v="534"/>
    <x v="3"/>
    <x v="5"/>
    <s v="Spring"/>
    <s v="XL"/>
    <s v="Red"/>
    <n v="112.6"/>
    <n v="22"/>
    <n v="87.83"/>
    <d v="2025-07-22T00:00:00"/>
    <n v="29"/>
    <n v="2.1"/>
    <x v="36"/>
    <b v="1"/>
    <s v="Color Mismatch"/>
    <x v="1"/>
    <n v="2547.0700000000002"/>
    <n v="2025"/>
    <s v="July"/>
  </r>
  <r>
    <x v="535"/>
    <x v="4"/>
    <x v="0"/>
    <s v="Summer"/>
    <s v="L"/>
    <s v="Purple"/>
    <n v="104.16"/>
    <n v="0"/>
    <n v="104.16"/>
    <d v="2025-08-06T00:00:00"/>
    <n v="21"/>
    <n v="1.6"/>
    <x v="5"/>
    <b v="0"/>
    <s v="null"/>
    <x v="0"/>
    <n v="2187.36"/>
    <n v="2025"/>
    <s v="August"/>
  </r>
  <r>
    <x v="536"/>
    <x v="0"/>
    <x v="6"/>
    <s v="Winter"/>
    <s v="XXL"/>
    <s v="Gray"/>
    <n v="174.86"/>
    <n v="0"/>
    <n v="174.86"/>
    <d v="2025-08-06T00:00:00"/>
    <n v="15"/>
    <n v="1.7"/>
    <x v="8"/>
    <b v="0"/>
    <s v="null"/>
    <x v="0"/>
    <n v="2622.9"/>
    <n v="2025"/>
    <s v="August"/>
  </r>
  <r>
    <x v="537"/>
    <x v="0"/>
    <x v="1"/>
    <s v="Spring"/>
    <s v="L"/>
    <s v="Purple"/>
    <n v="217.89"/>
    <n v="49.4"/>
    <n v="110.25"/>
    <d v="2024-11-27T00:00:00"/>
    <n v="42"/>
    <n v="2.9"/>
    <x v="4"/>
    <b v="0"/>
    <s v="null"/>
    <x v="0"/>
    <n v="4630.5"/>
    <n v="2024"/>
    <s v="November"/>
  </r>
  <r>
    <x v="538"/>
    <x v="3"/>
    <x v="3"/>
    <s v="Winter"/>
    <s v="L"/>
    <s v="Black"/>
    <n v="123.14"/>
    <n v="0"/>
    <n v="123.14"/>
    <d v="2025-08-06T00:00:00"/>
    <n v="15"/>
    <n v="1.8"/>
    <x v="23"/>
    <b v="1"/>
    <s v="Wrong Item"/>
    <x v="6"/>
    <n v="1847.1"/>
    <n v="2025"/>
    <s v="August"/>
  </r>
  <r>
    <x v="539"/>
    <x v="1"/>
    <x v="5"/>
    <s v="Winter"/>
    <s v="XL"/>
    <s v="Navy"/>
    <n v="103.96"/>
    <n v="0"/>
    <n v="103.96"/>
    <d v="2025-08-06T00:00:00"/>
    <n v="23"/>
    <n v="3.3"/>
    <x v="21"/>
    <b v="0"/>
    <s v="null"/>
    <x v="0"/>
    <n v="2391.08"/>
    <n v="2025"/>
    <s v="August"/>
  </r>
  <r>
    <x v="540"/>
    <x v="5"/>
    <x v="4"/>
    <s v="Spring"/>
    <s v="XL"/>
    <s v="Blue"/>
    <n v="138.44999999999999"/>
    <n v="0"/>
    <n v="138.44999999999999"/>
    <d v="2025-03-28T00:00:00"/>
    <n v="18"/>
    <n v="3.3"/>
    <x v="21"/>
    <b v="0"/>
    <s v="null"/>
    <x v="0"/>
    <n v="2492.1"/>
    <n v="2025"/>
    <s v="March"/>
  </r>
  <r>
    <x v="541"/>
    <x v="3"/>
    <x v="6"/>
    <s v="Summer"/>
    <s v="S"/>
    <s v="Black"/>
    <n v="165.1"/>
    <n v="0"/>
    <n v="165.1"/>
    <d v="2025-08-06T00:00:00"/>
    <n v="7"/>
    <s v="null"/>
    <x v="0"/>
    <b v="0"/>
    <s v="null"/>
    <x v="0"/>
    <n v="1155.7"/>
    <n v="2025"/>
    <s v="August"/>
  </r>
  <r>
    <x v="542"/>
    <x v="3"/>
    <x v="6"/>
    <s v="Winter"/>
    <s v="XXL"/>
    <s v="Gray"/>
    <n v="147.25"/>
    <n v="0"/>
    <n v="147.25"/>
    <d v="2025-08-06T00:00:00"/>
    <n v="15"/>
    <n v="2.7"/>
    <x v="39"/>
    <b v="0"/>
    <s v="null"/>
    <x v="0"/>
    <n v="2208.75"/>
    <n v="2025"/>
    <s v="August"/>
  </r>
  <r>
    <x v="543"/>
    <x v="3"/>
    <x v="1"/>
    <s v="Fall"/>
    <s v="L"/>
    <s v="Pink"/>
    <n v="126.23"/>
    <n v="0"/>
    <n v="126.23"/>
    <d v="2025-08-06T00:00:00"/>
    <n v="48"/>
    <n v="2.1"/>
    <x v="36"/>
    <b v="0"/>
    <s v="null"/>
    <x v="0"/>
    <n v="6059.04"/>
    <n v="2025"/>
    <s v="August"/>
  </r>
  <r>
    <x v="544"/>
    <x v="0"/>
    <x v="5"/>
    <s v="Fall"/>
    <s v="M"/>
    <s v="Navy"/>
    <n v="229.04"/>
    <n v="0"/>
    <n v="229.04"/>
    <d v="2025-08-06T00:00:00"/>
    <n v="5"/>
    <n v="4.5"/>
    <x v="24"/>
    <b v="0"/>
    <s v="null"/>
    <x v="0"/>
    <n v="1145.2"/>
    <n v="2025"/>
    <s v="August"/>
  </r>
  <r>
    <x v="545"/>
    <x v="2"/>
    <x v="5"/>
    <s v="Winter"/>
    <s v="null"/>
    <s v="Gray"/>
    <n v="38.65"/>
    <n v="32.6"/>
    <n v="26.05"/>
    <d v="2025-08-06T00:00:00"/>
    <n v="46"/>
    <n v="1.1000000000000001"/>
    <x v="16"/>
    <b v="0"/>
    <s v="null"/>
    <x v="0"/>
    <n v="1198.3"/>
    <n v="2025"/>
    <s v="August"/>
  </r>
  <r>
    <x v="546"/>
    <x v="4"/>
    <x v="2"/>
    <s v="Spring"/>
    <s v="XS"/>
    <s v="Pink"/>
    <n v="80.819999999999993"/>
    <n v="0"/>
    <n v="80.819999999999993"/>
    <d v="2025-02-11T00:00:00"/>
    <n v="42"/>
    <s v="null"/>
    <x v="0"/>
    <b v="0"/>
    <s v="null"/>
    <x v="0"/>
    <n v="3394.4399999999996"/>
    <n v="2025"/>
    <s v="February"/>
  </r>
  <r>
    <x v="547"/>
    <x v="2"/>
    <x v="1"/>
    <s v="Spring"/>
    <s v="null"/>
    <s v="Beige"/>
    <n v="56.44"/>
    <n v="0"/>
    <n v="56.44"/>
    <d v="2025-03-18T00:00:00"/>
    <n v="35"/>
    <n v="4"/>
    <x v="20"/>
    <b v="0"/>
    <s v="null"/>
    <x v="0"/>
    <n v="1975.3999999999999"/>
    <n v="2025"/>
    <s v="March"/>
  </r>
  <r>
    <x v="548"/>
    <x v="5"/>
    <x v="0"/>
    <s v="Fall"/>
    <s v="M"/>
    <s v="Beige"/>
    <n v="121.3"/>
    <n v="0"/>
    <n v="121.3"/>
    <d v="2025-08-06T00:00:00"/>
    <n v="33"/>
    <n v="2.2999999999999998"/>
    <x v="27"/>
    <b v="0"/>
    <s v="null"/>
    <x v="0"/>
    <n v="4002.9"/>
    <n v="2025"/>
    <s v="August"/>
  </r>
  <r>
    <x v="549"/>
    <x v="4"/>
    <x v="6"/>
    <s v="Fall"/>
    <s v="null"/>
    <s v="Black"/>
    <n v="101.98"/>
    <n v="28.4"/>
    <n v="73.02"/>
    <d v="2025-08-06T00:00:00"/>
    <n v="40"/>
    <n v="4.5"/>
    <x v="24"/>
    <b v="0"/>
    <s v="null"/>
    <x v="0"/>
    <n v="2920.7999999999997"/>
    <n v="2025"/>
    <s v="August"/>
  </r>
  <r>
    <x v="550"/>
    <x v="4"/>
    <x v="2"/>
    <s v="Spring"/>
    <s v="L"/>
    <s v="Red"/>
    <n v="89.99"/>
    <n v="0"/>
    <n v="89.99"/>
    <d v="2025-02-28T00:00:00"/>
    <n v="26"/>
    <n v="4.0999999999999996"/>
    <x v="12"/>
    <b v="0"/>
    <s v="null"/>
    <x v="0"/>
    <n v="2339.7399999999998"/>
    <n v="2025"/>
    <s v="February"/>
  </r>
  <r>
    <x v="551"/>
    <x v="3"/>
    <x v="7"/>
    <s v="Summer"/>
    <s v="XXL"/>
    <s v="Green"/>
    <n v="64.31"/>
    <n v="34.5"/>
    <n v="42.12"/>
    <d v="2025-08-06T00:00:00"/>
    <n v="48"/>
    <n v="4.5"/>
    <x v="24"/>
    <b v="0"/>
    <s v="null"/>
    <x v="0"/>
    <n v="2021.7599999999998"/>
    <n v="2025"/>
    <s v="August"/>
  </r>
  <r>
    <x v="552"/>
    <x v="5"/>
    <x v="0"/>
    <s v="Spring"/>
    <s v="L"/>
    <s v="Beige"/>
    <n v="168.92"/>
    <n v="0"/>
    <n v="168.92"/>
    <d v="2025-07-14T00:00:00"/>
    <n v="11"/>
    <n v="4.4000000000000004"/>
    <x v="6"/>
    <b v="0"/>
    <s v="null"/>
    <x v="0"/>
    <n v="1858.12"/>
    <n v="2025"/>
    <s v="July"/>
  </r>
  <r>
    <x v="553"/>
    <x v="4"/>
    <x v="6"/>
    <s v="Summer"/>
    <s v="XL"/>
    <s v="Navy"/>
    <n v="86.46"/>
    <n v="49.5"/>
    <n v="43.66"/>
    <d v="2025-08-06T00:00:00"/>
    <n v="19"/>
    <n v="4.3"/>
    <x v="2"/>
    <b v="0"/>
    <s v="null"/>
    <x v="0"/>
    <n v="829.54"/>
    <n v="2025"/>
    <s v="August"/>
  </r>
  <r>
    <x v="554"/>
    <x v="1"/>
    <x v="7"/>
    <s v="Winter"/>
    <s v="XS"/>
    <s v="Red"/>
    <n v="36.840000000000003"/>
    <n v="18.899999999999999"/>
    <n v="29.88"/>
    <d v="2025-08-06T00:00:00"/>
    <n v="39"/>
    <n v="1.2"/>
    <x v="14"/>
    <b v="0"/>
    <s v="null"/>
    <x v="0"/>
    <n v="1165.32"/>
    <n v="2025"/>
    <s v="August"/>
  </r>
  <r>
    <x v="555"/>
    <x v="1"/>
    <x v="5"/>
    <s v="Spring"/>
    <s v="XS"/>
    <s v="Pink"/>
    <n v="38.5"/>
    <n v="0"/>
    <n v="38.5"/>
    <d v="2025-03-06T00:00:00"/>
    <n v="2"/>
    <n v="3.2"/>
    <x v="35"/>
    <b v="0"/>
    <s v="null"/>
    <x v="0"/>
    <n v="77"/>
    <n v="2025"/>
    <s v="March"/>
  </r>
  <r>
    <x v="556"/>
    <x v="4"/>
    <x v="3"/>
    <s v="Winter"/>
    <s v="null"/>
    <s v="Beige"/>
    <n v="68.02"/>
    <n v="37.700000000000003"/>
    <n v="42.38"/>
    <d v="2025-08-06T00:00:00"/>
    <n v="40"/>
    <n v="2.1"/>
    <x v="36"/>
    <b v="0"/>
    <s v="null"/>
    <x v="0"/>
    <n v="1695.2"/>
    <n v="2025"/>
    <s v="August"/>
  </r>
  <r>
    <x v="557"/>
    <x v="5"/>
    <x v="1"/>
    <s v="Fall"/>
    <s v="M"/>
    <s v="Brown"/>
    <n v="117.23"/>
    <n v="0"/>
    <n v="117.23"/>
    <d v="2025-08-06T00:00:00"/>
    <n v="30"/>
    <s v="null"/>
    <x v="0"/>
    <b v="1"/>
    <s v="Changed Mind"/>
    <x v="5"/>
    <n v="3516.9"/>
    <n v="2025"/>
    <s v="August"/>
  </r>
  <r>
    <x v="558"/>
    <x v="1"/>
    <x v="5"/>
    <s v="Spring"/>
    <s v="S"/>
    <s v="Navy"/>
    <n v="79.33"/>
    <n v="0"/>
    <n v="79.33"/>
    <d v="2025-01-30T00:00:00"/>
    <n v="10"/>
    <n v="3.4"/>
    <x v="7"/>
    <b v="1"/>
    <s v="Changed Mind"/>
    <x v="5"/>
    <n v="793.3"/>
    <n v="2025"/>
    <s v="January"/>
  </r>
  <r>
    <x v="559"/>
    <x v="4"/>
    <x v="3"/>
    <s v="Summer"/>
    <s v="L"/>
    <s v="Green"/>
    <n v="75.819999999999993"/>
    <n v="42.7"/>
    <n v="43.44"/>
    <d v="2025-08-06T00:00:00"/>
    <n v="11"/>
    <n v="2"/>
    <x v="38"/>
    <b v="0"/>
    <s v="null"/>
    <x v="0"/>
    <n v="477.84"/>
    <n v="2025"/>
    <s v="August"/>
  </r>
  <r>
    <x v="560"/>
    <x v="5"/>
    <x v="5"/>
    <s v="Spring"/>
    <s v="M"/>
    <s v="White"/>
    <n v="141.41999999999999"/>
    <n v="0"/>
    <n v="141.41999999999999"/>
    <d v="2025-03-25T00:00:00"/>
    <n v="10"/>
    <n v="2.5"/>
    <x v="1"/>
    <b v="0"/>
    <s v="null"/>
    <x v="0"/>
    <n v="1414.1999999999998"/>
    <n v="2025"/>
    <s v="March"/>
  </r>
  <r>
    <x v="561"/>
    <x v="3"/>
    <x v="1"/>
    <s v="Spring"/>
    <s v="L"/>
    <s v="Black"/>
    <n v="124.2"/>
    <n v="0"/>
    <n v="124.2"/>
    <d v="2024-08-28T00:00:00"/>
    <n v="24"/>
    <n v="1"/>
    <x v="32"/>
    <b v="0"/>
    <s v="null"/>
    <x v="0"/>
    <n v="2980.8"/>
    <n v="2024"/>
    <s v="August"/>
  </r>
  <r>
    <x v="562"/>
    <x v="4"/>
    <x v="7"/>
    <s v="Winter"/>
    <s v="L"/>
    <s v="Navy"/>
    <n v="48.42"/>
    <n v="0"/>
    <n v="48.42"/>
    <d v="2025-08-06T00:00:00"/>
    <n v="6"/>
    <n v="4.3"/>
    <x v="2"/>
    <b v="0"/>
    <s v="null"/>
    <x v="0"/>
    <n v="290.52"/>
    <n v="2025"/>
    <s v="August"/>
  </r>
  <r>
    <x v="563"/>
    <x v="5"/>
    <x v="4"/>
    <s v="Fall"/>
    <s v="XS"/>
    <s v="Gray"/>
    <n v="119.4"/>
    <n v="0"/>
    <n v="119.4"/>
    <d v="2025-08-06T00:00:00"/>
    <n v="45"/>
    <n v="4.2"/>
    <x v="25"/>
    <b v="0"/>
    <s v="null"/>
    <x v="0"/>
    <n v="5373"/>
    <n v="2025"/>
    <s v="August"/>
  </r>
  <r>
    <x v="564"/>
    <x v="3"/>
    <x v="3"/>
    <s v="Summer"/>
    <s v="M"/>
    <s v="Brown"/>
    <n v="186.07"/>
    <n v="0"/>
    <n v="186.07"/>
    <d v="2025-08-06T00:00:00"/>
    <n v="41"/>
    <n v="2.6"/>
    <x v="3"/>
    <b v="0"/>
    <s v="null"/>
    <x v="0"/>
    <n v="7628.87"/>
    <n v="2025"/>
    <s v="August"/>
  </r>
  <r>
    <x v="565"/>
    <x v="3"/>
    <x v="3"/>
    <s v="Summer"/>
    <s v="XL"/>
    <s v="Brown"/>
    <n v="109.46"/>
    <n v="0"/>
    <n v="109.46"/>
    <d v="2025-08-06T00:00:00"/>
    <n v="38"/>
    <n v="4.0999999999999996"/>
    <x v="12"/>
    <b v="0"/>
    <s v="null"/>
    <x v="0"/>
    <n v="4159.4799999999996"/>
    <n v="2025"/>
    <s v="August"/>
  </r>
  <r>
    <x v="566"/>
    <x v="5"/>
    <x v="6"/>
    <s v="Winter"/>
    <s v="S"/>
    <s v="Gray"/>
    <n v="116.18"/>
    <n v="42.7"/>
    <n v="66.569999999999993"/>
    <d v="2025-08-06T00:00:00"/>
    <n v="3"/>
    <n v="3.5"/>
    <x v="11"/>
    <b v="0"/>
    <s v="null"/>
    <x v="0"/>
    <n v="199.70999999999998"/>
    <n v="2025"/>
    <s v="August"/>
  </r>
  <r>
    <x v="567"/>
    <x v="2"/>
    <x v="0"/>
    <s v="Winter"/>
    <s v="null"/>
    <s v="Green"/>
    <n v="41.29"/>
    <n v="26.3"/>
    <n v="30.43"/>
    <d v="2025-08-06T00:00:00"/>
    <n v="5"/>
    <n v="4.7"/>
    <x v="34"/>
    <b v="0"/>
    <s v="null"/>
    <x v="0"/>
    <n v="152.15"/>
    <n v="2025"/>
    <s v="August"/>
  </r>
  <r>
    <x v="568"/>
    <x v="1"/>
    <x v="1"/>
    <s v="Winter"/>
    <s v="S"/>
    <s v="Green"/>
    <n v="94.68"/>
    <n v="45"/>
    <n v="52.07"/>
    <d v="2025-08-06T00:00:00"/>
    <n v="47"/>
    <n v="2.6"/>
    <x v="3"/>
    <b v="0"/>
    <s v="null"/>
    <x v="0"/>
    <n v="2447.29"/>
    <n v="2025"/>
    <s v="August"/>
  </r>
  <r>
    <x v="569"/>
    <x v="2"/>
    <x v="0"/>
    <s v="Spring"/>
    <s v="null"/>
    <s v="White"/>
    <n v="48.55"/>
    <n v="32.700000000000003"/>
    <n v="32.67"/>
    <d v="2024-10-01T00:00:00"/>
    <n v="39"/>
    <n v="2.8"/>
    <x v="22"/>
    <b v="0"/>
    <s v="null"/>
    <x v="0"/>
    <n v="1274.1300000000001"/>
    <n v="2024"/>
    <s v="October"/>
  </r>
  <r>
    <x v="570"/>
    <x v="1"/>
    <x v="6"/>
    <s v="Summer"/>
    <s v="M"/>
    <s v="Purple"/>
    <n v="75.22"/>
    <n v="0"/>
    <n v="75.22"/>
    <d v="2025-08-06T00:00:00"/>
    <n v="22"/>
    <n v="2.1"/>
    <x v="36"/>
    <b v="1"/>
    <s v="Size Issue"/>
    <x v="2"/>
    <n v="1654.84"/>
    <n v="2025"/>
    <s v="August"/>
  </r>
  <r>
    <x v="571"/>
    <x v="3"/>
    <x v="4"/>
    <s v="Summer"/>
    <s v="XS"/>
    <s v="White"/>
    <n v="98.95"/>
    <n v="30.3"/>
    <n v="68.97"/>
    <d v="2025-08-06T00:00:00"/>
    <n v="16"/>
    <s v="null"/>
    <x v="0"/>
    <b v="0"/>
    <s v="null"/>
    <x v="0"/>
    <n v="1103.52"/>
    <n v="2025"/>
    <s v="August"/>
  </r>
  <r>
    <x v="572"/>
    <x v="1"/>
    <x v="4"/>
    <s v="Spring"/>
    <s v="XL"/>
    <s v="Brown"/>
    <n v="39.56"/>
    <n v="0"/>
    <n v="39.56"/>
    <d v="2025-01-21T00:00:00"/>
    <n v="15"/>
    <s v="null"/>
    <x v="0"/>
    <b v="0"/>
    <s v="null"/>
    <x v="0"/>
    <n v="593.40000000000009"/>
    <n v="2025"/>
    <s v="January"/>
  </r>
  <r>
    <x v="573"/>
    <x v="0"/>
    <x v="1"/>
    <s v="Winter"/>
    <s v="S"/>
    <s v="White"/>
    <n v="153.88"/>
    <n v="0"/>
    <n v="153.88"/>
    <d v="2025-08-06T00:00:00"/>
    <n v="42"/>
    <n v="2.2000000000000002"/>
    <x v="40"/>
    <b v="0"/>
    <s v="null"/>
    <x v="0"/>
    <n v="6462.96"/>
    <n v="2025"/>
    <s v="August"/>
  </r>
  <r>
    <x v="574"/>
    <x v="2"/>
    <x v="5"/>
    <s v="Summer"/>
    <s v="null"/>
    <s v="Beige"/>
    <n v="68.87"/>
    <n v="0"/>
    <n v="68.87"/>
    <d v="2025-08-06T00:00:00"/>
    <n v="9"/>
    <n v="1.1000000000000001"/>
    <x v="16"/>
    <b v="0"/>
    <s v="null"/>
    <x v="0"/>
    <n v="619.83000000000004"/>
    <n v="2025"/>
    <s v="August"/>
  </r>
  <r>
    <x v="575"/>
    <x v="4"/>
    <x v="5"/>
    <s v="Fall"/>
    <s v="M"/>
    <s v="Pink"/>
    <n v="25.56"/>
    <n v="38.9"/>
    <n v="15.62"/>
    <d v="2025-08-06T00:00:00"/>
    <n v="48"/>
    <s v="null"/>
    <x v="0"/>
    <b v="0"/>
    <s v="null"/>
    <x v="0"/>
    <n v="749.76"/>
    <n v="2025"/>
    <s v="August"/>
  </r>
  <r>
    <x v="576"/>
    <x v="0"/>
    <x v="4"/>
    <s v="Fall"/>
    <s v="XXL"/>
    <s v="White"/>
    <n v="246.49"/>
    <n v="0"/>
    <n v="246.49"/>
    <d v="2025-08-06T00:00:00"/>
    <n v="20"/>
    <n v="4.8"/>
    <x v="33"/>
    <b v="0"/>
    <s v="null"/>
    <x v="0"/>
    <n v="4929.8"/>
    <n v="2025"/>
    <s v="August"/>
  </r>
  <r>
    <x v="577"/>
    <x v="2"/>
    <x v="4"/>
    <s v="Fall"/>
    <s v="null"/>
    <s v="Green"/>
    <n v="52.41"/>
    <n v="0"/>
    <n v="52.41"/>
    <d v="2025-08-06T00:00:00"/>
    <n v="14"/>
    <s v="null"/>
    <x v="0"/>
    <b v="0"/>
    <s v="null"/>
    <x v="0"/>
    <n v="733.74"/>
    <n v="2025"/>
    <s v="August"/>
  </r>
  <r>
    <x v="578"/>
    <x v="1"/>
    <x v="0"/>
    <s v="Summer"/>
    <s v="M"/>
    <s v="Navy"/>
    <n v="33.770000000000003"/>
    <n v="0"/>
    <n v="33.770000000000003"/>
    <d v="2025-08-06T00:00:00"/>
    <n v="12"/>
    <n v="3.8"/>
    <x v="17"/>
    <b v="0"/>
    <s v="null"/>
    <x v="0"/>
    <n v="405.24"/>
    <n v="2025"/>
    <s v="August"/>
  </r>
  <r>
    <x v="579"/>
    <x v="3"/>
    <x v="4"/>
    <s v="Summer"/>
    <s v="M"/>
    <s v="Pink"/>
    <n v="96.7"/>
    <n v="0"/>
    <n v="96.7"/>
    <d v="2025-08-06T00:00:00"/>
    <n v="28"/>
    <n v="3"/>
    <x v="0"/>
    <b v="0"/>
    <s v="null"/>
    <x v="0"/>
    <n v="2707.6"/>
    <n v="2025"/>
    <s v="August"/>
  </r>
  <r>
    <x v="580"/>
    <x v="5"/>
    <x v="4"/>
    <s v="Spring"/>
    <s v="M"/>
    <s v="Red"/>
    <n v="95.81"/>
    <n v="0"/>
    <n v="95.81"/>
    <d v="2025-05-09T00:00:00"/>
    <n v="47"/>
    <n v="4.9000000000000004"/>
    <x v="19"/>
    <b v="0"/>
    <s v="null"/>
    <x v="0"/>
    <n v="4503.07"/>
    <n v="2025"/>
    <s v="May"/>
  </r>
  <r>
    <x v="581"/>
    <x v="1"/>
    <x v="6"/>
    <s v="Fall"/>
    <s v="M"/>
    <s v="Brown"/>
    <n v="41.58"/>
    <n v="0"/>
    <n v="41.58"/>
    <d v="2025-08-06T00:00:00"/>
    <n v="3"/>
    <n v="1.6"/>
    <x v="5"/>
    <b v="0"/>
    <s v="null"/>
    <x v="0"/>
    <n v="124.74"/>
    <n v="2025"/>
    <s v="August"/>
  </r>
  <r>
    <x v="582"/>
    <x v="1"/>
    <x v="1"/>
    <s v="Summer"/>
    <s v="XL"/>
    <s v="Gray"/>
    <n v="46.67"/>
    <n v="6.6"/>
    <n v="43.59"/>
    <d v="2025-08-06T00:00:00"/>
    <n v="35"/>
    <n v="1.3"/>
    <x v="31"/>
    <b v="1"/>
    <s v="Quality Issue"/>
    <x v="4"/>
    <n v="1525.65"/>
    <n v="2025"/>
    <s v="August"/>
  </r>
  <r>
    <x v="583"/>
    <x v="4"/>
    <x v="0"/>
    <s v="Winter"/>
    <s v="L"/>
    <s v="Beige"/>
    <n v="25.98"/>
    <n v="59.4"/>
    <n v="10.55"/>
    <d v="2025-08-06T00:00:00"/>
    <n v="40"/>
    <s v="null"/>
    <x v="0"/>
    <b v="0"/>
    <s v="null"/>
    <x v="0"/>
    <n v="422"/>
    <n v="2025"/>
    <s v="August"/>
  </r>
  <r>
    <x v="584"/>
    <x v="0"/>
    <x v="1"/>
    <s v="Summer"/>
    <s v="L"/>
    <s v="Beige"/>
    <n v="204.82"/>
    <n v="14"/>
    <n v="176.15"/>
    <d v="2025-08-06T00:00:00"/>
    <n v="27"/>
    <n v="3.8"/>
    <x v="17"/>
    <b v="0"/>
    <s v="null"/>
    <x v="0"/>
    <n v="4756.05"/>
    <n v="2025"/>
    <s v="August"/>
  </r>
  <r>
    <x v="585"/>
    <x v="1"/>
    <x v="0"/>
    <s v="Winter"/>
    <s v="XXL"/>
    <s v="Pink"/>
    <n v="43.43"/>
    <n v="47.1"/>
    <n v="22.97"/>
    <d v="2025-08-06T00:00:00"/>
    <n v="44"/>
    <n v="4.7"/>
    <x v="34"/>
    <b v="0"/>
    <s v="null"/>
    <x v="0"/>
    <n v="1010.68"/>
    <n v="2025"/>
    <s v="August"/>
  </r>
  <r>
    <x v="586"/>
    <x v="2"/>
    <x v="4"/>
    <s v="Summer"/>
    <s v="null"/>
    <s v="Blue"/>
    <n v="40.5"/>
    <n v="40.5"/>
    <n v="24.1"/>
    <d v="2025-08-06T00:00:00"/>
    <n v="25"/>
    <n v="2.9"/>
    <x v="4"/>
    <b v="0"/>
    <s v="null"/>
    <x v="0"/>
    <n v="602.5"/>
    <n v="2025"/>
    <s v="August"/>
  </r>
  <r>
    <x v="587"/>
    <x v="4"/>
    <x v="7"/>
    <s v="Winter"/>
    <s v="M"/>
    <s v="Red"/>
    <n v="73.59"/>
    <n v="16.600000000000001"/>
    <n v="61.37"/>
    <d v="2025-08-06T00:00:00"/>
    <n v="34"/>
    <n v="4"/>
    <x v="20"/>
    <b v="0"/>
    <s v="null"/>
    <x v="0"/>
    <n v="2086.58"/>
    <n v="2025"/>
    <s v="August"/>
  </r>
  <r>
    <x v="588"/>
    <x v="2"/>
    <x v="5"/>
    <s v="Summer"/>
    <s v="null"/>
    <s v="Navy"/>
    <n v="17.670000000000002"/>
    <n v="0"/>
    <n v="17.670000000000002"/>
    <d v="2025-08-06T00:00:00"/>
    <n v="29"/>
    <n v="4.3"/>
    <x v="2"/>
    <b v="0"/>
    <s v="null"/>
    <x v="0"/>
    <n v="512.43000000000006"/>
    <n v="2025"/>
    <s v="August"/>
  </r>
  <r>
    <x v="589"/>
    <x v="5"/>
    <x v="6"/>
    <s v="Winter"/>
    <s v="S"/>
    <s v="Green"/>
    <n v="70.010000000000005"/>
    <n v="28"/>
    <n v="50.41"/>
    <d v="2025-08-06T00:00:00"/>
    <n v="23"/>
    <s v="null"/>
    <x v="0"/>
    <b v="0"/>
    <s v="null"/>
    <x v="0"/>
    <n v="1159.4299999999998"/>
    <n v="2025"/>
    <s v="August"/>
  </r>
  <r>
    <x v="590"/>
    <x v="3"/>
    <x v="3"/>
    <s v="Fall"/>
    <s v="XS"/>
    <s v="Red"/>
    <n v="79.319999999999993"/>
    <n v="33.700000000000003"/>
    <n v="52.59"/>
    <d v="2025-08-06T00:00:00"/>
    <n v="38"/>
    <n v="3"/>
    <x v="0"/>
    <b v="1"/>
    <s v="Size Issue"/>
    <x v="2"/>
    <n v="1998.42"/>
    <n v="2025"/>
    <s v="August"/>
  </r>
  <r>
    <x v="591"/>
    <x v="2"/>
    <x v="0"/>
    <s v="Summer"/>
    <s v="null"/>
    <s v="Beige"/>
    <n v="45.24"/>
    <n v="0"/>
    <n v="45.24"/>
    <d v="2025-08-06T00:00:00"/>
    <n v="20"/>
    <n v="3"/>
    <x v="0"/>
    <b v="1"/>
    <s v="Quality Issue"/>
    <x v="4"/>
    <n v="904.80000000000007"/>
    <n v="2025"/>
    <s v="August"/>
  </r>
  <r>
    <x v="592"/>
    <x v="1"/>
    <x v="4"/>
    <s v="Summer"/>
    <s v="XXL"/>
    <s v="Red"/>
    <n v="63.51"/>
    <n v="13.6"/>
    <n v="54.87"/>
    <d v="2025-08-06T00:00:00"/>
    <n v="19"/>
    <s v="null"/>
    <x v="0"/>
    <b v="0"/>
    <s v="null"/>
    <x v="0"/>
    <n v="1042.53"/>
    <n v="2025"/>
    <s v="August"/>
  </r>
  <r>
    <x v="593"/>
    <x v="4"/>
    <x v="5"/>
    <s v="Winter"/>
    <s v="XXL"/>
    <s v="White"/>
    <n v="55.23"/>
    <n v="33.6"/>
    <n v="36.67"/>
    <d v="2025-08-06T00:00:00"/>
    <n v="9"/>
    <s v="null"/>
    <x v="0"/>
    <b v="0"/>
    <s v="null"/>
    <x v="0"/>
    <n v="330.03000000000003"/>
    <n v="2025"/>
    <s v="August"/>
  </r>
  <r>
    <x v="594"/>
    <x v="5"/>
    <x v="2"/>
    <s v="Fall"/>
    <s v="M"/>
    <s v="Navy"/>
    <n v="137.59"/>
    <n v="0"/>
    <n v="137.59"/>
    <d v="2025-08-06T00:00:00"/>
    <n v="18"/>
    <s v="null"/>
    <x v="0"/>
    <b v="0"/>
    <s v="null"/>
    <x v="0"/>
    <n v="2476.62"/>
    <n v="2025"/>
    <s v="August"/>
  </r>
  <r>
    <x v="595"/>
    <x v="3"/>
    <x v="4"/>
    <s v="Fall"/>
    <s v="null"/>
    <s v="White"/>
    <n v="65.8"/>
    <n v="0"/>
    <n v="65.8"/>
    <d v="2025-08-06T00:00:00"/>
    <n v="46"/>
    <n v="3.2"/>
    <x v="35"/>
    <b v="0"/>
    <s v="null"/>
    <x v="0"/>
    <n v="3026.7999999999997"/>
    <n v="2025"/>
    <s v="August"/>
  </r>
  <r>
    <x v="596"/>
    <x v="3"/>
    <x v="1"/>
    <s v="Winter"/>
    <s v="XL"/>
    <s v="Blue"/>
    <n v="88.42"/>
    <n v="0"/>
    <n v="88.42"/>
    <d v="2025-08-06T00:00:00"/>
    <n v="44"/>
    <n v="3.4"/>
    <x v="7"/>
    <b v="1"/>
    <s v="Damaged"/>
    <x v="3"/>
    <n v="3890.48"/>
    <n v="2025"/>
    <s v="August"/>
  </r>
  <r>
    <x v="597"/>
    <x v="5"/>
    <x v="3"/>
    <s v="Fall"/>
    <s v="M"/>
    <s v="Red"/>
    <n v="75.540000000000006"/>
    <n v="0"/>
    <n v="75.540000000000006"/>
    <d v="2025-08-06T00:00:00"/>
    <n v="6"/>
    <n v="4.5999999999999996"/>
    <x v="10"/>
    <b v="0"/>
    <s v="null"/>
    <x v="0"/>
    <n v="453.24"/>
    <n v="2025"/>
    <s v="August"/>
  </r>
  <r>
    <x v="598"/>
    <x v="3"/>
    <x v="4"/>
    <s v="Spring"/>
    <s v="L"/>
    <s v="White"/>
    <n v="185.13"/>
    <n v="0"/>
    <n v="185.13"/>
    <d v="2025-05-09T00:00:00"/>
    <n v="49"/>
    <n v="4.9000000000000004"/>
    <x v="19"/>
    <b v="0"/>
    <s v="null"/>
    <x v="0"/>
    <n v="9071.369999999999"/>
    <n v="2025"/>
    <s v="May"/>
  </r>
  <r>
    <x v="599"/>
    <x v="0"/>
    <x v="3"/>
    <s v="Fall"/>
    <s v="L"/>
    <s v="Black"/>
    <n v="132.58000000000001"/>
    <n v="0"/>
    <n v="132.58000000000001"/>
    <d v="2025-08-06T00:00:00"/>
    <n v="45"/>
    <n v="1.6"/>
    <x v="5"/>
    <b v="0"/>
    <s v="null"/>
    <x v="0"/>
    <n v="5966.1"/>
    <n v="2025"/>
    <s v="August"/>
  </r>
  <r>
    <x v="600"/>
    <x v="4"/>
    <x v="0"/>
    <s v="Fall"/>
    <s v="M"/>
    <s v="White"/>
    <n v="93.38"/>
    <n v="0"/>
    <n v="93.38"/>
    <d v="2025-08-06T00:00:00"/>
    <n v="7"/>
    <n v="3.5"/>
    <x v="11"/>
    <b v="0"/>
    <s v="null"/>
    <x v="0"/>
    <n v="653.66"/>
    <n v="2025"/>
    <s v="August"/>
  </r>
  <r>
    <x v="601"/>
    <x v="2"/>
    <x v="5"/>
    <s v="Fall"/>
    <s v="null"/>
    <s v="Black"/>
    <n v="47.28"/>
    <n v="0"/>
    <n v="47.28"/>
    <d v="2025-08-06T00:00:00"/>
    <n v="38"/>
    <n v="4.2"/>
    <x v="25"/>
    <b v="0"/>
    <s v="null"/>
    <x v="0"/>
    <n v="1796.64"/>
    <n v="2025"/>
    <s v="August"/>
  </r>
  <r>
    <x v="602"/>
    <x v="4"/>
    <x v="2"/>
    <s v="Spring"/>
    <s v="L"/>
    <s v="Green"/>
    <n v="59.88"/>
    <n v="0"/>
    <n v="59.88"/>
    <d v="2024-10-12T00:00:00"/>
    <n v="33"/>
    <n v="2.9"/>
    <x v="4"/>
    <b v="0"/>
    <s v="null"/>
    <x v="0"/>
    <n v="1976.0400000000002"/>
    <n v="2024"/>
    <s v="October"/>
  </r>
  <r>
    <x v="603"/>
    <x v="5"/>
    <x v="4"/>
    <s v="Winter"/>
    <s v="XXL"/>
    <s v="Black"/>
    <n v="140.07"/>
    <n v="0"/>
    <n v="140.07"/>
    <d v="2025-08-06T00:00:00"/>
    <n v="15"/>
    <n v="2.7"/>
    <x v="39"/>
    <b v="0"/>
    <s v="null"/>
    <x v="0"/>
    <n v="2101.0499999999997"/>
    <n v="2025"/>
    <s v="August"/>
  </r>
  <r>
    <x v="604"/>
    <x v="2"/>
    <x v="1"/>
    <s v="Winter"/>
    <s v="null"/>
    <s v="Black"/>
    <n v="66.599999999999994"/>
    <n v="0"/>
    <n v="66.599999999999994"/>
    <d v="2025-08-06T00:00:00"/>
    <n v="47"/>
    <n v="4"/>
    <x v="20"/>
    <b v="0"/>
    <s v="null"/>
    <x v="0"/>
    <n v="3130.2"/>
    <n v="2025"/>
    <s v="August"/>
  </r>
  <r>
    <x v="605"/>
    <x v="2"/>
    <x v="6"/>
    <s v="Summer"/>
    <s v="null"/>
    <s v="Purple"/>
    <n v="39.82"/>
    <n v="35.4"/>
    <n v="25.72"/>
    <d v="2025-08-06T00:00:00"/>
    <n v="9"/>
    <n v="4.5999999999999996"/>
    <x v="10"/>
    <b v="0"/>
    <s v="null"/>
    <x v="0"/>
    <n v="231.48"/>
    <n v="2025"/>
    <s v="August"/>
  </r>
  <r>
    <x v="606"/>
    <x v="2"/>
    <x v="0"/>
    <s v="Fall"/>
    <s v="null"/>
    <s v="Red"/>
    <n v="70.739999999999995"/>
    <n v="0"/>
    <n v="70.739999999999995"/>
    <d v="2025-08-06T00:00:00"/>
    <n v="49"/>
    <n v="1.8"/>
    <x v="23"/>
    <b v="0"/>
    <s v="null"/>
    <x v="0"/>
    <n v="3466.2599999999998"/>
    <n v="2025"/>
    <s v="August"/>
  </r>
  <r>
    <x v="607"/>
    <x v="5"/>
    <x v="0"/>
    <s v="Spring"/>
    <s v="M"/>
    <s v="Red"/>
    <n v="95.33"/>
    <n v="0"/>
    <n v="95.33"/>
    <d v="2025-06-07T00:00:00"/>
    <n v="36"/>
    <s v="null"/>
    <x v="0"/>
    <b v="1"/>
    <s v="Quality Issue"/>
    <x v="4"/>
    <n v="3431.88"/>
    <n v="2025"/>
    <s v="June"/>
  </r>
  <r>
    <x v="608"/>
    <x v="2"/>
    <x v="7"/>
    <s v="Spring"/>
    <s v="null"/>
    <s v="Red"/>
    <n v="32.619999999999997"/>
    <n v="29.1"/>
    <n v="23.13"/>
    <d v="2025-07-27T00:00:00"/>
    <n v="9"/>
    <n v="1.4"/>
    <x v="28"/>
    <b v="0"/>
    <s v="null"/>
    <x v="0"/>
    <n v="208.17"/>
    <n v="2025"/>
    <s v="July"/>
  </r>
  <r>
    <x v="609"/>
    <x v="4"/>
    <x v="3"/>
    <s v="Summer"/>
    <s v="XL"/>
    <s v="Purple"/>
    <n v="41.07"/>
    <n v="0"/>
    <n v="41.07"/>
    <d v="2025-08-06T00:00:00"/>
    <n v="10"/>
    <n v="4.8"/>
    <x v="33"/>
    <b v="0"/>
    <s v="null"/>
    <x v="0"/>
    <n v="410.7"/>
    <n v="2025"/>
    <s v="August"/>
  </r>
  <r>
    <x v="610"/>
    <x v="4"/>
    <x v="0"/>
    <s v="Winter"/>
    <s v="XL"/>
    <s v="Gray"/>
    <n v="43.1"/>
    <n v="0"/>
    <n v="43.1"/>
    <d v="2025-08-06T00:00:00"/>
    <n v="34"/>
    <n v="4.9000000000000004"/>
    <x v="19"/>
    <b v="0"/>
    <s v="null"/>
    <x v="0"/>
    <n v="1465.4"/>
    <n v="2025"/>
    <s v="August"/>
  </r>
  <r>
    <x v="611"/>
    <x v="0"/>
    <x v="5"/>
    <s v="Winter"/>
    <s v="XXL"/>
    <s v="Navy"/>
    <n v="102.03"/>
    <n v="27.9"/>
    <n v="73.56"/>
    <d v="2025-08-06T00:00:00"/>
    <n v="21"/>
    <n v="2.2000000000000002"/>
    <x v="40"/>
    <b v="1"/>
    <s v="Size Issue"/>
    <x v="2"/>
    <n v="1544.76"/>
    <n v="2025"/>
    <s v="August"/>
  </r>
  <r>
    <x v="612"/>
    <x v="2"/>
    <x v="3"/>
    <s v="Winter"/>
    <s v="null"/>
    <s v="Red"/>
    <n v="54.11"/>
    <n v="0"/>
    <n v="54.11"/>
    <d v="2025-08-06T00:00:00"/>
    <n v="15"/>
    <n v="2.6"/>
    <x v="3"/>
    <b v="0"/>
    <s v="null"/>
    <x v="0"/>
    <n v="811.65"/>
    <n v="2025"/>
    <s v="August"/>
  </r>
  <r>
    <x v="613"/>
    <x v="2"/>
    <x v="3"/>
    <s v="Winter"/>
    <s v="null"/>
    <s v="Purple"/>
    <n v="43.5"/>
    <n v="0"/>
    <n v="43.5"/>
    <d v="2025-08-06T00:00:00"/>
    <n v="35"/>
    <n v="2.8"/>
    <x v="22"/>
    <b v="0"/>
    <s v="null"/>
    <x v="0"/>
    <n v="1522.5"/>
    <n v="2025"/>
    <s v="August"/>
  </r>
  <r>
    <x v="614"/>
    <x v="2"/>
    <x v="2"/>
    <s v="Winter"/>
    <s v="null"/>
    <s v="Pink"/>
    <n v="66"/>
    <n v="0"/>
    <n v="66"/>
    <d v="2025-08-06T00:00:00"/>
    <n v="19"/>
    <n v="2.6"/>
    <x v="3"/>
    <b v="0"/>
    <s v="null"/>
    <x v="0"/>
    <n v="1254"/>
    <n v="2025"/>
    <s v="August"/>
  </r>
  <r>
    <x v="615"/>
    <x v="4"/>
    <x v="2"/>
    <s v="Summer"/>
    <s v="M"/>
    <s v="White"/>
    <n v="38.85"/>
    <n v="0"/>
    <n v="38.85"/>
    <d v="2025-08-06T00:00:00"/>
    <n v="10"/>
    <n v="3.8"/>
    <x v="17"/>
    <b v="0"/>
    <s v="null"/>
    <x v="0"/>
    <n v="388.5"/>
    <n v="2025"/>
    <s v="August"/>
  </r>
  <r>
    <x v="616"/>
    <x v="2"/>
    <x v="0"/>
    <s v="Summer"/>
    <s v="null"/>
    <s v="Beige"/>
    <n v="61.29"/>
    <n v="0"/>
    <n v="61.29"/>
    <d v="2025-08-06T00:00:00"/>
    <n v="15"/>
    <n v="4"/>
    <x v="20"/>
    <b v="0"/>
    <s v="null"/>
    <x v="0"/>
    <n v="919.35"/>
    <n v="2025"/>
    <s v="August"/>
  </r>
  <r>
    <x v="617"/>
    <x v="4"/>
    <x v="4"/>
    <s v="Spring"/>
    <s v="XS"/>
    <s v="Beige"/>
    <n v="90.66"/>
    <n v="0"/>
    <n v="90.66"/>
    <d v="2025-03-20T00:00:00"/>
    <n v="49"/>
    <n v="2.4"/>
    <x v="9"/>
    <b v="1"/>
    <s v="Color Mismatch"/>
    <x v="1"/>
    <n v="4442.34"/>
    <n v="2025"/>
    <s v="March"/>
  </r>
  <r>
    <x v="618"/>
    <x v="5"/>
    <x v="3"/>
    <s v="Fall"/>
    <s v="XL"/>
    <s v="Green"/>
    <n v="119.96"/>
    <n v="0"/>
    <n v="119.96"/>
    <d v="2025-08-06T00:00:00"/>
    <n v="5"/>
    <n v="5"/>
    <x v="37"/>
    <b v="0"/>
    <s v="null"/>
    <x v="0"/>
    <n v="599.79999999999995"/>
    <n v="2025"/>
    <s v="August"/>
  </r>
  <r>
    <x v="619"/>
    <x v="3"/>
    <x v="7"/>
    <s v="Fall"/>
    <s v="XXL"/>
    <s v="Red"/>
    <n v="130.21"/>
    <n v="0"/>
    <n v="130.21"/>
    <d v="2025-08-06T00:00:00"/>
    <n v="50"/>
    <n v="4.7"/>
    <x v="34"/>
    <b v="0"/>
    <s v="null"/>
    <x v="0"/>
    <n v="6510.5"/>
    <n v="2025"/>
    <s v="August"/>
  </r>
  <r>
    <x v="620"/>
    <x v="1"/>
    <x v="2"/>
    <s v="Winter"/>
    <s v="XS"/>
    <s v="Red"/>
    <n v="49.68"/>
    <n v="0"/>
    <n v="49.68"/>
    <d v="2025-08-06T00:00:00"/>
    <n v="15"/>
    <n v="2.8"/>
    <x v="22"/>
    <b v="0"/>
    <s v="null"/>
    <x v="0"/>
    <n v="745.2"/>
    <n v="2025"/>
    <s v="August"/>
  </r>
  <r>
    <x v="621"/>
    <x v="2"/>
    <x v="0"/>
    <s v="Spring"/>
    <s v="null"/>
    <s v="Purple"/>
    <n v="46.58"/>
    <n v="0"/>
    <n v="46.58"/>
    <d v="2024-09-25T00:00:00"/>
    <n v="42"/>
    <n v="1.7"/>
    <x v="8"/>
    <b v="0"/>
    <s v="null"/>
    <x v="0"/>
    <n v="1956.36"/>
    <n v="2024"/>
    <s v="September"/>
  </r>
  <r>
    <x v="622"/>
    <x v="2"/>
    <x v="3"/>
    <s v="Summer"/>
    <s v="null"/>
    <s v="Brown"/>
    <n v="69.88"/>
    <n v="0"/>
    <n v="69.88"/>
    <d v="2025-08-06T00:00:00"/>
    <n v="8"/>
    <n v="2.8"/>
    <x v="22"/>
    <b v="0"/>
    <s v="null"/>
    <x v="0"/>
    <n v="559.04"/>
    <n v="2025"/>
    <s v="August"/>
  </r>
  <r>
    <x v="623"/>
    <x v="2"/>
    <x v="7"/>
    <s v="Fall"/>
    <s v="null"/>
    <s v="Green"/>
    <n v="32.15"/>
    <n v="0"/>
    <n v="32.15"/>
    <d v="2025-08-06T00:00:00"/>
    <n v="17"/>
    <n v="1.9"/>
    <x v="29"/>
    <b v="1"/>
    <s v="Quality Issue"/>
    <x v="4"/>
    <n v="546.54999999999995"/>
    <n v="2025"/>
    <s v="August"/>
  </r>
  <r>
    <x v="624"/>
    <x v="4"/>
    <x v="7"/>
    <s v="Summer"/>
    <s v="S"/>
    <s v="Black"/>
    <n v="36.340000000000003"/>
    <n v="0"/>
    <n v="36.340000000000003"/>
    <d v="2025-08-06T00:00:00"/>
    <n v="6"/>
    <n v="4.5"/>
    <x v="24"/>
    <b v="1"/>
    <s v="Damaged"/>
    <x v="3"/>
    <n v="218.04000000000002"/>
    <n v="2025"/>
    <s v="August"/>
  </r>
  <r>
    <x v="625"/>
    <x v="4"/>
    <x v="3"/>
    <s v="Fall"/>
    <s v="M"/>
    <s v="Beige"/>
    <n v="93.01"/>
    <n v="0"/>
    <n v="93.01"/>
    <d v="2025-08-06T00:00:00"/>
    <n v="34"/>
    <n v="1.4"/>
    <x v="28"/>
    <b v="0"/>
    <s v="null"/>
    <x v="0"/>
    <n v="3162.34"/>
    <n v="2025"/>
    <s v="August"/>
  </r>
  <r>
    <x v="626"/>
    <x v="1"/>
    <x v="6"/>
    <s v="Winter"/>
    <s v="S"/>
    <s v="Brown"/>
    <n v="75"/>
    <n v="0"/>
    <n v="75"/>
    <d v="2025-08-06T00:00:00"/>
    <n v="19"/>
    <n v="1.6"/>
    <x v="5"/>
    <b v="0"/>
    <s v="null"/>
    <x v="0"/>
    <n v="1425"/>
    <n v="2025"/>
    <s v="August"/>
  </r>
  <r>
    <x v="627"/>
    <x v="0"/>
    <x v="0"/>
    <s v="Fall"/>
    <s v="M"/>
    <s v="Blue"/>
    <n v="81.63"/>
    <n v="12.4"/>
    <n v="71.510000000000005"/>
    <d v="2025-08-06T00:00:00"/>
    <n v="3"/>
    <s v="null"/>
    <x v="0"/>
    <b v="0"/>
    <s v="null"/>
    <x v="0"/>
    <n v="214.53000000000003"/>
    <n v="2025"/>
    <s v="August"/>
  </r>
  <r>
    <x v="628"/>
    <x v="4"/>
    <x v="1"/>
    <s v="Spring"/>
    <s v="XL"/>
    <s v="Gray"/>
    <n v="109.81"/>
    <n v="0"/>
    <n v="109.81"/>
    <d v="2025-07-24T00:00:00"/>
    <n v="17"/>
    <n v="1.9"/>
    <x v="29"/>
    <b v="0"/>
    <s v="null"/>
    <x v="0"/>
    <n v="1866.77"/>
    <n v="2025"/>
    <s v="July"/>
  </r>
  <r>
    <x v="629"/>
    <x v="4"/>
    <x v="5"/>
    <s v="Fall"/>
    <s v="null"/>
    <s v="Black"/>
    <n v="47.7"/>
    <n v="0"/>
    <n v="47.7"/>
    <d v="2025-08-06T00:00:00"/>
    <n v="14"/>
    <n v="2.2999999999999998"/>
    <x v="27"/>
    <b v="0"/>
    <s v="null"/>
    <x v="0"/>
    <n v="667.80000000000007"/>
    <n v="2025"/>
    <s v="August"/>
  </r>
  <r>
    <x v="630"/>
    <x v="1"/>
    <x v="2"/>
    <s v="Winter"/>
    <s v="S"/>
    <s v="Red"/>
    <n v="96.08"/>
    <n v="0"/>
    <n v="96.08"/>
    <d v="2025-08-06T00:00:00"/>
    <n v="7"/>
    <n v="2.5"/>
    <x v="1"/>
    <b v="0"/>
    <s v="null"/>
    <x v="0"/>
    <n v="672.56"/>
    <n v="2025"/>
    <s v="August"/>
  </r>
  <r>
    <x v="631"/>
    <x v="1"/>
    <x v="4"/>
    <s v="Winter"/>
    <s v="XS"/>
    <s v="Brown"/>
    <n v="28"/>
    <n v="2.6"/>
    <n v="27.27"/>
    <d v="2025-08-06T00:00:00"/>
    <n v="2"/>
    <s v="null"/>
    <x v="0"/>
    <b v="0"/>
    <s v="null"/>
    <x v="0"/>
    <n v="54.54"/>
    <n v="2025"/>
    <s v="August"/>
  </r>
  <r>
    <x v="632"/>
    <x v="4"/>
    <x v="0"/>
    <s v="Winter"/>
    <s v="S"/>
    <s v="Brown"/>
    <n v="52.43"/>
    <n v="6.4"/>
    <n v="49.07"/>
    <d v="2025-08-06T00:00:00"/>
    <n v="42"/>
    <n v="2.6"/>
    <x v="3"/>
    <b v="0"/>
    <s v="null"/>
    <x v="0"/>
    <n v="2060.94"/>
    <n v="2025"/>
    <s v="August"/>
  </r>
  <r>
    <x v="633"/>
    <x v="2"/>
    <x v="6"/>
    <s v="Summer"/>
    <s v="null"/>
    <s v="Pink"/>
    <n v="67.95"/>
    <n v="18.3"/>
    <n v="55.52"/>
    <d v="2025-08-06T00:00:00"/>
    <n v="37"/>
    <s v="null"/>
    <x v="0"/>
    <b v="0"/>
    <s v="null"/>
    <x v="0"/>
    <n v="2054.2400000000002"/>
    <n v="2025"/>
    <s v="August"/>
  </r>
  <r>
    <x v="634"/>
    <x v="5"/>
    <x v="5"/>
    <s v="Fall"/>
    <s v="null"/>
    <s v="Red"/>
    <n v="131.91999999999999"/>
    <n v="0"/>
    <n v="131.91999999999999"/>
    <d v="2025-08-06T00:00:00"/>
    <n v="10"/>
    <n v="2.5"/>
    <x v="1"/>
    <b v="0"/>
    <s v="null"/>
    <x v="0"/>
    <n v="1319.1999999999998"/>
    <n v="2025"/>
    <s v="August"/>
  </r>
  <r>
    <x v="635"/>
    <x v="0"/>
    <x v="5"/>
    <s v="Spring"/>
    <s v="XS"/>
    <s v="White"/>
    <n v="205.77"/>
    <n v="0"/>
    <n v="205.77"/>
    <d v="2025-01-31T00:00:00"/>
    <n v="38"/>
    <n v="1"/>
    <x v="32"/>
    <b v="0"/>
    <s v="null"/>
    <x v="0"/>
    <n v="7819.26"/>
    <n v="2025"/>
    <s v="January"/>
  </r>
  <r>
    <x v="636"/>
    <x v="1"/>
    <x v="1"/>
    <s v="Winter"/>
    <s v="XL"/>
    <s v="White"/>
    <n v="97.88"/>
    <n v="11.3"/>
    <n v="86.82"/>
    <d v="2025-08-06T00:00:00"/>
    <n v="27"/>
    <n v="1.3"/>
    <x v="31"/>
    <b v="0"/>
    <s v="null"/>
    <x v="0"/>
    <n v="2344.14"/>
    <n v="2025"/>
    <s v="August"/>
  </r>
  <r>
    <x v="637"/>
    <x v="3"/>
    <x v="0"/>
    <s v="Summer"/>
    <s v="L"/>
    <s v="Gray"/>
    <n v="109.55"/>
    <n v="0"/>
    <n v="109.55"/>
    <d v="2025-08-06T00:00:00"/>
    <n v="32"/>
    <n v="1.4"/>
    <x v="28"/>
    <b v="0"/>
    <s v="null"/>
    <x v="0"/>
    <n v="3505.6"/>
    <n v="2025"/>
    <s v="August"/>
  </r>
  <r>
    <x v="638"/>
    <x v="4"/>
    <x v="0"/>
    <s v="Fall"/>
    <s v="L"/>
    <s v="Gray"/>
    <n v="52.94"/>
    <n v="10.6"/>
    <n v="47.33"/>
    <d v="2025-08-06T00:00:00"/>
    <n v="50"/>
    <n v="2.7"/>
    <x v="39"/>
    <b v="0"/>
    <s v="null"/>
    <x v="0"/>
    <n v="2366.5"/>
    <n v="2025"/>
    <s v="August"/>
  </r>
  <r>
    <x v="639"/>
    <x v="4"/>
    <x v="2"/>
    <s v="Winter"/>
    <s v="XS"/>
    <s v="Pink"/>
    <n v="70.83"/>
    <n v="18"/>
    <n v="58.08"/>
    <d v="2025-08-06T00:00:00"/>
    <n v="21"/>
    <n v="2.9"/>
    <x v="4"/>
    <b v="0"/>
    <s v="null"/>
    <x v="0"/>
    <n v="1219.68"/>
    <n v="2025"/>
    <s v="August"/>
  </r>
  <r>
    <x v="640"/>
    <x v="5"/>
    <x v="3"/>
    <s v="Fall"/>
    <s v="L"/>
    <s v="Navy"/>
    <n v="53.17"/>
    <n v="0"/>
    <n v="53.17"/>
    <d v="2025-08-06T00:00:00"/>
    <n v="14"/>
    <n v="4.5"/>
    <x v="24"/>
    <b v="1"/>
    <s v="Changed Mind"/>
    <x v="5"/>
    <n v="744.38"/>
    <n v="2025"/>
    <s v="August"/>
  </r>
  <r>
    <x v="641"/>
    <x v="4"/>
    <x v="2"/>
    <s v="Summer"/>
    <s v="XS"/>
    <s v="Beige"/>
    <n v="119.56"/>
    <n v="46.2"/>
    <n v="64.319999999999993"/>
    <d v="2025-08-06T00:00:00"/>
    <n v="14"/>
    <s v="null"/>
    <x v="0"/>
    <b v="0"/>
    <s v="null"/>
    <x v="0"/>
    <n v="900.4799999999999"/>
    <n v="2025"/>
    <s v="August"/>
  </r>
  <r>
    <x v="642"/>
    <x v="5"/>
    <x v="3"/>
    <s v="Winter"/>
    <s v="S"/>
    <s v="Blue"/>
    <n v="144.43"/>
    <n v="0"/>
    <n v="144.43"/>
    <d v="2025-08-06T00:00:00"/>
    <n v="41"/>
    <n v="3.6"/>
    <x v="15"/>
    <b v="0"/>
    <s v="null"/>
    <x v="0"/>
    <n v="5921.63"/>
    <n v="2025"/>
    <s v="August"/>
  </r>
  <r>
    <x v="643"/>
    <x v="0"/>
    <x v="3"/>
    <s v="Spring"/>
    <s v="S"/>
    <s v="Purple"/>
    <n v="172.93"/>
    <n v="0"/>
    <n v="172.93"/>
    <d v="2025-04-12T00:00:00"/>
    <n v="43"/>
    <n v="4.7"/>
    <x v="34"/>
    <b v="1"/>
    <s v="Quality Issue"/>
    <x v="4"/>
    <n v="7435.9900000000007"/>
    <n v="2025"/>
    <s v="April"/>
  </r>
  <r>
    <x v="644"/>
    <x v="0"/>
    <x v="6"/>
    <s v="Winter"/>
    <s v="XL"/>
    <s v="Beige"/>
    <n v="191.95"/>
    <n v="40.4"/>
    <n v="114.4"/>
    <d v="2025-08-06T00:00:00"/>
    <n v="21"/>
    <n v="2.9"/>
    <x v="4"/>
    <b v="0"/>
    <s v="null"/>
    <x v="0"/>
    <n v="2402.4"/>
    <n v="2025"/>
    <s v="August"/>
  </r>
  <r>
    <x v="645"/>
    <x v="5"/>
    <x v="4"/>
    <s v="Winter"/>
    <s v="M"/>
    <s v="Black"/>
    <n v="128.56"/>
    <n v="0"/>
    <n v="128.56"/>
    <d v="2025-08-06T00:00:00"/>
    <n v="45"/>
    <n v="2.4"/>
    <x v="9"/>
    <b v="0"/>
    <s v="null"/>
    <x v="0"/>
    <n v="5785.2"/>
    <n v="2025"/>
    <s v="August"/>
  </r>
  <r>
    <x v="646"/>
    <x v="5"/>
    <x v="4"/>
    <s v="Summer"/>
    <s v="L"/>
    <s v="White"/>
    <n v="123.08"/>
    <n v="53"/>
    <n v="57.85"/>
    <d v="2025-08-06T00:00:00"/>
    <n v="38"/>
    <n v="2.5"/>
    <x v="1"/>
    <b v="0"/>
    <s v="null"/>
    <x v="0"/>
    <n v="2198.3000000000002"/>
    <n v="2025"/>
    <s v="August"/>
  </r>
  <r>
    <x v="647"/>
    <x v="0"/>
    <x v="5"/>
    <s v="Spring"/>
    <s v="S"/>
    <s v="Purple"/>
    <n v="119.78"/>
    <n v="0"/>
    <n v="119.78"/>
    <d v="2025-04-04T00:00:00"/>
    <n v="22"/>
    <n v="1.5"/>
    <x v="18"/>
    <b v="1"/>
    <s v="Color Mismatch"/>
    <x v="1"/>
    <n v="2635.16"/>
    <n v="2025"/>
    <s v="April"/>
  </r>
  <r>
    <x v="648"/>
    <x v="4"/>
    <x v="2"/>
    <s v="Summer"/>
    <s v="XS"/>
    <s v="White"/>
    <n v="110.6"/>
    <n v="0"/>
    <n v="110.6"/>
    <d v="2025-08-06T00:00:00"/>
    <n v="19"/>
    <s v="null"/>
    <x v="0"/>
    <b v="1"/>
    <s v="Color Mismatch"/>
    <x v="1"/>
    <n v="2101.4"/>
    <n v="2025"/>
    <s v="August"/>
  </r>
  <r>
    <x v="649"/>
    <x v="1"/>
    <x v="0"/>
    <s v="Spring"/>
    <s v="S"/>
    <s v="Purple"/>
    <n v="58.16"/>
    <n v="0"/>
    <n v="58.16"/>
    <d v="2025-07-02T00:00:00"/>
    <n v="29"/>
    <n v="4.0999999999999996"/>
    <x v="12"/>
    <b v="0"/>
    <s v="null"/>
    <x v="0"/>
    <n v="1686.6399999999999"/>
    <n v="2025"/>
    <s v="July"/>
  </r>
  <r>
    <x v="650"/>
    <x v="0"/>
    <x v="3"/>
    <s v="Fall"/>
    <s v="S"/>
    <s v="Green"/>
    <n v="208.82"/>
    <n v="0"/>
    <n v="208.82"/>
    <d v="2025-08-06T00:00:00"/>
    <n v="45"/>
    <n v="1.8"/>
    <x v="23"/>
    <b v="0"/>
    <s v="null"/>
    <x v="0"/>
    <n v="9396.9"/>
    <n v="2025"/>
    <s v="August"/>
  </r>
  <r>
    <x v="651"/>
    <x v="3"/>
    <x v="5"/>
    <s v="Winter"/>
    <s v="M"/>
    <s v="Black"/>
    <n v="192.74"/>
    <n v="0"/>
    <n v="192.74"/>
    <d v="2025-08-06T00:00:00"/>
    <n v="43"/>
    <n v="4.3"/>
    <x v="2"/>
    <b v="0"/>
    <s v="null"/>
    <x v="0"/>
    <n v="8287.82"/>
    <n v="2025"/>
    <s v="August"/>
  </r>
  <r>
    <x v="652"/>
    <x v="2"/>
    <x v="6"/>
    <s v="Fall"/>
    <s v="null"/>
    <s v="Red"/>
    <n v="71.819999999999993"/>
    <n v="18.399999999999999"/>
    <n v="58.61"/>
    <d v="2025-08-06T00:00:00"/>
    <n v="50"/>
    <n v="1.9"/>
    <x v="29"/>
    <b v="0"/>
    <s v="null"/>
    <x v="0"/>
    <n v="2930.5"/>
    <n v="2025"/>
    <s v="August"/>
  </r>
  <r>
    <x v="653"/>
    <x v="3"/>
    <x v="0"/>
    <s v="Summer"/>
    <s v="XS"/>
    <s v="Red"/>
    <n v="145.4"/>
    <n v="0"/>
    <n v="145.4"/>
    <d v="2025-08-06T00:00:00"/>
    <n v="14"/>
    <n v="2"/>
    <x v="38"/>
    <b v="0"/>
    <s v="null"/>
    <x v="0"/>
    <n v="2035.6000000000001"/>
    <n v="2025"/>
    <s v="August"/>
  </r>
  <r>
    <x v="654"/>
    <x v="4"/>
    <x v="3"/>
    <s v="Summer"/>
    <s v="XXL"/>
    <s v="Brown"/>
    <n v="51.94"/>
    <n v="0"/>
    <n v="51.94"/>
    <d v="2025-08-06T00:00:00"/>
    <n v="9"/>
    <n v="3.2"/>
    <x v="35"/>
    <b v="0"/>
    <s v="null"/>
    <x v="0"/>
    <n v="467.46"/>
    <n v="2025"/>
    <s v="August"/>
  </r>
  <r>
    <x v="655"/>
    <x v="2"/>
    <x v="5"/>
    <s v="Spring"/>
    <s v="null"/>
    <s v="Black"/>
    <n v="77.48"/>
    <n v="0"/>
    <n v="77.48"/>
    <d v="2024-10-07T00:00:00"/>
    <n v="49"/>
    <n v="3.3"/>
    <x v="21"/>
    <b v="1"/>
    <s v="Quality Issue"/>
    <x v="4"/>
    <n v="3796.52"/>
    <n v="2024"/>
    <s v="October"/>
  </r>
  <r>
    <x v="656"/>
    <x v="5"/>
    <x v="3"/>
    <s v="Summer"/>
    <s v="L"/>
    <s v="Black"/>
    <n v="59.66"/>
    <n v="45.2"/>
    <n v="32.69"/>
    <d v="2025-08-06T00:00:00"/>
    <n v="14"/>
    <n v="2.6"/>
    <x v="3"/>
    <b v="0"/>
    <s v="null"/>
    <x v="0"/>
    <n v="457.65999999999997"/>
    <n v="2025"/>
    <s v="August"/>
  </r>
  <r>
    <x v="657"/>
    <x v="4"/>
    <x v="1"/>
    <s v="Summer"/>
    <s v="S"/>
    <s v="Red"/>
    <n v="102.07"/>
    <n v="0"/>
    <n v="102.07"/>
    <d v="2025-08-06T00:00:00"/>
    <n v="26"/>
    <s v="null"/>
    <x v="0"/>
    <b v="1"/>
    <s v="Color Mismatch"/>
    <x v="1"/>
    <n v="2653.8199999999997"/>
    <n v="2025"/>
    <s v="August"/>
  </r>
  <r>
    <x v="658"/>
    <x v="2"/>
    <x v="2"/>
    <s v="Spring"/>
    <s v="null"/>
    <s v="Gray"/>
    <n v="48.57"/>
    <n v="0"/>
    <n v="48.57"/>
    <d v="2024-12-06T00:00:00"/>
    <n v="12"/>
    <n v="4.7"/>
    <x v="34"/>
    <b v="0"/>
    <s v="null"/>
    <x v="0"/>
    <n v="582.84"/>
    <n v="2024"/>
    <s v="December"/>
  </r>
  <r>
    <x v="659"/>
    <x v="3"/>
    <x v="6"/>
    <s v="Summer"/>
    <s v="M"/>
    <s v="Navy"/>
    <n v="121.55"/>
    <n v="0"/>
    <n v="121.55"/>
    <d v="2025-08-06T00:00:00"/>
    <n v="16"/>
    <s v="null"/>
    <x v="0"/>
    <b v="1"/>
    <s v="Damaged"/>
    <x v="3"/>
    <n v="1944.8"/>
    <n v="2025"/>
    <s v="August"/>
  </r>
  <r>
    <x v="660"/>
    <x v="2"/>
    <x v="5"/>
    <s v="Winter"/>
    <s v="null"/>
    <s v="Navy"/>
    <n v="59.22"/>
    <n v="44.8"/>
    <n v="32.69"/>
    <d v="2025-08-06T00:00:00"/>
    <n v="21"/>
    <n v="2"/>
    <x v="38"/>
    <b v="0"/>
    <s v="null"/>
    <x v="0"/>
    <n v="686.49"/>
    <n v="2025"/>
    <s v="August"/>
  </r>
  <r>
    <x v="661"/>
    <x v="1"/>
    <x v="5"/>
    <s v="Spring"/>
    <s v="XS"/>
    <s v="Beige"/>
    <n v="58.5"/>
    <n v="2.1"/>
    <n v="57.27"/>
    <d v="2025-05-23T00:00:00"/>
    <n v="24"/>
    <n v="3.9"/>
    <x v="26"/>
    <b v="0"/>
    <s v="null"/>
    <x v="0"/>
    <n v="1374.48"/>
    <n v="2025"/>
    <s v="May"/>
  </r>
  <r>
    <x v="662"/>
    <x v="2"/>
    <x v="7"/>
    <s v="Fall"/>
    <s v="null"/>
    <s v="Green"/>
    <n v="73.849999999999994"/>
    <n v="0"/>
    <n v="73.849999999999994"/>
    <d v="2025-08-06T00:00:00"/>
    <n v="46"/>
    <n v="2"/>
    <x v="38"/>
    <b v="0"/>
    <s v="null"/>
    <x v="0"/>
    <n v="3397.1"/>
    <n v="2025"/>
    <s v="August"/>
  </r>
  <r>
    <x v="663"/>
    <x v="4"/>
    <x v="4"/>
    <s v="Summer"/>
    <s v="XXL"/>
    <s v="Red"/>
    <n v="114.32"/>
    <n v="36.5"/>
    <n v="72.59"/>
    <d v="2025-08-06T00:00:00"/>
    <n v="41"/>
    <n v="4.0999999999999996"/>
    <x v="12"/>
    <b v="0"/>
    <s v="null"/>
    <x v="0"/>
    <n v="2976.19"/>
    <n v="2025"/>
    <s v="August"/>
  </r>
  <r>
    <x v="664"/>
    <x v="4"/>
    <x v="7"/>
    <s v="Summer"/>
    <s v="XS"/>
    <s v="Gray"/>
    <n v="91.4"/>
    <n v="11"/>
    <n v="81.349999999999994"/>
    <d v="2025-08-06T00:00:00"/>
    <n v="18"/>
    <n v="1.6"/>
    <x v="5"/>
    <b v="0"/>
    <s v="null"/>
    <x v="0"/>
    <n v="1464.3"/>
    <n v="2025"/>
    <s v="August"/>
  </r>
  <r>
    <x v="665"/>
    <x v="2"/>
    <x v="7"/>
    <s v="Winter"/>
    <s v="null"/>
    <s v="Navy"/>
    <n v="69.77"/>
    <n v="0"/>
    <n v="69.77"/>
    <d v="2025-08-06T00:00:00"/>
    <n v="30"/>
    <s v="null"/>
    <x v="0"/>
    <b v="1"/>
    <s v="Color Mismatch"/>
    <x v="1"/>
    <n v="2093.1"/>
    <n v="2025"/>
    <s v="August"/>
  </r>
  <r>
    <x v="666"/>
    <x v="1"/>
    <x v="4"/>
    <s v="Summer"/>
    <s v="L"/>
    <s v="Black"/>
    <n v="72.95"/>
    <n v="0"/>
    <n v="72.95"/>
    <d v="2025-08-06T00:00:00"/>
    <n v="27"/>
    <n v="4.8"/>
    <x v="33"/>
    <b v="0"/>
    <s v="null"/>
    <x v="0"/>
    <n v="1969.65"/>
    <n v="2025"/>
    <s v="August"/>
  </r>
  <r>
    <x v="667"/>
    <x v="4"/>
    <x v="5"/>
    <s v="Summer"/>
    <s v="XL"/>
    <s v="Beige"/>
    <n v="63.99"/>
    <n v="42.2"/>
    <n v="36.99"/>
    <d v="2025-08-06T00:00:00"/>
    <n v="35"/>
    <n v="3.2"/>
    <x v="35"/>
    <b v="0"/>
    <s v="null"/>
    <x v="0"/>
    <n v="1294.6500000000001"/>
    <n v="2025"/>
    <s v="August"/>
  </r>
  <r>
    <x v="668"/>
    <x v="5"/>
    <x v="2"/>
    <s v="Summer"/>
    <s v="XL"/>
    <s v="Blue"/>
    <n v="74.84"/>
    <n v="51.9"/>
    <n v="36"/>
    <d v="2025-08-06T00:00:00"/>
    <n v="35"/>
    <n v="2.5"/>
    <x v="1"/>
    <b v="0"/>
    <s v="null"/>
    <x v="0"/>
    <n v="1260"/>
    <n v="2025"/>
    <s v="August"/>
  </r>
  <r>
    <x v="669"/>
    <x v="0"/>
    <x v="4"/>
    <s v="Spring"/>
    <s v="XS"/>
    <s v="Black"/>
    <n v="158.84"/>
    <n v="0"/>
    <n v="158.84"/>
    <d v="2025-04-16T00:00:00"/>
    <n v="30"/>
    <n v="4.5999999999999996"/>
    <x v="10"/>
    <b v="0"/>
    <s v="null"/>
    <x v="0"/>
    <n v="4765.2"/>
    <n v="2025"/>
    <s v="April"/>
  </r>
  <r>
    <x v="670"/>
    <x v="3"/>
    <x v="3"/>
    <s v="Spring"/>
    <s v="M"/>
    <s v="Brown"/>
    <n v="96.36"/>
    <n v="58.6"/>
    <n v="39.89"/>
    <d v="2025-02-10T00:00:00"/>
    <n v="16"/>
    <n v="3.9"/>
    <x v="26"/>
    <b v="0"/>
    <s v="null"/>
    <x v="0"/>
    <n v="638.24"/>
    <n v="2025"/>
    <s v="February"/>
  </r>
  <r>
    <x v="671"/>
    <x v="4"/>
    <x v="4"/>
    <s v="Spring"/>
    <s v="XS"/>
    <s v="Purple"/>
    <n v="51.06"/>
    <n v="13.9"/>
    <n v="43.96"/>
    <d v="2024-08-16T00:00:00"/>
    <n v="16"/>
    <n v="1.3"/>
    <x v="31"/>
    <b v="0"/>
    <s v="null"/>
    <x v="0"/>
    <n v="703.36"/>
    <n v="2024"/>
    <s v="August"/>
  </r>
  <r>
    <x v="672"/>
    <x v="4"/>
    <x v="2"/>
    <s v="Summer"/>
    <s v="L"/>
    <s v="Navy"/>
    <n v="49.75"/>
    <n v="26.4"/>
    <n v="36.619999999999997"/>
    <d v="2025-08-06T00:00:00"/>
    <n v="24"/>
    <n v="3.8"/>
    <x v="17"/>
    <b v="0"/>
    <s v="null"/>
    <x v="0"/>
    <n v="878.87999999999988"/>
    <n v="2025"/>
    <s v="August"/>
  </r>
  <r>
    <x v="673"/>
    <x v="5"/>
    <x v="3"/>
    <s v="Spring"/>
    <s v="XS"/>
    <s v="Pink"/>
    <n v="148.97999999999999"/>
    <n v="0"/>
    <n v="148.97999999999999"/>
    <d v="2024-10-26T00:00:00"/>
    <n v="11"/>
    <n v="2.2000000000000002"/>
    <x v="40"/>
    <b v="1"/>
    <s v="Wrong Item"/>
    <x v="6"/>
    <n v="1638.78"/>
    <n v="2024"/>
    <s v="October"/>
  </r>
  <r>
    <x v="674"/>
    <x v="2"/>
    <x v="6"/>
    <s v="Winter"/>
    <s v="null"/>
    <s v="Gray"/>
    <n v="72.239999999999995"/>
    <n v="0"/>
    <n v="72.239999999999995"/>
    <d v="2025-08-06T00:00:00"/>
    <n v="35"/>
    <n v="4.0999999999999996"/>
    <x v="12"/>
    <b v="0"/>
    <s v="null"/>
    <x v="0"/>
    <n v="2528.3999999999996"/>
    <n v="2025"/>
    <s v="August"/>
  </r>
  <r>
    <x v="675"/>
    <x v="1"/>
    <x v="3"/>
    <s v="Winter"/>
    <s v="XS"/>
    <s v="Blue"/>
    <n v="94.92"/>
    <n v="0"/>
    <n v="94.92"/>
    <d v="2025-08-06T00:00:00"/>
    <n v="5"/>
    <n v="3.3"/>
    <x v="21"/>
    <b v="0"/>
    <s v="null"/>
    <x v="0"/>
    <n v="474.6"/>
    <n v="2025"/>
    <s v="August"/>
  </r>
  <r>
    <x v="676"/>
    <x v="0"/>
    <x v="2"/>
    <s v="Fall"/>
    <s v="XXL"/>
    <s v="Brown"/>
    <n v="91.08"/>
    <n v="0"/>
    <n v="91.08"/>
    <d v="2025-08-06T00:00:00"/>
    <n v="47"/>
    <n v="4.9000000000000004"/>
    <x v="19"/>
    <b v="0"/>
    <s v="null"/>
    <x v="0"/>
    <n v="4280.76"/>
    <n v="2025"/>
    <s v="August"/>
  </r>
  <r>
    <x v="677"/>
    <x v="2"/>
    <x v="2"/>
    <s v="Fall"/>
    <s v="null"/>
    <s v="Brown"/>
    <n v="49.72"/>
    <n v="58.3"/>
    <n v="20.73"/>
    <d v="2025-08-06T00:00:00"/>
    <n v="4"/>
    <n v="1.6"/>
    <x v="5"/>
    <b v="0"/>
    <s v="null"/>
    <x v="0"/>
    <n v="82.92"/>
    <n v="2025"/>
    <s v="August"/>
  </r>
  <r>
    <x v="678"/>
    <x v="2"/>
    <x v="6"/>
    <s v="Winter"/>
    <s v="null"/>
    <s v="Purple"/>
    <n v="23.09"/>
    <n v="7.1"/>
    <n v="21.45"/>
    <d v="2025-08-06T00:00:00"/>
    <n v="11"/>
    <n v="1.2"/>
    <x v="14"/>
    <b v="0"/>
    <s v="null"/>
    <x v="0"/>
    <n v="235.95"/>
    <n v="2025"/>
    <s v="August"/>
  </r>
  <r>
    <x v="679"/>
    <x v="2"/>
    <x v="0"/>
    <s v="Spring"/>
    <s v="null"/>
    <s v="Red"/>
    <n v="49.95"/>
    <n v="0"/>
    <n v="49.95"/>
    <d v="2024-09-17T00:00:00"/>
    <n v="29"/>
    <n v="4.3"/>
    <x v="2"/>
    <b v="0"/>
    <s v="null"/>
    <x v="0"/>
    <n v="1448.5500000000002"/>
    <n v="2024"/>
    <s v="September"/>
  </r>
  <r>
    <x v="680"/>
    <x v="2"/>
    <x v="7"/>
    <s v="Winter"/>
    <s v="null"/>
    <s v="Green"/>
    <n v="25.7"/>
    <n v="0"/>
    <n v="25.7"/>
    <d v="2025-08-06T00:00:00"/>
    <n v="38"/>
    <n v="3.2"/>
    <x v="35"/>
    <b v="1"/>
    <s v="Quality Issue"/>
    <x v="4"/>
    <n v="976.6"/>
    <n v="2025"/>
    <s v="August"/>
  </r>
  <r>
    <x v="681"/>
    <x v="3"/>
    <x v="3"/>
    <s v="Summer"/>
    <s v="XS"/>
    <s v="Green"/>
    <n v="175.22"/>
    <n v="0"/>
    <n v="175.22"/>
    <d v="2025-08-06T00:00:00"/>
    <n v="8"/>
    <n v="4.9000000000000004"/>
    <x v="19"/>
    <b v="0"/>
    <s v="null"/>
    <x v="0"/>
    <n v="1401.76"/>
    <n v="2025"/>
    <s v="August"/>
  </r>
  <r>
    <x v="682"/>
    <x v="4"/>
    <x v="5"/>
    <s v="Summer"/>
    <s v="XS"/>
    <s v="Gray"/>
    <n v="37.57"/>
    <n v="0"/>
    <n v="37.57"/>
    <d v="2025-08-06T00:00:00"/>
    <n v="18"/>
    <n v="1.9"/>
    <x v="29"/>
    <b v="0"/>
    <s v="null"/>
    <x v="0"/>
    <n v="676.26"/>
    <n v="2025"/>
    <s v="August"/>
  </r>
  <r>
    <x v="683"/>
    <x v="0"/>
    <x v="0"/>
    <s v="Spring"/>
    <s v="M"/>
    <s v="Green"/>
    <n v="245.87"/>
    <n v="0"/>
    <n v="245.87"/>
    <d v="2025-06-24T00:00:00"/>
    <n v="27"/>
    <n v="2.6"/>
    <x v="3"/>
    <b v="0"/>
    <s v="null"/>
    <x v="0"/>
    <n v="6638.49"/>
    <n v="2025"/>
    <s v="June"/>
  </r>
  <r>
    <x v="684"/>
    <x v="4"/>
    <x v="2"/>
    <s v="Winter"/>
    <s v="XS"/>
    <s v="Red"/>
    <n v="116.92"/>
    <n v="0"/>
    <n v="116.92"/>
    <d v="2025-08-06T00:00:00"/>
    <n v="13"/>
    <n v="3.2"/>
    <x v="35"/>
    <b v="0"/>
    <s v="null"/>
    <x v="0"/>
    <n v="1519.96"/>
    <n v="2025"/>
    <s v="August"/>
  </r>
  <r>
    <x v="685"/>
    <x v="5"/>
    <x v="5"/>
    <s v="Winter"/>
    <s v="L"/>
    <s v="Pink"/>
    <n v="103.11"/>
    <n v="0"/>
    <n v="103.11"/>
    <d v="2025-08-06T00:00:00"/>
    <n v="17"/>
    <s v="null"/>
    <x v="0"/>
    <b v="0"/>
    <s v="null"/>
    <x v="0"/>
    <n v="1752.87"/>
    <n v="2025"/>
    <s v="August"/>
  </r>
  <r>
    <x v="686"/>
    <x v="0"/>
    <x v="1"/>
    <s v="Fall"/>
    <s v="M"/>
    <s v="Purple"/>
    <n v="238.89"/>
    <n v="0.5"/>
    <n v="237.7"/>
    <d v="2025-08-06T00:00:00"/>
    <n v="28"/>
    <n v="2.7"/>
    <x v="39"/>
    <b v="0"/>
    <s v="null"/>
    <x v="0"/>
    <n v="6655.5999999999995"/>
    <n v="2025"/>
    <s v="August"/>
  </r>
  <r>
    <x v="687"/>
    <x v="3"/>
    <x v="1"/>
    <s v="Summer"/>
    <s v="XS"/>
    <s v="Pink"/>
    <n v="86.81"/>
    <n v="12.6"/>
    <n v="75.87"/>
    <d v="2025-08-06T00:00:00"/>
    <n v="6"/>
    <n v="1.7"/>
    <x v="8"/>
    <b v="0"/>
    <s v="null"/>
    <x v="0"/>
    <n v="455.22"/>
    <n v="2025"/>
    <s v="August"/>
  </r>
  <r>
    <x v="688"/>
    <x v="4"/>
    <x v="3"/>
    <s v="Summer"/>
    <s v="XS"/>
    <s v="Blue"/>
    <n v="58.8"/>
    <n v="11.8"/>
    <n v="51.86"/>
    <d v="2025-08-06T00:00:00"/>
    <n v="8"/>
    <s v="null"/>
    <x v="0"/>
    <b v="0"/>
    <s v="null"/>
    <x v="0"/>
    <n v="414.88"/>
    <n v="2025"/>
    <s v="August"/>
  </r>
  <r>
    <x v="689"/>
    <x v="4"/>
    <x v="5"/>
    <s v="Spring"/>
    <s v="XL"/>
    <s v="Beige"/>
    <n v="41.65"/>
    <n v="52"/>
    <n v="19.989999999999998"/>
    <d v="2025-05-16T00:00:00"/>
    <n v="20"/>
    <n v="1.2"/>
    <x v="14"/>
    <b v="0"/>
    <s v="null"/>
    <x v="0"/>
    <n v="399.79999999999995"/>
    <n v="2025"/>
    <s v="May"/>
  </r>
  <r>
    <x v="690"/>
    <x v="1"/>
    <x v="4"/>
    <s v="Spring"/>
    <s v="XL"/>
    <s v="Black"/>
    <n v="61.67"/>
    <n v="46.4"/>
    <n v="33.06"/>
    <d v="2025-07-15T00:00:00"/>
    <n v="50"/>
    <n v="2.7"/>
    <x v="39"/>
    <b v="0"/>
    <s v="null"/>
    <x v="0"/>
    <n v="1653"/>
    <n v="2025"/>
    <s v="July"/>
  </r>
  <r>
    <x v="691"/>
    <x v="4"/>
    <x v="4"/>
    <s v="Fall"/>
    <s v="XS"/>
    <s v="Black"/>
    <n v="40.39"/>
    <n v="0"/>
    <n v="40.39"/>
    <d v="2025-08-06T00:00:00"/>
    <n v="16"/>
    <s v="null"/>
    <x v="0"/>
    <b v="0"/>
    <s v="null"/>
    <x v="0"/>
    <n v="646.24"/>
    <n v="2025"/>
    <s v="August"/>
  </r>
  <r>
    <x v="692"/>
    <x v="1"/>
    <x v="5"/>
    <s v="Fall"/>
    <s v="XXL"/>
    <s v="Purple"/>
    <n v="95.13"/>
    <n v="45.4"/>
    <n v="51.94"/>
    <d v="2025-08-06T00:00:00"/>
    <n v="46"/>
    <n v="2.5"/>
    <x v="1"/>
    <b v="0"/>
    <s v="null"/>
    <x v="0"/>
    <n v="2389.2399999999998"/>
    <n v="2025"/>
    <s v="August"/>
  </r>
  <r>
    <x v="693"/>
    <x v="4"/>
    <x v="0"/>
    <s v="Fall"/>
    <s v="S"/>
    <s v="Green"/>
    <n v="115.14"/>
    <n v="0"/>
    <n v="115.14"/>
    <d v="2025-08-06T00:00:00"/>
    <n v="43"/>
    <n v="2.5"/>
    <x v="1"/>
    <b v="0"/>
    <s v="null"/>
    <x v="0"/>
    <n v="4951.0200000000004"/>
    <n v="2025"/>
    <s v="August"/>
  </r>
  <r>
    <x v="694"/>
    <x v="1"/>
    <x v="4"/>
    <s v="Summer"/>
    <s v="null"/>
    <s v="Beige"/>
    <n v="59.58"/>
    <n v="0"/>
    <n v="59.58"/>
    <d v="2025-08-06T00:00:00"/>
    <n v="27"/>
    <n v="3.3"/>
    <x v="21"/>
    <b v="0"/>
    <s v="null"/>
    <x v="0"/>
    <n v="1608.6599999999999"/>
    <n v="2025"/>
    <s v="August"/>
  </r>
  <r>
    <x v="695"/>
    <x v="3"/>
    <x v="1"/>
    <s v="Spring"/>
    <s v="M"/>
    <s v="Purple"/>
    <n v="169.89"/>
    <n v="0"/>
    <n v="169.89"/>
    <d v="2025-07-14T00:00:00"/>
    <n v="12"/>
    <n v="1.2"/>
    <x v="14"/>
    <b v="0"/>
    <s v="null"/>
    <x v="0"/>
    <n v="2038.6799999999998"/>
    <n v="2025"/>
    <s v="July"/>
  </r>
  <r>
    <x v="696"/>
    <x v="3"/>
    <x v="3"/>
    <s v="Winter"/>
    <s v="S"/>
    <s v="Black"/>
    <n v="117.38"/>
    <n v="22.5"/>
    <n v="90.97"/>
    <d v="2025-08-06T00:00:00"/>
    <n v="42"/>
    <n v="2.8"/>
    <x v="22"/>
    <b v="1"/>
    <s v="Color Mismatch"/>
    <x v="1"/>
    <n v="3820.74"/>
    <n v="2025"/>
    <s v="August"/>
  </r>
  <r>
    <x v="697"/>
    <x v="1"/>
    <x v="3"/>
    <s v="Winter"/>
    <s v="S"/>
    <s v="Pink"/>
    <n v="118.95"/>
    <n v="0"/>
    <n v="118.95"/>
    <d v="2025-08-06T00:00:00"/>
    <n v="18"/>
    <n v="1.9"/>
    <x v="29"/>
    <b v="1"/>
    <s v="Quality Issue"/>
    <x v="4"/>
    <n v="2141.1"/>
    <n v="2025"/>
    <s v="August"/>
  </r>
  <r>
    <x v="698"/>
    <x v="2"/>
    <x v="1"/>
    <s v="Fall"/>
    <s v="null"/>
    <s v="Red"/>
    <n v="39.299999999999997"/>
    <n v="0"/>
    <n v="39.299999999999997"/>
    <d v="2025-08-06T00:00:00"/>
    <n v="39"/>
    <s v="null"/>
    <x v="0"/>
    <b v="0"/>
    <s v="null"/>
    <x v="0"/>
    <n v="1532.6999999999998"/>
    <n v="2025"/>
    <s v="August"/>
  </r>
  <r>
    <x v="699"/>
    <x v="1"/>
    <x v="4"/>
    <s v="Winter"/>
    <s v="L"/>
    <s v="Beige"/>
    <n v="74.3"/>
    <n v="0"/>
    <n v="74.3"/>
    <d v="2025-08-06T00:00:00"/>
    <n v="31"/>
    <n v="3.8"/>
    <x v="17"/>
    <b v="1"/>
    <s v="Wrong Item"/>
    <x v="6"/>
    <n v="2303.2999999999997"/>
    <n v="2025"/>
    <s v="August"/>
  </r>
  <r>
    <x v="700"/>
    <x v="4"/>
    <x v="4"/>
    <s v="Spring"/>
    <s v="XS"/>
    <s v="Brown"/>
    <n v="62.97"/>
    <n v="0"/>
    <n v="62.97"/>
    <d v="2025-05-26T00:00:00"/>
    <n v="5"/>
    <n v="3.5"/>
    <x v="11"/>
    <b v="0"/>
    <s v="null"/>
    <x v="0"/>
    <n v="314.85000000000002"/>
    <n v="2025"/>
    <s v="May"/>
  </r>
  <r>
    <x v="701"/>
    <x v="2"/>
    <x v="4"/>
    <s v="Summer"/>
    <s v="null"/>
    <s v="Gray"/>
    <n v="73.599999999999994"/>
    <n v="0"/>
    <n v="73.599999999999994"/>
    <d v="2025-08-06T00:00:00"/>
    <n v="1"/>
    <n v="1.8"/>
    <x v="23"/>
    <b v="0"/>
    <s v="null"/>
    <x v="0"/>
    <n v="73.599999999999994"/>
    <n v="2025"/>
    <s v="August"/>
  </r>
  <r>
    <x v="702"/>
    <x v="2"/>
    <x v="3"/>
    <s v="Spring"/>
    <s v="null"/>
    <s v="Black"/>
    <n v="77.849999999999994"/>
    <n v="34.9"/>
    <n v="50.68"/>
    <d v="2025-08-05T00:00:00"/>
    <n v="11"/>
    <s v="null"/>
    <x v="0"/>
    <b v="0"/>
    <s v="null"/>
    <x v="0"/>
    <n v="557.48"/>
    <n v="2025"/>
    <s v="August"/>
  </r>
  <r>
    <x v="703"/>
    <x v="1"/>
    <x v="7"/>
    <s v="Summer"/>
    <s v="null"/>
    <s v="Red"/>
    <n v="94.31"/>
    <n v="0"/>
    <n v="94.31"/>
    <d v="2025-08-06T00:00:00"/>
    <n v="20"/>
    <n v="3"/>
    <x v="0"/>
    <b v="0"/>
    <s v="null"/>
    <x v="0"/>
    <n v="1886.2"/>
    <n v="2025"/>
    <s v="August"/>
  </r>
  <r>
    <x v="704"/>
    <x v="4"/>
    <x v="5"/>
    <s v="Spring"/>
    <s v="null"/>
    <s v="Navy"/>
    <n v="60.36"/>
    <n v="0"/>
    <n v="60.36"/>
    <d v="2024-09-01T00:00:00"/>
    <n v="35"/>
    <n v="3.3"/>
    <x v="21"/>
    <b v="0"/>
    <s v="null"/>
    <x v="0"/>
    <n v="2112.6"/>
    <n v="2024"/>
    <s v="September"/>
  </r>
  <r>
    <x v="705"/>
    <x v="4"/>
    <x v="3"/>
    <s v="Summer"/>
    <s v="XXL"/>
    <s v="Brown"/>
    <n v="94.85"/>
    <n v="0"/>
    <n v="94.85"/>
    <d v="2025-08-06T00:00:00"/>
    <n v="28"/>
    <n v="1.5"/>
    <x v="18"/>
    <b v="0"/>
    <s v="null"/>
    <x v="0"/>
    <n v="2655.7999999999997"/>
    <n v="2025"/>
    <s v="August"/>
  </r>
  <r>
    <x v="706"/>
    <x v="2"/>
    <x v="1"/>
    <s v="Winter"/>
    <s v="null"/>
    <s v="Blue"/>
    <n v="30.52"/>
    <n v="7.9"/>
    <n v="28.11"/>
    <d v="2025-08-06T00:00:00"/>
    <n v="43"/>
    <n v="4.7"/>
    <x v="34"/>
    <b v="0"/>
    <s v="null"/>
    <x v="0"/>
    <n v="1208.73"/>
    <n v="2025"/>
    <s v="August"/>
  </r>
  <r>
    <x v="707"/>
    <x v="5"/>
    <x v="3"/>
    <s v="Summer"/>
    <s v="XS"/>
    <s v="Navy"/>
    <n v="97.06"/>
    <n v="0"/>
    <n v="97.06"/>
    <d v="2025-08-06T00:00:00"/>
    <n v="24"/>
    <n v="3.9"/>
    <x v="26"/>
    <b v="0"/>
    <s v="null"/>
    <x v="0"/>
    <n v="2329.44"/>
    <n v="2025"/>
    <s v="August"/>
  </r>
  <r>
    <x v="708"/>
    <x v="4"/>
    <x v="7"/>
    <s v="Summer"/>
    <s v="M"/>
    <s v="Purple"/>
    <n v="57.85"/>
    <n v="35.4"/>
    <n v="37.369999999999997"/>
    <d v="2025-08-06T00:00:00"/>
    <n v="17"/>
    <s v="null"/>
    <x v="0"/>
    <b v="0"/>
    <s v="null"/>
    <x v="0"/>
    <n v="635.29"/>
    <n v="2025"/>
    <s v="August"/>
  </r>
  <r>
    <x v="709"/>
    <x v="1"/>
    <x v="0"/>
    <s v="Fall"/>
    <s v="M"/>
    <s v="White"/>
    <n v="51.35"/>
    <n v="19.7"/>
    <n v="41.23"/>
    <d v="2025-08-06T00:00:00"/>
    <n v="39"/>
    <n v="1.3"/>
    <x v="31"/>
    <b v="0"/>
    <s v="null"/>
    <x v="0"/>
    <n v="1607.9699999999998"/>
    <n v="2025"/>
    <s v="August"/>
  </r>
  <r>
    <x v="710"/>
    <x v="2"/>
    <x v="5"/>
    <s v="Spring"/>
    <s v="null"/>
    <s v="Black"/>
    <n v="61.34"/>
    <n v="45.4"/>
    <n v="33.49"/>
    <d v="2025-02-03T00:00:00"/>
    <n v="46"/>
    <s v="null"/>
    <x v="0"/>
    <b v="0"/>
    <s v="null"/>
    <x v="0"/>
    <n v="1540.5400000000002"/>
    <n v="2025"/>
    <s v="February"/>
  </r>
  <r>
    <x v="711"/>
    <x v="0"/>
    <x v="2"/>
    <s v="Summer"/>
    <s v="L"/>
    <s v="Purple"/>
    <n v="189.28"/>
    <n v="0"/>
    <n v="189.28"/>
    <d v="2025-08-06T00:00:00"/>
    <n v="41"/>
    <n v="2.7"/>
    <x v="39"/>
    <b v="1"/>
    <s v="Wrong Item"/>
    <x v="6"/>
    <n v="7760.4800000000005"/>
    <n v="2025"/>
    <s v="August"/>
  </r>
  <r>
    <x v="712"/>
    <x v="1"/>
    <x v="2"/>
    <s v="Summer"/>
    <s v="XXL"/>
    <s v="Purple"/>
    <n v="86.67"/>
    <n v="35.799999999999997"/>
    <n v="55.64"/>
    <d v="2025-08-06T00:00:00"/>
    <n v="2"/>
    <n v="4.9000000000000004"/>
    <x v="19"/>
    <b v="0"/>
    <s v="null"/>
    <x v="0"/>
    <n v="111.28"/>
    <n v="2025"/>
    <s v="August"/>
  </r>
  <r>
    <x v="713"/>
    <x v="4"/>
    <x v="5"/>
    <s v="Spring"/>
    <s v="S"/>
    <s v="Navy"/>
    <n v="102.84"/>
    <n v="0"/>
    <n v="102.84"/>
    <d v="2024-09-10T00:00:00"/>
    <n v="27"/>
    <n v="1.8"/>
    <x v="23"/>
    <b v="0"/>
    <s v="null"/>
    <x v="0"/>
    <n v="2776.6800000000003"/>
    <n v="2024"/>
    <s v="September"/>
  </r>
  <r>
    <x v="714"/>
    <x v="0"/>
    <x v="0"/>
    <s v="Fall"/>
    <s v="XXL"/>
    <s v="Green"/>
    <n v="225.21"/>
    <n v="0"/>
    <n v="225.21"/>
    <d v="2025-08-06T00:00:00"/>
    <n v="27"/>
    <n v="3.1"/>
    <x v="30"/>
    <b v="1"/>
    <s v="Changed Mind"/>
    <x v="5"/>
    <n v="6080.67"/>
    <n v="2025"/>
    <s v="August"/>
  </r>
  <r>
    <x v="715"/>
    <x v="5"/>
    <x v="1"/>
    <s v="Winter"/>
    <s v="XL"/>
    <s v="Gray"/>
    <n v="48.91"/>
    <n v="27.8"/>
    <n v="35.31"/>
    <d v="2025-08-06T00:00:00"/>
    <n v="0"/>
    <n v="4.0999999999999996"/>
    <x v="12"/>
    <b v="0"/>
    <s v="null"/>
    <x v="0"/>
    <n v="0"/>
    <n v="2025"/>
    <s v="August"/>
  </r>
  <r>
    <x v="716"/>
    <x v="0"/>
    <x v="7"/>
    <s v="Fall"/>
    <s v="L"/>
    <s v="Pink"/>
    <n v="145.93"/>
    <n v="0"/>
    <n v="145.93"/>
    <d v="2025-08-06T00:00:00"/>
    <n v="19"/>
    <n v="1.5"/>
    <x v="18"/>
    <b v="0"/>
    <s v="null"/>
    <x v="0"/>
    <n v="2772.67"/>
    <n v="2025"/>
    <s v="August"/>
  </r>
  <r>
    <x v="717"/>
    <x v="0"/>
    <x v="2"/>
    <s v="Winter"/>
    <s v="null"/>
    <s v="Green"/>
    <n v="225.92"/>
    <n v="43.7"/>
    <n v="127.19"/>
    <d v="2025-08-06T00:00:00"/>
    <n v="30"/>
    <n v="3.2"/>
    <x v="35"/>
    <b v="0"/>
    <s v="null"/>
    <x v="0"/>
    <n v="3815.7"/>
    <n v="2025"/>
    <s v="August"/>
  </r>
  <r>
    <x v="718"/>
    <x v="0"/>
    <x v="1"/>
    <s v="Summer"/>
    <s v="XL"/>
    <s v="Green"/>
    <n v="202.18"/>
    <n v="39.700000000000003"/>
    <n v="121.91"/>
    <d v="2025-08-06T00:00:00"/>
    <n v="20"/>
    <n v="4.0999999999999996"/>
    <x v="12"/>
    <b v="0"/>
    <s v="null"/>
    <x v="0"/>
    <n v="2438.1999999999998"/>
    <n v="2025"/>
    <s v="August"/>
  </r>
  <r>
    <x v="719"/>
    <x v="1"/>
    <x v="1"/>
    <s v="Fall"/>
    <s v="XL"/>
    <s v="Blue"/>
    <n v="51.85"/>
    <n v="0"/>
    <n v="51.85"/>
    <d v="2025-08-06T00:00:00"/>
    <n v="28"/>
    <s v="null"/>
    <x v="0"/>
    <b v="0"/>
    <s v="null"/>
    <x v="0"/>
    <n v="1451.8"/>
    <n v="2025"/>
    <s v="August"/>
  </r>
  <r>
    <x v="720"/>
    <x v="1"/>
    <x v="1"/>
    <s v="Summer"/>
    <s v="L"/>
    <s v="Gray"/>
    <n v="75.34"/>
    <n v="0"/>
    <n v="75.34"/>
    <d v="2025-08-06T00:00:00"/>
    <n v="21"/>
    <s v="null"/>
    <x v="0"/>
    <b v="0"/>
    <s v="null"/>
    <x v="0"/>
    <n v="1582.14"/>
    <n v="2025"/>
    <s v="August"/>
  </r>
  <r>
    <x v="721"/>
    <x v="3"/>
    <x v="6"/>
    <s v="Spring"/>
    <s v="S"/>
    <s v="Pink"/>
    <n v="92.09"/>
    <n v="54.9"/>
    <n v="41.53"/>
    <d v="2025-01-19T00:00:00"/>
    <n v="44"/>
    <n v="2.2000000000000002"/>
    <x v="40"/>
    <b v="0"/>
    <s v="null"/>
    <x v="0"/>
    <n v="1827.3200000000002"/>
    <n v="2025"/>
    <s v="January"/>
  </r>
  <r>
    <x v="722"/>
    <x v="2"/>
    <x v="0"/>
    <s v="Fall"/>
    <s v="null"/>
    <s v="Blue"/>
    <n v="56.39"/>
    <n v="0"/>
    <n v="56.39"/>
    <d v="2025-08-06T00:00:00"/>
    <n v="49"/>
    <n v="4.2"/>
    <x v="25"/>
    <b v="0"/>
    <s v="null"/>
    <x v="0"/>
    <n v="2763.11"/>
    <n v="2025"/>
    <s v="August"/>
  </r>
  <r>
    <x v="723"/>
    <x v="1"/>
    <x v="3"/>
    <s v="Fall"/>
    <s v="L"/>
    <s v="Pink"/>
    <n v="108.75"/>
    <n v="0"/>
    <n v="108.75"/>
    <d v="2025-08-06T00:00:00"/>
    <n v="38"/>
    <n v="3.8"/>
    <x v="17"/>
    <b v="0"/>
    <s v="null"/>
    <x v="0"/>
    <n v="4132.5"/>
    <n v="2025"/>
    <s v="August"/>
  </r>
  <r>
    <x v="724"/>
    <x v="5"/>
    <x v="1"/>
    <s v="Spring"/>
    <s v="S"/>
    <s v="Red"/>
    <n v="156.85"/>
    <n v="0"/>
    <n v="156.85"/>
    <d v="2025-04-01T00:00:00"/>
    <n v="48"/>
    <n v="3.4"/>
    <x v="7"/>
    <b v="0"/>
    <s v="null"/>
    <x v="0"/>
    <n v="7528.7999999999993"/>
    <n v="2025"/>
    <s v="April"/>
  </r>
  <r>
    <x v="725"/>
    <x v="0"/>
    <x v="1"/>
    <s v="Spring"/>
    <s v="XS"/>
    <s v="Brown"/>
    <n v="168.13"/>
    <n v="0"/>
    <n v="168.13"/>
    <d v="2025-04-18T00:00:00"/>
    <n v="42"/>
    <n v="2.5"/>
    <x v="1"/>
    <b v="0"/>
    <s v="null"/>
    <x v="0"/>
    <n v="7061.46"/>
    <n v="2025"/>
    <s v="April"/>
  </r>
  <r>
    <x v="726"/>
    <x v="3"/>
    <x v="7"/>
    <s v="Summer"/>
    <s v="S"/>
    <s v="Green"/>
    <n v="145.79"/>
    <n v="57"/>
    <n v="62.69"/>
    <d v="2025-08-06T00:00:00"/>
    <n v="46"/>
    <s v="null"/>
    <x v="0"/>
    <b v="0"/>
    <s v="null"/>
    <x v="0"/>
    <n v="2883.74"/>
    <n v="2025"/>
    <s v="August"/>
  </r>
  <r>
    <x v="727"/>
    <x v="4"/>
    <x v="6"/>
    <s v="Winter"/>
    <s v="S"/>
    <s v="White"/>
    <n v="54.14"/>
    <n v="0"/>
    <n v="54.14"/>
    <d v="2025-08-06T00:00:00"/>
    <n v="32"/>
    <s v="null"/>
    <x v="0"/>
    <b v="0"/>
    <s v="null"/>
    <x v="0"/>
    <n v="1732.48"/>
    <n v="2025"/>
    <s v="August"/>
  </r>
  <r>
    <x v="728"/>
    <x v="2"/>
    <x v="0"/>
    <s v="Fall"/>
    <s v="null"/>
    <s v="Navy"/>
    <n v="45.64"/>
    <n v="0"/>
    <n v="45.64"/>
    <d v="2025-08-06T00:00:00"/>
    <n v="36"/>
    <n v="3.6"/>
    <x v="15"/>
    <b v="1"/>
    <s v="Size Issue"/>
    <x v="2"/>
    <n v="1643.04"/>
    <n v="2025"/>
    <s v="August"/>
  </r>
  <r>
    <x v="729"/>
    <x v="4"/>
    <x v="3"/>
    <s v="Fall"/>
    <s v="S"/>
    <s v="Red"/>
    <n v="46.76"/>
    <n v="0"/>
    <n v="46.76"/>
    <d v="2025-08-06T00:00:00"/>
    <n v="38"/>
    <n v="2.7"/>
    <x v="39"/>
    <b v="0"/>
    <s v="null"/>
    <x v="0"/>
    <n v="1776.8799999999999"/>
    <n v="2025"/>
    <s v="August"/>
  </r>
  <r>
    <x v="730"/>
    <x v="5"/>
    <x v="2"/>
    <s v="Winter"/>
    <s v="null"/>
    <s v="Gray"/>
    <n v="75.23"/>
    <n v="0"/>
    <n v="75.23"/>
    <d v="2025-08-06T00:00:00"/>
    <n v="42"/>
    <n v="1.7"/>
    <x v="8"/>
    <b v="1"/>
    <s v="Quality Issue"/>
    <x v="4"/>
    <n v="3159.6600000000003"/>
    <n v="2025"/>
    <s v="August"/>
  </r>
  <r>
    <x v="731"/>
    <x v="5"/>
    <x v="3"/>
    <s v="Summer"/>
    <s v="XL"/>
    <s v="White"/>
    <n v="70.38"/>
    <n v="0"/>
    <n v="70.38"/>
    <d v="2025-08-06T00:00:00"/>
    <n v="37"/>
    <n v="2"/>
    <x v="38"/>
    <b v="0"/>
    <s v="null"/>
    <x v="0"/>
    <n v="2604.06"/>
    <n v="2025"/>
    <s v="August"/>
  </r>
  <r>
    <x v="732"/>
    <x v="4"/>
    <x v="4"/>
    <s v="Summer"/>
    <s v="M"/>
    <s v="Pink"/>
    <n v="76.040000000000006"/>
    <n v="0"/>
    <n v="76.040000000000006"/>
    <d v="2025-08-06T00:00:00"/>
    <n v="13"/>
    <n v="4.4000000000000004"/>
    <x v="6"/>
    <b v="0"/>
    <s v="null"/>
    <x v="0"/>
    <n v="988.5200000000001"/>
    <n v="2025"/>
    <s v="August"/>
  </r>
  <r>
    <x v="733"/>
    <x v="3"/>
    <x v="1"/>
    <s v="Summer"/>
    <s v="XS"/>
    <s v="Black"/>
    <n v="110.82"/>
    <n v="15.7"/>
    <n v="93.42"/>
    <d v="2025-08-06T00:00:00"/>
    <n v="43"/>
    <s v="null"/>
    <x v="0"/>
    <b v="1"/>
    <s v="Size Issue"/>
    <x v="2"/>
    <n v="4017.06"/>
    <n v="2025"/>
    <s v="August"/>
  </r>
  <r>
    <x v="734"/>
    <x v="2"/>
    <x v="7"/>
    <s v="Fall"/>
    <s v="null"/>
    <s v="Navy"/>
    <n v="47.47"/>
    <n v="0"/>
    <n v="47.47"/>
    <d v="2025-08-06T00:00:00"/>
    <n v="42"/>
    <n v="4.7"/>
    <x v="34"/>
    <b v="0"/>
    <s v="null"/>
    <x v="0"/>
    <n v="1993.74"/>
    <n v="2025"/>
    <s v="August"/>
  </r>
  <r>
    <x v="735"/>
    <x v="2"/>
    <x v="6"/>
    <s v="Spring"/>
    <s v="null"/>
    <s v="Red"/>
    <n v="79.94"/>
    <n v="0"/>
    <n v="79.94"/>
    <d v="2025-07-31T00:00:00"/>
    <n v="26"/>
    <n v="3.8"/>
    <x v="17"/>
    <b v="0"/>
    <s v="null"/>
    <x v="0"/>
    <n v="2078.44"/>
    <n v="2025"/>
    <s v="July"/>
  </r>
  <r>
    <x v="736"/>
    <x v="4"/>
    <x v="2"/>
    <s v="Fall"/>
    <s v="XXL"/>
    <s v="Navy"/>
    <n v="74.67"/>
    <n v="0"/>
    <n v="74.67"/>
    <d v="2025-08-06T00:00:00"/>
    <n v="15"/>
    <n v="4.5999999999999996"/>
    <x v="10"/>
    <b v="0"/>
    <s v="null"/>
    <x v="0"/>
    <n v="1120.05"/>
    <n v="2025"/>
    <s v="August"/>
  </r>
  <r>
    <x v="737"/>
    <x v="5"/>
    <x v="7"/>
    <s v="Fall"/>
    <s v="XXL"/>
    <s v="Brown"/>
    <n v="63.79"/>
    <n v="35.5"/>
    <n v="41.14"/>
    <d v="2025-08-06T00:00:00"/>
    <n v="15"/>
    <n v="3.1"/>
    <x v="30"/>
    <b v="1"/>
    <s v="Quality Issue"/>
    <x v="4"/>
    <n v="617.1"/>
    <n v="2025"/>
    <s v="August"/>
  </r>
  <r>
    <x v="738"/>
    <x v="4"/>
    <x v="5"/>
    <s v="Fall"/>
    <s v="XXL"/>
    <s v="Brown"/>
    <n v="49.6"/>
    <n v="0"/>
    <n v="49.6"/>
    <d v="2025-08-06T00:00:00"/>
    <n v="32"/>
    <n v="4.7"/>
    <x v="34"/>
    <b v="0"/>
    <s v="null"/>
    <x v="0"/>
    <n v="1587.2"/>
    <n v="2025"/>
    <s v="August"/>
  </r>
  <r>
    <x v="739"/>
    <x v="1"/>
    <x v="0"/>
    <s v="Spring"/>
    <s v="XL"/>
    <s v="Red"/>
    <n v="57.91"/>
    <n v="0"/>
    <n v="57.91"/>
    <d v="2025-03-13T00:00:00"/>
    <n v="33"/>
    <n v="3.9"/>
    <x v="26"/>
    <b v="0"/>
    <s v="null"/>
    <x v="0"/>
    <n v="1911.03"/>
    <n v="2025"/>
    <s v="March"/>
  </r>
  <r>
    <x v="740"/>
    <x v="5"/>
    <x v="1"/>
    <s v="Summer"/>
    <s v="XL"/>
    <s v="Pink"/>
    <n v="135.99"/>
    <n v="0"/>
    <n v="135.99"/>
    <d v="2025-08-06T00:00:00"/>
    <n v="34"/>
    <n v="3"/>
    <x v="0"/>
    <b v="0"/>
    <s v="null"/>
    <x v="0"/>
    <n v="4623.66"/>
    <n v="2025"/>
    <s v="August"/>
  </r>
  <r>
    <x v="741"/>
    <x v="5"/>
    <x v="3"/>
    <s v="Winter"/>
    <s v="S"/>
    <s v="Purple"/>
    <n v="53.49"/>
    <n v="21.8"/>
    <n v="41.83"/>
    <d v="2025-08-06T00:00:00"/>
    <n v="41"/>
    <n v="2.1"/>
    <x v="36"/>
    <b v="0"/>
    <s v="null"/>
    <x v="0"/>
    <n v="1715.03"/>
    <n v="2025"/>
    <s v="August"/>
  </r>
  <r>
    <x v="742"/>
    <x v="1"/>
    <x v="7"/>
    <s v="Summer"/>
    <s v="S"/>
    <s v="Pink"/>
    <n v="113.29"/>
    <n v="34"/>
    <n v="74.77"/>
    <d v="2025-08-06T00:00:00"/>
    <n v="10"/>
    <s v="null"/>
    <x v="0"/>
    <b v="0"/>
    <s v="null"/>
    <x v="0"/>
    <n v="747.69999999999993"/>
    <n v="2025"/>
    <s v="August"/>
  </r>
  <r>
    <x v="743"/>
    <x v="1"/>
    <x v="4"/>
    <s v="Winter"/>
    <s v="L"/>
    <s v="White"/>
    <n v="110.87"/>
    <n v="6"/>
    <n v="104.22"/>
    <d v="2025-08-06T00:00:00"/>
    <n v="15"/>
    <s v="null"/>
    <x v="0"/>
    <b v="0"/>
    <s v="null"/>
    <x v="0"/>
    <n v="1563.3"/>
    <n v="2025"/>
    <s v="August"/>
  </r>
  <r>
    <x v="744"/>
    <x v="1"/>
    <x v="5"/>
    <s v="Fall"/>
    <s v="null"/>
    <s v="Navy"/>
    <n v="94.3"/>
    <n v="0"/>
    <n v="94.3"/>
    <d v="2025-08-06T00:00:00"/>
    <n v="16"/>
    <s v="null"/>
    <x v="0"/>
    <b v="0"/>
    <s v="null"/>
    <x v="0"/>
    <n v="1508.8"/>
    <n v="2025"/>
    <s v="August"/>
  </r>
  <r>
    <x v="745"/>
    <x v="2"/>
    <x v="7"/>
    <s v="Spring"/>
    <s v="null"/>
    <s v="Red"/>
    <n v="37.94"/>
    <n v="0"/>
    <n v="37.94"/>
    <d v="2024-10-08T00:00:00"/>
    <n v="9"/>
    <n v="4.5999999999999996"/>
    <x v="10"/>
    <b v="0"/>
    <s v="null"/>
    <x v="0"/>
    <n v="341.46"/>
    <n v="2024"/>
    <s v="October"/>
  </r>
  <r>
    <x v="746"/>
    <x v="0"/>
    <x v="5"/>
    <s v="Winter"/>
    <s v="XXL"/>
    <s v="Gray"/>
    <n v="200.24"/>
    <n v="23"/>
    <n v="154.18"/>
    <d v="2025-08-06T00:00:00"/>
    <n v="38"/>
    <s v="null"/>
    <x v="0"/>
    <b v="0"/>
    <s v="null"/>
    <x v="0"/>
    <n v="5858.84"/>
    <n v="2025"/>
    <s v="August"/>
  </r>
  <r>
    <x v="747"/>
    <x v="2"/>
    <x v="7"/>
    <s v="Winter"/>
    <s v="null"/>
    <s v="Purple"/>
    <n v="43.45"/>
    <n v="0"/>
    <n v="43.45"/>
    <d v="2025-08-06T00:00:00"/>
    <n v="50"/>
    <n v="4"/>
    <x v="20"/>
    <b v="0"/>
    <s v="null"/>
    <x v="0"/>
    <n v="2172.5"/>
    <n v="2025"/>
    <s v="August"/>
  </r>
  <r>
    <x v="748"/>
    <x v="4"/>
    <x v="7"/>
    <s v="Summer"/>
    <s v="L"/>
    <s v="Red"/>
    <n v="76.92"/>
    <n v="9.6"/>
    <n v="69.540000000000006"/>
    <d v="2025-08-06T00:00:00"/>
    <n v="20"/>
    <n v="2"/>
    <x v="38"/>
    <b v="0"/>
    <s v="null"/>
    <x v="0"/>
    <n v="1390.8000000000002"/>
    <n v="2025"/>
    <s v="August"/>
  </r>
  <r>
    <x v="749"/>
    <x v="2"/>
    <x v="7"/>
    <s v="Fall"/>
    <s v="null"/>
    <s v="White"/>
    <n v="21.09"/>
    <n v="0"/>
    <n v="21.09"/>
    <d v="2025-08-06T00:00:00"/>
    <n v="33"/>
    <n v="4.0999999999999996"/>
    <x v="12"/>
    <b v="1"/>
    <s v="Size Issue"/>
    <x v="2"/>
    <n v="695.97"/>
    <n v="2025"/>
    <s v="August"/>
  </r>
  <r>
    <x v="750"/>
    <x v="5"/>
    <x v="2"/>
    <s v="Winter"/>
    <s v="XL"/>
    <s v="Green"/>
    <n v="55.47"/>
    <n v="0"/>
    <n v="55.47"/>
    <d v="2025-08-06T00:00:00"/>
    <n v="18"/>
    <s v="null"/>
    <x v="0"/>
    <b v="0"/>
    <s v="null"/>
    <x v="0"/>
    <n v="998.46"/>
    <n v="2025"/>
    <s v="August"/>
  </r>
  <r>
    <x v="751"/>
    <x v="0"/>
    <x v="4"/>
    <s v="Spring"/>
    <s v="XXL"/>
    <s v="White"/>
    <n v="122.53"/>
    <n v="0"/>
    <n v="122.53"/>
    <d v="2024-09-21T00:00:00"/>
    <n v="25"/>
    <s v="null"/>
    <x v="0"/>
    <b v="0"/>
    <s v="null"/>
    <x v="0"/>
    <n v="3063.25"/>
    <n v="2024"/>
    <s v="September"/>
  </r>
  <r>
    <x v="752"/>
    <x v="2"/>
    <x v="1"/>
    <s v="Summer"/>
    <s v="null"/>
    <s v="Beige"/>
    <n v="61.13"/>
    <n v="0"/>
    <n v="61.13"/>
    <d v="2025-08-06T00:00:00"/>
    <n v="34"/>
    <n v="2.6"/>
    <x v="3"/>
    <b v="0"/>
    <s v="null"/>
    <x v="0"/>
    <n v="2078.42"/>
    <n v="2025"/>
    <s v="August"/>
  </r>
  <r>
    <x v="753"/>
    <x v="0"/>
    <x v="1"/>
    <s v="Spring"/>
    <s v="XS"/>
    <s v="Brown"/>
    <n v="127.59"/>
    <n v="0"/>
    <n v="127.59"/>
    <d v="2025-05-08T00:00:00"/>
    <n v="1"/>
    <n v="4.9000000000000004"/>
    <x v="19"/>
    <b v="0"/>
    <s v="null"/>
    <x v="0"/>
    <n v="127.59"/>
    <n v="2025"/>
    <s v="May"/>
  </r>
  <r>
    <x v="754"/>
    <x v="2"/>
    <x v="5"/>
    <s v="Summer"/>
    <s v="null"/>
    <s v="Navy"/>
    <n v="73.040000000000006"/>
    <n v="0"/>
    <n v="73.040000000000006"/>
    <d v="2025-08-06T00:00:00"/>
    <n v="44"/>
    <n v="4.2"/>
    <x v="25"/>
    <b v="0"/>
    <s v="null"/>
    <x v="0"/>
    <n v="3213.76"/>
    <n v="2025"/>
    <s v="August"/>
  </r>
  <r>
    <x v="755"/>
    <x v="0"/>
    <x v="1"/>
    <s v="Winter"/>
    <s v="XL"/>
    <s v="Beige"/>
    <n v="129.46"/>
    <n v="0"/>
    <n v="129.46"/>
    <d v="2025-08-06T00:00:00"/>
    <n v="32"/>
    <n v="4"/>
    <x v="20"/>
    <b v="0"/>
    <s v="null"/>
    <x v="0"/>
    <n v="4142.72"/>
    <n v="2025"/>
    <s v="August"/>
  </r>
  <r>
    <x v="756"/>
    <x v="2"/>
    <x v="2"/>
    <s v="Winter"/>
    <s v="null"/>
    <s v="White"/>
    <n v="51.3"/>
    <n v="0"/>
    <n v="51.3"/>
    <d v="2025-08-06T00:00:00"/>
    <n v="33"/>
    <s v="null"/>
    <x v="0"/>
    <b v="0"/>
    <s v="null"/>
    <x v="0"/>
    <n v="1692.8999999999999"/>
    <n v="2025"/>
    <s v="August"/>
  </r>
  <r>
    <x v="757"/>
    <x v="5"/>
    <x v="4"/>
    <s v="Spring"/>
    <s v="L"/>
    <s v="Gray"/>
    <n v="173"/>
    <n v="0"/>
    <n v="173"/>
    <d v="2025-04-12T00:00:00"/>
    <n v="13"/>
    <n v="3.9"/>
    <x v="26"/>
    <b v="0"/>
    <s v="null"/>
    <x v="0"/>
    <n v="2249"/>
    <n v="2025"/>
    <s v="April"/>
  </r>
  <r>
    <x v="758"/>
    <x v="2"/>
    <x v="1"/>
    <s v="Summer"/>
    <s v="null"/>
    <s v="Green"/>
    <n v="70.72"/>
    <n v="0"/>
    <n v="70.72"/>
    <d v="2025-08-06T00:00:00"/>
    <n v="18"/>
    <n v="2.8"/>
    <x v="22"/>
    <b v="0"/>
    <s v="null"/>
    <x v="0"/>
    <n v="1272.96"/>
    <n v="2025"/>
    <s v="August"/>
  </r>
  <r>
    <x v="759"/>
    <x v="5"/>
    <x v="7"/>
    <s v="Summer"/>
    <s v="S"/>
    <s v="Black"/>
    <n v="126.37"/>
    <n v="0"/>
    <n v="126.37"/>
    <d v="2025-08-06T00:00:00"/>
    <n v="42"/>
    <n v="2"/>
    <x v="38"/>
    <b v="0"/>
    <s v="null"/>
    <x v="0"/>
    <n v="5307.54"/>
    <n v="2025"/>
    <s v="August"/>
  </r>
  <r>
    <x v="760"/>
    <x v="4"/>
    <x v="0"/>
    <s v="Winter"/>
    <s v="XXL"/>
    <s v="Blue"/>
    <n v="84.19"/>
    <n v="9.6"/>
    <n v="76.11"/>
    <d v="2025-08-06T00:00:00"/>
    <n v="45"/>
    <n v="2.1"/>
    <x v="36"/>
    <b v="0"/>
    <s v="null"/>
    <x v="0"/>
    <n v="3424.95"/>
    <n v="2025"/>
    <s v="August"/>
  </r>
  <r>
    <x v="761"/>
    <x v="2"/>
    <x v="7"/>
    <s v="Summer"/>
    <s v="null"/>
    <s v="Pink"/>
    <n v="59.39"/>
    <n v="44.6"/>
    <n v="32.9"/>
    <d v="2025-08-06T00:00:00"/>
    <n v="41"/>
    <n v="2.2999999999999998"/>
    <x v="27"/>
    <b v="1"/>
    <s v="Color Mismatch"/>
    <x v="1"/>
    <n v="1348.8999999999999"/>
    <n v="2025"/>
    <s v="August"/>
  </r>
  <r>
    <x v="762"/>
    <x v="0"/>
    <x v="3"/>
    <s v="Fall"/>
    <s v="M"/>
    <s v="Green"/>
    <n v="195.38"/>
    <n v="0.3"/>
    <n v="194.79"/>
    <d v="2025-08-06T00:00:00"/>
    <n v="30"/>
    <n v="2.9"/>
    <x v="4"/>
    <b v="0"/>
    <s v="null"/>
    <x v="0"/>
    <n v="5843.7"/>
    <n v="2025"/>
    <s v="August"/>
  </r>
  <r>
    <x v="763"/>
    <x v="5"/>
    <x v="6"/>
    <s v="Spring"/>
    <s v="S"/>
    <s v="White"/>
    <n v="107.64"/>
    <n v="7.5"/>
    <n v="99.57"/>
    <d v="2024-09-10T00:00:00"/>
    <n v="21"/>
    <n v="4.5999999999999996"/>
    <x v="10"/>
    <b v="0"/>
    <s v="null"/>
    <x v="0"/>
    <n v="2090.9699999999998"/>
    <n v="2024"/>
    <s v="September"/>
  </r>
  <r>
    <x v="764"/>
    <x v="3"/>
    <x v="4"/>
    <s v="Spring"/>
    <s v="L"/>
    <s v="Blue"/>
    <n v="63.12"/>
    <n v="0"/>
    <n v="63.12"/>
    <d v="2024-11-08T00:00:00"/>
    <n v="35"/>
    <n v="2.9"/>
    <x v="4"/>
    <b v="0"/>
    <s v="null"/>
    <x v="0"/>
    <n v="2209.1999999999998"/>
    <n v="2024"/>
    <s v="November"/>
  </r>
  <r>
    <x v="765"/>
    <x v="4"/>
    <x v="6"/>
    <s v="Fall"/>
    <s v="L"/>
    <s v="Blue"/>
    <n v="58.91"/>
    <n v="0"/>
    <n v="58.91"/>
    <d v="2025-08-06T00:00:00"/>
    <n v="17"/>
    <n v="2"/>
    <x v="38"/>
    <b v="0"/>
    <s v="null"/>
    <x v="0"/>
    <n v="1001.4699999999999"/>
    <n v="2025"/>
    <s v="August"/>
  </r>
  <r>
    <x v="766"/>
    <x v="4"/>
    <x v="4"/>
    <s v="Summer"/>
    <s v="L"/>
    <s v="Green"/>
    <n v="93.27"/>
    <n v="0"/>
    <n v="93.27"/>
    <d v="2025-08-06T00:00:00"/>
    <n v="18"/>
    <n v="3.7"/>
    <x v="13"/>
    <b v="0"/>
    <s v="null"/>
    <x v="0"/>
    <n v="1678.86"/>
    <n v="2025"/>
    <s v="August"/>
  </r>
  <r>
    <x v="767"/>
    <x v="5"/>
    <x v="7"/>
    <s v="Spring"/>
    <s v="XL"/>
    <s v="Green"/>
    <n v="147.88"/>
    <n v="36.799999999999997"/>
    <n v="93.46"/>
    <d v="2024-09-08T00:00:00"/>
    <n v="37"/>
    <n v="3.3"/>
    <x v="21"/>
    <b v="0"/>
    <s v="null"/>
    <x v="0"/>
    <n v="3458.02"/>
    <n v="2024"/>
    <s v="September"/>
  </r>
  <r>
    <x v="768"/>
    <x v="1"/>
    <x v="1"/>
    <s v="Fall"/>
    <s v="L"/>
    <s v="Gray"/>
    <n v="30.53"/>
    <n v="0"/>
    <n v="30.53"/>
    <d v="2025-08-06T00:00:00"/>
    <n v="25"/>
    <n v="2.5"/>
    <x v="1"/>
    <b v="0"/>
    <s v="null"/>
    <x v="0"/>
    <n v="763.25"/>
    <n v="2025"/>
    <s v="August"/>
  </r>
  <r>
    <x v="769"/>
    <x v="1"/>
    <x v="0"/>
    <s v="Fall"/>
    <s v="S"/>
    <s v="White"/>
    <n v="104.96"/>
    <n v="1.6"/>
    <n v="103.28"/>
    <d v="2025-08-06T00:00:00"/>
    <n v="33"/>
    <n v="2"/>
    <x v="38"/>
    <b v="0"/>
    <s v="null"/>
    <x v="0"/>
    <n v="3408.2400000000002"/>
    <n v="2025"/>
    <s v="August"/>
  </r>
  <r>
    <x v="770"/>
    <x v="5"/>
    <x v="4"/>
    <s v="Winter"/>
    <s v="XS"/>
    <s v="Blue"/>
    <n v="75.52"/>
    <n v="0"/>
    <n v="75.52"/>
    <d v="2025-08-06T00:00:00"/>
    <n v="2"/>
    <n v="2.8"/>
    <x v="22"/>
    <b v="0"/>
    <s v="null"/>
    <x v="0"/>
    <n v="151.04"/>
    <n v="2025"/>
    <s v="August"/>
  </r>
  <r>
    <x v="771"/>
    <x v="4"/>
    <x v="6"/>
    <s v="Winter"/>
    <s v="M"/>
    <s v="Red"/>
    <n v="54.7"/>
    <n v="0"/>
    <n v="54.7"/>
    <d v="2025-08-06T00:00:00"/>
    <n v="18"/>
    <n v="4.2"/>
    <x v="25"/>
    <b v="0"/>
    <s v="null"/>
    <x v="0"/>
    <n v="984.6"/>
    <n v="2025"/>
    <s v="August"/>
  </r>
  <r>
    <x v="772"/>
    <x v="3"/>
    <x v="5"/>
    <s v="Summer"/>
    <s v="XS"/>
    <s v="Black"/>
    <n v="126.25"/>
    <n v="25.9"/>
    <n v="93.55"/>
    <d v="2025-08-06T00:00:00"/>
    <n v="40"/>
    <n v="1.5"/>
    <x v="18"/>
    <b v="1"/>
    <s v="Size Issue"/>
    <x v="2"/>
    <n v="3742"/>
    <n v="2025"/>
    <s v="August"/>
  </r>
  <r>
    <x v="773"/>
    <x v="3"/>
    <x v="2"/>
    <s v="Summer"/>
    <s v="XS"/>
    <s v="Blue"/>
    <n v="63.86"/>
    <n v="52.8"/>
    <n v="30.14"/>
    <d v="2025-08-06T00:00:00"/>
    <n v="23"/>
    <s v="null"/>
    <x v="0"/>
    <b v="0"/>
    <s v="null"/>
    <x v="0"/>
    <n v="693.22"/>
    <n v="2025"/>
    <s v="August"/>
  </r>
  <r>
    <x v="774"/>
    <x v="2"/>
    <x v="1"/>
    <s v="Winter"/>
    <s v="null"/>
    <s v="Red"/>
    <n v="75.930000000000007"/>
    <n v="0"/>
    <n v="75.930000000000007"/>
    <d v="2025-08-06T00:00:00"/>
    <n v="32"/>
    <n v="3.1"/>
    <x v="30"/>
    <b v="0"/>
    <s v="null"/>
    <x v="0"/>
    <n v="2429.7600000000002"/>
    <n v="2025"/>
    <s v="August"/>
  </r>
  <r>
    <x v="775"/>
    <x v="1"/>
    <x v="0"/>
    <s v="Fall"/>
    <s v="M"/>
    <s v="Brown"/>
    <n v="82.51"/>
    <n v="27.3"/>
    <n v="59.98"/>
    <d v="2025-08-06T00:00:00"/>
    <n v="9"/>
    <n v="3.8"/>
    <x v="17"/>
    <b v="0"/>
    <s v="null"/>
    <x v="0"/>
    <n v="539.81999999999994"/>
    <n v="2025"/>
    <s v="August"/>
  </r>
  <r>
    <x v="776"/>
    <x v="4"/>
    <x v="2"/>
    <s v="Fall"/>
    <s v="XXL"/>
    <s v="Green"/>
    <n v="46.02"/>
    <n v="0"/>
    <n v="46.02"/>
    <d v="2025-08-06T00:00:00"/>
    <n v="21"/>
    <n v="1.1000000000000001"/>
    <x v="16"/>
    <b v="0"/>
    <s v="null"/>
    <x v="0"/>
    <n v="966.42000000000007"/>
    <n v="2025"/>
    <s v="August"/>
  </r>
  <r>
    <x v="777"/>
    <x v="5"/>
    <x v="3"/>
    <s v="Winter"/>
    <s v="XXL"/>
    <s v="Brown"/>
    <n v="125.67"/>
    <n v="45.5"/>
    <n v="68.489999999999995"/>
    <d v="2025-08-06T00:00:00"/>
    <n v="27"/>
    <n v="1.6"/>
    <x v="5"/>
    <b v="0"/>
    <s v="null"/>
    <x v="0"/>
    <n v="1849.2299999999998"/>
    <n v="2025"/>
    <s v="August"/>
  </r>
  <r>
    <x v="778"/>
    <x v="3"/>
    <x v="3"/>
    <s v="Winter"/>
    <s v="S"/>
    <s v="Red"/>
    <n v="65.61"/>
    <n v="50.7"/>
    <n v="32.35"/>
    <d v="2025-08-06T00:00:00"/>
    <n v="23"/>
    <n v="1.1000000000000001"/>
    <x v="16"/>
    <b v="0"/>
    <s v="null"/>
    <x v="0"/>
    <n v="744.05000000000007"/>
    <n v="2025"/>
    <s v="August"/>
  </r>
  <r>
    <x v="779"/>
    <x v="5"/>
    <x v="2"/>
    <s v="Summer"/>
    <s v="XS"/>
    <s v="Beige"/>
    <n v="91.61"/>
    <n v="0"/>
    <n v="91.61"/>
    <d v="2025-08-06T00:00:00"/>
    <n v="31"/>
    <n v="1.4"/>
    <x v="28"/>
    <b v="0"/>
    <s v="null"/>
    <x v="0"/>
    <n v="2839.91"/>
    <n v="2025"/>
    <s v="August"/>
  </r>
  <r>
    <x v="780"/>
    <x v="0"/>
    <x v="4"/>
    <s v="Summer"/>
    <s v="XS"/>
    <s v="Pink"/>
    <n v="162.78"/>
    <n v="0"/>
    <n v="162.78"/>
    <d v="2025-08-06T00:00:00"/>
    <n v="0"/>
    <s v="null"/>
    <x v="0"/>
    <b v="0"/>
    <s v="null"/>
    <x v="0"/>
    <n v="0"/>
    <n v="2025"/>
    <s v="August"/>
  </r>
  <r>
    <x v="781"/>
    <x v="0"/>
    <x v="3"/>
    <s v="Winter"/>
    <s v="M"/>
    <s v="Gray"/>
    <n v="134.35"/>
    <n v="35.299999999999997"/>
    <n v="86.92"/>
    <d v="2025-08-06T00:00:00"/>
    <n v="36"/>
    <s v="null"/>
    <x v="0"/>
    <b v="0"/>
    <s v="null"/>
    <x v="0"/>
    <n v="3129.12"/>
    <n v="2025"/>
    <s v="August"/>
  </r>
  <r>
    <x v="782"/>
    <x v="4"/>
    <x v="3"/>
    <s v="Spring"/>
    <s v="null"/>
    <s v="Gray"/>
    <n v="77.739999999999995"/>
    <n v="38.799999999999997"/>
    <n v="47.58"/>
    <d v="2025-07-11T00:00:00"/>
    <n v="23"/>
    <n v="4.3"/>
    <x v="2"/>
    <b v="0"/>
    <s v="null"/>
    <x v="0"/>
    <n v="1094.3399999999999"/>
    <n v="2025"/>
    <s v="July"/>
  </r>
  <r>
    <x v="783"/>
    <x v="2"/>
    <x v="6"/>
    <s v="Summer"/>
    <s v="null"/>
    <s v="Brown"/>
    <n v="49.33"/>
    <n v="59.9"/>
    <n v="19.78"/>
    <d v="2025-08-06T00:00:00"/>
    <n v="47"/>
    <s v="null"/>
    <x v="0"/>
    <b v="0"/>
    <s v="null"/>
    <x v="0"/>
    <n v="929.66000000000008"/>
    <n v="2025"/>
    <s v="August"/>
  </r>
  <r>
    <x v="784"/>
    <x v="0"/>
    <x v="7"/>
    <s v="Summer"/>
    <s v="S"/>
    <s v="Gray"/>
    <n v="231.52"/>
    <n v="17.3"/>
    <n v="191.47"/>
    <d v="2025-08-06T00:00:00"/>
    <n v="49"/>
    <n v="2.1"/>
    <x v="36"/>
    <b v="0"/>
    <s v="null"/>
    <x v="0"/>
    <n v="9382.0300000000007"/>
    <n v="2025"/>
    <s v="August"/>
  </r>
  <r>
    <x v="785"/>
    <x v="0"/>
    <x v="6"/>
    <s v="Winter"/>
    <s v="XL"/>
    <s v="White"/>
    <n v="140.1"/>
    <n v="0"/>
    <n v="140.1"/>
    <d v="2025-08-06T00:00:00"/>
    <n v="14"/>
    <n v="3.9"/>
    <x v="26"/>
    <b v="0"/>
    <s v="null"/>
    <x v="0"/>
    <n v="1961.3999999999999"/>
    <n v="2025"/>
    <s v="August"/>
  </r>
  <r>
    <x v="786"/>
    <x v="5"/>
    <x v="5"/>
    <s v="Summer"/>
    <s v="S"/>
    <s v="Pink"/>
    <n v="117.38"/>
    <n v="27.8"/>
    <n v="84.75"/>
    <d v="2025-08-06T00:00:00"/>
    <n v="34"/>
    <n v="2.8"/>
    <x v="22"/>
    <b v="1"/>
    <s v="Quality Issue"/>
    <x v="4"/>
    <n v="2881.5"/>
    <n v="2025"/>
    <s v="August"/>
  </r>
  <r>
    <x v="787"/>
    <x v="1"/>
    <x v="5"/>
    <s v="Spring"/>
    <s v="S"/>
    <s v="Purple"/>
    <n v="83.98"/>
    <n v="0"/>
    <n v="83.98"/>
    <d v="2024-08-29T00:00:00"/>
    <n v="23"/>
    <n v="1.9"/>
    <x v="29"/>
    <b v="0"/>
    <s v="null"/>
    <x v="0"/>
    <n v="1931.5400000000002"/>
    <n v="2024"/>
    <s v="August"/>
  </r>
  <r>
    <x v="788"/>
    <x v="5"/>
    <x v="4"/>
    <s v="Spring"/>
    <s v="XL"/>
    <s v="Navy"/>
    <n v="111.67"/>
    <n v="53.5"/>
    <n v="51.93"/>
    <d v="2025-02-05T00:00:00"/>
    <n v="19"/>
    <s v="null"/>
    <x v="0"/>
    <b v="0"/>
    <s v="null"/>
    <x v="0"/>
    <n v="986.67"/>
    <n v="2025"/>
    <s v="February"/>
  </r>
  <r>
    <x v="789"/>
    <x v="4"/>
    <x v="4"/>
    <s v="Summer"/>
    <s v="S"/>
    <s v="White"/>
    <n v="25.16"/>
    <n v="0"/>
    <n v="25.16"/>
    <d v="2025-08-06T00:00:00"/>
    <n v="37"/>
    <n v="2.8"/>
    <x v="22"/>
    <b v="0"/>
    <s v="null"/>
    <x v="0"/>
    <n v="930.92"/>
    <n v="2025"/>
    <s v="August"/>
  </r>
  <r>
    <x v="790"/>
    <x v="0"/>
    <x v="2"/>
    <s v="Fall"/>
    <s v="XL"/>
    <s v="Blue"/>
    <n v="175.82"/>
    <n v="23"/>
    <n v="135.38"/>
    <d v="2025-08-06T00:00:00"/>
    <n v="1"/>
    <n v="3.7"/>
    <x v="13"/>
    <b v="0"/>
    <s v="null"/>
    <x v="0"/>
    <n v="135.38"/>
    <n v="2025"/>
    <s v="August"/>
  </r>
  <r>
    <x v="791"/>
    <x v="1"/>
    <x v="3"/>
    <s v="Summer"/>
    <s v="XS"/>
    <s v="Green"/>
    <n v="53.25"/>
    <n v="37.5"/>
    <n v="33.28"/>
    <d v="2025-08-06T00:00:00"/>
    <n v="33"/>
    <n v="4.3"/>
    <x v="2"/>
    <b v="0"/>
    <s v="null"/>
    <x v="0"/>
    <n v="1098.24"/>
    <n v="2025"/>
    <s v="August"/>
  </r>
  <r>
    <x v="792"/>
    <x v="0"/>
    <x v="2"/>
    <s v="Fall"/>
    <s v="M"/>
    <s v="Purple"/>
    <n v="215.19"/>
    <n v="43"/>
    <n v="122.66"/>
    <d v="2025-08-06T00:00:00"/>
    <n v="48"/>
    <n v="2.5"/>
    <x v="1"/>
    <b v="0"/>
    <s v="null"/>
    <x v="0"/>
    <n v="5887.68"/>
    <n v="2025"/>
    <s v="August"/>
  </r>
  <r>
    <x v="793"/>
    <x v="4"/>
    <x v="0"/>
    <s v="Summer"/>
    <s v="S"/>
    <s v="Pink"/>
    <n v="78.41"/>
    <n v="20.7"/>
    <n v="62.18"/>
    <d v="2025-08-06T00:00:00"/>
    <n v="9"/>
    <n v="4.4000000000000004"/>
    <x v="6"/>
    <b v="0"/>
    <s v="null"/>
    <x v="0"/>
    <n v="559.62"/>
    <n v="2025"/>
    <s v="August"/>
  </r>
  <r>
    <x v="794"/>
    <x v="3"/>
    <x v="0"/>
    <s v="Summer"/>
    <s v="XXL"/>
    <s v="Pink"/>
    <n v="173.15"/>
    <n v="0"/>
    <n v="173.15"/>
    <d v="2025-08-06T00:00:00"/>
    <n v="45"/>
    <n v="2.2000000000000002"/>
    <x v="40"/>
    <b v="0"/>
    <s v="null"/>
    <x v="0"/>
    <n v="7791.75"/>
    <n v="2025"/>
    <s v="August"/>
  </r>
  <r>
    <x v="795"/>
    <x v="2"/>
    <x v="0"/>
    <s v="Fall"/>
    <s v="null"/>
    <s v="Blue"/>
    <n v="16.84"/>
    <n v="36.6"/>
    <n v="10.68"/>
    <d v="2025-08-06T00:00:00"/>
    <n v="34"/>
    <n v="1.7"/>
    <x v="8"/>
    <b v="0"/>
    <s v="null"/>
    <x v="0"/>
    <n v="363.12"/>
    <n v="2025"/>
    <s v="August"/>
  </r>
  <r>
    <x v="796"/>
    <x v="0"/>
    <x v="7"/>
    <s v="Summer"/>
    <s v="S"/>
    <s v="Purple"/>
    <n v="128.6"/>
    <n v="0"/>
    <n v="128.6"/>
    <d v="2025-08-06T00:00:00"/>
    <n v="11"/>
    <n v="2.2999999999999998"/>
    <x v="27"/>
    <b v="0"/>
    <s v="null"/>
    <x v="0"/>
    <n v="1414.6"/>
    <n v="2025"/>
    <s v="August"/>
  </r>
  <r>
    <x v="797"/>
    <x v="0"/>
    <x v="5"/>
    <s v="Spring"/>
    <s v="XXL"/>
    <s v="Green"/>
    <n v="131.74"/>
    <n v="0"/>
    <n v="131.74"/>
    <d v="2024-09-13T00:00:00"/>
    <n v="46"/>
    <n v="4.5999999999999996"/>
    <x v="10"/>
    <b v="0"/>
    <s v="null"/>
    <x v="0"/>
    <n v="6060.0400000000009"/>
    <n v="2024"/>
    <s v="September"/>
  </r>
  <r>
    <x v="798"/>
    <x v="4"/>
    <x v="7"/>
    <s v="Summer"/>
    <s v="XXL"/>
    <s v="White"/>
    <n v="28.15"/>
    <n v="12.7"/>
    <n v="24.57"/>
    <d v="2025-08-06T00:00:00"/>
    <n v="13"/>
    <n v="3.9"/>
    <x v="26"/>
    <b v="0"/>
    <s v="null"/>
    <x v="0"/>
    <n v="319.41000000000003"/>
    <n v="2025"/>
    <s v="August"/>
  </r>
  <r>
    <x v="799"/>
    <x v="0"/>
    <x v="7"/>
    <s v="Winter"/>
    <s v="XL"/>
    <s v="Red"/>
    <n v="165.1"/>
    <n v="58.4"/>
    <n v="68.680000000000007"/>
    <d v="2025-08-06T00:00:00"/>
    <n v="29"/>
    <n v="1.2"/>
    <x v="14"/>
    <b v="0"/>
    <s v="null"/>
    <x v="0"/>
    <n v="1991.7200000000003"/>
    <n v="2025"/>
    <s v="August"/>
  </r>
  <r>
    <x v="800"/>
    <x v="1"/>
    <x v="3"/>
    <s v="Spring"/>
    <s v="XL"/>
    <s v="Gray"/>
    <n v="49.62"/>
    <n v="0.8"/>
    <n v="49.22"/>
    <d v="2024-11-17T00:00:00"/>
    <n v="22"/>
    <n v="2.2999999999999998"/>
    <x v="27"/>
    <b v="0"/>
    <s v="null"/>
    <x v="0"/>
    <n v="1082.8399999999999"/>
    <n v="2024"/>
    <s v="November"/>
  </r>
  <r>
    <x v="801"/>
    <x v="1"/>
    <x v="2"/>
    <s v="Fall"/>
    <s v="XL"/>
    <s v="Black"/>
    <n v="98.52"/>
    <n v="18.899999999999999"/>
    <n v="79.900000000000006"/>
    <d v="2025-08-06T00:00:00"/>
    <n v="37"/>
    <n v="4.0999999999999996"/>
    <x v="12"/>
    <b v="1"/>
    <s v="Wrong Item"/>
    <x v="6"/>
    <n v="2956.3"/>
    <n v="2025"/>
    <s v="August"/>
  </r>
  <r>
    <x v="802"/>
    <x v="3"/>
    <x v="3"/>
    <s v="Fall"/>
    <s v="S"/>
    <s v="Green"/>
    <n v="94.19"/>
    <n v="30.8"/>
    <n v="65.180000000000007"/>
    <d v="2025-08-06T00:00:00"/>
    <n v="31"/>
    <n v="1.4"/>
    <x v="28"/>
    <b v="0"/>
    <s v="null"/>
    <x v="0"/>
    <n v="2020.5800000000002"/>
    <n v="2025"/>
    <s v="August"/>
  </r>
  <r>
    <x v="803"/>
    <x v="2"/>
    <x v="7"/>
    <s v="Winter"/>
    <s v="null"/>
    <s v="Gray"/>
    <n v="23.5"/>
    <n v="0"/>
    <n v="23.5"/>
    <d v="2025-08-06T00:00:00"/>
    <n v="14"/>
    <n v="3.9"/>
    <x v="26"/>
    <b v="1"/>
    <s v="Quality Issue"/>
    <x v="4"/>
    <n v="329"/>
    <n v="2025"/>
    <s v="August"/>
  </r>
  <r>
    <x v="804"/>
    <x v="4"/>
    <x v="0"/>
    <s v="Fall"/>
    <s v="S"/>
    <s v="Beige"/>
    <n v="109.36"/>
    <n v="0"/>
    <n v="109.36"/>
    <d v="2025-08-06T00:00:00"/>
    <n v="0"/>
    <n v="1.1000000000000001"/>
    <x v="16"/>
    <b v="0"/>
    <s v="null"/>
    <x v="0"/>
    <n v="0"/>
    <n v="2025"/>
    <s v="August"/>
  </r>
  <r>
    <x v="805"/>
    <x v="2"/>
    <x v="4"/>
    <s v="Fall"/>
    <s v="null"/>
    <s v="Blue"/>
    <n v="69.73"/>
    <n v="0"/>
    <n v="69.73"/>
    <d v="2025-08-06T00:00:00"/>
    <n v="7"/>
    <n v="1.1000000000000001"/>
    <x v="16"/>
    <b v="1"/>
    <s v="Color Mismatch"/>
    <x v="1"/>
    <n v="488.11"/>
    <n v="2025"/>
    <s v="August"/>
  </r>
  <r>
    <x v="806"/>
    <x v="3"/>
    <x v="4"/>
    <s v="Summer"/>
    <s v="XS"/>
    <s v="Green"/>
    <n v="199.03"/>
    <n v="57.3"/>
    <n v="84.99"/>
    <d v="2025-08-06T00:00:00"/>
    <n v="37"/>
    <n v="3.4"/>
    <x v="7"/>
    <b v="0"/>
    <s v="null"/>
    <x v="0"/>
    <n v="3144.6299999999997"/>
    <n v="2025"/>
    <s v="August"/>
  </r>
  <r>
    <x v="807"/>
    <x v="4"/>
    <x v="6"/>
    <s v="Spring"/>
    <s v="M"/>
    <s v="White"/>
    <n v="82.32"/>
    <n v="56.7"/>
    <n v="35.64"/>
    <d v="2024-12-23T00:00:00"/>
    <n v="41"/>
    <s v="null"/>
    <x v="0"/>
    <b v="0"/>
    <s v="null"/>
    <x v="0"/>
    <n v="1461.24"/>
    <n v="2024"/>
    <s v="December"/>
  </r>
  <r>
    <x v="808"/>
    <x v="4"/>
    <x v="1"/>
    <s v="Spring"/>
    <s v="M"/>
    <s v="Navy"/>
    <n v="52.42"/>
    <n v="9.9"/>
    <n v="47.23"/>
    <d v="2024-10-16T00:00:00"/>
    <n v="42"/>
    <n v="3.5"/>
    <x v="11"/>
    <b v="0"/>
    <s v="null"/>
    <x v="0"/>
    <n v="1983.6599999999999"/>
    <n v="2024"/>
    <s v="October"/>
  </r>
  <r>
    <x v="809"/>
    <x v="0"/>
    <x v="5"/>
    <s v="Fall"/>
    <s v="S"/>
    <s v="White"/>
    <n v="180.49"/>
    <n v="0"/>
    <n v="180.49"/>
    <d v="2025-08-06T00:00:00"/>
    <n v="18"/>
    <n v="2.5"/>
    <x v="1"/>
    <b v="1"/>
    <s v="Wrong Item"/>
    <x v="6"/>
    <n v="3248.82"/>
    <n v="2025"/>
    <s v="August"/>
  </r>
  <r>
    <x v="810"/>
    <x v="5"/>
    <x v="5"/>
    <s v="Fall"/>
    <s v="XL"/>
    <s v="White"/>
    <n v="63.02"/>
    <n v="0"/>
    <n v="63.02"/>
    <d v="2025-08-06T00:00:00"/>
    <n v="37"/>
    <n v="2.5"/>
    <x v="1"/>
    <b v="0"/>
    <s v="null"/>
    <x v="0"/>
    <n v="2331.7400000000002"/>
    <n v="2025"/>
    <s v="August"/>
  </r>
  <r>
    <x v="811"/>
    <x v="1"/>
    <x v="3"/>
    <s v="Spring"/>
    <s v="XL"/>
    <s v="Red"/>
    <n v="97.05"/>
    <n v="0"/>
    <n v="97.05"/>
    <d v="2024-12-25T00:00:00"/>
    <n v="9"/>
    <s v="null"/>
    <x v="0"/>
    <b v="0"/>
    <s v="null"/>
    <x v="0"/>
    <n v="873.44999999999993"/>
    <n v="2024"/>
    <s v="December"/>
  </r>
  <r>
    <x v="812"/>
    <x v="4"/>
    <x v="0"/>
    <s v="Winter"/>
    <s v="XXL"/>
    <s v="Pink"/>
    <n v="79.62"/>
    <n v="0"/>
    <n v="79.62"/>
    <d v="2025-08-06T00:00:00"/>
    <n v="37"/>
    <n v="4.0999999999999996"/>
    <x v="12"/>
    <b v="0"/>
    <s v="null"/>
    <x v="0"/>
    <n v="2945.94"/>
    <n v="2025"/>
    <s v="August"/>
  </r>
  <r>
    <x v="813"/>
    <x v="5"/>
    <x v="0"/>
    <s v="Winter"/>
    <s v="M"/>
    <s v="Red"/>
    <n v="82.5"/>
    <n v="0"/>
    <n v="82.5"/>
    <d v="2025-08-06T00:00:00"/>
    <n v="0"/>
    <s v="null"/>
    <x v="0"/>
    <b v="0"/>
    <s v="null"/>
    <x v="0"/>
    <n v="0"/>
    <n v="2025"/>
    <s v="August"/>
  </r>
  <r>
    <x v="814"/>
    <x v="4"/>
    <x v="5"/>
    <s v="Spring"/>
    <s v="L"/>
    <s v="Purple"/>
    <n v="117.18"/>
    <n v="13.7"/>
    <n v="101.13"/>
    <d v="2025-08-02T00:00:00"/>
    <n v="5"/>
    <n v="4.8"/>
    <x v="33"/>
    <b v="0"/>
    <s v="null"/>
    <x v="0"/>
    <n v="505.65"/>
    <n v="2025"/>
    <s v="August"/>
  </r>
  <r>
    <x v="815"/>
    <x v="0"/>
    <x v="5"/>
    <s v="Spring"/>
    <s v="XS"/>
    <s v="Brown"/>
    <n v="174.05"/>
    <n v="0"/>
    <n v="174.05"/>
    <d v="2025-04-13T00:00:00"/>
    <n v="9"/>
    <s v="null"/>
    <x v="0"/>
    <b v="0"/>
    <s v="null"/>
    <x v="0"/>
    <n v="1566.45"/>
    <n v="2025"/>
    <s v="April"/>
  </r>
  <r>
    <x v="816"/>
    <x v="4"/>
    <x v="7"/>
    <s v="Spring"/>
    <s v="XS"/>
    <s v="Brown"/>
    <n v="58.29"/>
    <n v="0"/>
    <n v="58.29"/>
    <d v="2025-01-07T00:00:00"/>
    <n v="22"/>
    <n v="2.2999999999999998"/>
    <x v="27"/>
    <b v="0"/>
    <s v="null"/>
    <x v="0"/>
    <n v="1282.3799999999999"/>
    <n v="2025"/>
    <s v="January"/>
  </r>
  <r>
    <x v="817"/>
    <x v="4"/>
    <x v="4"/>
    <s v="Summer"/>
    <s v="M"/>
    <s v="White"/>
    <n v="61.42"/>
    <n v="57.5"/>
    <n v="26.1"/>
    <d v="2025-08-06T00:00:00"/>
    <n v="3"/>
    <n v="4.8"/>
    <x v="33"/>
    <b v="0"/>
    <s v="null"/>
    <x v="0"/>
    <n v="78.300000000000011"/>
    <n v="2025"/>
    <s v="August"/>
  </r>
  <r>
    <x v="818"/>
    <x v="2"/>
    <x v="0"/>
    <s v="Winter"/>
    <s v="null"/>
    <s v="Pink"/>
    <n v="20.239999999999998"/>
    <n v="0"/>
    <n v="20.239999999999998"/>
    <d v="2025-08-06T00:00:00"/>
    <n v="20"/>
    <n v="4.0999999999999996"/>
    <x v="12"/>
    <b v="0"/>
    <s v="null"/>
    <x v="0"/>
    <n v="404.79999999999995"/>
    <n v="2025"/>
    <s v="August"/>
  </r>
  <r>
    <x v="819"/>
    <x v="4"/>
    <x v="0"/>
    <s v="Fall"/>
    <s v="L"/>
    <s v="Red"/>
    <n v="88.58"/>
    <n v="0"/>
    <n v="88.58"/>
    <d v="2025-08-06T00:00:00"/>
    <n v="50"/>
    <s v="null"/>
    <x v="0"/>
    <b v="0"/>
    <s v="null"/>
    <x v="0"/>
    <n v="4429"/>
    <n v="2025"/>
    <s v="August"/>
  </r>
  <r>
    <x v="820"/>
    <x v="4"/>
    <x v="5"/>
    <s v="Winter"/>
    <s v="XXL"/>
    <s v="Purple"/>
    <n v="67.92"/>
    <n v="0"/>
    <n v="67.92"/>
    <d v="2025-08-06T00:00:00"/>
    <n v="23"/>
    <n v="1.8"/>
    <x v="23"/>
    <b v="1"/>
    <s v="Size Issue"/>
    <x v="2"/>
    <n v="1562.16"/>
    <n v="2025"/>
    <s v="August"/>
  </r>
  <r>
    <x v="821"/>
    <x v="2"/>
    <x v="5"/>
    <s v="Fall"/>
    <s v="null"/>
    <s v="White"/>
    <n v="25.39"/>
    <n v="0"/>
    <n v="25.39"/>
    <d v="2025-08-06T00:00:00"/>
    <n v="42"/>
    <n v="1.8"/>
    <x v="23"/>
    <b v="0"/>
    <s v="null"/>
    <x v="0"/>
    <n v="1066.3800000000001"/>
    <n v="2025"/>
    <s v="August"/>
  </r>
  <r>
    <x v="822"/>
    <x v="5"/>
    <x v="7"/>
    <s v="Winter"/>
    <s v="S"/>
    <s v="Black"/>
    <n v="115.89"/>
    <n v="39.4"/>
    <n v="70.23"/>
    <d v="2025-08-06T00:00:00"/>
    <n v="14"/>
    <n v="3.8"/>
    <x v="17"/>
    <b v="1"/>
    <s v="Damaged"/>
    <x v="3"/>
    <n v="983.22"/>
    <n v="2025"/>
    <s v="August"/>
  </r>
  <r>
    <x v="823"/>
    <x v="4"/>
    <x v="7"/>
    <s v="Summer"/>
    <s v="XL"/>
    <s v="Blue"/>
    <n v="103.94"/>
    <n v="16.100000000000001"/>
    <n v="87.21"/>
    <d v="2025-08-06T00:00:00"/>
    <n v="6"/>
    <n v="4.9000000000000004"/>
    <x v="19"/>
    <b v="1"/>
    <s v="Changed Mind"/>
    <x v="5"/>
    <n v="523.26"/>
    <n v="2025"/>
    <s v="August"/>
  </r>
  <r>
    <x v="824"/>
    <x v="3"/>
    <x v="6"/>
    <s v="Winter"/>
    <s v="L"/>
    <s v="Red"/>
    <n v="94.72"/>
    <n v="20.5"/>
    <n v="75.3"/>
    <d v="2025-08-06T00:00:00"/>
    <n v="24"/>
    <n v="3.6"/>
    <x v="15"/>
    <b v="0"/>
    <s v="null"/>
    <x v="0"/>
    <n v="1807.1999999999998"/>
    <n v="2025"/>
    <s v="August"/>
  </r>
  <r>
    <x v="825"/>
    <x v="2"/>
    <x v="5"/>
    <s v="Fall"/>
    <s v="null"/>
    <s v="Pink"/>
    <n v="23.28"/>
    <n v="0"/>
    <n v="23.28"/>
    <d v="2025-08-06T00:00:00"/>
    <n v="44"/>
    <n v="3.1"/>
    <x v="30"/>
    <b v="1"/>
    <s v="Quality Issue"/>
    <x v="4"/>
    <n v="1024.3200000000002"/>
    <n v="2025"/>
    <s v="August"/>
  </r>
  <r>
    <x v="826"/>
    <x v="1"/>
    <x v="6"/>
    <s v="Summer"/>
    <s v="S"/>
    <s v="Pink"/>
    <n v="90.73"/>
    <n v="0"/>
    <n v="90.73"/>
    <d v="2025-08-06T00:00:00"/>
    <n v="14"/>
    <n v="1.1000000000000001"/>
    <x v="16"/>
    <b v="0"/>
    <s v="null"/>
    <x v="0"/>
    <n v="1270.22"/>
    <n v="2025"/>
    <s v="August"/>
  </r>
  <r>
    <x v="827"/>
    <x v="4"/>
    <x v="4"/>
    <s v="Fall"/>
    <s v="XXL"/>
    <s v="Green"/>
    <n v="25.74"/>
    <n v="0"/>
    <n v="25.74"/>
    <d v="2025-08-06T00:00:00"/>
    <n v="33"/>
    <n v="1.1000000000000001"/>
    <x v="16"/>
    <b v="1"/>
    <s v="Color Mismatch"/>
    <x v="1"/>
    <n v="849.42"/>
    <n v="2025"/>
    <s v="August"/>
  </r>
  <r>
    <x v="828"/>
    <x v="3"/>
    <x v="5"/>
    <s v="Spring"/>
    <s v="XL"/>
    <s v="Gray"/>
    <n v="162.97"/>
    <n v="0"/>
    <n v="162.97"/>
    <d v="2024-11-22T00:00:00"/>
    <n v="47"/>
    <n v="2.2000000000000002"/>
    <x v="40"/>
    <b v="1"/>
    <s v="Wrong Item"/>
    <x v="6"/>
    <n v="7659.59"/>
    <n v="2024"/>
    <s v="November"/>
  </r>
  <r>
    <x v="829"/>
    <x v="2"/>
    <x v="4"/>
    <s v="Winter"/>
    <s v="null"/>
    <s v="Black"/>
    <n v="50.33"/>
    <n v="8.6999999999999993"/>
    <n v="45.95"/>
    <d v="2025-08-06T00:00:00"/>
    <n v="14"/>
    <n v="1.3"/>
    <x v="31"/>
    <b v="0"/>
    <s v="null"/>
    <x v="0"/>
    <n v="643.30000000000007"/>
    <n v="2025"/>
    <s v="August"/>
  </r>
  <r>
    <x v="830"/>
    <x v="3"/>
    <x v="1"/>
    <s v="Spring"/>
    <s v="null"/>
    <s v="Pink"/>
    <n v="60.38"/>
    <n v="0"/>
    <n v="60.38"/>
    <d v="2025-04-29T00:00:00"/>
    <n v="0"/>
    <s v="null"/>
    <x v="0"/>
    <b v="0"/>
    <s v="null"/>
    <x v="0"/>
    <n v="0"/>
    <n v="2025"/>
    <s v="April"/>
  </r>
  <r>
    <x v="831"/>
    <x v="1"/>
    <x v="1"/>
    <s v="Summer"/>
    <s v="XXL"/>
    <s v="Black"/>
    <n v="103.65"/>
    <n v="0"/>
    <n v="103.65"/>
    <d v="2025-08-06T00:00:00"/>
    <n v="29"/>
    <n v="3.7"/>
    <x v="13"/>
    <b v="0"/>
    <s v="null"/>
    <x v="0"/>
    <n v="3005.8500000000004"/>
    <n v="2025"/>
    <s v="August"/>
  </r>
  <r>
    <x v="832"/>
    <x v="4"/>
    <x v="6"/>
    <s v="Spring"/>
    <s v="L"/>
    <s v="Beige"/>
    <n v="75.14"/>
    <n v="0"/>
    <n v="75.14"/>
    <d v="2025-01-27T00:00:00"/>
    <n v="41"/>
    <s v="null"/>
    <x v="0"/>
    <b v="1"/>
    <s v="Changed Mind"/>
    <x v="5"/>
    <n v="3080.7400000000002"/>
    <n v="2025"/>
    <s v="January"/>
  </r>
  <r>
    <x v="833"/>
    <x v="3"/>
    <x v="4"/>
    <s v="Winter"/>
    <s v="S"/>
    <s v="Pink"/>
    <n v="88"/>
    <n v="0"/>
    <n v="88"/>
    <d v="2025-08-06T00:00:00"/>
    <n v="2"/>
    <n v="1.9"/>
    <x v="29"/>
    <b v="0"/>
    <s v="null"/>
    <x v="0"/>
    <n v="176"/>
    <n v="2025"/>
    <s v="August"/>
  </r>
  <r>
    <x v="834"/>
    <x v="5"/>
    <x v="5"/>
    <s v="Winter"/>
    <s v="XS"/>
    <s v="Red"/>
    <n v="69.540000000000006"/>
    <n v="0"/>
    <n v="69.540000000000006"/>
    <d v="2025-08-06T00:00:00"/>
    <n v="21"/>
    <s v="null"/>
    <x v="0"/>
    <b v="0"/>
    <s v="null"/>
    <x v="0"/>
    <n v="1460.3400000000001"/>
    <n v="2025"/>
    <s v="August"/>
  </r>
  <r>
    <x v="835"/>
    <x v="0"/>
    <x v="3"/>
    <s v="Winter"/>
    <s v="XS"/>
    <s v="Pink"/>
    <n v="209.52"/>
    <n v="0"/>
    <n v="209.52"/>
    <d v="2025-08-06T00:00:00"/>
    <n v="48"/>
    <n v="2.6"/>
    <x v="3"/>
    <b v="0"/>
    <s v="null"/>
    <x v="0"/>
    <n v="10056.960000000001"/>
    <n v="2025"/>
    <s v="August"/>
  </r>
  <r>
    <x v="836"/>
    <x v="3"/>
    <x v="4"/>
    <s v="Fall"/>
    <s v="XXL"/>
    <s v="Beige"/>
    <n v="97.42"/>
    <n v="0"/>
    <n v="97.42"/>
    <d v="2025-08-06T00:00:00"/>
    <n v="35"/>
    <n v="2"/>
    <x v="38"/>
    <b v="0"/>
    <s v="null"/>
    <x v="0"/>
    <n v="3409.7000000000003"/>
    <n v="2025"/>
    <s v="August"/>
  </r>
  <r>
    <x v="837"/>
    <x v="5"/>
    <x v="1"/>
    <s v="Winter"/>
    <s v="XS"/>
    <s v="White"/>
    <n v="154.6"/>
    <n v="0"/>
    <n v="154.6"/>
    <d v="2025-08-06T00:00:00"/>
    <n v="38"/>
    <n v="4.5"/>
    <x v="24"/>
    <b v="1"/>
    <s v="Changed Mind"/>
    <x v="5"/>
    <n v="5874.8"/>
    <n v="2025"/>
    <s v="August"/>
  </r>
  <r>
    <x v="838"/>
    <x v="4"/>
    <x v="0"/>
    <s v="Summer"/>
    <s v="XL"/>
    <s v="White"/>
    <n v="81.59"/>
    <n v="38"/>
    <n v="50.59"/>
    <d v="2025-08-06T00:00:00"/>
    <n v="31"/>
    <n v="1.2"/>
    <x v="14"/>
    <b v="0"/>
    <s v="null"/>
    <x v="0"/>
    <n v="1568.2900000000002"/>
    <n v="2025"/>
    <s v="August"/>
  </r>
  <r>
    <x v="839"/>
    <x v="2"/>
    <x v="3"/>
    <s v="Winter"/>
    <s v="null"/>
    <s v="Brown"/>
    <n v="48.04"/>
    <n v="0"/>
    <n v="48.04"/>
    <d v="2025-08-06T00:00:00"/>
    <n v="46"/>
    <n v="4.8"/>
    <x v="33"/>
    <b v="0"/>
    <s v="null"/>
    <x v="0"/>
    <n v="2209.84"/>
    <n v="2025"/>
    <s v="August"/>
  </r>
  <r>
    <x v="840"/>
    <x v="1"/>
    <x v="2"/>
    <s v="Fall"/>
    <s v="S"/>
    <s v="Green"/>
    <n v="70.77"/>
    <n v="0"/>
    <n v="70.77"/>
    <d v="2025-08-06T00:00:00"/>
    <n v="5"/>
    <n v="3.7"/>
    <x v="13"/>
    <b v="0"/>
    <s v="null"/>
    <x v="0"/>
    <n v="353.84999999999997"/>
    <n v="2025"/>
    <s v="August"/>
  </r>
  <r>
    <x v="841"/>
    <x v="0"/>
    <x v="7"/>
    <s v="Fall"/>
    <s v="S"/>
    <s v="Gray"/>
    <n v="103.49"/>
    <n v="0"/>
    <n v="103.49"/>
    <d v="2025-08-06T00:00:00"/>
    <n v="12"/>
    <n v="1.8"/>
    <x v="23"/>
    <b v="0"/>
    <s v="null"/>
    <x v="0"/>
    <n v="1241.8799999999999"/>
    <n v="2025"/>
    <s v="August"/>
  </r>
  <r>
    <x v="842"/>
    <x v="0"/>
    <x v="1"/>
    <s v="Spring"/>
    <s v="L"/>
    <s v="Purple"/>
    <n v="138.88999999999999"/>
    <n v="0"/>
    <n v="138.88999999999999"/>
    <d v="2025-01-30T00:00:00"/>
    <n v="10"/>
    <s v="null"/>
    <x v="0"/>
    <b v="0"/>
    <s v="null"/>
    <x v="0"/>
    <n v="1388.8999999999999"/>
    <n v="2025"/>
    <s v="January"/>
  </r>
  <r>
    <x v="843"/>
    <x v="2"/>
    <x v="4"/>
    <s v="Winter"/>
    <s v="null"/>
    <s v="Green"/>
    <n v="73.510000000000005"/>
    <n v="32.200000000000003"/>
    <n v="49.84"/>
    <d v="2025-08-06T00:00:00"/>
    <n v="17"/>
    <s v="null"/>
    <x v="0"/>
    <b v="1"/>
    <s v="Wrong Item"/>
    <x v="6"/>
    <n v="847.28000000000009"/>
    <n v="2025"/>
    <s v="August"/>
  </r>
  <r>
    <x v="844"/>
    <x v="4"/>
    <x v="0"/>
    <s v="Spring"/>
    <s v="M"/>
    <s v="Purple"/>
    <n v="82.37"/>
    <n v="0"/>
    <n v="82.37"/>
    <d v="2025-06-04T00:00:00"/>
    <n v="49"/>
    <n v="3.3"/>
    <x v="21"/>
    <b v="0"/>
    <s v="null"/>
    <x v="0"/>
    <n v="4036.13"/>
    <n v="2025"/>
    <s v="June"/>
  </r>
  <r>
    <x v="845"/>
    <x v="5"/>
    <x v="5"/>
    <s v="Summer"/>
    <s v="XS"/>
    <s v="Navy"/>
    <n v="81.709999999999994"/>
    <n v="18"/>
    <n v="67"/>
    <d v="2025-08-06T00:00:00"/>
    <n v="28"/>
    <n v="4.7"/>
    <x v="34"/>
    <b v="0"/>
    <s v="null"/>
    <x v="0"/>
    <n v="1876"/>
    <n v="2025"/>
    <s v="August"/>
  </r>
  <r>
    <x v="846"/>
    <x v="5"/>
    <x v="2"/>
    <s v="Winter"/>
    <s v="XXL"/>
    <s v="Navy"/>
    <n v="107.02"/>
    <n v="10.6"/>
    <n v="95.68"/>
    <d v="2025-08-06T00:00:00"/>
    <n v="6"/>
    <s v="null"/>
    <x v="0"/>
    <b v="0"/>
    <s v="null"/>
    <x v="0"/>
    <n v="574.08000000000004"/>
    <n v="2025"/>
    <s v="August"/>
  </r>
  <r>
    <x v="847"/>
    <x v="4"/>
    <x v="4"/>
    <s v="Summer"/>
    <s v="XL"/>
    <s v="Pink"/>
    <n v="103.23"/>
    <n v="18.7"/>
    <n v="83.93"/>
    <d v="2025-08-06T00:00:00"/>
    <n v="6"/>
    <n v="4"/>
    <x v="20"/>
    <b v="0"/>
    <s v="null"/>
    <x v="0"/>
    <n v="503.58000000000004"/>
    <n v="2025"/>
    <s v="August"/>
  </r>
  <r>
    <x v="848"/>
    <x v="1"/>
    <x v="6"/>
    <s v="Fall"/>
    <s v="L"/>
    <s v="Blue"/>
    <n v="100.48"/>
    <n v="17.600000000000001"/>
    <n v="82.8"/>
    <d v="2025-08-06T00:00:00"/>
    <n v="19"/>
    <s v="null"/>
    <x v="0"/>
    <b v="0"/>
    <s v="null"/>
    <x v="0"/>
    <n v="1573.2"/>
    <n v="2025"/>
    <s v="August"/>
  </r>
  <r>
    <x v="849"/>
    <x v="3"/>
    <x v="5"/>
    <s v="Winter"/>
    <s v="XL"/>
    <s v="White"/>
    <n v="160.87"/>
    <n v="53.7"/>
    <n v="74.48"/>
    <d v="2025-08-06T00:00:00"/>
    <n v="18"/>
    <s v="null"/>
    <x v="0"/>
    <b v="0"/>
    <s v="null"/>
    <x v="0"/>
    <n v="1340.64"/>
    <n v="2025"/>
    <s v="August"/>
  </r>
  <r>
    <x v="850"/>
    <x v="2"/>
    <x v="3"/>
    <s v="Fall"/>
    <s v="null"/>
    <s v="White"/>
    <n v="78.39"/>
    <n v="0"/>
    <n v="78.39"/>
    <d v="2025-08-06T00:00:00"/>
    <n v="7"/>
    <n v="4.2"/>
    <x v="25"/>
    <b v="0"/>
    <s v="null"/>
    <x v="0"/>
    <n v="548.73"/>
    <n v="2025"/>
    <s v="August"/>
  </r>
  <r>
    <x v="851"/>
    <x v="0"/>
    <x v="0"/>
    <s v="Spring"/>
    <s v="S"/>
    <s v="Beige"/>
    <n v="168.38"/>
    <n v="23.1"/>
    <n v="129.47999999999999"/>
    <d v="2025-06-04T00:00:00"/>
    <n v="3"/>
    <n v="2"/>
    <x v="38"/>
    <b v="0"/>
    <s v="null"/>
    <x v="0"/>
    <n v="388.43999999999994"/>
    <n v="2025"/>
    <s v="June"/>
  </r>
  <r>
    <x v="852"/>
    <x v="3"/>
    <x v="2"/>
    <s v="Winter"/>
    <s v="S"/>
    <s v="Navy"/>
    <n v="128.35"/>
    <n v="0"/>
    <n v="128.35"/>
    <d v="2025-08-06T00:00:00"/>
    <n v="20"/>
    <n v="2.5"/>
    <x v="1"/>
    <b v="0"/>
    <s v="null"/>
    <x v="0"/>
    <n v="2567"/>
    <n v="2025"/>
    <s v="August"/>
  </r>
  <r>
    <x v="853"/>
    <x v="5"/>
    <x v="1"/>
    <s v="Spring"/>
    <s v="XL"/>
    <s v="Gray"/>
    <n v="138.16999999999999"/>
    <n v="3"/>
    <n v="134.02000000000001"/>
    <d v="2025-04-04T00:00:00"/>
    <n v="34"/>
    <n v="4.0999999999999996"/>
    <x v="12"/>
    <b v="0"/>
    <s v="null"/>
    <x v="0"/>
    <n v="4556.68"/>
    <n v="2025"/>
    <s v="April"/>
  </r>
  <r>
    <x v="854"/>
    <x v="5"/>
    <x v="1"/>
    <s v="Fall"/>
    <s v="M"/>
    <s v="Navy"/>
    <n v="52.45"/>
    <n v="0"/>
    <n v="52.45"/>
    <d v="2025-08-06T00:00:00"/>
    <n v="16"/>
    <n v="1.7"/>
    <x v="8"/>
    <b v="0"/>
    <s v="null"/>
    <x v="0"/>
    <n v="839.2"/>
    <n v="2025"/>
    <s v="August"/>
  </r>
  <r>
    <x v="855"/>
    <x v="3"/>
    <x v="4"/>
    <s v="Winter"/>
    <s v="XS"/>
    <s v="White"/>
    <n v="171.53"/>
    <n v="0"/>
    <n v="171.53"/>
    <d v="2025-08-06T00:00:00"/>
    <n v="12"/>
    <n v="4.8"/>
    <x v="33"/>
    <b v="0"/>
    <s v="null"/>
    <x v="0"/>
    <n v="2058.36"/>
    <n v="2025"/>
    <s v="August"/>
  </r>
  <r>
    <x v="856"/>
    <x v="1"/>
    <x v="3"/>
    <s v="Fall"/>
    <s v="XXL"/>
    <s v="Brown"/>
    <n v="81.23"/>
    <n v="1.2"/>
    <n v="80.260000000000005"/>
    <d v="2025-08-06T00:00:00"/>
    <n v="10"/>
    <n v="4.9000000000000004"/>
    <x v="19"/>
    <b v="0"/>
    <s v="null"/>
    <x v="0"/>
    <n v="802.6"/>
    <n v="2025"/>
    <s v="August"/>
  </r>
  <r>
    <x v="857"/>
    <x v="2"/>
    <x v="2"/>
    <s v="Spring"/>
    <s v="null"/>
    <s v="Blue"/>
    <n v="31.37"/>
    <n v="44.1"/>
    <n v="17.54"/>
    <d v="2024-09-13T00:00:00"/>
    <n v="11"/>
    <n v="3.4"/>
    <x v="7"/>
    <b v="0"/>
    <s v="null"/>
    <x v="0"/>
    <n v="192.94"/>
    <n v="2024"/>
    <s v="September"/>
  </r>
  <r>
    <x v="858"/>
    <x v="4"/>
    <x v="6"/>
    <s v="Spring"/>
    <s v="S"/>
    <s v="Red"/>
    <n v="93.89"/>
    <n v="0"/>
    <n v="93.89"/>
    <d v="2025-02-03T00:00:00"/>
    <n v="3"/>
    <n v="1.8"/>
    <x v="23"/>
    <b v="0"/>
    <s v="null"/>
    <x v="0"/>
    <n v="281.67"/>
    <n v="2025"/>
    <s v="February"/>
  </r>
  <r>
    <x v="859"/>
    <x v="4"/>
    <x v="1"/>
    <s v="Spring"/>
    <s v="XL"/>
    <s v="Gray"/>
    <n v="54.84"/>
    <n v="0"/>
    <n v="54.84"/>
    <d v="2024-09-22T00:00:00"/>
    <n v="12"/>
    <n v="3.2"/>
    <x v="35"/>
    <b v="0"/>
    <s v="null"/>
    <x v="0"/>
    <n v="658.08"/>
    <n v="2024"/>
    <s v="September"/>
  </r>
  <r>
    <x v="860"/>
    <x v="5"/>
    <x v="0"/>
    <s v="Winter"/>
    <s v="L"/>
    <s v="Red"/>
    <n v="140.34"/>
    <n v="0"/>
    <n v="140.34"/>
    <d v="2025-08-06T00:00:00"/>
    <n v="23"/>
    <n v="2.8"/>
    <x v="22"/>
    <b v="1"/>
    <s v="Changed Mind"/>
    <x v="5"/>
    <n v="3227.82"/>
    <n v="2025"/>
    <s v="August"/>
  </r>
  <r>
    <x v="861"/>
    <x v="1"/>
    <x v="2"/>
    <s v="Fall"/>
    <s v="M"/>
    <s v="Red"/>
    <n v="51.88"/>
    <n v="16.8"/>
    <n v="43.16"/>
    <d v="2025-08-06T00:00:00"/>
    <n v="30"/>
    <n v="1.5"/>
    <x v="18"/>
    <b v="0"/>
    <s v="null"/>
    <x v="0"/>
    <n v="1294.8"/>
    <n v="2025"/>
    <s v="August"/>
  </r>
  <r>
    <x v="862"/>
    <x v="5"/>
    <x v="3"/>
    <s v="Spring"/>
    <s v="S"/>
    <s v="Purple"/>
    <n v="136.19999999999999"/>
    <n v="44.3"/>
    <n v="75.86"/>
    <d v="2024-11-21T00:00:00"/>
    <n v="49"/>
    <s v="null"/>
    <x v="0"/>
    <b v="0"/>
    <s v="null"/>
    <x v="0"/>
    <n v="3717.14"/>
    <n v="2024"/>
    <s v="November"/>
  </r>
  <r>
    <x v="863"/>
    <x v="2"/>
    <x v="4"/>
    <s v="Summer"/>
    <s v="null"/>
    <s v="Brown"/>
    <n v="71.19"/>
    <n v="0"/>
    <n v="71.19"/>
    <d v="2025-08-06T00:00:00"/>
    <n v="14"/>
    <n v="2.8"/>
    <x v="22"/>
    <b v="0"/>
    <s v="null"/>
    <x v="0"/>
    <n v="996.66"/>
    <n v="2025"/>
    <s v="August"/>
  </r>
  <r>
    <x v="864"/>
    <x v="0"/>
    <x v="7"/>
    <s v="Spring"/>
    <s v="S"/>
    <s v="Navy"/>
    <n v="241.37"/>
    <n v="44.9"/>
    <n v="132.99"/>
    <d v="2025-05-15T00:00:00"/>
    <n v="23"/>
    <n v="2.1"/>
    <x v="36"/>
    <b v="0"/>
    <s v="null"/>
    <x v="0"/>
    <n v="3058.7700000000004"/>
    <n v="2025"/>
    <s v="May"/>
  </r>
  <r>
    <x v="865"/>
    <x v="0"/>
    <x v="6"/>
    <s v="Fall"/>
    <s v="XXL"/>
    <s v="Blue"/>
    <n v="198.26"/>
    <n v="51.3"/>
    <n v="96.55"/>
    <d v="2025-08-06T00:00:00"/>
    <n v="38"/>
    <s v="null"/>
    <x v="0"/>
    <b v="0"/>
    <s v="null"/>
    <x v="0"/>
    <n v="3668.9"/>
    <n v="2025"/>
    <s v="August"/>
  </r>
  <r>
    <x v="866"/>
    <x v="4"/>
    <x v="5"/>
    <s v="Winter"/>
    <s v="XXL"/>
    <s v="Beige"/>
    <n v="64.069999999999993"/>
    <n v="0"/>
    <n v="64.069999999999993"/>
    <d v="2025-08-06T00:00:00"/>
    <n v="34"/>
    <s v="null"/>
    <x v="0"/>
    <b v="0"/>
    <s v="null"/>
    <x v="0"/>
    <n v="2178.3799999999997"/>
    <n v="2025"/>
    <s v="August"/>
  </r>
  <r>
    <x v="867"/>
    <x v="4"/>
    <x v="0"/>
    <s v="Fall"/>
    <s v="XL"/>
    <s v="Gray"/>
    <n v="110.15"/>
    <n v="10.4"/>
    <n v="98.69"/>
    <d v="2025-08-06T00:00:00"/>
    <n v="36"/>
    <n v="1.6"/>
    <x v="5"/>
    <b v="0"/>
    <s v="null"/>
    <x v="0"/>
    <n v="3552.84"/>
    <n v="2025"/>
    <s v="August"/>
  </r>
  <r>
    <x v="868"/>
    <x v="0"/>
    <x v="7"/>
    <s v="Spring"/>
    <s v="XS"/>
    <s v="Blue"/>
    <n v="120.68"/>
    <n v="0"/>
    <n v="120.68"/>
    <d v="2024-12-21T00:00:00"/>
    <n v="6"/>
    <n v="1.9"/>
    <x v="29"/>
    <b v="0"/>
    <s v="null"/>
    <x v="0"/>
    <n v="724.08"/>
    <n v="2024"/>
    <s v="December"/>
  </r>
  <r>
    <x v="869"/>
    <x v="2"/>
    <x v="0"/>
    <s v="Fall"/>
    <s v="null"/>
    <s v="Black"/>
    <n v="69.180000000000007"/>
    <n v="31"/>
    <n v="47.73"/>
    <d v="2025-08-06T00:00:00"/>
    <n v="9"/>
    <n v="2.7"/>
    <x v="39"/>
    <b v="1"/>
    <s v="Size Issue"/>
    <x v="2"/>
    <n v="429.57"/>
    <n v="2025"/>
    <s v="August"/>
  </r>
  <r>
    <x v="870"/>
    <x v="5"/>
    <x v="5"/>
    <s v="Fall"/>
    <s v="L"/>
    <s v="Red"/>
    <n v="134.77000000000001"/>
    <n v="0"/>
    <n v="134.77000000000001"/>
    <d v="2025-08-06T00:00:00"/>
    <n v="36"/>
    <n v="4.8"/>
    <x v="33"/>
    <b v="0"/>
    <s v="null"/>
    <x v="0"/>
    <n v="4851.72"/>
    <n v="2025"/>
    <s v="August"/>
  </r>
  <r>
    <x v="871"/>
    <x v="1"/>
    <x v="1"/>
    <s v="Spring"/>
    <s v="S"/>
    <s v="Black"/>
    <n v="29.93"/>
    <n v="0"/>
    <n v="29.93"/>
    <d v="2024-10-10T00:00:00"/>
    <n v="13"/>
    <s v="null"/>
    <x v="0"/>
    <b v="0"/>
    <s v="null"/>
    <x v="0"/>
    <n v="389.09"/>
    <n v="2024"/>
    <s v="October"/>
  </r>
  <r>
    <x v="872"/>
    <x v="2"/>
    <x v="6"/>
    <s v="Winter"/>
    <s v="null"/>
    <s v="White"/>
    <n v="56.09"/>
    <n v="0"/>
    <n v="56.09"/>
    <d v="2025-08-06T00:00:00"/>
    <n v="21"/>
    <n v="4.9000000000000004"/>
    <x v="19"/>
    <b v="0"/>
    <s v="null"/>
    <x v="0"/>
    <n v="1177.8900000000001"/>
    <n v="2025"/>
    <s v="August"/>
  </r>
  <r>
    <x v="873"/>
    <x v="3"/>
    <x v="6"/>
    <s v="Fall"/>
    <s v="XS"/>
    <s v="Green"/>
    <n v="124.81"/>
    <n v="33.1"/>
    <n v="83.5"/>
    <d v="2025-08-06T00:00:00"/>
    <n v="45"/>
    <n v="2.4"/>
    <x v="9"/>
    <b v="0"/>
    <s v="null"/>
    <x v="0"/>
    <n v="3757.5"/>
    <n v="2025"/>
    <s v="August"/>
  </r>
  <r>
    <x v="874"/>
    <x v="5"/>
    <x v="0"/>
    <s v="Spring"/>
    <s v="M"/>
    <s v="White"/>
    <n v="94.03"/>
    <n v="56.1"/>
    <n v="41.28"/>
    <d v="2024-12-16T00:00:00"/>
    <n v="16"/>
    <n v="1.2"/>
    <x v="14"/>
    <b v="0"/>
    <s v="null"/>
    <x v="0"/>
    <n v="660.48"/>
    <n v="2024"/>
    <s v="December"/>
  </r>
  <r>
    <x v="875"/>
    <x v="3"/>
    <x v="0"/>
    <s v="Fall"/>
    <s v="XS"/>
    <s v="Red"/>
    <n v="109.51"/>
    <n v="8.1999999999999993"/>
    <n v="100.53"/>
    <d v="2025-08-06T00:00:00"/>
    <n v="12"/>
    <s v="null"/>
    <x v="0"/>
    <b v="0"/>
    <s v="null"/>
    <x v="0"/>
    <n v="1206.3600000000001"/>
    <n v="2025"/>
    <s v="August"/>
  </r>
  <r>
    <x v="876"/>
    <x v="2"/>
    <x v="3"/>
    <s v="Winter"/>
    <s v="null"/>
    <s v="Navy"/>
    <n v="31.13"/>
    <n v="0"/>
    <n v="31.13"/>
    <d v="2025-08-06T00:00:00"/>
    <n v="29"/>
    <n v="4.7"/>
    <x v="34"/>
    <b v="0"/>
    <s v="null"/>
    <x v="0"/>
    <n v="902.77"/>
    <n v="2025"/>
    <s v="August"/>
  </r>
  <r>
    <x v="877"/>
    <x v="2"/>
    <x v="2"/>
    <s v="Fall"/>
    <s v="null"/>
    <s v="Blue"/>
    <n v="66.3"/>
    <n v="1.7"/>
    <n v="65.17"/>
    <d v="2025-08-06T00:00:00"/>
    <n v="28"/>
    <n v="1.6"/>
    <x v="5"/>
    <b v="0"/>
    <s v="null"/>
    <x v="0"/>
    <n v="1824.76"/>
    <n v="2025"/>
    <s v="August"/>
  </r>
  <r>
    <x v="878"/>
    <x v="4"/>
    <x v="4"/>
    <s v="Winter"/>
    <s v="M"/>
    <s v="Red"/>
    <n v="66.63"/>
    <n v="28.4"/>
    <n v="47.71"/>
    <d v="2025-08-06T00:00:00"/>
    <n v="32"/>
    <n v="2"/>
    <x v="38"/>
    <b v="0"/>
    <s v="null"/>
    <x v="0"/>
    <n v="1526.72"/>
    <n v="2025"/>
    <s v="August"/>
  </r>
  <r>
    <x v="879"/>
    <x v="4"/>
    <x v="3"/>
    <s v="Spring"/>
    <s v="L"/>
    <s v="Green"/>
    <n v="117.63"/>
    <n v="0"/>
    <n v="117.63"/>
    <d v="2024-09-28T00:00:00"/>
    <n v="18"/>
    <n v="1.2"/>
    <x v="14"/>
    <b v="0"/>
    <s v="null"/>
    <x v="0"/>
    <n v="2117.34"/>
    <n v="2024"/>
    <s v="September"/>
  </r>
  <r>
    <x v="880"/>
    <x v="3"/>
    <x v="2"/>
    <s v="Winter"/>
    <s v="M"/>
    <s v="Purple"/>
    <n v="174.53"/>
    <n v="0"/>
    <n v="174.53"/>
    <d v="2025-08-06T00:00:00"/>
    <n v="45"/>
    <s v="null"/>
    <x v="0"/>
    <b v="0"/>
    <s v="null"/>
    <x v="0"/>
    <n v="7853.85"/>
    <n v="2025"/>
    <s v="August"/>
  </r>
  <r>
    <x v="881"/>
    <x v="5"/>
    <x v="0"/>
    <s v="Winter"/>
    <s v="S"/>
    <s v="Green"/>
    <n v="152.65"/>
    <n v="0"/>
    <n v="152.65"/>
    <d v="2025-08-06T00:00:00"/>
    <n v="27"/>
    <n v="3.7"/>
    <x v="13"/>
    <b v="0"/>
    <s v="null"/>
    <x v="0"/>
    <n v="4121.55"/>
    <n v="2025"/>
    <s v="August"/>
  </r>
  <r>
    <x v="882"/>
    <x v="0"/>
    <x v="5"/>
    <s v="Summer"/>
    <s v="XL"/>
    <s v="Blue"/>
    <n v="83.24"/>
    <n v="0"/>
    <n v="83.24"/>
    <d v="2025-08-06T00:00:00"/>
    <n v="16"/>
    <s v="null"/>
    <x v="0"/>
    <b v="0"/>
    <s v="null"/>
    <x v="0"/>
    <n v="1331.84"/>
    <n v="2025"/>
    <s v="August"/>
  </r>
  <r>
    <x v="883"/>
    <x v="2"/>
    <x v="0"/>
    <s v="Winter"/>
    <s v="null"/>
    <s v="Brown"/>
    <n v="40.18"/>
    <n v="0"/>
    <n v="40.18"/>
    <d v="2025-08-06T00:00:00"/>
    <n v="27"/>
    <n v="4.7"/>
    <x v="34"/>
    <b v="0"/>
    <s v="null"/>
    <x v="0"/>
    <n v="1084.8599999999999"/>
    <n v="2025"/>
    <s v="August"/>
  </r>
  <r>
    <x v="884"/>
    <x v="4"/>
    <x v="3"/>
    <s v="Spring"/>
    <s v="XL"/>
    <s v="Red"/>
    <n v="73.77"/>
    <n v="22.8"/>
    <n v="56.95"/>
    <d v="2024-08-18T00:00:00"/>
    <n v="0"/>
    <s v="null"/>
    <x v="0"/>
    <b v="0"/>
    <s v="null"/>
    <x v="0"/>
    <n v="0"/>
    <n v="2024"/>
    <s v="August"/>
  </r>
  <r>
    <x v="885"/>
    <x v="2"/>
    <x v="7"/>
    <s v="Winter"/>
    <s v="null"/>
    <s v="Red"/>
    <n v="71.3"/>
    <n v="0"/>
    <n v="71.3"/>
    <d v="2025-08-06T00:00:00"/>
    <n v="29"/>
    <s v="null"/>
    <x v="0"/>
    <b v="0"/>
    <s v="null"/>
    <x v="0"/>
    <n v="2067.6999999999998"/>
    <n v="2025"/>
    <s v="August"/>
  </r>
  <r>
    <x v="886"/>
    <x v="2"/>
    <x v="7"/>
    <s v="Summer"/>
    <s v="null"/>
    <s v="Beige"/>
    <n v="50.3"/>
    <n v="52.8"/>
    <n v="23.74"/>
    <d v="2025-08-06T00:00:00"/>
    <n v="11"/>
    <s v="null"/>
    <x v="0"/>
    <b v="0"/>
    <s v="null"/>
    <x v="0"/>
    <n v="261.14"/>
    <n v="2025"/>
    <s v="August"/>
  </r>
  <r>
    <x v="887"/>
    <x v="2"/>
    <x v="4"/>
    <s v="Spring"/>
    <s v="null"/>
    <s v="Green"/>
    <n v="46.97"/>
    <n v="0"/>
    <n v="46.97"/>
    <d v="2025-02-24T00:00:00"/>
    <n v="33"/>
    <n v="2.6"/>
    <x v="3"/>
    <b v="0"/>
    <s v="null"/>
    <x v="0"/>
    <n v="1550.01"/>
    <n v="2025"/>
    <s v="February"/>
  </r>
  <r>
    <x v="888"/>
    <x v="3"/>
    <x v="0"/>
    <s v="Fall"/>
    <s v="null"/>
    <s v="Brown"/>
    <n v="162.9"/>
    <n v="0"/>
    <n v="162.9"/>
    <d v="2025-08-06T00:00:00"/>
    <n v="30"/>
    <n v="1.9"/>
    <x v="29"/>
    <b v="0"/>
    <s v="null"/>
    <x v="0"/>
    <n v="4887"/>
    <n v="2025"/>
    <s v="August"/>
  </r>
  <r>
    <x v="889"/>
    <x v="4"/>
    <x v="7"/>
    <s v="Winter"/>
    <s v="XL"/>
    <s v="White"/>
    <n v="57.14"/>
    <n v="0"/>
    <n v="57.14"/>
    <d v="2025-08-06T00:00:00"/>
    <n v="39"/>
    <n v="1.4"/>
    <x v="28"/>
    <b v="0"/>
    <s v="null"/>
    <x v="0"/>
    <n v="2228.46"/>
    <n v="2025"/>
    <s v="August"/>
  </r>
  <r>
    <x v="890"/>
    <x v="3"/>
    <x v="5"/>
    <s v="Spring"/>
    <s v="L"/>
    <s v="Purple"/>
    <n v="93.6"/>
    <n v="0"/>
    <n v="93.6"/>
    <d v="2024-09-09T00:00:00"/>
    <n v="49"/>
    <n v="4.3"/>
    <x v="2"/>
    <b v="0"/>
    <s v="null"/>
    <x v="0"/>
    <n v="4586.3999999999996"/>
    <n v="2024"/>
    <s v="September"/>
  </r>
  <r>
    <x v="891"/>
    <x v="2"/>
    <x v="7"/>
    <s v="Spring"/>
    <s v="null"/>
    <s v="Brown"/>
    <n v="64.56"/>
    <n v="43"/>
    <n v="36.799999999999997"/>
    <d v="2024-08-06T00:00:00"/>
    <n v="36"/>
    <n v="3.9"/>
    <x v="26"/>
    <b v="0"/>
    <s v="null"/>
    <x v="0"/>
    <n v="1324.8"/>
    <n v="2024"/>
    <s v="August"/>
  </r>
  <r>
    <x v="892"/>
    <x v="0"/>
    <x v="5"/>
    <s v="Winter"/>
    <s v="S"/>
    <s v="Navy"/>
    <n v="142.34"/>
    <n v="0"/>
    <n v="142.34"/>
    <d v="2025-08-06T00:00:00"/>
    <n v="43"/>
    <s v="null"/>
    <x v="0"/>
    <b v="0"/>
    <s v="null"/>
    <x v="0"/>
    <n v="6120.62"/>
    <n v="2025"/>
    <s v="August"/>
  </r>
  <r>
    <x v="893"/>
    <x v="3"/>
    <x v="6"/>
    <s v="Spring"/>
    <s v="XS"/>
    <s v="White"/>
    <n v="111.02"/>
    <n v="57.8"/>
    <n v="46.85"/>
    <d v="2025-05-19T00:00:00"/>
    <n v="11"/>
    <n v="2.2000000000000002"/>
    <x v="40"/>
    <b v="0"/>
    <s v="null"/>
    <x v="0"/>
    <n v="515.35"/>
    <n v="2025"/>
    <s v="May"/>
  </r>
  <r>
    <x v="894"/>
    <x v="1"/>
    <x v="2"/>
    <s v="Winter"/>
    <s v="null"/>
    <s v="Black"/>
    <n v="29.16"/>
    <n v="49"/>
    <n v="14.87"/>
    <d v="2025-08-06T00:00:00"/>
    <n v="31"/>
    <s v="null"/>
    <x v="0"/>
    <b v="0"/>
    <s v="null"/>
    <x v="0"/>
    <n v="460.96999999999997"/>
    <n v="2025"/>
    <s v="August"/>
  </r>
  <r>
    <x v="895"/>
    <x v="1"/>
    <x v="5"/>
    <s v="Summer"/>
    <s v="XS"/>
    <s v="Black"/>
    <n v="30.46"/>
    <n v="0"/>
    <n v="30.46"/>
    <d v="2025-08-06T00:00:00"/>
    <n v="19"/>
    <n v="1.2"/>
    <x v="14"/>
    <b v="0"/>
    <s v="null"/>
    <x v="0"/>
    <n v="578.74"/>
    <n v="2025"/>
    <s v="August"/>
  </r>
  <r>
    <x v="896"/>
    <x v="2"/>
    <x v="7"/>
    <s v="Winter"/>
    <s v="null"/>
    <s v="Blue"/>
    <n v="31.32"/>
    <n v="0"/>
    <n v="31.32"/>
    <d v="2025-08-06T00:00:00"/>
    <n v="28"/>
    <n v="2.7"/>
    <x v="39"/>
    <b v="0"/>
    <s v="null"/>
    <x v="0"/>
    <n v="876.96"/>
    <n v="2025"/>
    <s v="August"/>
  </r>
  <r>
    <x v="897"/>
    <x v="4"/>
    <x v="1"/>
    <s v="Spring"/>
    <s v="M"/>
    <s v="Pink"/>
    <n v="61.78"/>
    <n v="0"/>
    <n v="61.78"/>
    <d v="2025-07-30T00:00:00"/>
    <n v="24"/>
    <n v="3.5"/>
    <x v="11"/>
    <b v="0"/>
    <s v="null"/>
    <x v="0"/>
    <n v="1482.72"/>
    <n v="2025"/>
    <s v="July"/>
  </r>
  <r>
    <x v="898"/>
    <x v="0"/>
    <x v="0"/>
    <s v="Summer"/>
    <s v="M"/>
    <s v="Green"/>
    <n v="126.27"/>
    <n v="0"/>
    <n v="126.27"/>
    <d v="2025-08-06T00:00:00"/>
    <n v="1"/>
    <n v="4.7"/>
    <x v="34"/>
    <b v="0"/>
    <s v="null"/>
    <x v="0"/>
    <n v="126.27"/>
    <n v="2025"/>
    <s v="August"/>
  </r>
  <r>
    <x v="899"/>
    <x v="0"/>
    <x v="1"/>
    <s v="Winter"/>
    <s v="L"/>
    <s v="White"/>
    <n v="147.53"/>
    <n v="0"/>
    <n v="147.53"/>
    <d v="2025-08-06T00:00:00"/>
    <n v="33"/>
    <n v="4.7"/>
    <x v="34"/>
    <b v="1"/>
    <s v="Quality Issue"/>
    <x v="4"/>
    <n v="4868.49"/>
    <n v="2025"/>
    <s v="August"/>
  </r>
  <r>
    <x v="900"/>
    <x v="2"/>
    <x v="2"/>
    <s v="Summer"/>
    <s v="null"/>
    <s v="Red"/>
    <n v="36.979999999999997"/>
    <n v="12.2"/>
    <n v="32.47"/>
    <d v="2025-08-06T00:00:00"/>
    <n v="14"/>
    <n v="4.8"/>
    <x v="33"/>
    <b v="0"/>
    <s v="null"/>
    <x v="0"/>
    <n v="454.58"/>
    <n v="2025"/>
    <s v="August"/>
  </r>
  <r>
    <x v="901"/>
    <x v="3"/>
    <x v="4"/>
    <s v="Fall"/>
    <s v="M"/>
    <s v="Pink"/>
    <n v="172.41"/>
    <n v="0"/>
    <n v="172.41"/>
    <d v="2025-08-06T00:00:00"/>
    <n v="33"/>
    <n v="2.2999999999999998"/>
    <x v="27"/>
    <b v="0"/>
    <s v="null"/>
    <x v="0"/>
    <n v="5689.53"/>
    <n v="2025"/>
    <s v="August"/>
  </r>
  <r>
    <x v="902"/>
    <x v="2"/>
    <x v="4"/>
    <s v="Spring"/>
    <s v="null"/>
    <s v="Pink"/>
    <n v="53.79"/>
    <n v="16"/>
    <n v="45.18"/>
    <d v="2024-10-01T00:00:00"/>
    <n v="32"/>
    <s v="null"/>
    <x v="0"/>
    <b v="0"/>
    <s v="null"/>
    <x v="0"/>
    <n v="1445.76"/>
    <n v="2024"/>
    <s v="October"/>
  </r>
  <r>
    <x v="903"/>
    <x v="3"/>
    <x v="3"/>
    <s v="Summer"/>
    <s v="XS"/>
    <s v="Beige"/>
    <n v="80.56"/>
    <n v="0"/>
    <n v="80.56"/>
    <d v="2025-08-06T00:00:00"/>
    <n v="7"/>
    <n v="1.9"/>
    <x v="29"/>
    <b v="0"/>
    <s v="null"/>
    <x v="0"/>
    <n v="563.92000000000007"/>
    <n v="2025"/>
    <s v="August"/>
  </r>
  <r>
    <x v="904"/>
    <x v="2"/>
    <x v="3"/>
    <s v="Fall"/>
    <s v="null"/>
    <s v="Pink"/>
    <n v="51.72"/>
    <n v="0"/>
    <n v="51.72"/>
    <d v="2025-08-06T00:00:00"/>
    <n v="35"/>
    <n v="3.7"/>
    <x v="13"/>
    <b v="1"/>
    <s v="Damaged"/>
    <x v="3"/>
    <n v="1810.2"/>
    <n v="2025"/>
    <s v="August"/>
  </r>
  <r>
    <x v="905"/>
    <x v="4"/>
    <x v="3"/>
    <s v="Spring"/>
    <s v="XL"/>
    <s v="Pink"/>
    <n v="107.22"/>
    <n v="37.799999999999997"/>
    <n v="66.69"/>
    <d v="2025-07-11T00:00:00"/>
    <n v="21"/>
    <n v="2.9"/>
    <x v="4"/>
    <b v="0"/>
    <s v="null"/>
    <x v="0"/>
    <n v="1400.49"/>
    <n v="2025"/>
    <s v="July"/>
  </r>
  <r>
    <x v="906"/>
    <x v="3"/>
    <x v="4"/>
    <s v="Fall"/>
    <s v="XXL"/>
    <s v="Green"/>
    <n v="174.99"/>
    <n v="50.1"/>
    <n v="87.32"/>
    <d v="2025-08-06T00:00:00"/>
    <n v="7"/>
    <n v="4.9000000000000004"/>
    <x v="19"/>
    <b v="0"/>
    <s v="null"/>
    <x v="0"/>
    <n v="611.24"/>
    <n v="2025"/>
    <s v="August"/>
  </r>
  <r>
    <x v="907"/>
    <x v="5"/>
    <x v="7"/>
    <s v="Spring"/>
    <s v="S"/>
    <s v="Blue"/>
    <n v="90.52"/>
    <n v="53.2"/>
    <n v="42.36"/>
    <d v="2025-07-28T00:00:00"/>
    <n v="37"/>
    <n v="2.2000000000000002"/>
    <x v="40"/>
    <b v="0"/>
    <s v="null"/>
    <x v="0"/>
    <n v="1567.32"/>
    <n v="2025"/>
    <s v="July"/>
  </r>
  <r>
    <x v="908"/>
    <x v="3"/>
    <x v="7"/>
    <s v="Summer"/>
    <s v="XXL"/>
    <s v="Green"/>
    <n v="94.93"/>
    <n v="16.600000000000001"/>
    <n v="79.17"/>
    <d v="2025-08-06T00:00:00"/>
    <n v="39"/>
    <n v="4.8"/>
    <x v="33"/>
    <b v="0"/>
    <s v="null"/>
    <x v="0"/>
    <n v="3087.63"/>
    <n v="2025"/>
    <s v="August"/>
  </r>
  <r>
    <x v="909"/>
    <x v="3"/>
    <x v="2"/>
    <s v="Winter"/>
    <s v="XS"/>
    <s v="Gray"/>
    <n v="179.82"/>
    <n v="0"/>
    <n v="179.82"/>
    <d v="2025-08-06T00:00:00"/>
    <n v="28"/>
    <n v="2.4"/>
    <x v="9"/>
    <b v="1"/>
    <s v="Damaged"/>
    <x v="3"/>
    <n v="5034.96"/>
    <n v="2025"/>
    <s v="August"/>
  </r>
  <r>
    <x v="910"/>
    <x v="1"/>
    <x v="1"/>
    <s v="Spring"/>
    <s v="null"/>
    <s v="Brown"/>
    <n v="101.96"/>
    <n v="23.7"/>
    <n v="77.8"/>
    <d v="2025-05-21T00:00:00"/>
    <n v="29"/>
    <n v="3.6"/>
    <x v="15"/>
    <b v="0"/>
    <s v="null"/>
    <x v="0"/>
    <n v="2256.1999999999998"/>
    <n v="2025"/>
    <s v="May"/>
  </r>
  <r>
    <x v="911"/>
    <x v="4"/>
    <x v="2"/>
    <s v="Spring"/>
    <s v="S"/>
    <s v="Green"/>
    <n v="27.11"/>
    <n v="16.2"/>
    <n v="22.72"/>
    <d v="2024-12-08T00:00:00"/>
    <n v="10"/>
    <n v="2.4"/>
    <x v="9"/>
    <b v="1"/>
    <s v="Changed Mind"/>
    <x v="5"/>
    <n v="227.2"/>
    <n v="2024"/>
    <s v="December"/>
  </r>
  <r>
    <x v="912"/>
    <x v="0"/>
    <x v="6"/>
    <s v="Summer"/>
    <s v="S"/>
    <s v="Black"/>
    <n v="141.83000000000001"/>
    <n v="0"/>
    <n v="141.83000000000001"/>
    <d v="2025-08-06T00:00:00"/>
    <n v="2"/>
    <n v="2.4"/>
    <x v="9"/>
    <b v="1"/>
    <s v="Color Mismatch"/>
    <x v="1"/>
    <n v="283.66000000000003"/>
    <n v="2025"/>
    <s v="August"/>
  </r>
  <r>
    <x v="913"/>
    <x v="3"/>
    <x v="6"/>
    <s v="Spring"/>
    <s v="null"/>
    <s v="Beige"/>
    <n v="156.34"/>
    <n v="37"/>
    <n v="98.49"/>
    <d v="2025-04-13T00:00:00"/>
    <n v="45"/>
    <n v="2.9"/>
    <x v="4"/>
    <b v="1"/>
    <s v="Size Issue"/>
    <x v="2"/>
    <n v="4432.05"/>
    <n v="2025"/>
    <s v="April"/>
  </r>
  <r>
    <x v="914"/>
    <x v="1"/>
    <x v="7"/>
    <s v="Summer"/>
    <s v="XS"/>
    <s v="Brown"/>
    <n v="81.84"/>
    <n v="0"/>
    <n v="81.84"/>
    <d v="2025-08-06T00:00:00"/>
    <n v="41"/>
    <n v="2.4"/>
    <x v="9"/>
    <b v="0"/>
    <s v="null"/>
    <x v="0"/>
    <n v="3355.44"/>
    <n v="2025"/>
    <s v="August"/>
  </r>
  <r>
    <x v="915"/>
    <x v="4"/>
    <x v="4"/>
    <s v="Fall"/>
    <s v="L"/>
    <s v="Black"/>
    <n v="36.44"/>
    <n v="19.899999999999999"/>
    <n v="29.19"/>
    <d v="2025-08-06T00:00:00"/>
    <n v="39"/>
    <n v="1.8"/>
    <x v="23"/>
    <b v="0"/>
    <s v="null"/>
    <x v="0"/>
    <n v="1138.4100000000001"/>
    <n v="2025"/>
    <s v="August"/>
  </r>
  <r>
    <x v="916"/>
    <x v="0"/>
    <x v="5"/>
    <s v="Fall"/>
    <s v="S"/>
    <s v="Pink"/>
    <n v="155.30000000000001"/>
    <n v="0"/>
    <n v="155.30000000000001"/>
    <d v="2025-08-06T00:00:00"/>
    <n v="9"/>
    <n v="3"/>
    <x v="0"/>
    <b v="0"/>
    <s v="null"/>
    <x v="0"/>
    <n v="1397.7"/>
    <n v="2025"/>
    <s v="August"/>
  </r>
  <r>
    <x v="917"/>
    <x v="4"/>
    <x v="1"/>
    <s v="Fall"/>
    <s v="XL"/>
    <s v="Red"/>
    <n v="84.04"/>
    <n v="28.5"/>
    <n v="60.09"/>
    <d v="2025-08-06T00:00:00"/>
    <n v="3"/>
    <n v="1"/>
    <x v="32"/>
    <b v="0"/>
    <s v="null"/>
    <x v="0"/>
    <n v="180.27"/>
    <n v="2025"/>
    <s v="August"/>
  </r>
  <r>
    <x v="918"/>
    <x v="3"/>
    <x v="6"/>
    <s v="Fall"/>
    <s v="XS"/>
    <s v="Brown"/>
    <n v="98.76"/>
    <n v="56.4"/>
    <n v="43.06"/>
    <d v="2025-08-06T00:00:00"/>
    <n v="22"/>
    <n v="4.5"/>
    <x v="24"/>
    <b v="0"/>
    <s v="null"/>
    <x v="0"/>
    <n v="947.32"/>
    <n v="2025"/>
    <s v="August"/>
  </r>
  <r>
    <x v="919"/>
    <x v="2"/>
    <x v="5"/>
    <s v="Summer"/>
    <s v="null"/>
    <s v="White"/>
    <n v="52.99"/>
    <n v="59.1"/>
    <n v="21.67"/>
    <d v="2025-08-06T00:00:00"/>
    <n v="50"/>
    <n v="3.4"/>
    <x v="7"/>
    <b v="1"/>
    <s v="Size Issue"/>
    <x v="2"/>
    <n v="1083.5"/>
    <n v="2025"/>
    <s v="August"/>
  </r>
  <r>
    <x v="920"/>
    <x v="4"/>
    <x v="1"/>
    <s v="Spring"/>
    <s v="L"/>
    <s v="Red"/>
    <n v="39.840000000000003"/>
    <n v="0"/>
    <n v="39.840000000000003"/>
    <d v="2025-04-18T00:00:00"/>
    <n v="24"/>
    <n v="2.4"/>
    <x v="9"/>
    <b v="0"/>
    <s v="null"/>
    <x v="0"/>
    <n v="956.16000000000008"/>
    <n v="2025"/>
    <s v="April"/>
  </r>
  <r>
    <x v="921"/>
    <x v="2"/>
    <x v="5"/>
    <s v="Spring"/>
    <s v="null"/>
    <s v="Green"/>
    <n v="40.01"/>
    <n v="0"/>
    <n v="40.01"/>
    <d v="2025-06-05T00:00:00"/>
    <n v="22"/>
    <n v="4.5"/>
    <x v="24"/>
    <b v="0"/>
    <s v="null"/>
    <x v="0"/>
    <n v="880.21999999999991"/>
    <n v="2025"/>
    <s v="June"/>
  </r>
  <r>
    <x v="922"/>
    <x v="0"/>
    <x v="5"/>
    <s v="Summer"/>
    <s v="L"/>
    <s v="Navy"/>
    <n v="245.75"/>
    <n v="0"/>
    <n v="245.75"/>
    <d v="2025-08-06T00:00:00"/>
    <n v="12"/>
    <s v="null"/>
    <x v="0"/>
    <b v="1"/>
    <s v="Changed Mind"/>
    <x v="5"/>
    <n v="2949"/>
    <n v="2025"/>
    <s v="August"/>
  </r>
  <r>
    <x v="923"/>
    <x v="4"/>
    <x v="0"/>
    <s v="Winter"/>
    <s v="XL"/>
    <s v="Gray"/>
    <n v="102.25"/>
    <n v="0"/>
    <n v="102.25"/>
    <d v="2025-08-06T00:00:00"/>
    <n v="6"/>
    <n v="3.8"/>
    <x v="17"/>
    <b v="0"/>
    <s v="null"/>
    <x v="0"/>
    <n v="613.5"/>
    <n v="2025"/>
    <s v="August"/>
  </r>
  <r>
    <x v="924"/>
    <x v="1"/>
    <x v="5"/>
    <s v="Summer"/>
    <s v="M"/>
    <s v="Gray"/>
    <n v="76.33"/>
    <n v="0"/>
    <n v="76.33"/>
    <d v="2025-08-06T00:00:00"/>
    <n v="15"/>
    <n v="2"/>
    <x v="38"/>
    <b v="1"/>
    <s v="Wrong Item"/>
    <x v="6"/>
    <n v="1144.95"/>
    <n v="2025"/>
    <s v="August"/>
  </r>
  <r>
    <x v="925"/>
    <x v="2"/>
    <x v="0"/>
    <s v="Spring"/>
    <s v="null"/>
    <s v="Gray"/>
    <n v="51.79"/>
    <n v="39"/>
    <n v="31.59"/>
    <d v="2025-03-17T00:00:00"/>
    <n v="37"/>
    <n v="2.5"/>
    <x v="1"/>
    <b v="0"/>
    <s v="null"/>
    <x v="0"/>
    <n v="1168.83"/>
    <n v="2025"/>
    <s v="March"/>
  </r>
  <r>
    <x v="926"/>
    <x v="0"/>
    <x v="0"/>
    <s v="Spring"/>
    <s v="XXL"/>
    <s v="Pink"/>
    <n v="141.24"/>
    <n v="12.9"/>
    <n v="123.02"/>
    <d v="2024-10-02T00:00:00"/>
    <n v="23"/>
    <n v="1.7"/>
    <x v="8"/>
    <b v="0"/>
    <s v="null"/>
    <x v="0"/>
    <n v="2829.46"/>
    <n v="2024"/>
    <s v="October"/>
  </r>
  <r>
    <x v="927"/>
    <x v="2"/>
    <x v="1"/>
    <s v="Spring"/>
    <s v="null"/>
    <s v="Black"/>
    <n v="66.180000000000007"/>
    <n v="0"/>
    <n v="66.180000000000007"/>
    <d v="2025-05-23T00:00:00"/>
    <n v="20"/>
    <n v="1.7"/>
    <x v="8"/>
    <b v="0"/>
    <s v="null"/>
    <x v="0"/>
    <n v="1323.6000000000001"/>
    <n v="2025"/>
    <s v="May"/>
  </r>
  <r>
    <x v="928"/>
    <x v="1"/>
    <x v="2"/>
    <s v="Summer"/>
    <s v="M"/>
    <s v="Navy"/>
    <n v="35.15"/>
    <n v="0"/>
    <n v="35.15"/>
    <d v="2025-08-06T00:00:00"/>
    <n v="38"/>
    <n v="2.2000000000000002"/>
    <x v="40"/>
    <b v="0"/>
    <s v="null"/>
    <x v="0"/>
    <n v="1335.7"/>
    <n v="2025"/>
    <s v="August"/>
  </r>
  <r>
    <x v="929"/>
    <x v="2"/>
    <x v="4"/>
    <s v="Spring"/>
    <s v="null"/>
    <s v="Pink"/>
    <n v="35.619999999999997"/>
    <n v="41.2"/>
    <n v="20.94"/>
    <d v="2025-03-20T00:00:00"/>
    <n v="4"/>
    <n v="3.7"/>
    <x v="13"/>
    <b v="0"/>
    <s v="null"/>
    <x v="0"/>
    <n v="83.76"/>
    <n v="2025"/>
    <s v="March"/>
  </r>
  <r>
    <x v="930"/>
    <x v="2"/>
    <x v="7"/>
    <s v="Summer"/>
    <s v="null"/>
    <s v="Green"/>
    <n v="35.64"/>
    <n v="0"/>
    <n v="35.64"/>
    <d v="2025-08-06T00:00:00"/>
    <n v="48"/>
    <n v="5"/>
    <x v="37"/>
    <b v="1"/>
    <s v="Color Mismatch"/>
    <x v="1"/>
    <n v="1710.72"/>
    <n v="2025"/>
    <s v="August"/>
  </r>
  <r>
    <x v="931"/>
    <x v="4"/>
    <x v="5"/>
    <s v="Summer"/>
    <s v="L"/>
    <s v="Red"/>
    <n v="86.68"/>
    <n v="0"/>
    <n v="86.68"/>
    <d v="2025-08-06T00:00:00"/>
    <n v="2"/>
    <s v="null"/>
    <x v="0"/>
    <b v="0"/>
    <s v="null"/>
    <x v="0"/>
    <n v="173.36"/>
    <n v="2025"/>
    <s v="August"/>
  </r>
  <r>
    <x v="932"/>
    <x v="2"/>
    <x v="4"/>
    <s v="Fall"/>
    <s v="null"/>
    <s v="Pink"/>
    <n v="17.72"/>
    <n v="0"/>
    <n v="17.72"/>
    <d v="2025-08-06T00:00:00"/>
    <n v="9"/>
    <n v="1.2"/>
    <x v="14"/>
    <b v="0"/>
    <s v="null"/>
    <x v="0"/>
    <n v="159.47999999999999"/>
    <n v="2025"/>
    <s v="August"/>
  </r>
  <r>
    <x v="933"/>
    <x v="0"/>
    <x v="1"/>
    <s v="Fall"/>
    <s v="XXL"/>
    <s v="Pink"/>
    <n v="87.95"/>
    <n v="13.3"/>
    <n v="76.25"/>
    <d v="2025-08-06T00:00:00"/>
    <n v="4"/>
    <n v="4.5"/>
    <x v="24"/>
    <b v="0"/>
    <s v="null"/>
    <x v="0"/>
    <n v="305"/>
    <n v="2025"/>
    <s v="August"/>
  </r>
  <r>
    <x v="934"/>
    <x v="0"/>
    <x v="3"/>
    <s v="Spring"/>
    <s v="XS"/>
    <s v="Gray"/>
    <n v="216.26"/>
    <n v="0"/>
    <n v="216.26"/>
    <d v="2025-04-16T00:00:00"/>
    <n v="26"/>
    <n v="1.1000000000000001"/>
    <x v="16"/>
    <b v="0"/>
    <s v="null"/>
    <x v="0"/>
    <n v="5622.76"/>
    <n v="2025"/>
    <s v="April"/>
  </r>
  <r>
    <x v="935"/>
    <x v="0"/>
    <x v="3"/>
    <s v="Summer"/>
    <s v="S"/>
    <s v="Black"/>
    <n v="238.11"/>
    <n v="0"/>
    <n v="238.11"/>
    <d v="2025-08-06T00:00:00"/>
    <n v="49"/>
    <s v="null"/>
    <x v="0"/>
    <b v="0"/>
    <s v="null"/>
    <x v="0"/>
    <n v="11667.390000000001"/>
    <n v="2025"/>
    <s v="August"/>
  </r>
  <r>
    <x v="936"/>
    <x v="3"/>
    <x v="1"/>
    <s v="Winter"/>
    <s v="XXL"/>
    <s v="Pink"/>
    <n v="112.77"/>
    <n v="0"/>
    <n v="112.77"/>
    <d v="2025-08-06T00:00:00"/>
    <n v="11"/>
    <n v="4.0999999999999996"/>
    <x v="12"/>
    <b v="0"/>
    <s v="null"/>
    <x v="0"/>
    <n v="1240.47"/>
    <n v="2025"/>
    <s v="August"/>
  </r>
  <r>
    <x v="937"/>
    <x v="2"/>
    <x v="6"/>
    <s v="Winter"/>
    <s v="null"/>
    <s v="Navy"/>
    <n v="39.020000000000003"/>
    <n v="44.8"/>
    <n v="21.54"/>
    <d v="2025-08-06T00:00:00"/>
    <n v="29"/>
    <n v="3.4"/>
    <x v="7"/>
    <b v="0"/>
    <s v="null"/>
    <x v="0"/>
    <n v="624.66"/>
    <n v="2025"/>
    <s v="August"/>
  </r>
  <r>
    <x v="938"/>
    <x v="1"/>
    <x v="5"/>
    <s v="Spring"/>
    <s v="XXL"/>
    <s v="Purple"/>
    <n v="69.77"/>
    <n v="0"/>
    <n v="69.77"/>
    <d v="2024-11-09T00:00:00"/>
    <n v="29"/>
    <n v="5"/>
    <x v="37"/>
    <b v="0"/>
    <s v="null"/>
    <x v="0"/>
    <n v="2023.33"/>
    <n v="2024"/>
    <s v="November"/>
  </r>
  <r>
    <x v="939"/>
    <x v="5"/>
    <x v="4"/>
    <s v="Spring"/>
    <s v="M"/>
    <s v="Purple"/>
    <n v="124.92"/>
    <n v="48.4"/>
    <n v="64.459999999999994"/>
    <d v="2025-05-03T00:00:00"/>
    <n v="22"/>
    <n v="3.2"/>
    <x v="35"/>
    <b v="0"/>
    <s v="null"/>
    <x v="0"/>
    <n v="1418.12"/>
    <n v="2025"/>
    <s v="May"/>
  </r>
  <r>
    <x v="940"/>
    <x v="5"/>
    <x v="2"/>
    <s v="Summer"/>
    <s v="null"/>
    <s v="Purple"/>
    <n v="83.92"/>
    <n v="29.4"/>
    <n v="59.25"/>
    <d v="2025-08-06T00:00:00"/>
    <n v="20"/>
    <n v="2.1"/>
    <x v="36"/>
    <b v="1"/>
    <s v="Quality Issue"/>
    <x v="4"/>
    <n v="1185"/>
    <n v="2025"/>
    <s v="August"/>
  </r>
  <r>
    <x v="941"/>
    <x v="0"/>
    <x v="7"/>
    <s v="Fall"/>
    <s v="XS"/>
    <s v="Beige"/>
    <n v="180.91"/>
    <n v="0"/>
    <n v="180.91"/>
    <d v="2025-08-06T00:00:00"/>
    <n v="10"/>
    <n v="3.8"/>
    <x v="17"/>
    <b v="0"/>
    <s v="null"/>
    <x v="0"/>
    <n v="1809.1"/>
    <n v="2025"/>
    <s v="August"/>
  </r>
  <r>
    <x v="942"/>
    <x v="3"/>
    <x v="7"/>
    <s v="Spring"/>
    <s v="XXL"/>
    <s v="Brown"/>
    <n v="120.11"/>
    <n v="0"/>
    <n v="120.11"/>
    <d v="2024-12-24T00:00:00"/>
    <n v="27"/>
    <n v="4.0999999999999996"/>
    <x v="12"/>
    <b v="0"/>
    <s v="null"/>
    <x v="0"/>
    <n v="3242.97"/>
    <n v="2024"/>
    <s v="December"/>
  </r>
  <r>
    <x v="943"/>
    <x v="0"/>
    <x v="7"/>
    <s v="Summer"/>
    <s v="XL"/>
    <s v="Red"/>
    <n v="225.01"/>
    <n v="0"/>
    <n v="225.01"/>
    <d v="2025-08-06T00:00:00"/>
    <n v="50"/>
    <n v="1.9"/>
    <x v="29"/>
    <b v="1"/>
    <s v="Size Issue"/>
    <x v="2"/>
    <n v="11250.5"/>
    <n v="2025"/>
    <s v="August"/>
  </r>
  <r>
    <x v="944"/>
    <x v="5"/>
    <x v="3"/>
    <s v="Summer"/>
    <s v="L"/>
    <s v="Green"/>
    <n v="115.57"/>
    <n v="0"/>
    <n v="115.57"/>
    <d v="2025-08-06T00:00:00"/>
    <n v="32"/>
    <n v="3"/>
    <x v="0"/>
    <b v="0"/>
    <s v="null"/>
    <x v="0"/>
    <n v="3698.24"/>
    <n v="2025"/>
    <s v="August"/>
  </r>
  <r>
    <x v="945"/>
    <x v="2"/>
    <x v="6"/>
    <s v="Fall"/>
    <s v="null"/>
    <s v="Blue"/>
    <n v="21.2"/>
    <n v="19"/>
    <n v="17.170000000000002"/>
    <d v="2025-08-06T00:00:00"/>
    <n v="22"/>
    <n v="1.3"/>
    <x v="31"/>
    <b v="0"/>
    <s v="null"/>
    <x v="0"/>
    <n v="377.74"/>
    <n v="2025"/>
    <s v="August"/>
  </r>
  <r>
    <x v="946"/>
    <x v="4"/>
    <x v="0"/>
    <s v="Spring"/>
    <s v="XXL"/>
    <s v="Black"/>
    <n v="52.36"/>
    <n v="0"/>
    <n v="52.36"/>
    <d v="2025-04-22T00:00:00"/>
    <n v="35"/>
    <s v="null"/>
    <x v="0"/>
    <b v="0"/>
    <s v="null"/>
    <x v="0"/>
    <n v="1832.6"/>
    <n v="2025"/>
    <s v="April"/>
  </r>
  <r>
    <x v="947"/>
    <x v="2"/>
    <x v="5"/>
    <s v="Fall"/>
    <s v="null"/>
    <s v="Gray"/>
    <n v="73.430000000000007"/>
    <n v="0"/>
    <n v="73.430000000000007"/>
    <d v="2025-08-06T00:00:00"/>
    <n v="22"/>
    <n v="2.2999999999999998"/>
    <x v="27"/>
    <b v="0"/>
    <s v="null"/>
    <x v="0"/>
    <n v="1615.46"/>
    <n v="2025"/>
    <s v="August"/>
  </r>
  <r>
    <x v="948"/>
    <x v="2"/>
    <x v="5"/>
    <s v="Spring"/>
    <s v="null"/>
    <s v="Purple"/>
    <n v="70.75"/>
    <n v="0"/>
    <n v="70.75"/>
    <d v="2025-05-12T00:00:00"/>
    <n v="0"/>
    <n v="1.4"/>
    <x v="28"/>
    <b v="0"/>
    <s v="null"/>
    <x v="0"/>
    <n v="0"/>
    <n v="2025"/>
    <s v="May"/>
  </r>
  <r>
    <x v="949"/>
    <x v="2"/>
    <x v="6"/>
    <s v="Fall"/>
    <s v="null"/>
    <s v="White"/>
    <n v="58.9"/>
    <n v="0"/>
    <n v="58.9"/>
    <d v="2025-08-06T00:00:00"/>
    <n v="39"/>
    <n v="4"/>
    <x v="20"/>
    <b v="0"/>
    <s v="null"/>
    <x v="0"/>
    <n v="2297.1"/>
    <n v="2025"/>
    <s v="August"/>
  </r>
  <r>
    <x v="950"/>
    <x v="0"/>
    <x v="7"/>
    <s v="Winter"/>
    <s v="L"/>
    <s v="Purple"/>
    <n v="104.78"/>
    <n v="16.899999999999999"/>
    <n v="87.07"/>
    <d v="2025-08-06T00:00:00"/>
    <n v="43"/>
    <n v="4.3"/>
    <x v="2"/>
    <b v="0"/>
    <s v="null"/>
    <x v="0"/>
    <n v="3744.0099999999998"/>
    <n v="2025"/>
    <s v="August"/>
  </r>
  <r>
    <x v="951"/>
    <x v="2"/>
    <x v="7"/>
    <s v="Fall"/>
    <s v="null"/>
    <s v="Blue"/>
    <n v="55.3"/>
    <n v="0"/>
    <n v="55.3"/>
    <d v="2025-08-06T00:00:00"/>
    <n v="17"/>
    <n v="2.5"/>
    <x v="1"/>
    <b v="0"/>
    <s v="null"/>
    <x v="0"/>
    <n v="940.09999999999991"/>
    <n v="2025"/>
    <s v="August"/>
  </r>
  <r>
    <x v="952"/>
    <x v="4"/>
    <x v="6"/>
    <s v="Summer"/>
    <s v="XS"/>
    <s v="Black"/>
    <n v="56.65"/>
    <n v="34"/>
    <n v="37.39"/>
    <d v="2025-08-06T00:00:00"/>
    <n v="23"/>
    <n v="4.3"/>
    <x v="2"/>
    <b v="0"/>
    <s v="null"/>
    <x v="0"/>
    <n v="859.97"/>
    <n v="2025"/>
    <s v="August"/>
  </r>
  <r>
    <x v="953"/>
    <x v="3"/>
    <x v="1"/>
    <s v="Fall"/>
    <s v="XS"/>
    <s v="Pink"/>
    <n v="199.14"/>
    <n v="0"/>
    <n v="199.14"/>
    <d v="2025-08-06T00:00:00"/>
    <n v="18"/>
    <s v="null"/>
    <x v="0"/>
    <b v="0"/>
    <s v="null"/>
    <x v="0"/>
    <n v="3584.5199999999995"/>
    <n v="2025"/>
    <s v="August"/>
  </r>
  <r>
    <x v="954"/>
    <x v="3"/>
    <x v="0"/>
    <s v="Fall"/>
    <s v="M"/>
    <s v="Pink"/>
    <n v="128.68"/>
    <n v="0"/>
    <n v="128.68"/>
    <d v="2025-08-06T00:00:00"/>
    <n v="8"/>
    <n v="2.2000000000000002"/>
    <x v="40"/>
    <b v="0"/>
    <s v="null"/>
    <x v="0"/>
    <n v="1029.44"/>
    <n v="2025"/>
    <s v="August"/>
  </r>
  <r>
    <x v="955"/>
    <x v="0"/>
    <x v="1"/>
    <s v="Fall"/>
    <s v="XL"/>
    <s v="Beige"/>
    <n v="150.37"/>
    <n v="51.9"/>
    <n v="72.33"/>
    <d v="2025-08-06T00:00:00"/>
    <n v="15"/>
    <n v="5"/>
    <x v="37"/>
    <b v="0"/>
    <s v="null"/>
    <x v="0"/>
    <n v="1084.95"/>
    <n v="2025"/>
    <s v="August"/>
  </r>
  <r>
    <x v="956"/>
    <x v="5"/>
    <x v="7"/>
    <s v="Winter"/>
    <s v="M"/>
    <s v="Pink"/>
    <n v="162.65"/>
    <n v="0"/>
    <n v="162.65"/>
    <d v="2025-08-06T00:00:00"/>
    <n v="36"/>
    <n v="1.4"/>
    <x v="28"/>
    <b v="0"/>
    <s v="null"/>
    <x v="0"/>
    <n v="5855.4000000000005"/>
    <n v="2025"/>
    <s v="August"/>
  </r>
  <r>
    <x v="957"/>
    <x v="4"/>
    <x v="3"/>
    <s v="Summer"/>
    <s v="XXL"/>
    <s v="White"/>
    <n v="28.9"/>
    <n v="0"/>
    <n v="28.9"/>
    <d v="2025-08-06T00:00:00"/>
    <n v="5"/>
    <n v="4.5999999999999996"/>
    <x v="10"/>
    <b v="0"/>
    <s v="null"/>
    <x v="0"/>
    <n v="144.5"/>
    <n v="2025"/>
    <s v="August"/>
  </r>
  <r>
    <x v="958"/>
    <x v="2"/>
    <x v="7"/>
    <s v="Spring"/>
    <s v="null"/>
    <s v="Pink"/>
    <n v="75.59"/>
    <n v="38.799999999999997"/>
    <n v="46.26"/>
    <d v="2025-03-29T00:00:00"/>
    <n v="43"/>
    <n v="1.1000000000000001"/>
    <x v="16"/>
    <b v="0"/>
    <s v="null"/>
    <x v="0"/>
    <n v="1989.1799999999998"/>
    <n v="2025"/>
    <s v="March"/>
  </r>
  <r>
    <x v="959"/>
    <x v="1"/>
    <x v="0"/>
    <s v="Spring"/>
    <s v="S"/>
    <s v="Brown"/>
    <n v="30.9"/>
    <n v="5.5"/>
    <n v="29.2"/>
    <d v="2024-11-06T00:00:00"/>
    <n v="25"/>
    <n v="1.4"/>
    <x v="28"/>
    <b v="0"/>
    <s v="null"/>
    <x v="0"/>
    <n v="730"/>
    <n v="2024"/>
    <s v="November"/>
  </r>
  <r>
    <x v="960"/>
    <x v="0"/>
    <x v="3"/>
    <s v="Summer"/>
    <s v="S"/>
    <s v="Blue"/>
    <n v="101.04"/>
    <n v="0"/>
    <n v="101.04"/>
    <d v="2025-08-06T00:00:00"/>
    <n v="35"/>
    <n v="3.5"/>
    <x v="11"/>
    <b v="0"/>
    <s v="null"/>
    <x v="0"/>
    <n v="3536.4"/>
    <n v="2025"/>
    <s v="August"/>
  </r>
  <r>
    <x v="961"/>
    <x v="5"/>
    <x v="7"/>
    <s v="Fall"/>
    <s v="S"/>
    <s v="White"/>
    <n v="54.81"/>
    <n v="0"/>
    <n v="54.81"/>
    <d v="2025-08-06T00:00:00"/>
    <n v="41"/>
    <n v="1.2"/>
    <x v="14"/>
    <b v="1"/>
    <s v="Wrong Item"/>
    <x v="6"/>
    <n v="2247.21"/>
    <n v="2025"/>
    <s v="August"/>
  </r>
  <r>
    <x v="962"/>
    <x v="3"/>
    <x v="4"/>
    <s v="Summer"/>
    <s v="M"/>
    <s v="Navy"/>
    <n v="191.61"/>
    <n v="42.1"/>
    <n v="110.94"/>
    <d v="2025-08-06T00:00:00"/>
    <n v="28"/>
    <n v="4"/>
    <x v="20"/>
    <b v="0"/>
    <s v="null"/>
    <x v="0"/>
    <n v="3106.3199999999997"/>
    <n v="2025"/>
    <s v="August"/>
  </r>
  <r>
    <x v="963"/>
    <x v="1"/>
    <x v="3"/>
    <s v="Summer"/>
    <s v="XXL"/>
    <s v="Pink"/>
    <n v="100.5"/>
    <n v="0"/>
    <n v="100.5"/>
    <d v="2025-08-06T00:00:00"/>
    <n v="12"/>
    <n v="2.7"/>
    <x v="39"/>
    <b v="1"/>
    <s v="Damaged"/>
    <x v="3"/>
    <n v="1206"/>
    <n v="2025"/>
    <s v="August"/>
  </r>
  <r>
    <x v="964"/>
    <x v="3"/>
    <x v="3"/>
    <s v="Spring"/>
    <s v="XXL"/>
    <s v="Green"/>
    <n v="92.35"/>
    <n v="23.6"/>
    <n v="70.56"/>
    <d v="2024-11-28T00:00:00"/>
    <n v="32"/>
    <n v="2.2000000000000002"/>
    <x v="40"/>
    <b v="0"/>
    <s v="null"/>
    <x v="0"/>
    <n v="2257.92"/>
    <n v="2024"/>
    <s v="November"/>
  </r>
  <r>
    <x v="965"/>
    <x v="3"/>
    <x v="5"/>
    <s v="Summer"/>
    <s v="M"/>
    <s v="Gray"/>
    <n v="161.24"/>
    <n v="56.6"/>
    <n v="69.98"/>
    <d v="2025-08-06T00:00:00"/>
    <n v="8"/>
    <n v="2.1"/>
    <x v="36"/>
    <b v="0"/>
    <s v="null"/>
    <x v="0"/>
    <n v="559.84"/>
    <n v="2025"/>
    <s v="August"/>
  </r>
  <r>
    <x v="966"/>
    <x v="5"/>
    <x v="3"/>
    <s v="Winter"/>
    <s v="XS"/>
    <s v="Gray"/>
    <n v="68.03"/>
    <n v="6.3"/>
    <n v="63.74"/>
    <d v="2025-08-06T00:00:00"/>
    <n v="43"/>
    <n v="3.4"/>
    <x v="7"/>
    <b v="0"/>
    <s v="null"/>
    <x v="0"/>
    <n v="2740.82"/>
    <n v="2025"/>
    <s v="August"/>
  </r>
  <r>
    <x v="967"/>
    <x v="3"/>
    <x v="5"/>
    <s v="Fall"/>
    <s v="XS"/>
    <s v="Purple"/>
    <n v="121.21"/>
    <n v="47.4"/>
    <n v="63.76"/>
    <d v="2025-08-06T00:00:00"/>
    <n v="45"/>
    <n v="3"/>
    <x v="0"/>
    <b v="1"/>
    <s v="Changed Mind"/>
    <x v="5"/>
    <n v="2869.2"/>
    <n v="2025"/>
    <s v="August"/>
  </r>
  <r>
    <x v="968"/>
    <x v="1"/>
    <x v="0"/>
    <s v="Winter"/>
    <s v="L"/>
    <s v="Blue"/>
    <n v="69.599999999999994"/>
    <n v="28.8"/>
    <n v="49.56"/>
    <d v="2025-08-06T00:00:00"/>
    <n v="42"/>
    <n v="3.7"/>
    <x v="13"/>
    <b v="0"/>
    <s v="null"/>
    <x v="0"/>
    <n v="2081.52"/>
    <n v="2025"/>
    <s v="August"/>
  </r>
  <r>
    <x v="969"/>
    <x v="0"/>
    <x v="2"/>
    <s v="Winter"/>
    <s v="XS"/>
    <s v="White"/>
    <n v="222.5"/>
    <n v="18.7"/>
    <n v="180.89"/>
    <d v="2025-08-06T00:00:00"/>
    <n v="47"/>
    <s v="null"/>
    <x v="0"/>
    <b v="0"/>
    <s v="null"/>
    <x v="0"/>
    <n v="8501.83"/>
    <n v="2025"/>
    <s v="August"/>
  </r>
  <r>
    <x v="970"/>
    <x v="4"/>
    <x v="7"/>
    <s v="Fall"/>
    <s v="XXL"/>
    <s v="Pink"/>
    <n v="25.58"/>
    <n v="54.5"/>
    <n v="11.64"/>
    <d v="2025-08-06T00:00:00"/>
    <n v="34"/>
    <n v="2.4"/>
    <x v="9"/>
    <b v="0"/>
    <s v="null"/>
    <x v="0"/>
    <n v="395.76"/>
    <n v="2025"/>
    <s v="August"/>
  </r>
  <r>
    <x v="971"/>
    <x v="5"/>
    <x v="3"/>
    <s v="Summer"/>
    <s v="XL"/>
    <s v="Blue"/>
    <n v="54.46"/>
    <n v="6.6"/>
    <n v="50.87"/>
    <d v="2025-08-06T00:00:00"/>
    <n v="17"/>
    <n v="1.7"/>
    <x v="8"/>
    <b v="0"/>
    <s v="null"/>
    <x v="0"/>
    <n v="864.79"/>
    <n v="2025"/>
    <s v="August"/>
  </r>
  <r>
    <x v="972"/>
    <x v="4"/>
    <x v="7"/>
    <s v="Winter"/>
    <s v="S"/>
    <s v="Pink"/>
    <n v="43.32"/>
    <n v="0"/>
    <n v="43.32"/>
    <d v="2025-08-06T00:00:00"/>
    <n v="0"/>
    <n v="2.6"/>
    <x v="3"/>
    <b v="0"/>
    <s v="null"/>
    <x v="0"/>
    <n v="0"/>
    <n v="2025"/>
    <s v="August"/>
  </r>
  <r>
    <x v="973"/>
    <x v="2"/>
    <x v="7"/>
    <s v="Winter"/>
    <s v="null"/>
    <s v="Red"/>
    <n v="75.09"/>
    <n v="0"/>
    <n v="75.09"/>
    <d v="2025-08-06T00:00:00"/>
    <n v="41"/>
    <n v="3.5"/>
    <x v="11"/>
    <b v="0"/>
    <s v="null"/>
    <x v="0"/>
    <n v="3078.69"/>
    <n v="2025"/>
    <s v="August"/>
  </r>
  <r>
    <x v="974"/>
    <x v="5"/>
    <x v="1"/>
    <s v="Spring"/>
    <s v="XS"/>
    <s v="Red"/>
    <n v="167.46"/>
    <n v="0"/>
    <n v="167.46"/>
    <d v="2024-08-18T00:00:00"/>
    <n v="4"/>
    <n v="1.3"/>
    <x v="31"/>
    <b v="0"/>
    <s v="null"/>
    <x v="0"/>
    <n v="669.84"/>
    <n v="2024"/>
    <s v="August"/>
  </r>
  <r>
    <x v="975"/>
    <x v="3"/>
    <x v="2"/>
    <s v="Fall"/>
    <s v="L"/>
    <s v="Blue"/>
    <n v="111.24"/>
    <n v="34.299999999999997"/>
    <n v="73.08"/>
    <d v="2025-08-06T00:00:00"/>
    <n v="3"/>
    <n v="2.2000000000000002"/>
    <x v="40"/>
    <b v="0"/>
    <s v="null"/>
    <x v="0"/>
    <n v="219.24"/>
    <n v="2025"/>
    <s v="August"/>
  </r>
  <r>
    <x v="976"/>
    <x v="4"/>
    <x v="1"/>
    <s v="Fall"/>
    <s v="XXL"/>
    <s v="Navy"/>
    <n v="59.36"/>
    <n v="0"/>
    <n v="59.36"/>
    <d v="2025-08-06T00:00:00"/>
    <n v="16"/>
    <s v="null"/>
    <x v="0"/>
    <b v="0"/>
    <s v="null"/>
    <x v="0"/>
    <n v="949.76"/>
    <n v="2025"/>
    <s v="August"/>
  </r>
  <r>
    <x v="977"/>
    <x v="3"/>
    <x v="2"/>
    <s v="Fall"/>
    <s v="S"/>
    <s v="Navy"/>
    <n v="199.46"/>
    <n v="0"/>
    <n v="199.46"/>
    <d v="2025-08-06T00:00:00"/>
    <n v="15"/>
    <n v="1.4"/>
    <x v="28"/>
    <b v="0"/>
    <s v="null"/>
    <x v="0"/>
    <n v="2991.9"/>
    <n v="2025"/>
    <s v="August"/>
  </r>
  <r>
    <x v="978"/>
    <x v="3"/>
    <x v="7"/>
    <s v="Fall"/>
    <s v="M"/>
    <s v="White"/>
    <n v="72.75"/>
    <n v="50.2"/>
    <n v="36.229999999999997"/>
    <d v="2025-08-06T00:00:00"/>
    <n v="28"/>
    <n v="3.6"/>
    <x v="15"/>
    <b v="0"/>
    <s v="null"/>
    <x v="0"/>
    <n v="1014.4399999999999"/>
    <n v="2025"/>
    <s v="August"/>
  </r>
  <r>
    <x v="979"/>
    <x v="4"/>
    <x v="3"/>
    <s v="Fall"/>
    <s v="XS"/>
    <s v="Pink"/>
    <n v="86.52"/>
    <n v="27.6"/>
    <n v="62.64"/>
    <d v="2025-08-06T00:00:00"/>
    <n v="47"/>
    <n v="1.1000000000000001"/>
    <x v="16"/>
    <b v="0"/>
    <s v="null"/>
    <x v="0"/>
    <n v="2944.08"/>
    <n v="2025"/>
    <s v="August"/>
  </r>
  <r>
    <x v="980"/>
    <x v="2"/>
    <x v="7"/>
    <s v="Spring"/>
    <s v="null"/>
    <s v="Blue"/>
    <n v="52.69"/>
    <n v="40.200000000000003"/>
    <n v="31.51"/>
    <d v="2024-11-15T00:00:00"/>
    <n v="7"/>
    <n v="2.7"/>
    <x v="39"/>
    <b v="0"/>
    <s v="null"/>
    <x v="0"/>
    <n v="220.57000000000002"/>
    <n v="2024"/>
    <s v="November"/>
  </r>
  <r>
    <x v="981"/>
    <x v="0"/>
    <x v="2"/>
    <s v="Fall"/>
    <s v="L"/>
    <s v="Black"/>
    <n v="104.18"/>
    <n v="0"/>
    <n v="104.18"/>
    <d v="2025-08-06T00:00:00"/>
    <n v="12"/>
    <n v="5"/>
    <x v="37"/>
    <b v="0"/>
    <s v="null"/>
    <x v="0"/>
    <n v="1250.1600000000001"/>
    <n v="2025"/>
    <s v="August"/>
  </r>
  <r>
    <x v="982"/>
    <x v="0"/>
    <x v="4"/>
    <s v="Winter"/>
    <s v="L"/>
    <s v="Red"/>
    <n v="132.38"/>
    <n v="58.2"/>
    <n v="55.33"/>
    <d v="2025-08-06T00:00:00"/>
    <n v="24"/>
    <s v="null"/>
    <x v="0"/>
    <b v="0"/>
    <s v="null"/>
    <x v="0"/>
    <n v="1327.92"/>
    <n v="2025"/>
    <s v="August"/>
  </r>
  <r>
    <x v="983"/>
    <x v="3"/>
    <x v="4"/>
    <s v="Fall"/>
    <s v="XL"/>
    <s v="Pink"/>
    <n v="64.400000000000006"/>
    <n v="0"/>
    <n v="64.400000000000006"/>
    <d v="2025-08-06T00:00:00"/>
    <n v="40"/>
    <n v="4.9000000000000004"/>
    <x v="19"/>
    <b v="0"/>
    <s v="null"/>
    <x v="0"/>
    <n v="2576"/>
    <n v="2025"/>
    <s v="August"/>
  </r>
  <r>
    <x v="984"/>
    <x v="4"/>
    <x v="0"/>
    <s v="Summer"/>
    <s v="XL"/>
    <s v="Gray"/>
    <n v="34.07"/>
    <n v="0"/>
    <n v="34.07"/>
    <d v="2025-08-06T00:00:00"/>
    <n v="25"/>
    <n v="4.2"/>
    <x v="25"/>
    <b v="1"/>
    <s v="Wrong Item"/>
    <x v="6"/>
    <n v="851.75"/>
    <n v="2025"/>
    <s v="August"/>
  </r>
  <r>
    <x v="985"/>
    <x v="4"/>
    <x v="0"/>
    <s v="Winter"/>
    <s v="XXL"/>
    <s v="Red"/>
    <n v="43.33"/>
    <n v="45.3"/>
    <n v="23.7"/>
    <d v="2025-08-06T00:00:00"/>
    <n v="1"/>
    <n v="3.4"/>
    <x v="7"/>
    <b v="0"/>
    <s v="null"/>
    <x v="0"/>
    <n v="23.7"/>
    <n v="2025"/>
    <s v="August"/>
  </r>
  <r>
    <x v="986"/>
    <x v="0"/>
    <x v="1"/>
    <s v="Spring"/>
    <s v="XL"/>
    <s v="White"/>
    <n v="122.92"/>
    <n v="0"/>
    <n v="122.92"/>
    <d v="2024-11-06T00:00:00"/>
    <n v="41"/>
    <n v="2.9"/>
    <x v="4"/>
    <b v="0"/>
    <s v="null"/>
    <x v="0"/>
    <n v="5039.72"/>
    <n v="2024"/>
    <s v="November"/>
  </r>
  <r>
    <x v="987"/>
    <x v="3"/>
    <x v="0"/>
    <s v="Spring"/>
    <s v="S"/>
    <s v="Gray"/>
    <n v="142.84"/>
    <n v="0"/>
    <n v="142.84"/>
    <d v="2025-02-14T00:00:00"/>
    <n v="36"/>
    <s v="null"/>
    <x v="0"/>
    <b v="0"/>
    <s v="null"/>
    <x v="0"/>
    <n v="5142.24"/>
    <n v="2025"/>
    <s v="February"/>
  </r>
  <r>
    <x v="988"/>
    <x v="3"/>
    <x v="6"/>
    <s v="Summer"/>
    <s v="XXL"/>
    <s v="Black"/>
    <n v="131.55000000000001"/>
    <n v="0"/>
    <n v="131.55000000000001"/>
    <d v="2025-08-06T00:00:00"/>
    <n v="45"/>
    <n v="1.8"/>
    <x v="23"/>
    <b v="0"/>
    <s v="null"/>
    <x v="0"/>
    <n v="5919.7500000000009"/>
    <n v="2025"/>
    <s v="August"/>
  </r>
  <r>
    <x v="989"/>
    <x v="0"/>
    <x v="0"/>
    <s v="Spring"/>
    <s v="S"/>
    <s v="Red"/>
    <n v="192.58"/>
    <n v="0"/>
    <n v="192.58"/>
    <d v="2025-04-17T00:00:00"/>
    <n v="16"/>
    <n v="1.2"/>
    <x v="14"/>
    <b v="0"/>
    <s v="null"/>
    <x v="0"/>
    <n v="3081.28"/>
    <n v="2025"/>
    <s v="April"/>
  </r>
  <r>
    <x v="990"/>
    <x v="2"/>
    <x v="5"/>
    <s v="Spring"/>
    <s v="null"/>
    <s v="Purple"/>
    <n v="33.56"/>
    <n v="0"/>
    <n v="33.56"/>
    <d v="2025-03-27T00:00:00"/>
    <n v="24"/>
    <n v="3"/>
    <x v="0"/>
    <b v="0"/>
    <s v="null"/>
    <x v="0"/>
    <n v="805.44"/>
    <n v="2025"/>
    <s v="March"/>
  </r>
  <r>
    <x v="991"/>
    <x v="2"/>
    <x v="1"/>
    <s v="Summer"/>
    <s v="null"/>
    <s v="Blue"/>
    <n v="59.1"/>
    <n v="0"/>
    <n v="59.1"/>
    <d v="2025-08-06T00:00:00"/>
    <n v="29"/>
    <n v="1.3"/>
    <x v="31"/>
    <b v="0"/>
    <s v="null"/>
    <x v="0"/>
    <n v="1713.9"/>
    <n v="2025"/>
    <s v="August"/>
  </r>
  <r>
    <x v="992"/>
    <x v="3"/>
    <x v="6"/>
    <s v="Fall"/>
    <s v="S"/>
    <s v="Gray"/>
    <n v="109.15"/>
    <n v="20.7"/>
    <n v="86.56"/>
    <d v="2025-08-06T00:00:00"/>
    <n v="28"/>
    <n v="2"/>
    <x v="38"/>
    <b v="1"/>
    <s v="Changed Mind"/>
    <x v="5"/>
    <n v="2423.6800000000003"/>
    <n v="2025"/>
    <s v="August"/>
  </r>
  <r>
    <x v="993"/>
    <x v="4"/>
    <x v="5"/>
    <s v="Fall"/>
    <s v="null"/>
    <s v="Beige"/>
    <n v="59.1"/>
    <n v="0"/>
    <n v="59.1"/>
    <d v="2025-08-06T00:00:00"/>
    <n v="47"/>
    <n v="4.5999999999999996"/>
    <x v="10"/>
    <b v="0"/>
    <s v="null"/>
    <x v="0"/>
    <n v="2777.7000000000003"/>
    <n v="2025"/>
    <s v="August"/>
  </r>
  <r>
    <x v="994"/>
    <x v="3"/>
    <x v="6"/>
    <s v="Spring"/>
    <s v="M"/>
    <s v="Purple"/>
    <n v="99.33"/>
    <n v="0"/>
    <n v="99.33"/>
    <d v="2025-05-21T00:00:00"/>
    <n v="16"/>
    <n v="3.9"/>
    <x v="26"/>
    <b v="0"/>
    <s v="null"/>
    <x v="0"/>
    <n v="1589.28"/>
    <n v="2025"/>
    <s v="May"/>
  </r>
  <r>
    <x v="995"/>
    <x v="5"/>
    <x v="5"/>
    <s v="Winter"/>
    <s v="XL"/>
    <s v="Navy"/>
    <n v="92.75"/>
    <n v="0"/>
    <n v="92.75"/>
    <d v="2025-08-06T00:00:00"/>
    <n v="29"/>
    <s v="null"/>
    <x v="0"/>
    <b v="1"/>
    <s v="Changed Mind"/>
    <x v="5"/>
    <n v="2689.75"/>
    <n v="2025"/>
    <s v="August"/>
  </r>
  <r>
    <x v="996"/>
    <x v="1"/>
    <x v="0"/>
    <s v="Summer"/>
    <s v="S"/>
    <s v="Beige"/>
    <n v="116.82"/>
    <n v="0"/>
    <n v="116.82"/>
    <d v="2025-08-06T00:00:00"/>
    <n v="34"/>
    <s v="null"/>
    <x v="0"/>
    <b v="0"/>
    <s v="null"/>
    <x v="0"/>
    <n v="3971.8799999999997"/>
    <n v="2025"/>
    <s v="August"/>
  </r>
  <r>
    <x v="997"/>
    <x v="0"/>
    <x v="5"/>
    <s v="Summer"/>
    <s v="XL"/>
    <s v="Green"/>
    <n v="129.78"/>
    <n v="9.5"/>
    <n v="117.45"/>
    <d v="2025-08-06T00:00:00"/>
    <n v="17"/>
    <n v="4"/>
    <x v="20"/>
    <b v="0"/>
    <s v="null"/>
    <x v="0"/>
    <n v="1996.65"/>
    <n v="2025"/>
    <s v="August"/>
  </r>
  <r>
    <x v="998"/>
    <x v="5"/>
    <x v="2"/>
    <s v="Spring"/>
    <s v="XS"/>
    <s v="Brown"/>
    <n v="135.69"/>
    <n v="3"/>
    <n v="131.62"/>
    <d v="2024-08-29T00:00:00"/>
    <n v="16"/>
    <s v="null"/>
    <x v="0"/>
    <b v="0"/>
    <s v="null"/>
    <x v="0"/>
    <n v="2105.92"/>
    <n v="2024"/>
    <s v="August"/>
  </r>
  <r>
    <x v="999"/>
    <x v="5"/>
    <x v="6"/>
    <s v="Fall"/>
    <s v="null"/>
    <s v="Red"/>
    <n v="48.14"/>
    <n v="28.3"/>
    <n v="34.520000000000003"/>
    <d v="2025-08-06T00:00:00"/>
    <n v="41"/>
    <s v="null"/>
    <x v="0"/>
    <b v="0"/>
    <s v="null"/>
    <x v="0"/>
    <n v="1415.3200000000002"/>
    <n v="2025"/>
    <s v="August"/>
  </r>
  <r>
    <x v="1000"/>
    <x v="5"/>
    <x v="3"/>
    <s v="Fall"/>
    <s v="XS"/>
    <s v="Blue"/>
    <n v="142.96"/>
    <n v="47.7"/>
    <n v="74.77"/>
    <d v="2025-08-06T00:00:00"/>
    <n v="7"/>
    <s v="null"/>
    <x v="0"/>
    <b v="0"/>
    <s v="null"/>
    <x v="0"/>
    <n v="523.39"/>
    <n v="2025"/>
    <s v="August"/>
  </r>
  <r>
    <x v="1001"/>
    <x v="1"/>
    <x v="7"/>
    <s v="Spring"/>
    <s v="L"/>
    <s v="Beige"/>
    <n v="51.72"/>
    <n v="0"/>
    <n v="51.72"/>
    <d v="2025-02-14T00:00:00"/>
    <n v="50"/>
    <s v="null"/>
    <x v="0"/>
    <b v="0"/>
    <s v="null"/>
    <x v="0"/>
    <n v="2586"/>
    <n v="2025"/>
    <s v="February"/>
  </r>
  <r>
    <x v="1002"/>
    <x v="2"/>
    <x v="0"/>
    <s v="Fall"/>
    <s v="null"/>
    <s v="Brown"/>
    <n v="18.3"/>
    <n v="38.299999999999997"/>
    <n v="11.29"/>
    <d v="2025-08-06T00:00:00"/>
    <n v="14"/>
    <n v="1.1000000000000001"/>
    <x v="16"/>
    <b v="0"/>
    <s v="null"/>
    <x v="0"/>
    <n v="158.06"/>
    <n v="2025"/>
    <s v="August"/>
  </r>
  <r>
    <x v="1003"/>
    <x v="0"/>
    <x v="3"/>
    <s v="Spring"/>
    <s v="L"/>
    <s v="Navy"/>
    <n v="214.99"/>
    <n v="29"/>
    <n v="152.63999999999999"/>
    <d v="2024-09-06T00:00:00"/>
    <n v="32"/>
    <n v="2.8"/>
    <x v="22"/>
    <b v="1"/>
    <s v="Wrong Item"/>
    <x v="6"/>
    <n v="4884.4799999999996"/>
    <n v="2024"/>
    <s v="September"/>
  </r>
  <r>
    <x v="1004"/>
    <x v="2"/>
    <x v="6"/>
    <s v="Spring"/>
    <s v="null"/>
    <s v="Red"/>
    <n v="20.77"/>
    <n v="0"/>
    <n v="20.77"/>
    <d v="2024-08-17T00:00:00"/>
    <n v="31"/>
    <n v="2"/>
    <x v="38"/>
    <b v="0"/>
    <s v="null"/>
    <x v="0"/>
    <n v="643.87"/>
    <n v="2024"/>
    <s v="August"/>
  </r>
  <r>
    <x v="1005"/>
    <x v="2"/>
    <x v="6"/>
    <s v="Summer"/>
    <s v="null"/>
    <s v="Pink"/>
    <n v="77.959999999999994"/>
    <n v="0"/>
    <n v="77.959999999999994"/>
    <d v="2025-08-06T00:00:00"/>
    <n v="39"/>
    <n v="4.8"/>
    <x v="33"/>
    <b v="0"/>
    <s v="null"/>
    <x v="0"/>
    <n v="3040.4399999999996"/>
    <n v="2025"/>
    <s v="August"/>
  </r>
  <r>
    <x v="1006"/>
    <x v="2"/>
    <x v="0"/>
    <s v="Fall"/>
    <s v="null"/>
    <s v="Purple"/>
    <n v="73.33"/>
    <n v="34.6"/>
    <n v="47.96"/>
    <d v="2025-08-06T00:00:00"/>
    <n v="45"/>
    <n v="2.1"/>
    <x v="36"/>
    <b v="0"/>
    <s v="null"/>
    <x v="0"/>
    <n v="2158.1999999999998"/>
    <n v="2025"/>
    <s v="August"/>
  </r>
  <r>
    <x v="1007"/>
    <x v="2"/>
    <x v="7"/>
    <s v="Fall"/>
    <s v="null"/>
    <s v="Purple"/>
    <n v="75.22"/>
    <n v="25.9"/>
    <n v="55.74"/>
    <d v="2025-08-06T00:00:00"/>
    <n v="31"/>
    <n v="1.9"/>
    <x v="29"/>
    <b v="1"/>
    <s v="Color Mismatch"/>
    <x v="1"/>
    <n v="1727.94"/>
    <n v="2025"/>
    <s v="August"/>
  </r>
  <r>
    <x v="1008"/>
    <x v="4"/>
    <x v="6"/>
    <s v="Fall"/>
    <s v="XS"/>
    <s v="Black"/>
    <n v="46.65"/>
    <n v="24.2"/>
    <n v="35.36"/>
    <d v="2025-08-06T00:00:00"/>
    <n v="8"/>
    <n v="3.2"/>
    <x v="35"/>
    <b v="0"/>
    <s v="null"/>
    <x v="0"/>
    <n v="282.88"/>
    <n v="2025"/>
    <s v="August"/>
  </r>
  <r>
    <x v="1009"/>
    <x v="5"/>
    <x v="3"/>
    <s v="Fall"/>
    <s v="XXL"/>
    <s v="Pink"/>
    <n v="108.19"/>
    <n v="0"/>
    <n v="108.19"/>
    <d v="2025-08-06T00:00:00"/>
    <n v="21"/>
    <s v="null"/>
    <x v="0"/>
    <b v="0"/>
    <s v="null"/>
    <x v="0"/>
    <n v="2271.9899999999998"/>
    <n v="2025"/>
    <s v="August"/>
  </r>
  <r>
    <x v="1010"/>
    <x v="5"/>
    <x v="0"/>
    <s v="Spring"/>
    <s v="L"/>
    <s v="Red"/>
    <n v="62.82"/>
    <n v="0"/>
    <n v="62.82"/>
    <d v="2024-10-08T00:00:00"/>
    <n v="36"/>
    <n v="2.1"/>
    <x v="36"/>
    <b v="0"/>
    <s v="null"/>
    <x v="0"/>
    <n v="2261.52"/>
    <n v="2024"/>
    <s v="October"/>
  </r>
  <r>
    <x v="1011"/>
    <x v="1"/>
    <x v="0"/>
    <s v="Summer"/>
    <s v="S"/>
    <s v="Pink"/>
    <n v="57.32"/>
    <n v="57.4"/>
    <n v="24.42"/>
    <d v="2025-08-06T00:00:00"/>
    <n v="46"/>
    <n v="3.1"/>
    <x v="30"/>
    <b v="0"/>
    <s v="null"/>
    <x v="0"/>
    <n v="1123.3200000000002"/>
    <n v="2025"/>
    <s v="August"/>
  </r>
  <r>
    <x v="1012"/>
    <x v="0"/>
    <x v="4"/>
    <s v="Winter"/>
    <s v="XXL"/>
    <s v="Green"/>
    <n v="153.59"/>
    <n v="0"/>
    <n v="153.59"/>
    <d v="2025-08-06T00:00:00"/>
    <n v="31"/>
    <n v="2.9"/>
    <x v="4"/>
    <b v="1"/>
    <s v="Damaged"/>
    <x v="3"/>
    <n v="4761.29"/>
    <n v="2025"/>
    <s v="August"/>
  </r>
  <r>
    <x v="1013"/>
    <x v="3"/>
    <x v="3"/>
    <s v="Winter"/>
    <s v="XL"/>
    <s v="Purple"/>
    <n v="101.14"/>
    <n v="0"/>
    <n v="101.14"/>
    <d v="2025-08-06T00:00:00"/>
    <n v="43"/>
    <n v="2.8"/>
    <x v="22"/>
    <b v="0"/>
    <s v="null"/>
    <x v="0"/>
    <n v="4349.0200000000004"/>
    <n v="2025"/>
    <s v="August"/>
  </r>
  <r>
    <x v="1014"/>
    <x v="4"/>
    <x v="5"/>
    <s v="Spring"/>
    <s v="XXL"/>
    <s v="Brown"/>
    <n v="43.89"/>
    <n v="15.6"/>
    <n v="37.04"/>
    <d v="2025-04-30T00:00:00"/>
    <n v="31"/>
    <n v="1.7"/>
    <x v="8"/>
    <b v="1"/>
    <s v="Wrong Item"/>
    <x v="6"/>
    <n v="1148.24"/>
    <n v="2025"/>
    <s v="April"/>
  </r>
  <r>
    <x v="1015"/>
    <x v="0"/>
    <x v="0"/>
    <s v="Winter"/>
    <s v="S"/>
    <s v="Gray"/>
    <n v="130.16"/>
    <n v="47.5"/>
    <n v="68.33"/>
    <d v="2025-08-06T00:00:00"/>
    <n v="21"/>
    <s v="null"/>
    <x v="0"/>
    <b v="0"/>
    <s v="null"/>
    <x v="0"/>
    <n v="1434.93"/>
    <n v="2025"/>
    <s v="August"/>
  </r>
  <r>
    <x v="1016"/>
    <x v="5"/>
    <x v="6"/>
    <s v="Winter"/>
    <s v="L"/>
    <s v="Black"/>
    <n v="153.12"/>
    <n v="0"/>
    <n v="153.12"/>
    <d v="2025-08-06T00:00:00"/>
    <n v="27"/>
    <n v="3.3"/>
    <x v="21"/>
    <b v="0"/>
    <s v="null"/>
    <x v="0"/>
    <n v="4134.24"/>
    <n v="2025"/>
    <s v="August"/>
  </r>
  <r>
    <x v="1017"/>
    <x v="1"/>
    <x v="7"/>
    <s v="Summer"/>
    <s v="XXL"/>
    <s v="Blue"/>
    <n v="37.119999999999997"/>
    <n v="12.1"/>
    <n v="32.630000000000003"/>
    <d v="2025-08-06T00:00:00"/>
    <n v="43"/>
    <n v="3.2"/>
    <x v="35"/>
    <b v="0"/>
    <s v="null"/>
    <x v="0"/>
    <n v="1403.0900000000001"/>
    <n v="2025"/>
    <s v="August"/>
  </r>
  <r>
    <x v="1018"/>
    <x v="1"/>
    <x v="3"/>
    <s v="Summer"/>
    <s v="XXL"/>
    <s v="Purple"/>
    <n v="41.05"/>
    <n v="0"/>
    <n v="41.05"/>
    <d v="2025-08-06T00:00:00"/>
    <n v="24"/>
    <s v="null"/>
    <x v="0"/>
    <b v="0"/>
    <s v="null"/>
    <x v="0"/>
    <n v="985.19999999999993"/>
    <n v="2025"/>
    <s v="August"/>
  </r>
  <r>
    <x v="1019"/>
    <x v="3"/>
    <x v="7"/>
    <s v="Fall"/>
    <s v="M"/>
    <s v="Navy"/>
    <n v="61.04"/>
    <n v="0"/>
    <n v="61.04"/>
    <d v="2025-08-06T00:00:00"/>
    <n v="43"/>
    <n v="1.9"/>
    <x v="29"/>
    <b v="0"/>
    <s v="null"/>
    <x v="0"/>
    <n v="2624.72"/>
    <n v="2025"/>
    <s v="August"/>
  </r>
  <r>
    <x v="1020"/>
    <x v="1"/>
    <x v="5"/>
    <s v="Summer"/>
    <s v="S"/>
    <s v="Black"/>
    <n v="97.17"/>
    <n v="0"/>
    <n v="97.17"/>
    <d v="2025-08-06T00:00:00"/>
    <n v="35"/>
    <n v="3"/>
    <x v="0"/>
    <b v="0"/>
    <s v="null"/>
    <x v="0"/>
    <n v="3400.9500000000003"/>
    <n v="2025"/>
    <s v="August"/>
  </r>
  <r>
    <x v="1021"/>
    <x v="2"/>
    <x v="1"/>
    <s v="Summer"/>
    <s v="null"/>
    <s v="Red"/>
    <n v="63.45"/>
    <n v="0"/>
    <n v="63.45"/>
    <d v="2025-08-06T00:00:00"/>
    <n v="4"/>
    <n v="3.9"/>
    <x v="26"/>
    <b v="0"/>
    <s v="null"/>
    <x v="0"/>
    <n v="253.8"/>
    <n v="2025"/>
    <s v="August"/>
  </r>
  <r>
    <x v="1022"/>
    <x v="1"/>
    <x v="3"/>
    <s v="Fall"/>
    <s v="null"/>
    <s v="Gray"/>
    <n v="117.39"/>
    <n v="0"/>
    <n v="117.39"/>
    <d v="2025-08-06T00:00:00"/>
    <n v="14"/>
    <n v="3.2"/>
    <x v="35"/>
    <b v="0"/>
    <s v="null"/>
    <x v="0"/>
    <n v="1643.46"/>
    <n v="2025"/>
    <s v="August"/>
  </r>
  <r>
    <x v="1023"/>
    <x v="1"/>
    <x v="2"/>
    <s v="Spring"/>
    <s v="S"/>
    <s v="Brown"/>
    <n v="32.89"/>
    <n v="0"/>
    <n v="32.89"/>
    <d v="2025-07-08T00:00:00"/>
    <n v="6"/>
    <n v="4.5999999999999996"/>
    <x v="10"/>
    <b v="0"/>
    <s v="null"/>
    <x v="0"/>
    <n v="197.34"/>
    <n v="2025"/>
    <s v="July"/>
  </r>
  <r>
    <x v="1024"/>
    <x v="4"/>
    <x v="5"/>
    <s v="Spring"/>
    <s v="L"/>
    <s v="Blue"/>
    <n v="102.6"/>
    <n v="38.6"/>
    <n v="63"/>
    <d v="2025-05-10T00:00:00"/>
    <n v="14"/>
    <n v="4"/>
    <x v="20"/>
    <b v="0"/>
    <s v="null"/>
    <x v="0"/>
    <n v="882"/>
    <n v="2025"/>
    <s v="May"/>
  </r>
  <r>
    <x v="1025"/>
    <x v="3"/>
    <x v="6"/>
    <s v="Spring"/>
    <s v="XXL"/>
    <s v="Navy"/>
    <n v="155.91999999999999"/>
    <n v="32.200000000000003"/>
    <n v="105.71"/>
    <d v="2024-10-02T00:00:00"/>
    <n v="5"/>
    <n v="2"/>
    <x v="38"/>
    <b v="0"/>
    <s v="null"/>
    <x v="0"/>
    <n v="528.54999999999995"/>
    <n v="2024"/>
    <s v="October"/>
  </r>
  <r>
    <x v="1026"/>
    <x v="0"/>
    <x v="6"/>
    <s v="Fall"/>
    <s v="L"/>
    <s v="Purple"/>
    <n v="178.39"/>
    <n v="0"/>
    <n v="178.39"/>
    <d v="2025-08-06T00:00:00"/>
    <n v="29"/>
    <n v="4.2"/>
    <x v="25"/>
    <b v="0"/>
    <s v="null"/>
    <x v="0"/>
    <n v="5173.3099999999995"/>
    <n v="2025"/>
    <s v="August"/>
  </r>
  <r>
    <x v="1027"/>
    <x v="0"/>
    <x v="4"/>
    <s v="Spring"/>
    <s v="XL"/>
    <s v="Gray"/>
    <n v="151.1"/>
    <n v="0"/>
    <n v="151.1"/>
    <d v="2025-03-22T00:00:00"/>
    <n v="24"/>
    <n v="2.4"/>
    <x v="9"/>
    <b v="0"/>
    <s v="null"/>
    <x v="0"/>
    <n v="3626.3999999999996"/>
    <n v="2025"/>
    <s v="March"/>
  </r>
  <r>
    <x v="1028"/>
    <x v="1"/>
    <x v="7"/>
    <s v="Summer"/>
    <s v="XXL"/>
    <s v="Beige"/>
    <n v="91.03"/>
    <n v="55.4"/>
    <n v="40.6"/>
    <d v="2025-08-06T00:00:00"/>
    <n v="2"/>
    <n v="2.5"/>
    <x v="1"/>
    <b v="0"/>
    <s v="null"/>
    <x v="0"/>
    <n v="81.2"/>
    <n v="2025"/>
    <s v="August"/>
  </r>
  <r>
    <x v="1029"/>
    <x v="1"/>
    <x v="4"/>
    <s v="Fall"/>
    <s v="M"/>
    <s v="Gray"/>
    <n v="89.03"/>
    <n v="41.3"/>
    <n v="52.26"/>
    <d v="2025-08-06T00:00:00"/>
    <n v="50"/>
    <s v="null"/>
    <x v="0"/>
    <b v="0"/>
    <s v="null"/>
    <x v="0"/>
    <n v="2613"/>
    <n v="2025"/>
    <s v="August"/>
  </r>
  <r>
    <x v="1030"/>
    <x v="5"/>
    <x v="5"/>
    <s v="Summer"/>
    <s v="S"/>
    <s v="Green"/>
    <n v="147.58000000000001"/>
    <n v="0"/>
    <n v="147.58000000000001"/>
    <d v="2025-08-06T00:00:00"/>
    <n v="10"/>
    <n v="4.3"/>
    <x v="2"/>
    <b v="0"/>
    <s v="null"/>
    <x v="0"/>
    <n v="1475.8000000000002"/>
    <n v="2025"/>
    <s v="August"/>
  </r>
  <r>
    <x v="1031"/>
    <x v="5"/>
    <x v="2"/>
    <s v="Summer"/>
    <s v="XL"/>
    <s v="Blue"/>
    <n v="79.98"/>
    <n v="0"/>
    <n v="79.98"/>
    <d v="2025-08-06T00:00:00"/>
    <n v="25"/>
    <n v="1.5"/>
    <x v="18"/>
    <b v="0"/>
    <s v="null"/>
    <x v="0"/>
    <n v="1999.5"/>
    <n v="2025"/>
    <s v="August"/>
  </r>
  <r>
    <x v="1032"/>
    <x v="5"/>
    <x v="4"/>
    <s v="Fall"/>
    <s v="XS"/>
    <s v="Beige"/>
    <n v="86.38"/>
    <n v="0"/>
    <n v="86.38"/>
    <d v="2025-08-06T00:00:00"/>
    <n v="40"/>
    <n v="2.7"/>
    <x v="39"/>
    <b v="0"/>
    <s v="null"/>
    <x v="0"/>
    <n v="3455.2"/>
    <n v="2025"/>
    <s v="August"/>
  </r>
  <r>
    <x v="1033"/>
    <x v="1"/>
    <x v="2"/>
    <s v="Summer"/>
    <s v="XXL"/>
    <s v="Brown"/>
    <n v="47.29"/>
    <n v="40.4"/>
    <n v="28.18"/>
    <d v="2025-08-06T00:00:00"/>
    <n v="26"/>
    <n v="4.4000000000000004"/>
    <x v="6"/>
    <b v="0"/>
    <s v="null"/>
    <x v="0"/>
    <n v="732.68"/>
    <n v="2025"/>
    <s v="August"/>
  </r>
  <r>
    <x v="1034"/>
    <x v="0"/>
    <x v="7"/>
    <s v="Spring"/>
    <s v="L"/>
    <s v="Navy"/>
    <n v="196.54"/>
    <n v="22.6"/>
    <n v="152.12"/>
    <d v="2025-05-12T00:00:00"/>
    <n v="33"/>
    <n v="1.4"/>
    <x v="28"/>
    <b v="0"/>
    <s v="null"/>
    <x v="0"/>
    <n v="5019.96"/>
    <n v="2025"/>
    <s v="May"/>
  </r>
  <r>
    <x v="1035"/>
    <x v="1"/>
    <x v="0"/>
    <s v="Spring"/>
    <s v="XXL"/>
    <s v="Gray"/>
    <n v="72.72"/>
    <n v="0"/>
    <n v="72.72"/>
    <d v="2025-01-31T00:00:00"/>
    <n v="23"/>
    <n v="1.6"/>
    <x v="5"/>
    <b v="0"/>
    <s v="null"/>
    <x v="0"/>
    <n v="1672.56"/>
    <n v="2025"/>
    <s v="January"/>
  </r>
  <r>
    <x v="1036"/>
    <x v="1"/>
    <x v="6"/>
    <s v="Summer"/>
    <s v="XXL"/>
    <s v="Beige"/>
    <n v="115.5"/>
    <n v="0"/>
    <n v="115.5"/>
    <d v="2025-08-06T00:00:00"/>
    <n v="36"/>
    <s v="null"/>
    <x v="0"/>
    <b v="1"/>
    <s v="Quality Issue"/>
    <x v="4"/>
    <n v="4158"/>
    <n v="2025"/>
    <s v="August"/>
  </r>
  <r>
    <x v="1037"/>
    <x v="2"/>
    <x v="4"/>
    <s v="Summer"/>
    <s v="null"/>
    <s v="Gray"/>
    <n v="68.22"/>
    <n v="8.1"/>
    <n v="62.69"/>
    <d v="2025-08-06T00:00:00"/>
    <n v="28"/>
    <n v="4"/>
    <x v="20"/>
    <b v="0"/>
    <s v="null"/>
    <x v="0"/>
    <n v="1755.32"/>
    <n v="2025"/>
    <s v="August"/>
  </r>
  <r>
    <x v="1038"/>
    <x v="1"/>
    <x v="3"/>
    <s v="Fall"/>
    <s v="XXL"/>
    <s v="Black"/>
    <n v="91.03"/>
    <n v="0"/>
    <n v="91.03"/>
    <d v="2025-08-06T00:00:00"/>
    <n v="20"/>
    <n v="2.1"/>
    <x v="36"/>
    <b v="0"/>
    <s v="null"/>
    <x v="0"/>
    <n v="1820.6"/>
    <n v="2025"/>
    <s v="August"/>
  </r>
  <r>
    <x v="1039"/>
    <x v="0"/>
    <x v="7"/>
    <s v="Fall"/>
    <s v="XXL"/>
    <s v="Purple"/>
    <n v="100.39"/>
    <n v="16.5"/>
    <n v="83.83"/>
    <d v="2025-08-06T00:00:00"/>
    <n v="17"/>
    <n v="4.5999999999999996"/>
    <x v="10"/>
    <b v="0"/>
    <s v="null"/>
    <x v="0"/>
    <n v="1425.11"/>
    <n v="2025"/>
    <s v="August"/>
  </r>
  <r>
    <x v="1040"/>
    <x v="1"/>
    <x v="6"/>
    <s v="Fall"/>
    <s v="XS"/>
    <s v="Navy"/>
    <n v="100.03"/>
    <n v="0"/>
    <n v="100.03"/>
    <d v="2025-08-06T00:00:00"/>
    <n v="39"/>
    <n v="1.2"/>
    <x v="14"/>
    <b v="0"/>
    <s v="null"/>
    <x v="0"/>
    <n v="3901.17"/>
    <n v="2025"/>
    <s v="August"/>
  </r>
  <r>
    <x v="1041"/>
    <x v="2"/>
    <x v="6"/>
    <s v="Spring"/>
    <s v="null"/>
    <s v="White"/>
    <n v="50.14"/>
    <n v="29.2"/>
    <n v="35.5"/>
    <d v="2025-02-04T00:00:00"/>
    <n v="33"/>
    <n v="4.4000000000000004"/>
    <x v="6"/>
    <b v="0"/>
    <s v="null"/>
    <x v="0"/>
    <n v="1171.5"/>
    <n v="2025"/>
    <s v="February"/>
  </r>
  <r>
    <x v="1042"/>
    <x v="4"/>
    <x v="0"/>
    <s v="Summer"/>
    <s v="XL"/>
    <s v="Black"/>
    <n v="33.130000000000003"/>
    <n v="0"/>
    <n v="33.130000000000003"/>
    <d v="2025-08-06T00:00:00"/>
    <n v="41"/>
    <n v="3.3"/>
    <x v="21"/>
    <b v="0"/>
    <s v="null"/>
    <x v="0"/>
    <n v="1358.3300000000002"/>
    <n v="2025"/>
    <s v="August"/>
  </r>
  <r>
    <x v="1043"/>
    <x v="2"/>
    <x v="4"/>
    <s v="Spring"/>
    <s v="null"/>
    <s v="Navy"/>
    <n v="67.67"/>
    <n v="0"/>
    <n v="67.67"/>
    <d v="2024-09-25T00:00:00"/>
    <n v="7"/>
    <n v="3.3"/>
    <x v="21"/>
    <b v="0"/>
    <s v="null"/>
    <x v="0"/>
    <n v="473.69"/>
    <n v="2024"/>
    <s v="September"/>
  </r>
  <r>
    <x v="1044"/>
    <x v="4"/>
    <x v="2"/>
    <s v="Summer"/>
    <s v="S"/>
    <s v="Black"/>
    <n v="93.94"/>
    <n v="56.3"/>
    <n v="41.05"/>
    <d v="2025-08-06T00:00:00"/>
    <n v="36"/>
    <n v="1.1000000000000001"/>
    <x v="16"/>
    <b v="0"/>
    <s v="null"/>
    <x v="0"/>
    <n v="1477.8"/>
    <n v="2025"/>
    <s v="August"/>
  </r>
  <r>
    <x v="1045"/>
    <x v="1"/>
    <x v="2"/>
    <s v="Fall"/>
    <s v="XS"/>
    <s v="Black"/>
    <n v="34.56"/>
    <n v="11.2"/>
    <n v="30.69"/>
    <d v="2025-08-06T00:00:00"/>
    <n v="46"/>
    <n v="3.4"/>
    <x v="7"/>
    <b v="0"/>
    <s v="null"/>
    <x v="0"/>
    <n v="1411.74"/>
    <n v="2025"/>
    <s v="August"/>
  </r>
  <r>
    <x v="1046"/>
    <x v="0"/>
    <x v="5"/>
    <s v="Summer"/>
    <s v="M"/>
    <s v="Black"/>
    <n v="235.33"/>
    <n v="0"/>
    <n v="235.33"/>
    <d v="2025-08-06T00:00:00"/>
    <n v="11"/>
    <n v="4.7"/>
    <x v="34"/>
    <b v="1"/>
    <s v="Size Issue"/>
    <x v="2"/>
    <n v="2588.63"/>
    <n v="2025"/>
    <s v="August"/>
  </r>
  <r>
    <x v="1047"/>
    <x v="1"/>
    <x v="1"/>
    <s v="Spring"/>
    <s v="XS"/>
    <s v="Red"/>
    <n v="25.45"/>
    <n v="0"/>
    <n v="25.45"/>
    <d v="2024-08-10T00:00:00"/>
    <n v="29"/>
    <n v="3.7"/>
    <x v="13"/>
    <b v="0"/>
    <s v="null"/>
    <x v="0"/>
    <n v="738.05"/>
    <n v="2024"/>
    <s v="August"/>
  </r>
  <r>
    <x v="1048"/>
    <x v="1"/>
    <x v="6"/>
    <s v="Winter"/>
    <s v="XL"/>
    <s v="Gray"/>
    <n v="71.44"/>
    <n v="0"/>
    <n v="71.44"/>
    <d v="2025-08-06T00:00:00"/>
    <n v="18"/>
    <n v="4.3"/>
    <x v="2"/>
    <b v="0"/>
    <s v="null"/>
    <x v="0"/>
    <n v="1285.92"/>
    <n v="2025"/>
    <s v="August"/>
  </r>
  <r>
    <x v="1049"/>
    <x v="5"/>
    <x v="2"/>
    <s v="Summer"/>
    <s v="XL"/>
    <s v="White"/>
    <n v="98.33"/>
    <n v="0"/>
    <n v="98.33"/>
    <d v="2025-08-06T00:00:00"/>
    <n v="46"/>
    <n v="3.7"/>
    <x v="13"/>
    <b v="0"/>
    <s v="null"/>
    <x v="0"/>
    <n v="4523.18"/>
    <n v="2025"/>
    <s v="August"/>
  </r>
  <r>
    <x v="1050"/>
    <x v="5"/>
    <x v="7"/>
    <s v="Spring"/>
    <s v="S"/>
    <s v="Blue"/>
    <n v="171.1"/>
    <n v="0"/>
    <n v="171.1"/>
    <d v="2025-07-23T00:00:00"/>
    <n v="34"/>
    <s v="null"/>
    <x v="0"/>
    <b v="0"/>
    <s v="null"/>
    <x v="0"/>
    <n v="5817.4"/>
    <n v="2025"/>
    <s v="July"/>
  </r>
  <r>
    <x v="1051"/>
    <x v="5"/>
    <x v="7"/>
    <s v="Winter"/>
    <s v="XS"/>
    <s v="White"/>
    <n v="155.57"/>
    <n v="0"/>
    <n v="155.57"/>
    <d v="2025-08-06T00:00:00"/>
    <n v="48"/>
    <n v="3.8"/>
    <x v="17"/>
    <b v="0"/>
    <s v="null"/>
    <x v="0"/>
    <n v="7467.36"/>
    <n v="2025"/>
    <s v="August"/>
  </r>
  <r>
    <x v="1052"/>
    <x v="0"/>
    <x v="3"/>
    <s v="Fall"/>
    <s v="L"/>
    <s v="Green"/>
    <n v="198.44"/>
    <n v="0"/>
    <n v="198.44"/>
    <d v="2025-08-06T00:00:00"/>
    <n v="40"/>
    <n v="2.2000000000000002"/>
    <x v="40"/>
    <b v="0"/>
    <s v="null"/>
    <x v="0"/>
    <n v="7937.6"/>
    <n v="2025"/>
    <s v="August"/>
  </r>
  <r>
    <x v="1053"/>
    <x v="3"/>
    <x v="5"/>
    <s v="Spring"/>
    <s v="M"/>
    <s v="Black"/>
    <n v="175.85"/>
    <n v="18.100000000000001"/>
    <n v="144.02000000000001"/>
    <d v="2025-01-29T00:00:00"/>
    <n v="4"/>
    <n v="4"/>
    <x v="20"/>
    <b v="0"/>
    <s v="null"/>
    <x v="0"/>
    <n v="576.08000000000004"/>
    <n v="2025"/>
    <s v="January"/>
  </r>
  <r>
    <x v="1054"/>
    <x v="0"/>
    <x v="7"/>
    <s v="Summer"/>
    <s v="M"/>
    <s v="Pink"/>
    <n v="100.23"/>
    <n v="0"/>
    <n v="100.23"/>
    <d v="2025-08-06T00:00:00"/>
    <n v="12"/>
    <n v="3.5"/>
    <x v="11"/>
    <b v="0"/>
    <s v="null"/>
    <x v="0"/>
    <n v="1202.76"/>
    <n v="2025"/>
    <s v="August"/>
  </r>
  <r>
    <x v="1055"/>
    <x v="0"/>
    <x v="0"/>
    <s v="Winter"/>
    <s v="XXL"/>
    <s v="Beige"/>
    <n v="88.94"/>
    <n v="0"/>
    <n v="88.94"/>
    <d v="2025-08-06T00:00:00"/>
    <n v="36"/>
    <s v="null"/>
    <x v="0"/>
    <b v="0"/>
    <s v="null"/>
    <x v="0"/>
    <n v="3201.84"/>
    <n v="2025"/>
    <s v="August"/>
  </r>
  <r>
    <x v="1056"/>
    <x v="0"/>
    <x v="4"/>
    <s v="Fall"/>
    <s v="XXL"/>
    <s v="Navy"/>
    <n v="205.91"/>
    <n v="0"/>
    <n v="205.91"/>
    <d v="2025-08-06T00:00:00"/>
    <n v="3"/>
    <n v="4.8"/>
    <x v="33"/>
    <b v="0"/>
    <s v="null"/>
    <x v="0"/>
    <n v="617.73"/>
    <n v="2025"/>
    <s v="August"/>
  </r>
  <r>
    <x v="1057"/>
    <x v="2"/>
    <x v="1"/>
    <s v="Fall"/>
    <s v="null"/>
    <s v="Pink"/>
    <n v="29.06"/>
    <n v="1.1000000000000001"/>
    <n v="28.74"/>
    <d v="2025-08-06T00:00:00"/>
    <n v="12"/>
    <n v="1.1000000000000001"/>
    <x v="16"/>
    <b v="1"/>
    <s v="Color Mismatch"/>
    <x v="1"/>
    <n v="344.88"/>
    <n v="2025"/>
    <s v="August"/>
  </r>
  <r>
    <x v="1058"/>
    <x v="2"/>
    <x v="6"/>
    <s v="Summer"/>
    <s v="null"/>
    <s v="Brown"/>
    <n v="68.56"/>
    <n v="0"/>
    <n v="68.56"/>
    <d v="2025-08-06T00:00:00"/>
    <n v="2"/>
    <n v="2.4"/>
    <x v="9"/>
    <b v="0"/>
    <s v="null"/>
    <x v="0"/>
    <n v="137.12"/>
    <n v="2025"/>
    <s v="August"/>
  </r>
  <r>
    <x v="1059"/>
    <x v="1"/>
    <x v="7"/>
    <s v="Summer"/>
    <s v="L"/>
    <s v="Purple"/>
    <n v="91.6"/>
    <n v="59.5"/>
    <n v="37.1"/>
    <d v="2025-08-06T00:00:00"/>
    <n v="2"/>
    <n v="4.3"/>
    <x v="2"/>
    <b v="0"/>
    <s v="null"/>
    <x v="0"/>
    <n v="74.2"/>
    <n v="2025"/>
    <s v="August"/>
  </r>
  <r>
    <x v="1060"/>
    <x v="5"/>
    <x v="4"/>
    <s v="Summer"/>
    <s v="XS"/>
    <s v="Black"/>
    <n v="96.57"/>
    <n v="0"/>
    <n v="96.57"/>
    <d v="2025-08-06T00:00:00"/>
    <n v="6"/>
    <n v="1.9"/>
    <x v="29"/>
    <b v="0"/>
    <s v="null"/>
    <x v="0"/>
    <n v="579.41999999999996"/>
    <n v="2025"/>
    <s v="August"/>
  </r>
  <r>
    <x v="1061"/>
    <x v="4"/>
    <x v="4"/>
    <s v="Winter"/>
    <s v="S"/>
    <s v="Pink"/>
    <n v="35.630000000000003"/>
    <n v="57.9"/>
    <n v="15"/>
    <d v="2025-08-06T00:00:00"/>
    <n v="11"/>
    <n v="1.8"/>
    <x v="23"/>
    <b v="0"/>
    <s v="null"/>
    <x v="0"/>
    <n v="165"/>
    <n v="2025"/>
    <s v="August"/>
  </r>
  <r>
    <x v="1062"/>
    <x v="3"/>
    <x v="1"/>
    <s v="Winter"/>
    <s v="XS"/>
    <s v="Green"/>
    <n v="118.98"/>
    <n v="38.1"/>
    <n v="73.650000000000006"/>
    <d v="2025-08-06T00:00:00"/>
    <n v="36"/>
    <n v="1.1000000000000001"/>
    <x v="16"/>
    <b v="1"/>
    <s v="Color Mismatch"/>
    <x v="1"/>
    <n v="2651.4"/>
    <n v="2025"/>
    <s v="August"/>
  </r>
  <r>
    <x v="1063"/>
    <x v="3"/>
    <x v="4"/>
    <s v="Spring"/>
    <s v="XL"/>
    <s v="Red"/>
    <n v="62.62"/>
    <n v="10.1"/>
    <n v="56.3"/>
    <d v="2025-04-15T00:00:00"/>
    <n v="32"/>
    <n v="2.9"/>
    <x v="4"/>
    <b v="0"/>
    <s v="null"/>
    <x v="0"/>
    <n v="1801.6"/>
    <n v="2025"/>
    <s v="April"/>
  </r>
  <r>
    <x v="1064"/>
    <x v="3"/>
    <x v="7"/>
    <s v="Summer"/>
    <s v="M"/>
    <s v="Brown"/>
    <n v="153.34"/>
    <n v="55.5"/>
    <n v="68.239999999999995"/>
    <d v="2025-08-06T00:00:00"/>
    <n v="46"/>
    <n v="4.2"/>
    <x v="25"/>
    <b v="1"/>
    <s v="Wrong Item"/>
    <x v="6"/>
    <n v="3139.04"/>
    <n v="2025"/>
    <s v="August"/>
  </r>
  <r>
    <x v="1065"/>
    <x v="1"/>
    <x v="5"/>
    <s v="Summer"/>
    <s v="L"/>
    <s v="Green"/>
    <n v="71.66"/>
    <n v="49.7"/>
    <n v="36.04"/>
    <d v="2025-08-06T00:00:00"/>
    <n v="33"/>
    <s v="null"/>
    <x v="0"/>
    <b v="1"/>
    <s v="Color Mismatch"/>
    <x v="1"/>
    <n v="1189.32"/>
    <n v="2025"/>
    <s v="August"/>
  </r>
  <r>
    <x v="1066"/>
    <x v="5"/>
    <x v="5"/>
    <s v="Spring"/>
    <s v="S"/>
    <s v="Black"/>
    <n v="107.58"/>
    <n v="55.9"/>
    <n v="47.44"/>
    <d v="2025-02-15T00:00:00"/>
    <n v="19"/>
    <n v="4.4000000000000004"/>
    <x v="6"/>
    <b v="0"/>
    <s v="null"/>
    <x v="0"/>
    <n v="901.3599999999999"/>
    <n v="2025"/>
    <s v="February"/>
  </r>
  <r>
    <x v="1067"/>
    <x v="3"/>
    <x v="0"/>
    <s v="Spring"/>
    <s v="XL"/>
    <s v="Blue"/>
    <n v="137.16"/>
    <n v="0"/>
    <n v="137.16"/>
    <d v="2025-04-02T00:00:00"/>
    <n v="34"/>
    <n v="4"/>
    <x v="20"/>
    <b v="0"/>
    <s v="null"/>
    <x v="0"/>
    <n v="4663.4399999999996"/>
    <n v="2025"/>
    <s v="April"/>
  </r>
  <r>
    <x v="1068"/>
    <x v="1"/>
    <x v="2"/>
    <s v="Winter"/>
    <s v="M"/>
    <s v="White"/>
    <n v="119.29"/>
    <n v="0"/>
    <n v="119.29"/>
    <d v="2025-08-06T00:00:00"/>
    <n v="3"/>
    <s v="null"/>
    <x v="0"/>
    <b v="0"/>
    <s v="null"/>
    <x v="0"/>
    <n v="357.87"/>
    <n v="2025"/>
    <s v="August"/>
  </r>
  <r>
    <x v="1069"/>
    <x v="1"/>
    <x v="3"/>
    <s v="Spring"/>
    <s v="M"/>
    <s v="Navy"/>
    <n v="104.09"/>
    <n v="0"/>
    <n v="104.09"/>
    <d v="2024-12-21T00:00:00"/>
    <n v="29"/>
    <s v="null"/>
    <x v="0"/>
    <b v="0"/>
    <s v="null"/>
    <x v="0"/>
    <n v="3018.61"/>
    <n v="2024"/>
    <s v="December"/>
  </r>
  <r>
    <x v="1070"/>
    <x v="5"/>
    <x v="2"/>
    <s v="Fall"/>
    <s v="null"/>
    <s v="Pink"/>
    <n v="73.069999999999993"/>
    <n v="0"/>
    <n v="73.069999999999993"/>
    <d v="2025-08-06T00:00:00"/>
    <n v="5"/>
    <n v="4.2"/>
    <x v="25"/>
    <b v="0"/>
    <s v="null"/>
    <x v="0"/>
    <n v="365.34999999999997"/>
    <n v="2025"/>
    <s v="August"/>
  </r>
  <r>
    <x v="1071"/>
    <x v="4"/>
    <x v="0"/>
    <s v="Fall"/>
    <s v="XXL"/>
    <s v="Green"/>
    <n v="76.94"/>
    <n v="7.6"/>
    <n v="71.09"/>
    <d v="2025-08-06T00:00:00"/>
    <n v="20"/>
    <n v="3.7"/>
    <x v="13"/>
    <b v="0"/>
    <s v="null"/>
    <x v="0"/>
    <n v="1421.8000000000002"/>
    <n v="2025"/>
    <s v="August"/>
  </r>
  <r>
    <x v="1072"/>
    <x v="4"/>
    <x v="7"/>
    <s v="Winter"/>
    <s v="XL"/>
    <s v="Beige"/>
    <n v="119.92"/>
    <n v="0"/>
    <n v="119.92"/>
    <d v="2025-08-06T00:00:00"/>
    <n v="37"/>
    <n v="5"/>
    <x v="37"/>
    <b v="0"/>
    <s v="null"/>
    <x v="0"/>
    <n v="4437.04"/>
    <n v="2025"/>
    <s v="August"/>
  </r>
  <r>
    <x v="1073"/>
    <x v="0"/>
    <x v="5"/>
    <s v="Winter"/>
    <s v="XS"/>
    <s v="White"/>
    <n v="116.49"/>
    <n v="0"/>
    <n v="116.49"/>
    <d v="2025-08-06T00:00:00"/>
    <n v="17"/>
    <n v="3.3"/>
    <x v="21"/>
    <b v="1"/>
    <s v="Damaged"/>
    <x v="3"/>
    <n v="1980.33"/>
    <n v="2025"/>
    <s v="August"/>
  </r>
  <r>
    <x v="1074"/>
    <x v="3"/>
    <x v="6"/>
    <s v="Fall"/>
    <s v="XL"/>
    <s v="Pink"/>
    <n v="179.59"/>
    <n v="14.7"/>
    <n v="153.19"/>
    <d v="2025-08-06T00:00:00"/>
    <n v="47"/>
    <n v="2.9"/>
    <x v="4"/>
    <b v="0"/>
    <s v="null"/>
    <x v="0"/>
    <n v="7199.93"/>
    <n v="2025"/>
    <s v="August"/>
  </r>
  <r>
    <x v="1075"/>
    <x v="2"/>
    <x v="1"/>
    <s v="Winter"/>
    <s v="null"/>
    <s v="Black"/>
    <n v="33.799999999999997"/>
    <n v="0"/>
    <n v="33.799999999999997"/>
    <d v="2025-08-06T00:00:00"/>
    <n v="34"/>
    <n v="4.8"/>
    <x v="33"/>
    <b v="0"/>
    <s v="null"/>
    <x v="0"/>
    <n v="1149.1999999999998"/>
    <n v="2025"/>
    <s v="August"/>
  </r>
  <r>
    <x v="1076"/>
    <x v="1"/>
    <x v="1"/>
    <s v="Fall"/>
    <s v="L"/>
    <s v="Beige"/>
    <n v="41.57"/>
    <n v="3.3"/>
    <n v="40.200000000000003"/>
    <d v="2025-08-06T00:00:00"/>
    <n v="5"/>
    <n v="2.9"/>
    <x v="4"/>
    <b v="0"/>
    <s v="null"/>
    <x v="0"/>
    <n v="201"/>
    <n v="2025"/>
    <s v="August"/>
  </r>
  <r>
    <x v="1077"/>
    <x v="3"/>
    <x v="7"/>
    <s v="Spring"/>
    <s v="XL"/>
    <s v="Purple"/>
    <n v="139.1"/>
    <n v="47"/>
    <n v="73.72"/>
    <d v="2025-01-04T00:00:00"/>
    <n v="6"/>
    <n v="3.4"/>
    <x v="7"/>
    <b v="0"/>
    <s v="null"/>
    <x v="0"/>
    <n v="442.32"/>
    <n v="2025"/>
    <s v="January"/>
  </r>
  <r>
    <x v="1078"/>
    <x v="5"/>
    <x v="3"/>
    <s v="Fall"/>
    <s v="L"/>
    <s v="Pink"/>
    <n v="102.04"/>
    <n v="0"/>
    <n v="102.04"/>
    <d v="2025-08-06T00:00:00"/>
    <n v="34"/>
    <n v="3.4"/>
    <x v="7"/>
    <b v="0"/>
    <s v="null"/>
    <x v="0"/>
    <n v="3469.36"/>
    <n v="2025"/>
    <s v="August"/>
  </r>
  <r>
    <x v="1079"/>
    <x v="4"/>
    <x v="6"/>
    <s v="Fall"/>
    <s v="XXL"/>
    <s v="Navy"/>
    <n v="47.25"/>
    <n v="54.2"/>
    <n v="21.64"/>
    <d v="2025-08-06T00:00:00"/>
    <n v="4"/>
    <n v="4.9000000000000004"/>
    <x v="19"/>
    <b v="0"/>
    <s v="null"/>
    <x v="0"/>
    <n v="86.56"/>
    <n v="2025"/>
    <s v="August"/>
  </r>
  <r>
    <x v="1080"/>
    <x v="5"/>
    <x v="1"/>
    <s v="Summer"/>
    <s v="XS"/>
    <s v="White"/>
    <n v="55.08"/>
    <n v="0"/>
    <n v="55.08"/>
    <d v="2025-08-06T00:00:00"/>
    <n v="48"/>
    <n v="4.0999999999999996"/>
    <x v="12"/>
    <b v="0"/>
    <s v="null"/>
    <x v="0"/>
    <n v="2643.84"/>
    <n v="2025"/>
    <s v="August"/>
  </r>
  <r>
    <x v="1081"/>
    <x v="0"/>
    <x v="7"/>
    <s v="Winter"/>
    <s v="L"/>
    <s v="Green"/>
    <n v="88.32"/>
    <n v="54.8"/>
    <n v="39.92"/>
    <d v="2025-08-06T00:00:00"/>
    <n v="36"/>
    <n v="3.1"/>
    <x v="30"/>
    <b v="0"/>
    <s v="null"/>
    <x v="0"/>
    <n v="1437.1200000000001"/>
    <n v="2025"/>
    <s v="August"/>
  </r>
  <r>
    <x v="1082"/>
    <x v="4"/>
    <x v="3"/>
    <s v="Fall"/>
    <s v="M"/>
    <s v="Red"/>
    <n v="74.900000000000006"/>
    <n v="16.8"/>
    <n v="62.32"/>
    <d v="2025-08-06T00:00:00"/>
    <n v="13"/>
    <s v="null"/>
    <x v="0"/>
    <b v="1"/>
    <s v="Color Mismatch"/>
    <x v="1"/>
    <n v="810.16"/>
    <n v="2025"/>
    <s v="August"/>
  </r>
  <r>
    <x v="1083"/>
    <x v="4"/>
    <x v="3"/>
    <s v="Winter"/>
    <s v="M"/>
    <s v="White"/>
    <n v="69.88"/>
    <n v="57.4"/>
    <n v="29.77"/>
    <d v="2025-08-06T00:00:00"/>
    <n v="30"/>
    <n v="4.2"/>
    <x v="25"/>
    <b v="0"/>
    <s v="null"/>
    <x v="0"/>
    <n v="893.1"/>
    <n v="2025"/>
    <s v="August"/>
  </r>
  <r>
    <x v="1084"/>
    <x v="3"/>
    <x v="1"/>
    <s v="Fall"/>
    <s v="S"/>
    <s v="Gray"/>
    <n v="142.83000000000001"/>
    <n v="0"/>
    <n v="142.83000000000001"/>
    <d v="2025-08-06T00:00:00"/>
    <n v="25"/>
    <n v="3.5"/>
    <x v="11"/>
    <b v="0"/>
    <s v="null"/>
    <x v="0"/>
    <n v="3570.7500000000005"/>
    <n v="2025"/>
    <s v="August"/>
  </r>
  <r>
    <x v="1085"/>
    <x v="3"/>
    <x v="0"/>
    <s v="Fall"/>
    <s v="null"/>
    <s v="Purple"/>
    <n v="140.16999999999999"/>
    <n v="0"/>
    <n v="140.16999999999999"/>
    <d v="2025-08-06T00:00:00"/>
    <n v="43"/>
    <n v="3.1"/>
    <x v="30"/>
    <b v="0"/>
    <s v="null"/>
    <x v="0"/>
    <n v="6027.3099999999995"/>
    <n v="2025"/>
    <s v="August"/>
  </r>
  <r>
    <x v="1086"/>
    <x v="1"/>
    <x v="6"/>
    <s v="Winter"/>
    <s v="M"/>
    <s v="Brown"/>
    <n v="106.11"/>
    <n v="33.799999999999997"/>
    <n v="70.239999999999995"/>
    <d v="2025-08-06T00:00:00"/>
    <n v="15"/>
    <n v="4.5"/>
    <x v="24"/>
    <b v="0"/>
    <s v="null"/>
    <x v="0"/>
    <n v="1053.5999999999999"/>
    <n v="2025"/>
    <s v="August"/>
  </r>
  <r>
    <x v="1087"/>
    <x v="5"/>
    <x v="4"/>
    <s v="Summer"/>
    <s v="XS"/>
    <s v="Pink"/>
    <n v="53.23"/>
    <n v="0"/>
    <n v="53.23"/>
    <d v="2025-08-06T00:00:00"/>
    <n v="41"/>
    <n v="2.8"/>
    <x v="22"/>
    <b v="1"/>
    <s v="Color Mismatch"/>
    <x v="1"/>
    <n v="2182.4299999999998"/>
    <n v="2025"/>
    <s v="August"/>
  </r>
  <r>
    <x v="1088"/>
    <x v="0"/>
    <x v="2"/>
    <s v="Spring"/>
    <s v="XXL"/>
    <s v="Black"/>
    <n v="92.25"/>
    <n v="0"/>
    <n v="92.25"/>
    <d v="2025-05-28T00:00:00"/>
    <n v="22"/>
    <n v="3.3"/>
    <x v="21"/>
    <b v="1"/>
    <s v="Wrong Item"/>
    <x v="6"/>
    <n v="2029.5"/>
    <n v="2025"/>
    <s v="May"/>
  </r>
  <r>
    <x v="1089"/>
    <x v="2"/>
    <x v="5"/>
    <s v="Summer"/>
    <s v="null"/>
    <s v="Brown"/>
    <n v="39.17"/>
    <n v="0"/>
    <n v="39.17"/>
    <d v="2025-08-06T00:00:00"/>
    <n v="4"/>
    <n v="3.5"/>
    <x v="11"/>
    <b v="1"/>
    <s v="Color Mismatch"/>
    <x v="1"/>
    <n v="156.68"/>
    <n v="2025"/>
    <s v="August"/>
  </r>
  <r>
    <x v="1090"/>
    <x v="2"/>
    <x v="6"/>
    <s v="Spring"/>
    <s v="null"/>
    <s v="White"/>
    <n v="72.83"/>
    <n v="0"/>
    <n v="72.83"/>
    <d v="2024-11-26T00:00:00"/>
    <n v="6"/>
    <n v="2"/>
    <x v="38"/>
    <b v="0"/>
    <s v="null"/>
    <x v="0"/>
    <n v="436.98"/>
    <n v="2024"/>
    <s v="November"/>
  </r>
  <r>
    <x v="1091"/>
    <x v="4"/>
    <x v="7"/>
    <s v="Winter"/>
    <s v="S"/>
    <s v="Brown"/>
    <n v="29.73"/>
    <n v="28.7"/>
    <n v="21.2"/>
    <d v="2025-08-06T00:00:00"/>
    <n v="37"/>
    <n v="2.5"/>
    <x v="1"/>
    <b v="0"/>
    <s v="null"/>
    <x v="0"/>
    <n v="784.4"/>
    <n v="2025"/>
    <s v="August"/>
  </r>
  <r>
    <x v="1092"/>
    <x v="5"/>
    <x v="3"/>
    <s v="Winter"/>
    <s v="XL"/>
    <s v="Black"/>
    <n v="144.1"/>
    <n v="0"/>
    <n v="144.1"/>
    <d v="2025-08-06T00:00:00"/>
    <n v="36"/>
    <n v="2.5"/>
    <x v="1"/>
    <b v="0"/>
    <s v="null"/>
    <x v="0"/>
    <n v="5187.5999999999995"/>
    <n v="2025"/>
    <s v="August"/>
  </r>
  <r>
    <x v="1093"/>
    <x v="5"/>
    <x v="4"/>
    <s v="Summer"/>
    <s v="XL"/>
    <s v="Brown"/>
    <n v="109.23"/>
    <n v="10.8"/>
    <n v="97.43"/>
    <d v="2025-08-06T00:00:00"/>
    <n v="38"/>
    <n v="3.3"/>
    <x v="21"/>
    <b v="0"/>
    <s v="null"/>
    <x v="0"/>
    <n v="3702.34"/>
    <n v="2025"/>
    <s v="August"/>
  </r>
  <r>
    <x v="1094"/>
    <x v="0"/>
    <x v="3"/>
    <s v="Winter"/>
    <s v="XL"/>
    <s v="Pink"/>
    <n v="180.65"/>
    <n v="17.5"/>
    <n v="149.04"/>
    <d v="2025-08-06T00:00:00"/>
    <n v="41"/>
    <n v="1.4"/>
    <x v="28"/>
    <b v="0"/>
    <s v="null"/>
    <x v="0"/>
    <n v="6110.6399999999994"/>
    <n v="2025"/>
    <s v="August"/>
  </r>
  <r>
    <x v="1095"/>
    <x v="0"/>
    <x v="2"/>
    <s v="Spring"/>
    <s v="M"/>
    <s v="Green"/>
    <n v="129.24"/>
    <n v="46.2"/>
    <n v="69.53"/>
    <d v="2025-03-27T00:00:00"/>
    <n v="28"/>
    <n v="3.2"/>
    <x v="35"/>
    <b v="0"/>
    <s v="null"/>
    <x v="0"/>
    <n v="1946.8400000000001"/>
    <n v="2025"/>
    <s v="March"/>
  </r>
  <r>
    <x v="1096"/>
    <x v="3"/>
    <x v="6"/>
    <s v="Summer"/>
    <s v="XS"/>
    <s v="Blue"/>
    <n v="195.67"/>
    <n v="47.1"/>
    <n v="103.51"/>
    <d v="2025-08-06T00:00:00"/>
    <n v="36"/>
    <n v="4"/>
    <x v="20"/>
    <b v="0"/>
    <s v="null"/>
    <x v="0"/>
    <n v="3726.36"/>
    <n v="2025"/>
    <s v="August"/>
  </r>
  <r>
    <x v="1097"/>
    <x v="2"/>
    <x v="2"/>
    <s v="Winter"/>
    <s v="null"/>
    <s v="Navy"/>
    <n v="65.64"/>
    <n v="20.7"/>
    <n v="52.05"/>
    <d v="2025-08-06T00:00:00"/>
    <n v="20"/>
    <n v="2.6"/>
    <x v="3"/>
    <b v="0"/>
    <s v="null"/>
    <x v="0"/>
    <n v="1041"/>
    <n v="2025"/>
    <s v="August"/>
  </r>
  <r>
    <x v="1098"/>
    <x v="4"/>
    <x v="4"/>
    <s v="Spring"/>
    <s v="XS"/>
    <s v="Purple"/>
    <n v="113.18"/>
    <n v="0"/>
    <n v="113.18"/>
    <d v="2025-04-02T00:00:00"/>
    <n v="3"/>
    <n v="4.9000000000000004"/>
    <x v="19"/>
    <b v="0"/>
    <s v="null"/>
    <x v="0"/>
    <n v="339.54"/>
    <n v="2025"/>
    <s v="April"/>
  </r>
  <r>
    <x v="1099"/>
    <x v="3"/>
    <x v="5"/>
    <s v="Fall"/>
    <s v="XL"/>
    <s v="Beige"/>
    <n v="173.69"/>
    <n v="0"/>
    <n v="173.69"/>
    <d v="2025-08-06T00:00:00"/>
    <n v="25"/>
    <n v="3.6"/>
    <x v="15"/>
    <b v="0"/>
    <s v="null"/>
    <x v="0"/>
    <n v="4342.25"/>
    <n v="2025"/>
    <s v="August"/>
  </r>
  <r>
    <x v="1100"/>
    <x v="0"/>
    <x v="0"/>
    <s v="Fall"/>
    <s v="S"/>
    <s v="Gray"/>
    <n v="156.54"/>
    <n v="0"/>
    <n v="156.54"/>
    <d v="2025-08-06T00:00:00"/>
    <n v="23"/>
    <n v="1.8"/>
    <x v="23"/>
    <b v="0"/>
    <s v="null"/>
    <x v="0"/>
    <n v="3600.4199999999996"/>
    <n v="2025"/>
    <s v="August"/>
  </r>
  <r>
    <x v="1101"/>
    <x v="5"/>
    <x v="4"/>
    <s v="Spring"/>
    <s v="XL"/>
    <s v="Brown"/>
    <n v="103.78"/>
    <n v="39"/>
    <n v="63.31"/>
    <d v="2024-10-12T00:00:00"/>
    <n v="5"/>
    <s v="null"/>
    <x v="0"/>
    <b v="0"/>
    <s v="null"/>
    <x v="0"/>
    <n v="316.55"/>
    <n v="2024"/>
    <s v="October"/>
  </r>
  <r>
    <x v="1102"/>
    <x v="2"/>
    <x v="6"/>
    <s v="Fall"/>
    <s v="null"/>
    <s v="Black"/>
    <n v="79.599999999999994"/>
    <n v="0"/>
    <n v="79.599999999999994"/>
    <d v="2025-08-06T00:00:00"/>
    <n v="22"/>
    <s v="null"/>
    <x v="0"/>
    <b v="0"/>
    <s v="null"/>
    <x v="0"/>
    <n v="1751.1999999999998"/>
    <n v="2025"/>
    <s v="August"/>
  </r>
  <r>
    <x v="1103"/>
    <x v="2"/>
    <x v="5"/>
    <s v="Fall"/>
    <s v="null"/>
    <s v="Beige"/>
    <n v="34.18"/>
    <n v="18.899999999999999"/>
    <n v="27.72"/>
    <d v="2025-08-06T00:00:00"/>
    <n v="50"/>
    <n v="3.6"/>
    <x v="15"/>
    <b v="0"/>
    <s v="null"/>
    <x v="0"/>
    <n v="1386"/>
    <n v="2025"/>
    <s v="August"/>
  </r>
  <r>
    <x v="1104"/>
    <x v="4"/>
    <x v="6"/>
    <s v="Winter"/>
    <s v="XXL"/>
    <s v="Blue"/>
    <n v="58.44"/>
    <n v="0"/>
    <n v="58.44"/>
    <d v="2025-08-06T00:00:00"/>
    <n v="3"/>
    <n v="2.6"/>
    <x v="3"/>
    <b v="1"/>
    <s v="Wrong Item"/>
    <x v="6"/>
    <n v="175.32"/>
    <n v="2025"/>
    <s v="August"/>
  </r>
  <r>
    <x v="1105"/>
    <x v="2"/>
    <x v="0"/>
    <s v="Summer"/>
    <s v="null"/>
    <s v="Navy"/>
    <n v="30.62"/>
    <n v="0"/>
    <n v="30.62"/>
    <d v="2025-08-06T00:00:00"/>
    <n v="31"/>
    <n v="3"/>
    <x v="0"/>
    <b v="1"/>
    <s v="Damaged"/>
    <x v="3"/>
    <n v="949.22"/>
    <n v="2025"/>
    <s v="August"/>
  </r>
  <r>
    <x v="1106"/>
    <x v="0"/>
    <x v="1"/>
    <s v="Fall"/>
    <s v="XXL"/>
    <s v="Purple"/>
    <n v="213.94"/>
    <n v="0"/>
    <n v="213.94"/>
    <d v="2025-08-06T00:00:00"/>
    <n v="16"/>
    <n v="4.7"/>
    <x v="34"/>
    <b v="0"/>
    <s v="null"/>
    <x v="0"/>
    <n v="3423.04"/>
    <n v="2025"/>
    <s v="August"/>
  </r>
  <r>
    <x v="1107"/>
    <x v="4"/>
    <x v="7"/>
    <s v="Fall"/>
    <s v="XL"/>
    <s v="Pink"/>
    <n v="29.31"/>
    <n v="0"/>
    <n v="29.31"/>
    <d v="2025-08-06T00:00:00"/>
    <n v="25"/>
    <n v="4.5999999999999996"/>
    <x v="10"/>
    <b v="1"/>
    <s v="Changed Mind"/>
    <x v="5"/>
    <n v="732.75"/>
    <n v="2025"/>
    <s v="August"/>
  </r>
  <r>
    <x v="1108"/>
    <x v="1"/>
    <x v="7"/>
    <s v="Spring"/>
    <s v="M"/>
    <s v="Red"/>
    <n v="49.12"/>
    <n v="0"/>
    <n v="49.12"/>
    <d v="2025-06-28T00:00:00"/>
    <n v="47"/>
    <s v="null"/>
    <x v="0"/>
    <b v="0"/>
    <s v="null"/>
    <x v="0"/>
    <n v="2308.64"/>
    <n v="2025"/>
    <s v="June"/>
  </r>
  <r>
    <x v="1109"/>
    <x v="4"/>
    <x v="2"/>
    <s v="Fall"/>
    <s v="null"/>
    <s v="Purple"/>
    <n v="113.23"/>
    <n v="0"/>
    <n v="113.23"/>
    <d v="2025-08-06T00:00:00"/>
    <n v="13"/>
    <n v="3.7"/>
    <x v="13"/>
    <b v="0"/>
    <s v="null"/>
    <x v="0"/>
    <n v="1471.99"/>
    <n v="2025"/>
    <s v="August"/>
  </r>
  <r>
    <x v="1110"/>
    <x v="0"/>
    <x v="2"/>
    <s v="Spring"/>
    <s v="XXL"/>
    <s v="Brown"/>
    <n v="103.65"/>
    <n v="0"/>
    <n v="103.65"/>
    <d v="2024-11-16T00:00:00"/>
    <n v="4"/>
    <n v="1"/>
    <x v="32"/>
    <b v="0"/>
    <s v="null"/>
    <x v="0"/>
    <n v="414.6"/>
    <n v="2024"/>
    <s v="November"/>
  </r>
  <r>
    <x v="1111"/>
    <x v="5"/>
    <x v="5"/>
    <s v="Fall"/>
    <s v="null"/>
    <s v="Gray"/>
    <n v="71.84"/>
    <n v="49.4"/>
    <n v="36.35"/>
    <d v="2025-08-06T00:00:00"/>
    <n v="25"/>
    <s v="null"/>
    <x v="0"/>
    <b v="0"/>
    <s v="null"/>
    <x v="0"/>
    <n v="908.75"/>
    <n v="2025"/>
    <s v="August"/>
  </r>
  <r>
    <x v="1112"/>
    <x v="3"/>
    <x v="0"/>
    <s v="Winter"/>
    <s v="L"/>
    <s v="Gray"/>
    <n v="128.31"/>
    <n v="0"/>
    <n v="128.31"/>
    <d v="2025-08-06T00:00:00"/>
    <n v="36"/>
    <n v="4"/>
    <x v="20"/>
    <b v="1"/>
    <s v="Changed Mind"/>
    <x v="5"/>
    <n v="4619.16"/>
    <n v="2025"/>
    <s v="August"/>
  </r>
  <r>
    <x v="1113"/>
    <x v="3"/>
    <x v="7"/>
    <s v="Winter"/>
    <s v="L"/>
    <s v="Blue"/>
    <n v="118.97"/>
    <n v="0"/>
    <n v="118.97"/>
    <d v="2025-08-06T00:00:00"/>
    <n v="45"/>
    <n v="3.8"/>
    <x v="17"/>
    <b v="0"/>
    <s v="null"/>
    <x v="0"/>
    <n v="5353.65"/>
    <n v="2025"/>
    <s v="August"/>
  </r>
  <r>
    <x v="1114"/>
    <x v="4"/>
    <x v="0"/>
    <s v="Winter"/>
    <s v="S"/>
    <s v="Red"/>
    <n v="31.98"/>
    <n v="16.5"/>
    <n v="26.7"/>
    <d v="2025-08-06T00:00:00"/>
    <n v="48"/>
    <n v="1.8"/>
    <x v="23"/>
    <b v="0"/>
    <s v="null"/>
    <x v="0"/>
    <n v="1281.5999999999999"/>
    <n v="2025"/>
    <s v="August"/>
  </r>
  <r>
    <x v="1115"/>
    <x v="1"/>
    <x v="2"/>
    <s v="Winter"/>
    <s v="XXL"/>
    <s v="Purple"/>
    <n v="115.89"/>
    <n v="26.8"/>
    <n v="84.83"/>
    <d v="2025-08-06T00:00:00"/>
    <n v="26"/>
    <n v="4.5999999999999996"/>
    <x v="10"/>
    <b v="0"/>
    <s v="null"/>
    <x v="0"/>
    <n v="2205.58"/>
    <n v="2025"/>
    <s v="August"/>
  </r>
  <r>
    <x v="1116"/>
    <x v="5"/>
    <x v="5"/>
    <s v="Fall"/>
    <s v="XL"/>
    <s v="Pink"/>
    <n v="140.06"/>
    <n v="0"/>
    <n v="140.06"/>
    <d v="2025-08-06T00:00:00"/>
    <n v="37"/>
    <n v="2.2999999999999998"/>
    <x v="27"/>
    <b v="0"/>
    <s v="null"/>
    <x v="0"/>
    <n v="5182.22"/>
    <n v="2025"/>
    <s v="August"/>
  </r>
  <r>
    <x v="1117"/>
    <x v="3"/>
    <x v="3"/>
    <s v="Fall"/>
    <s v="XS"/>
    <s v="Pink"/>
    <n v="154.82"/>
    <n v="0"/>
    <n v="154.82"/>
    <d v="2025-08-06T00:00:00"/>
    <n v="10"/>
    <n v="4.0999999999999996"/>
    <x v="12"/>
    <b v="0"/>
    <s v="null"/>
    <x v="0"/>
    <n v="1548.1999999999998"/>
    <n v="2025"/>
    <s v="August"/>
  </r>
  <r>
    <x v="1118"/>
    <x v="5"/>
    <x v="1"/>
    <s v="Winter"/>
    <s v="XL"/>
    <s v="Blue"/>
    <n v="114.21"/>
    <n v="20.2"/>
    <n v="91.14"/>
    <d v="2025-08-06T00:00:00"/>
    <n v="5"/>
    <n v="2"/>
    <x v="38"/>
    <b v="1"/>
    <s v="Wrong Item"/>
    <x v="6"/>
    <n v="455.7"/>
    <n v="2025"/>
    <s v="August"/>
  </r>
  <r>
    <x v="1119"/>
    <x v="3"/>
    <x v="0"/>
    <s v="Winter"/>
    <s v="XL"/>
    <s v="Blue"/>
    <n v="114.84"/>
    <n v="0"/>
    <n v="114.84"/>
    <d v="2025-08-06T00:00:00"/>
    <n v="38"/>
    <n v="2.6"/>
    <x v="3"/>
    <b v="1"/>
    <s v="Color Mismatch"/>
    <x v="1"/>
    <n v="4363.92"/>
    <n v="2025"/>
    <s v="August"/>
  </r>
  <r>
    <x v="1120"/>
    <x v="5"/>
    <x v="3"/>
    <s v="Winter"/>
    <s v="XL"/>
    <s v="Navy"/>
    <n v="131.32"/>
    <n v="6.8"/>
    <n v="122.39"/>
    <d v="2025-08-06T00:00:00"/>
    <n v="18"/>
    <n v="2"/>
    <x v="38"/>
    <b v="0"/>
    <s v="null"/>
    <x v="0"/>
    <n v="2203.02"/>
    <n v="2025"/>
    <s v="August"/>
  </r>
  <r>
    <x v="1121"/>
    <x v="1"/>
    <x v="3"/>
    <s v="Fall"/>
    <s v="S"/>
    <s v="Pink"/>
    <n v="91.41"/>
    <n v="32.1"/>
    <n v="62.07"/>
    <d v="2025-08-06T00:00:00"/>
    <n v="49"/>
    <n v="2.2999999999999998"/>
    <x v="27"/>
    <b v="0"/>
    <s v="null"/>
    <x v="0"/>
    <n v="3041.43"/>
    <n v="2025"/>
    <s v="August"/>
  </r>
  <r>
    <x v="1122"/>
    <x v="0"/>
    <x v="6"/>
    <s v="Fall"/>
    <s v="XS"/>
    <s v="Black"/>
    <n v="202.28"/>
    <n v="0"/>
    <n v="202.28"/>
    <d v="2025-08-06T00:00:00"/>
    <n v="4"/>
    <s v="null"/>
    <x v="0"/>
    <b v="0"/>
    <s v="null"/>
    <x v="0"/>
    <n v="809.12"/>
    <n v="2025"/>
    <s v="August"/>
  </r>
  <r>
    <x v="1123"/>
    <x v="4"/>
    <x v="7"/>
    <s v="Fall"/>
    <s v="M"/>
    <s v="Red"/>
    <n v="119.63"/>
    <n v="0"/>
    <n v="119.63"/>
    <d v="2025-08-06T00:00:00"/>
    <n v="14"/>
    <n v="2.1"/>
    <x v="36"/>
    <b v="0"/>
    <s v="null"/>
    <x v="0"/>
    <n v="1674.82"/>
    <n v="2025"/>
    <s v="August"/>
  </r>
  <r>
    <x v="1124"/>
    <x v="3"/>
    <x v="2"/>
    <s v="Summer"/>
    <s v="L"/>
    <s v="Blue"/>
    <n v="167.89"/>
    <n v="0"/>
    <n v="167.89"/>
    <d v="2025-08-06T00:00:00"/>
    <n v="12"/>
    <n v="1"/>
    <x v="32"/>
    <b v="0"/>
    <s v="null"/>
    <x v="0"/>
    <n v="2014.6799999999998"/>
    <n v="2025"/>
    <s v="August"/>
  </r>
  <r>
    <x v="1125"/>
    <x v="3"/>
    <x v="1"/>
    <s v="Spring"/>
    <s v="XL"/>
    <s v="Blue"/>
    <n v="100.39"/>
    <n v="0"/>
    <n v="100.39"/>
    <d v="2025-03-07T00:00:00"/>
    <n v="24"/>
    <n v="3.2"/>
    <x v="35"/>
    <b v="1"/>
    <s v="Quality Issue"/>
    <x v="4"/>
    <n v="2409.36"/>
    <n v="2025"/>
    <s v="March"/>
  </r>
  <r>
    <x v="1126"/>
    <x v="5"/>
    <x v="6"/>
    <s v="Summer"/>
    <s v="L"/>
    <s v="Gray"/>
    <n v="162.41999999999999"/>
    <n v="40.9"/>
    <n v="95.99"/>
    <d v="2025-08-06T00:00:00"/>
    <n v="32"/>
    <n v="1"/>
    <x v="32"/>
    <b v="0"/>
    <s v="null"/>
    <x v="0"/>
    <n v="3071.68"/>
    <n v="2025"/>
    <s v="August"/>
  </r>
  <r>
    <x v="1127"/>
    <x v="3"/>
    <x v="6"/>
    <s v="Spring"/>
    <s v="XS"/>
    <s v="Gray"/>
    <n v="65.069999999999993"/>
    <n v="5.0999999999999996"/>
    <n v="61.75"/>
    <d v="2025-01-17T00:00:00"/>
    <n v="16"/>
    <n v="4.3"/>
    <x v="2"/>
    <b v="0"/>
    <s v="null"/>
    <x v="0"/>
    <n v="988"/>
    <n v="2025"/>
    <s v="January"/>
  </r>
  <r>
    <x v="1128"/>
    <x v="4"/>
    <x v="7"/>
    <s v="Spring"/>
    <s v="XXL"/>
    <s v="Red"/>
    <n v="78.099999999999994"/>
    <n v="48.7"/>
    <n v="40.07"/>
    <d v="2025-05-06T00:00:00"/>
    <n v="0"/>
    <s v="null"/>
    <x v="0"/>
    <b v="0"/>
    <s v="null"/>
    <x v="0"/>
    <n v="0"/>
    <n v="2025"/>
    <s v="May"/>
  </r>
  <r>
    <x v="1129"/>
    <x v="0"/>
    <x v="0"/>
    <s v="Spring"/>
    <s v="M"/>
    <s v="Blue"/>
    <n v="115.73"/>
    <n v="59.8"/>
    <n v="46.52"/>
    <d v="2024-09-28T00:00:00"/>
    <n v="10"/>
    <n v="4.2"/>
    <x v="25"/>
    <b v="0"/>
    <s v="null"/>
    <x v="0"/>
    <n v="465.20000000000005"/>
    <n v="2024"/>
    <s v="September"/>
  </r>
  <r>
    <x v="1130"/>
    <x v="2"/>
    <x v="5"/>
    <s v="Fall"/>
    <s v="null"/>
    <s v="Navy"/>
    <n v="21.57"/>
    <n v="11.9"/>
    <n v="19"/>
    <d v="2025-08-06T00:00:00"/>
    <n v="37"/>
    <n v="3"/>
    <x v="0"/>
    <b v="1"/>
    <s v="Changed Mind"/>
    <x v="5"/>
    <n v="703"/>
    <n v="2025"/>
    <s v="August"/>
  </r>
  <r>
    <x v="1131"/>
    <x v="5"/>
    <x v="2"/>
    <s v="Fall"/>
    <s v="S"/>
    <s v="Brown"/>
    <n v="75.849999999999994"/>
    <n v="50.3"/>
    <n v="37.700000000000003"/>
    <d v="2025-08-06T00:00:00"/>
    <n v="50"/>
    <n v="4.7"/>
    <x v="34"/>
    <b v="1"/>
    <s v="Quality Issue"/>
    <x v="4"/>
    <n v="1885.0000000000002"/>
    <n v="2025"/>
    <s v="August"/>
  </r>
  <r>
    <x v="1132"/>
    <x v="0"/>
    <x v="1"/>
    <s v="Summer"/>
    <s v="L"/>
    <s v="Green"/>
    <n v="170.91"/>
    <n v="0"/>
    <n v="170.91"/>
    <d v="2025-08-06T00:00:00"/>
    <n v="36"/>
    <n v="1.6"/>
    <x v="5"/>
    <b v="1"/>
    <s v="Quality Issue"/>
    <x v="4"/>
    <n v="6152.76"/>
    <n v="2025"/>
    <s v="August"/>
  </r>
  <r>
    <x v="1133"/>
    <x v="3"/>
    <x v="4"/>
    <s v="Fall"/>
    <s v="XL"/>
    <s v="White"/>
    <n v="94.06"/>
    <n v="22.4"/>
    <n v="72.989999999999995"/>
    <d v="2025-08-06T00:00:00"/>
    <n v="0"/>
    <s v="null"/>
    <x v="0"/>
    <b v="0"/>
    <s v="null"/>
    <x v="0"/>
    <n v="0"/>
    <n v="2025"/>
    <s v="August"/>
  </r>
  <r>
    <x v="1134"/>
    <x v="4"/>
    <x v="4"/>
    <s v="Summer"/>
    <s v="S"/>
    <s v="Blue"/>
    <n v="84.44"/>
    <n v="0"/>
    <n v="84.44"/>
    <d v="2025-08-06T00:00:00"/>
    <n v="2"/>
    <n v="1.1000000000000001"/>
    <x v="16"/>
    <b v="0"/>
    <s v="null"/>
    <x v="0"/>
    <n v="168.88"/>
    <n v="2025"/>
    <s v="August"/>
  </r>
  <r>
    <x v="1135"/>
    <x v="0"/>
    <x v="0"/>
    <s v="Summer"/>
    <s v="XS"/>
    <s v="Pink"/>
    <n v="93.11"/>
    <n v="0"/>
    <n v="93.11"/>
    <d v="2025-08-06T00:00:00"/>
    <n v="43"/>
    <n v="2.8"/>
    <x v="22"/>
    <b v="0"/>
    <s v="null"/>
    <x v="0"/>
    <n v="4003.73"/>
    <n v="2025"/>
    <s v="August"/>
  </r>
  <r>
    <x v="1136"/>
    <x v="1"/>
    <x v="0"/>
    <s v="Winter"/>
    <s v="S"/>
    <s v="Blue"/>
    <n v="84.85"/>
    <n v="8.8000000000000007"/>
    <n v="77.38"/>
    <d v="2025-08-06T00:00:00"/>
    <n v="19"/>
    <n v="4.0999999999999996"/>
    <x v="12"/>
    <b v="1"/>
    <s v="Changed Mind"/>
    <x v="5"/>
    <n v="1470.2199999999998"/>
    <n v="2025"/>
    <s v="August"/>
  </r>
  <r>
    <x v="1137"/>
    <x v="3"/>
    <x v="1"/>
    <s v="Spring"/>
    <s v="M"/>
    <s v="Green"/>
    <n v="138.41"/>
    <n v="0"/>
    <n v="138.41"/>
    <d v="2024-11-17T00:00:00"/>
    <n v="40"/>
    <n v="3.1"/>
    <x v="30"/>
    <b v="0"/>
    <s v="null"/>
    <x v="0"/>
    <n v="5536.4"/>
    <n v="2024"/>
    <s v="November"/>
  </r>
  <r>
    <x v="1138"/>
    <x v="2"/>
    <x v="0"/>
    <s v="Fall"/>
    <s v="null"/>
    <s v="Pink"/>
    <n v="20.190000000000001"/>
    <n v="21.6"/>
    <n v="15.83"/>
    <d v="2025-08-06T00:00:00"/>
    <n v="45"/>
    <n v="4.4000000000000004"/>
    <x v="6"/>
    <b v="1"/>
    <s v="Changed Mind"/>
    <x v="5"/>
    <n v="712.35"/>
    <n v="2025"/>
    <s v="August"/>
  </r>
  <r>
    <x v="1139"/>
    <x v="5"/>
    <x v="2"/>
    <s v="Fall"/>
    <s v="M"/>
    <s v="Gray"/>
    <n v="124.17"/>
    <n v="37.6"/>
    <n v="77.48"/>
    <d v="2025-08-06T00:00:00"/>
    <n v="24"/>
    <n v="2.2999999999999998"/>
    <x v="27"/>
    <b v="0"/>
    <s v="null"/>
    <x v="0"/>
    <n v="1859.52"/>
    <n v="2025"/>
    <s v="August"/>
  </r>
  <r>
    <x v="1140"/>
    <x v="0"/>
    <x v="2"/>
    <s v="Spring"/>
    <s v="L"/>
    <s v="Red"/>
    <n v="133.91999999999999"/>
    <n v="0"/>
    <n v="133.91999999999999"/>
    <d v="2025-04-13T00:00:00"/>
    <n v="41"/>
    <n v="2.8"/>
    <x v="22"/>
    <b v="0"/>
    <s v="null"/>
    <x v="0"/>
    <n v="5490.7199999999993"/>
    <n v="2025"/>
    <s v="April"/>
  </r>
  <r>
    <x v="1141"/>
    <x v="2"/>
    <x v="2"/>
    <s v="Spring"/>
    <s v="null"/>
    <s v="Gray"/>
    <n v="77.78"/>
    <n v="0"/>
    <n v="77.78"/>
    <d v="2025-07-07T00:00:00"/>
    <n v="23"/>
    <n v="2.5"/>
    <x v="1"/>
    <b v="1"/>
    <s v="Size Issue"/>
    <x v="2"/>
    <n v="1788.94"/>
    <n v="2025"/>
    <s v="July"/>
  </r>
  <r>
    <x v="1142"/>
    <x v="5"/>
    <x v="3"/>
    <s v="Winter"/>
    <s v="XXL"/>
    <s v="Brown"/>
    <n v="157.69"/>
    <n v="35.9"/>
    <n v="101.08"/>
    <d v="2025-08-06T00:00:00"/>
    <n v="6"/>
    <n v="1"/>
    <x v="32"/>
    <b v="0"/>
    <s v="null"/>
    <x v="0"/>
    <n v="606.48"/>
    <n v="2025"/>
    <s v="August"/>
  </r>
  <r>
    <x v="1143"/>
    <x v="1"/>
    <x v="0"/>
    <s v="Winter"/>
    <s v="L"/>
    <s v="Black"/>
    <n v="99.57"/>
    <n v="0"/>
    <n v="99.57"/>
    <d v="2025-08-06T00:00:00"/>
    <n v="17"/>
    <n v="1"/>
    <x v="32"/>
    <b v="0"/>
    <s v="null"/>
    <x v="0"/>
    <n v="1692.6899999999998"/>
    <n v="2025"/>
    <s v="August"/>
  </r>
  <r>
    <x v="1144"/>
    <x v="2"/>
    <x v="0"/>
    <s v="Summer"/>
    <s v="null"/>
    <s v="Brown"/>
    <n v="43.61"/>
    <n v="33.299999999999997"/>
    <n v="29.09"/>
    <d v="2025-08-06T00:00:00"/>
    <n v="47"/>
    <n v="2.5"/>
    <x v="1"/>
    <b v="0"/>
    <s v="null"/>
    <x v="0"/>
    <n v="1367.23"/>
    <n v="2025"/>
    <s v="August"/>
  </r>
  <r>
    <x v="1145"/>
    <x v="0"/>
    <x v="6"/>
    <s v="Winter"/>
    <s v="M"/>
    <s v="Brown"/>
    <n v="88.87"/>
    <n v="0"/>
    <n v="88.87"/>
    <d v="2025-08-06T00:00:00"/>
    <n v="27"/>
    <n v="2.4"/>
    <x v="9"/>
    <b v="0"/>
    <s v="null"/>
    <x v="0"/>
    <n v="2399.4900000000002"/>
    <n v="2025"/>
    <s v="August"/>
  </r>
  <r>
    <x v="1146"/>
    <x v="4"/>
    <x v="7"/>
    <s v="Fall"/>
    <s v="M"/>
    <s v="White"/>
    <n v="112.6"/>
    <n v="19.8"/>
    <n v="90.31"/>
    <d v="2025-08-06T00:00:00"/>
    <n v="2"/>
    <n v="1"/>
    <x v="32"/>
    <b v="0"/>
    <s v="null"/>
    <x v="0"/>
    <n v="180.62"/>
    <n v="2025"/>
    <s v="August"/>
  </r>
  <r>
    <x v="1147"/>
    <x v="1"/>
    <x v="1"/>
    <s v="Fall"/>
    <s v="XL"/>
    <s v="Green"/>
    <n v="33.35"/>
    <n v="0"/>
    <n v="33.35"/>
    <d v="2025-08-06T00:00:00"/>
    <n v="29"/>
    <n v="1.2"/>
    <x v="14"/>
    <b v="0"/>
    <s v="null"/>
    <x v="0"/>
    <n v="967.15000000000009"/>
    <n v="2025"/>
    <s v="August"/>
  </r>
  <r>
    <x v="1148"/>
    <x v="4"/>
    <x v="7"/>
    <s v="Fall"/>
    <s v="L"/>
    <s v="Navy"/>
    <n v="115.82"/>
    <n v="2.9"/>
    <n v="112.46"/>
    <d v="2025-08-06T00:00:00"/>
    <n v="46"/>
    <s v="null"/>
    <x v="0"/>
    <b v="0"/>
    <s v="null"/>
    <x v="0"/>
    <n v="5173.16"/>
    <n v="2025"/>
    <s v="August"/>
  </r>
  <r>
    <x v="1149"/>
    <x v="1"/>
    <x v="2"/>
    <s v="Fall"/>
    <s v="XL"/>
    <s v="White"/>
    <n v="107.79"/>
    <n v="3.1"/>
    <n v="104.45"/>
    <d v="2025-08-06T00:00:00"/>
    <n v="6"/>
    <n v="2.8"/>
    <x v="22"/>
    <b v="0"/>
    <s v="null"/>
    <x v="0"/>
    <n v="626.70000000000005"/>
    <n v="2025"/>
    <s v="August"/>
  </r>
  <r>
    <x v="1150"/>
    <x v="1"/>
    <x v="4"/>
    <s v="Summer"/>
    <s v="S"/>
    <s v="White"/>
    <n v="53.87"/>
    <n v="0"/>
    <n v="53.87"/>
    <d v="2025-08-06T00:00:00"/>
    <n v="50"/>
    <n v="4.2"/>
    <x v="25"/>
    <b v="1"/>
    <s v="Damaged"/>
    <x v="3"/>
    <n v="2693.5"/>
    <n v="2025"/>
    <s v="August"/>
  </r>
  <r>
    <x v="1151"/>
    <x v="1"/>
    <x v="6"/>
    <s v="Spring"/>
    <s v="XS"/>
    <s v="Green"/>
    <n v="72.5"/>
    <n v="40.799999999999997"/>
    <n v="42.92"/>
    <d v="2024-12-30T00:00:00"/>
    <n v="23"/>
    <n v="4.4000000000000004"/>
    <x v="6"/>
    <b v="0"/>
    <s v="null"/>
    <x v="0"/>
    <n v="987.16000000000008"/>
    <n v="2024"/>
    <s v="December"/>
  </r>
  <r>
    <x v="1152"/>
    <x v="3"/>
    <x v="6"/>
    <s v="Spring"/>
    <s v="S"/>
    <s v="Gray"/>
    <n v="152.32"/>
    <n v="0"/>
    <n v="152.32"/>
    <d v="2025-06-09T00:00:00"/>
    <n v="15"/>
    <s v="null"/>
    <x v="0"/>
    <b v="0"/>
    <s v="null"/>
    <x v="0"/>
    <n v="2284.7999999999997"/>
    <n v="2025"/>
    <s v="June"/>
  </r>
  <r>
    <x v="1153"/>
    <x v="5"/>
    <x v="4"/>
    <s v="Winter"/>
    <s v="M"/>
    <s v="Red"/>
    <n v="67.63"/>
    <n v="0"/>
    <n v="67.63"/>
    <d v="2025-08-06T00:00:00"/>
    <n v="9"/>
    <n v="4.7"/>
    <x v="34"/>
    <b v="0"/>
    <s v="null"/>
    <x v="0"/>
    <n v="608.66999999999996"/>
    <n v="2025"/>
    <s v="August"/>
  </r>
  <r>
    <x v="1154"/>
    <x v="0"/>
    <x v="1"/>
    <s v="Summer"/>
    <s v="XS"/>
    <s v="Purple"/>
    <n v="221.94"/>
    <n v="0"/>
    <n v="221.94"/>
    <d v="2025-08-06T00:00:00"/>
    <n v="35"/>
    <n v="1.5"/>
    <x v="18"/>
    <b v="0"/>
    <s v="null"/>
    <x v="0"/>
    <n v="7767.9"/>
    <n v="2025"/>
    <s v="August"/>
  </r>
  <r>
    <x v="1155"/>
    <x v="4"/>
    <x v="0"/>
    <s v="Fall"/>
    <s v="XS"/>
    <s v="Pink"/>
    <n v="118.77"/>
    <n v="8.4"/>
    <n v="108.79"/>
    <d v="2025-08-06T00:00:00"/>
    <n v="30"/>
    <n v="4.5999999999999996"/>
    <x v="10"/>
    <b v="1"/>
    <s v="Wrong Item"/>
    <x v="6"/>
    <n v="3263.7000000000003"/>
    <n v="2025"/>
    <s v="August"/>
  </r>
  <r>
    <x v="1156"/>
    <x v="1"/>
    <x v="7"/>
    <s v="Fall"/>
    <s v="XS"/>
    <s v="Green"/>
    <n v="100.17"/>
    <n v="0"/>
    <n v="100.17"/>
    <d v="2025-08-06T00:00:00"/>
    <n v="18"/>
    <n v="1.2"/>
    <x v="14"/>
    <b v="0"/>
    <s v="null"/>
    <x v="0"/>
    <n v="1803.06"/>
    <n v="2025"/>
    <s v="August"/>
  </r>
  <r>
    <x v="1157"/>
    <x v="2"/>
    <x v="2"/>
    <s v="Summer"/>
    <s v="null"/>
    <s v="White"/>
    <n v="18.45"/>
    <n v="0"/>
    <n v="18.45"/>
    <d v="2025-08-06T00:00:00"/>
    <n v="39"/>
    <n v="2.2000000000000002"/>
    <x v="40"/>
    <b v="0"/>
    <s v="null"/>
    <x v="0"/>
    <n v="719.55"/>
    <n v="2025"/>
    <s v="August"/>
  </r>
  <r>
    <x v="1158"/>
    <x v="2"/>
    <x v="6"/>
    <s v="Summer"/>
    <s v="null"/>
    <s v="Purple"/>
    <n v="45.56"/>
    <n v="13.5"/>
    <n v="39.409999999999997"/>
    <d v="2025-08-06T00:00:00"/>
    <n v="40"/>
    <n v="3.2"/>
    <x v="35"/>
    <b v="0"/>
    <s v="null"/>
    <x v="0"/>
    <n v="1576.3999999999999"/>
    <n v="2025"/>
    <s v="August"/>
  </r>
  <r>
    <x v="1159"/>
    <x v="1"/>
    <x v="1"/>
    <s v="Spring"/>
    <s v="S"/>
    <s v="Purple"/>
    <n v="62.21"/>
    <n v="0"/>
    <n v="62.21"/>
    <d v="2025-07-23T00:00:00"/>
    <n v="38"/>
    <n v="2.6"/>
    <x v="3"/>
    <b v="0"/>
    <s v="null"/>
    <x v="0"/>
    <n v="2363.98"/>
    <n v="2025"/>
    <s v="July"/>
  </r>
  <r>
    <x v="1160"/>
    <x v="2"/>
    <x v="7"/>
    <s v="Winter"/>
    <s v="null"/>
    <s v="Blue"/>
    <n v="37.020000000000003"/>
    <n v="0"/>
    <n v="37.020000000000003"/>
    <d v="2025-08-06T00:00:00"/>
    <n v="12"/>
    <n v="4.3"/>
    <x v="2"/>
    <b v="0"/>
    <s v="null"/>
    <x v="0"/>
    <n v="444.24"/>
    <n v="2025"/>
    <s v="August"/>
  </r>
  <r>
    <x v="1161"/>
    <x v="5"/>
    <x v="0"/>
    <s v="Summer"/>
    <s v="XL"/>
    <s v="Beige"/>
    <n v="51.86"/>
    <n v="39"/>
    <n v="31.63"/>
    <d v="2025-08-06T00:00:00"/>
    <n v="40"/>
    <n v="2.4"/>
    <x v="9"/>
    <b v="0"/>
    <s v="null"/>
    <x v="0"/>
    <n v="1265.2"/>
    <n v="2025"/>
    <s v="August"/>
  </r>
  <r>
    <x v="1162"/>
    <x v="5"/>
    <x v="0"/>
    <s v="Spring"/>
    <s v="XS"/>
    <s v="Purple"/>
    <n v="76.239999999999995"/>
    <n v="0"/>
    <n v="76.239999999999995"/>
    <d v="2025-01-07T00:00:00"/>
    <n v="14"/>
    <n v="2.8"/>
    <x v="22"/>
    <b v="0"/>
    <s v="null"/>
    <x v="0"/>
    <n v="1067.3599999999999"/>
    <n v="2025"/>
    <s v="January"/>
  </r>
  <r>
    <x v="1163"/>
    <x v="2"/>
    <x v="0"/>
    <s v="Fall"/>
    <s v="null"/>
    <s v="Gray"/>
    <n v="74.17"/>
    <n v="0"/>
    <n v="74.17"/>
    <d v="2025-08-06T00:00:00"/>
    <n v="24"/>
    <n v="1.7"/>
    <x v="8"/>
    <b v="0"/>
    <s v="null"/>
    <x v="0"/>
    <n v="1780.08"/>
    <n v="2025"/>
    <s v="August"/>
  </r>
  <r>
    <x v="1164"/>
    <x v="4"/>
    <x v="7"/>
    <s v="Spring"/>
    <s v="L"/>
    <s v="Beige"/>
    <n v="75.989999999999995"/>
    <n v="0"/>
    <n v="75.989999999999995"/>
    <d v="2025-02-18T00:00:00"/>
    <n v="19"/>
    <n v="1.7"/>
    <x v="8"/>
    <b v="1"/>
    <s v="Size Issue"/>
    <x v="2"/>
    <n v="1443.81"/>
    <n v="2025"/>
    <s v="February"/>
  </r>
  <r>
    <x v="1165"/>
    <x v="4"/>
    <x v="4"/>
    <s v="Winter"/>
    <s v="XS"/>
    <s v="Navy"/>
    <n v="62.33"/>
    <n v="49.4"/>
    <n v="31.54"/>
    <d v="2025-08-06T00:00:00"/>
    <n v="46"/>
    <n v="3.5"/>
    <x v="11"/>
    <b v="0"/>
    <s v="null"/>
    <x v="0"/>
    <n v="1450.84"/>
    <n v="2025"/>
    <s v="August"/>
  </r>
  <r>
    <x v="1166"/>
    <x v="4"/>
    <x v="3"/>
    <s v="Winter"/>
    <s v="XXL"/>
    <s v="Red"/>
    <n v="93.59"/>
    <n v="0"/>
    <n v="93.59"/>
    <d v="2025-08-06T00:00:00"/>
    <n v="38"/>
    <n v="1.9"/>
    <x v="29"/>
    <b v="0"/>
    <s v="null"/>
    <x v="0"/>
    <n v="3556.42"/>
    <n v="2025"/>
    <s v="August"/>
  </r>
  <r>
    <x v="1167"/>
    <x v="1"/>
    <x v="7"/>
    <s v="Fall"/>
    <s v="null"/>
    <s v="Blue"/>
    <n v="72.83"/>
    <n v="35.700000000000003"/>
    <n v="46.83"/>
    <d v="2025-08-06T00:00:00"/>
    <n v="11"/>
    <n v="3.1"/>
    <x v="30"/>
    <b v="0"/>
    <s v="null"/>
    <x v="0"/>
    <n v="515.13"/>
    <n v="2025"/>
    <s v="August"/>
  </r>
  <r>
    <x v="1168"/>
    <x v="0"/>
    <x v="1"/>
    <s v="Winter"/>
    <s v="XXL"/>
    <s v="Gray"/>
    <n v="134.59"/>
    <n v="33.6"/>
    <n v="89.37"/>
    <d v="2025-08-06T00:00:00"/>
    <n v="42"/>
    <n v="2.9"/>
    <x v="4"/>
    <b v="0"/>
    <s v="null"/>
    <x v="0"/>
    <n v="3753.54"/>
    <n v="2025"/>
    <s v="August"/>
  </r>
  <r>
    <x v="1169"/>
    <x v="4"/>
    <x v="0"/>
    <s v="Spring"/>
    <s v="null"/>
    <s v="Beige"/>
    <n v="71.599999999999994"/>
    <n v="41.9"/>
    <n v="41.6"/>
    <d v="2025-04-12T00:00:00"/>
    <n v="16"/>
    <n v="2.8"/>
    <x v="22"/>
    <b v="0"/>
    <s v="null"/>
    <x v="0"/>
    <n v="665.6"/>
    <n v="2025"/>
    <s v="April"/>
  </r>
  <r>
    <x v="1170"/>
    <x v="3"/>
    <x v="5"/>
    <s v="Summer"/>
    <s v="XL"/>
    <s v="Red"/>
    <n v="62.35"/>
    <n v="53.5"/>
    <n v="28.99"/>
    <d v="2025-08-06T00:00:00"/>
    <n v="1"/>
    <n v="4.0999999999999996"/>
    <x v="12"/>
    <b v="0"/>
    <s v="null"/>
    <x v="0"/>
    <n v="28.99"/>
    <n v="2025"/>
    <s v="August"/>
  </r>
  <r>
    <x v="1171"/>
    <x v="0"/>
    <x v="5"/>
    <s v="Spring"/>
    <s v="XS"/>
    <s v="Navy"/>
    <n v="80.55"/>
    <n v="43.7"/>
    <n v="45.35"/>
    <d v="2024-10-21T00:00:00"/>
    <n v="41"/>
    <n v="4.8"/>
    <x v="33"/>
    <b v="1"/>
    <s v="Changed Mind"/>
    <x v="5"/>
    <n v="1859.3500000000001"/>
    <n v="2024"/>
    <s v="October"/>
  </r>
  <r>
    <x v="1172"/>
    <x v="3"/>
    <x v="2"/>
    <s v="Winter"/>
    <s v="M"/>
    <s v="Beige"/>
    <n v="171.48"/>
    <n v="0"/>
    <n v="171.48"/>
    <d v="2025-08-06T00:00:00"/>
    <n v="15"/>
    <n v="2.4"/>
    <x v="9"/>
    <b v="0"/>
    <s v="null"/>
    <x v="0"/>
    <n v="2572.1999999999998"/>
    <n v="2025"/>
    <s v="August"/>
  </r>
  <r>
    <x v="1173"/>
    <x v="1"/>
    <x v="5"/>
    <s v="Spring"/>
    <s v="XL"/>
    <s v="Navy"/>
    <n v="30.81"/>
    <n v="15.7"/>
    <n v="25.97"/>
    <d v="2024-09-19T00:00:00"/>
    <n v="4"/>
    <s v="null"/>
    <x v="0"/>
    <b v="0"/>
    <s v="null"/>
    <x v="0"/>
    <n v="103.88"/>
    <n v="2024"/>
    <s v="September"/>
  </r>
  <r>
    <x v="1174"/>
    <x v="5"/>
    <x v="4"/>
    <s v="Summer"/>
    <s v="L"/>
    <s v="Blue"/>
    <n v="97.14"/>
    <n v="0"/>
    <n v="97.14"/>
    <d v="2025-08-06T00:00:00"/>
    <n v="20"/>
    <n v="4.0999999999999996"/>
    <x v="12"/>
    <b v="0"/>
    <s v="null"/>
    <x v="0"/>
    <n v="1942.8"/>
    <n v="2025"/>
    <s v="August"/>
  </r>
  <r>
    <x v="1175"/>
    <x v="3"/>
    <x v="7"/>
    <s v="Fall"/>
    <s v="S"/>
    <s v="White"/>
    <n v="128.27000000000001"/>
    <n v="0"/>
    <n v="128.27000000000001"/>
    <d v="2025-08-06T00:00:00"/>
    <n v="28"/>
    <s v="null"/>
    <x v="0"/>
    <b v="0"/>
    <s v="null"/>
    <x v="0"/>
    <n v="3591.5600000000004"/>
    <n v="2025"/>
    <s v="August"/>
  </r>
  <r>
    <x v="1176"/>
    <x v="5"/>
    <x v="0"/>
    <s v="Winter"/>
    <s v="XL"/>
    <s v="Green"/>
    <n v="174.86"/>
    <n v="0"/>
    <n v="174.86"/>
    <d v="2025-08-06T00:00:00"/>
    <n v="43"/>
    <n v="4.5999999999999996"/>
    <x v="10"/>
    <b v="0"/>
    <s v="null"/>
    <x v="0"/>
    <n v="7518.9800000000005"/>
    <n v="2025"/>
    <s v="August"/>
  </r>
  <r>
    <x v="1177"/>
    <x v="5"/>
    <x v="2"/>
    <s v="Winter"/>
    <s v="XL"/>
    <s v="White"/>
    <n v="100.03"/>
    <n v="0"/>
    <n v="100.03"/>
    <d v="2025-08-06T00:00:00"/>
    <n v="36"/>
    <n v="1.9"/>
    <x v="29"/>
    <b v="1"/>
    <s v="Quality Issue"/>
    <x v="4"/>
    <n v="3601.08"/>
    <n v="2025"/>
    <s v="August"/>
  </r>
  <r>
    <x v="1178"/>
    <x v="5"/>
    <x v="0"/>
    <s v="Winter"/>
    <s v="S"/>
    <s v="Purple"/>
    <n v="49.89"/>
    <n v="0"/>
    <n v="49.89"/>
    <d v="2025-08-06T00:00:00"/>
    <n v="0"/>
    <n v="3.5"/>
    <x v="11"/>
    <b v="1"/>
    <s v="Wrong Item"/>
    <x v="6"/>
    <n v="0"/>
    <n v="2025"/>
    <s v="August"/>
  </r>
  <r>
    <x v="1179"/>
    <x v="3"/>
    <x v="4"/>
    <s v="Fall"/>
    <s v="XL"/>
    <s v="Brown"/>
    <n v="170.43"/>
    <n v="0"/>
    <n v="170.43"/>
    <d v="2025-08-06T00:00:00"/>
    <n v="22"/>
    <s v="null"/>
    <x v="0"/>
    <b v="0"/>
    <s v="null"/>
    <x v="0"/>
    <n v="3749.46"/>
    <n v="2025"/>
    <s v="August"/>
  </r>
  <r>
    <x v="1180"/>
    <x v="0"/>
    <x v="6"/>
    <s v="Summer"/>
    <s v="XS"/>
    <s v="Navy"/>
    <n v="186.78"/>
    <n v="0"/>
    <n v="186.78"/>
    <d v="2025-08-06T00:00:00"/>
    <n v="22"/>
    <n v="2.9"/>
    <x v="4"/>
    <b v="0"/>
    <s v="null"/>
    <x v="0"/>
    <n v="4109.16"/>
    <n v="2025"/>
    <s v="August"/>
  </r>
  <r>
    <x v="1181"/>
    <x v="2"/>
    <x v="7"/>
    <s v="Fall"/>
    <s v="null"/>
    <s v="Navy"/>
    <n v="63.98"/>
    <n v="0"/>
    <n v="63.98"/>
    <d v="2025-08-06T00:00:00"/>
    <n v="36"/>
    <n v="1.7"/>
    <x v="8"/>
    <b v="0"/>
    <s v="null"/>
    <x v="0"/>
    <n v="2303.2799999999997"/>
    <n v="2025"/>
    <s v="August"/>
  </r>
  <r>
    <x v="1182"/>
    <x v="0"/>
    <x v="7"/>
    <s v="Fall"/>
    <s v="XS"/>
    <s v="Navy"/>
    <n v="225.64"/>
    <n v="0"/>
    <n v="225.64"/>
    <d v="2025-08-06T00:00:00"/>
    <n v="31"/>
    <n v="1.3"/>
    <x v="31"/>
    <b v="0"/>
    <s v="null"/>
    <x v="0"/>
    <n v="6994.8399999999992"/>
    <n v="2025"/>
    <s v="August"/>
  </r>
  <r>
    <x v="1183"/>
    <x v="1"/>
    <x v="3"/>
    <s v="Fall"/>
    <s v="XS"/>
    <s v="White"/>
    <n v="115.29"/>
    <n v="13.9"/>
    <n v="99.26"/>
    <d v="2025-08-06T00:00:00"/>
    <n v="37"/>
    <s v="null"/>
    <x v="0"/>
    <b v="0"/>
    <s v="null"/>
    <x v="0"/>
    <n v="3672.6200000000003"/>
    <n v="2025"/>
    <s v="August"/>
  </r>
  <r>
    <x v="1184"/>
    <x v="4"/>
    <x v="3"/>
    <s v="Fall"/>
    <s v="XS"/>
    <s v="White"/>
    <n v="92.59"/>
    <n v="0"/>
    <n v="92.59"/>
    <d v="2025-08-06T00:00:00"/>
    <n v="39"/>
    <n v="2.2999999999999998"/>
    <x v="27"/>
    <b v="0"/>
    <s v="null"/>
    <x v="0"/>
    <n v="3611.01"/>
    <n v="2025"/>
    <s v="August"/>
  </r>
  <r>
    <x v="1185"/>
    <x v="2"/>
    <x v="1"/>
    <s v="Spring"/>
    <s v="null"/>
    <s v="Beige"/>
    <n v="67.650000000000006"/>
    <n v="26.2"/>
    <n v="49.93"/>
    <d v="2025-05-28T00:00:00"/>
    <n v="23"/>
    <n v="1.7"/>
    <x v="8"/>
    <b v="0"/>
    <s v="null"/>
    <x v="0"/>
    <n v="1148.3900000000001"/>
    <n v="2025"/>
    <s v="May"/>
  </r>
  <r>
    <x v="1186"/>
    <x v="0"/>
    <x v="5"/>
    <s v="Spring"/>
    <s v="L"/>
    <s v="White"/>
    <n v="128.91999999999999"/>
    <n v="0"/>
    <n v="128.91999999999999"/>
    <d v="2025-07-10T00:00:00"/>
    <n v="40"/>
    <n v="1.5"/>
    <x v="18"/>
    <b v="0"/>
    <s v="null"/>
    <x v="0"/>
    <n v="5156.7999999999993"/>
    <n v="2025"/>
    <s v="July"/>
  </r>
  <r>
    <x v="1187"/>
    <x v="2"/>
    <x v="2"/>
    <s v="Fall"/>
    <s v="null"/>
    <s v="Red"/>
    <n v="16.510000000000002"/>
    <n v="16.8"/>
    <n v="13.74"/>
    <d v="2025-08-06T00:00:00"/>
    <n v="47"/>
    <n v="1.2"/>
    <x v="14"/>
    <b v="0"/>
    <s v="null"/>
    <x v="0"/>
    <n v="645.78"/>
    <n v="2025"/>
    <s v="August"/>
  </r>
  <r>
    <x v="1188"/>
    <x v="3"/>
    <x v="2"/>
    <s v="Winter"/>
    <s v="null"/>
    <s v="Gray"/>
    <n v="173.66"/>
    <n v="42.7"/>
    <n v="99.51"/>
    <d v="2025-08-06T00:00:00"/>
    <n v="1"/>
    <n v="3.1"/>
    <x v="30"/>
    <b v="0"/>
    <s v="null"/>
    <x v="0"/>
    <n v="99.51"/>
    <n v="2025"/>
    <s v="August"/>
  </r>
  <r>
    <x v="1189"/>
    <x v="1"/>
    <x v="4"/>
    <s v="Spring"/>
    <s v="S"/>
    <s v="Black"/>
    <n v="71.489999999999995"/>
    <n v="20.9"/>
    <n v="56.55"/>
    <d v="2025-01-12T00:00:00"/>
    <n v="33"/>
    <n v="1.3"/>
    <x v="31"/>
    <b v="0"/>
    <s v="null"/>
    <x v="0"/>
    <n v="1866.1499999999999"/>
    <n v="2025"/>
    <s v="January"/>
  </r>
  <r>
    <x v="1190"/>
    <x v="0"/>
    <x v="1"/>
    <s v="Fall"/>
    <s v="XXL"/>
    <s v="Gray"/>
    <n v="230.81"/>
    <n v="24.3"/>
    <n v="174.72"/>
    <d v="2025-08-06T00:00:00"/>
    <n v="26"/>
    <s v="null"/>
    <x v="0"/>
    <b v="1"/>
    <s v="Size Issue"/>
    <x v="2"/>
    <n v="4542.72"/>
    <n v="2025"/>
    <s v="August"/>
  </r>
  <r>
    <x v="1191"/>
    <x v="3"/>
    <x v="4"/>
    <s v="Spring"/>
    <s v="XS"/>
    <s v="Green"/>
    <n v="101"/>
    <n v="58.6"/>
    <n v="41.81"/>
    <d v="2025-07-04T00:00:00"/>
    <n v="44"/>
    <n v="1.2"/>
    <x v="14"/>
    <b v="0"/>
    <s v="null"/>
    <x v="0"/>
    <n v="1839.64"/>
    <n v="2025"/>
    <s v="July"/>
  </r>
  <r>
    <x v="1192"/>
    <x v="0"/>
    <x v="3"/>
    <s v="Winter"/>
    <s v="XXL"/>
    <s v="Brown"/>
    <n v="116.37"/>
    <n v="52.6"/>
    <n v="55.16"/>
    <d v="2025-08-06T00:00:00"/>
    <n v="43"/>
    <n v="2.4"/>
    <x v="9"/>
    <b v="0"/>
    <s v="null"/>
    <x v="0"/>
    <n v="2371.8799999999997"/>
    <n v="2025"/>
    <s v="August"/>
  </r>
  <r>
    <x v="1193"/>
    <x v="3"/>
    <x v="4"/>
    <s v="Spring"/>
    <s v="L"/>
    <s v="Beige"/>
    <n v="150.28"/>
    <n v="8.3000000000000007"/>
    <n v="137.81"/>
    <d v="2025-01-22T00:00:00"/>
    <n v="48"/>
    <n v="2.9"/>
    <x v="4"/>
    <b v="0"/>
    <s v="null"/>
    <x v="0"/>
    <n v="6614.88"/>
    <n v="2025"/>
    <s v="January"/>
  </r>
  <r>
    <x v="1194"/>
    <x v="0"/>
    <x v="0"/>
    <s v="Winter"/>
    <s v="XL"/>
    <s v="Gray"/>
    <n v="107.81"/>
    <n v="0"/>
    <n v="107.81"/>
    <d v="2025-08-06T00:00:00"/>
    <n v="15"/>
    <n v="2.7"/>
    <x v="39"/>
    <b v="0"/>
    <s v="null"/>
    <x v="0"/>
    <n v="1617.15"/>
    <n v="2025"/>
    <s v="August"/>
  </r>
  <r>
    <x v="1195"/>
    <x v="5"/>
    <x v="0"/>
    <s v="Spring"/>
    <s v="L"/>
    <s v="Navy"/>
    <n v="61.24"/>
    <n v="0"/>
    <n v="61.24"/>
    <d v="2025-04-05T00:00:00"/>
    <n v="3"/>
    <s v="null"/>
    <x v="0"/>
    <b v="0"/>
    <s v="null"/>
    <x v="0"/>
    <n v="183.72"/>
    <n v="2025"/>
    <s v="April"/>
  </r>
  <r>
    <x v="1196"/>
    <x v="2"/>
    <x v="0"/>
    <s v="Winter"/>
    <s v="null"/>
    <s v="Green"/>
    <n v="34.04"/>
    <n v="0"/>
    <n v="34.04"/>
    <d v="2025-08-06T00:00:00"/>
    <n v="3"/>
    <n v="1.9"/>
    <x v="29"/>
    <b v="0"/>
    <s v="null"/>
    <x v="0"/>
    <n v="102.12"/>
    <n v="2025"/>
    <s v="August"/>
  </r>
  <r>
    <x v="1197"/>
    <x v="5"/>
    <x v="6"/>
    <s v="Summer"/>
    <s v="S"/>
    <s v="Brown"/>
    <n v="168.16"/>
    <n v="45.9"/>
    <n v="90.97"/>
    <d v="2025-08-06T00:00:00"/>
    <n v="44"/>
    <n v="1.5"/>
    <x v="18"/>
    <b v="0"/>
    <s v="null"/>
    <x v="0"/>
    <n v="4002.68"/>
    <n v="2025"/>
    <s v="August"/>
  </r>
  <r>
    <x v="1198"/>
    <x v="1"/>
    <x v="5"/>
    <s v="Fall"/>
    <s v="M"/>
    <s v="Red"/>
    <n v="74.069999999999993"/>
    <n v="0"/>
    <n v="74.069999999999993"/>
    <d v="2025-08-06T00:00:00"/>
    <n v="47"/>
    <n v="1.4"/>
    <x v="28"/>
    <b v="0"/>
    <s v="null"/>
    <x v="0"/>
    <n v="3481.2899999999995"/>
    <n v="2025"/>
    <s v="August"/>
  </r>
  <r>
    <x v="1199"/>
    <x v="1"/>
    <x v="7"/>
    <s v="Winter"/>
    <s v="XXL"/>
    <s v="Brown"/>
    <n v="84.75"/>
    <n v="0"/>
    <n v="84.75"/>
    <d v="2025-08-06T00:00:00"/>
    <n v="7"/>
    <n v="2.5"/>
    <x v="1"/>
    <b v="0"/>
    <s v="null"/>
    <x v="0"/>
    <n v="593.25"/>
    <n v="2025"/>
    <s v="August"/>
  </r>
  <r>
    <x v="1200"/>
    <x v="3"/>
    <x v="3"/>
    <s v="Summer"/>
    <s v="M"/>
    <s v="Red"/>
    <n v="187.47"/>
    <n v="9.6"/>
    <n v="169.47"/>
    <d v="2025-08-06T00:00:00"/>
    <n v="28"/>
    <n v="4"/>
    <x v="20"/>
    <b v="0"/>
    <s v="null"/>
    <x v="0"/>
    <n v="4745.16"/>
    <n v="2025"/>
    <s v="August"/>
  </r>
  <r>
    <x v="1201"/>
    <x v="2"/>
    <x v="1"/>
    <s v="Spring"/>
    <s v="null"/>
    <s v="Green"/>
    <n v="45.81"/>
    <n v="14.1"/>
    <n v="39.35"/>
    <d v="2025-04-14T00:00:00"/>
    <n v="29"/>
    <s v="null"/>
    <x v="0"/>
    <b v="0"/>
    <s v="null"/>
    <x v="0"/>
    <n v="1141.1500000000001"/>
    <n v="2025"/>
    <s v="April"/>
  </r>
  <r>
    <x v="1202"/>
    <x v="0"/>
    <x v="2"/>
    <s v="Fall"/>
    <s v="XL"/>
    <s v="Brown"/>
    <n v="87.09"/>
    <n v="0"/>
    <n v="87.09"/>
    <d v="2025-08-06T00:00:00"/>
    <n v="8"/>
    <n v="2.8"/>
    <x v="22"/>
    <b v="0"/>
    <s v="null"/>
    <x v="0"/>
    <n v="696.72"/>
    <n v="2025"/>
    <s v="August"/>
  </r>
  <r>
    <x v="1203"/>
    <x v="0"/>
    <x v="4"/>
    <s v="Summer"/>
    <s v="XS"/>
    <s v="Brown"/>
    <n v="232.5"/>
    <n v="56.8"/>
    <n v="100.44"/>
    <d v="2025-08-06T00:00:00"/>
    <n v="23"/>
    <n v="2.9"/>
    <x v="4"/>
    <b v="1"/>
    <s v="Size Issue"/>
    <x v="2"/>
    <n v="2310.12"/>
    <n v="2025"/>
    <s v="August"/>
  </r>
  <r>
    <x v="1204"/>
    <x v="3"/>
    <x v="5"/>
    <s v="Spring"/>
    <s v="XS"/>
    <s v="Purple"/>
    <n v="184.87"/>
    <n v="0"/>
    <n v="184.87"/>
    <d v="2024-09-28T00:00:00"/>
    <n v="32"/>
    <n v="1.8"/>
    <x v="23"/>
    <b v="0"/>
    <s v="null"/>
    <x v="0"/>
    <n v="5915.84"/>
    <n v="2024"/>
    <s v="September"/>
  </r>
  <r>
    <x v="1205"/>
    <x v="1"/>
    <x v="6"/>
    <s v="Fall"/>
    <s v="XS"/>
    <s v="Gray"/>
    <n v="31.36"/>
    <n v="0"/>
    <n v="31.36"/>
    <d v="2025-08-06T00:00:00"/>
    <n v="50"/>
    <n v="3.4"/>
    <x v="7"/>
    <b v="0"/>
    <s v="null"/>
    <x v="0"/>
    <n v="1568"/>
    <n v="2025"/>
    <s v="August"/>
  </r>
  <r>
    <x v="1206"/>
    <x v="2"/>
    <x v="4"/>
    <s v="Winter"/>
    <s v="null"/>
    <s v="Navy"/>
    <n v="62.26"/>
    <n v="24.6"/>
    <n v="46.94"/>
    <d v="2025-08-06T00:00:00"/>
    <n v="33"/>
    <n v="3.5"/>
    <x v="11"/>
    <b v="0"/>
    <s v="null"/>
    <x v="0"/>
    <n v="1549.02"/>
    <n v="2025"/>
    <s v="August"/>
  </r>
  <r>
    <x v="1207"/>
    <x v="2"/>
    <x v="3"/>
    <s v="Summer"/>
    <s v="null"/>
    <s v="Navy"/>
    <n v="64.819999999999993"/>
    <n v="42.2"/>
    <n v="37.47"/>
    <d v="2025-08-06T00:00:00"/>
    <n v="26"/>
    <n v="1.3"/>
    <x v="31"/>
    <b v="0"/>
    <s v="null"/>
    <x v="0"/>
    <n v="974.22"/>
    <n v="2025"/>
    <s v="August"/>
  </r>
  <r>
    <x v="1208"/>
    <x v="2"/>
    <x v="0"/>
    <s v="Spring"/>
    <s v="null"/>
    <s v="Blue"/>
    <n v="15.92"/>
    <n v="0"/>
    <n v="15.92"/>
    <d v="2024-09-06T00:00:00"/>
    <n v="7"/>
    <n v="4.0999999999999996"/>
    <x v="12"/>
    <b v="0"/>
    <s v="null"/>
    <x v="0"/>
    <n v="111.44"/>
    <n v="2024"/>
    <s v="September"/>
  </r>
  <r>
    <x v="1209"/>
    <x v="0"/>
    <x v="4"/>
    <s v="Spring"/>
    <s v="M"/>
    <s v="Purple"/>
    <n v="180.83"/>
    <n v="0"/>
    <n v="180.83"/>
    <d v="2024-09-02T00:00:00"/>
    <n v="20"/>
    <n v="2"/>
    <x v="38"/>
    <b v="0"/>
    <s v="null"/>
    <x v="0"/>
    <n v="3616.6000000000004"/>
    <n v="2024"/>
    <s v="September"/>
  </r>
  <r>
    <x v="1210"/>
    <x v="3"/>
    <x v="7"/>
    <s v="Summer"/>
    <s v="L"/>
    <s v="Brown"/>
    <n v="73.81"/>
    <n v="0"/>
    <n v="73.81"/>
    <d v="2025-08-06T00:00:00"/>
    <n v="44"/>
    <n v="1.3"/>
    <x v="31"/>
    <b v="0"/>
    <s v="null"/>
    <x v="0"/>
    <n v="3247.6400000000003"/>
    <n v="2025"/>
    <s v="August"/>
  </r>
  <r>
    <x v="1211"/>
    <x v="3"/>
    <x v="5"/>
    <s v="Summer"/>
    <s v="XXL"/>
    <s v="Beige"/>
    <n v="127.52"/>
    <n v="0"/>
    <n v="127.52"/>
    <d v="2025-08-06T00:00:00"/>
    <n v="0"/>
    <n v="3.4"/>
    <x v="7"/>
    <b v="0"/>
    <s v="null"/>
    <x v="0"/>
    <n v="0"/>
    <n v="2025"/>
    <s v="August"/>
  </r>
  <r>
    <x v="1212"/>
    <x v="4"/>
    <x v="4"/>
    <s v="Fall"/>
    <s v="null"/>
    <s v="Brown"/>
    <n v="52.08"/>
    <n v="0"/>
    <n v="52.08"/>
    <d v="2025-08-06T00:00:00"/>
    <n v="12"/>
    <s v="null"/>
    <x v="0"/>
    <b v="0"/>
    <s v="null"/>
    <x v="0"/>
    <n v="624.96"/>
    <n v="2025"/>
    <s v="August"/>
  </r>
  <r>
    <x v="1213"/>
    <x v="4"/>
    <x v="7"/>
    <s v="Winter"/>
    <s v="XS"/>
    <s v="Red"/>
    <n v="32.83"/>
    <n v="23"/>
    <n v="25.28"/>
    <d v="2025-08-06T00:00:00"/>
    <n v="24"/>
    <n v="1.1000000000000001"/>
    <x v="16"/>
    <b v="0"/>
    <s v="null"/>
    <x v="0"/>
    <n v="606.72"/>
    <n v="2025"/>
    <s v="August"/>
  </r>
  <r>
    <x v="1214"/>
    <x v="1"/>
    <x v="2"/>
    <s v="Winter"/>
    <s v="S"/>
    <s v="Purple"/>
    <n v="108.92"/>
    <n v="0"/>
    <n v="108.92"/>
    <d v="2025-08-06T00:00:00"/>
    <n v="6"/>
    <n v="1.8"/>
    <x v="23"/>
    <b v="0"/>
    <s v="null"/>
    <x v="0"/>
    <n v="653.52"/>
    <n v="2025"/>
    <s v="August"/>
  </r>
  <r>
    <x v="1215"/>
    <x v="3"/>
    <x v="7"/>
    <s v="Winter"/>
    <s v="null"/>
    <s v="Navy"/>
    <n v="85.83"/>
    <n v="47.5"/>
    <n v="45.06"/>
    <d v="2025-08-06T00:00:00"/>
    <n v="8"/>
    <n v="1.1000000000000001"/>
    <x v="16"/>
    <b v="0"/>
    <s v="null"/>
    <x v="0"/>
    <n v="360.48"/>
    <n v="2025"/>
    <s v="August"/>
  </r>
  <r>
    <x v="1216"/>
    <x v="2"/>
    <x v="0"/>
    <s v="Spring"/>
    <s v="null"/>
    <s v="Blue"/>
    <n v="62.02"/>
    <n v="0"/>
    <n v="62.02"/>
    <d v="2025-04-25T00:00:00"/>
    <n v="3"/>
    <n v="3.7"/>
    <x v="13"/>
    <b v="0"/>
    <s v="null"/>
    <x v="0"/>
    <n v="186.06"/>
    <n v="2025"/>
    <s v="April"/>
  </r>
  <r>
    <x v="1217"/>
    <x v="3"/>
    <x v="4"/>
    <s v="Summer"/>
    <s v="XL"/>
    <s v="Black"/>
    <n v="127.31"/>
    <n v="5.4"/>
    <n v="120.44"/>
    <d v="2025-08-06T00:00:00"/>
    <n v="34"/>
    <n v="2.5"/>
    <x v="1"/>
    <b v="0"/>
    <s v="null"/>
    <x v="0"/>
    <n v="4094.96"/>
    <n v="2025"/>
    <s v="August"/>
  </r>
  <r>
    <x v="1218"/>
    <x v="1"/>
    <x v="5"/>
    <s v="Fall"/>
    <s v="null"/>
    <s v="Red"/>
    <n v="35.74"/>
    <n v="0"/>
    <n v="35.74"/>
    <d v="2025-08-06T00:00:00"/>
    <n v="33"/>
    <s v="null"/>
    <x v="0"/>
    <b v="1"/>
    <s v="Color Mismatch"/>
    <x v="1"/>
    <n v="1179.42"/>
    <n v="2025"/>
    <s v="August"/>
  </r>
  <r>
    <x v="1219"/>
    <x v="2"/>
    <x v="4"/>
    <s v="Summer"/>
    <s v="null"/>
    <s v="Gray"/>
    <n v="69.62"/>
    <n v="27.9"/>
    <n v="50.2"/>
    <d v="2025-08-06T00:00:00"/>
    <n v="5"/>
    <n v="1.1000000000000001"/>
    <x v="16"/>
    <b v="0"/>
    <s v="null"/>
    <x v="0"/>
    <n v="251"/>
    <n v="2025"/>
    <s v="August"/>
  </r>
  <r>
    <x v="1220"/>
    <x v="1"/>
    <x v="0"/>
    <s v="Winter"/>
    <s v="XXL"/>
    <s v="Black"/>
    <n v="92.01"/>
    <n v="28.8"/>
    <n v="65.510000000000005"/>
    <d v="2025-08-06T00:00:00"/>
    <n v="37"/>
    <n v="1.9"/>
    <x v="29"/>
    <b v="0"/>
    <s v="null"/>
    <x v="0"/>
    <n v="2423.8700000000003"/>
    <n v="2025"/>
    <s v="August"/>
  </r>
  <r>
    <x v="1221"/>
    <x v="3"/>
    <x v="3"/>
    <s v="Fall"/>
    <s v="M"/>
    <s v="Black"/>
    <n v="110.1"/>
    <n v="0"/>
    <n v="110.1"/>
    <d v="2025-08-06T00:00:00"/>
    <n v="13"/>
    <n v="3.6"/>
    <x v="15"/>
    <b v="1"/>
    <s v="Changed Mind"/>
    <x v="5"/>
    <n v="1431.3"/>
    <n v="2025"/>
    <s v="August"/>
  </r>
  <r>
    <x v="1222"/>
    <x v="4"/>
    <x v="0"/>
    <s v="Fall"/>
    <s v="XXL"/>
    <s v="Red"/>
    <n v="109.05"/>
    <n v="0"/>
    <n v="109.05"/>
    <d v="2025-08-06T00:00:00"/>
    <n v="13"/>
    <n v="3.7"/>
    <x v="13"/>
    <b v="0"/>
    <s v="null"/>
    <x v="0"/>
    <n v="1417.6499999999999"/>
    <n v="2025"/>
    <s v="August"/>
  </r>
  <r>
    <x v="1223"/>
    <x v="2"/>
    <x v="7"/>
    <s v="Winter"/>
    <s v="null"/>
    <s v="Beige"/>
    <n v="67.459999999999994"/>
    <n v="0"/>
    <n v="67.459999999999994"/>
    <d v="2025-08-06T00:00:00"/>
    <n v="28"/>
    <n v="1.4"/>
    <x v="28"/>
    <b v="0"/>
    <s v="null"/>
    <x v="0"/>
    <n v="1888.8799999999999"/>
    <n v="2025"/>
    <s v="August"/>
  </r>
  <r>
    <x v="1224"/>
    <x v="3"/>
    <x v="5"/>
    <s v="Winter"/>
    <s v="M"/>
    <s v="White"/>
    <n v="110.11"/>
    <n v="10.199999999999999"/>
    <n v="98.88"/>
    <d v="2025-08-06T00:00:00"/>
    <n v="47"/>
    <s v="null"/>
    <x v="0"/>
    <b v="0"/>
    <s v="null"/>
    <x v="0"/>
    <n v="4647.3599999999997"/>
    <n v="2025"/>
    <s v="August"/>
  </r>
  <r>
    <x v="1225"/>
    <x v="3"/>
    <x v="2"/>
    <s v="Summer"/>
    <s v="XL"/>
    <s v="White"/>
    <n v="162.5"/>
    <n v="0"/>
    <n v="162.5"/>
    <d v="2025-08-06T00:00:00"/>
    <n v="45"/>
    <s v="null"/>
    <x v="0"/>
    <b v="0"/>
    <s v="null"/>
    <x v="0"/>
    <n v="7312.5"/>
    <n v="2025"/>
    <s v="August"/>
  </r>
  <r>
    <x v="1226"/>
    <x v="2"/>
    <x v="1"/>
    <s v="Summer"/>
    <s v="null"/>
    <s v="Black"/>
    <n v="23.8"/>
    <n v="8.3000000000000007"/>
    <n v="21.82"/>
    <d v="2025-08-06T00:00:00"/>
    <n v="0"/>
    <n v="3.5"/>
    <x v="11"/>
    <b v="0"/>
    <s v="null"/>
    <x v="0"/>
    <n v="0"/>
    <n v="2025"/>
    <s v="August"/>
  </r>
  <r>
    <x v="1227"/>
    <x v="4"/>
    <x v="2"/>
    <s v="Fall"/>
    <s v="XS"/>
    <s v="Brown"/>
    <n v="115.89"/>
    <n v="0"/>
    <n v="115.89"/>
    <d v="2025-08-06T00:00:00"/>
    <n v="34"/>
    <n v="2.9"/>
    <x v="4"/>
    <b v="0"/>
    <s v="null"/>
    <x v="0"/>
    <n v="3940.26"/>
    <n v="2025"/>
    <s v="August"/>
  </r>
  <r>
    <x v="1228"/>
    <x v="0"/>
    <x v="4"/>
    <s v="Spring"/>
    <s v="M"/>
    <s v="Red"/>
    <n v="139.19999999999999"/>
    <n v="42.5"/>
    <n v="80.040000000000006"/>
    <d v="2024-10-02T00:00:00"/>
    <n v="27"/>
    <n v="2.9"/>
    <x v="4"/>
    <b v="0"/>
    <s v="null"/>
    <x v="0"/>
    <n v="2161.0800000000004"/>
    <n v="2024"/>
    <s v="October"/>
  </r>
  <r>
    <x v="1229"/>
    <x v="5"/>
    <x v="7"/>
    <s v="Fall"/>
    <s v="S"/>
    <s v="Navy"/>
    <n v="120.42"/>
    <n v="36.700000000000003"/>
    <n v="76.23"/>
    <d v="2025-08-06T00:00:00"/>
    <n v="46"/>
    <n v="2.4"/>
    <x v="9"/>
    <b v="0"/>
    <s v="null"/>
    <x v="0"/>
    <n v="3506.5800000000004"/>
    <n v="2025"/>
    <s v="August"/>
  </r>
  <r>
    <x v="1230"/>
    <x v="2"/>
    <x v="2"/>
    <s v="Fall"/>
    <s v="null"/>
    <s v="Beige"/>
    <n v="72.81"/>
    <n v="0"/>
    <n v="72.81"/>
    <d v="2025-08-06T00:00:00"/>
    <n v="4"/>
    <n v="4.3"/>
    <x v="2"/>
    <b v="0"/>
    <s v="null"/>
    <x v="0"/>
    <n v="291.24"/>
    <n v="2025"/>
    <s v="August"/>
  </r>
  <r>
    <x v="1231"/>
    <x v="2"/>
    <x v="0"/>
    <s v="Spring"/>
    <s v="null"/>
    <s v="Brown"/>
    <n v="29.75"/>
    <n v="0"/>
    <n v="29.75"/>
    <d v="2025-02-07T00:00:00"/>
    <n v="37"/>
    <n v="3.9"/>
    <x v="26"/>
    <b v="0"/>
    <s v="null"/>
    <x v="0"/>
    <n v="1100.75"/>
    <n v="2025"/>
    <s v="February"/>
  </r>
  <r>
    <x v="1232"/>
    <x v="1"/>
    <x v="6"/>
    <s v="Summer"/>
    <s v="XL"/>
    <s v="Black"/>
    <n v="33.630000000000003"/>
    <n v="0"/>
    <n v="33.630000000000003"/>
    <d v="2025-08-06T00:00:00"/>
    <n v="13"/>
    <n v="4.7"/>
    <x v="34"/>
    <b v="0"/>
    <s v="null"/>
    <x v="0"/>
    <n v="437.19000000000005"/>
    <n v="2025"/>
    <s v="August"/>
  </r>
  <r>
    <x v="1233"/>
    <x v="0"/>
    <x v="2"/>
    <s v="Fall"/>
    <s v="S"/>
    <s v="Brown"/>
    <n v="101.93"/>
    <n v="0"/>
    <n v="101.93"/>
    <d v="2025-08-06T00:00:00"/>
    <n v="31"/>
    <s v="null"/>
    <x v="0"/>
    <b v="0"/>
    <s v="null"/>
    <x v="0"/>
    <n v="3159.8300000000004"/>
    <n v="2025"/>
    <s v="August"/>
  </r>
  <r>
    <x v="1234"/>
    <x v="2"/>
    <x v="3"/>
    <s v="Winter"/>
    <s v="null"/>
    <s v="White"/>
    <n v="41.43"/>
    <n v="0"/>
    <n v="41.43"/>
    <d v="2025-08-06T00:00:00"/>
    <n v="10"/>
    <s v="null"/>
    <x v="0"/>
    <b v="0"/>
    <s v="null"/>
    <x v="0"/>
    <n v="414.3"/>
    <n v="2025"/>
    <s v="August"/>
  </r>
  <r>
    <x v="1235"/>
    <x v="0"/>
    <x v="5"/>
    <s v="Spring"/>
    <s v="L"/>
    <s v="Green"/>
    <n v="126.14"/>
    <n v="0"/>
    <n v="126.14"/>
    <d v="2025-05-18T00:00:00"/>
    <n v="24"/>
    <n v="3.6"/>
    <x v="15"/>
    <b v="0"/>
    <s v="null"/>
    <x v="0"/>
    <n v="3027.36"/>
    <n v="2025"/>
    <s v="May"/>
  </r>
  <r>
    <x v="1236"/>
    <x v="4"/>
    <x v="0"/>
    <s v="Spring"/>
    <s v="M"/>
    <s v="Purple"/>
    <n v="96.76"/>
    <n v="0"/>
    <n v="96.76"/>
    <d v="2025-02-26T00:00:00"/>
    <n v="6"/>
    <s v="null"/>
    <x v="0"/>
    <b v="0"/>
    <s v="null"/>
    <x v="0"/>
    <n v="580.56000000000006"/>
    <n v="2025"/>
    <s v="February"/>
  </r>
  <r>
    <x v="1237"/>
    <x v="1"/>
    <x v="3"/>
    <s v="Winter"/>
    <s v="XS"/>
    <s v="Navy"/>
    <n v="114.32"/>
    <n v="0"/>
    <n v="114.32"/>
    <d v="2025-08-06T00:00:00"/>
    <n v="27"/>
    <n v="5"/>
    <x v="37"/>
    <b v="0"/>
    <s v="null"/>
    <x v="0"/>
    <n v="3086.64"/>
    <n v="2025"/>
    <s v="August"/>
  </r>
  <r>
    <x v="1238"/>
    <x v="3"/>
    <x v="4"/>
    <s v="Spring"/>
    <s v="S"/>
    <s v="Purple"/>
    <n v="102.46"/>
    <n v="0"/>
    <n v="102.46"/>
    <d v="2024-12-17T00:00:00"/>
    <n v="20"/>
    <n v="3.7"/>
    <x v="13"/>
    <b v="1"/>
    <s v="Quality Issue"/>
    <x v="4"/>
    <n v="2049.1999999999998"/>
    <n v="2024"/>
    <s v="December"/>
  </r>
  <r>
    <x v="1239"/>
    <x v="4"/>
    <x v="1"/>
    <s v="Summer"/>
    <s v="L"/>
    <s v="Pink"/>
    <n v="95.7"/>
    <n v="15"/>
    <n v="81.34"/>
    <d v="2025-08-06T00:00:00"/>
    <n v="9"/>
    <n v="4.9000000000000004"/>
    <x v="19"/>
    <b v="0"/>
    <s v="null"/>
    <x v="0"/>
    <n v="732.06000000000006"/>
    <n v="2025"/>
    <s v="August"/>
  </r>
  <r>
    <x v="1240"/>
    <x v="4"/>
    <x v="4"/>
    <s v="Winter"/>
    <s v="M"/>
    <s v="Blue"/>
    <n v="55.49"/>
    <n v="0"/>
    <n v="55.49"/>
    <d v="2025-08-06T00:00:00"/>
    <n v="25"/>
    <n v="4.5999999999999996"/>
    <x v="10"/>
    <b v="0"/>
    <s v="null"/>
    <x v="0"/>
    <n v="1387.25"/>
    <n v="2025"/>
    <s v="August"/>
  </r>
  <r>
    <x v="1241"/>
    <x v="2"/>
    <x v="5"/>
    <s v="Winter"/>
    <s v="null"/>
    <s v="White"/>
    <n v="30.58"/>
    <n v="9.8000000000000007"/>
    <n v="27.58"/>
    <d v="2025-08-06T00:00:00"/>
    <n v="34"/>
    <n v="3.4"/>
    <x v="7"/>
    <b v="0"/>
    <s v="null"/>
    <x v="0"/>
    <n v="937.71999999999991"/>
    <n v="2025"/>
    <s v="August"/>
  </r>
  <r>
    <x v="1242"/>
    <x v="4"/>
    <x v="3"/>
    <s v="Fall"/>
    <s v="S"/>
    <s v="Red"/>
    <n v="116.58"/>
    <n v="0"/>
    <n v="116.58"/>
    <d v="2025-08-06T00:00:00"/>
    <n v="47"/>
    <n v="1.2"/>
    <x v="14"/>
    <b v="0"/>
    <s v="null"/>
    <x v="0"/>
    <n v="5479.26"/>
    <n v="2025"/>
    <s v="August"/>
  </r>
  <r>
    <x v="1243"/>
    <x v="5"/>
    <x v="0"/>
    <s v="Winter"/>
    <s v="XL"/>
    <s v="Navy"/>
    <n v="79.180000000000007"/>
    <n v="21.1"/>
    <n v="62.47"/>
    <d v="2025-08-06T00:00:00"/>
    <n v="36"/>
    <n v="1.5"/>
    <x v="18"/>
    <b v="1"/>
    <s v="Changed Mind"/>
    <x v="5"/>
    <n v="2248.92"/>
    <n v="2025"/>
    <s v="August"/>
  </r>
  <r>
    <x v="1244"/>
    <x v="5"/>
    <x v="7"/>
    <s v="Summer"/>
    <s v="null"/>
    <s v="Navy"/>
    <n v="88.71"/>
    <n v="0"/>
    <n v="88.71"/>
    <d v="2025-08-06T00:00:00"/>
    <n v="3"/>
    <n v="3.5"/>
    <x v="11"/>
    <b v="0"/>
    <s v="null"/>
    <x v="0"/>
    <n v="266.13"/>
    <n v="2025"/>
    <s v="August"/>
  </r>
  <r>
    <x v="1245"/>
    <x v="5"/>
    <x v="2"/>
    <s v="Spring"/>
    <s v="XXL"/>
    <s v="Purple"/>
    <n v="150.58000000000001"/>
    <n v="0"/>
    <n v="150.58000000000001"/>
    <d v="2024-12-19T00:00:00"/>
    <n v="38"/>
    <n v="2.1"/>
    <x v="36"/>
    <b v="0"/>
    <s v="null"/>
    <x v="0"/>
    <n v="5722.0400000000009"/>
    <n v="2024"/>
    <s v="December"/>
  </r>
  <r>
    <x v="1246"/>
    <x v="5"/>
    <x v="1"/>
    <s v="Summer"/>
    <s v="XXL"/>
    <s v="White"/>
    <n v="179.9"/>
    <n v="9.3000000000000007"/>
    <n v="163.16999999999999"/>
    <d v="2025-08-06T00:00:00"/>
    <n v="34"/>
    <n v="2.1"/>
    <x v="36"/>
    <b v="0"/>
    <s v="null"/>
    <x v="0"/>
    <n v="5547.78"/>
    <n v="2025"/>
    <s v="August"/>
  </r>
  <r>
    <x v="1247"/>
    <x v="0"/>
    <x v="7"/>
    <s v="Spring"/>
    <s v="XL"/>
    <s v="Red"/>
    <n v="135.30000000000001"/>
    <n v="0"/>
    <n v="135.30000000000001"/>
    <d v="2025-02-16T00:00:00"/>
    <n v="19"/>
    <n v="4.5999999999999996"/>
    <x v="10"/>
    <b v="0"/>
    <s v="null"/>
    <x v="0"/>
    <n v="2570.7000000000003"/>
    <n v="2025"/>
    <s v="February"/>
  </r>
  <r>
    <x v="1248"/>
    <x v="3"/>
    <x v="1"/>
    <s v="Fall"/>
    <s v="XXL"/>
    <s v="Black"/>
    <n v="146.43"/>
    <n v="0"/>
    <n v="146.43"/>
    <d v="2025-08-06T00:00:00"/>
    <n v="7"/>
    <n v="2.5"/>
    <x v="1"/>
    <b v="0"/>
    <s v="null"/>
    <x v="0"/>
    <n v="1025.01"/>
    <n v="2025"/>
    <s v="August"/>
  </r>
  <r>
    <x v="1249"/>
    <x v="0"/>
    <x v="7"/>
    <s v="Winter"/>
    <s v="M"/>
    <s v="Green"/>
    <n v="160.27000000000001"/>
    <n v="0"/>
    <n v="160.27000000000001"/>
    <d v="2025-08-06T00:00:00"/>
    <n v="11"/>
    <n v="2"/>
    <x v="38"/>
    <b v="0"/>
    <s v="null"/>
    <x v="0"/>
    <n v="1762.97"/>
    <n v="2025"/>
    <s v="August"/>
  </r>
  <r>
    <x v="1250"/>
    <x v="3"/>
    <x v="3"/>
    <s v="Winter"/>
    <s v="M"/>
    <s v="Gray"/>
    <n v="169.87"/>
    <n v="8.8000000000000007"/>
    <n v="154.91999999999999"/>
    <d v="2025-08-06T00:00:00"/>
    <n v="36"/>
    <n v="2.1"/>
    <x v="36"/>
    <b v="0"/>
    <s v="null"/>
    <x v="0"/>
    <n v="5577.12"/>
    <n v="2025"/>
    <s v="August"/>
  </r>
  <r>
    <x v="1251"/>
    <x v="3"/>
    <x v="5"/>
    <s v="Summer"/>
    <s v="null"/>
    <s v="Gray"/>
    <n v="137.33000000000001"/>
    <n v="0"/>
    <n v="137.33000000000001"/>
    <d v="2025-08-06T00:00:00"/>
    <n v="35"/>
    <n v="4.5999999999999996"/>
    <x v="10"/>
    <b v="0"/>
    <s v="null"/>
    <x v="0"/>
    <n v="4806.55"/>
    <n v="2025"/>
    <s v="August"/>
  </r>
  <r>
    <x v="1252"/>
    <x v="4"/>
    <x v="7"/>
    <s v="Summer"/>
    <s v="XXL"/>
    <s v="Red"/>
    <n v="38.18"/>
    <n v="0"/>
    <n v="38.18"/>
    <d v="2025-08-06T00:00:00"/>
    <n v="38"/>
    <s v="null"/>
    <x v="0"/>
    <b v="0"/>
    <s v="null"/>
    <x v="0"/>
    <n v="1450.84"/>
    <n v="2025"/>
    <s v="August"/>
  </r>
  <r>
    <x v="1253"/>
    <x v="1"/>
    <x v="0"/>
    <s v="Summer"/>
    <s v="XXL"/>
    <s v="Blue"/>
    <n v="40.619999999999997"/>
    <n v="20.100000000000001"/>
    <n v="32.46"/>
    <d v="2025-08-06T00:00:00"/>
    <n v="7"/>
    <s v="null"/>
    <x v="0"/>
    <b v="0"/>
    <s v="null"/>
    <x v="0"/>
    <n v="227.22"/>
    <n v="2025"/>
    <s v="August"/>
  </r>
  <r>
    <x v="1254"/>
    <x v="4"/>
    <x v="4"/>
    <s v="Winter"/>
    <s v="XS"/>
    <s v="Black"/>
    <n v="56.4"/>
    <n v="23.3"/>
    <n v="43.26"/>
    <d v="2025-08-06T00:00:00"/>
    <n v="35"/>
    <s v="null"/>
    <x v="0"/>
    <b v="0"/>
    <s v="null"/>
    <x v="0"/>
    <n v="1514.1"/>
    <n v="2025"/>
    <s v="August"/>
  </r>
  <r>
    <x v="1255"/>
    <x v="2"/>
    <x v="7"/>
    <s v="Summer"/>
    <s v="null"/>
    <s v="Green"/>
    <n v="19.559999999999999"/>
    <n v="0"/>
    <n v="19.559999999999999"/>
    <d v="2025-08-06T00:00:00"/>
    <n v="13"/>
    <n v="3.1"/>
    <x v="30"/>
    <b v="0"/>
    <s v="null"/>
    <x v="0"/>
    <n v="254.27999999999997"/>
    <n v="2025"/>
    <s v="August"/>
  </r>
  <r>
    <x v="1256"/>
    <x v="3"/>
    <x v="4"/>
    <s v="Winter"/>
    <s v="L"/>
    <s v="White"/>
    <n v="155.66"/>
    <n v="0"/>
    <n v="155.66"/>
    <d v="2025-08-06T00:00:00"/>
    <n v="3"/>
    <n v="4"/>
    <x v="20"/>
    <b v="0"/>
    <s v="null"/>
    <x v="0"/>
    <n v="466.98"/>
    <n v="2025"/>
    <s v="August"/>
  </r>
  <r>
    <x v="1257"/>
    <x v="1"/>
    <x v="0"/>
    <s v="Summer"/>
    <s v="S"/>
    <s v="Purple"/>
    <n v="106.2"/>
    <n v="0"/>
    <n v="106.2"/>
    <d v="2025-08-06T00:00:00"/>
    <n v="10"/>
    <n v="1.1000000000000001"/>
    <x v="16"/>
    <b v="0"/>
    <s v="null"/>
    <x v="0"/>
    <n v="1062"/>
    <n v="2025"/>
    <s v="August"/>
  </r>
  <r>
    <x v="1258"/>
    <x v="0"/>
    <x v="5"/>
    <s v="Fall"/>
    <s v="XXL"/>
    <s v="Navy"/>
    <n v="158.31"/>
    <n v="0"/>
    <n v="158.31"/>
    <d v="2025-08-06T00:00:00"/>
    <n v="7"/>
    <n v="5"/>
    <x v="37"/>
    <b v="0"/>
    <s v="null"/>
    <x v="0"/>
    <n v="1108.17"/>
    <n v="2025"/>
    <s v="August"/>
  </r>
  <r>
    <x v="1259"/>
    <x v="5"/>
    <x v="3"/>
    <s v="Spring"/>
    <s v="XL"/>
    <s v="Pink"/>
    <n v="102.3"/>
    <n v="42.2"/>
    <n v="59.13"/>
    <d v="2025-05-30T00:00:00"/>
    <n v="43"/>
    <n v="1.3"/>
    <x v="31"/>
    <b v="0"/>
    <s v="null"/>
    <x v="0"/>
    <n v="2542.59"/>
    <n v="2025"/>
    <s v="May"/>
  </r>
  <r>
    <x v="1260"/>
    <x v="2"/>
    <x v="6"/>
    <s v="Fall"/>
    <s v="null"/>
    <s v="Navy"/>
    <n v="53.46"/>
    <n v="58"/>
    <n v="22.45"/>
    <d v="2025-08-06T00:00:00"/>
    <n v="6"/>
    <n v="4.2"/>
    <x v="25"/>
    <b v="0"/>
    <s v="null"/>
    <x v="0"/>
    <n v="134.69999999999999"/>
    <n v="2025"/>
    <s v="August"/>
  </r>
  <r>
    <x v="1261"/>
    <x v="5"/>
    <x v="1"/>
    <s v="Summer"/>
    <s v="XS"/>
    <s v="Blue"/>
    <n v="101.78"/>
    <n v="22.9"/>
    <n v="78.47"/>
    <d v="2025-08-06T00:00:00"/>
    <n v="5"/>
    <n v="1.2"/>
    <x v="14"/>
    <b v="1"/>
    <s v="Damaged"/>
    <x v="3"/>
    <n v="392.35"/>
    <n v="2025"/>
    <s v="August"/>
  </r>
  <r>
    <x v="1262"/>
    <x v="0"/>
    <x v="2"/>
    <s v="Summer"/>
    <s v="M"/>
    <s v="Gray"/>
    <n v="112.28"/>
    <n v="0"/>
    <n v="112.28"/>
    <d v="2025-08-06T00:00:00"/>
    <n v="41"/>
    <n v="4.0999999999999996"/>
    <x v="12"/>
    <b v="0"/>
    <s v="null"/>
    <x v="0"/>
    <n v="4603.4800000000005"/>
    <n v="2025"/>
    <s v="August"/>
  </r>
  <r>
    <x v="1263"/>
    <x v="2"/>
    <x v="2"/>
    <s v="Winter"/>
    <s v="null"/>
    <s v="Pink"/>
    <n v="47.51"/>
    <n v="0"/>
    <n v="47.51"/>
    <d v="2025-08-06T00:00:00"/>
    <n v="39"/>
    <n v="4.4000000000000004"/>
    <x v="6"/>
    <b v="0"/>
    <s v="null"/>
    <x v="0"/>
    <n v="1852.8899999999999"/>
    <n v="2025"/>
    <s v="August"/>
  </r>
  <r>
    <x v="1264"/>
    <x v="1"/>
    <x v="1"/>
    <s v="Winter"/>
    <s v="XXL"/>
    <s v="Beige"/>
    <n v="80.39"/>
    <n v="0"/>
    <n v="80.39"/>
    <d v="2025-08-06T00:00:00"/>
    <n v="24"/>
    <s v="null"/>
    <x v="0"/>
    <b v="0"/>
    <s v="null"/>
    <x v="0"/>
    <n v="1929.3600000000001"/>
    <n v="2025"/>
    <s v="August"/>
  </r>
  <r>
    <x v="1265"/>
    <x v="4"/>
    <x v="3"/>
    <s v="Winter"/>
    <s v="L"/>
    <s v="Red"/>
    <n v="64.75"/>
    <n v="26.4"/>
    <n v="47.66"/>
    <d v="2025-08-06T00:00:00"/>
    <n v="7"/>
    <n v="2.9"/>
    <x v="4"/>
    <b v="1"/>
    <s v="Wrong Item"/>
    <x v="6"/>
    <n v="333.62"/>
    <n v="2025"/>
    <s v="August"/>
  </r>
  <r>
    <x v="1266"/>
    <x v="0"/>
    <x v="0"/>
    <s v="Winter"/>
    <s v="L"/>
    <s v="Red"/>
    <n v="129.86000000000001"/>
    <n v="0"/>
    <n v="129.86000000000001"/>
    <d v="2025-08-06T00:00:00"/>
    <n v="41"/>
    <n v="1.7"/>
    <x v="8"/>
    <b v="0"/>
    <s v="null"/>
    <x v="0"/>
    <n v="5324.26"/>
    <n v="2025"/>
    <s v="August"/>
  </r>
  <r>
    <x v="1267"/>
    <x v="4"/>
    <x v="2"/>
    <s v="Spring"/>
    <s v="L"/>
    <s v="Green"/>
    <n v="32.74"/>
    <n v="0"/>
    <n v="32.74"/>
    <d v="2024-08-12T00:00:00"/>
    <n v="23"/>
    <n v="4"/>
    <x v="20"/>
    <b v="1"/>
    <s v="Damaged"/>
    <x v="3"/>
    <n v="753.0200000000001"/>
    <n v="2024"/>
    <s v="August"/>
  </r>
  <r>
    <x v="1268"/>
    <x v="4"/>
    <x v="1"/>
    <s v="Spring"/>
    <s v="L"/>
    <s v="Blue"/>
    <n v="79.27"/>
    <n v="0"/>
    <n v="79.27"/>
    <d v="2025-05-11T00:00:00"/>
    <n v="13"/>
    <n v="3.5"/>
    <x v="11"/>
    <b v="0"/>
    <s v="null"/>
    <x v="0"/>
    <n v="1030.51"/>
    <n v="2025"/>
    <s v="May"/>
  </r>
  <r>
    <x v="1269"/>
    <x v="1"/>
    <x v="7"/>
    <s v="Spring"/>
    <s v="S"/>
    <s v="Beige"/>
    <n v="119.38"/>
    <n v="0"/>
    <n v="119.38"/>
    <d v="2025-02-20T00:00:00"/>
    <n v="18"/>
    <n v="4.4000000000000004"/>
    <x v="6"/>
    <b v="0"/>
    <s v="null"/>
    <x v="0"/>
    <n v="2148.84"/>
    <n v="2025"/>
    <s v="February"/>
  </r>
  <r>
    <x v="1270"/>
    <x v="5"/>
    <x v="4"/>
    <s v="Winter"/>
    <s v="S"/>
    <s v="White"/>
    <n v="66.17"/>
    <n v="0"/>
    <n v="66.17"/>
    <d v="2025-08-06T00:00:00"/>
    <n v="1"/>
    <s v="null"/>
    <x v="0"/>
    <b v="0"/>
    <s v="null"/>
    <x v="0"/>
    <n v="66.17"/>
    <n v="2025"/>
    <s v="August"/>
  </r>
  <r>
    <x v="1271"/>
    <x v="2"/>
    <x v="4"/>
    <s v="Fall"/>
    <s v="null"/>
    <s v="Purple"/>
    <n v="68.3"/>
    <n v="8"/>
    <n v="62.84"/>
    <d v="2025-08-06T00:00:00"/>
    <n v="18"/>
    <n v="3.1"/>
    <x v="30"/>
    <b v="0"/>
    <s v="null"/>
    <x v="0"/>
    <n v="1131.1200000000001"/>
    <n v="2025"/>
    <s v="August"/>
  </r>
  <r>
    <x v="1272"/>
    <x v="0"/>
    <x v="3"/>
    <s v="Fall"/>
    <s v="L"/>
    <s v="Purple"/>
    <n v="209.66"/>
    <n v="0"/>
    <n v="209.66"/>
    <d v="2025-08-06T00:00:00"/>
    <n v="30"/>
    <n v="2.1"/>
    <x v="36"/>
    <b v="0"/>
    <s v="null"/>
    <x v="0"/>
    <n v="6289.8"/>
    <n v="2025"/>
    <s v="August"/>
  </r>
  <r>
    <x v="1273"/>
    <x v="3"/>
    <x v="1"/>
    <s v="Summer"/>
    <s v="XS"/>
    <s v="Blue"/>
    <n v="154.82"/>
    <n v="0"/>
    <n v="154.82"/>
    <d v="2025-08-06T00:00:00"/>
    <n v="31"/>
    <s v="null"/>
    <x v="0"/>
    <b v="0"/>
    <s v="null"/>
    <x v="0"/>
    <n v="4799.42"/>
    <n v="2025"/>
    <s v="August"/>
  </r>
  <r>
    <x v="1274"/>
    <x v="4"/>
    <x v="4"/>
    <s v="Winter"/>
    <s v="S"/>
    <s v="Gray"/>
    <n v="37.53"/>
    <n v="0"/>
    <n v="37.53"/>
    <d v="2025-08-06T00:00:00"/>
    <n v="8"/>
    <n v="3"/>
    <x v="0"/>
    <b v="1"/>
    <s v="Changed Mind"/>
    <x v="5"/>
    <n v="300.24"/>
    <n v="2025"/>
    <s v="August"/>
  </r>
  <r>
    <x v="1275"/>
    <x v="3"/>
    <x v="0"/>
    <s v="Summer"/>
    <s v="XS"/>
    <s v="Black"/>
    <n v="140.28"/>
    <n v="0"/>
    <n v="140.28"/>
    <d v="2025-08-06T00:00:00"/>
    <n v="10"/>
    <n v="1.9"/>
    <x v="29"/>
    <b v="0"/>
    <s v="null"/>
    <x v="0"/>
    <n v="1402.8"/>
    <n v="2025"/>
    <s v="August"/>
  </r>
  <r>
    <x v="1276"/>
    <x v="3"/>
    <x v="1"/>
    <s v="Summer"/>
    <s v="XS"/>
    <s v="White"/>
    <n v="171.07"/>
    <n v="0"/>
    <n v="171.07"/>
    <d v="2025-08-06T00:00:00"/>
    <n v="25"/>
    <n v="3"/>
    <x v="0"/>
    <b v="0"/>
    <s v="null"/>
    <x v="0"/>
    <n v="4276.75"/>
    <n v="2025"/>
    <s v="August"/>
  </r>
  <r>
    <x v="1277"/>
    <x v="1"/>
    <x v="0"/>
    <s v="Summer"/>
    <s v="M"/>
    <s v="Purple"/>
    <n v="77.87"/>
    <n v="0"/>
    <n v="77.87"/>
    <d v="2025-08-06T00:00:00"/>
    <n v="4"/>
    <n v="2.7"/>
    <x v="39"/>
    <b v="0"/>
    <s v="null"/>
    <x v="0"/>
    <n v="311.48"/>
    <n v="2025"/>
    <s v="August"/>
  </r>
  <r>
    <x v="1278"/>
    <x v="1"/>
    <x v="4"/>
    <s v="Spring"/>
    <s v="XL"/>
    <s v="Navy"/>
    <n v="80.540000000000006"/>
    <n v="0"/>
    <n v="80.540000000000006"/>
    <d v="2024-12-10T00:00:00"/>
    <n v="50"/>
    <n v="2.1"/>
    <x v="36"/>
    <b v="0"/>
    <s v="null"/>
    <x v="0"/>
    <n v="4027.0000000000005"/>
    <n v="2024"/>
    <s v="December"/>
  </r>
  <r>
    <x v="1279"/>
    <x v="4"/>
    <x v="1"/>
    <s v="Summer"/>
    <s v="S"/>
    <s v="White"/>
    <n v="48.68"/>
    <n v="41.7"/>
    <n v="28.38"/>
    <d v="2025-08-06T00:00:00"/>
    <n v="20"/>
    <n v="1.3"/>
    <x v="31"/>
    <b v="1"/>
    <s v="Damaged"/>
    <x v="3"/>
    <n v="567.6"/>
    <n v="2025"/>
    <s v="August"/>
  </r>
  <r>
    <x v="1280"/>
    <x v="3"/>
    <x v="5"/>
    <s v="Winter"/>
    <s v="XS"/>
    <s v="Purple"/>
    <n v="137.83000000000001"/>
    <n v="0"/>
    <n v="137.83000000000001"/>
    <d v="2025-08-06T00:00:00"/>
    <n v="32"/>
    <n v="3.4"/>
    <x v="7"/>
    <b v="1"/>
    <s v="Changed Mind"/>
    <x v="5"/>
    <n v="4410.5600000000004"/>
    <n v="2025"/>
    <s v="August"/>
  </r>
  <r>
    <x v="1281"/>
    <x v="4"/>
    <x v="0"/>
    <s v="Fall"/>
    <s v="XXL"/>
    <s v="Brown"/>
    <n v="96.88"/>
    <n v="44.8"/>
    <n v="53.48"/>
    <d v="2025-08-06T00:00:00"/>
    <n v="15"/>
    <n v="1.3"/>
    <x v="31"/>
    <b v="0"/>
    <s v="null"/>
    <x v="0"/>
    <n v="802.19999999999993"/>
    <n v="2025"/>
    <s v="August"/>
  </r>
  <r>
    <x v="1282"/>
    <x v="1"/>
    <x v="4"/>
    <s v="Spring"/>
    <s v="XL"/>
    <s v="Blue"/>
    <n v="46.44"/>
    <n v="36.799999999999997"/>
    <n v="29.35"/>
    <d v="2025-03-11T00:00:00"/>
    <n v="19"/>
    <n v="1.9"/>
    <x v="29"/>
    <b v="0"/>
    <s v="null"/>
    <x v="0"/>
    <n v="557.65"/>
    <n v="2025"/>
    <s v="March"/>
  </r>
  <r>
    <x v="1283"/>
    <x v="4"/>
    <x v="6"/>
    <s v="Winter"/>
    <s v="L"/>
    <s v="Brown"/>
    <n v="86.4"/>
    <n v="0"/>
    <n v="86.4"/>
    <d v="2025-08-06T00:00:00"/>
    <n v="26"/>
    <n v="3.7"/>
    <x v="13"/>
    <b v="0"/>
    <s v="null"/>
    <x v="0"/>
    <n v="2246.4"/>
    <n v="2025"/>
    <s v="August"/>
  </r>
  <r>
    <x v="1284"/>
    <x v="4"/>
    <x v="3"/>
    <s v="Fall"/>
    <s v="XXL"/>
    <s v="Green"/>
    <n v="113.83"/>
    <n v="51.6"/>
    <n v="55.09"/>
    <d v="2025-08-06T00:00:00"/>
    <n v="12"/>
    <n v="2.9"/>
    <x v="4"/>
    <b v="0"/>
    <s v="null"/>
    <x v="0"/>
    <n v="661.08"/>
    <n v="2025"/>
    <s v="August"/>
  </r>
  <r>
    <x v="1285"/>
    <x v="4"/>
    <x v="0"/>
    <s v="Summer"/>
    <s v="XS"/>
    <s v="Purple"/>
    <n v="64.680000000000007"/>
    <n v="42.9"/>
    <n v="36.93"/>
    <d v="2025-08-06T00:00:00"/>
    <n v="36"/>
    <s v="null"/>
    <x v="0"/>
    <b v="0"/>
    <s v="null"/>
    <x v="0"/>
    <n v="1329.48"/>
    <n v="2025"/>
    <s v="August"/>
  </r>
  <r>
    <x v="1286"/>
    <x v="3"/>
    <x v="7"/>
    <s v="Fall"/>
    <s v="null"/>
    <s v="Beige"/>
    <n v="123.23"/>
    <n v="0"/>
    <n v="123.23"/>
    <d v="2025-08-06T00:00:00"/>
    <n v="40"/>
    <n v="4.3"/>
    <x v="2"/>
    <b v="0"/>
    <s v="null"/>
    <x v="0"/>
    <n v="4929.2"/>
    <n v="2025"/>
    <s v="August"/>
  </r>
  <r>
    <x v="1287"/>
    <x v="2"/>
    <x v="5"/>
    <s v="Winter"/>
    <s v="null"/>
    <s v="Red"/>
    <n v="69.69"/>
    <n v="0"/>
    <n v="69.69"/>
    <d v="2025-08-06T00:00:00"/>
    <n v="35"/>
    <n v="3"/>
    <x v="0"/>
    <b v="0"/>
    <s v="null"/>
    <x v="0"/>
    <n v="2439.15"/>
    <n v="2025"/>
    <s v="August"/>
  </r>
  <r>
    <x v="1288"/>
    <x v="2"/>
    <x v="2"/>
    <s v="Winter"/>
    <s v="null"/>
    <s v="Green"/>
    <n v="46.15"/>
    <n v="24.4"/>
    <n v="34.89"/>
    <d v="2025-08-06T00:00:00"/>
    <n v="31"/>
    <n v="4.4000000000000004"/>
    <x v="6"/>
    <b v="1"/>
    <s v="Size Issue"/>
    <x v="2"/>
    <n v="1081.5899999999999"/>
    <n v="2025"/>
    <s v="August"/>
  </r>
  <r>
    <x v="1289"/>
    <x v="0"/>
    <x v="4"/>
    <s v="Summer"/>
    <s v="XS"/>
    <s v="Navy"/>
    <n v="229.8"/>
    <n v="0"/>
    <n v="229.8"/>
    <d v="2025-08-06T00:00:00"/>
    <n v="46"/>
    <n v="3.6"/>
    <x v="15"/>
    <b v="0"/>
    <s v="null"/>
    <x v="0"/>
    <n v="10570.800000000001"/>
    <n v="2025"/>
    <s v="August"/>
  </r>
  <r>
    <x v="1290"/>
    <x v="0"/>
    <x v="1"/>
    <s v="Fall"/>
    <s v="XS"/>
    <s v="Purple"/>
    <n v="179.44"/>
    <n v="19.600000000000001"/>
    <n v="144.27000000000001"/>
    <d v="2025-08-06T00:00:00"/>
    <n v="42"/>
    <n v="3"/>
    <x v="0"/>
    <b v="0"/>
    <s v="null"/>
    <x v="0"/>
    <n v="6059.34"/>
    <n v="2025"/>
    <s v="August"/>
  </r>
  <r>
    <x v="1291"/>
    <x v="3"/>
    <x v="2"/>
    <s v="Fall"/>
    <s v="L"/>
    <s v="Green"/>
    <n v="80.959999999999994"/>
    <n v="56.3"/>
    <n v="35.380000000000003"/>
    <d v="2025-08-06T00:00:00"/>
    <n v="41"/>
    <n v="2.2000000000000002"/>
    <x v="40"/>
    <b v="1"/>
    <s v="Changed Mind"/>
    <x v="5"/>
    <n v="1450.5800000000002"/>
    <n v="2025"/>
    <s v="August"/>
  </r>
  <r>
    <x v="1292"/>
    <x v="4"/>
    <x v="1"/>
    <s v="Fall"/>
    <s v="L"/>
    <s v="Green"/>
    <n v="62.3"/>
    <n v="19.2"/>
    <n v="50.34"/>
    <d v="2025-08-06T00:00:00"/>
    <n v="9"/>
    <n v="2.5"/>
    <x v="1"/>
    <b v="0"/>
    <s v="null"/>
    <x v="0"/>
    <n v="453.06000000000006"/>
    <n v="2025"/>
    <s v="August"/>
  </r>
  <r>
    <x v="1293"/>
    <x v="2"/>
    <x v="1"/>
    <s v="Fall"/>
    <s v="null"/>
    <s v="Beige"/>
    <n v="58.83"/>
    <n v="12.5"/>
    <n v="51.48"/>
    <d v="2025-08-06T00:00:00"/>
    <n v="3"/>
    <n v="1.5"/>
    <x v="18"/>
    <b v="0"/>
    <s v="null"/>
    <x v="0"/>
    <n v="154.44"/>
    <n v="2025"/>
    <s v="August"/>
  </r>
  <r>
    <x v="1294"/>
    <x v="1"/>
    <x v="4"/>
    <s v="Summer"/>
    <s v="XXL"/>
    <s v="Navy"/>
    <n v="119.04"/>
    <n v="1.7"/>
    <n v="117.02"/>
    <d v="2025-08-06T00:00:00"/>
    <n v="34"/>
    <n v="4.0999999999999996"/>
    <x v="12"/>
    <b v="0"/>
    <s v="null"/>
    <x v="0"/>
    <n v="3978.68"/>
    <n v="2025"/>
    <s v="August"/>
  </r>
  <r>
    <x v="1295"/>
    <x v="0"/>
    <x v="0"/>
    <s v="Summer"/>
    <s v="S"/>
    <s v="Navy"/>
    <n v="80.540000000000006"/>
    <n v="0"/>
    <n v="80.540000000000006"/>
    <d v="2025-08-06T00:00:00"/>
    <n v="3"/>
    <n v="1.8"/>
    <x v="23"/>
    <b v="1"/>
    <s v="Size Issue"/>
    <x v="2"/>
    <n v="241.62"/>
    <n v="2025"/>
    <s v="August"/>
  </r>
  <r>
    <x v="1296"/>
    <x v="4"/>
    <x v="2"/>
    <s v="Winter"/>
    <s v="XS"/>
    <s v="Black"/>
    <n v="47.32"/>
    <n v="25.7"/>
    <n v="35.159999999999997"/>
    <d v="2025-08-06T00:00:00"/>
    <n v="2"/>
    <n v="3.2"/>
    <x v="35"/>
    <b v="0"/>
    <s v="null"/>
    <x v="0"/>
    <n v="70.319999999999993"/>
    <n v="2025"/>
    <s v="August"/>
  </r>
  <r>
    <x v="1297"/>
    <x v="3"/>
    <x v="6"/>
    <s v="Winter"/>
    <s v="XL"/>
    <s v="Pink"/>
    <n v="104.57"/>
    <n v="27.4"/>
    <n v="75.92"/>
    <d v="2025-08-06T00:00:00"/>
    <n v="7"/>
    <n v="1"/>
    <x v="32"/>
    <b v="1"/>
    <s v="Quality Issue"/>
    <x v="4"/>
    <n v="531.44000000000005"/>
    <n v="2025"/>
    <s v="August"/>
  </r>
  <r>
    <x v="1298"/>
    <x v="2"/>
    <x v="0"/>
    <s v="Winter"/>
    <s v="null"/>
    <s v="Blue"/>
    <n v="38.369999999999997"/>
    <n v="23.3"/>
    <n v="29.43"/>
    <d v="2025-08-06T00:00:00"/>
    <n v="22"/>
    <n v="1.4"/>
    <x v="28"/>
    <b v="0"/>
    <s v="null"/>
    <x v="0"/>
    <n v="647.46"/>
    <n v="2025"/>
    <s v="August"/>
  </r>
  <r>
    <x v="1299"/>
    <x v="0"/>
    <x v="4"/>
    <s v="Winter"/>
    <s v="null"/>
    <s v="Red"/>
    <n v="86.3"/>
    <n v="0"/>
    <n v="86.3"/>
    <d v="2025-08-06T00:00:00"/>
    <n v="33"/>
    <n v="3.9"/>
    <x v="26"/>
    <b v="0"/>
    <s v="null"/>
    <x v="0"/>
    <n v="2847.9"/>
    <n v="2025"/>
    <s v="August"/>
  </r>
  <r>
    <x v="1300"/>
    <x v="2"/>
    <x v="3"/>
    <s v="Winter"/>
    <s v="null"/>
    <s v="Purple"/>
    <n v="64.89"/>
    <n v="4.2"/>
    <n v="62.16"/>
    <d v="2025-08-06T00:00:00"/>
    <n v="40"/>
    <n v="1.4"/>
    <x v="28"/>
    <b v="0"/>
    <s v="null"/>
    <x v="0"/>
    <n v="2486.3999999999996"/>
    <n v="2025"/>
    <s v="August"/>
  </r>
  <r>
    <x v="1301"/>
    <x v="2"/>
    <x v="3"/>
    <s v="Fall"/>
    <s v="null"/>
    <s v="Navy"/>
    <n v="53.64"/>
    <n v="0"/>
    <n v="53.64"/>
    <d v="2025-08-06T00:00:00"/>
    <n v="18"/>
    <n v="2.2999999999999998"/>
    <x v="27"/>
    <b v="0"/>
    <s v="null"/>
    <x v="0"/>
    <n v="965.52"/>
    <n v="2025"/>
    <s v="August"/>
  </r>
  <r>
    <x v="1302"/>
    <x v="5"/>
    <x v="3"/>
    <s v="Summer"/>
    <s v="XXL"/>
    <s v="Pink"/>
    <n v="113.81"/>
    <n v="9.1999999999999993"/>
    <n v="103.34"/>
    <d v="2025-08-06T00:00:00"/>
    <n v="11"/>
    <n v="2.4"/>
    <x v="9"/>
    <b v="0"/>
    <s v="null"/>
    <x v="0"/>
    <n v="1136.74"/>
    <n v="2025"/>
    <s v="August"/>
  </r>
  <r>
    <x v="1303"/>
    <x v="1"/>
    <x v="5"/>
    <s v="Summer"/>
    <s v="XXL"/>
    <s v="Beige"/>
    <n v="40.119999999999997"/>
    <n v="27.7"/>
    <n v="29.01"/>
    <d v="2025-08-06T00:00:00"/>
    <n v="29"/>
    <n v="1.7"/>
    <x v="8"/>
    <b v="1"/>
    <s v="Size Issue"/>
    <x v="2"/>
    <n v="841.29000000000008"/>
    <n v="2025"/>
    <s v="August"/>
  </r>
  <r>
    <x v="1304"/>
    <x v="1"/>
    <x v="6"/>
    <s v="Winter"/>
    <s v="M"/>
    <s v="Black"/>
    <n v="49.64"/>
    <n v="30.9"/>
    <n v="34.299999999999997"/>
    <d v="2025-08-06T00:00:00"/>
    <n v="21"/>
    <n v="2"/>
    <x v="38"/>
    <b v="0"/>
    <s v="null"/>
    <x v="0"/>
    <n v="720.3"/>
    <n v="2025"/>
    <s v="August"/>
  </r>
  <r>
    <x v="1305"/>
    <x v="4"/>
    <x v="7"/>
    <s v="Summer"/>
    <s v="L"/>
    <s v="Brown"/>
    <n v="117.64"/>
    <n v="54.2"/>
    <n v="53.88"/>
    <d v="2025-08-06T00:00:00"/>
    <n v="25"/>
    <n v="4.5999999999999996"/>
    <x v="10"/>
    <b v="1"/>
    <s v="Wrong Item"/>
    <x v="6"/>
    <n v="1347"/>
    <n v="2025"/>
    <s v="August"/>
  </r>
  <r>
    <x v="1306"/>
    <x v="2"/>
    <x v="3"/>
    <s v="Summer"/>
    <s v="null"/>
    <s v="Red"/>
    <n v="69.78"/>
    <n v="3.7"/>
    <n v="67.2"/>
    <d v="2025-08-06T00:00:00"/>
    <n v="14"/>
    <n v="3.2"/>
    <x v="35"/>
    <b v="0"/>
    <s v="null"/>
    <x v="0"/>
    <n v="940.80000000000007"/>
    <n v="2025"/>
    <s v="August"/>
  </r>
  <r>
    <x v="1307"/>
    <x v="2"/>
    <x v="7"/>
    <s v="Spring"/>
    <s v="null"/>
    <s v="White"/>
    <n v="29.91"/>
    <n v="18.399999999999999"/>
    <n v="24.41"/>
    <d v="2025-03-03T00:00:00"/>
    <n v="10"/>
    <n v="4.9000000000000004"/>
    <x v="19"/>
    <b v="0"/>
    <s v="null"/>
    <x v="0"/>
    <n v="244.1"/>
    <n v="2025"/>
    <s v="March"/>
  </r>
  <r>
    <x v="1308"/>
    <x v="3"/>
    <x v="4"/>
    <s v="Fall"/>
    <s v="XL"/>
    <s v="Black"/>
    <n v="187.11"/>
    <n v="43.3"/>
    <n v="106.09"/>
    <d v="2025-08-06T00:00:00"/>
    <n v="26"/>
    <n v="3"/>
    <x v="0"/>
    <b v="0"/>
    <s v="null"/>
    <x v="0"/>
    <n v="2758.34"/>
    <n v="2025"/>
    <s v="August"/>
  </r>
  <r>
    <x v="1309"/>
    <x v="2"/>
    <x v="5"/>
    <s v="Summer"/>
    <s v="null"/>
    <s v="Beige"/>
    <n v="40.04"/>
    <n v="15.8"/>
    <n v="33.71"/>
    <d v="2025-08-06T00:00:00"/>
    <n v="31"/>
    <n v="1.8"/>
    <x v="23"/>
    <b v="0"/>
    <s v="null"/>
    <x v="0"/>
    <n v="1045.01"/>
    <n v="2025"/>
    <s v="August"/>
  </r>
  <r>
    <x v="1310"/>
    <x v="5"/>
    <x v="3"/>
    <s v="Spring"/>
    <s v="XS"/>
    <s v="Beige"/>
    <n v="113.44"/>
    <n v="23.4"/>
    <n v="86.9"/>
    <d v="2025-03-07T00:00:00"/>
    <n v="1"/>
    <s v="null"/>
    <x v="0"/>
    <b v="0"/>
    <s v="null"/>
    <x v="0"/>
    <n v="86.9"/>
    <n v="2025"/>
    <s v="March"/>
  </r>
  <r>
    <x v="1311"/>
    <x v="4"/>
    <x v="0"/>
    <s v="Spring"/>
    <s v="S"/>
    <s v="Gray"/>
    <n v="119.84"/>
    <n v="0"/>
    <n v="119.84"/>
    <d v="2024-09-27T00:00:00"/>
    <n v="47"/>
    <n v="1.4"/>
    <x v="28"/>
    <b v="0"/>
    <s v="null"/>
    <x v="0"/>
    <n v="5632.4800000000005"/>
    <n v="2024"/>
    <s v="September"/>
  </r>
  <r>
    <x v="1312"/>
    <x v="3"/>
    <x v="1"/>
    <s v="Fall"/>
    <s v="XXL"/>
    <s v="Brown"/>
    <n v="167.27"/>
    <n v="0"/>
    <n v="167.27"/>
    <d v="2025-08-06T00:00:00"/>
    <n v="9"/>
    <n v="4"/>
    <x v="20"/>
    <b v="0"/>
    <s v="null"/>
    <x v="0"/>
    <n v="1505.43"/>
    <n v="2025"/>
    <s v="August"/>
  </r>
  <r>
    <x v="1313"/>
    <x v="5"/>
    <x v="2"/>
    <s v="Spring"/>
    <s v="XL"/>
    <s v="Blue"/>
    <n v="148"/>
    <n v="1.1000000000000001"/>
    <n v="146.37"/>
    <d v="2025-02-23T00:00:00"/>
    <n v="43"/>
    <n v="2"/>
    <x v="38"/>
    <b v="0"/>
    <s v="null"/>
    <x v="0"/>
    <n v="6293.91"/>
    <n v="2025"/>
    <s v="February"/>
  </r>
  <r>
    <x v="1314"/>
    <x v="4"/>
    <x v="4"/>
    <s v="Winter"/>
    <s v="XXL"/>
    <s v="Red"/>
    <n v="65.34"/>
    <n v="49.8"/>
    <n v="32.799999999999997"/>
    <d v="2025-08-06T00:00:00"/>
    <n v="9"/>
    <s v="null"/>
    <x v="0"/>
    <b v="0"/>
    <s v="null"/>
    <x v="0"/>
    <n v="295.2"/>
    <n v="2025"/>
    <s v="August"/>
  </r>
  <r>
    <x v="1315"/>
    <x v="3"/>
    <x v="2"/>
    <s v="Spring"/>
    <s v="M"/>
    <s v="Green"/>
    <n v="84.57"/>
    <n v="5.4"/>
    <n v="80"/>
    <d v="2025-07-17T00:00:00"/>
    <n v="33"/>
    <s v="null"/>
    <x v="0"/>
    <b v="0"/>
    <s v="null"/>
    <x v="0"/>
    <n v="2640"/>
    <n v="2025"/>
    <s v="July"/>
  </r>
  <r>
    <x v="1316"/>
    <x v="4"/>
    <x v="6"/>
    <s v="Summer"/>
    <s v="XS"/>
    <s v="Gray"/>
    <n v="52.6"/>
    <n v="0"/>
    <n v="52.6"/>
    <d v="2025-08-06T00:00:00"/>
    <n v="35"/>
    <n v="1.2"/>
    <x v="14"/>
    <b v="1"/>
    <s v="Color Mismatch"/>
    <x v="1"/>
    <n v="1841"/>
    <n v="2025"/>
    <s v="August"/>
  </r>
  <r>
    <x v="1317"/>
    <x v="3"/>
    <x v="1"/>
    <s v="Summer"/>
    <s v="L"/>
    <s v="Green"/>
    <n v="106.37"/>
    <n v="0"/>
    <n v="106.37"/>
    <d v="2025-08-06T00:00:00"/>
    <n v="30"/>
    <n v="1.1000000000000001"/>
    <x v="16"/>
    <b v="0"/>
    <s v="null"/>
    <x v="0"/>
    <n v="3191.1000000000004"/>
    <n v="2025"/>
    <s v="August"/>
  </r>
  <r>
    <x v="1318"/>
    <x v="1"/>
    <x v="6"/>
    <s v="Summer"/>
    <s v="XXL"/>
    <s v="Black"/>
    <n v="96.77"/>
    <n v="40.4"/>
    <n v="57.67"/>
    <d v="2025-08-06T00:00:00"/>
    <n v="31"/>
    <n v="4.5"/>
    <x v="24"/>
    <b v="0"/>
    <s v="null"/>
    <x v="0"/>
    <n v="1787.77"/>
    <n v="2025"/>
    <s v="August"/>
  </r>
  <r>
    <x v="1319"/>
    <x v="0"/>
    <x v="2"/>
    <s v="Spring"/>
    <s v="L"/>
    <s v="Brown"/>
    <n v="99.02"/>
    <n v="0"/>
    <n v="99.02"/>
    <d v="2024-10-16T00:00:00"/>
    <n v="21"/>
    <n v="1.2"/>
    <x v="14"/>
    <b v="0"/>
    <s v="null"/>
    <x v="0"/>
    <n v="2079.42"/>
    <n v="2024"/>
    <s v="October"/>
  </r>
  <r>
    <x v="1320"/>
    <x v="2"/>
    <x v="0"/>
    <s v="Spring"/>
    <s v="null"/>
    <s v="Purple"/>
    <n v="68.89"/>
    <n v="36.9"/>
    <n v="43.47"/>
    <d v="2024-12-05T00:00:00"/>
    <n v="9"/>
    <n v="1.8"/>
    <x v="23"/>
    <b v="0"/>
    <s v="null"/>
    <x v="0"/>
    <n v="391.23"/>
    <n v="2024"/>
    <s v="December"/>
  </r>
  <r>
    <x v="1321"/>
    <x v="5"/>
    <x v="4"/>
    <s v="Spring"/>
    <s v="S"/>
    <s v="Pink"/>
    <n v="63.91"/>
    <n v="3.5"/>
    <n v="61.67"/>
    <d v="2025-05-19T00:00:00"/>
    <n v="14"/>
    <n v="2.1"/>
    <x v="36"/>
    <b v="0"/>
    <s v="null"/>
    <x v="0"/>
    <n v="863.38"/>
    <n v="2025"/>
    <s v="May"/>
  </r>
  <r>
    <x v="1322"/>
    <x v="3"/>
    <x v="3"/>
    <s v="Fall"/>
    <s v="S"/>
    <s v="Navy"/>
    <n v="116.38"/>
    <n v="11.4"/>
    <n v="103.11"/>
    <d v="2025-08-06T00:00:00"/>
    <n v="15"/>
    <s v="null"/>
    <x v="0"/>
    <b v="0"/>
    <s v="null"/>
    <x v="0"/>
    <n v="1546.65"/>
    <n v="2025"/>
    <s v="August"/>
  </r>
  <r>
    <x v="1323"/>
    <x v="4"/>
    <x v="1"/>
    <s v="Fall"/>
    <s v="XS"/>
    <s v="Green"/>
    <n v="71.739999999999995"/>
    <n v="0"/>
    <n v="71.739999999999995"/>
    <d v="2025-08-06T00:00:00"/>
    <n v="16"/>
    <s v="null"/>
    <x v="0"/>
    <b v="0"/>
    <s v="null"/>
    <x v="0"/>
    <n v="1147.8399999999999"/>
    <n v="2025"/>
    <s v="August"/>
  </r>
  <r>
    <x v="1324"/>
    <x v="4"/>
    <x v="7"/>
    <s v="Winter"/>
    <s v="M"/>
    <s v="Beige"/>
    <n v="91.11"/>
    <n v="0"/>
    <n v="91.11"/>
    <d v="2025-08-06T00:00:00"/>
    <n v="38"/>
    <n v="3.3"/>
    <x v="21"/>
    <b v="0"/>
    <s v="null"/>
    <x v="0"/>
    <n v="3462.18"/>
    <n v="2025"/>
    <s v="August"/>
  </r>
  <r>
    <x v="1325"/>
    <x v="2"/>
    <x v="0"/>
    <s v="Summer"/>
    <s v="null"/>
    <s v="White"/>
    <n v="46.07"/>
    <n v="0"/>
    <n v="46.07"/>
    <d v="2025-08-06T00:00:00"/>
    <n v="25"/>
    <n v="2.5"/>
    <x v="1"/>
    <b v="0"/>
    <s v="null"/>
    <x v="0"/>
    <n v="1151.75"/>
    <n v="2025"/>
    <s v="August"/>
  </r>
  <r>
    <x v="1326"/>
    <x v="5"/>
    <x v="3"/>
    <s v="Fall"/>
    <s v="S"/>
    <s v="Green"/>
    <n v="156.27000000000001"/>
    <n v="0"/>
    <n v="156.27000000000001"/>
    <d v="2025-08-06T00:00:00"/>
    <n v="43"/>
    <s v="null"/>
    <x v="0"/>
    <b v="0"/>
    <s v="null"/>
    <x v="0"/>
    <n v="6719.6100000000006"/>
    <n v="2025"/>
    <s v="August"/>
  </r>
  <r>
    <x v="1327"/>
    <x v="1"/>
    <x v="3"/>
    <s v="Fall"/>
    <s v="XS"/>
    <s v="Pink"/>
    <n v="56.35"/>
    <n v="0"/>
    <n v="56.35"/>
    <d v="2025-08-06T00:00:00"/>
    <n v="31"/>
    <n v="1.5"/>
    <x v="18"/>
    <b v="0"/>
    <s v="null"/>
    <x v="0"/>
    <n v="1746.8500000000001"/>
    <n v="2025"/>
    <s v="August"/>
  </r>
  <r>
    <x v="1328"/>
    <x v="4"/>
    <x v="0"/>
    <s v="Winter"/>
    <s v="XS"/>
    <s v="Purple"/>
    <n v="118.21"/>
    <n v="23.1"/>
    <n v="90.9"/>
    <d v="2025-08-06T00:00:00"/>
    <n v="15"/>
    <n v="5"/>
    <x v="37"/>
    <b v="0"/>
    <s v="null"/>
    <x v="0"/>
    <n v="1363.5"/>
    <n v="2025"/>
    <s v="August"/>
  </r>
  <r>
    <x v="1329"/>
    <x v="1"/>
    <x v="6"/>
    <s v="Fall"/>
    <s v="XS"/>
    <s v="Beige"/>
    <n v="25.86"/>
    <n v="0"/>
    <n v="25.86"/>
    <d v="2025-08-06T00:00:00"/>
    <n v="46"/>
    <n v="1.5"/>
    <x v="18"/>
    <b v="0"/>
    <s v="null"/>
    <x v="0"/>
    <n v="1189.56"/>
    <n v="2025"/>
    <s v="August"/>
  </r>
  <r>
    <x v="1330"/>
    <x v="1"/>
    <x v="4"/>
    <s v="Fall"/>
    <s v="S"/>
    <s v="Green"/>
    <n v="91.67"/>
    <n v="23.7"/>
    <n v="69.94"/>
    <d v="2025-08-06T00:00:00"/>
    <n v="3"/>
    <n v="3.7"/>
    <x v="13"/>
    <b v="0"/>
    <s v="null"/>
    <x v="0"/>
    <n v="209.82"/>
    <n v="2025"/>
    <s v="August"/>
  </r>
  <r>
    <x v="1331"/>
    <x v="4"/>
    <x v="1"/>
    <s v="Fall"/>
    <s v="L"/>
    <s v="Blue"/>
    <n v="25.29"/>
    <n v="7.9"/>
    <n v="23.29"/>
    <d v="2025-08-06T00:00:00"/>
    <n v="39"/>
    <n v="1.7"/>
    <x v="8"/>
    <b v="0"/>
    <s v="null"/>
    <x v="0"/>
    <n v="908.31"/>
    <n v="2025"/>
    <s v="August"/>
  </r>
  <r>
    <x v="1332"/>
    <x v="2"/>
    <x v="4"/>
    <s v="Winter"/>
    <s v="null"/>
    <s v="Navy"/>
    <n v="51.61"/>
    <n v="32.200000000000003"/>
    <n v="34.99"/>
    <d v="2025-08-06T00:00:00"/>
    <n v="34"/>
    <n v="4.8"/>
    <x v="33"/>
    <b v="0"/>
    <s v="null"/>
    <x v="0"/>
    <n v="1189.6600000000001"/>
    <n v="2025"/>
    <s v="August"/>
  </r>
  <r>
    <x v="1333"/>
    <x v="0"/>
    <x v="2"/>
    <s v="Summer"/>
    <s v="XL"/>
    <s v="Black"/>
    <n v="143.61000000000001"/>
    <n v="24.6"/>
    <n v="108.28"/>
    <d v="2025-08-06T00:00:00"/>
    <n v="50"/>
    <n v="4.0999999999999996"/>
    <x v="12"/>
    <b v="0"/>
    <s v="null"/>
    <x v="0"/>
    <n v="5414"/>
    <n v="2025"/>
    <s v="August"/>
  </r>
  <r>
    <x v="1334"/>
    <x v="4"/>
    <x v="6"/>
    <s v="Summer"/>
    <s v="L"/>
    <s v="Red"/>
    <n v="45.48"/>
    <n v="0"/>
    <n v="45.48"/>
    <d v="2025-08-06T00:00:00"/>
    <n v="29"/>
    <n v="2.2999999999999998"/>
    <x v="27"/>
    <b v="0"/>
    <s v="null"/>
    <x v="0"/>
    <n v="1318.9199999999998"/>
    <n v="2025"/>
    <s v="August"/>
  </r>
  <r>
    <x v="1335"/>
    <x v="3"/>
    <x v="0"/>
    <s v="Summer"/>
    <s v="null"/>
    <s v="White"/>
    <n v="177.79"/>
    <n v="10.7"/>
    <n v="158.77000000000001"/>
    <d v="2025-08-06T00:00:00"/>
    <n v="37"/>
    <s v="null"/>
    <x v="0"/>
    <b v="0"/>
    <s v="null"/>
    <x v="0"/>
    <n v="5874.4900000000007"/>
    <n v="2025"/>
    <s v="August"/>
  </r>
  <r>
    <x v="1336"/>
    <x v="0"/>
    <x v="6"/>
    <s v="Fall"/>
    <s v="XS"/>
    <s v="Purple"/>
    <n v="145.1"/>
    <n v="34.200000000000003"/>
    <n v="95.48"/>
    <d v="2025-08-06T00:00:00"/>
    <n v="14"/>
    <s v="null"/>
    <x v="0"/>
    <b v="0"/>
    <s v="null"/>
    <x v="0"/>
    <n v="1336.72"/>
    <n v="2025"/>
    <s v="August"/>
  </r>
  <r>
    <x v="1337"/>
    <x v="3"/>
    <x v="5"/>
    <s v="Summer"/>
    <s v="XXL"/>
    <s v="Navy"/>
    <n v="190.78"/>
    <n v="0"/>
    <n v="190.78"/>
    <d v="2025-08-06T00:00:00"/>
    <n v="39"/>
    <n v="3.7"/>
    <x v="13"/>
    <b v="0"/>
    <s v="null"/>
    <x v="0"/>
    <n v="7440.42"/>
    <n v="2025"/>
    <s v="August"/>
  </r>
  <r>
    <x v="1338"/>
    <x v="2"/>
    <x v="7"/>
    <s v="Fall"/>
    <s v="null"/>
    <s v="Blue"/>
    <n v="44.73"/>
    <n v="0"/>
    <n v="44.73"/>
    <d v="2025-08-06T00:00:00"/>
    <n v="25"/>
    <n v="1.1000000000000001"/>
    <x v="16"/>
    <b v="0"/>
    <s v="null"/>
    <x v="0"/>
    <n v="1118.25"/>
    <n v="2025"/>
    <s v="August"/>
  </r>
  <r>
    <x v="1339"/>
    <x v="3"/>
    <x v="2"/>
    <s v="Winter"/>
    <s v="XXL"/>
    <s v="White"/>
    <n v="65.48"/>
    <n v="0"/>
    <n v="65.48"/>
    <d v="2025-08-06T00:00:00"/>
    <n v="7"/>
    <n v="4.5999999999999996"/>
    <x v="10"/>
    <b v="0"/>
    <s v="null"/>
    <x v="0"/>
    <n v="458.36"/>
    <n v="2025"/>
    <s v="August"/>
  </r>
  <r>
    <x v="1340"/>
    <x v="3"/>
    <x v="6"/>
    <s v="Spring"/>
    <s v="XS"/>
    <s v="Purple"/>
    <n v="86.1"/>
    <n v="0"/>
    <n v="86.1"/>
    <d v="2024-12-27T00:00:00"/>
    <n v="4"/>
    <n v="2.4"/>
    <x v="9"/>
    <b v="0"/>
    <s v="null"/>
    <x v="0"/>
    <n v="344.4"/>
    <n v="2024"/>
    <s v="December"/>
  </r>
  <r>
    <x v="1341"/>
    <x v="4"/>
    <x v="1"/>
    <s v="Winter"/>
    <s v="XS"/>
    <s v="Green"/>
    <n v="100.14"/>
    <n v="0"/>
    <n v="100.14"/>
    <d v="2025-08-06T00:00:00"/>
    <n v="48"/>
    <n v="4.2"/>
    <x v="25"/>
    <b v="0"/>
    <s v="null"/>
    <x v="0"/>
    <n v="4806.72"/>
    <n v="2025"/>
    <s v="August"/>
  </r>
  <r>
    <x v="1342"/>
    <x v="0"/>
    <x v="2"/>
    <s v="Winter"/>
    <s v="null"/>
    <s v="Red"/>
    <n v="203.4"/>
    <n v="0"/>
    <n v="203.4"/>
    <d v="2025-08-06T00:00:00"/>
    <n v="18"/>
    <n v="1.8"/>
    <x v="23"/>
    <b v="0"/>
    <s v="null"/>
    <x v="0"/>
    <n v="3661.2000000000003"/>
    <n v="2025"/>
    <s v="August"/>
  </r>
  <r>
    <x v="1343"/>
    <x v="1"/>
    <x v="6"/>
    <s v="Winter"/>
    <s v="XS"/>
    <s v="White"/>
    <n v="95.22"/>
    <n v="24.4"/>
    <n v="71.989999999999995"/>
    <d v="2025-08-06T00:00:00"/>
    <n v="26"/>
    <n v="2.2999999999999998"/>
    <x v="27"/>
    <b v="0"/>
    <s v="null"/>
    <x v="0"/>
    <n v="1871.7399999999998"/>
    <n v="2025"/>
    <s v="August"/>
  </r>
  <r>
    <x v="1344"/>
    <x v="5"/>
    <x v="4"/>
    <s v="Fall"/>
    <s v="XL"/>
    <s v="Red"/>
    <n v="173.88"/>
    <n v="31.6"/>
    <n v="118.93"/>
    <d v="2025-08-06T00:00:00"/>
    <n v="5"/>
    <n v="3.2"/>
    <x v="35"/>
    <b v="0"/>
    <s v="null"/>
    <x v="0"/>
    <n v="594.65000000000009"/>
    <n v="2025"/>
    <s v="August"/>
  </r>
  <r>
    <x v="1345"/>
    <x v="5"/>
    <x v="4"/>
    <s v="Winter"/>
    <s v="L"/>
    <s v="Beige"/>
    <n v="160.05000000000001"/>
    <n v="0"/>
    <n v="160.05000000000001"/>
    <d v="2025-08-06T00:00:00"/>
    <n v="23"/>
    <n v="4"/>
    <x v="20"/>
    <b v="0"/>
    <s v="null"/>
    <x v="0"/>
    <n v="3681.15"/>
    <n v="2025"/>
    <s v="August"/>
  </r>
  <r>
    <x v="1346"/>
    <x v="1"/>
    <x v="7"/>
    <s v="Winter"/>
    <s v="XS"/>
    <s v="Blue"/>
    <n v="59.53"/>
    <n v="0"/>
    <n v="59.53"/>
    <d v="2025-08-06T00:00:00"/>
    <n v="28"/>
    <n v="1.5"/>
    <x v="18"/>
    <b v="0"/>
    <s v="null"/>
    <x v="0"/>
    <n v="1666.8400000000001"/>
    <n v="2025"/>
    <s v="August"/>
  </r>
  <r>
    <x v="1347"/>
    <x v="5"/>
    <x v="3"/>
    <s v="Fall"/>
    <s v="XS"/>
    <s v="Blue"/>
    <n v="155.32"/>
    <n v="0"/>
    <n v="155.32"/>
    <d v="2025-08-06T00:00:00"/>
    <n v="19"/>
    <n v="4.0999999999999996"/>
    <x v="12"/>
    <b v="0"/>
    <s v="null"/>
    <x v="0"/>
    <n v="2951.08"/>
    <n v="2025"/>
    <s v="August"/>
  </r>
  <r>
    <x v="1348"/>
    <x v="4"/>
    <x v="7"/>
    <s v="Spring"/>
    <s v="XL"/>
    <s v="Black"/>
    <n v="29.65"/>
    <n v="41"/>
    <n v="17.489999999999998"/>
    <d v="2024-08-26T00:00:00"/>
    <n v="21"/>
    <n v="4.5"/>
    <x v="24"/>
    <b v="1"/>
    <s v="Quality Issue"/>
    <x v="4"/>
    <n v="367.28999999999996"/>
    <n v="2024"/>
    <s v="August"/>
  </r>
  <r>
    <x v="1349"/>
    <x v="0"/>
    <x v="3"/>
    <s v="Winter"/>
    <s v="XXL"/>
    <s v="Brown"/>
    <n v="237.53"/>
    <n v="23.2"/>
    <n v="182.42"/>
    <d v="2025-08-06T00:00:00"/>
    <n v="23"/>
    <n v="2.2000000000000002"/>
    <x v="40"/>
    <b v="0"/>
    <s v="null"/>
    <x v="0"/>
    <n v="4195.66"/>
    <n v="2025"/>
    <s v="August"/>
  </r>
  <r>
    <x v="1350"/>
    <x v="0"/>
    <x v="5"/>
    <s v="Summer"/>
    <s v="M"/>
    <s v="Pink"/>
    <n v="81.67"/>
    <n v="0"/>
    <n v="81.67"/>
    <d v="2025-08-06T00:00:00"/>
    <n v="34"/>
    <n v="3.1"/>
    <x v="30"/>
    <b v="1"/>
    <s v="Damaged"/>
    <x v="3"/>
    <n v="2776.78"/>
    <n v="2025"/>
    <s v="August"/>
  </r>
  <r>
    <x v="1351"/>
    <x v="4"/>
    <x v="2"/>
    <s v="Spring"/>
    <s v="M"/>
    <s v="Beige"/>
    <n v="37.07"/>
    <n v="0"/>
    <n v="37.07"/>
    <d v="2025-05-01T00:00:00"/>
    <n v="13"/>
    <s v="null"/>
    <x v="0"/>
    <b v="0"/>
    <s v="null"/>
    <x v="0"/>
    <n v="481.91"/>
    <n v="2025"/>
    <s v="May"/>
  </r>
  <r>
    <x v="1352"/>
    <x v="1"/>
    <x v="1"/>
    <s v="Fall"/>
    <s v="XXL"/>
    <s v="Purple"/>
    <n v="80.97"/>
    <n v="0"/>
    <n v="80.97"/>
    <d v="2025-08-06T00:00:00"/>
    <n v="13"/>
    <s v="null"/>
    <x v="0"/>
    <b v="0"/>
    <s v="null"/>
    <x v="0"/>
    <n v="1052.6099999999999"/>
    <n v="2025"/>
    <s v="August"/>
  </r>
  <r>
    <x v="1353"/>
    <x v="2"/>
    <x v="0"/>
    <s v="Spring"/>
    <s v="null"/>
    <s v="Gray"/>
    <n v="77.680000000000007"/>
    <n v="29.9"/>
    <n v="54.45"/>
    <d v="2025-07-24T00:00:00"/>
    <n v="33"/>
    <n v="4"/>
    <x v="20"/>
    <b v="1"/>
    <s v="Damaged"/>
    <x v="3"/>
    <n v="1796.8500000000001"/>
    <n v="2025"/>
    <s v="July"/>
  </r>
  <r>
    <x v="1354"/>
    <x v="1"/>
    <x v="2"/>
    <s v="Summer"/>
    <s v="XXL"/>
    <s v="Green"/>
    <n v="117.58"/>
    <n v="1"/>
    <n v="116.4"/>
    <d v="2025-08-06T00:00:00"/>
    <n v="27"/>
    <n v="3.3"/>
    <x v="21"/>
    <b v="0"/>
    <s v="null"/>
    <x v="0"/>
    <n v="3142.8"/>
    <n v="2025"/>
    <s v="August"/>
  </r>
  <r>
    <x v="1355"/>
    <x v="0"/>
    <x v="3"/>
    <s v="Fall"/>
    <s v="XL"/>
    <s v="Blue"/>
    <n v="130.09"/>
    <n v="28.3"/>
    <n v="93.27"/>
    <d v="2025-08-06T00:00:00"/>
    <n v="41"/>
    <n v="2.2999999999999998"/>
    <x v="27"/>
    <b v="0"/>
    <s v="null"/>
    <x v="0"/>
    <n v="3824.0699999999997"/>
    <n v="2025"/>
    <s v="August"/>
  </r>
  <r>
    <x v="1356"/>
    <x v="1"/>
    <x v="1"/>
    <s v="Fall"/>
    <s v="XS"/>
    <s v="Purple"/>
    <n v="63.69"/>
    <n v="0"/>
    <n v="63.69"/>
    <d v="2025-08-06T00:00:00"/>
    <n v="11"/>
    <n v="3"/>
    <x v="0"/>
    <b v="0"/>
    <s v="null"/>
    <x v="0"/>
    <n v="700.58999999999992"/>
    <n v="2025"/>
    <s v="August"/>
  </r>
  <r>
    <x v="1357"/>
    <x v="0"/>
    <x v="2"/>
    <s v="Spring"/>
    <s v="XL"/>
    <s v="Red"/>
    <n v="135.02000000000001"/>
    <n v="0"/>
    <n v="135.02000000000001"/>
    <d v="2025-07-30T00:00:00"/>
    <n v="25"/>
    <n v="3.4"/>
    <x v="7"/>
    <b v="1"/>
    <s v="Changed Mind"/>
    <x v="5"/>
    <n v="3375.5000000000005"/>
    <n v="2025"/>
    <s v="July"/>
  </r>
  <r>
    <x v="1358"/>
    <x v="2"/>
    <x v="4"/>
    <s v="Winter"/>
    <s v="null"/>
    <s v="Beige"/>
    <n v="45.37"/>
    <n v="0"/>
    <n v="45.37"/>
    <d v="2025-08-06T00:00:00"/>
    <n v="19"/>
    <n v="1.1000000000000001"/>
    <x v="16"/>
    <b v="0"/>
    <s v="null"/>
    <x v="0"/>
    <n v="862.03"/>
    <n v="2025"/>
    <s v="August"/>
  </r>
  <r>
    <x v="1359"/>
    <x v="4"/>
    <x v="0"/>
    <s v="Winter"/>
    <s v="XL"/>
    <s v="Brown"/>
    <n v="51.17"/>
    <n v="8"/>
    <n v="47.08"/>
    <d v="2025-08-06T00:00:00"/>
    <n v="7"/>
    <s v="null"/>
    <x v="0"/>
    <b v="0"/>
    <s v="null"/>
    <x v="0"/>
    <n v="329.56"/>
    <n v="2025"/>
    <s v="August"/>
  </r>
  <r>
    <x v="1360"/>
    <x v="5"/>
    <x v="7"/>
    <s v="Summer"/>
    <s v="XXL"/>
    <s v="Brown"/>
    <n v="49.34"/>
    <n v="5.5"/>
    <n v="46.63"/>
    <d v="2025-08-06T00:00:00"/>
    <n v="10"/>
    <n v="4.3"/>
    <x v="2"/>
    <b v="0"/>
    <s v="null"/>
    <x v="0"/>
    <n v="466.3"/>
    <n v="2025"/>
    <s v="August"/>
  </r>
  <r>
    <x v="1361"/>
    <x v="3"/>
    <x v="1"/>
    <s v="Spring"/>
    <s v="S"/>
    <s v="Green"/>
    <n v="119.78"/>
    <n v="0"/>
    <n v="119.78"/>
    <d v="2025-06-10T00:00:00"/>
    <n v="40"/>
    <s v="null"/>
    <x v="0"/>
    <b v="0"/>
    <s v="null"/>
    <x v="0"/>
    <n v="4791.2"/>
    <n v="2025"/>
    <s v="June"/>
  </r>
  <r>
    <x v="1362"/>
    <x v="1"/>
    <x v="2"/>
    <s v="Spring"/>
    <s v="S"/>
    <s v="Gray"/>
    <n v="77.3"/>
    <n v="35.1"/>
    <n v="50.17"/>
    <d v="2025-07-26T00:00:00"/>
    <n v="16"/>
    <s v="null"/>
    <x v="0"/>
    <b v="0"/>
    <s v="null"/>
    <x v="0"/>
    <n v="802.72"/>
    <n v="2025"/>
    <s v="July"/>
  </r>
  <r>
    <x v="1363"/>
    <x v="1"/>
    <x v="6"/>
    <s v="Fall"/>
    <s v="XS"/>
    <s v="Red"/>
    <n v="72.69"/>
    <n v="0"/>
    <n v="72.69"/>
    <d v="2025-08-06T00:00:00"/>
    <n v="6"/>
    <s v="null"/>
    <x v="0"/>
    <b v="0"/>
    <s v="null"/>
    <x v="0"/>
    <n v="436.14"/>
    <n v="2025"/>
    <s v="August"/>
  </r>
  <r>
    <x v="1364"/>
    <x v="3"/>
    <x v="6"/>
    <s v="Fall"/>
    <s v="XL"/>
    <s v="Brown"/>
    <n v="117.57"/>
    <n v="0"/>
    <n v="117.57"/>
    <d v="2025-08-06T00:00:00"/>
    <n v="30"/>
    <n v="4.8"/>
    <x v="33"/>
    <b v="0"/>
    <s v="null"/>
    <x v="0"/>
    <n v="3527.1"/>
    <n v="2025"/>
    <s v="August"/>
  </r>
  <r>
    <x v="1365"/>
    <x v="0"/>
    <x v="7"/>
    <s v="Spring"/>
    <s v="S"/>
    <s v="Green"/>
    <n v="161.25"/>
    <n v="48.4"/>
    <n v="83.2"/>
    <d v="2024-11-11T00:00:00"/>
    <n v="32"/>
    <s v="null"/>
    <x v="0"/>
    <b v="0"/>
    <s v="null"/>
    <x v="0"/>
    <n v="2662.4"/>
    <n v="2024"/>
    <s v="November"/>
  </r>
  <r>
    <x v="1366"/>
    <x v="3"/>
    <x v="5"/>
    <s v="Fall"/>
    <s v="S"/>
    <s v="Purple"/>
    <n v="158.01"/>
    <n v="0"/>
    <n v="158.01"/>
    <d v="2025-08-06T00:00:00"/>
    <n v="19"/>
    <n v="2.6"/>
    <x v="3"/>
    <b v="0"/>
    <s v="null"/>
    <x v="0"/>
    <n v="3002.1899999999996"/>
    <n v="2025"/>
    <s v="August"/>
  </r>
  <r>
    <x v="1367"/>
    <x v="1"/>
    <x v="5"/>
    <s v="Summer"/>
    <s v="L"/>
    <s v="Blue"/>
    <n v="60.92"/>
    <n v="0"/>
    <n v="60.92"/>
    <d v="2025-08-06T00:00:00"/>
    <n v="25"/>
    <s v="null"/>
    <x v="0"/>
    <b v="1"/>
    <s v="Quality Issue"/>
    <x v="4"/>
    <n v="1523"/>
    <n v="2025"/>
    <s v="August"/>
  </r>
  <r>
    <x v="1368"/>
    <x v="3"/>
    <x v="4"/>
    <s v="Summer"/>
    <s v="XL"/>
    <s v="Gray"/>
    <n v="122.03"/>
    <n v="25.2"/>
    <n v="91.28"/>
    <d v="2025-08-06T00:00:00"/>
    <n v="21"/>
    <n v="4.7"/>
    <x v="34"/>
    <b v="0"/>
    <s v="null"/>
    <x v="0"/>
    <n v="1916.88"/>
    <n v="2025"/>
    <s v="August"/>
  </r>
  <r>
    <x v="1369"/>
    <x v="3"/>
    <x v="3"/>
    <s v="Spring"/>
    <s v="S"/>
    <s v="Brown"/>
    <n v="109.15"/>
    <n v="0"/>
    <n v="109.15"/>
    <d v="2024-11-11T00:00:00"/>
    <n v="11"/>
    <s v="null"/>
    <x v="0"/>
    <b v="0"/>
    <s v="null"/>
    <x v="0"/>
    <n v="1200.6500000000001"/>
    <n v="2024"/>
    <s v="November"/>
  </r>
  <r>
    <x v="1370"/>
    <x v="4"/>
    <x v="5"/>
    <s v="Fall"/>
    <s v="M"/>
    <s v="Beige"/>
    <n v="60.97"/>
    <n v="0"/>
    <n v="60.97"/>
    <d v="2025-08-06T00:00:00"/>
    <n v="29"/>
    <n v="4.5"/>
    <x v="24"/>
    <b v="0"/>
    <s v="null"/>
    <x v="0"/>
    <n v="1768.1299999999999"/>
    <n v="2025"/>
    <s v="August"/>
  </r>
  <r>
    <x v="1371"/>
    <x v="2"/>
    <x v="1"/>
    <s v="Summer"/>
    <s v="null"/>
    <s v="Pink"/>
    <n v="64.87"/>
    <n v="35.299999999999997"/>
    <n v="41.97"/>
    <d v="2025-08-06T00:00:00"/>
    <n v="12"/>
    <n v="4.2"/>
    <x v="25"/>
    <b v="1"/>
    <s v="Size Issue"/>
    <x v="2"/>
    <n v="503.64"/>
    <n v="2025"/>
    <s v="August"/>
  </r>
  <r>
    <x v="1372"/>
    <x v="3"/>
    <x v="3"/>
    <s v="Fall"/>
    <s v="S"/>
    <s v="Pink"/>
    <n v="151.35"/>
    <n v="0"/>
    <n v="151.35"/>
    <d v="2025-08-06T00:00:00"/>
    <n v="18"/>
    <s v="null"/>
    <x v="0"/>
    <b v="0"/>
    <s v="null"/>
    <x v="0"/>
    <n v="2724.2999999999997"/>
    <n v="2025"/>
    <s v="August"/>
  </r>
  <r>
    <x v="1373"/>
    <x v="2"/>
    <x v="6"/>
    <s v="Winter"/>
    <s v="null"/>
    <s v="Blue"/>
    <n v="72.900000000000006"/>
    <n v="44"/>
    <n v="40.82"/>
    <d v="2025-08-06T00:00:00"/>
    <n v="25"/>
    <n v="3"/>
    <x v="0"/>
    <b v="0"/>
    <s v="null"/>
    <x v="0"/>
    <n v="1020.5"/>
    <n v="2025"/>
    <s v="August"/>
  </r>
  <r>
    <x v="1374"/>
    <x v="2"/>
    <x v="6"/>
    <s v="Winter"/>
    <s v="null"/>
    <s v="Purple"/>
    <n v="79.48"/>
    <n v="0"/>
    <n v="79.48"/>
    <d v="2025-08-06T00:00:00"/>
    <n v="2"/>
    <n v="3.3"/>
    <x v="21"/>
    <b v="0"/>
    <s v="null"/>
    <x v="0"/>
    <n v="158.96"/>
    <n v="2025"/>
    <s v="August"/>
  </r>
  <r>
    <x v="1375"/>
    <x v="3"/>
    <x v="3"/>
    <s v="Fall"/>
    <s v="M"/>
    <s v="Beige"/>
    <n v="122.77"/>
    <n v="59.8"/>
    <n v="49.35"/>
    <d v="2025-08-06T00:00:00"/>
    <n v="33"/>
    <n v="4"/>
    <x v="20"/>
    <b v="0"/>
    <s v="null"/>
    <x v="0"/>
    <n v="1628.55"/>
    <n v="2025"/>
    <s v="August"/>
  </r>
  <r>
    <x v="1376"/>
    <x v="4"/>
    <x v="7"/>
    <s v="Summer"/>
    <s v="XL"/>
    <s v="Black"/>
    <n v="79.61"/>
    <n v="0"/>
    <n v="79.61"/>
    <d v="2025-08-06T00:00:00"/>
    <n v="29"/>
    <n v="3.7"/>
    <x v="13"/>
    <b v="0"/>
    <s v="null"/>
    <x v="0"/>
    <n v="2308.69"/>
    <n v="2025"/>
    <s v="August"/>
  </r>
  <r>
    <x v="1377"/>
    <x v="4"/>
    <x v="1"/>
    <s v="Winter"/>
    <s v="L"/>
    <s v="White"/>
    <n v="60.13"/>
    <n v="0"/>
    <n v="60.13"/>
    <d v="2025-08-06T00:00:00"/>
    <n v="27"/>
    <s v="null"/>
    <x v="0"/>
    <b v="0"/>
    <s v="null"/>
    <x v="0"/>
    <n v="1623.51"/>
    <n v="2025"/>
    <s v="August"/>
  </r>
  <r>
    <x v="1378"/>
    <x v="2"/>
    <x v="6"/>
    <s v="Winter"/>
    <s v="null"/>
    <s v="Gray"/>
    <n v="72.260000000000005"/>
    <n v="41"/>
    <n v="42.63"/>
    <d v="2025-08-06T00:00:00"/>
    <n v="43"/>
    <n v="3.5"/>
    <x v="11"/>
    <b v="0"/>
    <s v="null"/>
    <x v="0"/>
    <n v="1833.0900000000001"/>
    <n v="2025"/>
    <s v="August"/>
  </r>
  <r>
    <x v="1379"/>
    <x v="4"/>
    <x v="3"/>
    <s v="Summer"/>
    <s v="XL"/>
    <s v="Green"/>
    <n v="66.38"/>
    <n v="17"/>
    <n v="55.1"/>
    <d v="2025-08-06T00:00:00"/>
    <n v="24"/>
    <n v="4.9000000000000004"/>
    <x v="19"/>
    <b v="1"/>
    <s v="Size Issue"/>
    <x v="2"/>
    <n v="1322.4"/>
    <n v="2025"/>
    <s v="August"/>
  </r>
  <r>
    <x v="1380"/>
    <x v="0"/>
    <x v="5"/>
    <s v="Spring"/>
    <s v="XS"/>
    <s v="Beige"/>
    <n v="100.27"/>
    <n v="0"/>
    <n v="100.27"/>
    <d v="2025-03-03T00:00:00"/>
    <n v="37"/>
    <n v="3.1"/>
    <x v="30"/>
    <b v="0"/>
    <s v="null"/>
    <x v="0"/>
    <n v="3709.99"/>
    <n v="2025"/>
    <s v="March"/>
  </r>
  <r>
    <x v="1381"/>
    <x v="5"/>
    <x v="0"/>
    <s v="Summer"/>
    <s v="S"/>
    <s v="Beige"/>
    <n v="116.09"/>
    <n v="52.8"/>
    <n v="54.79"/>
    <d v="2025-08-06T00:00:00"/>
    <n v="22"/>
    <s v="null"/>
    <x v="0"/>
    <b v="0"/>
    <s v="null"/>
    <x v="0"/>
    <n v="1205.3799999999999"/>
    <n v="2025"/>
    <s v="August"/>
  </r>
  <r>
    <x v="1382"/>
    <x v="0"/>
    <x v="3"/>
    <s v="Fall"/>
    <s v="S"/>
    <s v="White"/>
    <n v="80.709999999999994"/>
    <n v="0.9"/>
    <n v="79.98"/>
    <d v="2025-08-06T00:00:00"/>
    <n v="11"/>
    <n v="1.1000000000000001"/>
    <x v="16"/>
    <b v="0"/>
    <s v="null"/>
    <x v="0"/>
    <n v="879.78000000000009"/>
    <n v="2025"/>
    <s v="August"/>
  </r>
  <r>
    <x v="1383"/>
    <x v="5"/>
    <x v="2"/>
    <s v="Summer"/>
    <s v="M"/>
    <s v="Blue"/>
    <n v="175.11"/>
    <n v="0"/>
    <n v="175.11"/>
    <d v="2025-08-06T00:00:00"/>
    <n v="39"/>
    <n v="2.9"/>
    <x v="4"/>
    <b v="0"/>
    <s v="null"/>
    <x v="0"/>
    <n v="6829.2900000000009"/>
    <n v="2025"/>
    <s v="August"/>
  </r>
  <r>
    <x v="1384"/>
    <x v="5"/>
    <x v="3"/>
    <s v="Fall"/>
    <s v="XS"/>
    <s v="Brown"/>
    <n v="122.35"/>
    <n v="37"/>
    <n v="77.08"/>
    <d v="2025-08-06T00:00:00"/>
    <n v="25"/>
    <s v="null"/>
    <x v="0"/>
    <b v="0"/>
    <s v="null"/>
    <x v="0"/>
    <n v="1927"/>
    <n v="2025"/>
    <s v="August"/>
  </r>
  <r>
    <x v="1385"/>
    <x v="3"/>
    <x v="1"/>
    <s v="Winter"/>
    <s v="S"/>
    <s v="Blue"/>
    <n v="127.99"/>
    <n v="0"/>
    <n v="127.99"/>
    <d v="2025-08-06T00:00:00"/>
    <n v="14"/>
    <n v="2.7"/>
    <x v="39"/>
    <b v="0"/>
    <s v="null"/>
    <x v="0"/>
    <n v="1791.86"/>
    <n v="2025"/>
    <s v="August"/>
  </r>
  <r>
    <x v="1386"/>
    <x v="4"/>
    <x v="0"/>
    <s v="Summer"/>
    <s v="S"/>
    <s v="Brown"/>
    <n v="101.07"/>
    <n v="4.5999999999999996"/>
    <n v="96.42"/>
    <d v="2025-08-06T00:00:00"/>
    <n v="19"/>
    <n v="4.7"/>
    <x v="34"/>
    <b v="0"/>
    <s v="null"/>
    <x v="0"/>
    <n v="1831.98"/>
    <n v="2025"/>
    <s v="August"/>
  </r>
  <r>
    <x v="1387"/>
    <x v="4"/>
    <x v="7"/>
    <s v="Winter"/>
    <s v="L"/>
    <s v="Brown"/>
    <n v="41.83"/>
    <n v="44.1"/>
    <n v="23.38"/>
    <d v="2025-08-06T00:00:00"/>
    <n v="6"/>
    <n v="2.4"/>
    <x v="9"/>
    <b v="0"/>
    <s v="null"/>
    <x v="0"/>
    <n v="140.28"/>
    <n v="2025"/>
    <s v="August"/>
  </r>
  <r>
    <x v="1388"/>
    <x v="3"/>
    <x v="4"/>
    <s v="Spring"/>
    <s v="M"/>
    <s v="Green"/>
    <n v="147.52000000000001"/>
    <n v="0"/>
    <n v="147.52000000000001"/>
    <d v="2025-01-08T00:00:00"/>
    <n v="41"/>
    <n v="4"/>
    <x v="20"/>
    <b v="0"/>
    <s v="null"/>
    <x v="0"/>
    <n v="6048.3200000000006"/>
    <n v="2025"/>
    <s v="January"/>
  </r>
  <r>
    <x v="1389"/>
    <x v="1"/>
    <x v="2"/>
    <s v="Fall"/>
    <s v="S"/>
    <s v="Gray"/>
    <n v="85.94"/>
    <n v="0"/>
    <n v="85.94"/>
    <d v="2025-08-06T00:00:00"/>
    <n v="49"/>
    <n v="1.5"/>
    <x v="18"/>
    <b v="0"/>
    <s v="null"/>
    <x v="0"/>
    <n v="4211.0599999999995"/>
    <n v="2025"/>
    <s v="August"/>
  </r>
  <r>
    <x v="1390"/>
    <x v="5"/>
    <x v="6"/>
    <s v="Winter"/>
    <s v="XXL"/>
    <s v="Green"/>
    <n v="115.61"/>
    <n v="0"/>
    <n v="115.61"/>
    <d v="2025-08-06T00:00:00"/>
    <n v="35"/>
    <n v="1.8"/>
    <x v="23"/>
    <b v="0"/>
    <s v="null"/>
    <x v="0"/>
    <n v="4046.35"/>
    <n v="2025"/>
    <s v="August"/>
  </r>
  <r>
    <x v="1391"/>
    <x v="0"/>
    <x v="5"/>
    <s v="Winter"/>
    <s v="XS"/>
    <s v="Pink"/>
    <n v="90.58"/>
    <n v="0"/>
    <n v="90.58"/>
    <d v="2025-08-06T00:00:00"/>
    <n v="1"/>
    <n v="1"/>
    <x v="32"/>
    <b v="0"/>
    <s v="null"/>
    <x v="0"/>
    <n v="90.58"/>
    <n v="2025"/>
    <s v="August"/>
  </r>
  <r>
    <x v="1392"/>
    <x v="1"/>
    <x v="6"/>
    <s v="Spring"/>
    <s v="S"/>
    <s v="Red"/>
    <n v="64.84"/>
    <n v="0"/>
    <n v="64.84"/>
    <d v="2024-10-26T00:00:00"/>
    <n v="25"/>
    <n v="3.9"/>
    <x v="26"/>
    <b v="0"/>
    <s v="null"/>
    <x v="0"/>
    <n v="1621"/>
    <n v="2024"/>
    <s v="October"/>
  </r>
  <r>
    <x v="1393"/>
    <x v="4"/>
    <x v="2"/>
    <s v="Summer"/>
    <s v="XS"/>
    <s v="Black"/>
    <n v="37.270000000000003"/>
    <n v="0"/>
    <n v="37.270000000000003"/>
    <d v="2025-08-06T00:00:00"/>
    <n v="27"/>
    <n v="2.8"/>
    <x v="22"/>
    <b v="1"/>
    <s v="Changed Mind"/>
    <x v="5"/>
    <n v="1006.2900000000001"/>
    <n v="2025"/>
    <s v="August"/>
  </r>
  <r>
    <x v="1394"/>
    <x v="1"/>
    <x v="6"/>
    <s v="Summer"/>
    <s v="XL"/>
    <s v="Blue"/>
    <n v="90.48"/>
    <n v="55.2"/>
    <n v="40.54"/>
    <d v="2025-08-06T00:00:00"/>
    <n v="26"/>
    <n v="3"/>
    <x v="0"/>
    <b v="0"/>
    <s v="null"/>
    <x v="0"/>
    <n v="1054.04"/>
    <n v="2025"/>
    <s v="August"/>
  </r>
  <r>
    <x v="1395"/>
    <x v="3"/>
    <x v="6"/>
    <s v="Summer"/>
    <s v="S"/>
    <s v="Green"/>
    <n v="159.62"/>
    <n v="58.4"/>
    <n v="66.400000000000006"/>
    <d v="2025-08-06T00:00:00"/>
    <n v="45"/>
    <n v="1.1000000000000001"/>
    <x v="16"/>
    <b v="0"/>
    <s v="null"/>
    <x v="0"/>
    <n v="2988.0000000000005"/>
    <n v="2025"/>
    <s v="August"/>
  </r>
  <r>
    <x v="1396"/>
    <x v="3"/>
    <x v="5"/>
    <s v="Summer"/>
    <s v="L"/>
    <s v="Gray"/>
    <n v="81.459999999999994"/>
    <n v="58.8"/>
    <n v="33.56"/>
    <d v="2025-08-06T00:00:00"/>
    <n v="37"/>
    <n v="4.5999999999999996"/>
    <x v="10"/>
    <b v="0"/>
    <s v="null"/>
    <x v="0"/>
    <n v="1241.72"/>
    <n v="2025"/>
    <s v="August"/>
  </r>
  <r>
    <x v="1397"/>
    <x v="3"/>
    <x v="7"/>
    <s v="Winter"/>
    <s v="XS"/>
    <s v="White"/>
    <n v="93.63"/>
    <n v="0"/>
    <n v="93.63"/>
    <d v="2025-08-06T00:00:00"/>
    <n v="47"/>
    <n v="4.0999999999999996"/>
    <x v="12"/>
    <b v="0"/>
    <s v="null"/>
    <x v="0"/>
    <n v="4400.6099999999997"/>
    <n v="2025"/>
    <s v="August"/>
  </r>
  <r>
    <x v="1398"/>
    <x v="1"/>
    <x v="5"/>
    <s v="Summer"/>
    <s v="M"/>
    <s v="Brown"/>
    <n v="95.55"/>
    <n v="0"/>
    <n v="95.55"/>
    <d v="2025-08-06T00:00:00"/>
    <n v="25"/>
    <n v="4.7"/>
    <x v="34"/>
    <b v="0"/>
    <s v="null"/>
    <x v="0"/>
    <n v="2388.75"/>
    <n v="2025"/>
    <s v="August"/>
  </r>
  <r>
    <x v="1399"/>
    <x v="0"/>
    <x v="0"/>
    <s v="Winter"/>
    <s v="M"/>
    <s v="White"/>
    <n v="146.44999999999999"/>
    <n v="0"/>
    <n v="146.44999999999999"/>
    <d v="2025-08-06T00:00:00"/>
    <n v="45"/>
    <n v="3.4"/>
    <x v="7"/>
    <b v="0"/>
    <s v="null"/>
    <x v="0"/>
    <n v="6590.2499999999991"/>
    <n v="2025"/>
    <s v="August"/>
  </r>
  <r>
    <x v="1400"/>
    <x v="3"/>
    <x v="2"/>
    <s v="Spring"/>
    <s v="M"/>
    <s v="Blue"/>
    <n v="96.9"/>
    <n v="0"/>
    <n v="96.9"/>
    <d v="2025-02-03T00:00:00"/>
    <n v="24"/>
    <n v="4.3"/>
    <x v="2"/>
    <b v="0"/>
    <s v="null"/>
    <x v="0"/>
    <n v="2325.6000000000004"/>
    <n v="2025"/>
    <s v="February"/>
  </r>
  <r>
    <x v="1401"/>
    <x v="1"/>
    <x v="2"/>
    <s v="Fall"/>
    <s v="XXL"/>
    <s v="Brown"/>
    <n v="71.83"/>
    <n v="0"/>
    <n v="71.83"/>
    <d v="2025-08-06T00:00:00"/>
    <n v="46"/>
    <n v="4.5"/>
    <x v="24"/>
    <b v="0"/>
    <s v="null"/>
    <x v="0"/>
    <n v="3304.18"/>
    <n v="2025"/>
    <s v="August"/>
  </r>
  <r>
    <x v="1402"/>
    <x v="1"/>
    <x v="4"/>
    <s v="Summer"/>
    <s v="L"/>
    <s v="Navy"/>
    <n v="29.17"/>
    <n v="0"/>
    <n v="29.17"/>
    <d v="2025-08-06T00:00:00"/>
    <n v="17"/>
    <n v="1.6"/>
    <x v="5"/>
    <b v="0"/>
    <s v="null"/>
    <x v="0"/>
    <n v="495.89000000000004"/>
    <n v="2025"/>
    <s v="August"/>
  </r>
  <r>
    <x v="1403"/>
    <x v="1"/>
    <x v="4"/>
    <s v="Spring"/>
    <s v="S"/>
    <s v="Green"/>
    <n v="31.3"/>
    <n v="43.6"/>
    <n v="17.649999999999999"/>
    <d v="2025-03-06T00:00:00"/>
    <n v="21"/>
    <n v="4.4000000000000004"/>
    <x v="6"/>
    <b v="0"/>
    <s v="null"/>
    <x v="0"/>
    <n v="370.65"/>
    <n v="2025"/>
    <s v="March"/>
  </r>
  <r>
    <x v="1404"/>
    <x v="2"/>
    <x v="0"/>
    <s v="Fall"/>
    <s v="null"/>
    <s v="Green"/>
    <n v="73.569999999999993"/>
    <n v="0"/>
    <n v="73.569999999999993"/>
    <d v="2025-08-06T00:00:00"/>
    <n v="22"/>
    <n v="1.1000000000000001"/>
    <x v="16"/>
    <b v="0"/>
    <s v="null"/>
    <x v="0"/>
    <n v="1618.54"/>
    <n v="2025"/>
    <s v="August"/>
  </r>
  <r>
    <x v="1405"/>
    <x v="3"/>
    <x v="3"/>
    <s v="Summer"/>
    <s v="null"/>
    <s v="Pink"/>
    <n v="75.95"/>
    <n v="0"/>
    <n v="75.95"/>
    <d v="2025-08-06T00:00:00"/>
    <n v="14"/>
    <s v="null"/>
    <x v="0"/>
    <b v="0"/>
    <s v="null"/>
    <x v="0"/>
    <n v="1063.3"/>
    <n v="2025"/>
    <s v="August"/>
  </r>
  <r>
    <x v="1406"/>
    <x v="2"/>
    <x v="4"/>
    <s v="Spring"/>
    <s v="null"/>
    <s v="Green"/>
    <n v="79.040000000000006"/>
    <n v="0"/>
    <n v="79.040000000000006"/>
    <d v="2024-10-03T00:00:00"/>
    <n v="28"/>
    <n v="4.7"/>
    <x v="34"/>
    <b v="0"/>
    <s v="null"/>
    <x v="0"/>
    <n v="2213.1200000000003"/>
    <n v="2024"/>
    <s v="October"/>
  </r>
  <r>
    <x v="1407"/>
    <x v="1"/>
    <x v="3"/>
    <s v="Fall"/>
    <s v="L"/>
    <s v="White"/>
    <n v="26.85"/>
    <n v="0"/>
    <n v="26.85"/>
    <d v="2025-08-06T00:00:00"/>
    <n v="26"/>
    <s v="null"/>
    <x v="0"/>
    <b v="0"/>
    <s v="null"/>
    <x v="0"/>
    <n v="698.1"/>
    <n v="2025"/>
    <s v="August"/>
  </r>
  <r>
    <x v="1408"/>
    <x v="5"/>
    <x v="5"/>
    <s v="Spring"/>
    <s v="L"/>
    <s v="Gray"/>
    <n v="126.21"/>
    <n v="29.2"/>
    <n v="89.36"/>
    <d v="2024-08-15T00:00:00"/>
    <n v="25"/>
    <n v="1.1000000000000001"/>
    <x v="16"/>
    <b v="0"/>
    <s v="null"/>
    <x v="0"/>
    <n v="2234"/>
    <n v="2024"/>
    <s v="August"/>
  </r>
  <r>
    <x v="1409"/>
    <x v="3"/>
    <x v="3"/>
    <s v="Fall"/>
    <s v="S"/>
    <s v="Navy"/>
    <n v="71.459999999999994"/>
    <n v="0"/>
    <n v="71.459999999999994"/>
    <d v="2025-08-06T00:00:00"/>
    <n v="2"/>
    <n v="3.1"/>
    <x v="30"/>
    <b v="0"/>
    <s v="null"/>
    <x v="0"/>
    <n v="142.91999999999999"/>
    <n v="2025"/>
    <s v="August"/>
  </r>
  <r>
    <x v="1410"/>
    <x v="5"/>
    <x v="3"/>
    <s v="Winter"/>
    <s v="M"/>
    <s v="Beige"/>
    <n v="65.069999999999993"/>
    <n v="14.8"/>
    <n v="55.44"/>
    <d v="2025-08-06T00:00:00"/>
    <n v="21"/>
    <s v="null"/>
    <x v="0"/>
    <b v="0"/>
    <s v="null"/>
    <x v="0"/>
    <n v="1164.24"/>
    <n v="2025"/>
    <s v="August"/>
  </r>
  <r>
    <x v="1411"/>
    <x v="4"/>
    <x v="3"/>
    <s v="Fall"/>
    <s v="XL"/>
    <s v="Pink"/>
    <n v="28.11"/>
    <n v="20.9"/>
    <n v="22.24"/>
    <d v="2025-08-06T00:00:00"/>
    <n v="6"/>
    <n v="2.2999999999999998"/>
    <x v="27"/>
    <b v="0"/>
    <s v="null"/>
    <x v="0"/>
    <n v="133.44"/>
    <n v="2025"/>
    <s v="August"/>
  </r>
  <r>
    <x v="1412"/>
    <x v="1"/>
    <x v="4"/>
    <s v="Spring"/>
    <s v="L"/>
    <s v="Green"/>
    <n v="29.12"/>
    <n v="0"/>
    <n v="29.12"/>
    <d v="2025-03-25T00:00:00"/>
    <n v="14"/>
    <n v="2.7"/>
    <x v="39"/>
    <b v="0"/>
    <s v="null"/>
    <x v="0"/>
    <n v="407.68"/>
    <n v="2025"/>
    <s v="March"/>
  </r>
  <r>
    <x v="1413"/>
    <x v="2"/>
    <x v="7"/>
    <s v="Winter"/>
    <s v="null"/>
    <s v="Black"/>
    <n v="57.1"/>
    <n v="0"/>
    <n v="57.1"/>
    <d v="2025-08-06T00:00:00"/>
    <n v="28"/>
    <s v="null"/>
    <x v="0"/>
    <b v="1"/>
    <s v="Wrong Item"/>
    <x v="6"/>
    <n v="1598.8"/>
    <n v="2025"/>
    <s v="August"/>
  </r>
  <r>
    <x v="1414"/>
    <x v="0"/>
    <x v="1"/>
    <s v="Spring"/>
    <s v="M"/>
    <s v="Black"/>
    <n v="248.05"/>
    <n v="0"/>
    <n v="248.05"/>
    <d v="2025-04-29T00:00:00"/>
    <n v="17"/>
    <n v="4.5999999999999996"/>
    <x v="10"/>
    <b v="0"/>
    <s v="null"/>
    <x v="0"/>
    <n v="4216.8500000000004"/>
    <n v="2025"/>
    <s v="April"/>
  </r>
  <r>
    <x v="1415"/>
    <x v="4"/>
    <x v="0"/>
    <s v="Fall"/>
    <s v="S"/>
    <s v="Gray"/>
    <n v="108.59"/>
    <n v="40.6"/>
    <n v="64.5"/>
    <d v="2025-08-06T00:00:00"/>
    <n v="9"/>
    <n v="1.3"/>
    <x v="31"/>
    <b v="0"/>
    <s v="null"/>
    <x v="0"/>
    <n v="580.5"/>
    <n v="2025"/>
    <s v="August"/>
  </r>
  <r>
    <x v="1416"/>
    <x v="0"/>
    <x v="7"/>
    <s v="Summer"/>
    <s v="XL"/>
    <s v="Beige"/>
    <n v="124.13"/>
    <n v="0"/>
    <n v="124.13"/>
    <d v="2025-08-06T00:00:00"/>
    <n v="33"/>
    <n v="5"/>
    <x v="37"/>
    <b v="0"/>
    <s v="null"/>
    <x v="0"/>
    <n v="4096.29"/>
    <n v="2025"/>
    <s v="August"/>
  </r>
  <r>
    <x v="1417"/>
    <x v="2"/>
    <x v="0"/>
    <s v="Spring"/>
    <s v="null"/>
    <s v="Brown"/>
    <n v="62.21"/>
    <n v="1.8"/>
    <n v="61.09"/>
    <d v="2024-11-03T00:00:00"/>
    <n v="4"/>
    <n v="2.2999999999999998"/>
    <x v="27"/>
    <b v="0"/>
    <s v="null"/>
    <x v="0"/>
    <n v="244.36"/>
    <n v="2024"/>
    <s v="November"/>
  </r>
  <r>
    <x v="1418"/>
    <x v="4"/>
    <x v="1"/>
    <s v="Fall"/>
    <s v="M"/>
    <s v="Gray"/>
    <n v="48.27"/>
    <n v="0"/>
    <n v="48.27"/>
    <d v="2025-08-06T00:00:00"/>
    <n v="33"/>
    <s v="null"/>
    <x v="0"/>
    <b v="0"/>
    <s v="null"/>
    <x v="0"/>
    <n v="1592.91"/>
    <n v="2025"/>
    <s v="August"/>
  </r>
  <r>
    <x v="1419"/>
    <x v="1"/>
    <x v="0"/>
    <s v="Spring"/>
    <s v="XL"/>
    <s v="Blue"/>
    <n v="88.77"/>
    <n v="0"/>
    <n v="88.77"/>
    <d v="2025-05-16T00:00:00"/>
    <n v="40"/>
    <n v="4.8"/>
    <x v="33"/>
    <b v="0"/>
    <s v="null"/>
    <x v="0"/>
    <n v="3550.7999999999997"/>
    <n v="2025"/>
    <s v="May"/>
  </r>
  <r>
    <x v="1420"/>
    <x v="5"/>
    <x v="6"/>
    <s v="Fall"/>
    <s v="M"/>
    <s v="Navy"/>
    <n v="94.17"/>
    <n v="0"/>
    <n v="94.17"/>
    <d v="2025-08-06T00:00:00"/>
    <n v="2"/>
    <s v="null"/>
    <x v="0"/>
    <b v="0"/>
    <s v="null"/>
    <x v="0"/>
    <n v="188.34"/>
    <n v="2025"/>
    <s v="August"/>
  </r>
  <r>
    <x v="1421"/>
    <x v="2"/>
    <x v="7"/>
    <s v="Fall"/>
    <s v="null"/>
    <s v="Black"/>
    <n v="30.44"/>
    <n v="0"/>
    <n v="30.44"/>
    <d v="2025-08-06T00:00:00"/>
    <n v="42"/>
    <s v="null"/>
    <x v="0"/>
    <b v="0"/>
    <s v="null"/>
    <x v="0"/>
    <n v="1278.48"/>
    <n v="2025"/>
    <s v="August"/>
  </r>
  <r>
    <x v="1422"/>
    <x v="4"/>
    <x v="1"/>
    <s v="Fall"/>
    <s v="XS"/>
    <s v="Purple"/>
    <n v="114.29"/>
    <n v="0"/>
    <n v="114.29"/>
    <d v="2025-08-06T00:00:00"/>
    <n v="9"/>
    <n v="3.2"/>
    <x v="35"/>
    <b v="0"/>
    <s v="null"/>
    <x v="0"/>
    <n v="1028.6100000000001"/>
    <n v="2025"/>
    <s v="August"/>
  </r>
  <r>
    <x v="1423"/>
    <x v="3"/>
    <x v="1"/>
    <s v="Fall"/>
    <s v="XL"/>
    <s v="Gray"/>
    <n v="105.01"/>
    <n v="25.8"/>
    <n v="77.92"/>
    <d v="2025-08-06T00:00:00"/>
    <n v="17"/>
    <n v="3.2"/>
    <x v="35"/>
    <b v="0"/>
    <s v="null"/>
    <x v="0"/>
    <n v="1324.64"/>
    <n v="2025"/>
    <s v="August"/>
  </r>
  <r>
    <x v="1424"/>
    <x v="1"/>
    <x v="5"/>
    <s v="Spring"/>
    <s v="XL"/>
    <s v="Blue"/>
    <n v="38.56"/>
    <n v="0"/>
    <n v="38.56"/>
    <d v="2025-05-30T00:00:00"/>
    <n v="39"/>
    <n v="1.5"/>
    <x v="18"/>
    <b v="0"/>
    <s v="null"/>
    <x v="0"/>
    <n v="1503.8400000000001"/>
    <n v="2025"/>
    <s v="May"/>
  </r>
  <r>
    <x v="1425"/>
    <x v="3"/>
    <x v="3"/>
    <s v="Winter"/>
    <s v="L"/>
    <s v="Purple"/>
    <n v="64.94"/>
    <n v="0"/>
    <n v="64.94"/>
    <d v="2025-08-06T00:00:00"/>
    <n v="32"/>
    <n v="4.5"/>
    <x v="24"/>
    <b v="0"/>
    <s v="null"/>
    <x v="0"/>
    <n v="2078.08"/>
    <n v="2025"/>
    <s v="August"/>
  </r>
  <r>
    <x v="1426"/>
    <x v="4"/>
    <x v="3"/>
    <s v="Winter"/>
    <s v="S"/>
    <s v="Green"/>
    <n v="63.74"/>
    <n v="56.8"/>
    <n v="27.54"/>
    <d v="2025-08-06T00:00:00"/>
    <n v="15"/>
    <n v="4"/>
    <x v="20"/>
    <b v="0"/>
    <s v="null"/>
    <x v="0"/>
    <n v="413.09999999999997"/>
    <n v="2025"/>
    <s v="August"/>
  </r>
  <r>
    <x v="1427"/>
    <x v="1"/>
    <x v="0"/>
    <s v="Summer"/>
    <s v="XL"/>
    <s v="Pink"/>
    <n v="67.23"/>
    <n v="11.1"/>
    <n v="59.77"/>
    <d v="2025-08-06T00:00:00"/>
    <n v="39"/>
    <n v="1.1000000000000001"/>
    <x v="16"/>
    <b v="1"/>
    <s v="Wrong Item"/>
    <x v="6"/>
    <n v="2331.0300000000002"/>
    <n v="2025"/>
    <s v="August"/>
  </r>
  <r>
    <x v="1428"/>
    <x v="2"/>
    <x v="4"/>
    <s v="Spring"/>
    <s v="null"/>
    <s v="Blue"/>
    <n v="27.2"/>
    <n v="40.4"/>
    <n v="16.21"/>
    <d v="2024-08-19T00:00:00"/>
    <n v="20"/>
    <n v="4.3"/>
    <x v="2"/>
    <b v="0"/>
    <s v="null"/>
    <x v="0"/>
    <n v="324.20000000000005"/>
    <n v="2024"/>
    <s v="August"/>
  </r>
  <r>
    <x v="1429"/>
    <x v="1"/>
    <x v="3"/>
    <s v="Spring"/>
    <s v="XL"/>
    <s v="Brown"/>
    <n v="75.84"/>
    <n v="0"/>
    <n v="75.84"/>
    <d v="2025-04-07T00:00:00"/>
    <n v="8"/>
    <n v="4.0999999999999996"/>
    <x v="12"/>
    <b v="0"/>
    <s v="null"/>
    <x v="0"/>
    <n v="606.72"/>
    <n v="2025"/>
    <s v="April"/>
  </r>
  <r>
    <x v="1430"/>
    <x v="5"/>
    <x v="3"/>
    <s v="Winter"/>
    <s v="M"/>
    <s v="Navy"/>
    <n v="68.510000000000005"/>
    <n v="0"/>
    <n v="68.510000000000005"/>
    <d v="2025-08-06T00:00:00"/>
    <n v="1"/>
    <n v="2.6"/>
    <x v="3"/>
    <b v="0"/>
    <s v="null"/>
    <x v="0"/>
    <n v="68.510000000000005"/>
    <n v="2025"/>
    <s v="August"/>
  </r>
  <r>
    <x v="1431"/>
    <x v="2"/>
    <x v="3"/>
    <s v="Summer"/>
    <s v="null"/>
    <s v="Purple"/>
    <n v="25.49"/>
    <n v="0"/>
    <n v="25.49"/>
    <d v="2025-08-06T00:00:00"/>
    <n v="35"/>
    <n v="2.2000000000000002"/>
    <x v="40"/>
    <b v="1"/>
    <s v="Size Issue"/>
    <x v="2"/>
    <n v="892.15"/>
    <n v="2025"/>
    <s v="August"/>
  </r>
  <r>
    <x v="1432"/>
    <x v="1"/>
    <x v="5"/>
    <s v="Fall"/>
    <s v="XS"/>
    <s v="Red"/>
    <n v="70.88"/>
    <n v="0"/>
    <n v="70.88"/>
    <d v="2025-08-06T00:00:00"/>
    <n v="5"/>
    <n v="2.2999999999999998"/>
    <x v="27"/>
    <b v="0"/>
    <s v="null"/>
    <x v="0"/>
    <n v="354.4"/>
    <n v="2025"/>
    <s v="August"/>
  </r>
  <r>
    <x v="1433"/>
    <x v="3"/>
    <x v="4"/>
    <s v="Summer"/>
    <s v="XS"/>
    <s v="White"/>
    <n v="176.64"/>
    <n v="8.8000000000000007"/>
    <n v="161.1"/>
    <d v="2025-08-06T00:00:00"/>
    <n v="1"/>
    <n v="1.7"/>
    <x v="8"/>
    <b v="0"/>
    <s v="null"/>
    <x v="0"/>
    <n v="161.1"/>
    <n v="2025"/>
    <s v="August"/>
  </r>
  <r>
    <x v="1434"/>
    <x v="5"/>
    <x v="5"/>
    <s v="Winter"/>
    <s v="L"/>
    <s v="Red"/>
    <n v="50.76"/>
    <n v="0"/>
    <n v="50.76"/>
    <d v="2025-08-06T00:00:00"/>
    <n v="45"/>
    <n v="4.3"/>
    <x v="2"/>
    <b v="0"/>
    <s v="null"/>
    <x v="0"/>
    <n v="2284.1999999999998"/>
    <n v="2025"/>
    <s v="August"/>
  </r>
  <r>
    <x v="1435"/>
    <x v="3"/>
    <x v="3"/>
    <s v="Fall"/>
    <s v="XL"/>
    <s v="Pink"/>
    <n v="155.85"/>
    <n v="0"/>
    <n v="155.85"/>
    <d v="2025-08-06T00:00:00"/>
    <n v="1"/>
    <n v="3.5"/>
    <x v="11"/>
    <b v="0"/>
    <s v="null"/>
    <x v="0"/>
    <n v="155.85"/>
    <n v="2025"/>
    <s v="August"/>
  </r>
  <r>
    <x v="1436"/>
    <x v="5"/>
    <x v="2"/>
    <s v="Spring"/>
    <s v="XL"/>
    <s v="Blue"/>
    <n v="48.04"/>
    <n v="0"/>
    <n v="48.04"/>
    <d v="2025-05-01T00:00:00"/>
    <n v="20"/>
    <n v="3.2"/>
    <x v="35"/>
    <b v="0"/>
    <s v="null"/>
    <x v="0"/>
    <n v="960.8"/>
    <n v="2025"/>
    <s v="May"/>
  </r>
  <r>
    <x v="1437"/>
    <x v="1"/>
    <x v="7"/>
    <s v="Spring"/>
    <s v="XS"/>
    <s v="Navy"/>
    <n v="44.79"/>
    <n v="0"/>
    <n v="44.79"/>
    <d v="2025-01-19T00:00:00"/>
    <n v="7"/>
    <n v="3.6"/>
    <x v="15"/>
    <b v="0"/>
    <s v="null"/>
    <x v="0"/>
    <n v="313.52999999999997"/>
    <n v="2025"/>
    <s v="January"/>
  </r>
  <r>
    <x v="1438"/>
    <x v="1"/>
    <x v="1"/>
    <s v="Spring"/>
    <s v="XS"/>
    <s v="Blue"/>
    <n v="76.95"/>
    <n v="0"/>
    <n v="76.95"/>
    <d v="2025-01-12T00:00:00"/>
    <n v="9"/>
    <n v="2.5"/>
    <x v="1"/>
    <b v="0"/>
    <s v="null"/>
    <x v="0"/>
    <n v="692.55000000000007"/>
    <n v="2025"/>
    <s v="January"/>
  </r>
  <r>
    <x v="1439"/>
    <x v="2"/>
    <x v="6"/>
    <s v="Summer"/>
    <s v="null"/>
    <s v="Gray"/>
    <n v="35.93"/>
    <n v="49.9"/>
    <n v="18"/>
    <d v="2025-08-06T00:00:00"/>
    <n v="26"/>
    <n v="4"/>
    <x v="20"/>
    <b v="0"/>
    <s v="null"/>
    <x v="0"/>
    <n v="468"/>
    <n v="2025"/>
    <s v="August"/>
  </r>
  <r>
    <x v="1440"/>
    <x v="4"/>
    <x v="2"/>
    <s v="Fall"/>
    <s v="XL"/>
    <s v="Red"/>
    <n v="49.97"/>
    <n v="0"/>
    <n v="49.97"/>
    <d v="2025-08-06T00:00:00"/>
    <n v="11"/>
    <n v="3.5"/>
    <x v="11"/>
    <b v="1"/>
    <s v="Quality Issue"/>
    <x v="4"/>
    <n v="549.66999999999996"/>
    <n v="2025"/>
    <s v="August"/>
  </r>
  <r>
    <x v="1441"/>
    <x v="0"/>
    <x v="4"/>
    <s v="Summer"/>
    <s v="null"/>
    <s v="Black"/>
    <n v="169.69"/>
    <n v="0"/>
    <n v="169.69"/>
    <d v="2025-08-06T00:00:00"/>
    <n v="29"/>
    <n v="1.9"/>
    <x v="29"/>
    <b v="0"/>
    <s v="null"/>
    <x v="0"/>
    <n v="4921.01"/>
    <n v="2025"/>
    <s v="August"/>
  </r>
  <r>
    <x v="1442"/>
    <x v="0"/>
    <x v="5"/>
    <s v="Spring"/>
    <s v="null"/>
    <s v="White"/>
    <n v="209.3"/>
    <n v="14.2"/>
    <n v="179.58"/>
    <d v="2025-03-05T00:00:00"/>
    <n v="29"/>
    <s v="null"/>
    <x v="0"/>
    <b v="0"/>
    <s v="null"/>
    <x v="0"/>
    <n v="5207.8200000000006"/>
    <n v="2025"/>
    <s v="March"/>
  </r>
  <r>
    <x v="1443"/>
    <x v="1"/>
    <x v="6"/>
    <s v="Summer"/>
    <s v="XXL"/>
    <s v="Pink"/>
    <n v="110.81"/>
    <n v="0"/>
    <n v="110.81"/>
    <d v="2025-08-06T00:00:00"/>
    <n v="24"/>
    <n v="2.4"/>
    <x v="9"/>
    <b v="0"/>
    <s v="null"/>
    <x v="0"/>
    <n v="2659.44"/>
    <n v="2025"/>
    <s v="August"/>
  </r>
  <r>
    <x v="1444"/>
    <x v="2"/>
    <x v="1"/>
    <s v="Fall"/>
    <s v="null"/>
    <s v="Black"/>
    <n v="61.84"/>
    <n v="0"/>
    <n v="61.84"/>
    <d v="2025-08-06T00:00:00"/>
    <n v="0"/>
    <n v="4.7"/>
    <x v="34"/>
    <b v="1"/>
    <s v="Wrong Item"/>
    <x v="6"/>
    <n v="0"/>
    <n v="2025"/>
    <s v="August"/>
  </r>
  <r>
    <x v="1445"/>
    <x v="0"/>
    <x v="0"/>
    <s v="Spring"/>
    <s v="S"/>
    <s v="Brown"/>
    <n v="190.03"/>
    <n v="14.9"/>
    <n v="161.72"/>
    <d v="2025-07-24T00:00:00"/>
    <n v="35"/>
    <n v="4.0999999999999996"/>
    <x v="12"/>
    <b v="0"/>
    <s v="null"/>
    <x v="0"/>
    <n v="5660.2"/>
    <n v="2025"/>
    <s v="July"/>
  </r>
  <r>
    <x v="1446"/>
    <x v="4"/>
    <x v="2"/>
    <s v="Fall"/>
    <s v="XS"/>
    <s v="Red"/>
    <n v="74.27"/>
    <n v="0"/>
    <n v="74.27"/>
    <d v="2025-08-06T00:00:00"/>
    <n v="6"/>
    <n v="1.3"/>
    <x v="31"/>
    <b v="0"/>
    <s v="null"/>
    <x v="0"/>
    <n v="445.62"/>
    <n v="2025"/>
    <s v="August"/>
  </r>
  <r>
    <x v="1447"/>
    <x v="0"/>
    <x v="0"/>
    <s v="Fall"/>
    <s v="XL"/>
    <s v="Beige"/>
    <n v="163.77000000000001"/>
    <n v="30.5"/>
    <n v="113.82"/>
    <d v="2025-08-06T00:00:00"/>
    <n v="10"/>
    <s v="null"/>
    <x v="0"/>
    <b v="0"/>
    <s v="null"/>
    <x v="0"/>
    <n v="1138.1999999999998"/>
    <n v="2025"/>
    <s v="August"/>
  </r>
  <r>
    <x v="1448"/>
    <x v="2"/>
    <x v="3"/>
    <s v="Winter"/>
    <s v="null"/>
    <s v="Purple"/>
    <n v="42.28"/>
    <n v="0"/>
    <n v="42.28"/>
    <d v="2025-08-06T00:00:00"/>
    <n v="22"/>
    <n v="1.9"/>
    <x v="29"/>
    <b v="0"/>
    <s v="null"/>
    <x v="0"/>
    <n v="930.16000000000008"/>
    <n v="2025"/>
    <s v="August"/>
  </r>
  <r>
    <x v="1449"/>
    <x v="4"/>
    <x v="4"/>
    <s v="Summer"/>
    <s v="XS"/>
    <s v="Navy"/>
    <n v="52.92"/>
    <n v="0"/>
    <n v="52.92"/>
    <d v="2025-08-06T00:00:00"/>
    <n v="9"/>
    <s v="null"/>
    <x v="0"/>
    <b v="0"/>
    <s v="null"/>
    <x v="0"/>
    <n v="476.28000000000003"/>
    <n v="2025"/>
    <s v="August"/>
  </r>
  <r>
    <x v="1450"/>
    <x v="2"/>
    <x v="5"/>
    <s v="Spring"/>
    <s v="null"/>
    <s v="Black"/>
    <n v="40.549999999999997"/>
    <n v="6.2"/>
    <n v="38.04"/>
    <d v="2024-09-09T00:00:00"/>
    <n v="26"/>
    <n v="3.7"/>
    <x v="13"/>
    <b v="1"/>
    <s v="Wrong Item"/>
    <x v="6"/>
    <n v="989.04"/>
    <n v="2024"/>
    <s v="September"/>
  </r>
  <r>
    <x v="1451"/>
    <x v="3"/>
    <x v="3"/>
    <s v="Summer"/>
    <s v="XXL"/>
    <s v="Black"/>
    <n v="129.76"/>
    <n v="0"/>
    <n v="129.76"/>
    <d v="2025-08-06T00:00:00"/>
    <n v="39"/>
    <n v="2.9"/>
    <x v="4"/>
    <b v="0"/>
    <s v="null"/>
    <x v="0"/>
    <n v="5060.6399999999994"/>
    <n v="2025"/>
    <s v="August"/>
  </r>
  <r>
    <x v="1452"/>
    <x v="1"/>
    <x v="5"/>
    <s v="Fall"/>
    <s v="XL"/>
    <s v="Purple"/>
    <n v="63.39"/>
    <n v="0"/>
    <n v="63.39"/>
    <d v="2025-08-06T00:00:00"/>
    <n v="50"/>
    <n v="2.5"/>
    <x v="1"/>
    <b v="0"/>
    <s v="null"/>
    <x v="0"/>
    <n v="3169.5"/>
    <n v="2025"/>
    <s v="August"/>
  </r>
  <r>
    <x v="1453"/>
    <x v="3"/>
    <x v="4"/>
    <s v="Fall"/>
    <s v="S"/>
    <s v="Navy"/>
    <n v="191.94"/>
    <n v="1.3"/>
    <n v="189.44"/>
    <d v="2025-08-06T00:00:00"/>
    <n v="39"/>
    <n v="1.2"/>
    <x v="14"/>
    <b v="0"/>
    <s v="null"/>
    <x v="0"/>
    <n v="7388.16"/>
    <n v="2025"/>
    <s v="August"/>
  </r>
  <r>
    <x v="1454"/>
    <x v="2"/>
    <x v="1"/>
    <s v="Spring"/>
    <s v="null"/>
    <s v="Purple"/>
    <n v="63.42"/>
    <n v="0"/>
    <n v="63.42"/>
    <d v="2024-11-12T00:00:00"/>
    <n v="19"/>
    <n v="2.9"/>
    <x v="4"/>
    <b v="1"/>
    <s v="Color Mismatch"/>
    <x v="1"/>
    <n v="1204.98"/>
    <n v="2024"/>
    <s v="November"/>
  </r>
  <r>
    <x v="1455"/>
    <x v="1"/>
    <x v="5"/>
    <s v="Winter"/>
    <s v="XXL"/>
    <s v="Beige"/>
    <n v="35.26"/>
    <n v="0"/>
    <n v="35.26"/>
    <d v="2025-08-06T00:00:00"/>
    <n v="47"/>
    <n v="2.2999999999999998"/>
    <x v="27"/>
    <b v="0"/>
    <s v="null"/>
    <x v="0"/>
    <n v="1657.2199999999998"/>
    <n v="2025"/>
    <s v="August"/>
  </r>
  <r>
    <x v="1456"/>
    <x v="2"/>
    <x v="6"/>
    <s v="Spring"/>
    <s v="null"/>
    <s v="Green"/>
    <n v="44.5"/>
    <n v="0"/>
    <n v="44.5"/>
    <d v="2025-06-13T00:00:00"/>
    <n v="36"/>
    <n v="3.6"/>
    <x v="15"/>
    <b v="0"/>
    <s v="null"/>
    <x v="0"/>
    <n v="1602"/>
    <n v="2025"/>
    <s v="June"/>
  </r>
  <r>
    <x v="1457"/>
    <x v="3"/>
    <x v="0"/>
    <s v="Spring"/>
    <s v="XS"/>
    <s v="White"/>
    <n v="186.78"/>
    <n v="43.4"/>
    <n v="105.72"/>
    <d v="2024-10-03T00:00:00"/>
    <n v="42"/>
    <n v="2.5"/>
    <x v="1"/>
    <b v="1"/>
    <s v="Damaged"/>
    <x v="3"/>
    <n v="4440.24"/>
    <n v="2024"/>
    <s v="October"/>
  </r>
  <r>
    <x v="1458"/>
    <x v="1"/>
    <x v="4"/>
    <s v="Summer"/>
    <s v="L"/>
    <s v="Black"/>
    <n v="116.71"/>
    <n v="55.4"/>
    <n v="52.05"/>
    <d v="2025-08-06T00:00:00"/>
    <n v="15"/>
    <s v="null"/>
    <x v="0"/>
    <b v="0"/>
    <s v="null"/>
    <x v="0"/>
    <n v="780.75"/>
    <n v="2025"/>
    <s v="August"/>
  </r>
  <r>
    <x v="1459"/>
    <x v="2"/>
    <x v="4"/>
    <s v="Winter"/>
    <s v="null"/>
    <s v="Black"/>
    <n v="24.5"/>
    <n v="0"/>
    <n v="24.5"/>
    <d v="2025-08-06T00:00:00"/>
    <n v="7"/>
    <s v="null"/>
    <x v="0"/>
    <b v="0"/>
    <s v="null"/>
    <x v="0"/>
    <n v="171.5"/>
    <n v="2025"/>
    <s v="August"/>
  </r>
  <r>
    <x v="1460"/>
    <x v="2"/>
    <x v="6"/>
    <s v="Winter"/>
    <s v="null"/>
    <s v="Navy"/>
    <n v="23.2"/>
    <n v="0"/>
    <n v="23.2"/>
    <d v="2025-08-06T00:00:00"/>
    <n v="17"/>
    <n v="2.1"/>
    <x v="36"/>
    <b v="0"/>
    <s v="null"/>
    <x v="0"/>
    <n v="394.4"/>
    <n v="2025"/>
    <s v="August"/>
  </r>
  <r>
    <x v="1461"/>
    <x v="4"/>
    <x v="7"/>
    <s v="Winter"/>
    <s v="XL"/>
    <s v="Green"/>
    <n v="73.8"/>
    <n v="0"/>
    <n v="73.8"/>
    <d v="2025-08-06T00:00:00"/>
    <n v="42"/>
    <s v="null"/>
    <x v="0"/>
    <b v="0"/>
    <s v="null"/>
    <x v="0"/>
    <n v="3099.6"/>
    <n v="2025"/>
    <s v="August"/>
  </r>
  <r>
    <x v="1462"/>
    <x v="2"/>
    <x v="0"/>
    <s v="Summer"/>
    <s v="null"/>
    <s v="Black"/>
    <n v="51.33"/>
    <n v="0"/>
    <n v="51.33"/>
    <d v="2025-08-06T00:00:00"/>
    <n v="25"/>
    <n v="1.2"/>
    <x v="14"/>
    <b v="0"/>
    <s v="null"/>
    <x v="0"/>
    <n v="1283.25"/>
    <n v="2025"/>
    <s v="August"/>
  </r>
  <r>
    <x v="1463"/>
    <x v="4"/>
    <x v="4"/>
    <s v="Winter"/>
    <s v="XXL"/>
    <s v="Green"/>
    <n v="80.209999999999994"/>
    <n v="0"/>
    <n v="80.209999999999994"/>
    <d v="2025-08-06T00:00:00"/>
    <n v="17"/>
    <s v="null"/>
    <x v="0"/>
    <b v="0"/>
    <s v="null"/>
    <x v="0"/>
    <n v="1363.57"/>
    <n v="2025"/>
    <s v="August"/>
  </r>
  <r>
    <x v="1464"/>
    <x v="0"/>
    <x v="1"/>
    <s v="Fall"/>
    <s v="L"/>
    <s v="Brown"/>
    <n v="237.65"/>
    <n v="0"/>
    <n v="237.65"/>
    <d v="2025-08-06T00:00:00"/>
    <n v="3"/>
    <n v="3.4"/>
    <x v="7"/>
    <b v="0"/>
    <s v="null"/>
    <x v="0"/>
    <n v="712.95"/>
    <n v="2025"/>
    <s v="August"/>
  </r>
  <r>
    <x v="1465"/>
    <x v="4"/>
    <x v="2"/>
    <s v="Spring"/>
    <s v="S"/>
    <s v="Brown"/>
    <n v="96.35"/>
    <n v="0"/>
    <n v="96.35"/>
    <d v="2024-12-12T00:00:00"/>
    <n v="34"/>
    <n v="3.7"/>
    <x v="13"/>
    <b v="0"/>
    <s v="null"/>
    <x v="0"/>
    <n v="3275.8999999999996"/>
    <n v="2024"/>
    <s v="December"/>
  </r>
  <r>
    <x v="1466"/>
    <x v="4"/>
    <x v="2"/>
    <s v="Winter"/>
    <s v="XL"/>
    <s v="White"/>
    <n v="91.92"/>
    <n v="0"/>
    <n v="91.92"/>
    <d v="2025-08-06T00:00:00"/>
    <n v="29"/>
    <s v="null"/>
    <x v="0"/>
    <b v="0"/>
    <s v="null"/>
    <x v="0"/>
    <n v="2665.68"/>
    <n v="2025"/>
    <s v="August"/>
  </r>
  <r>
    <x v="1467"/>
    <x v="3"/>
    <x v="2"/>
    <s v="Fall"/>
    <s v="XXL"/>
    <s v="Navy"/>
    <n v="194.05"/>
    <n v="0"/>
    <n v="194.05"/>
    <d v="2025-08-06T00:00:00"/>
    <n v="7"/>
    <n v="1.3"/>
    <x v="31"/>
    <b v="0"/>
    <s v="null"/>
    <x v="0"/>
    <n v="1358.3500000000001"/>
    <n v="2025"/>
    <s v="August"/>
  </r>
  <r>
    <x v="1468"/>
    <x v="0"/>
    <x v="6"/>
    <s v="Summer"/>
    <s v="S"/>
    <s v="Red"/>
    <n v="166.88"/>
    <n v="0"/>
    <n v="166.88"/>
    <d v="2025-08-06T00:00:00"/>
    <n v="10"/>
    <n v="1.6"/>
    <x v="5"/>
    <b v="0"/>
    <s v="null"/>
    <x v="0"/>
    <n v="1668.8"/>
    <n v="2025"/>
    <s v="August"/>
  </r>
  <r>
    <x v="1469"/>
    <x v="4"/>
    <x v="4"/>
    <s v="Winter"/>
    <s v="S"/>
    <s v="Red"/>
    <n v="47.01"/>
    <n v="0"/>
    <n v="47.01"/>
    <d v="2025-08-06T00:00:00"/>
    <n v="17"/>
    <n v="1.6"/>
    <x v="5"/>
    <b v="0"/>
    <s v="null"/>
    <x v="0"/>
    <n v="799.17"/>
    <n v="2025"/>
    <s v="August"/>
  </r>
  <r>
    <x v="1470"/>
    <x v="3"/>
    <x v="2"/>
    <s v="Winter"/>
    <s v="XXL"/>
    <s v="Pink"/>
    <n v="119.91"/>
    <n v="20.3"/>
    <n v="95.57"/>
    <d v="2025-08-06T00:00:00"/>
    <n v="15"/>
    <n v="3.8"/>
    <x v="17"/>
    <b v="0"/>
    <s v="null"/>
    <x v="0"/>
    <n v="1433.55"/>
    <n v="2025"/>
    <s v="August"/>
  </r>
  <r>
    <x v="1471"/>
    <x v="2"/>
    <x v="4"/>
    <s v="Fall"/>
    <s v="null"/>
    <s v="Red"/>
    <n v="73.73"/>
    <n v="54.2"/>
    <n v="33.770000000000003"/>
    <d v="2025-08-06T00:00:00"/>
    <n v="37"/>
    <n v="4.0999999999999996"/>
    <x v="12"/>
    <b v="0"/>
    <s v="null"/>
    <x v="0"/>
    <n v="1249.49"/>
    <n v="2025"/>
    <s v="August"/>
  </r>
  <r>
    <x v="1472"/>
    <x v="4"/>
    <x v="0"/>
    <s v="Fall"/>
    <s v="L"/>
    <s v="Black"/>
    <n v="108.65"/>
    <n v="0"/>
    <n v="108.65"/>
    <d v="2025-08-06T00:00:00"/>
    <n v="26"/>
    <n v="2.4"/>
    <x v="9"/>
    <b v="0"/>
    <s v="null"/>
    <x v="0"/>
    <n v="2824.9"/>
    <n v="2025"/>
    <s v="August"/>
  </r>
  <r>
    <x v="1473"/>
    <x v="3"/>
    <x v="3"/>
    <s v="Summer"/>
    <s v="L"/>
    <s v="Red"/>
    <n v="186.53"/>
    <n v="0"/>
    <n v="186.53"/>
    <d v="2025-08-06T00:00:00"/>
    <n v="31"/>
    <n v="2.6"/>
    <x v="3"/>
    <b v="0"/>
    <s v="null"/>
    <x v="0"/>
    <n v="5782.43"/>
    <n v="2025"/>
    <s v="August"/>
  </r>
  <r>
    <x v="1474"/>
    <x v="2"/>
    <x v="0"/>
    <s v="Summer"/>
    <s v="null"/>
    <s v="Red"/>
    <n v="60.34"/>
    <n v="0"/>
    <n v="60.34"/>
    <d v="2025-08-06T00:00:00"/>
    <n v="13"/>
    <s v="null"/>
    <x v="0"/>
    <b v="0"/>
    <s v="null"/>
    <x v="0"/>
    <n v="784.42000000000007"/>
    <n v="2025"/>
    <s v="August"/>
  </r>
  <r>
    <x v="1475"/>
    <x v="2"/>
    <x v="3"/>
    <s v="Winter"/>
    <s v="null"/>
    <s v="Navy"/>
    <n v="61.16"/>
    <n v="0"/>
    <n v="61.16"/>
    <d v="2025-08-06T00:00:00"/>
    <n v="28"/>
    <n v="2.2999999999999998"/>
    <x v="27"/>
    <b v="0"/>
    <s v="null"/>
    <x v="0"/>
    <n v="1712.48"/>
    <n v="2025"/>
    <s v="August"/>
  </r>
  <r>
    <x v="1476"/>
    <x v="3"/>
    <x v="7"/>
    <s v="Winter"/>
    <s v="XL"/>
    <s v="Green"/>
    <n v="168.85"/>
    <n v="35.299999999999997"/>
    <n v="109.25"/>
    <d v="2025-08-06T00:00:00"/>
    <n v="10"/>
    <n v="3.3"/>
    <x v="21"/>
    <b v="0"/>
    <s v="null"/>
    <x v="0"/>
    <n v="1092.5"/>
    <n v="2025"/>
    <s v="August"/>
  </r>
  <r>
    <x v="1477"/>
    <x v="1"/>
    <x v="5"/>
    <s v="Winter"/>
    <s v="L"/>
    <s v="Navy"/>
    <n v="60.08"/>
    <n v="0"/>
    <n v="60.08"/>
    <d v="2025-08-06T00:00:00"/>
    <n v="26"/>
    <s v="null"/>
    <x v="0"/>
    <b v="0"/>
    <s v="null"/>
    <x v="0"/>
    <n v="1562.08"/>
    <n v="2025"/>
    <s v="August"/>
  </r>
  <r>
    <x v="1478"/>
    <x v="2"/>
    <x v="6"/>
    <s v="Summer"/>
    <s v="null"/>
    <s v="Brown"/>
    <n v="39.39"/>
    <n v="29.8"/>
    <n v="27.65"/>
    <d v="2025-08-06T00:00:00"/>
    <n v="13"/>
    <n v="4.7"/>
    <x v="34"/>
    <b v="0"/>
    <s v="null"/>
    <x v="0"/>
    <n v="359.45"/>
    <n v="2025"/>
    <s v="August"/>
  </r>
  <r>
    <x v="1479"/>
    <x v="1"/>
    <x v="6"/>
    <s v="Fall"/>
    <s v="M"/>
    <s v="Pink"/>
    <n v="111.09"/>
    <n v="0"/>
    <n v="111.09"/>
    <d v="2025-08-06T00:00:00"/>
    <n v="24"/>
    <n v="2.2000000000000002"/>
    <x v="40"/>
    <b v="0"/>
    <s v="null"/>
    <x v="0"/>
    <n v="2666.16"/>
    <n v="2025"/>
    <s v="August"/>
  </r>
  <r>
    <x v="1480"/>
    <x v="5"/>
    <x v="2"/>
    <s v="Summer"/>
    <s v="M"/>
    <s v="Green"/>
    <n v="133.51"/>
    <n v="0"/>
    <n v="133.51"/>
    <d v="2025-08-06T00:00:00"/>
    <n v="5"/>
    <n v="1.7"/>
    <x v="8"/>
    <b v="1"/>
    <s v="Quality Issue"/>
    <x v="4"/>
    <n v="667.55"/>
    <n v="2025"/>
    <s v="August"/>
  </r>
  <r>
    <x v="1481"/>
    <x v="5"/>
    <x v="7"/>
    <s v="Summer"/>
    <s v="XS"/>
    <s v="Pink"/>
    <n v="158.9"/>
    <n v="43.5"/>
    <n v="89.78"/>
    <d v="2025-08-06T00:00:00"/>
    <n v="46"/>
    <s v="null"/>
    <x v="0"/>
    <b v="0"/>
    <s v="null"/>
    <x v="0"/>
    <n v="4129.88"/>
    <n v="2025"/>
    <s v="August"/>
  </r>
  <r>
    <x v="1482"/>
    <x v="1"/>
    <x v="6"/>
    <s v="Spring"/>
    <s v="XS"/>
    <s v="Brown"/>
    <n v="65.27"/>
    <n v="19"/>
    <n v="52.87"/>
    <d v="2024-08-29T00:00:00"/>
    <n v="48"/>
    <n v="3"/>
    <x v="0"/>
    <b v="0"/>
    <s v="null"/>
    <x v="0"/>
    <n v="2537.7599999999998"/>
    <n v="2024"/>
    <s v="August"/>
  </r>
  <r>
    <x v="1483"/>
    <x v="2"/>
    <x v="0"/>
    <s v="Fall"/>
    <s v="null"/>
    <s v="Green"/>
    <n v="72.37"/>
    <n v="0"/>
    <n v="72.37"/>
    <d v="2025-08-06T00:00:00"/>
    <n v="24"/>
    <n v="2.9"/>
    <x v="4"/>
    <b v="0"/>
    <s v="null"/>
    <x v="0"/>
    <n v="1736.88"/>
    <n v="2025"/>
    <s v="August"/>
  </r>
  <r>
    <x v="1484"/>
    <x v="5"/>
    <x v="2"/>
    <s v="Fall"/>
    <s v="XL"/>
    <s v="White"/>
    <n v="133.88"/>
    <n v="21.5"/>
    <n v="105.1"/>
    <d v="2025-08-06T00:00:00"/>
    <n v="42"/>
    <n v="3.1"/>
    <x v="30"/>
    <b v="0"/>
    <s v="null"/>
    <x v="0"/>
    <n v="4414.2"/>
    <n v="2025"/>
    <s v="August"/>
  </r>
  <r>
    <x v="1485"/>
    <x v="1"/>
    <x v="0"/>
    <s v="Spring"/>
    <s v="XXL"/>
    <s v="Purple"/>
    <n v="74.3"/>
    <n v="0"/>
    <n v="74.3"/>
    <d v="2024-12-07T00:00:00"/>
    <n v="24"/>
    <n v="4.4000000000000004"/>
    <x v="6"/>
    <b v="0"/>
    <s v="null"/>
    <x v="0"/>
    <n v="1783.1999999999998"/>
    <n v="2024"/>
    <s v="December"/>
  </r>
  <r>
    <x v="1486"/>
    <x v="3"/>
    <x v="2"/>
    <s v="Summer"/>
    <s v="XL"/>
    <s v="Beige"/>
    <n v="192.74"/>
    <n v="47.5"/>
    <n v="101.19"/>
    <d v="2025-08-06T00:00:00"/>
    <n v="40"/>
    <n v="2.8"/>
    <x v="22"/>
    <b v="0"/>
    <s v="null"/>
    <x v="0"/>
    <n v="4047.6"/>
    <n v="2025"/>
    <s v="August"/>
  </r>
  <r>
    <x v="1487"/>
    <x v="2"/>
    <x v="1"/>
    <s v="Summer"/>
    <s v="null"/>
    <s v="Red"/>
    <n v="79.02"/>
    <n v="2.5"/>
    <n v="77.040000000000006"/>
    <d v="2025-08-06T00:00:00"/>
    <n v="16"/>
    <n v="2.8"/>
    <x v="22"/>
    <b v="0"/>
    <s v="null"/>
    <x v="0"/>
    <n v="1232.6400000000001"/>
    <n v="2025"/>
    <s v="August"/>
  </r>
  <r>
    <x v="1488"/>
    <x v="3"/>
    <x v="0"/>
    <s v="Winter"/>
    <s v="S"/>
    <s v="White"/>
    <n v="158.29"/>
    <n v="0"/>
    <n v="158.29"/>
    <d v="2025-08-06T00:00:00"/>
    <n v="5"/>
    <n v="1.6"/>
    <x v="5"/>
    <b v="0"/>
    <s v="null"/>
    <x v="0"/>
    <n v="791.44999999999993"/>
    <n v="2025"/>
    <s v="August"/>
  </r>
  <r>
    <x v="1489"/>
    <x v="1"/>
    <x v="5"/>
    <s v="Winter"/>
    <s v="L"/>
    <s v="White"/>
    <n v="69.33"/>
    <n v="0"/>
    <n v="69.33"/>
    <d v="2025-08-06T00:00:00"/>
    <n v="26"/>
    <n v="4.9000000000000004"/>
    <x v="19"/>
    <b v="0"/>
    <s v="null"/>
    <x v="0"/>
    <n v="1802.58"/>
    <n v="2025"/>
    <s v="August"/>
  </r>
  <r>
    <x v="1490"/>
    <x v="3"/>
    <x v="6"/>
    <s v="Winter"/>
    <s v="XS"/>
    <s v="Brown"/>
    <n v="86.89"/>
    <n v="19.5"/>
    <n v="69.95"/>
    <d v="2025-08-06T00:00:00"/>
    <n v="49"/>
    <n v="1.3"/>
    <x v="31"/>
    <b v="0"/>
    <s v="null"/>
    <x v="0"/>
    <n v="3427.55"/>
    <n v="2025"/>
    <s v="August"/>
  </r>
  <r>
    <x v="1491"/>
    <x v="0"/>
    <x v="1"/>
    <s v="Fall"/>
    <s v="L"/>
    <s v="Green"/>
    <n v="162.75"/>
    <n v="0"/>
    <n v="162.75"/>
    <d v="2025-08-06T00:00:00"/>
    <n v="13"/>
    <n v="4.8"/>
    <x v="33"/>
    <b v="0"/>
    <s v="null"/>
    <x v="0"/>
    <n v="2115.75"/>
    <n v="2025"/>
    <s v="August"/>
  </r>
  <r>
    <x v="1492"/>
    <x v="3"/>
    <x v="4"/>
    <s v="Summer"/>
    <s v="M"/>
    <s v="Blue"/>
    <n v="70.28"/>
    <n v="0"/>
    <n v="70.28"/>
    <d v="2025-08-06T00:00:00"/>
    <n v="27"/>
    <n v="4.7"/>
    <x v="34"/>
    <b v="0"/>
    <s v="null"/>
    <x v="0"/>
    <n v="1897.56"/>
    <n v="2025"/>
    <s v="August"/>
  </r>
  <r>
    <x v="1493"/>
    <x v="4"/>
    <x v="3"/>
    <s v="Spring"/>
    <s v="S"/>
    <s v="White"/>
    <n v="111.91"/>
    <n v="0"/>
    <n v="111.91"/>
    <d v="2025-07-22T00:00:00"/>
    <n v="28"/>
    <n v="1.8"/>
    <x v="23"/>
    <b v="0"/>
    <s v="null"/>
    <x v="0"/>
    <n v="3133.48"/>
    <n v="2025"/>
    <s v="July"/>
  </r>
  <r>
    <x v="1494"/>
    <x v="0"/>
    <x v="5"/>
    <s v="Fall"/>
    <s v="S"/>
    <s v="Purple"/>
    <n v="143.76"/>
    <n v="0"/>
    <n v="143.76"/>
    <d v="2025-08-06T00:00:00"/>
    <n v="7"/>
    <n v="2"/>
    <x v="38"/>
    <b v="0"/>
    <s v="null"/>
    <x v="0"/>
    <n v="1006.3199999999999"/>
    <n v="2025"/>
    <s v="August"/>
  </r>
  <r>
    <x v="1495"/>
    <x v="5"/>
    <x v="4"/>
    <s v="Summer"/>
    <s v="S"/>
    <s v="Purple"/>
    <n v="169.89"/>
    <n v="0"/>
    <n v="169.89"/>
    <d v="2025-08-06T00:00:00"/>
    <n v="17"/>
    <n v="1.3"/>
    <x v="31"/>
    <b v="0"/>
    <s v="null"/>
    <x v="0"/>
    <n v="2888.1299999999997"/>
    <n v="2025"/>
    <s v="August"/>
  </r>
  <r>
    <x v="1496"/>
    <x v="3"/>
    <x v="0"/>
    <s v="Winter"/>
    <s v="XL"/>
    <s v="White"/>
    <n v="72.290000000000006"/>
    <n v="0"/>
    <n v="72.290000000000006"/>
    <d v="2025-08-06T00:00:00"/>
    <n v="0"/>
    <s v="null"/>
    <x v="0"/>
    <b v="0"/>
    <s v="null"/>
    <x v="0"/>
    <n v="0"/>
    <n v="2025"/>
    <s v="August"/>
  </r>
  <r>
    <x v="1497"/>
    <x v="0"/>
    <x v="7"/>
    <s v="Winter"/>
    <s v="XS"/>
    <s v="Purple"/>
    <n v="136.19999999999999"/>
    <n v="10.199999999999999"/>
    <n v="122.31"/>
    <d v="2025-08-06T00:00:00"/>
    <n v="10"/>
    <n v="3.6"/>
    <x v="15"/>
    <b v="0"/>
    <s v="null"/>
    <x v="0"/>
    <n v="1223.0999999999999"/>
    <n v="2025"/>
    <s v="August"/>
  </r>
  <r>
    <x v="1498"/>
    <x v="1"/>
    <x v="7"/>
    <s v="Summer"/>
    <s v="S"/>
    <s v="Red"/>
    <n v="92.5"/>
    <n v="0"/>
    <n v="92.5"/>
    <d v="2025-08-06T00:00:00"/>
    <n v="15"/>
    <n v="2.7"/>
    <x v="39"/>
    <b v="0"/>
    <s v="null"/>
    <x v="0"/>
    <n v="1387.5"/>
    <n v="2025"/>
    <s v="August"/>
  </r>
  <r>
    <x v="1499"/>
    <x v="3"/>
    <x v="2"/>
    <s v="Winter"/>
    <s v="L"/>
    <s v="Purple"/>
    <n v="89.5"/>
    <n v="0"/>
    <n v="89.5"/>
    <d v="2025-08-06T00:00:00"/>
    <n v="5"/>
    <n v="4.5"/>
    <x v="24"/>
    <b v="0"/>
    <s v="null"/>
    <x v="0"/>
    <n v="447.5"/>
    <n v="2025"/>
    <s v="August"/>
  </r>
  <r>
    <x v="1500"/>
    <x v="0"/>
    <x v="4"/>
    <s v="Spring"/>
    <s v="L"/>
    <s v="Beige"/>
    <n v="161.51"/>
    <n v="0"/>
    <n v="161.51"/>
    <d v="2024-11-02T00:00:00"/>
    <n v="22"/>
    <n v="4.7"/>
    <x v="34"/>
    <b v="0"/>
    <s v="null"/>
    <x v="0"/>
    <n v="3553.22"/>
    <n v="2024"/>
    <s v="November"/>
  </r>
  <r>
    <x v="1501"/>
    <x v="2"/>
    <x v="0"/>
    <s v="Winter"/>
    <s v="null"/>
    <s v="Brown"/>
    <n v="38.119999999999997"/>
    <n v="0"/>
    <n v="38.119999999999997"/>
    <d v="2025-08-06T00:00:00"/>
    <n v="18"/>
    <n v="4.4000000000000004"/>
    <x v="6"/>
    <b v="1"/>
    <s v="Damaged"/>
    <x v="3"/>
    <n v="686.16"/>
    <n v="2025"/>
    <s v="August"/>
  </r>
  <r>
    <x v="1502"/>
    <x v="5"/>
    <x v="4"/>
    <s v="Summer"/>
    <s v="XS"/>
    <s v="Purple"/>
    <n v="100.08"/>
    <n v="0"/>
    <n v="100.08"/>
    <d v="2025-08-06T00:00:00"/>
    <n v="23"/>
    <n v="4.8"/>
    <x v="33"/>
    <b v="0"/>
    <s v="null"/>
    <x v="0"/>
    <n v="2301.84"/>
    <n v="2025"/>
    <s v="August"/>
  </r>
  <r>
    <x v="1503"/>
    <x v="5"/>
    <x v="1"/>
    <s v="Fall"/>
    <s v="L"/>
    <s v="White"/>
    <n v="161.79"/>
    <n v="0"/>
    <n v="161.79"/>
    <d v="2025-08-06T00:00:00"/>
    <n v="44"/>
    <n v="3.9"/>
    <x v="26"/>
    <b v="0"/>
    <s v="null"/>
    <x v="0"/>
    <n v="7118.7599999999993"/>
    <n v="2025"/>
    <s v="August"/>
  </r>
  <r>
    <x v="1504"/>
    <x v="4"/>
    <x v="5"/>
    <s v="Fall"/>
    <s v="XL"/>
    <s v="Black"/>
    <n v="46.42"/>
    <n v="0"/>
    <n v="46.42"/>
    <d v="2025-08-06T00:00:00"/>
    <n v="2"/>
    <n v="3.7"/>
    <x v="13"/>
    <b v="1"/>
    <s v="Changed Mind"/>
    <x v="5"/>
    <n v="92.84"/>
    <n v="2025"/>
    <s v="August"/>
  </r>
  <r>
    <x v="1505"/>
    <x v="3"/>
    <x v="1"/>
    <s v="Spring"/>
    <s v="L"/>
    <s v="Brown"/>
    <n v="199.33"/>
    <n v="44.3"/>
    <n v="111.03"/>
    <d v="2024-11-20T00:00:00"/>
    <n v="19"/>
    <n v="1.8"/>
    <x v="23"/>
    <b v="0"/>
    <s v="null"/>
    <x v="0"/>
    <n v="2109.5700000000002"/>
    <n v="2024"/>
    <s v="November"/>
  </r>
  <r>
    <x v="1506"/>
    <x v="4"/>
    <x v="7"/>
    <s v="Summer"/>
    <s v="XXL"/>
    <s v="Black"/>
    <n v="25.77"/>
    <n v="0"/>
    <n v="25.77"/>
    <d v="2025-08-06T00:00:00"/>
    <n v="5"/>
    <n v="3.1"/>
    <x v="30"/>
    <b v="0"/>
    <s v="null"/>
    <x v="0"/>
    <n v="128.85"/>
    <n v="2025"/>
    <s v="August"/>
  </r>
  <r>
    <x v="1507"/>
    <x v="3"/>
    <x v="7"/>
    <s v="Winter"/>
    <s v="M"/>
    <s v="Navy"/>
    <n v="180.67"/>
    <n v="0"/>
    <n v="180.67"/>
    <d v="2025-08-06T00:00:00"/>
    <n v="31"/>
    <n v="4.4000000000000004"/>
    <x v="6"/>
    <b v="0"/>
    <s v="null"/>
    <x v="0"/>
    <n v="5600.7699999999995"/>
    <n v="2025"/>
    <s v="August"/>
  </r>
  <r>
    <x v="1508"/>
    <x v="3"/>
    <x v="7"/>
    <s v="Spring"/>
    <s v="L"/>
    <s v="Green"/>
    <n v="198.13"/>
    <n v="46.1"/>
    <n v="106.79"/>
    <d v="2025-05-19T00:00:00"/>
    <n v="8"/>
    <n v="3.2"/>
    <x v="35"/>
    <b v="0"/>
    <s v="null"/>
    <x v="0"/>
    <n v="854.32"/>
    <n v="2025"/>
    <s v="May"/>
  </r>
  <r>
    <x v="1509"/>
    <x v="5"/>
    <x v="1"/>
    <s v="Summer"/>
    <s v="null"/>
    <s v="Navy"/>
    <n v="161.53"/>
    <n v="5.3"/>
    <n v="152.97"/>
    <d v="2025-08-06T00:00:00"/>
    <n v="33"/>
    <n v="3.7"/>
    <x v="13"/>
    <b v="0"/>
    <s v="null"/>
    <x v="0"/>
    <n v="5048.01"/>
    <n v="2025"/>
    <s v="August"/>
  </r>
  <r>
    <x v="1510"/>
    <x v="4"/>
    <x v="0"/>
    <s v="Spring"/>
    <s v="M"/>
    <s v="Gray"/>
    <n v="25.97"/>
    <n v="0"/>
    <n v="25.97"/>
    <d v="2024-11-28T00:00:00"/>
    <n v="31"/>
    <n v="1.2"/>
    <x v="14"/>
    <b v="0"/>
    <s v="null"/>
    <x v="0"/>
    <n v="805.06999999999994"/>
    <n v="2024"/>
    <s v="November"/>
  </r>
  <r>
    <x v="1511"/>
    <x v="1"/>
    <x v="7"/>
    <s v="Summer"/>
    <s v="L"/>
    <s v="Beige"/>
    <n v="85"/>
    <n v="39.9"/>
    <n v="51.09"/>
    <d v="2025-08-06T00:00:00"/>
    <n v="44"/>
    <n v="3"/>
    <x v="0"/>
    <b v="0"/>
    <s v="null"/>
    <x v="0"/>
    <n v="2247.96"/>
    <n v="2025"/>
    <s v="August"/>
  </r>
  <r>
    <x v="1512"/>
    <x v="2"/>
    <x v="1"/>
    <s v="Summer"/>
    <s v="null"/>
    <s v="Pink"/>
    <n v="75.03"/>
    <n v="10.9"/>
    <n v="66.849999999999994"/>
    <d v="2025-08-06T00:00:00"/>
    <n v="12"/>
    <n v="1.2"/>
    <x v="14"/>
    <b v="0"/>
    <s v="null"/>
    <x v="0"/>
    <n v="802.19999999999993"/>
    <n v="2025"/>
    <s v="August"/>
  </r>
  <r>
    <x v="1513"/>
    <x v="2"/>
    <x v="5"/>
    <s v="Winter"/>
    <s v="null"/>
    <s v="Beige"/>
    <n v="33.880000000000003"/>
    <n v="0"/>
    <n v="33.880000000000003"/>
    <d v="2025-08-06T00:00:00"/>
    <n v="9"/>
    <s v="null"/>
    <x v="0"/>
    <b v="0"/>
    <s v="null"/>
    <x v="0"/>
    <n v="304.92"/>
    <n v="2025"/>
    <s v="August"/>
  </r>
  <r>
    <x v="1514"/>
    <x v="3"/>
    <x v="2"/>
    <s v="Summer"/>
    <s v="XS"/>
    <s v="Purple"/>
    <n v="142"/>
    <n v="12.3"/>
    <n v="124.53"/>
    <d v="2025-08-06T00:00:00"/>
    <n v="39"/>
    <n v="3.3"/>
    <x v="21"/>
    <b v="0"/>
    <s v="null"/>
    <x v="0"/>
    <n v="4856.67"/>
    <n v="2025"/>
    <s v="August"/>
  </r>
  <r>
    <x v="1515"/>
    <x v="5"/>
    <x v="4"/>
    <s v="Fall"/>
    <s v="XL"/>
    <s v="Green"/>
    <n v="125.46"/>
    <n v="0"/>
    <n v="125.46"/>
    <d v="2025-08-06T00:00:00"/>
    <n v="26"/>
    <n v="1.1000000000000001"/>
    <x v="16"/>
    <b v="0"/>
    <s v="null"/>
    <x v="0"/>
    <n v="3261.96"/>
    <n v="2025"/>
    <s v="August"/>
  </r>
  <r>
    <x v="1516"/>
    <x v="3"/>
    <x v="4"/>
    <s v="Winter"/>
    <s v="L"/>
    <s v="Blue"/>
    <n v="138.79"/>
    <n v="0"/>
    <n v="138.79"/>
    <d v="2025-08-06T00:00:00"/>
    <n v="16"/>
    <s v="null"/>
    <x v="0"/>
    <b v="1"/>
    <s v="Size Issue"/>
    <x v="2"/>
    <n v="2220.64"/>
    <n v="2025"/>
    <s v="August"/>
  </r>
  <r>
    <x v="1517"/>
    <x v="4"/>
    <x v="5"/>
    <s v="Spring"/>
    <s v="XL"/>
    <s v="Pink"/>
    <n v="81.81"/>
    <n v="37.9"/>
    <n v="50.8"/>
    <d v="2025-02-16T00:00:00"/>
    <n v="44"/>
    <s v="null"/>
    <x v="0"/>
    <b v="0"/>
    <s v="null"/>
    <x v="0"/>
    <n v="2235.1999999999998"/>
    <n v="2025"/>
    <s v="February"/>
  </r>
  <r>
    <x v="1518"/>
    <x v="2"/>
    <x v="1"/>
    <s v="Fall"/>
    <s v="null"/>
    <s v="Brown"/>
    <n v="78.260000000000005"/>
    <n v="47.3"/>
    <n v="41.24"/>
    <d v="2025-08-06T00:00:00"/>
    <n v="20"/>
    <n v="4"/>
    <x v="20"/>
    <b v="0"/>
    <s v="null"/>
    <x v="0"/>
    <n v="824.80000000000007"/>
    <n v="2025"/>
    <s v="August"/>
  </r>
  <r>
    <x v="1519"/>
    <x v="4"/>
    <x v="2"/>
    <s v="Spring"/>
    <s v="XL"/>
    <s v="Navy"/>
    <n v="119.33"/>
    <n v="16"/>
    <n v="100.24"/>
    <d v="2024-08-16T00:00:00"/>
    <n v="35"/>
    <s v="null"/>
    <x v="0"/>
    <b v="0"/>
    <s v="null"/>
    <x v="0"/>
    <n v="3508.3999999999996"/>
    <n v="2024"/>
    <s v="August"/>
  </r>
  <r>
    <x v="1520"/>
    <x v="2"/>
    <x v="5"/>
    <s v="Spring"/>
    <s v="null"/>
    <s v="Black"/>
    <n v="52.97"/>
    <n v="0"/>
    <n v="52.97"/>
    <d v="2025-07-26T00:00:00"/>
    <n v="36"/>
    <n v="4.5999999999999996"/>
    <x v="10"/>
    <b v="0"/>
    <s v="null"/>
    <x v="0"/>
    <n v="1906.92"/>
    <n v="2025"/>
    <s v="July"/>
  </r>
  <r>
    <x v="1521"/>
    <x v="2"/>
    <x v="3"/>
    <s v="Winter"/>
    <s v="null"/>
    <s v="Blue"/>
    <n v="69.48"/>
    <n v="0"/>
    <n v="69.48"/>
    <d v="2025-08-06T00:00:00"/>
    <n v="17"/>
    <n v="3.4"/>
    <x v="7"/>
    <b v="0"/>
    <s v="null"/>
    <x v="0"/>
    <n v="1181.1600000000001"/>
    <n v="2025"/>
    <s v="August"/>
  </r>
  <r>
    <x v="1522"/>
    <x v="0"/>
    <x v="2"/>
    <s v="Summer"/>
    <s v="L"/>
    <s v="Gray"/>
    <n v="177.82"/>
    <n v="0"/>
    <n v="177.82"/>
    <d v="2025-08-06T00:00:00"/>
    <n v="9"/>
    <n v="1.1000000000000001"/>
    <x v="16"/>
    <b v="0"/>
    <s v="null"/>
    <x v="0"/>
    <n v="1600.3799999999999"/>
    <n v="2025"/>
    <s v="August"/>
  </r>
  <r>
    <x v="1523"/>
    <x v="3"/>
    <x v="2"/>
    <s v="Winter"/>
    <s v="L"/>
    <s v="Pink"/>
    <n v="142.71"/>
    <n v="0"/>
    <n v="142.71"/>
    <d v="2025-08-06T00:00:00"/>
    <n v="28"/>
    <n v="1"/>
    <x v="32"/>
    <b v="0"/>
    <s v="null"/>
    <x v="0"/>
    <n v="3995.88"/>
    <n v="2025"/>
    <s v="August"/>
  </r>
  <r>
    <x v="1524"/>
    <x v="4"/>
    <x v="0"/>
    <s v="Spring"/>
    <s v="XS"/>
    <s v="Blue"/>
    <n v="105.21"/>
    <n v="0"/>
    <n v="105.21"/>
    <d v="2024-11-02T00:00:00"/>
    <n v="41"/>
    <n v="4.9000000000000004"/>
    <x v="19"/>
    <b v="0"/>
    <s v="null"/>
    <x v="0"/>
    <n v="4313.6099999999997"/>
    <n v="2024"/>
    <s v="November"/>
  </r>
  <r>
    <x v="1525"/>
    <x v="2"/>
    <x v="7"/>
    <s v="Fall"/>
    <s v="null"/>
    <s v="Gray"/>
    <n v="65.09"/>
    <n v="49.8"/>
    <n v="32.68"/>
    <d v="2025-08-06T00:00:00"/>
    <n v="32"/>
    <n v="4.9000000000000004"/>
    <x v="19"/>
    <b v="0"/>
    <s v="null"/>
    <x v="0"/>
    <n v="1045.76"/>
    <n v="2025"/>
    <s v="August"/>
  </r>
  <r>
    <x v="1526"/>
    <x v="0"/>
    <x v="1"/>
    <s v="Winter"/>
    <s v="M"/>
    <s v="Navy"/>
    <n v="167.39"/>
    <n v="0"/>
    <n v="167.39"/>
    <d v="2025-08-06T00:00:00"/>
    <n v="43"/>
    <n v="1.8"/>
    <x v="23"/>
    <b v="0"/>
    <s v="null"/>
    <x v="0"/>
    <n v="7197.7699999999995"/>
    <n v="2025"/>
    <s v="August"/>
  </r>
  <r>
    <x v="1527"/>
    <x v="2"/>
    <x v="1"/>
    <s v="Winter"/>
    <s v="null"/>
    <s v="Red"/>
    <n v="49.89"/>
    <n v="0"/>
    <n v="49.89"/>
    <d v="2025-08-06T00:00:00"/>
    <n v="32"/>
    <n v="2.4"/>
    <x v="9"/>
    <b v="0"/>
    <s v="null"/>
    <x v="0"/>
    <n v="1596.48"/>
    <n v="2025"/>
    <s v="August"/>
  </r>
  <r>
    <x v="1528"/>
    <x v="0"/>
    <x v="2"/>
    <s v="Fall"/>
    <s v="S"/>
    <s v="White"/>
    <n v="218.06"/>
    <n v="0"/>
    <n v="218.06"/>
    <d v="2025-08-06T00:00:00"/>
    <n v="32"/>
    <n v="4"/>
    <x v="20"/>
    <b v="0"/>
    <s v="null"/>
    <x v="0"/>
    <n v="6977.92"/>
    <n v="2025"/>
    <s v="August"/>
  </r>
  <r>
    <x v="1529"/>
    <x v="4"/>
    <x v="6"/>
    <s v="Summer"/>
    <s v="XS"/>
    <s v="White"/>
    <n v="66.64"/>
    <n v="21.8"/>
    <n v="52.11"/>
    <d v="2025-08-06T00:00:00"/>
    <n v="25"/>
    <n v="3.5"/>
    <x v="11"/>
    <b v="1"/>
    <s v="Changed Mind"/>
    <x v="5"/>
    <n v="1302.75"/>
    <n v="2025"/>
    <s v="August"/>
  </r>
  <r>
    <x v="1530"/>
    <x v="0"/>
    <x v="5"/>
    <s v="Fall"/>
    <s v="S"/>
    <s v="Gray"/>
    <n v="124.69"/>
    <n v="40.9"/>
    <n v="73.69"/>
    <d v="2025-08-06T00:00:00"/>
    <n v="9"/>
    <n v="4.0999999999999996"/>
    <x v="12"/>
    <b v="0"/>
    <s v="null"/>
    <x v="0"/>
    <n v="663.21"/>
    <n v="2025"/>
    <s v="August"/>
  </r>
  <r>
    <x v="1531"/>
    <x v="1"/>
    <x v="3"/>
    <s v="Summer"/>
    <s v="S"/>
    <s v="Pink"/>
    <n v="28.24"/>
    <n v="48.2"/>
    <n v="14.63"/>
    <d v="2025-08-06T00:00:00"/>
    <n v="20"/>
    <n v="4.5"/>
    <x v="24"/>
    <b v="0"/>
    <s v="null"/>
    <x v="0"/>
    <n v="292.60000000000002"/>
    <n v="2025"/>
    <s v="August"/>
  </r>
  <r>
    <x v="1532"/>
    <x v="2"/>
    <x v="0"/>
    <s v="Summer"/>
    <s v="null"/>
    <s v="Purple"/>
    <n v="76.39"/>
    <n v="53.9"/>
    <n v="35.22"/>
    <d v="2025-08-06T00:00:00"/>
    <n v="15"/>
    <n v="1.5"/>
    <x v="18"/>
    <b v="0"/>
    <s v="null"/>
    <x v="0"/>
    <n v="528.29999999999995"/>
    <n v="2025"/>
    <s v="August"/>
  </r>
  <r>
    <x v="1533"/>
    <x v="4"/>
    <x v="0"/>
    <s v="Winter"/>
    <s v="M"/>
    <s v="Blue"/>
    <n v="96.82"/>
    <n v="0"/>
    <n v="96.82"/>
    <d v="2025-08-06T00:00:00"/>
    <n v="0"/>
    <n v="1.1000000000000001"/>
    <x v="16"/>
    <b v="0"/>
    <s v="null"/>
    <x v="0"/>
    <n v="0"/>
    <n v="2025"/>
    <s v="August"/>
  </r>
  <r>
    <x v="1534"/>
    <x v="3"/>
    <x v="2"/>
    <s v="Fall"/>
    <s v="XS"/>
    <s v="Navy"/>
    <n v="159.25"/>
    <n v="28.2"/>
    <n v="114.34"/>
    <d v="2025-08-06T00:00:00"/>
    <n v="1"/>
    <s v="null"/>
    <x v="0"/>
    <b v="1"/>
    <s v="Wrong Item"/>
    <x v="6"/>
    <n v="114.34"/>
    <n v="2025"/>
    <s v="August"/>
  </r>
  <r>
    <x v="1535"/>
    <x v="5"/>
    <x v="0"/>
    <s v="Summer"/>
    <s v="XXL"/>
    <s v="Navy"/>
    <n v="171.93"/>
    <n v="52.3"/>
    <n v="82.01"/>
    <d v="2025-08-06T00:00:00"/>
    <n v="28"/>
    <n v="2.2000000000000002"/>
    <x v="40"/>
    <b v="0"/>
    <s v="null"/>
    <x v="0"/>
    <n v="2296.2800000000002"/>
    <n v="2025"/>
    <s v="August"/>
  </r>
  <r>
    <x v="1536"/>
    <x v="1"/>
    <x v="0"/>
    <s v="Summer"/>
    <s v="XS"/>
    <s v="Brown"/>
    <n v="85.25"/>
    <n v="0"/>
    <n v="85.25"/>
    <d v="2025-08-06T00:00:00"/>
    <n v="11"/>
    <s v="null"/>
    <x v="0"/>
    <b v="0"/>
    <s v="null"/>
    <x v="0"/>
    <n v="937.75"/>
    <n v="2025"/>
    <s v="August"/>
  </r>
  <r>
    <x v="1537"/>
    <x v="1"/>
    <x v="2"/>
    <s v="Spring"/>
    <s v="XXL"/>
    <s v="Pink"/>
    <n v="70.48"/>
    <n v="0"/>
    <n v="70.48"/>
    <d v="2024-11-27T00:00:00"/>
    <n v="22"/>
    <n v="1.2"/>
    <x v="14"/>
    <b v="0"/>
    <s v="null"/>
    <x v="0"/>
    <n v="1550.5600000000002"/>
    <n v="2024"/>
    <s v="November"/>
  </r>
  <r>
    <x v="1538"/>
    <x v="0"/>
    <x v="2"/>
    <s v="Spring"/>
    <s v="S"/>
    <s v="Brown"/>
    <n v="203.02"/>
    <n v="0"/>
    <n v="203.02"/>
    <d v="2025-05-17T00:00:00"/>
    <n v="23"/>
    <n v="3.5"/>
    <x v="11"/>
    <b v="1"/>
    <s v="Quality Issue"/>
    <x v="4"/>
    <n v="4669.46"/>
    <n v="2025"/>
    <s v="May"/>
  </r>
  <r>
    <x v="1539"/>
    <x v="5"/>
    <x v="5"/>
    <s v="Fall"/>
    <s v="XXL"/>
    <s v="Pink"/>
    <n v="115.39"/>
    <n v="11.2"/>
    <n v="102.47"/>
    <d v="2025-08-06T00:00:00"/>
    <n v="4"/>
    <n v="3.8"/>
    <x v="17"/>
    <b v="0"/>
    <s v="null"/>
    <x v="0"/>
    <n v="409.88"/>
    <n v="2025"/>
    <s v="August"/>
  </r>
  <r>
    <x v="1540"/>
    <x v="2"/>
    <x v="3"/>
    <s v="Spring"/>
    <s v="null"/>
    <s v="Pink"/>
    <n v="27.91"/>
    <n v="49.8"/>
    <n v="14.01"/>
    <d v="2025-02-13T00:00:00"/>
    <n v="12"/>
    <n v="2.6"/>
    <x v="3"/>
    <b v="0"/>
    <s v="null"/>
    <x v="0"/>
    <n v="168.12"/>
    <n v="2025"/>
    <s v="February"/>
  </r>
  <r>
    <x v="1541"/>
    <x v="2"/>
    <x v="4"/>
    <s v="Winter"/>
    <s v="null"/>
    <s v="Navy"/>
    <n v="79.69"/>
    <n v="0"/>
    <n v="79.69"/>
    <d v="2025-08-06T00:00:00"/>
    <n v="44"/>
    <n v="1.6"/>
    <x v="5"/>
    <b v="0"/>
    <s v="null"/>
    <x v="0"/>
    <n v="3506.3599999999997"/>
    <n v="2025"/>
    <s v="August"/>
  </r>
  <r>
    <x v="1542"/>
    <x v="4"/>
    <x v="7"/>
    <s v="Fall"/>
    <s v="S"/>
    <s v="Brown"/>
    <n v="47.22"/>
    <n v="0"/>
    <n v="47.22"/>
    <d v="2025-08-06T00:00:00"/>
    <n v="19"/>
    <n v="1.9"/>
    <x v="29"/>
    <b v="0"/>
    <s v="null"/>
    <x v="0"/>
    <n v="897.18"/>
    <n v="2025"/>
    <s v="August"/>
  </r>
  <r>
    <x v="1543"/>
    <x v="3"/>
    <x v="4"/>
    <s v="Fall"/>
    <s v="null"/>
    <s v="Brown"/>
    <n v="172.27"/>
    <n v="14.9"/>
    <n v="146.6"/>
    <d v="2025-08-06T00:00:00"/>
    <n v="8"/>
    <n v="3.7"/>
    <x v="13"/>
    <b v="0"/>
    <s v="null"/>
    <x v="0"/>
    <n v="1172.8"/>
    <n v="2025"/>
    <s v="August"/>
  </r>
  <r>
    <x v="1544"/>
    <x v="2"/>
    <x v="0"/>
    <s v="Winter"/>
    <s v="null"/>
    <s v="Black"/>
    <n v="27.9"/>
    <n v="0"/>
    <n v="27.9"/>
    <d v="2025-08-06T00:00:00"/>
    <n v="27"/>
    <n v="3"/>
    <x v="0"/>
    <b v="1"/>
    <s v="Changed Mind"/>
    <x v="5"/>
    <n v="753.3"/>
    <n v="2025"/>
    <s v="August"/>
  </r>
  <r>
    <x v="1545"/>
    <x v="5"/>
    <x v="0"/>
    <s v="Spring"/>
    <s v="S"/>
    <s v="Beige"/>
    <n v="139.26"/>
    <n v="0"/>
    <n v="139.26"/>
    <d v="2025-01-02T00:00:00"/>
    <n v="32"/>
    <n v="3.4"/>
    <x v="7"/>
    <b v="0"/>
    <s v="null"/>
    <x v="0"/>
    <n v="4456.32"/>
    <n v="2025"/>
    <s v="January"/>
  </r>
  <r>
    <x v="1546"/>
    <x v="2"/>
    <x v="5"/>
    <s v="Summer"/>
    <s v="null"/>
    <s v="Gray"/>
    <n v="30.47"/>
    <n v="0"/>
    <n v="30.47"/>
    <d v="2025-08-06T00:00:00"/>
    <n v="34"/>
    <n v="4.2"/>
    <x v="25"/>
    <b v="0"/>
    <s v="null"/>
    <x v="0"/>
    <n v="1035.98"/>
    <n v="2025"/>
    <s v="August"/>
  </r>
  <r>
    <x v="1547"/>
    <x v="0"/>
    <x v="6"/>
    <s v="Fall"/>
    <s v="M"/>
    <s v="Purple"/>
    <n v="141.53"/>
    <n v="39.799999999999997"/>
    <n v="85.2"/>
    <d v="2025-08-06T00:00:00"/>
    <n v="47"/>
    <n v="3.5"/>
    <x v="11"/>
    <b v="0"/>
    <s v="null"/>
    <x v="0"/>
    <n v="4004.4"/>
    <n v="2025"/>
    <s v="August"/>
  </r>
  <r>
    <x v="1548"/>
    <x v="5"/>
    <x v="6"/>
    <s v="Spring"/>
    <s v="XL"/>
    <s v="Gray"/>
    <n v="47.45"/>
    <n v="24.4"/>
    <n v="35.869999999999997"/>
    <d v="2025-06-15T00:00:00"/>
    <n v="42"/>
    <n v="2.8"/>
    <x v="22"/>
    <b v="0"/>
    <s v="null"/>
    <x v="0"/>
    <n v="1506.54"/>
    <n v="2025"/>
    <s v="June"/>
  </r>
  <r>
    <x v="1549"/>
    <x v="4"/>
    <x v="6"/>
    <s v="Winter"/>
    <s v="XS"/>
    <s v="Navy"/>
    <n v="51.39"/>
    <n v="6.3"/>
    <n v="48.15"/>
    <d v="2025-08-06T00:00:00"/>
    <n v="46"/>
    <s v="null"/>
    <x v="0"/>
    <b v="0"/>
    <s v="null"/>
    <x v="0"/>
    <n v="2214.9"/>
    <n v="2025"/>
    <s v="August"/>
  </r>
  <r>
    <x v="1550"/>
    <x v="1"/>
    <x v="6"/>
    <s v="Spring"/>
    <s v="null"/>
    <s v="White"/>
    <n v="74.13"/>
    <n v="0"/>
    <n v="74.13"/>
    <d v="2024-11-13T00:00:00"/>
    <n v="23"/>
    <s v="null"/>
    <x v="0"/>
    <b v="0"/>
    <s v="null"/>
    <x v="0"/>
    <n v="1704.9899999999998"/>
    <n v="2024"/>
    <s v="November"/>
  </r>
  <r>
    <x v="1551"/>
    <x v="5"/>
    <x v="0"/>
    <s v="Fall"/>
    <s v="XL"/>
    <s v="Purple"/>
    <n v="156.13999999999999"/>
    <n v="5"/>
    <n v="148.33000000000001"/>
    <d v="2025-08-06T00:00:00"/>
    <n v="39"/>
    <s v="null"/>
    <x v="0"/>
    <b v="0"/>
    <s v="null"/>
    <x v="0"/>
    <n v="5784.8700000000008"/>
    <n v="2025"/>
    <s v="August"/>
  </r>
  <r>
    <x v="1552"/>
    <x v="0"/>
    <x v="2"/>
    <s v="Summer"/>
    <s v="XS"/>
    <s v="Green"/>
    <n v="105.3"/>
    <n v="0"/>
    <n v="105.3"/>
    <d v="2025-08-06T00:00:00"/>
    <n v="1"/>
    <n v="3"/>
    <x v="0"/>
    <b v="0"/>
    <s v="null"/>
    <x v="0"/>
    <n v="105.3"/>
    <n v="2025"/>
    <s v="August"/>
  </r>
  <r>
    <x v="1553"/>
    <x v="5"/>
    <x v="4"/>
    <s v="Winter"/>
    <s v="S"/>
    <s v="Navy"/>
    <n v="126.76"/>
    <n v="0"/>
    <n v="126.76"/>
    <d v="2025-08-06T00:00:00"/>
    <n v="24"/>
    <n v="2.2000000000000002"/>
    <x v="40"/>
    <b v="0"/>
    <s v="null"/>
    <x v="0"/>
    <n v="3042.2400000000002"/>
    <n v="2025"/>
    <s v="August"/>
  </r>
  <r>
    <x v="1554"/>
    <x v="1"/>
    <x v="6"/>
    <s v="Winter"/>
    <s v="L"/>
    <s v="Navy"/>
    <n v="35.409999999999997"/>
    <n v="0"/>
    <n v="35.409999999999997"/>
    <d v="2025-08-06T00:00:00"/>
    <n v="48"/>
    <n v="4.3"/>
    <x v="2"/>
    <b v="1"/>
    <s v="Damaged"/>
    <x v="3"/>
    <n v="1699.6799999999998"/>
    <n v="2025"/>
    <s v="August"/>
  </r>
  <r>
    <x v="1555"/>
    <x v="0"/>
    <x v="5"/>
    <s v="Winter"/>
    <s v="M"/>
    <s v="White"/>
    <n v="80.040000000000006"/>
    <n v="0"/>
    <n v="80.040000000000006"/>
    <d v="2025-08-06T00:00:00"/>
    <n v="13"/>
    <n v="2.2999999999999998"/>
    <x v="27"/>
    <b v="0"/>
    <s v="null"/>
    <x v="0"/>
    <n v="1040.52"/>
    <n v="2025"/>
    <s v="August"/>
  </r>
  <r>
    <x v="1556"/>
    <x v="4"/>
    <x v="6"/>
    <s v="Fall"/>
    <s v="null"/>
    <s v="Navy"/>
    <n v="68.16"/>
    <n v="0"/>
    <n v="68.16"/>
    <d v="2025-08-06T00:00:00"/>
    <n v="34"/>
    <n v="2.7"/>
    <x v="39"/>
    <b v="0"/>
    <s v="null"/>
    <x v="0"/>
    <n v="2317.44"/>
    <n v="2025"/>
    <s v="August"/>
  </r>
  <r>
    <x v="1557"/>
    <x v="5"/>
    <x v="5"/>
    <s v="Fall"/>
    <s v="XL"/>
    <s v="White"/>
    <n v="60.87"/>
    <n v="0"/>
    <n v="60.87"/>
    <d v="2025-08-06T00:00:00"/>
    <n v="35"/>
    <s v="null"/>
    <x v="0"/>
    <b v="0"/>
    <s v="null"/>
    <x v="0"/>
    <n v="2130.4499999999998"/>
    <n v="2025"/>
    <s v="August"/>
  </r>
  <r>
    <x v="1558"/>
    <x v="1"/>
    <x v="4"/>
    <s v="Spring"/>
    <s v="L"/>
    <s v="Brown"/>
    <n v="59.8"/>
    <n v="0"/>
    <n v="59.8"/>
    <d v="2025-04-06T00:00:00"/>
    <n v="50"/>
    <n v="2.2000000000000002"/>
    <x v="40"/>
    <b v="1"/>
    <s v="Size Issue"/>
    <x v="2"/>
    <n v="2990"/>
    <n v="2025"/>
    <s v="April"/>
  </r>
  <r>
    <x v="1559"/>
    <x v="2"/>
    <x v="6"/>
    <s v="Fall"/>
    <s v="null"/>
    <s v="Black"/>
    <n v="75.83"/>
    <n v="0"/>
    <n v="75.83"/>
    <d v="2025-08-06T00:00:00"/>
    <n v="8"/>
    <n v="2"/>
    <x v="38"/>
    <b v="0"/>
    <s v="null"/>
    <x v="0"/>
    <n v="606.64"/>
    <n v="2025"/>
    <s v="August"/>
  </r>
  <r>
    <x v="1560"/>
    <x v="1"/>
    <x v="4"/>
    <s v="Summer"/>
    <s v="L"/>
    <s v="Beige"/>
    <n v="55.97"/>
    <n v="0"/>
    <n v="55.97"/>
    <d v="2025-08-06T00:00:00"/>
    <n v="30"/>
    <s v="null"/>
    <x v="0"/>
    <b v="0"/>
    <s v="null"/>
    <x v="0"/>
    <n v="1679.1"/>
    <n v="2025"/>
    <s v="August"/>
  </r>
  <r>
    <x v="1561"/>
    <x v="3"/>
    <x v="6"/>
    <s v="Winter"/>
    <s v="XL"/>
    <s v="Beige"/>
    <n v="190.52"/>
    <n v="45.2"/>
    <n v="104.4"/>
    <d v="2025-08-06T00:00:00"/>
    <n v="2"/>
    <n v="1.1000000000000001"/>
    <x v="16"/>
    <b v="0"/>
    <s v="null"/>
    <x v="0"/>
    <n v="208.8"/>
    <n v="2025"/>
    <s v="August"/>
  </r>
  <r>
    <x v="1562"/>
    <x v="4"/>
    <x v="0"/>
    <s v="Summer"/>
    <s v="M"/>
    <s v="Pink"/>
    <n v="89.19"/>
    <n v="10.3"/>
    <n v="80"/>
    <d v="2025-08-06T00:00:00"/>
    <n v="4"/>
    <s v="null"/>
    <x v="0"/>
    <b v="0"/>
    <s v="null"/>
    <x v="0"/>
    <n v="320"/>
    <n v="2025"/>
    <s v="August"/>
  </r>
  <r>
    <x v="1563"/>
    <x v="3"/>
    <x v="2"/>
    <s v="Summer"/>
    <s v="null"/>
    <s v="White"/>
    <n v="79.59"/>
    <n v="8.9"/>
    <n v="72.510000000000005"/>
    <d v="2025-08-06T00:00:00"/>
    <n v="16"/>
    <n v="4.5999999999999996"/>
    <x v="10"/>
    <b v="1"/>
    <s v="Wrong Item"/>
    <x v="6"/>
    <n v="1160.1600000000001"/>
    <n v="2025"/>
    <s v="August"/>
  </r>
  <r>
    <x v="1564"/>
    <x v="4"/>
    <x v="3"/>
    <s v="Spring"/>
    <s v="XXL"/>
    <s v="Gray"/>
    <n v="84.8"/>
    <n v="0"/>
    <n v="84.8"/>
    <d v="2025-07-08T00:00:00"/>
    <n v="46"/>
    <n v="4.5999999999999996"/>
    <x v="10"/>
    <b v="0"/>
    <s v="null"/>
    <x v="0"/>
    <n v="3900.7999999999997"/>
    <n v="2025"/>
    <s v="July"/>
  </r>
  <r>
    <x v="1565"/>
    <x v="4"/>
    <x v="7"/>
    <s v="Fall"/>
    <s v="M"/>
    <s v="Black"/>
    <n v="69.209999999999994"/>
    <n v="0"/>
    <n v="69.209999999999994"/>
    <d v="2025-08-06T00:00:00"/>
    <n v="41"/>
    <s v="null"/>
    <x v="0"/>
    <b v="0"/>
    <s v="null"/>
    <x v="0"/>
    <n v="2837.6099999999997"/>
    <n v="2025"/>
    <s v="August"/>
  </r>
  <r>
    <x v="1566"/>
    <x v="0"/>
    <x v="2"/>
    <s v="Spring"/>
    <s v="XS"/>
    <s v="Navy"/>
    <n v="229.17"/>
    <n v="0"/>
    <n v="229.17"/>
    <d v="2025-07-17T00:00:00"/>
    <n v="37"/>
    <n v="2"/>
    <x v="38"/>
    <b v="0"/>
    <s v="null"/>
    <x v="0"/>
    <n v="8479.2899999999991"/>
    <n v="2025"/>
    <s v="July"/>
  </r>
  <r>
    <x v="1567"/>
    <x v="5"/>
    <x v="2"/>
    <s v="Winter"/>
    <s v="L"/>
    <s v="White"/>
    <n v="103.9"/>
    <n v="0"/>
    <n v="103.9"/>
    <d v="2025-08-06T00:00:00"/>
    <n v="40"/>
    <n v="4.4000000000000004"/>
    <x v="6"/>
    <b v="0"/>
    <s v="null"/>
    <x v="0"/>
    <n v="4156"/>
    <n v="2025"/>
    <s v="August"/>
  </r>
  <r>
    <x v="1568"/>
    <x v="0"/>
    <x v="0"/>
    <s v="Spring"/>
    <s v="XS"/>
    <s v="Beige"/>
    <n v="228.46"/>
    <n v="0"/>
    <n v="228.46"/>
    <d v="2025-02-07T00:00:00"/>
    <n v="7"/>
    <n v="2.5"/>
    <x v="1"/>
    <b v="1"/>
    <s v="Quality Issue"/>
    <x v="4"/>
    <n v="1599.22"/>
    <n v="2025"/>
    <s v="February"/>
  </r>
  <r>
    <x v="1569"/>
    <x v="2"/>
    <x v="0"/>
    <s v="Summer"/>
    <s v="null"/>
    <s v="White"/>
    <n v="44.35"/>
    <n v="29.2"/>
    <n v="31.4"/>
    <d v="2025-08-06T00:00:00"/>
    <n v="20"/>
    <n v="4.9000000000000004"/>
    <x v="19"/>
    <b v="0"/>
    <s v="null"/>
    <x v="0"/>
    <n v="628"/>
    <n v="2025"/>
    <s v="August"/>
  </r>
  <r>
    <x v="1570"/>
    <x v="4"/>
    <x v="1"/>
    <s v="Spring"/>
    <s v="null"/>
    <s v="Gray"/>
    <n v="28.76"/>
    <n v="54.7"/>
    <n v="13.03"/>
    <d v="2025-05-14T00:00:00"/>
    <n v="2"/>
    <n v="4.4000000000000004"/>
    <x v="6"/>
    <b v="1"/>
    <s v="Color Mismatch"/>
    <x v="1"/>
    <n v="26.06"/>
    <n v="2025"/>
    <s v="May"/>
  </r>
  <r>
    <x v="1571"/>
    <x v="0"/>
    <x v="3"/>
    <s v="Spring"/>
    <s v="XXL"/>
    <s v="Red"/>
    <n v="158.34"/>
    <n v="36.6"/>
    <n v="100.39"/>
    <d v="2025-01-27T00:00:00"/>
    <n v="11"/>
    <n v="4.5"/>
    <x v="24"/>
    <b v="0"/>
    <s v="null"/>
    <x v="0"/>
    <n v="1104.29"/>
    <n v="2025"/>
    <s v="January"/>
  </r>
  <r>
    <x v="1572"/>
    <x v="2"/>
    <x v="0"/>
    <s v="Spring"/>
    <s v="null"/>
    <s v="Brown"/>
    <n v="39.049999999999997"/>
    <n v="12"/>
    <n v="34.36"/>
    <d v="2024-09-30T00:00:00"/>
    <n v="0"/>
    <n v="3.1"/>
    <x v="30"/>
    <b v="0"/>
    <s v="null"/>
    <x v="0"/>
    <n v="0"/>
    <n v="2024"/>
    <s v="September"/>
  </r>
  <r>
    <x v="1573"/>
    <x v="1"/>
    <x v="5"/>
    <s v="Spring"/>
    <s v="S"/>
    <s v="Blue"/>
    <n v="52.46"/>
    <n v="12.2"/>
    <n v="46.06"/>
    <d v="2024-12-19T00:00:00"/>
    <n v="39"/>
    <n v="2.2999999999999998"/>
    <x v="27"/>
    <b v="0"/>
    <s v="null"/>
    <x v="0"/>
    <n v="1796.3400000000001"/>
    <n v="2024"/>
    <s v="December"/>
  </r>
  <r>
    <x v="1574"/>
    <x v="4"/>
    <x v="6"/>
    <s v="Spring"/>
    <s v="S"/>
    <s v="Red"/>
    <n v="70.31"/>
    <n v="34.4"/>
    <n v="46.12"/>
    <d v="2025-01-24T00:00:00"/>
    <n v="28"/>
    <n v="3.1"/>
    <x v="30"/>
    <b v="0"/>
    <s v="null"/>
    <x v="0"/>
    <n v="1291.3599999999999"/>
    <n v="2025"/>
    <s v="January"/>
  </r>
  <r>
    <x v="1575"/>
    <x v="0"/>
    <x v="7"/>
    <s v="Summer"/>
    <s v="S"/>
    <s v="Beige"/>
    <n v="123.27"/>
    <n v="0"/>
    <n v="123.27"/>
    <d v="2025-08-06T00:00:00"/>
    <n v="13"/>
    <n v="2.8"/>
    <x v="22"/>
    <b v="0"/>
    <s v="null"/>
    <x v="0"/>
    <n v="1602.51"/>
    <n v="2025"/>
    <s v="August"/>
  </r>
  <r>
    <x v="1576"/>
    <x v="0"/>
    <x v="3"/>
    <s v="Summer"/>
    <s v="L"/>
    <s v="Navy"/>
    <n v="215.82"/>
    <n v="16.5"/>
    <n v="180.21"/>
    <d v="2025-08-06T00:00:00"/>
    <n v="9"/>
    <n v="2.4"/>
    <x v="9"/>
    <b v="0"/>
    <s v="null"/>
    <x v="0"/>
    <n v="1621.89"/>
    <n v="2025"/>
    <s v="August"/>
  </r>
  <r>
    <x v="1577"/>
    <x v="0"/>
    <x v="6"/>
    <s v="Summer"/>
    <s v="XS"/>
    <s v="Blue"/>
    <n v="82.91"/>
    <n v="0.7"/>
    <n v="82.33"/>
    <d v="2025-08-06T00:00:00"/>
    <n v="24"/>
    <s v="null"/>
    <x v="0"/>
    <b v="1"/>
    <s v="Damaged"/>
    <x v="3"/>
    <n v="1975.92"/>
    <n v="2025"/>
    <s v="August"/>
  </r>
  <r>
    <x v="1578"/>
    <x v="1"/>
    <x v="6"/>
    <s v="Winter"/>
    <s v="XL"/>
    <s v="Purple"/>
    <n v="33.46"/>
    <n v="0"/>
    <n v="33.46"/>
    <d v="2025-08-06T00:00:00"/>
    <n v="36"/>
    <n v="3.6"/>
    <x v="15"/>
    <b v="0"/>
    <s v="null"/>
    <x v="0"/>
    <n v="1204.56"/>
    <n v="2025"/>
    <s v="August"/>
  </r>
  <r>
    <x v="1579"/>
    <x v="4"/>
    <x v="2"/>
    <s v="Spring"/>
    <s v="L"/>
    <s v="Gray"/>
    <n v="37.21"/>
    <n v="53.9"/>
    <n v="17.149999999999999"/>
    <d v="2025-06-27T00:00:00"/>
    <n v="48"/>
    <n v="3.8"/>
    <x v="17"/>
    <b v="0"/>
    <s v="null"/>
    <x v="0"/>
    <n v="823.19999999999993"/>
    <n v="2025"/>
    <s v="June"/>
  </r>
  <r>
    <x v="1580"/>
    <x v="4"/>
    <x v="3"/>
    <s v="Winter"/>
    <s v="null"/>
    <s v="Red"/>
    <n v="76.86"/>
    <n v="48.9"/>
    <n v="39.28"/>
    <d v="2025-08-06T00:00:00"/>
    <n v="5"/>
    <n v="1.2"/>
    <x v="14"/>
    <b v="0"/>
    <s v="null"/>
    <x v="0"/>
    <n v="196.4"/>
    <n v="2025"/>
    <s v="August"/>
  </r>
  <r>
    <x v="1581"/>
    <x v="0"/>
    <x v="4"/>
    <s v="Winter"/>
    <s v="S"/>
    <s v="Beige"/>
    <n v="208.57"/>
    <n v="0"/>
    <n v="208.57"/>
    <d v="2025-08-06T00:00:00"/>
    <n v="24"/>
    <n v="3.6"/>
    <x v="15"/>
    <b v="0"/>
    <s v="null"/>
    <x v="0"/>
    <n v="5005.68"/>
    <n v="2025"/>
    <s v="August"/>
  </r>
  <r>
    <x v="1582"/>
    <x v="5"/>
    <x v="6"/>
    <s v="Spring"/>
    <s v="XL"/>
    <s v="Red"/>
    <n v="131.69999999999999"/>
    <n v="15.8"/>
    <n v="110.89"/>
    <d v="2024-08-12T00:00:00"/>
    <n v="49"/>
    <n v="1.4"/>
    <x v="28"/>
    <b v="1"/>
    <s v="Damaged"/>
    <x v="3"/>
    <n v="5433.61"/>
    <n v="2024"/>
    <s v="August"/>
  </r>
  <r>
    <x v="1583"/>
    <x v="4"/>
    <x v="3"/>
    <s v="Summer"/>
    <s v="XXL"/>
    <s v="Blue"/>
    <n v="117.21"/>
    <n v="0"/>
    <n v="117.21"/>
    <d v="2025-08-06T00:00:00"/>
    <n v="14"/>
    <n v="3.2"/>
    <x v="35"/>
    <b v="0"/>
    <s v="null"/>
    <x v="0"/>
    <n v="1640.9399999999998"/>
    <n v="2025"/>
    <s v="August"/>
  </r>
  <r>
    <x v="1584"/>
    <x v="2"/>
    <x v="3"/>
    <s v="Summer"/>
    <s v="null"/>
    <s v="Green"/>
    <n v="23.01"/>
    <n v="48.8"/>
    <n v="11.78"/>
    <d v="2025-08-06T00:00:00"/>
    <n v="13"/>
    <n v="3.6"/>
    <x v="15"/>
    <b v="0"/>
    <s v="null"/>
    <x v="0"/>
    <n v="153.13999999999999"/>
    <n v="2025"/>
    <s v="August"/>
  </r>
  <r>
    <x v="1585"/>
    <x v="2"/>
    <x v="7"/>
    <s v="Summer"/>
    <s v="null"/>
    <s v="Red"/>
    <n v="47.6"/>
    <n v="0"/>
    <n v="47.6"/>
    <d v="2025-08-06T00:00:00"/>
    <n v="24"/>
    <n v="4.4000000000000004"/>
    <x v="6"/>
    <b v="1"/>
    <s v="Wrong Item"/>
    <x v="6"/>
    <n v="1142.4000000000001"/>
    <n v="2025"/>
    <s v="August"/>
  </r>
  <r>
    <x v="1586"/>
    <x v="4"/>
    <x v="0"/>
    <s v="Fall"/>
    <s v="L"/>
    <s v="Pink"/>
    <n v="33.22"/>
    <n v="38.4"/>
    <n v="20.46"/>
    <d v="2025-08-06T00:00:00"/>
    <n v="11"/>
    <n v="2.9"/>
    <x v="4"/>
    <b v="0"/>
    <s v="null"/>
    <x v="0"/>
    <n v="225.06"/>
    <n v="2025"/>
    <s v="August"/>
  </r>
  <r>
    <x v="1587"/>
    <x v="2"/>
    <x v="1"/>
    <s v="Winter"/>
    <s v="null"/>
    <s v="Navy"/>
    <n v="65.97"/>
    <n v="6.8"/>
    <n v="61.48"/>
    <d v="2025-08-06T00:00:00"/>
    <n v="41"/>
    <n v="4.3"/>
    <x v="2"/>
    <b v="0"/>
    <s v="null"/>
    <x v="0"/>
    <n v="2520.6799999999998"/>
    <n v="2025"/>
    <s v="August"/>
  </r>
  <r>
    <x v="1588"/>
    <x v="1"/>
    <x v="4"/>
    <s v="Spring"/>
    <s v="L"/>
    <s v="Green"/>
    <n v="47.25"/>
    <n v="29"/>
    <n v="33.549999999999997"/>
    <d v="2025-06-20T00:00:00"/>
    <n v="38"/>
    <n v="5"/>
    <x v="37"/>
    <b v="0"/>
    <s v="null"/>
    <x v="0"/>
    <n v="1274.8999999999999"/>
    <n v="2025"/>
    <s v="June"/>
  </r>
  <r>
    <x v="1589"/>
    <x v="1"/>
    <x v="7"/>
    <s v="Spring"/>
    <s v="XS"/>
    <s v="Green"/>
    <n v="93.74"/>
    <n v="0"/>
    <n v="93.74"/>
    <d v="2024-12-27T00:00:00"/>
    <n v="39"/>
    <n v="4"/>
    <x v="20"/>
    <b v="0"/>
    <s v="null"/>
    <x v="0"/>
    <n v="3655.8599999999997"/>
    <n v="2024"/>
    <s v="December"/>
  </r>
  <r>
    <x v="1590"/>
    <x v="4"/>
    <x v="7"/>
    <s v="Summer"/>
    <s v="XXL"/>
    <s v="White"/>
    <n v="31.57"/>
    <n v="0"/>
    <n v="31.57"/>
    <d v="2025-08-06T00:00:00"/>
    <n v="2"/>
    <s v="null"/>
    <x v="0"/>
    <b v="0"/>
    <s v="null"/>
    <x v="0"/>
    <n v="63.14"/>
    <n v="2025"/>
    <s v="August"/>
  </r>
  <r>
    <x v="1591"/>
    <x v="4"/>
    <x v="2"/>
    <s v="Winter"/>
    <s v="XXL"/>
    <s v="Brown"/>
    <n v="64.209999999999994"/>
    <n v="0"/>
    <n v="64.209999999999994"/>
    <d v="2025-08-06T00:00:00"/>
    <n v="3"/>
    <n v="2.8"/>
    <x v="22"/>
    <b v="0"/>
    <s v="null"/>
    <x v="0"/>
    <n v="192.63"/>
    <n v="2025"/>
    <s v="August"/>
  </r>
  <r>
    <x v="1592"/>
    <x v="2"/>
    <x v="2"/>
    <s v="Winter"/>
    <s v="null"/>
    <s v="Green"/>
    <n v="56.13"/>
    <n v="8.1"/>
    <n v="51.58"/>
    <d v="2025-08-06T00:00:00"/>
    <n v="12"/>
    <n v="3.8"/>
    <x v="17"/>
    <b v="0"/>
    <s v="null"/>
    <x v="0"/>
    <n v="618.96"/>
    <n v="2025"/>
    <s v="August"/>
  </r>
  <r>
    <x v="1593"/>
    <x v="1"/>
    <x v="1"/>
    <s v="Summer"/>
    <s v="XXL"/>
    <s v="Beige"/>
    <n v="70.89"/>
    <n v="0"/>
    <n v="70.89"/>
    <d v="2025-08-06T00:00:00"/>
    <n v="14"/>
    <n v="4.7"/>
    <x v="34"/>
    <b v="1"/>
    <s v="Size Issue"/>
    <x v="2"/>
    <n v="992.46"/>
    <n v="2025"/>
    <s v="August"/>
  </r>
  <r>
    <x v="1594"/>
    <x v="3"/>
    <x v="2"/>
    <s v="Winter"/>
    <s v="M"/>
    <s v="Purple"/>
    <n v="149.65"/>
    <n v="0"/>
    <n v="149.65"/>
    <d v="2025-08-06T00:00:00"/>
    <n v="26"/>
    <n v="3.8"/>
    <x v="17"/>
    <b v="0"/>
    <s v="null"/>
    <x v="0"/>
    <n v="3890.9"/>
    <n v="2025"/>
    <s v="August"/>
  </r>
  <r>
    <x v="1595"/>
    <x v="3"/>
    <x v="0"/>
    <s v="Spring"/>
    <s v="S"/>
    <s v="White"/>
    <n v="83.17"/>
    <n v="0"/>
    <n v="83.17"/>
    <d v="2024-09-03T00:00:00"/>
    <n v="48"/>
    <n v="3.2"/>
    <x v="35"/>
    <b v="0"/>
    <s v="null"/>
    <x v="0"/>
    <n v="3992.16"/>
    <n v="2024"/>
    <s v="September"/>
  </r>
  <r>
    <x v="1596"/>
    <x v="0"/>
    <x v="4"/>
    <s v="Fall"/>
    <s v="XL"/>
    <s v="Blue"/>
    <n v="121.56"/>
    <n v="0"/>
    <n v="121.56"/>
    <d v="2025-08-06T00:00:00"/>
    <n v="18"/>
    <n v="3.3"/>
    <x v="21"/>
    <b v="0"/>
    <s v="null"/>
    <x v="0"/>
    <n v="2188.08"/>
    <n v="2025"/>
    <s v="August"/>
  </r>
  <r>
    <x v="1597"/>
    <x v="4"/>
    <x v="0"/>
    <s v="Winter"/>
    <s v="M"/>
    <s v="Purple"/>
    <n v="48.62"/>
    <n v="0"/>
    <n v="48.62"/>
    <d v="2025-08-06T00:00:00"/>
    <n v="3"/>
    <s v="null"/>
    <x v="0"/>
    <b v="1"/>
    <s v="Damaged"/>
    <x v="3"/>
    <n v="145.85999999999999"/>
    <n v="2025"/>
    <s v="August"/>
  </r>
  <r>
    <x v="1598"/>
    <x v="5"/>
    <x v="5"/>
    <s v="Winter"/>
    <s v="M"/>
    <s v="Blue"/>
    <n v="79.040000000000006"/>
    <n v="0"/>
    <n v="79.040000000000006"/>
    <d v="2025-08-06T00:00:00"/>
    <n v="4"/>
    <n v="4.0999999999999996"/>
    <x v="12"/>
    <b v="0"/>
    <s v="null"/>
    <x v="0"/>
    <n v="316.16000000000003"/>
    <n v="2025"/>
    <s v="August"/>
  </r>
  <r>
    <x v="1599"/>
    <x v="0"/>
    <x v="3"/>
    <s v="Spring"/>
    <s v="XS"/>
    <s v="Gray"/>
    <n v="198.58"/>
    <n v="0"/>
    <n v="198.58"/>
    <d v="2025-01-24T00:00:00"/>
    <n v="46"/>
    <s v="null"/>
    <x v="0"/>
    <b v="0"/>
    <s v="null"/>
    <x v="0"/>
    <n v="9134.68"/>
    <n v="2025"/>
    <s v="January"/>
  </r>
  <r>
    <x v="1600"/>
    <x v="0"/>
    <x v="2"/>
    <s v="Summer"/>
    <s v="M"/>
    <s v="Green"/>
    <n v="109.82"/>
    <n v="0"/>
    <n v="109.82"/>
    <d v="2025-08-06T00:00:00"/>
    <n v="32"/>
    <n v="2.2999999999999998"/>
    <x v="27"/>
    <b v="0"/>
    <s v="null"/>
    <x v="0"/>
    <n v="3514.24"/>
    <n v="2025"/>
    <s v="August"/>
  </r>
  <r>
    <x v="1601"/>
    <x v="2"/>
    <x v="2"/>
    <s v="Summer"/>
    <s v="null"/>
    <s v="Red"/>
    <n v="34.42"/>
    <n v="49.5"/>
    <n v="17.38"/>
    <d v="2025-08-06T00:00:00"/>
    <n v="26"/>
    <n v="2.2000000000000002"/>
    <x v="40"/>
    <b v="0"/>
    <s v="null"/>
    <x v="0"/>
    <n v="451.88"/>
    <n v="2025"/>
    <s v="August"/>
  </r>
  <r>
    <x v="1602"/>
    <x v="3"/>
    <x v="0"/>
    <s v="Winter"/>
    <s v="null"/>
    <s v="Gray"/>
    <n v="112.1"/>
    <n v="0"/>
    <n v="112.1"/>
    <d v="2025-08-06T00:00:00"/>
    <n v="5"/>
    <n v="2"/>
    <x v="38"/>
    <b v="1"/>
    <s v="Color Mismatch"/>
    <x v="1"/>
    <n v="560.5"/>
    <n v="2025"/>
    <s v="August"/>
  </r>
  <r>
    <x v="1603"/>
    <x v="4"/>
    <x v="6"/>
    <s v="Fall"/>
    <s v="XS"/>
    <s v="White"/>
    <n v="25.07"/>
    <n v="0"/>
    <n v="25.07"/>
    <d v="2025-08-06T00:00:00"/>
    <n v="9"/>
    <n v="2.5"/>
    <x v="1"/>
    <b v="0"/>
    <s v="null"/>
    <x v="0"/>
    <n v="225.63"/>
    <n v="2025"/>
    <s v="August"/>
  </r>
  <r>
    <x v="1604"/>
    <x v="5"/>
    <x v="1"/>
    <s v="Spring"/>
    <s v="XL"/>
    <s v="Green"/>
    <n v="170.38"/>
    <n v="0"/>
    <n v="170.38"/>
    <d v="2024-09-05T00:00:00"/>
    <n v="23"/>
    <n v="4.3"/>
    <x v="2"/>
    <b v="0"/>
    <s v="null"/>
    <x v="0"/>
    <n v="3918.74"/>
    <n v="2024"/>
    <s v="September"/>
  </r>
  <r>
    <x v="1605"/>
    <x v="5"/>
    <x v="3"/>
    <s v="Winter"/>
    <s v="XXL"/>
    <s v="Green"/>
    <n v="77.319999999999993"/>
    <n v="0"/>
    <n v="77.319999999999993"/>
    <d v="2025-08-06T00:00:00"/>
    <n v="30"/>
    <n v="2.2000000000000002"/>
    <x v="40"/>
    <b v="1"/>
    <s v="Color Mismatch"/>
    <x v="1"/>
    <n v="2319.6"/>
    <n v="2025"/>
    <s v="August"/>
  </r>
  <r>
    <x v="1606"/>
    <x v="3"/>
    <x v="3"/>
    <s v="Winter"/>
    <s v="XS"/>
    <s v="Black"/>
    <n v="111.88"/>
    <n v="0"/>
    <n v="111.88"/>
    <d v="2025-08-06T00:00:00"/>
    <n v="17"/>
    <n v="4.5999999999999996"/>
    <x v="10"/>
    <b v="0"/>
    <s v="null"/>
    <x v="0"/>
    <n v="1901.96"/>
    <n v="2025"/>
    <s v="August"/>
  </r>
  <r>
    <x v="1607"/>
    <x v="2"/>
    <x v="7"/>
    <s v="Fall"/>
    <s v="null"/>
    <s v="Black"/>
    <n v="24.71"/>
    <n v="0"/>
    <n v="24.71"/>
    <d v="2025-08-06T00:00:00"/>
    <n v="37"/>
    <s v="null"/>
    <x v="0"/>
    <b v="0"/>
    <s v="null"/>
    <x v="0"/>
    <n v="914.27"/>
    <n v="2025"/>
    <s v="August"/>
  </r>
  <r>
    <x v="1608"/>
    <x v="1"/>
    <x v="1"/>
    <s v="Spring"/>
    <s v="XL"/>
    <s v="Red"/>
    <n v="61.42"/>
    <n v="0"/>
    <n v="61.42"/>
    <d v="2024-08-22T00:00:00"/>
    <n v="41"/>
    <n v="3.5"/>
    <x v="11"/>
    <b v="0"/>
    <s v="null"/>
    <x v="0"/>
    <n v="2518.2200000000003"/>
    <n v="2024"/>
    <s v="August"/>
  </r>
  <r>
    <x v="1609"/>
    <x v="2"/>
    <x v="6"/>
    <s v="Fall"/>
    <s v="null"/>
    <s v="Blue"/>
    <n v="60.48"/>
    <n v="7.3"/>
    <n v="56.06"/>
    <d v="2025-08-06T00:00:00"/>
    <n v="46"/>
    <n v="3.6"/>
    <x v="15"/>
    <b v="0"/>
    <s v="null"/>
    <x v="0"/>
    <n v="2578.7600000000002"/>
    <n v="2025"/>
    <s v="August"/>
  </r>
  <r>
    <x v="1610"/>
    <x v="2"/>
    <x v="3"/>
    <s v="Fall"/>
    <s v="null"/>
    <s v="Purple"/>
    <n v="34.94"/>
    <n v="5.2"/>
    <n v="33.119999999999997"/>
    <d v="2025-08-06T00:00:00"/>
    <n v="18"/>
    <s v="null"/>
    <x v="0"/>
    <b v="0"/>
    <s v="null"/>
    <x v="0"/>
    <n v="596.16"/>
    <n v="2025"/>
    <s v="August"/>
  </r>
  <r>
    <x v="1611"/>
    <x v="4"/>
    <x v="2"/>
    <s v="Spring"/>
    <s v="XL"/>
    <s v="Red"/>
    <n v="30.51"/>
    <n v="0"/>
    <n v="30.51"/>
    <d v="2025-01-14T00:00:00"/>
    <n v="17"/>
    <n v="1.2"/>
    <x v="14"/>
    <b v="0"/>
    <s v="null"/>
    <x v="0"/>
    <n v="518.67000000000007"/>
    <n v="2025"/>
    <s v="January"/>
  </r>
  <r>
    <x v="1612"/>
    <x v="5"/>
    <x v="2"/>
    <s v="Winter"/>
    <s v="XXL"/>
    <s v="Navy"/>
    <n v="65.540000000000006"/>
    <n v="40.299999999999997"/>
    <n v="39.130000000000003"/>
    <d v="2025-08-06T00:00:00"/>
    <n v="27"/>
    <n v="1.2"/>
    <x v="14"/>
    <b v="0"/>
    <s v="null"/>
    <x v="0"/>
    <n v="1056.51"/>
    <n v="2025"/>
    <s v="August"/>
  </r>
  <r>
    <x v="1613"/>
    <x v="3"/>
    <x v="7"/>
    <s v="Summer"/>
    <s v="S"/>
    <s v="Beige"/>
    <n v="114.37"/>
    <n v="43.2"/>
    <n v="64.959999999999994"/>
    <d v="2025-08-06T00:00:00"/>
    <n v="16"/>
    <n v="1.4"/>
    <x v="28"/>
    <b v="0"/>
    <s v="null"/>
    <x v="0"/>
    <n v="1039.3599999999999"/>
    <n v="2025"/>
    <s v="August"/>
  </r>
  <r>
    <x v="1614"/>
    <x v="5"/>
    <x v="3"/>
    <s v="Spring"/>
    <s v="S"/>
    <s v="White"/>
    <n v="145.80000000000001"/>
    <n v="0"/>
    <n v="145.80000000000001"/>
    <d v="2024-09-27T00:00:00"/>
    <n v="13"/>
    <n v="4"/>
    <x v="20"/>
    <b v="0"/>
    <s v="null"/>
    <x v="0"/>
    <n v="1895.4"/>
    <n v="2024"/>
    <s v="September"/>
  </r>
  <r>
    <x v="1615"/>
    <x v="3"/>
    <x v="0"/>
    <s v="Summer"/>
    <s v="S"/>
    <s v="Red"/>
    <n v="121.43"/>
    <n v="44.1"/>
    <n v="67.88"/>
    <d v="2025-08-06T00:00:00"/>
    <n v="2"/>
    <n v="4.4000000000000004"/>
    <x v="6"/>
    <b v="0"/>
    <s v="null"/>
    <x v="0"/>
    <n v="135.76"/>
    <n v="2025"/>
    <s v="August"/>
  </r>
  <r>
    <x v="1616"/>
    <x v="3"/>
    <x v="7"/>
    <s v="Summer"/>
    <s v="XXL"/>
    <s v="Green"/>
    <n v="94.49"/>
    <n v="0"/>
    <n v="94.49"/>
    <d v="2025-08-06T00:00:00"/>
    <n v="30"/>
    <n v="1.5"/>
    <x v="18"/>
    <b v="0"/>
    <s v="null"/>
    <x v="0"/>
    <n v="2834.7"/>
    <n v="2025"/>
    <s v="August"/>
  </r>
  <r>
    <x v="1617"/>
    <x v="0"/>
    <x v="7"/>
    <s v="Fall"/>
    <s v="M"/>
    <s v="Purple"/>
    <n v="218.64"/>
    <n v="0"/>
    <n v="218.64"/>
    <d v="2025-08-06T00:00:00"/>
    <n v="5"/>
    <s v="null"/>
    <x v="0"/>
    <b v="0"/>
    <s v="null"/>
    <x v="0"/>
    <n v="1093.1999999999998"/>
    <n v="2025"/>
    <s v="August"/>
  </r>
  <r>
    <x v="1618"/>
    <x v="0"/>
    <x v="1"/>
    <s v="Fall"/>
    <s v="S"/>
    <s v="Black"/>
    <n v="80.41"/>
    <n v="11.9"/>
    <n v="70.84"/>
    <d v="2025-08-06T00:00:00"/>
    <n v="35"/>
    <n v="1.5"/>
    <x v="18"/>
    <b v="0"/>
    <s v="null"/>
    <x v="0"/>
    <n v="2479.4"/>
    <n v="2025"/>
    <s v="August"/>
  </r>
  <r>
    <x v="1619"/>
    <x v="3"/>
    <x v="6"/>
    <s v="Winter"/>
    <s v="XL"/>
    <s v="Beige"/>
    <n v="183.3"/>
    <n v="0"/>
    <n v="183.3"/>
    <d v="2025-08-06T00:00:00"/>
    <n v="7"/>
    <n v="2"/>
    <x v="38"/>
    <b v="0"/>
    <s v="null"/>
    <x v="0"/>
    <n v="1283.1000000000001"/>
    <n v="2025"/>
    <s v="August"/>
  </r>
  <r>
    <x v="1620"/>
    <x v="0"/>
    <x v="1"/>
    <s v="Fall"/>
    <s v="XS"/>
    <s v="White"/>
    <n v="241.81"/>
    <n v="0"/>
    <n v="241.81"/>
    <d v="2025-08-06T00:00:00"/>
    <n v="38"/>
    <n v="3.5"/>
    <x v="11"/>
    <b v="0"/>
    <s v="null"/>
    <x v="0"/>
    <n v="9188.7800000000007"/>
    <n v="2025"/>
    <s v="August"/>
  </r>
  <r>
    <x v="1621"/>
    <x v="0"/>
    <x v="3"/>
    <s v="Spring"/>
    <s v="XS"/>
    <s v="White"/>
    <n v="216.46"/>
    <n v="28.8"/>
    <n v="154.12"/>
    <d v="2024-08-12T00:00:00"/>
    <n v="43"/>
    <n v="1.3"/>
    <x v="31"/>
    <b v="0"/>
    <s v="null"/>
    <x v="0"/>
    <n v="6627.16"/>
    <n v="2024"/>
    <s v="August"/>
  </r>
  <r>
    <x v="1622"/>
    <x v="5"/>
    <x v="1"/>
    <s v="Spring"/>
    <s v="S"/>
    <s v="Pink"/>
    <n v="63.07"/>
    <n v="53.6"/>
    <n v="29.26"/>
    <d v="2025-05-20T00:00:00"/>
    <n v="4"/>
    <n v="1.5"/>
    <x v="18"/>
    <b v="1"/>
    <s v="Color Mismatch"/>
    <x v="1"/>
    <n v="117.04"/>
    <n v="2025"/>
    <s v="May"/>
  </r>
  <r>
    <x v="1623"/>
    <x v="2"/>
    <x v="2"/>
    <s v="Spring"/>
    <s v="null"/>
    <s v="Green"/>
    <n v="44.7"/>
    <n v="0"/>
    <n v="44.7"/>
    <d v="2025-03-17T00:00:00"/>
    <n v="29"/>
    <n v="3.2"/>
    <x v="35"/>
    <b v="0"/>
    <s v="null"/>
    <x v="0"/>
    <n v="1296.3000000000002"/>
    <n v="2025"/>
    <s v="March"/>
  </r>
  <r>
    <x v="1624"/>
    <x v="1"/>
    <x v="0"/>
    <s v="Fall"/>
    <s v="XXL"/>
    <s v="White"/>
    <n v="28.23"/>
    <n v="40.299999999999997"/>
    <n v="16.850000000000001"/>
    <d v="2025-08-06T00:00:00"/>
    <n v="21"/>
    <n v="2.7"/>
    <x v="39"/>
    <b v="0"/>
    <s v="null"/>
    <x v="0"/>
    <n v="353.85"/>
    <n v="2025"/>
    <s v="August"/>
  </r>
  <r>
    <x v="1625"/>
    <x v="3"/>
    <x v="5"/>
    <s v="Fall"/>
    <s v="XXL"/>
    <s v="Green"/>
    <n v="131.94"/>
    <n v="27.3"/>
    <n v="95.92"/>
    <d v="2025-08-06T00:00:00"/>
    <n v="6"/>
    <n v="2.8"/>
    <x v="22"/>
    <b v="1"/>
    <s v="Damaged"/>
    <x v="3"/>
    <n v="575.52"/>
    <n v="2025"/>
    <s v="August"/>
  </r>
  <r>
    <x v="1626"/>
    <x v="0"/>
    <x v="7"/>
    <s v="Fall"/>
    <s v="M"/>
    <s v="Blue"/>
    <n v="166.85"/>
    <n v="30.9"/>
    <n v="115.29"/>
    <d v="2025-08-06T00:00:00"/>
    <n v="14"/>
    <n v="4.2"/>
    <x v="25"/>
    <b v="1"/>
    <s v="Changed Mind"/>
    <x v="5"/>
    <n v="1614.0600000000002"/>
    <n v="2025"/>
    <s v="August"/>
  </r>
  <r>
    <x v="1627"/>
    <x v="1"/>
    <x v="2"/>
    <s v="Winter"/>
    <s v="S"/>
    <s v="Navy"/>
    <n v="39.58"/>
    <n v="30.9"/>
    <n v="27.35"/>
    <d v="2025-08-06T00:00:00"/>
    <n v="17"/>
    <n v="2.5"/>
    <x v="1"/>
    <b v="0"/>
    <s v="null"/>
    <x v="0"/>
    <n v="464.95000000000005"/>
    <n v="2025"/>
    <s v="August"/>
  </r>
  <r>
    <x v="1628"/>
    <x v="0"/>
    <x v="1"/>
    <s v="Summer"/>
    <s v="M"/>
    <s v="Blue"/>
    <n v="89.55"/>
    <n v="58"/>
    <n v="37.61"/>
    <d v="2025-08-06T00:00:00"/>
    <n v="21"/>
    <n v="2.6"/>
    <x v="3"/>
    <b v="0"/>
    <s v="null"/>
    <x v="0"/>
    <n v="789.81"/>
    <n v="2025"/>
    <s v="August"/>
  </r>
  <r>
    <x v="1629"/>
    <x v="0"/>
    <x v="3"/>
    <s v="Fall"/>
    <s v="M"/>
    <s v="Purple"/>
    <n v="138.55000000000001"/>
    <n v="0"/>
    <n v="138.55000000000001"/>
    <d v="2025-08-06T00:00:00"/>
    <n v="25"/>
    <n v="2"/>
    <x v="38"/>
    <b v="0"/>
    <s v="null"/>
    <x v="0"/>
    <n v="3463.7500000000005"/>
    <n v="2025"/>
    <s v="August"/>
  </r>
  <r>
    <x v="1630"/>
    <x v="2"/>
    <x v="1"/>
    <s v="Fall"/>
    <s v="null"/>
    <s v="Beige"/>
    <n v="43.84"/>
    <n v="0"/>
    <n v="43.84"/>
    <d v="2025-08-06T00:00:00"/>
    <n v="28"/>
    <n v="2.8"/>
    <x v="22"/>
    <b v="0"/>
    <s v="null"/>
    <x v="0"/>
    <n v="1227.52"/>
    <n v="2025"/>
    <s v="August"/>
  </r>
  <r>
    <x v="1631"/>
    <x v="1"/>
    <x v="7"/>
    <s v="Fall"/>
    <s v="XL"/>
    <s v="Brown"/>
    <n v="63.72"/>
    <n v="17.8"/>
    <n v="52.38"/>
    <d v="2025-08-06T00:00:00"/>
    <n v="45"/>
    <n v="2.4"/>
    <x v="9"/>
    <b v="0"/>
    <s v="null"/>
    <x v="0"/>
    <n v="2357.1"/>
    <n v="2025"/>
    <s v="August"/>
  </r>
  <r>
    <x v="1632"/>
    <x v="2"/>
    <x v="0"/>
    <s v="Spring"/>
    <s v="null"/>
    <s v="Red"/>
    <n v="74.61"/>
    <n v="0"/>
    <n v="74.61"/>
    <d v="2025-04-28T00:00:00"/>
    <n v="38"/>
    <n v="2.8"/>
    <x v="22"/>
    <b v="0"/>
    <s v="null"/>
    <x v="0"/>
    <n v="2835.18"/>
    <n v="2025"/>
    <s v="April"/>
  </r>
  <r>
    <x v="1633"/>
    <x v="3"/>
    <x v="1"/>
    <s v="Spring"/>
    <s v="S"/>
    <s v="Gray"/>
    <n v="148.24"/>
    <n v="10.9"/>
    <n v="132.08000000000001"/>
    <d v="2024-08-27T00:00:00"/>
    <n v="44"/>
    <n v="1.3"/>
    <x v="31"/>
    <b v="0"/>
    <s v="null"/>
    <x v="0"/>
    <n v="5811.52"/>
    <n v="2024"/>
    <s v="August"/>
  </r>
  <r>
    <x v="1634"/>
    <x v="1"/>
    <x v="6"/>
    <s v="Spring"/>
    <s v="XL"/>
    <s v="Gray"/>
    <n v="93.46"/>
    <n v="0"/>
    <n v="93.46"/>
    <d v="2025-02-12T00:00:00"/>
    <n v="20"/>
    <n v="2.2000000000000002"/>
    <x v="40"/>
    <b v="0"/>
    <s v="null"/>
    <x v="0"/>
    <n v="1869.1999999999998"/>
    <n v="2025"/>
    <s v="February"/>
  </r>
  <r>
    <x v="1635"/>
    <x v="0"/>
    <x v="1"/>
    <s v="Summer"/>
    <s v="XXL"/>
    <s v="Red"/>
    <n v="245.31"/>
    <n v="44.1"/>
    <n v="137.13"/>
    <d v="2025-08-06T00:00:00"/>
    <n v="44"/>
    <s v="null"/>
    <x v="0"/>
    <b v="0"/>
    <s v="null"/>
    <x v="0"/>
    <n v="6033.7199999999993"/>
    <n v="2025"/>
    <s v="August"/>
  </r>
  <r>
    <x v="1636"/>
    <x v="1"/>
    <x v="2"/>
    <s v="Spring"/>
    <s v="XXL"/>
    <s v="Red"/>
    <n v="43.38"/>
    <n v="45.9"/>
    <n v="23.47"/>
    <d v="2024-12-03T00:00:00"/>
    <n v="47"/>
    <n v="3.7"/>
    <x v="13"/>
    <b v="1"/>
    <s v="Changed Mind"/>
    <x v="5"/>
    <n v="1103.0899999999999"/>
    <n v="2024"/>
    <s v="December"/>
  </r>
  <r>
    <x v="1637"/>
    <x v="2"/>
    <x v="5"/>
    <s v="Fall"/>
    <s v="null"/>
    <s v="Black"/>
    <n v="40.04"/>
    <n v="45.5"/>
    <n v="21.82"/>
    <d v="2025-08-06T00:00:00"/>
    <n v="50"/>
    <n v="2.2000000000000002"/>
    <x v="40"/>
    <b v="0"/>
    <s v="null"/>
    <x v="0"/>
    <n v="1091"/>
    <n v="2025"/>
    <s v="August"/>
  </r>
  <r>
    <x v="1638"/>
    <x v="0"/>
    <x v="4"/>
    <s v="Fall"/>
    <s v="M"/>
    <s v="Beige"/>
    <n v="209.68"/>
    <n v="3.6"/>
    <n v="202.13"/>
    <d v="2025-08-06T00:00:00"/>
    <n v="18"/>
    <n v="4.0999999999999996"/>
    <x v="12"/>
    <b v="0"/>
    <s v="null"/>
    <x v="0"/>
    <n v="3638.34"/>
    <n v="2025"/>
    <s v="August"/>
  </r>
  <r>
    <x v="1639"/>
    <x v="2"/>
    <x v="3"/>
    <s v="Winter"/>
    <s v="null"/>
    <s v="Brown"/>
    <n v="38.08"/>
    <n v="0"/>
    <n v="38.08"/>
    <d v="2025-08-06T00:00:00"/>
    <n v="0"/>
    <n v="1.6"/>
    <x v="5"/>
    <b v="0"/>
    <s v="null"/>
    <x v="0"/>
    <n v="0"/>
    <n v="2025"/>
    <s v="August"/>
  </r>
  <r>
    <x v="1640"/>
    <x v="0"/>
    <x v="5"/>
    <s v="Spring"/>
    <s v="XXL"/>
    <s v="Beige"/>
    <n v="123.04"/>
    <n v="0"/>
    <n v="123.04"/>
    <d v="2025-04-05T00:00:00"/>
    <n v="13"/>
    <n v="1.2"/>
    <x v="14"/>
    <b v="0"/>
    <s v="null"/>
    <x v="0"/>
    <n v="1599.52"/>
    <n v="2025"/>
    <s v="April"/>
  </r>
  <r>
    <x v="1641"/>
    <x v="2"/>
    <x v="1"/>
    <s v="Summer"/>
    <s v="null"/>
    <s v="Pink"/>
    <n v="39.94"/>
    <n v="0"/>
    <n v="39.94"/>
    <d v="2025-08-06T00:00:00"/>
    <n v="32"/>
    <n v="3.1"/>
    <x v="30"/>
    <b v="0"/>
    <s v="null"/>
    <x v="0"/>
    <n v="1278.08"/>
    <n v="2025"/>
    <s v="August"/>
  </r>
  <r>
    <x v="1642"/>
    <x v="5"/>
    <x v="4"/>
    <s v="Summer"/>
    <s v="M"/>
    <s v="Gray"/>
    <n v="80.19"/>
    <n v="0"/>
    <n v="80.19"/>
    <d v="2025-08-06T00:00:00"/>
    <n v="43"/>
    <n v="3.8"/>
    <x v="17"/>
    <b v="0"/>
    <s v="null"/>
    <x v="0"/>
    <n v="3448.17"/>
    <n v="2025"/>
    <s v="August"/>
  </r>
  <r>
    <x v="1643"/>
    <x v="1"/>
    <x v="1"/>
    <s v="Spring"/>
    <s v="XXL"/>
    <s v="Purple"/>
    <n v="35.03"/>
    <n v="10.1"/>
    <n v="31.49"/>
    <d v="2025-05-30T00:00:00"/>
    <n v="5"/>
    <n v="3.8"/>
    <x v="17"/>
    <b v="0"/>
    <s v="null"/>
    <x v="0"/>
    <n v="157.44999999999999"/>
    <n v="2025"/>
    <s v="May"/>
  </r>
  <r>
    <x v="1644"/>
    <x v="1"/>
    <x v="4"/>
    <s v="Summer"/>
    <s v="M"/>
    <s v="Black"/>
    <n v="27.64"/>
    <n v="29"/>
    <n v="19.62"/>
    <d v="2025-08-06T00:00:00"/>
    <n v="19"/>
    <n v="1"/>
    <x v="32"/>
    <b v="0"/>
    <s v="null"/>
    <x v="0"/>
    <n v="372.78000000000003"/>
    <n v="2025"/>
    <s v="August"/>
  </r>
  <r>
    <x v="1645"/>
    <x v="0"/>
    <x v="3"/>
    <s v="Spring"/>
    <s v="M"/>
    <s v="Navy"/>
    <n v="187.63"/>
    <n v="0"/>
    <n v="187.63"/>
    <d v="2025-04-25T00:00:00"/>
    <n v="25"/>
    <n v="1.8"/>
    <x v="23"/>
    <b v="0"/>
    <s v="null"/>
    <x v="0"/>
    <n v="4690.75"/>
    <n v="2025"/>
    <s v="April"/>
  </r>
  <r>
    <x v="1646"/>
    <x v="0"/>
    <x v="4"/>
    <s v="Winter"/>
    <s v="XXL"/>
    <s v="Black"/>
    <n v="193.17"/>
    <n v="34.6"/>
    <n v="126.33"/>
    <d v="2025-08-06T00:00:00"/>
    <n v="26"/>
    <s v="null"/>
    <x v="0"/>
    <b v="0"/>
    <s v="null"/>
    <x v="0"/>
    <n v="3284.58"/>
    <n v="2025"/>
    <s v="August"/>
  </r>
  <r>
    <x v="1647"/>
    <x v="3"/>
    <x v="2"/>
    <s v="Spring"/>
    <s v="M"/>
    <s v="Black"/>
    <n v="157.78"/>
    <n v="40.200000000000003"/>
    <n v="94.35"/>
    <d v="2025-08-02T00:00:00"/>
    <n v="23"/>
    <n v="3.1"/>
    <x v="30"/>
    <b v="0"/>
    <s v="null"/>
    <x v="0"/>
    <n v="2170.0499999999997"/>
    <n v="2025"/>
    <s v="August"/>
  </r>
  <r>
    <x v="1648"/>
    <x v="3"/>
    <x v="0"/>
    <s v="Winter"/>
    <s v="L"/>
    <s v="Black"/>
    <n v="119.14"/>
    <n v="7.8"/>
    <n v="109.85"/>
    <d v="2025-08-06T00:00:00"/>
    <n v="20"/>
    <n v="3.1"/>
    <x v="30"/>
    <b v="0"/>
    <s v="null"/>
    <x v="0"/>
    <n v="2197"/>
    <n v="2025"/>
    <s v="August"/>
  </r>
  <r>
    <x v="1649"/>
    <x v="5"/>
    <x v="7"/>
    <s v="Winter"/>
    <s v="M"/>
    <s v="White"/>
    <n v="150.08000000000001"/>
    <n v="4.8"/>
    <n v="142.88"/>
    <d v="2025-08-06T00:00:00"/>
    <n v="24"/>
    <n v="1.7"/>
    <x v="8"/>
    <b v="0"/>
    <s v="null"/>
    <x v="0"/>
    <n v="3429.12"/>
    <n v="2025"/>
    <s v="August"/>
  </r>
  <r>
    <x v="1650"/>
    <x v="5"/>
    <x v="1"/>
    <s v="Summer"/>
    <s v="L"/>
    <s v="Blue"/>
    <n v="153.18"/>
    <n v="0"/>
    <n v="153.18"/>
    <d v="2025-08-06T00:00:00"/>
    <n v="26"/>
    <n v="1.1000000000000001"/>
    <x v="16"/>
    <b v="0"/>
    <s v="null"/>
    <x v="0"/>
    <n v="3982.6800000000003"/>
    <n v="2025"/>
    <s v="August"/>
  </r>
  <r>
    <x v="1651"/>
    <x v="1"/>
    <x v="2"/>
    <s v="Winter"/>
    <s v="S"/>
    <s v="Pink"/>
    <n v="118.69"/>
    <n v="47.7"/>
    <n v="62.07"/>
    <d v="2025-08-06T00:00:00"/>
    <n v="11"/>
    <n v="2.8"/>
    <x v="22"/>
    <b v="0"/>
    <s v="null"/>
    <x v="0"/>
    <n v="682.77"/>
    <n v="2025"/>
    <s v="August"/>
  </r>
  <r>
    <x v="1652"/>
    <x v="2"/>
    <x v="4"/>
    <s v="Spring"/>
    <s v="null"/>
    <s v="Navy"/>
    <n v="50.12"/>
    <n v="0"/>
    <n v="50.12"/>
    <d v="2025-03-09T00:00:00"/>
    <n v="27"/>
    <n v="2.4"/>
    <x v="9"/>
    <b v="0"/>
    <s v="null"/>
    <x v="0"/>
    <n v="1353.24"/>
    <n v="2025"/>
    <s v="March"/>
  </r>
  <r>
    <x v="1653"/>
    <x v="5"/>
    <x v="6"/>
    <s v="Spring"/>
    <s v="XS"/>
    <s v="Blue"/>
    <n v="93.68"/>
    <n v="59.5"/>
    <n v="37.94"/>
    <d v="2025-04-24T00:00:00"/>
    <n v="21"/>
    <s v="null"/>
    <x v="0"/>
    <b v="0"/>
    <s v="null"/>
    <x v="0"/>
    <n v="796.74"/>
    <n v="2025"/>
    <s v="April"/>
  </r>
  <r>
    <x v="1654"/>
    <x v="1"/>
    <x v="1"/>
    <s v="Summer"/>
    <s v="S"/>
    <s v="Red"/>
    <n v="50.49"/>
    <n v="0"/>
    <n v="50.49"/>
    <d v="2025-08-06T00:00:00"/>
    <n v="30"/>
    <n v="4.0999999999999996"/>
    <x v="12"/>
    <b v="0"/>
    <s v="null"/>
    <x v="0"/>
    <n v="1514.7"/>
    <n v="2025"/>
    <s v="August"/>
  </r>
  <r>
    <x v="1655"/>
    <x v="3"/>
    <x v="3"/>
    <s v="Summer"/>
    <s v="XS"/>
    <s v="White"/>
    <n v="97.9"/>
    <n v="0"/>
    <n v="97.9"/>
    <d v="2025-08-06T00:00:00"/>
    <n v="29"/>
    <n v="1.3"/>
    <x v="31"/>
    <b v="0"/>
    <s v="null"/>
    <x v="0"/>
    <n v="2839.1000000000004"/>
    <n v="2025"/>
    <s v="August"/>
  </r>
  <r>
    <x v="1656"/>
    <x v="1"/>
    <x v="1"/>
    <s v="Summer"/>
    <s v="S"/>
    <s v="Gray"/>
    <n v="69"/>
    <n v="0"/>
    <n v="69"/>
    <d v="2025-08-06T00:00:00"/>
    <n v="32"/>
    <n v="4.5"/>
    <x v="24"/>
    <b v="0"/>
    <s v="null"/>
    <x v="0"/>
    <n v="2208"/>
    <n v="2025"/>
    <s v="August"/>
  </r>
  <r>
    <x v="1657"/>
    <x v="2"/>
    <x v="3"/>
    <s v="Fall"/>
    <s v="null"/>
    <s v="Purple"/>
    <n v="30.2"/>
    <n v="27.1"/>
    <n v="22.02"/>
    <d v="2025-08-06T00:00:00"/>
    <n v="15"/>
    <s v="null"/>
    <x v="0"/>
    <b v="0"/>
    <s v="null"/>
    <x v="0"/>
    <n v="330.3"/>
    <n v="2025"/>
    <s v="August"/>
  </r>
  <r>
    <x v="1658"/>
    <x v="1"/>
    <x v="2"/>
    <s v="Winter"/>
    <s v="L"/>
    <s v="Beige"/>
    <n v="84.92"/>
    <n v="59.1"/>
    <n v="34.729999999999997"/>
    <d v="2025-08-06T00:00:00"/>
    <n v="42"/>
    <s v="null"/>
    <x v="0"/>
    <b v="0"/>
    <s v="null"/>
    <x v="0"/>
    <n v="1458.6599999999999"/>
    <n v="2025"/>
    <s v="August"/>
  </r>
  <r>
    <x v="1659"/>
    <x v="1"/>
    <x v="7"/>
    <s v="Fall"/>
    <s v="XS"/>
    <s v="White"/>
    <n v="116.48"/>
    <n v="0"/>
    <n v="116.48"/>
    <d v="2025-08-06T00:00:00"/>
    <n v="3"/>
    <n v="1.5"/>
    <x v="18"/>
    <b v="0"/>
    <s v="null"/>
    <x v="0"/>
    <n v="349.44"/>
    <n v="2025"/>
    <s v="August"/>
  </r>
  <r>
    <x v="1660"/>
    <x v="1"/>
    <x v="4"/>
    <s v="Summer"/>
    <s v="XL"/>
    <s v="Navy"/>
    <n v="40.68"/>
    <n v="0"/>
    <n v="40.68"/>
    <d v="2025-08-06T00:00:00"/>
    <n v="41"/>
    <n v="1.1000000000000001"/>
    <x v="16"/>
    <b v="1"/>
    <s v="Changed Mind"/>
    <x v="5"/>
    <n v="1667.8799999999999"/>
    <n v="2025"/>
    <s v="August"/>
  </r>
  <r>
    <x v="1661"/>
    <x v="0"/>
    <x v="5"/>
    <s v="Summer"/>
    <s v="XL"/>
    <s v="Black"/>
    <n v="118.92"/>
    <n v="0"/>
    <n v="118.92"/>
    <d v="2025-08-06T00:00:00"/>
    <n v="36"/>
    <n v="1.8"/>
    <x v="23"/>
    <b v="1"/>
    <s v="Wrong Item"/>
    <x v="6"/>
    <n v="4281.12"/>
    <n v="2025"/>
    <s v="August"/>
  </r>
  <r>
    <x v="1662"/>
    <x v="4"/>
    <x v="5"/>
    <s v="Summer"/>
    <s v="XXL"/>
    <s v="Black"/>
    <n v="26.86"/>
    <n v="0"/>
    <n v="26.86"/>
    <d v="2025-08-06T00:00:00"/>
    <n v="18"/>
    <n v="3.2"/>
    <x v="35"/>
    <b v="0"/>
    <s v="null"/>
    <x v="0"/>
    <n v="483.48"/>
    <n v="2025"/>
    <s v="August"/>
  </r>
  <r>
    <x v="1663"/>
    <x v="5"/>
    <x v="2"/>
    <s v="Fall"/>
    <s v="S"/>
    <s v="Green"/>
    <n v="113.34"/>
    <n v="0"/>
    <n v="113.34"/>
    <d v="2025-08-06T00:00:00"/>
    <n v="13"/>
    <s v="null"/>
    <x v="0"/>
    <b v="0"/>
    <s v="null"/>
    <x v="0"/>
    <n v="1473.42"/>
    <n v="2025"/>
    <s v="August"/>
  </r>
  <r>
    <x v="1664"/>
    <x v="1"/>
    <x v="6"/>
    <s v="Summer"/>
    <s v="L"/>
    <s v="Black"/>
    <n v="40.520000000000003"/>
    <n v="8.9"/>
    <n v="36.909999999999997"/>
    <d v="2025-08-06T00:00:00"/>
    <n v="13"/>
    <n v="2.5"/>
    <x v="1"/>
    <b v="0"/>
    <s v="null"/>
    <x v="0"/>
    <n v="479.82999999999993"/>
    <n v="2025"/>
    <s v="August"/>
  </r>
  <r>
    <x v="1665"/>
    <x v="4"/>
    <x v="7"/>
    <s v="Summer"/>
    <s v="L"/>
    <s v="Pink"/>
    <n v="98.41"/>
    <n v="0"/>
    <n v="98.41"/>
    <d v="2025-08-06T00:00:00"/>
    <n v="7"/>
    <n v="4.5999999999999996"/>
    <x v="10"/>
    <b v="0"/>
    <s v="null"/>
    <x v="0"/>
    <n v="688.87"/>
    <n v="2025"/>
    <s v="August"/>
  </r>
  <r>
    <x v="1666"/>
    <x v="4"/>
    <x v="7"/>
    <s v="Winter"/>
    <s v="XS"/>
    <s v="Red"/>
    <n v="83.18"/>
    <n v="0"/>
    <n v="83.18"/>
    <d v="2025-08-06T00:00:00"/>
    <n v="17"/>
    <n v="1.7"/>
    <x v="8"/>
    <b v="1"/>
    <s v="Size Issue"/>
    <x v="2"/>
    <n v="1414.0600000000002"/>
    <n v="2025"/>
    <s v="August"/>
  </r>
  <r>
    <x v="1667"/>
    <x v="3"/>
    <x v="4"/>
    <s v="Spring"/>
    <s v="XXL"/>
    <s v="Purple"/>
    <n v="179.31"/>
    <n v="24.1"/>
    <n v="136.1"/>
    <d v="2025-07-13T00:00:00"/>
    <n v="0"/>
    <n v="3.1"/>
    <x v="30"/>
    <b v="0"/>
    <s v="null"/>
    <x v="0"/>
    <n v="0"/>
    <n v="2025"/>
    <s v="July"/>
  </r>
  <r>
    <x v="1668"/>
    <x v="1"/>
    <x v="0"/>
    <s v="Spring"/>
    <s v="XXL"/>
    <s v="Green"/>
    <n v="47.88"/>
    <n v="0"/>
    <n v="47.88"/>
    <d v="2024-12-21T00:00:00"/>
    <n v="44"/>
    <n v="1.9"/>
    <x v="29"/>
    <b v="0"/>
    <s v="null"/>
    <x v="0"/>
    <n v="2106.7200000000003"/>
    <n v="2024"/>
    <s v="December"/>
  </r>
  <r>
    <x v="1669"/>
    <x v="0"/>
    <x v="3"/>
    <s v="Winter"/>
    <s v="XL"/>
    <s v="Navy"/>
    <n v="89.26"/>
    <n v="0"/>
    <n v="89.26"/>
    <d v="2025-08-06T00:00:00"/>
    <n v="43"/>
    <n v="3.8"/>
    <x v="17"/>
    <b v="0"/>
    <s v="null"/>
    <x v="0"/>
    <n v="3838.1800000000003"/>
    <n v="2025"/>
    <s v="August"/>
  </r>
  <r>
    <x v="1670"/>
    <x v="5"/>
    <x v="6"/>
    <s v="Summer"/>
    <s v="XXL"/>
    <s v="Black"/>
    <n v="114.2"/>
    <n v="0"/>
    <n v="114.2"/>
    <d v="2025-08-06T00:00:00"/>
    <n v="15"/>
    <s v="null"/>
    <x v="0"/>
    <b v="0"/>
    <s v="null"/>
    <x v="0"/>
    <n v="1713"/>
    <n v="2025"/>
    <s v="August"/>
  </r>
  <r>
    <x v="1671"/>
    <x v="3"/>
    <x v="6"/>
    <s v="Summer"/>
    <s v="L"/>
    <s v="Green"/>
    <n v="169.5"/>
    <n v="59.7"/>
    <n v="68.31"/>
    <d v="2025-08-06T00:00:00"/>
    <n v="16"/>
    <n v="1.8"/>
    <x v="23"/>
    <b v="0"/>
    <s v="null"/>
    <x v="0"/>
    <n v="1092.96"/>
    <n v="2025"/>
    <s v="August"/>
  </r>
  <r>
    <x v="1672"/>
    <x v="1"/>
    <x v="4"/>
    <s v="Fall"/>
    <s v="XS"/>
    <s v="White"/>
    <n v="77.989999999999995"/>
    <n v="0"/>
    <n v="77.989999999999995"/>
    <d v="2025-08-06T00:00:00"/>
    <n v="42"/>
    <s v="null"/>
    <x v="0"/>
    <b v="0"/>
    <s v="null"/>
    <x v="0"/>
    <n v="3275.58"/>
    <n v="2025"/>
    <s v="August"/>
  </r>
  <r>
    <x v="1673"/>
    <x v="4"/>
    <x v="5"/>
    <s v="Fall"/>
    <s v="null"/>
    <s v="Pink"/>
    <n v="103.77"/>
    <n v="0"/>
    <n v="103.77"/>
    <d v="2025-08-06T00:00:00"/>
    <n v="12"/>
    <n v="4.4000000000000004"/>
    <x v="6"/>
    <b v="0"/>
    <s v="null"/>
    <x v="0"/>
    <n v="1245.24"/>
    <n v="2025"/>
    <s v="August"/>
  </r>
  <r>
    <x v="1674"/>
    <x v="2"/>
    <x v="7"/>
    <s v="Fall"/>
    <s v="null"/>
    <s v="Black"/>
    <n v="42.96"/>
    <n v="0"/>
    <n v="42.96"/>
    <d v="2025-08-06T00:00:00"/>
    <n v="36"/>
    <n v="1.1000000000000001"/>
    <x v="16"/>
    <b v="0"/>
    <s v="null"/>
    <x v="0"/>
    <n v="1546.56"/>
    <n v="2025"/>
    <s v="August"/>
  </r>
  <r>
    <x v="1675"/>
    <x v="5"/>
    <x v="2"/>
    <s v="Fall"/>
    <s v="null"/>
    <s v="Brown"/>
    <n v="126.11"/>
    <n v="0"/>
    <n v="126.11"/>
    <d v="2025-08-06T00:00:00"/>
    <n v="16"/>
    <n v="3.5"/>
    <x v="11"/>
    <b v="0"/>
    <s v="null"/>
    <x v="0"/>
    <n v="2017.76"/>
    <n v="2025"/>
    <s v="August"/>
  </r>
  <r>
    <x v="1676"/>
    <x v="2"/>
    <x v="2"/>
    <s v="Summer"/>
    <s v="null"/>
    <s v="Beige"/>
    <n v="43.83"/>
    <n v="0"/>
    <n v="43.83"/>
    <d v="2025-08-06T00:00:00"/>
    <n v="31"/>
    <n v="2.5"/>
    <x v="1"/>
    <b v="0"/>
    <s v="null"/>
    <x v="0"/>
    <n v="1358.73"/>
    <n v="2025"/>
    <s v="August"/>
  </r>
  <r>
    <x v="1677"/>
    <x v="3"/>
    <x v="2"/>
    <s v="Fall"/>
    <s v="S"/>
    <s v="Beige"/>
    <n v="94.1"/>
    <n v="0"/>
    <n v="94.1"/>
    <d v="2025-08-06T00:00:00"/>
    <n v="24"/>
    <n v="1.4"/>
    <x v="28"/>
    <b v="0"/>
    <s v="null"/>
    <x v="0"/>
    <n v="2258.3999999999996"/>
    <n v="2025"/>
    <s v="August"/>
  </r>
  <r>
    <x v="1678"/>
    <x v="3"/>
    <x v="0"/>
    <s v="Fall"/>
    <s v="M"/>
    <s v="Red"/>
    <n v="151.27000000000001"/>
    <n v="0"/>
    <n v="151.27000000000001"/>
    <d v="2025-08-06T00:00:00"/>
    <n v="39"/>
    <n v="4"/>
    <x v="20"/>
    <b v="1"/>
    <s v="Damaged"/>
    <x v="3"/>
    <n v="5899.5300000000007"/>
    <n v="2025"/>
    <s v="August"/>
  </r>
  <r>
    <x v="1679"/>
    <x v="2"/>
    <x v="6"/>
    <s v="Spring"/>
    <s v="null"/>
    <s v="Navy"/>
    <n v="61.47"/>
    <n v="0"/>
    <n v="61.47"/>
    <d v="2024-08-25T00:00:00"/>
    <n v="44"/>
    <s v="null"/>
    <x v="0"/>
    <b v="0"/>
    <s v="null"/>
    <x v="0"/>
    <n v="2704.68"/>
    <n v="2024"/>
    <s v="August"/>
  </r>
  <r>
    <x v="1680"/>
    <x v="3"/>
    <x v="3"/>
    <s v="Summer"/>
    <s v="M"/>
    <s v="Navy"/>
    <n v="185.96"/>
    <n v="0"/>
    <n v="185.96"/>
    <d v="2025-08-06T00:00:00"/>
    <n v="35"/>
    <n v="1.3"/>
    <x v="31"/>
    <b v="0"/>
    <s v="null"/>
    <x v="0"/>
    <n v="6508.6"/>
    <n v="2025"/>
    <s v="August"/>
  </r>
  <r>
    <x v="1681"/>
    <x v="5"/>
    <x v="6"/>
    <s v="Fall"/>
    <s v="M"/>
    <s v="Red"/>
    <n v="113.05"/>
    <n v="0"/>
    <n v="113.05"/>
    <d v="2025-08-06T00:00:00"/>
    <n v="47"/>
    <n v="2"/>
    <x v="38"/>
    <b v="0"/>
    <s v="null"/>
    <x v="0"/>
    <n v="5313.3499999999995"/>
    <n v="2025"/>
    <s v="August"/>
  </r>
  <r>
    <x v="1682"/>
    <x v="1"/>
    <x v="2"/>
    <s v="Summer"/>
    <s v="L"/>
    <s v="Brown"/>
    <n v="110.9"/>
    <n v="34.700000000000003"/>
    <n v="72.42"/>
    <d v="2025-08-06T00:00:00"/>
    <n v="2"/>
    <n v="2.5"/>
    <x v="1"/>
    <b v="0"/>
    <s v="null"/>
    <x v="0"/>
    <n v="144.84"/>
    <n v="2025"/>
    <s v="August"/>
  </r>
  <r>
    <x v="1683"/>
    <x v="1"/>
    <x v="1"/>
    <s v="Summer"/>
    <s v="XXL"/>
    <s v="White"/>
    <n v="29.04"/>
    <n v="0"/>
    <n v="29.04"/>
    <d v="2025-08-06T00:00:00"/>
    <n v="4"/>
    <n v="5"/>
    <x v="37"/>
    <b v="0"/>
    <s v="null"/>
    <x v="0"/>
    <n v="116.16"/>
    <n v="2025"/>
    <s v="August"/>
  </r>
  <r>
    <x v="1684"/>
    <x v="3"/>
    <x v="7"/>
    <s v="Spring"/>
    <s v="XL"/>
    <s v="Gray"/>
    <n v="164.48"/>
    <n v="51.5"/>
    <n v="79.77"/>
    <d v="2024-09-07T00:00:00"/>
    <n v="27"/>
    <n v="3.4"/>
    <x v="7"/>
    <b v="0"/>
    <s v="null"/>
    <x v="0"/>
    <n v="2153.79"/>
    <n v="2024"/>
    <s v="September"/>
  </r>
  <r>
    <x v="1685"/>
    <x v="4"/>
    <x v="2"/>
    <s v="Winter"/>
    <s v="L"/>
    <s v="White"/>
    <n v="52.51"/>
    <n v="49.4"/>
    <n v="26.57"/>
    <d v="2025-08-06T00:00:00"/>
    <n v="37"/>
    <n v="3.5"/>
    <x v="11"/>
    <b v="1"/>
    <s v="Changed Mind"/>
    <x v="5"/>
    <n v="983.09"/>
    <n v="2025"/>
    <s v="August"/>
  </r>
  <r>
    <x v="1686"/>
    <x v="5"/>
    <x v="5"/>
    <s v="Winter"/>
    <s v="XXL"/>
    <s v="Gray"/>
    <n v="175.74"/>
    <n v="42.9"/>
    <n v="100.35"/>
    <d v="2025-08-06T00:00:00"/>
    <n v="48"/>
    <s v="null"/>
    <x v="0"/>
    <b v="1"/>
    <s v="Changed Mind"/>
    <x v="5"/>
    <n v="4816.7999999999993"/>
    <n v="2025"/>
    <s v="August"/>
  </r>
  <r>
    <x v="1687"/>
    <x v="1"/>
    <x v="5"/>
    <s v="Spring"/>
    <s v="XS"/>
    <s v="Beige"/>
    <n v="57.06"/>
    <n v="27.5"/>
    <n v="41.37"/>
    <d v="2024-12-25T00:00:00"/>
    <n v="43"/>
    <n v="1.8"/>
    <x v="23"/>
    <b v="0"/>
    <s v="null"/>
    <x v="0"/>
    <n v="1778.9099999999999"/>
    <n v="2024"/>
    <s v="December"/>
  </r>
  <r>
    <x v="1688"/>
    <x v="5"/>
    <x v="5"/>
    <s v="Winter"/>
    <s v="L"/>
    <s v="Black"/>
    <n v="158.24"/>
    <n v="0"/>
    <n v="158.24"/>
    <d v="2025-08-06T00:00:00"/>
    <n v="41"/>
    <n v="3.1"/>
    <x v="30"/>
    <b v="0"/>
    <s v="null"/>
    <x v="0"/>
    <n v="6487.84"/>
    <n v="2025"/>
    <s v="August"/>
  </r>
  <r>
    <x v="1689"/>
    <x v="0"/>
    <x v="3"/>
    <s v="Fall"/>
    <s v="null"/>
    <s v="Pink"/>
    <n v="153.46"/>
    <n v="0"/>
    <n v="153.46"/>
    <d v="2025-08-06T00:00:00"/>
    <n v="27"/>
    <n v="1.7"/>
    <x v="8"/>
    <b v="0"/>
    <s v="null"/>
    <x v="0"/>
    <n v="4143.42"/>
    <n v="2025"/>
    <s v="August"/>
  </r>
  <r>
    <x v="1690"/>
    <x v="2"/>
    <x v="0"/>
    <s v="Spring"/>
    <s v="null"/>
    <s v="Brown"/>
    <n v="54.92"/>
    <n v="0"/>
    <n v="54.92"/>
    <d v="2025-04-12T00:00:00"/>
    <n v="44"/>
    <n v="3.1"/>
    <x v="30"/>
    <b v="0"/>
    <s v="null"/>
    <x v="0"/>
    <n v="2416.48"/>
    <n v="2025"/>
    <s v="April"/>
  </r>
  <r>
    <x v="1691"/>
    <x v="2"/>
    <x v="1"/>
    <s v="Spring"/>
    <s v="null"/>
    <s v="Purple"/>
    <n v="32.200000000000003"/>
    <n v="19.2"/>
    <n v="26.02"/>
    <d v="2025-07-27T00:00:00"/>
    <n v="8"/>
    <n v="4.3"/>
    <x v="2"/>
    <b v="0"/>
    <s v="null"/>
    <x v="0"/>
    <n v="208.16"/>
    <n v="2025"/>
    <s v="July"/>
  </r>
  <r>
    <x v="1692"/>
    <x v="2"/>
    <x v="3"/>
    <s v="Fall"/>
    <s v="null"/>
    <s v="Brown"/>
    <n v="66.489999999999995"/>
    <n v="29.1"/>
    <n v="47.14"/>
    <d v="2025-08-06T00:00:00"/>
    <n v="37"/>
    <n v="1.3"/>
    <x v="31"/>
    <b v="0"/>
    <s v="null"/>
    <x v="0"/>
    <n v="1744.18"/>
    <n v="2025"/>
    <s v="August"/>
  </r>
  <r>
    <x v="1693"/>
    <x v="2"/>
    <x v="3"/>
    <s v="Winter"/>
    <s v="null"/>
    <s v="Blue"/>
    <n v="32.950000000000003"/>
    <n v="50.2"/>
    <n v="16.41"/>
    <d v="2025-08-06T00:00:00"/>
    <n v="46"/>
    <s v="null"/>
    <x v="0"/>
    <b v="0"/>
    <s v="null"/>
    <x v="0"/>
    <n v="754.86"/>
    <n v="2025"/>
    <s v="August"/>
  </r>
  <r>
    <x v="1694"/>
    <x v="2"/>
    <x v="4"/>
    <s v="Fall"/>
    <s v="null"/>
    <s v="Gray"/>
    <n v="54.31"/>
    <n v="19.2"/>
    <n v="43.88"/>
    <d v="2025-08-06T00:00:00"/>
    <n v="19"/>
    <n v="1.8"/>
    <x v="23"/>
    <b v="0"/>
    <s v="null"/>
    <x v="0"/>
    <n v="833.72"/>
    <n v="2025"/>
    <s v="August"/>
  </r>
  <r>
    <x v="1695"/>
    <x v="2"/>
    <x v="2"/>
    <s v="Summer"/>
    <s v="null"/>
    <s v="Navy"/>
    <n v="19.68"/>
    <n v="0"/>
    <n v="19.68"/>
    <d v="2025-08-06T00:00:00"/>
    <n v="29"/>
    <n v="1.5"/>
    <x v="18"/>
    <b v="1"/>
    <s v="Size Issue"/>
    <x v="2"/>
    <n v="570.72"/>
    <n v="2025"/>
    <s v="August"/>
  </r>
  <r>
    <x v="1696"/>
    <x v="1"/>
    <x v="0"/>
    <s v="Spring"/>
    <s v="XS"/>
    <s v="Gray"/>
    <n v="105.19"/>
    <n v="24.3"/>
    <n v="79.63"/>
    <d v="2025-06-14T00:00:00"/>
    <n v="47"/>
    <n v="5"/>
    <x v="37"/>
    <b v="0"/>
    <s v="null"/>
    <x v="0"/>
    <n v="3742.6099999999997"/>
    <n v="2025"/>
    <s v="June"/>
  </r>
  <r>
    <x v="1697"/>
    <x v="2"/>
    <x v="2"/>
    <s v="Summer"/>
    <s v="null"/>
    <s v="Green"/>
    <n v="20.3"/>
    <n v="19.600000000000001"/>
    <n v="16.32"/>
    <d v="2025-08-06T00:00:00"/>
    <n v="47"/>
    <n v="2.9"/>
    <x v="4"/>
    <b v="1"/>
    <s v="Changed Mind"/>
    <x v="5"/>
    <n v="767.04"/>
    <n v="2025"/>
    <s v="August"/>
  </r>
  <r>
    <x v="1698"/>
    <x v="4"/>
    <x v="3"/>
    <s v="Summer"/>
    <s v="S"/>
    <s v="Brown"/>
    <n v="105.37"/>
    <n v="19.600000000000001"/>
    <n v="84.72"/>
    <d v="2025-08-06T00:00:00"/>
    <n v="39"/>
    <n v="4.3"/>
    <x v="2"/>
    <b v="0"/>
    <s v="null"/>
    <x v="0"/>
    <n v="3304.08"/>
    <n v="2025"/>
    <s v="August"/>
  </r>
  <r>
    <x v="1699"/>
    <x v="5"/>
    <x v="5"/>
    <s v="Winter"/>
    <s v="XS"/>
    <s v="Green"/>
    <n v="156.24"/>
    <n v="0"/>
    <n v="156.24"/>
    <d v="2025-08-06T00:00:00"/>
    <n v="15"/>
    <n v="5"/>
    <x v="37"/>
    <b v="0"/>
    <s v="null"/>
    <x v="0"/>
    <n v="2343.6000000000004"/>
    <n v="2025"/>
    <s v="August"/>
  </r>
  <r>
    <x v="1700"/>
    <x v="3"/>
    <x v="3"/>
    <s v="Winter"/>
    <s v="XS"/>
    <s v="Brown"/>
    <n v="162.19"/>
    <n v="5.7"/>
    <n v="152.94999999999999"/>
    <d v="2025-08-06T00:00:00"/>
    <n v="39"/>
    <n v="1.4"/>
    <x v="28"/>
    <b v="0"/>
    <s v="null"/>
    <x v="0"/>
    <n v="5965.0499999999993"/>
    <n v="2025"/>
    <s v="August"/>
  </r>
  <r>
    <x v="1701"/>
    <x v="1"/>
    <x v="4"/>
    <s v="Spring"/>
    <s v="M"/>
    <s v="Beige"/>
    <n v="75.790000000000006"/>
    <n v="7.1"/>
    <n v="70.41"/>
    <d v="2025-03-29T00:00:00"/>
    <n v="13"/>
    <n v="3.3"/>
    <x v="21"/>
    <b v="0"/>
    <s v="null"/>
    <x v="0"/>
    <n v="915.32999999999993"/>
    <n v="2025"/>
    <s v="March"/>
  </r>
  <r>
    <x v="1702"/>
    <x v="2"/>
    <x v="7"/>
    <s v="Summer"/>
    <s v="null"/>
    <s v="Pink"/>
    <n v="32.04"/>
    <n v="0"/>
    <n v="32.04"/>
    <d v="2025-08-06T00:00:00"/>
    <n v="41"/>
    <n v="1.8"/>
    <x v="23"/>
    <b v="0"/>
    <s v="null"/>
    <x v="0"/>
    <n v="1313.6399999999999"/>
    <n v="2025"/>
    <s v="August"/>
  </r>
  <r>
    <x v="1703"/>
    <x v="1"/>
    <x v="6"/>
    <s v="Fall"/>
    <s v="M"/>
    <s v="Black"/>
    <n v="27.65"/>
    <n v="31.8"/>
    <n v="18.86"/>
    <d v="2025-08-06T00:00:00"/>
    <n v="2"/>
    <n v="3.7"/>
    <x v="13"/>
    <b v="1"/>
    <s v="Size Issue"/>
    <x v="2"/>
    <n v="37.72"/>
    <n v="2025"/>
    <s v="August"/>
  </r>
  <r>
    <x v="1704"/>
    <x v="4"/>
    <x v="2"/>
    <s v="Spring"/>
    <s v="M"/>
    <s v="Purple"/>
    <n v="31.54"/>
    <n v="0"/>
    <n v="31.54"/>
    <d v="2025-08-03T00:00:00"/>
    <n v="45"/>
    <n v="1.3"/>
    <x v="31"/>
    <b v="0"/>
    <s v="null"/>
    <x v="0"/>
    <n v="1419.3"/>
    <n v="2025"/>
    <s v="August"/>
  </r>
  <r>
    <x v="1705"/>
    <x v="4"/>
    <x v="0"/>
    <s v="Summer"/>
    <s v="XXL"/>
    <s v="Beige"/>
    <n v="77.64"/>
    <n v="39.1"/>
    <n v="47.28"/>
    <d v="2025-08-06T00:00:00"/>
    <n v="19"/>
    <n v="2.6"/>
    <x v="3"/>
    <b v="0"/>
    <s v="null"/>
    <x v="0"/>
    <n v="898.32"/>
    <n v="2025"/>
    <s v="August"/>
  </r>
  <r>
    <x v="1706"/>
    <x v="5"/>
    <x v="4"/>
    <s v="Winter"/>
    <s v="XL"/>
    <s v="Pink"/>
    <n v="51.48"/>
    <n v="0"/>
    <n v="51.48"/>
    <d v="2025-08-06T00:00:00"/>
    <n v="10"/>
    <n v="1"/>
    <x v="32"/>
    <b v="0"/>
    <s v="null"/>
    <x v="0"/>
    <n v="514.79999999999995"/>
    <n v="2025"/>
    <s v="August"/>
  </r>
  <r>
    <x v="1707"/>
    <x v="0"/>
    <x v="0"/>
    <s v="Fall"/>
    <s v="M"/>
    <s v="Pink"/>
    <n v="108.58"/>
    <n v="0"/>
    <n v="108.58"/>
    <d v="2025-08-06T00:00:00"/>
    <n v="44"/>
    <n v="2.4"/>
    <x v="9"/>
    <b v="0"/>
    <s v="null"/>
    <x v="0"/>
    <n v="4777.5199999999995"/>
    <n v="2025"/>
    <s v="August"/>
  </r>
  <r>
    <x v="1708"/>
    <x v="1"/>
    <x v="7"/>
    <s v="Winter"/>
    <s v="XXL"/>
    <s v="Black"/>
    <n v="84.17"/>
    <n v="0"/>
    <n v="84.17"/>
    <d v="2025-08-06T00:00:00"/>
    <n v="20"/>
    <n v="3.7"/>
    <x v="13"/>
    <b v="0"/>
    <s v="null"/>
    <x v="0"/>
    <n v="1683.4"/>
    <n v="2025"/>
    <s v="August"/>
  </r>
  <r>
    <x v="1709"/>
    <x v="4"/>
    <x v="3"/>
    <s v="Spring"/>
    <s v="L"/>
    <s v="Pink"/>
    <n v="76.45"/>
    <n v="0"/>
    <n v="76.45"/>
    <d v="2025-06-10T00:00:00"/>
    <n v="16"/>
    <n v="1"/>
    <x v="32"/>
    <b v="1"/>
    <s v="Color Mismatch"/>
    <x v="1"/>
    <n v="1223.2"/>
    <n v="2025"/>
    <s v="June"/>
  </r>
  <r>
    <x v="1710"/>
    <x v="2"/>
    <x v="1"/>
    <s v="Spring"/>
    <s v="null"/>
    <s v="Gray"/>
    <n v="50.31"/>
    <n v="0"/>
    <n v="50.31"/>
    <d v="2025-04-24T00:00:00"/>
    <n v="36"/>
    <s v="null"/>
    <x v="0"/>
    <b v="0"/>
    <s v="null"/>
    <x v="0"/>
    <n v="1811.16"/>
    <n v="2025"/>
    <s v="April"/>
  </r>
  <r>
    <x v="1711"/>
    <x v="1"/>
    <x v="6"/>
    <s v="Spring"/>
    <s v="S"/>
    <s v="Pink"/>
    <n v="43.45"/>
    <n v="0"/>
    <n v="43.45"/>
    <d v="2025-07-17T00:00:00"/>
    <n v="30"/>
    <n v="2.2999999999999998"/>
    <x v="27"/>
    <b v="0"/>
    <s v="null"/>
    <x v="0"/>
    <n v="1303.5"/>
    <n v="2025"/>
    <s v="July"/>
  </r>
  <r>
    <x v="1712"/>
    <x v="5"/>
    <x v="1"/>
    <s v="Fall"/>
    <s v="XL"/>
    <s v="Gray"/>
    <n v="149.22"/>
    <n v="53.9"/>
    <n v="68.790000000000006"/>
    <d v="2025-08-06T00:00:00"/>
    <n v="41"/>
    <n v="2.2000000000000002"/>
    <x v="40"/>
    <b v="0"/>
    <s v="null"/>
    <x v="0"/>
    <n v="2820.3900000000003"/>
    <n v="2025"/>
    <s v="August"/>
  </r>
  <r>
    <x v="1713"/>
    <x v="4"/>
    <x v="6"/>
    <s v="Summer"/>
    <s v="XS"/>
    <s v="Gray"/>
    <n v="48.24"/>
    <n v="31.7"/>
    <n v="32.950000000000003"/>
    <d v="2025-08-06T00:00:00"/>
    <n v="46"/>
    <n v="3.7"/>
    <x v="13"/>
    <b v="0"/>
    <s v="null"/>
    <x v="0"/>
    <n v="1515.7"/>
    <n v="2025"/>
    <s v="August"/>
  </r>
  <r>
    <x v="1714"/>
    <x v="4"/>
    <x v="4"/>
    <s v="Summer"/>
    <s v="S"/>
    <s v="Brown"/>
    <n v="66.27"/>
    <n v="21.7"/>
    <n v="51.89"/>
    <d v="2025-08-06T00:00:00"/>
    <n v="28"/>
    <n v="2.5"/>
    <x v="1"/>
    <b v="1"/>
    <s v="Changed Mind"/>
    <x v="5"/>
    <n v="1452.92"/>
    <n v="2025"/>
    <s v="August"/>
  </r>
  <r>
    <x v="1715"/>
    <x v="3"/>
    <x v="4"/>
    <s v="Fall"/>
    <s v="XXL"/>
    <s v="Navy"/>
    <n v="82.65"/>
    <n v="0"/>
    <n v="82.65"/>
    <d v="2025-08-06T00:00:00"/>
    <n v="30"/>
    <n v="4.0999999999999996"/>
    <x v="12"/>
    <b v="0"/>
    <s v="null"/>
    <x v="0"/>
    <n v="2479.5"/>
    <n v="2025"/>
    <s v="August"/>
  </r>
  <r>
    <x v="1716"/>
    <x v="4"/>
    <x v="5"/>
    <s v="Winter"/>
    <s v="XXL"/>
    <s v="Black"/>
    <n v="42.36"/>
    <n v="0"/>
    <n v="42.36"/>
    <d v="2025-08-06T00:00:00"/>
    <n v="37"/>
    <n v="1.4"/>
    <x v="28"/>
    <b v="0"/>
    <s v="null"/>
    <x v="0"/>
    <n v="1567.32"/>
    <n v="2025"/>
    <s v="August"/>
  </r>
  <r>
    <x v="1717"/>
    <x v="4"/>
    <x v="5"/>
    <s v="Summer"/>
    <s v="M"/>
    <s v="Red"/>
    <n v="109.36"/>
    <n v="0"/>
    <n v="109.36"/>
    <d v="2025-08-06T00:00:00"/>
    <n v="24"/>
    <n v="1.7"/>
    <x v="8"/>
    <b v="0"/>
    <s v="null"/>
    <x v="0"/>
    <n v="2624.64"/>
    <n v="2025"/>
    <s v="August"/>
  </r>
  <r>
    <x v="1718"/>
    <x v="2"/>
    <x v="5"/>
    <s v="Winter"/>
    <s v="null"/>
    <s v="Beige"/>
    <n v="59.98"/>
    <n v="0"/>
    <n v="59.98"/>
    <d v="2025-08-06T00:00:00"/>
    <n v="28"/>
    <n v="2.2000000000000002"/>
    <x v="40"/>
    <b v="0"/>
    <s v="null"/>
    <x v="0"/>
    <n v="1679.4399999999998"/>
    <n v="2025"/>
    <s v="August"/>
  </r>
  <r>
    <x v="1719"/>
    <x v="5"/>
    <x v="6"/>
    <s v="Spring"/>
    <s v="null"/>
    <s v="Purple"/>
    <n v="111.81"/>
    <n v="0"/>
    <n v="111.81"/>
    <d v="2024-08-21T00:00:00"/>
    <n v="45"/>
    <n v="1.1000000000000001"/>
    <x v="16"/>
    <b v="0"/>
    <s v="null"/>
    <x v="0"/>
    <n v="5031.45"/>
    <n v="2024"/>
    <s v="August"/>
  </r>
  <r>
    <x v="1720"/>
    <x v="4"/>
    <x v="2"/>
    <s v="Winter"/>
    <s v="XXL"/>
    <s v="Red"/>
    <n v="70.78"/>
    <n v="0"/>
    <n v="70.78"/>
    <d v="2025-08-06T00:00:00"/>
    <n v="39"/>
    <n v="3.4"/>
    <x v="7"/>
    <b v="1"/>
    <s v="Color Mismatch"/>
    <x v="1"/>
    <n v="2760.42"/>
    <n v="2025"/>
    <s v="August"/>
  </r>
  <r>
    <x v="1721"/>
    <x v="2"/>
    <x v="3"/>
    <s v="Winter"/>
    <s v="null"/>
    <s v="Pink"/>
    <n v="76.13"/>
    <n v="58.5"/>
    <n v="31.59"/>
    <d v="2025-08-06T00:00:00"/>
    <n v="40"/>
    <n v="1.6"/>
    <x v="5"/>
    <b v="0"/>
    <s v="null"/>
    <x v="0"/>
    <n v="1263.5999999999999"/>
    <n v="2025"/>
    <s v="August"/>
  </r>
  <r>
    <x v="1722"/>
    <x v="4"/>
    <x v="2"/>
    <s v="Fall"/>
    <s v="XS"/>
    <s v="Pink"/>
    <n v="71.09"/>
    <n v="41.5"/>
    <n v="41.59"/>
    <d v="2025-08-06T00:00:00"/>
    <n v="20"/>
    <n v="3.1"/>
    <x v="30"/>
    <b v="0"/>
    <s v="null"/>
    <x v="0"/>
    <n v="831.80000000000007"/>
    <n v="2025"/>
    <s v="August"/>
  </r>
  <r>
    <x v="1723"/>
    <x v="4"/>
    <x v="3"/>
    <s v="Fall"/>
    <s v="null"/>
    <s v="Gray"/>
    <n v="53.64"/>
    <n v="55.9"/>
    <n v="23.66"/>
    <d v="2025-08-06T00:00:00"/>
    <n v="10"/>
    <n v="2.5"/>
    <x v="1"/>
    <b v="0"/>
    <s v="null"/>
    <x v="0"/>
    <n v="236.6"/>
    <n v="2025"/>
    <s v="August"/>
  </r>
  <r>
    <x v="1724"/>
    <x v="3"/>
    <x v="5"/>
    <s v="Fall"/>
    <s v="null"/>
    <s v="Brown"/>
    <n v="110.2"/>
    <n v="59.7"/>
    <n v="44.41"/>
    <d v="2025-08-06T00:00:00"/>
    <n v="13"/>
    <n v="3.5"/>
    <x v="11"/>
    <b v="1"/>
    <s v="Color Mismatch"/>
    <x v="1"/>
    <n v="577.32999999999993"/>
    <n v="2025"/>
    <s v="August"/>
  </r>
  <r>
    <x v="1725"/>
    <x v="3"/>
    <x v="1"/>
    <s v="Summer"/>
    <s v="XXL"/>
    <s v="Green"/>
    <n v="80.63"/>
    <n v="17.399999999999999"/>
    <n v="66.599999999999994"/>
    <d v="2025-08-06T00:00:00"/>
    <n v="6"/>
    <s v="null"/>
    <x v="0"/>
    <b v="1"/>
    <s v="Damaged"/>
    <x v="3"/>
    <n v="399.59999999999997"/>
    <n v="2025"/>
    <s v="August"/>
  </r>
  <r>
    <x v="1726"/>
    <x v="5"/>
    <x v="3"/>
    <s v="Spring"/>
    <s v="XL"/>
    <s v="Green"/>
    <n v="101.09"/>
    <n v="24.8"/>
    <n v="76.02"/>
    <d v="2024-09-02T00:00:00"/>
    <n v="7"/>
    <n v="4.5"/>
    <x v="24"/>
    <b v="1"/>
    <s v="Damaged"/>
    <x v="3"/>
    <n v="532.14"/>
    <n v="2024"/>
    <s v="September"/>
  </r>
  <r>
    <x v="1727"/>
    <x v="2"/>
    <x v="0"/>
    <s v="Spring"/>
    <s v="null"/>
    <s v="Navy"/>
    <n v="75.48"/>
    <n v="0"/>
    <n v="75.48"/>
    <d v="2025-05-27T00:00:00"/>
    <n v="16"/>
    <n v="1.4"/>
    <x v="28"/>
    <b v="0"/>
    <s v="null"/>
    <x v="0"/>
    <n v="1207.68"/>
    <n v="2025"/>
    <s v="May"/>
  </r>
  <r>
    <x v="1728"/>
    <x v="3"/>
    <x v="2"/>
    <s v="Summer"/>
    <s v="S"/>
    <s v="Brown"/>
    <n v="159.94999999999999"/>
    <n v="6.4"/>
    <n v="149.71"/>
    <d v="2025-08-06T00:00:00"/>
    <n v="39"/>
    <n v="3"/>
    <x v="0"/>
    <b v="0"/>
    <s v="null"/>
    <x v="0"/>
    <n v="5838.6900000000005"/>
    <n v="2025"/>
    <s v="August"/>
  </r>
  <r>
    <x v="1729"/>
    <x v="5"/>
    <x v="6"/>
    <s v="Summer"/>
    <s v="L"/>
    <s v="Black"/>
    <n v="61.9"/>
    <n v="0"/>
    <n v="61.9"/>
    <d v="2025-08-06T00:00:00"/>
    <n v="29"/>
    <n v="4.4000000000000004"/>
    <x v="6"/>
    <b v="0"/>
    <s v="null"/>
    <x v="0"/>
    <n v="1795.1"/>
    <n v="2025"/>
    <s v="August"/>
  </r>
  <r>
    <x v="1730"/>
    <x v="1"/>
    <x v="2"/>
    <s v="Fall"/>
    <s v="XL"/>
    <s v="Purple"/>
    <n v="63.45"/>
    <n v="12.3"/>
    <n v="55.65"/>
    <d v="2025-08-06T00:00:00"/>
    <n v="23"/>
    <n v="4.9000000000000004"/>
    <x v="19"/>
    <b v="0"/>
    <s v="null"/>
    <x v="0"/>
    <n v="1279.95"/>
    <n v="2025"/>
    <s v="August"/>
  </r>
  <r>
    <x v="1731"/>
    <x v="1"/>
    <x v="3"/>
    <s v="Summer"/>
    <s v="S"/>
    <s v="Red"/>
    <n v="43.22"/>
    <n v="46.7"/>
    <n v="23.04"/>
    <d v="2025-08-06T00:00:00"/>
    <n v="29"/>
    <n v="1.3"/>
    <x v="31"/>
    <b v="0"/>
    <s v="null"/>
    <x v="0"/>
    <n v="668.16"/>
    <n v="2025"/>
    <s v="August"/>
  </r>
  <r>
    <x v="1732"/>
    <x v="3"/>
    <x v="2"/>
    <s v="Winter"/>
    <s v="S"/>
    <s v="Navy"/>
    <n v="64.650000000000006"/>
    <n v="26.8"/>
    <n v="47.32"/>
    <d v="2025-08-06T00:00:00"/>
    <n v="28"/>
    <n v="4.7"/>
    <x v="34"/>
    <b v="0"/>
    <s v="null"/>
    <x v="0"/>
    <n v="1324.96"/>
    <n v="2025"/>
    <s v="August"/>
  </r>
  <r>
    <x v="1733"/>
    <x v="3"/>
    <x v="1"/>
    <s v="Spring"/>
    <s v="XXL"/>
    <s v="Purple"/>
    <n v="118.67"/>
    <n v="56"/>
    <n v="52.21"/>
    <d v="2025-04-26T00:00:00"/>
    <n v="27"/>
    <n v="3.5"/>
    <x v="11"/>
    <b v="0"/>
    <s v="null"/>
    <x v="0"/>
    <n v="1409.67"/>
    <n v="2025"/>
    <s v="April"/>
  </r>
  <r>
    <x v="1734"/>
    <x v="5"/>
    <x v="2"/>
    <s v="Spring"/>
    <s v="XS"/>
    <s v="White"/>
    <n v="169.32"/>
    <n v="0"/>
    <n v="169.32"/>
    <d v="2024-12-17T00:00:00"/>
    <n v="19"/>
    <n v="2.2000000000000002"/>
    <x v="40"/>
    <b v="0"/>
    <s v="null"/>
    <x v="0"/>
    <n v="3217.08"/>
    <n v="2024"/>
    <s v="December"/>
  </r>
  <r>
    <x v="1735"/>
    <x v="3"/>
    <x v="5"/>
    <s v="Spring"/>
    <s v="XS"/>
    <s v="Gray"/>
    <n v="115.77"/>
    <n v="0"/>
    <n v="115.77"/>
    <d v="2024-11-24T00:00:00"/>
    <n v="43"/>
    <s v="null"/>
    <x v="0"/>
    <b v="0"/>
    <s v="null"/>
    <x v="0"/>
    <n v="4978.1099999999997"/>
    <n v="2024"/>
    <s v="November"/>
  </r>
  <r>
    <x v="1736"/>
    <x v="3"/>
    <x v="3"/>
    <s v="Fall"/>
    <s v="XS"/>
    <s v="Beige"/>
    <n v="139.91"/>
    <n v="0"/>
    <n v="139.91"/>
    <d v="2025-08-06T00:00:00"/>
    <n v="9"/>
    <n v="3.7"/>
    <x v="13"/>
    <b v="0"/>
    <s v="null"/>
    <x v="0"/>
    <n v="1259.19"/>
    <n v="2025"/>
    <s v="August"/>
  </r>
  <r>
    <x v="1737"/>
    <x v="4"/>
    <x v="2"/>
    <s v="Summer"/>
    <s v="XXL"/>
    <s v="Purple"/>
    <n v="101.73"/>
    <n v="0"/>
    <n v="101.73"/>
    <d v="2025-08-06T00:00:00"/>
    <n v="14"/>
    <n v="4.7"/>
    <x v="34"/>
    <b v="0"/>
    <s v="null"/>
    <x v="0"/>
    <n v="1424.22"/>
    <n v="2025"/>
    <s v="August"/>
  </r>
  <r>
    <x v="1738"/>
    <x v="1"/>
    <x v="7"/>
    <s v="Summer"/>
    <s v="null"/>
    <s v="Pink"/>
    <n v="105.85"/>
    <n v="0"/>
    <n v="105.85"/>
    <d v="2025-08-06T00:00:00"/>
    <n v="29"/>
    <n v="2.1"/>
    <x v="36"/>
    <b v="0"/>
    <s v="null"/>
    <x v="0"/>
    <n v="3069.6499999999996"/>
    <n v="2025"/>
    <s v="August"/>
  </r>
  <r>
    <x v="1739"/>
    <x v="1"/>
    <x v="6"/>
    <s v="Spring"/>
    <s v="XL"/>
    <s v="Gray"/>
    <n v="105.37"/>
    <n v="0"/>
    <n v="105.37"/>
    <d v="2025-04-15T00:00:00"/>
    <n v="24"/>
    <n v="1.2"/>
    <x v="14"/>
    <b v="0"/>
    <s v="null"/>
    <x v="0"/>
    <n v="2528.88"/>
    <n v="2025"/>
    <s v="April"/>
  </r>
  <r>
    <x v="1740"/>
    <x v="1"/>
    <x v="4"/>
    <s v="Summer"/>
    <s v="S"/>
    <s v="Brown"/>
    <n v="44.42"/>
    <n v="0"/>
    <n v="44.42"/>
    <d v="2025-08-06T00:00:00"/>
    <n v="49"/>
    <s v="null"/>
    <x v="0"/>
    <b v="0"/>
    <s v="null"/>
    <x v="0"/>
    <n v="2176.58"/>
    <n v="2025"/>
    <s v="August"/>
  </r>
  <r>
    <x v="1741"/>
    <x v="3"/>
    <x v="1"/>
    <s v="Spring"/>
    <s v="XS"/>
    <s v="Gray"/>
    <n v="164.86"/>
    <n v="14.3"/>
    <n v="141.29"/>
    <d v="2025-03-14T00:00:00"/>
    <n v="7"/>
    <n v="2.2999999999999998"/>
    <x v="27"/>
    <b v="0"/>
    <s v="null"/>
    <x v="0"/>
    <n v="989.03"/>
    <n v="2025"/>
    <s v="March"/>
  </r>
  <r>
    <x v="1742"/>
    <x v="3"/>
    <x v="3"/>
    <s v="Fall"/>
    <s v="XXL"/>
    <s v="Black"/>
    <n v="163.88"/>
    <n v="5.9"/>
    <n v="154.21"/>
    <d v="2025-08-06T00:00:00"/>
    <n v="39"/>
    <n v="2.6"/>
    <x v="3"/>
    <b v="0"/>
    <s v="null"/>
    <x v="0"/>
    <n v="6014.1900000000005"/>
    <n v="2025"/>
    <s v="August"/>
  </r>
  <r>
    <x v="1743"/>
    <x v="4"/>
    <x v="0"/>
    <s v="Fall"/>
    <s v="XS"/>
    <s v="Green"/>
    <n v="36.54"/>
    <n v="5.3"/>
    <n v="34.6"/>
    <d v="2025-08-06T00:00:00"/>
    <n v="13"/>
    <n v="2.5"/>
    <x v="1"/>
    <b v="0"/>
    <s v="null"/>
    <x v="0"/>
    <n v="449.8"/>
    <n v="2025"/>
    <s v="August"/>
  </r>
  <r>
    <x v="1744"/>
    <x v="5"/>
    <x v="2"/>
    <s v="Spring"/>
    <s v="M"/>
    <s v="Red"/>
    <n v="99.97"/>
    <n v="0"/>
    <n v="99.97"/>
    <d v="2024-10-16T00:00:00"/>
    <n v="38"/>
    <n v="1.4"/>
    <x v="28"/>
    <b v="0"/>
    <s v="null"/>
    <x v="0"/>
    <n v="3798.86"/>
    <n v="2024"/>
    <s v="October"/>
  </r>
  <r>
    <x v="1745"/>
    <x v="0"/>
    <x v="5"/>
    <s v="Summer"/>
    <s v="XL"/>
    <s v="Red"/>
    <n v="194.78"/>
    <n v="0"/>
    <n v="194.78"/>
    <d v="2025-08-06T00:00:00"/>
    <n v="31"/>
    <s v="null"/>
    <x v="0"/>
    <b v="0"/>
    <s v="null"/>
    <x v="0"/>
    <n v="6038.18"/>
    <n v="2025"/>
    <s v="August"/>
  </r>
  <r>
    <x v="1746"/>
    <x v="0"/>
    <x v="1"/>
    <s v="Fall"/>
    <s v="XS"/>
    <s v="Blue"/>
    <n v="208.93"/>
    <n v="0"/>
    <n v="208.93"/>
    <d v="2025-08-06T00:00:00"/>
    <n v="12"/>
    <n v="2.2999999999999998"/>
    <x v="27"/>
    <b v="0"/>
    <s v="null"/>
    <x v="0"/>
    <n v="2507.16"/>
    <n v="2025"/>
    <s v="August"/>
  </r>
  <r>
    <x v="1747"/>
    <x v="4"/>
    <x v="5"/>
    <s v="Spring"/>
    <s v="XS"/>
    <s v="Red"/>
    <n v="68.459999999999994"/>
    <n v="50"/>
    <n v="34.229999999999997"/>
    <d v="2025-01-26T00:00:00"/>
    <n v="24"/>
    <n v="1.9"/>
    <x v="29"/>
    <b v="0"/>
    <s v="null"/>
    <x v="0"/>
    <n v="821.52"/>
    <n v="2025"/>
    <s v="January"/>
  </r>
  <r>
    <x v="1748"/>
    <x v="2"/>
    <x v="2"/>
    <s v="Winter"/>
    <s v="null"/>
    <s v="Purple"/>
    <n v="30.26"/>
    <n v="50"/>
    <n v="15.13"/>
    <d v="2025-08-06T00:00:00"/>
    <n v="23"/>
    <n v="1.4"/>
    <x v="28"/>
    <b v="0"/>
    <s v="null"/>
    <x v="0"/>
    <n v="347.99"/>
    <n v="2025"/>
    <s v="August"/>
  </r>
  <r>
    <x v="1749"/>
    <x v="0"/>
    <x v="3"/>
    <s v="Summer"/>
    <s v="XS"/>
    <s v="Green"/>
    <n v="186.66"/>
    <n v="30.9"/>
    <n v="128.97999999999999"/>
    <d v="2025-08-06T00:00:00"/>
    <n v="7"/>
    <n v="1"/>
    <x v="32"/>
    <b v="0"/>
    <s v="null"/>
    <x v="0"/>
    <n v="902.8599999999999"/>
    <n v="2025"/>
    <s v="August"/>
  </r>
  <r>
    <x v="1750"/>
    <x v="1"/>
    <x v="0"/>
    <s v="Winter"/>
    <s v="S"/>
    <s v="Black"/>
    <n v="78.05"/>
    <n v="48.1"/>
    <n v="40.51"/>
    <d v="2025-08-06T00:00:00"/>
    <n v="36"/>
    <n v="2.9"/>
    <x v="4"/>
    <b v="1"/>
    <s v="Changed Mind"/>
    <x v="5"/>
    <n v="1458.36"/>
    <n v="2025"/>
    <s v="August"/>
  </r>
  <r>
    <x v="1751"/>
    <x v="1"/>
    <x v="1"/>
    <s v="Spring"/>
    <s v="M"/>
    <s v="Purple"/>
    <n v="104.75"/>
    <n v="0"/>
    <n v="104.75"/>
    <d v="2024-10-26T00:00:00"/>
    <n v="11"/>
    <s v="null"/>
    <x v="0"/>
    <b v="0"/>
    <s v="null"/>
    <x v="0"/>
    <n v="1152.25"/>
    <n v="2024"/>
    <s v="October"/>
  </r>
  <r>
    <x v="1752"/>
    <x v="3"/>
    <x v="1"/>
    <s v="Summer"/>
    <s v="M"/>
    <s v="Brown"/>
    <n v="121.33"/>
    <n v="0"/>
    <n v="121.33"/>
    <d v="2025-08-06T00:00:00"/>
    <n v="30"/>
    <n v="4.2"/>
    <x v="25"/>
    <b v="0"/>
    <s v="null"/>
    <x v="0"/>
    <n v="3639.9"/>
    <n v="2025"/>
    <s v="August"/>
  </r>
  <r>
    <x v="1753"/>
    <x v="5"/>
    <x v="3"/>
    <s v="Fall"/>
    <s v="XXL"/>
    <s v="Green"/>
    <n v="78.09"/>
    <n v="0"/>
    <n v="78.09"/>
    <d v="2025-08-06T00:00:00"/>
    <n v="6"/>
    <n v="2"/>
    <x v="38"/>
    <b v="0"/>
    <s v="null"/>
    <x v="0"/>
    <n v="468.54"/>
    <n v="2025"/>
    <s v="August"/>
  </r>
  <r>
    <x v="1754"/>
    <x v="1"/>
    <x v="1"/>
    <s v="Fall"/>
    <s v="XXL"/>
    <s v="Red"/>
    <n v="109.19"/>
    <n v="0"/>
    <n v="109.19"/>
    <d v="2025-08-06T00:00:00"/>
    <n v="47"/>
    <n v="4.5"/>
    <x v="24"/>
    <b v="0"/>
    <s v="null"/>
    <x v="0"/>
    <n v="5131.93"/>
    <n v="2025"/>
    <s v="August"/>
  </r>
  <r>
    <x v="1755"/>
    <x v="3"/>
    <x v="5"/>
    <s v="Winter"/>
    <s v="L"/>
    <s v="Black"/>
    <n v="126.74"/>
    <n v="0"/>
    <n v="126.74"/>
    <d v="2025-08-06T00:00:00"/>
    <n v="2"/>
    <n v="2.9"/>
    <x v="4"/>
    <b v="0"/>
    <s v="null"/>
    <x v="0"/>
    <n v="253.48"/>
    <n v="2025"/>
    <s v="August"/>
  </r>
  <r>
    <x v="1756"/>
    <x v="3"/>
    <x v="4"/>
    <s v="Spring"/>
    <s v="XL"/>
    <s v="Black"/>
    <n v="95.85"/>
    <n v="0"/>
    <n v="95.85"/>
    <d v="2025-02-15T00:00:00"/>
    <n v="45"/>
    <n v="5"/>
    <x v="37"/>
    <b v="0"/>
    <s v="null"/>
    <x v="0"/>
    <n v="4313.25"/>
    <n v="2025"/>
    <s v="February"/>
  </r>
  <r>
    <x v="1757"/>
    <x v="0"/>
    <x v="3"/>
    <s v="Summer"/>
    <s v="S"/>
    <s v="Blue"/>
    <n v="213.98"/>
    <n v="0"/>
    <n v="213.98"/>
    <d v="2025-08-06T00:00:00"/>
    <n v="38"/>
    <s v="null"/>
    <x v="0"/>
    <b v="0"/>
    <s v="null"/>
    <x v="0"/>
    <n v="8131.24"/>
    <n v="2025"/>
    <s v="August"/>
  </r>
  <r>
    <x v="1758"/>
    <x v="3"/>
    <x v="7"/>
    <s v="Spring"/>
    <s v="XXL"/>
    <s v="Beige"/>
    <n v="146.22999999999999"/>
    <n v="40"/>
    <n v="87.74"/>
    <d v="2025-01-27T00:00:00"/>
    <n v="17"/>
    <n v="2.6"/>
    <x v="3"/>
    <b v="1"/>
    <s v="Quality Issue"/>
    <x v="4"/>
    <n v="1491.58"/>
    <n v="2025"/>
    <s v="January"/>
  </r>
  <r>
    <x v="1759"/>
    <x v="4"/>
    <x v="3"/>
    <s v="Winter"/>
    <s v="L"/>
    <s v="Pink"/>
    <n v="115.57"/>
    <n v="16.100000000000001"/>
    <n v="96.96"/>
    <d v="2025-08-06T00:00:00"/>
    <n v="32"/>
    <n v="3.1"/>
    <x v="30"/>
    <b v="1"/>
    <s v="Size Issue"/>
    <x v="2"/>
    <n v="3102.72"/>
    <n v="2025"/>
    <s v="August"/>
  </r>
  <r>
    <x v="1760"/>
    <x v="2"/>
    <x v="2"/>
    <s v="Spring"/>
    <s v="null"/>
    <s v="Blue"/>
    <n v="66.62"/>
    <n v="0"/>
    <n v="66.62"/>
    <d v="2024-10-27T00:00:00"/>
    <n v="37"/>
    <s v="null"/>
    <x v="0"/>
    <b v="0"/>
    <s v="null"/>
    <x v="0"/>
    <n v="2464.94"/>
    <n v="2024"/>
    <s v="October"/>
  </r>
  <r>
    <x v="1761"/>
    <x v="5"/>
    <x v="2"/>
    <s v="Spring"/>
    <s v="XS"/>
    <s v="Purple"/>
    <n v="60.37"/>
    <n v="23.1"/>
    <n v="46.42"/>
    <d v="2025-03-14T00:00:00"/>
    <n v="30"/>
    <n v="4.8"/>
    <x v="33"/>
    <b v="0"/>
    <s v="null"/>
    <x v="0"/>
    <n v="1392.6000000000001"/>
    <n v="2025"/>
    <s v="March"/>
  </r>
  <r>
    <x v="1762"/>
    <x v="3"/>
    <x v="4"/>
    <s v="Winter"/>
    <s v="M"/>
    <s v="Blue"/>
    <n v="83.2"/>
    <n v="57.1"/>
    <n v="35.69"/>
    <d v="2025-08-06T00:00:00"/>
    <n v="10"/>
    <n v="3.3"/>
    <x v="21"/>
    <b v="0"/>
    <s v="null"/>
    <x v="0"/>
    <n v="356.9"/>
    <n v="2025"/>
    <s v="August"/>
  </r>
  <r>
    <x v="1763"/>
    <x v="0"/>
    <x v="1"/>
    <s v="Summer"/>
    <s v="S"/>
    <s v="Navy"/>
    <n v="204.47"/>
    <n v="3.6"/>
    <n v="197.11"/>
    <d v="2025-08-06T00:00:00"/>
    <n v="26"/>
    <s v="null"/>
    <x v="0"/>
    <b v="0"/>
    <s v="null"/>
    <x v="0"/>
    <n v="5124.8600000000006"/>
    <n v="2025"/>
    <s v="August"/>
  </r>
  <r>
    <x v="1764"/>
    <x v="2"/>
    <x v="3"/>
    <s v="Fall"/>
    <s v="null"/>
    <s v="Purple"/>
    <n v="52.73"/>
    <n v="0"/>
    <n v="52.73"/>
    <d v="2025-08-06T00:00:00"/>
    <n v="42"/>
    <s v="null"/>
    <x v="0"/>
    <b v="0"/>
    <s v="null"/>
    <x v="0"/>
    <n v="2214.66"/>
    <n v="2025"/>
    <s v="August"/>
  </r>
  <r>
    <x v="1765"/>
    <x v="4"/>
    <x v="7"/>
    <s v="Fall"/>
    <s v="XXL"/>
    <s v="Beige"/>
    <n v="61.1"/>
    <n v="0"/>
    <n v="61.1"/>
    <d v="2025-08-06T00:00:00"/>
    <n v="30"/>
    <n v="4.5999999999999996"/>
    <x v="10"/>
    <b v="0"/>
    <s v="null"/>
    <x v="0"/>
    <n v="1833"/>
    <n v="2025"/>
    <s v="August"/>
  </r>
  <r>
    <x v="1766"/>
    <x v="0"/>
    <x v="0"/>
    <s v="Summer"/>
    <s v="S"/>
    <s v="Gray"/>
    <n v="227.92"/>
    <n v="0"/>
    <n v="227.92"/>
    <d v="2025-08-06T00:00:00"/>
    <n v="34"/>
    <s v="null"/>
    <x v="0"/>
    <b v="0"/>
    <s v="null"/>
    <x v="0"/>
    <n v="7749.28"/>
    <n v="2025"/>
    <s v="August"/>
  </r>
  <r>
    <x v="1767"/>
    <x v="5"/>
    <x v="4"/>
    <s v="Fall"/>
    <s v="L"/>
    <s v="Blue"/>
    <n v="111.55"/>
    <n v="0"/>
    <n v="111.55"/>
    <d v="2025-08-06T00:00:00"/>
    <n v="14"/>
    <s v="null"/>
    <x v="0"/>
    <b v="0"/>
    <s v="null"/>
    <x v="0"/>
    <n v="1561.7"/>
    <n v="2025"/>
    <s v="August"/>
  </r>
  <r>
    <x v="1768"/>
    <x v="4"/>
    <x v="7"/>
    <s v="Fall"/>
    <s v="XS"/>
    <s v="Pink"/>
    <n v="29.09"/>
    <n v="29.6"/>
    <n v="20.48"/>
    <d v="2025-08-06T00:00:00"/>
    <n v="25"/>
    <n v="4.8"/>
    <x v="33"/>
    <b v="0"/>
    <s v="null"/>
    <x v="0"/>
    <n v="512"/>
    <n v="2025"/>
    <s v="August"/>
  </r>
  <r>
    <x v="1769"/>
    <x v="5"/>
    <x v="4"/>
    <s v="Fall"/>
    <s v="M"/>
    <s v="Pink"/>
    <n v="179.71"/>
    <n v="0"/>
    <n v="179.71"/>
    <d v="2025-08-06T00:00:00"/>
    <n v="9"/>
    <n v="3.9"/>
    <x v="26"/>
    <b v="0"/>
    <s v="null"/>
    <x v="0"/>
    <n v="1617.39"/>
    <n v="2025"/>
    <s v="August"/>
  </r>
  <r>
    <x v="1770"/>
    <x v="2"/>
    <x v="4"/>
    <s v="Summer"/>
    <s v="null"/>
    <s v="Pink"/>
    <n v="52.76"/>
    <n v="39.4"/>
    <n v="31.97"/>
    <d v="2025-08-06T00:00:00"/>
    <n v="0"/>
    <n v="1.4"/>
    <x v="28"/>
    <b v="0"/>
    <s v="null"/>
    <x v="0"/>
    <n v="0"/>
    <n v="2025"/>
    <s v="August"/>
  </r>
  <r>
    <x v="1771"/>
    <x v="2"/>
    <x v="1"/>
    <s v="Spring"/>
    <s v="null"/>
    <s v="Green"/>
    <n v="67.900000000000006"/>
    <n v="0"/>
    <n v="67.900000000000006"/>
    <d v="2024-12-31T00:00:00"/>
    <n v="1"/>
    <n v="1.3"/>
    <x v="31"/>
    <b v="0"/>
    <s v="null"/>
    <x v="0"/>
    <n v="67.900000000000006"/>
    <n v="2024"/>
    <s v="December"/>
  </r>
  <r>
    <x v="1772"/>
    <x v="2"/>
    <x v="1"/>
    <s v="Fall"/>
    <s v="null"/>
    <s v="Navy"/>
    <n v="46.77"/>
    <n v="40.799999999999997"/>
    <n v="27.69"/>
    <d v="2025-08-06T00:00:00"/>
    <n v="25"/>
    <n v="2.6"/>
    <x v="3"/>
    <b v="0"/>
    <s v="null"/>
    <x v="0"/>
    <n v="692.25"/>
    <n v="2025"/>
    <s v="August"/>
  </r>
  <r>
    <x v="1773"/>
    <x v="1"/>
    <x v="1"/>
    <s v="Winter"/>
    <s v="XL"/>
    <s v="Navy"/>
    <n v="91.6"/>
    <n v="0"/>
    <n v="91.6"/>
    <d v="2025-08-06T00:00:00"/>
    <n v="6"/>
    <n v="2.7"/>
    <x v="39"/>
    <b v="0"/>
    <s v="null"/>
    <x v="0"/>
    <n v="549.59999999999991"/>
    <n v="2025"/>
    <s v="August"/>
  </r>
  <r>
    <x v="1774"/>
    <x v="0"/>
    <x v="1"/>
    <s v="Spring"/>
    <s v="XS"/>
    <s v="Pink"/>
    <n v="230.39"/>
    <n v="4.2"/>
    <n v="220.71"/>
    <d v="2024-10-15T00:00:00"/>
    <n v="34"/>
    <n v="3.5"/>
    <x v="11"/>
    <b v="0"/>
    <s v="null"/>
    <x v="0"/>
    <n v="7504.14"/>
    <n v="2024"/>
    <s v="October"/>
  </r>
  <r>
    <x v="1775"/>
    <x v="0"/>
    <x v="5"/>
    <s v="Fall"/>
    <s v="M"/>
    <s v="Blue"/>
    <n v="118.37"/>
    <n v="0"/>
    <n v="118.37"/>
    <d v="2025-08-06T00:00:00"/>
    <n v="45"/>
    <s v="null"/>
    <x v="0"/>
    <b v="0"/>
    <s v="null"/>
    <x v="0"/>
    <n v="5326.6500000000005"/>
    <n v="2025"/>
    <s v="August"/>
  </r>
  <r>
    <x v="1776"/>
    <x v="3"/>
    <x v="6"/>
    <s v="Winter"/>
    <s v="M"/>
    <s v="Red"/>
    <n v="81.260000000000005"/>
    <n v="32.700000000000003"/>
    <n v="54.69"/>
    <d v="2025-08-06T00:00:00"/>
    <n v="2"/>
    <n v="3.3"/>
    <x v="21"/>
    <b v="0"/>
    <s v="null"/>
    <x v="0"/>
    <n v="109.38"/>
    <n v="2025"/>
    <s v="August"/>
  </r>
  <r>
    <x v="1777"/>
    <x v="2"/>
    <x v="4"/>
    <s v="Fall"/>
    <s v="null"/>
    <s v="Purple"/>
    <n v="57.21"/>
    <n v="18"/>
    <n v="46.91"/>
    <d v="2025-08-06T00:00:00"/>
    <n v="7"/>
    <n v="2.5"/>
    <x v="1"/>
    <b v="0"/>
    <s v="null"/>
    <x v="0"/>
    <n v="328.37"/>
    <n v="2025"/>
    <s v="August"/>
  </r>
  <r>
    <x v="1778"/>
    <x v="5"/>
    <x v="7"/>
    <s v="Summer"/>
    <s v="XL"/>
    <s v="Brown"/>
    <n v="74.53"/>
    <n v="0"/>
    <n v="74.53"/>
    <d v="2025-08-06T00:00:00"/>
    <n v="9"/>
    <s v="null"/>
    <x v="0"/>
    <b v="0"/>
    <s v="null"/>
    <x v="0"/>
    <n v="670.77"/>
    <n v="2025"/>
    <s v="August"/>
  </r>
  <r>
    <x v="1779"/>
    <x v="5"/>
    <x v="2"/>
    <s v="Summer"/>
    <s v="M"/>
    <s v="Red"/>
    <n v="69.540000000000006"/>
    <n v="0"/>
    <n v="69.540000000000006"/>
    <d v="2025-08-06T00:00:00"/>
    <n v="40"/>
    <n v="3.2"/>
    <x v="35"/>
    <b v="1"/>
    <s v="Size Issue"/>
    <x v="2"/>
    <n v="2781.6000000000004"/>
    <n v="2025"/>
    <s v="August"/>
  </r>
  <r>
    <x v="1780"/>
    <x v="5"/>
    <x v="5"/>
    <s v="Summer"/>
    <s v="XL"/>
    <s v="Brown"/>
    <n v="102.71"/>
    <n v="55.9"/>
    <n v="45.3"/>
    <d v="2025-08-06T00:00:00"/>
    <n v="31"/>
    <n v="4.5999999999999996"/>
    <x v="10"/>
    <b v="0"/>
    <s v="null"/>
    <x v="0"/>
    <n v="1404.3"/>
    <n v="2025"/>
    <s v="August"/>
  </r>
  <r>
    <x v="1781"/>
    <x v="3"/>
    <x v="6"/>
    <s v="Summer"/>
    <s v="L"/>
    <s v="Beige"/>
    <n v="117.82"/>
    <n v="0"/>
    <n v="117.82"/>
    <d v="2025-08-06T00:00:00"/>
    <n v="7"/>
    <n v="4.9000000000000004"/>
    <x v="19"/>
    <b v="0"/>
    <s v="null"/>
    <x v="0"/>
    <n v="824.74"/>
    <n v="2025"/>
    <s v="August"/>
  </r>
  <r>
    <x v="1782"/>
    <x v="2"/>
    <x v="6"/>
    <s v="Spring"/>
    <s v="null"/>
    <s v="Purple"/>
    <n v="61.01"/>
    <n v="0"/>
    <n v="61.01"/>
    <d v="2025-04-25T00:00:00"/>
    <n v="30"/>
    <n v="3.4"/>
    <x v="7"/>
    <b v="0"/>
    <s v="null"/>
    <x v="0"/>
    <n v="1830.3"/>
    <n v="2025"/>
    <s v="April"/>
  </r>
  <r>
    <x v="1783"/>
    <x v="0"/>
    <x v="7"/>
    <s v="Winter"/>
    <s v="XL"/>
    <s v="Pink"/>
    <n v="222.01"/>
    <n v="0"/>
    <n v="222.01"/>
    <d v="2025-08-06T00:00:00"/>
    <n v="27"/>
    <n v="2.1"/>
    <x v="36"/>
    <b v="0"/>
    <s v="null"/>
    <x v="0"/>
    <n v="5994.2699999999995"/>
    <n v="2025"/>
    <s v="August"/>
  </r>
  <r>
    <x v="1784"/>
    <x v="0"/>
    <x v="4"/>
    <s v="Summer"/>
    <s v="L"/>
    <s v="Brown"/>
    <n v="123.55"/>
    <n v="0"/>
    <n v="123.55"/>
    <d v="2025-08-06T00:00:00"/>
    <n v="28"/>
    <n v="1.2"/>
    <x v="14"/>
    <b v="0"/>
    <s v="null"/>
    <x v="0"/>
    <n v="3459.4"/>
    <n v="2025"/>
    <s v="August"/>
  </r>
  <r>
    <x v="1785"/>
    <x v="2"/>
    <x v="0"/>
    <s v="Fall"/>
    <s v="null"/>
    <s v="Black"/>
    <n v="24.65"/>
    <n v="0"/>
    <n v="24.65"/>
    <d v="2025-08-06T00:00:00"/>
    <n v="43"/>
    <n v="1.1000000000000001"/>
    <x v="16"/>
    <b v="0"/>
    <s v="null"/>
    <x v="0"/>
    <n v="1059.95"/>
    <n v="2025"/>
    <s v="August"/>
  </r>
  <r>
    <x v="1786"/>
    <x v="0"/>
    <x v="2"/>
    <s v="Fall"/>
    <s v="XXL"/>
    <s v="Navy"/>
    <n v="168.8"/>
    <n v="0"/>
    <n v="168.8"/>
    <d v="2025-08-06T00:00:00"/>
    <n v="1"/>
    <n v="1"/>
    <x v="32"/>
    <b v="0"/>
    <s v="null"/>
    <x v="0"/>
    <n v="168.8"/>
    <n v="2025"/>
    <s v="August"/>
  </r>
  <r>
    <x v="1787"/>
    <x v="1"/>
    <x v="6"/>
    <s v="Fall"/>
    <s v="S"/>
    <s v="Green"/>
    <n v="39.159999999999997"/>
    <n v="40.1"/>
    <n v="23.46"/>
    <d v="2025-08-06T00:00:00"/>
    <n v="4"/>
    <n v="2.8"/>
    <x v="22"/>
    <b v="0"/>
    <s v="null"/>
    <x v="0"/>
    <n v="93.84"/>
    <n v="2025"/>
    <s v="August"/>
  </r>
  <r>
    <x v="1788"/>
    <x v="4"/>
    <x v="4"/>
    <s v="Fall"/>
    <s v="null"/>
    <s v="Brown"/>
    <n v="74.760000000000005"/>
    <n v="0"/>
    <n v="74.760000000000005"/>
    <d v="2025-08-06T00:00:00"/>
    <n v="50"/>
    <n v="4.4000000000000004"/>
    <x v="6"/>
    <b v="1"/>
    <s v="Color Mismatch"/>
    <x v="1"/>
    <n v="3738.0000000000005"/>
    <n v="2025"/>
    <s v="August"/>
  </r>
  <r>
    <x v="1789"/>
    <x v="2"/>
    <x v="6"/>
    <s v="Winter"/>
    <s v="null"/>
    <s v="Navy"/>
    <n v="37"/>
    <n v="0"/>
    <n v="37"/>
    <d v="2025-08-06T00:00:00"/>
    <n v="5"/>
    <n v="4.9000000000000004"/>
    <x v="19"/>
    <b v="0"/>
    <s v="null"/>
    <x v="0"/>
    <n v="185"/>
    <n v="2025"/>
    <s v="August"/>
  </r>
  <r>
    <x v="1790"/>
    <x v="2"/>
    <x v="3"/>
    <s v="Winter"/>
    <s v="null"/>
    <s v="Black"/>
    <n v="67.38"/>
    <n v="0"/>
    <n v="67.38"/>
    <d v="2025-08-06T00:00:00"/>
    <n v="15"/>
    <n v="1.6"/>
    <x v="5"/>
    <b v="0"/>
    <s v="null"/>
    <x v="0"/>
    <n v="1010.6999999999999"/>
    <n v="2025"/>
    <s v="August"/>
  </r>
  <r>
    <x v="1791"/>
    <x v="4"/>
    <x v="4"/>
    <s v="Summer"/>
    <s v="XS"/>
    <s v="White"/>
    <n v="77.44"/>
    <n v="1.4"/>
    <n v="76.36"/>
    <d v="2025-08-06T00:00:00"/>
    <n v="18"/>
    <n v="3.3"/>
    <x v="21"/>
    <b v="0"/>
    <s v="null"/>
    <x v="0"/>
    <n v="1374.48"/>
    <n v="2025"/>
    <s v="August"/>
  </r>
  <r>
    <x v="1792"/>
    <x v="0"/>
    <x v="4"/>
    <s v="Summer"/>
    <s v="XS"/>
    <s v="Gray"/>
    <n v="215.06"/>
    <n v="0"/>
    <n v="215.06"/>
    <d v="2025-08-06T00:00:00"/>
    <n v="50"/>
    <n v="1.6"/>
    <x v="5"/>
    <b v="0"/>
    <s v="null"/>
    <x v="0"/>
    <n v="10753"/>
    <n v="2025"/>
    <s v="August"/>
  </r>
  <r>
    <x v="1793"/>
    <x v="0"/>
    <x v="2"/>
    <s v="Winter"/>
    <s v="XS"/>
    <s v="Gray"/>
    <n v="141.44"/>
    <n v="0"/>
    <n v="141.44"/>
    <d v="2025-08-06T00:00:00"/>
    <n v="34"/>
    <n v="2.4"/>
    <x v="9"/>
    <b v="0"/>
    <s v="null"/>
    <x v="0"/>
    <n v="4808.96"/>
    <n v="2025"/>
    <s v="August"/>
  </r>
  <r>
    <x v="1794"/>
    <x v="5"/>
    <x v="5"/>
    <s v="Spring"/>
    <s v="XXL"/>
    <s v="White"/>
    <n v="151.83000000000001"/>
    <n v="0"/>
    <n v="151.83000000000001"/>
    <d v="2025-06-17T00:00:00"/>
    <n v="24"/>
    <n v="4.3"/>
    <x v="2"/>
    <b v="1"/>
    <s v="Wrong Item"/>
    <x v="6"/>
    <n v="3643.92"/>
    <n v="2025"/>
    <s v="June"/>
  </r>
  <r>
    <x v="1795"/>
    <x v="0"/>
    <x v="6"/>
    <s v="Winter"/>
    <s v="XL"/>
    <s v="Gray"/>
    <n v="140.07"/>
    <n v="0"/>
    <n v="140.07"/>
    <d v="2025-08-06T00:00:00"/>
    <n v="23"/>
    <n v="2.7"/>
    <x v="39"/>
    <b v="0"/>
    <s v="null"/>
    <x v="0"/>
    <n v="3221.6099999999997"/>
    <n v="2025"/>
    <s v="August"/>
  </r>
  <r>
    <x v="1796"/>
    <x v="5"/>
    <x v="3"/>
    <s v="Summer"/>
    <s v="XXL"/>
    <s v="Pink"/>
    <n v="94.26"/>
    <n v="28.9"/>
    <n v="67.02"/>
    <d v="2025-08-06T00:00:00"/>
    <n v="44"/>
    <n v="3.6"/>
    <x v="15"/>
    <b v="0"/>
    <s v="null"/>
    <x v="0"/>
    <n v="2948.8799999999997"/>
    <n v="2025"/>
    <s v="August"/>
  </r>
  <r>
    <x v="1797"/>
    <x v="2"/>
    <x v="5"/>
    <s v="Winter"/>
    <s v="null"/>
    <s v="Green"/>
    <n v="55.79"/>
    <n v="27.3"/>
    <n v="40.56"/>
    <d v="2025-08-06T00:00:00"/>
    <n v="39"/>
    <n v="4.9000000000000004"/>
    <x v="19"/>
    <b v="0"/>
    <s v="null"/>
    <x v="0"/>
    <n v="1581.8400000000001"/>
    <n v="2025"/>
    <s v="August"/>
  </r>
  <r>
    <x v="1798"/>
    <x v="2"/>
    <x v="6"/>
    <s v="Winter"/>
    <s v="null"/>
    <s v="Black"/>
    <n v="58.99"/>
    <n v="0"/>
    <n v="58.99"/>
    <d v="2025-08-06T00:00:00"/>
    <n v="50"/>
    <n v="2.7"/>
    <x v="39"/>
    <b v="0"/>
    <s v="null"/>
    <x v="0"/>
    <n v="2949.5"/>
    <n v="2025"/>
    <s v="August"/>
  </r>
  <r>
    <x v="1799"/>
    <x v="4"/>
    <x v="7"/>
    <s v="Summer"/>
    <s v="XXL"/>
    <s v="Purple"/>
    <n v="61.96"/>
    <n v="0"/>
    <n v="61.96"/>
    <d v="2025-08-06T00:00:00"/>
    <n v="13"/>
    <n v="3.9"/>
    <x v="26"/>
    <b v="0"/>
    <s v="null"/>
    <x v="0"/>
    <n v="805.48"/>
    <n v="2025"/>
    <s v="August"/>
  </r>
  <r>
    <x v="1800"/>
    <x v="4"/>
    <x v="0"/>
    <s v="Fall"/>
    <s v="L"/>
    <s v="Brown"/>
    <n v="104.25"/>
    <n v="0"/>
    <n v="104.25"/>
    <d v="2025-08-06T00:00:00"/>
    <n v="35"/>
    <n v="3.1"/>
    <x v="30"/>
    <b v="0"/>
    <s v="null"/>
    <x v="0"/>
    <n v="3648.75"/>
    <n v="2025"/>
    <s v="August"/>
  </r>
  <r>
    <x v="1801"/>
    <x v="0"/>
    <x v="4"/>
    <s v="Winter"/>
    <s v="L"/>
    <s v="Gray"/>
    <n v="102.68"/>
    <n v="0"/>
    <n v="102.68"/>
    <d v="2025-08-06T00:00:00"/>
    <n v="18"/>
    <n v="1.9"/>
    <x v="29"/>
    <b v="0"/>
    <s v="null"/>
    <x v="0"/>
    <n v="1848.2400000000002"/>
    <n v="2025"/>
    <s v="August"/>
  </r>
  <r>
    <x v="1802"/>
    <x v="5"/>
    <x v="6"/>
    <s v="Winter"/>
    <s v="XXL"/>
    <s v="Beige"/>
    <n v="131.05000000000001"/>
    <n v="32.6"/>
    <n v="88.33"/>
    <d v="2025-08-06T00:00:00"/>
    <n v="9"/>
    <s v="null"/>
    <x v="0"/>
    <b v="0"/>
    <s v="null"/>
    <x v="0"/>
    <n v="794.97"/>
    <n v="2025"/>
    <s v="August"/>
  </r>
  <r>
    <x v="1803"/>
    <x v="0"/>
    <x v="2"/>
    <s v="Spring"/>
    <s v="XS"/>
    <s v="Navy"/>
    <n v="139.72999999999999"/>
    <n v="54.3"/>
    <n v="63.86"/>
    <d v="2025-03-27T00:00:00"/>
    <n v="38"/>
    <s v="null"/>
    <x v="0"/>
    <b v="1"/>
    <s v="Changed Mind"/>
    <x v="5"/>
    <n v="2426.6799999999998"/>
    <n v="2025"/>
    <s v="March"/>
  </r>
  <r>
    <x v="1804"/>
    <x v="2"/>
    <x v="7"/>
    <s v="Winter"/>
    <s v="null"/>
    <s v="Navy"/>
    <n v="17.59"/>
    <n v="0"/>
    <n v="17.59"/>
    <d v="2025-08-06T00:00:00"/>
    <n v="14"/>
    <s v="null"/>
    <x v="0"/>
    <b v="0"/>
    <s v="null"/>
    <x v="0"/>
    <n v="246.26"/>
    <n v="2025"/>
    <s v="August"/>
  </r>
  <r>
    <x v="1805"/>
    <x v="3"/>
    <x v="0"/>
    <s v="Fall"/>
    <s v="L"/>
    <s v="Red"/>
    <n v="115.09"/>
    <n v="0"/>
    <n v="115.09"/>
    <d v="2025-08-06T00:00:00"/>
    <n v="10"/>
    <n v="2.5"/>
    <x v="1"/>
    <b v="0"/>
    <s v="null"/>
    <x v="0"/>
    <n v="1150.9000000000001"/>
    <n v="2025"/>
    <s v="August"/>
  </r>
  <r>
    <x v="1806"/>
    <x v="2"/>
    <x v="0"/>
    <s v="Summer"/>
    <s v="null"/>
    <s v="Black"/>
    <n v="73.75"/>
    <n v="0"/>
    <n v="73.75"/>
    <d v="2025-08-06T00:00:00"/>
    <n v="23"/>
    <n v="4.5"/>
    <x v="24"/>
    <b v="0"/>
    <s v="null"/>
    <x v="0"/>
    <n v="1696.25"/>
    <n v="2025"/>
    <s v="August"/>
  </r>
  <r>
    <x v="1807"/>
    <x v="2"/>
    <x v="5"/>
    <s v="Winter"/>
    <s v="null"/>
    <s v="Navy"/>
    <n v="66.77"/>
    <n v="0"/>
    <n v="66.77"/>
    <d v="2025-08-06T00:00:00"/>
    <n v="28"/>
    <n v="5"/>
    <x v="37"/>
    <b v="1"/>
    <s v="Size Issue"/>
    <x v="2"/>
    <n v="1869.56"/>
    <n v="2025"/>
    <s v="August"/>
  </r>
  <r>
    <x v="1808"/>
    <x v="1"/>
    <x v="4"/>
    <s v="Fall"/>
    <s v="L"/>
    <s v="White"/>
    <n v="63.92"/>
    <n v="0"/>
    <n v="63.92"/>
    <d v="2025-08-06T00:00:00"/>
    <n v="10"/>
    <n v="4.4000000000000004"/>
    <x v="6"/>
    <b v="0"/>
    <s v="null"/>
    <x v="0"/>
    <n v="639.20000000000005"/>
    <n v="2025"/>
    <s v="August"/>
  </r>
  <r>
    <x v="1809"/>
    <x v="2"/>
    <x v="4"/>
    <s v="Fall"/>
    <s v="null"/>
    <s v="Green"/>
    <n v="26.26"/>
    <n v="0"/>
    <n v="26.26"/>
    <d v="2025-08-06T00:00:00"/>
    <n v="27"/>
    <s v="null"/>
    <x v="0"/>
    <b v="0"/>
    <s v="null"/>
    <x v="0"/>
    <n v="709.0200000000001"/>
    <n v="2025"/>
    <s v="August"/>
  </r>
  <r>
    <x v="1810"/>
    <x v="2"/>
    <x v="4"/>
    <s v="Spring"/>
    <s v="null"/>
    <s v="White"/>
    <n v="62.58"/>
    <n v="8.8000000000000007"/>
    <n v="57.07"/>
    <d v="2024-11-06T00:00:00"/>
    <n v="1"/>
    <n v="1.7"/>
    <x v="8"/>
    <b v="0"/>
    <s v="null"/>
    <x v="0"/>
    <n v="57.07"/>
    <n v="2024"/>
    <s v="November"/>
  </r>
  <r>
    <x v="1811"/>
    <x v="3"/>
    <x v="2"/>
    <s v="Summer"/>
    <s v="S"/>
    <s v="Green"/>
    <n v="143.88"/>
    <n v="0"/>
    <n v="143.88"/>
    <d v="2025-08-06T00:00:00"/>
    <n v="1"/>
    <n v="3.1"/>
    <x v="30"/>
    <b v="0"/>
    <s v="null"/>
    <x v="0"/>
    <n v="143.88"/>
    <n v="2025"/>
    <s v="August"/>
  </r>
  <r>
    <x v="1812"/>
    <x v="0"/>
    <x v="0"/>
    <s v="Spring"/>
    <s v="XL"/>
    <s v="Blue"/>
    <n v="226.24"/>
    <n v="1.2"/>
    <n v="223.53"/>
    <d v="2025-02-20T00:00:00"/>
    <n v="24"/>
    <n v="4.5"/>
    <x v="24"/>
    <b v="0"/>
    <s v="null"/>
    <x v="0"/>
    <n v="5364.72"/>
    <n v="2025"/>
    <s v="February"/>
  </r>
  <r>
    <x v="1813"/>
    <x v="3"/>
    <x v="6"/>
    <s v="Spring"/>
    <s v="XXL"/>
    <s v="Black"/>
    <n v="164.75"/>
    <n v="0"/>
    <n v="164.75"/>
    <d v="2025-05-02T00:00:00"/>
    <n v="8"/>
    <n v="3.7"/>
    <x v="13"/>
    <b v="0"/>
    <s v="null"/>
    <x v="0"/>
    <n v="1318"/>
    <n v="2025"/>
    <s v="May"/>
  </r>
  <r>
    <x v="1814"/>
    <x v="4"/>
    <x v="0"/>
    <s v="Summer"/>
    <s v="L"/>
    <s v="Navy"/>
    <n v="56.14"/>
    <n v="0"/>
    <n v="56.14"/>
    <d v="2025-08-06T00:00:00"/>
    <n v="16"/>
    <n v="4.3"/>
    <x v="2"/>
    <b v="0"/>
    <s v="null"/>
    <x v="0"/>
    <n v="898.24"/>
    <n v="2025"/>
    <s v="August"/>
  </r>
  <r>
    <x v="1815"/>
    <x v="2"/>
    <x v="4"/>
    <s v="Winter"/>
    <s v="null"/>
    <s v="Red"/>
    <n v="39.96"/>
    <n v="0"/>
    <n v="39.96"/>
    <d v="2025-08-06T00:00:00"/>
    <n v="49"/>
    <s v="null"/>
    <x v="0"/>
    <b v="0"/>
    <s v="null"/>
    <x v="0"/>
    <n v="1958.04"/>
    <n v="2025"/>
    <s v="August"/>
  </r>
  <r>
    <x v="1816"/>
    <x v="4"/>
    <x v="5"/>
    <s v="Summer"/>
    <s v="L"/>
    <s v="Navy"/>
    <n v="26.5"/>
    <n v="57.9"/>
    <n v="11.16"/>
    <d v="2025-08-06T00:00:00"/>
    <n v="8"/>
    <n v="1.7"/>
    <x v="8"/>
    <b v="0"/>
    <s v="null"/>
    <x v="0"/>
    <n v="89.28"/>
    <n v="2025"/>
    <s v="August"/>
  </r>
  <r>
    <x v="1817"/>
    <x v="3"/>
    <x v="4"/>
    <s v="Spring"/>
    <s v="XXL"/>
    <s v="Brown"/>
    <n v="118.53"/>
    <n v="55"/>
    <n v="53.34"/>
    <d v="2025-04-25T00:00:00"/>
    <n v="2"/>
    <n v="4.9000000000000004"/>
    <x v="19"/>
    <b v="0"/>
    <s v="null"/>
    <x v="0"/>
    <n v="106.68"/>
    <n v="2025"/>
    <s v="April"/>
  </r>
  <r>
    <x v="1818"/>
    <x v="5"/>
    <x v="3"/>
    <s v="Summer"/>
    <s v="XL"/>
    <s v="Purple"/>
    <n v="58.08"/>
    <n v="0"/>
    <n v="58.08"/>
    <d v="2025-08-06T00:00:00"/>
    <n v="42"/>
    <n v="1.6"/>
    <x v="5"/>
    <b v="0"/>
    <s v="null"/>
    <x v="0"/>
    <n v="2439.36"/>
    <n v="2025"/>
    <s v="August"/>
  </r>
  <r>
    <x v="1819"/>
    <x v="3"/>
    <x v="4"/>
    <s v="Summer"/>
    <s v="S"/>
    <s v="Navy"/>
    <n v="138.85"/>
    <n v="15"/>
    <n v="118.02"/>
    <d v="2025-08-06T00:00:00"/>
    <n v="17"/>
    <s v="null"/>
    <x v="0"/>
    <b v="0"/>
    <s v="null"/>
    <x v="0"/>
    <n v="2006.34"/>
    <n v="2025"/>
    <s v="August"/>
  </r>
  <r>
    <x v="1820"/>
    <x v="4"/>
    <x v="2"/>
    <s v="Summer"/>
    <s v="XS"/>
    <s v="Gray"/>
    <n v="73.33"/>
    <n v="0"/>
    <n v="73.33"/>
    <d v="2025-08-06T00:00:00"/>
    <n v="3"/>
    <n v="3.1"/>
    <x v="30"/>
    <b v="1"/>
    <s v="Changed Mind"/>
    <x v="5"/>
    <n v="219.99"/>
    <n v="2025"/>
    <s v="August"/>
  </r>
  <r>
    <x v="1821"/>
    <x v="0"/>
    <x v="7"/>
    <s v="Winter"/>
    <s v="S"/>
    <s v="Green"/>
    <n v="167.73"/>
    <n v="0"/>
    <n v="167.73"/>
    <d v="2025-08-06T00:00:00"/>
    <n v="4"/>
    <n v="4.9000000000000004"/>
    <x v="19"/>
    <b v="0"/>
    <s v="null"/>
    <x v="0"/>
    <n v="670.92"/>
    <n v="2025"/>
    <s v="August"/>
  </r>
  <r>
    <x v="1822"/>
    <x v="1"/>
    <x v="4"/>
    <s v="Winter"/>
    <s v="XXL"/>
    <s v="Black"/>
    <n v="79.47"/>
    <n v="0"/>
    <n v="79.47"/>
    <d v="2025-08-06T00:00:00"/>
    <n v="31"/>
    <n v="3.7"/>
    <x v="13"/>
    <b v="0"/>
    <s v="null"/>
    <x v="0"/>
    <n v="2463.5700000000002"/>
    <n v="2025"/>
    <s v="August"/>
  </r>
  <r>
    <x v="1823"/>
    <x v="5"/>
    <x v="7"/>
    <s v="Summer"/>
    <s v="XL"/>
    <s v="White"/>
    <n v="69.12"/>
    <n v="49.4"/>
    <n v="34.97"/>
    <d v="2025-08-06T00:00:00"/>
    <n v="45"/>
    <n v="2.2999999999999998"/>
    <x v="27"/>
    <b v="0"/>
    <s v="null"/>
    <x v="0"/>
    <n v="1573.6499999999999"/>
    <n v="2025"/>
    <s v="August"/>
  </r>
  <r>
    <x v="1824"/>
    <x v="4"/>
    <x v="3"/>
    <s v="Summer"/>
    <s v="S"/>
    <s v="Purple"/>
    <n v="56.18"/>
    <n v="6.7"/>
    <n v="52.42"/>
    <d v="2025-08-06T00:00:00"/>
    <n v="35"/>
    <n v="2.6"/>
    <x v="3"/>
    <b v="1"/>
    <s v="Changed Mind"/>
    <x v="5"/>
    <n v="1834.7"/>
    <n v="2025"/>
    <s v="August"/>
  </r>
  <r>
    <x v="1825"/>
    <x v="1"/>
    <x v="6"/>
    <s v="Winter"/>
    <s v="XS"/>
    <s v="Gray"/>
    <n v="51.28"/>
    <n v="48.3"/>
    <n v="26.51"/>
    <d v="2025-08-06T00:00:00"/>
    <n v="9"/>
    <n v="1.1000000000000001"/>
    <x v="16"/>
    <b v="1"/>
    <s v="Changed Mind"/>
    <x v="5"/>
    <n v="238.59"/>
    <n v="2025"/>
    <s v="August"/>
  </r>
  <r>
    <x v="1826"/>
    <x v="0"/>
    <x v="6"/>
    <s v="Spring"/>
    <s v="null"/>
    <s v="Green"/>
    <n v="111.73"/>
    <n v="16.8"/>
    <n v="92.96"/>
    <d v="2025-05-29T00:00:00"/>
    <n v="41"/>
    <n v="1.2"/>
    <x v="14"/>
    <b v="0"/>
    <s v="null"/>
    <x v="0"/>
    <n v="3811.3599999999997"/>
    <n v="2025"/>
    <s v="May"/>
  </r>
  <r>
    <x v="1827"/>
    <x v="4"/>
    <x v="5"/>
    <s v="Fall"/>
    <s v="XXL"/>
    <s v="Gray"/>
    <n v="49.08"/>
    <n v="19.899999999999999"/>
    <n v="39.31"/>
    <d v="2025-08-06T00:00:00"/>
    <n v="46"/>
    <n v="1"/>
    <x v="32"/>
    <b v="1"/>
    <s v="Changed Mind"/>
    <x v="5"/>
    <n v="1808.2600000000002"/>
    <n v="2025"/>
    <s v="August"/>
  </r>
  <r>
    <x v="1828"/>
    <x v="3"/>
    <x v="7"/>
    <s v="Winter"/>
    <s v="M"/>
    <s v="Pink"/>
    <n v="182.47"/>
    <n v="27.1"/>
    <n v="133.02000000000001"/>
    <d v="2025-08-06T00:00:00"/>
    <n v="40"/>
    <s v="null"/>
    <x v="0"/>
    <b v="0"/>
    <s v="null"/>
    <x v="0"/>
    <n v="5320.8"/>
    <n v="2025"/>
    <s v="August"/>
  </r>
  <r>
    <x v="1829"/>
    <x v="0"/>
    <x v="7"/>
    <s v="Summer"/>
    <s v="XS"/>
    <s v="Purple"/>
    <n v="241.22"/>
    <n v="5.9"/>
    <n v="226.99"/>
    <d v="2025-08-06T00:00:00"/>
    <n v="13"/>
    <n v="1.2"/>
    <x v="14"/>
    <b v="0"/>
    <s v="null"/>
    <x v="0"/>
    <n v="2950.87"/>
    <n v="2025"/>
    <s v="August"/>
  </r>
  <r>
    <x v="1830"/>
    <x v="5"/>
    <x v="5"/>
    <s v="Spring"/>
    <s v="XXL"/>
    <s v="Blue"/>
    <n v="78.3"/>
    <n v="0"/>
    <n v="78.3"/>
    <d v="2025-03-14T00:00:00"/>
    <n v="19"/>
    <n v="3"/>
    <x v="0"/>
    <b v="0"/>
    <s v="null"/>
    <x v="0"/>
    <n v="1487.7"/>
    <n v="2025"/>
    <s v="March"/>
  </r>
  <r>
    <x v="1831"/>
    <x v="3"/>
    <x v="2"/>
    <s v="Winter"/>
    <s v="M"/>
    <s v="Purple"/>
    <n v="73.930000000000007"/>
    <n v="0"/>
    <n v="73.930000000000007"/>
    <d v="2025-08-06T00:00:00"/>
    <n v="0"/>
    <s v="null"/>
    <x v="0"/>
    <b v="0"/>
    <s v="null"/>
    <x v="0"/>
    <n v="0"/>
    <n v="2025"/>
    <s v="August"/>
  </r>
  <r>
    <x v="1832"/>
    <x v="4"/>
    <x v="4"/>
    <s v="Summer"/>
    <s v="XXL"/>
    <s v="Green"/>
    <n v="97.5"/>
    <n v="0"/>
    <n v="97.5"/>
    <d v="2025-08-06T00:00:00"/>
    <n v="43"/>
    <n v="1.6"/>
    <x v="5"/>
    <b v="0"/>
    <s v="null"/>
    <x v="0"/>
    <n v="4192.5"/>
    <n v="2025"/>
    <s v="August"/>
  </r>
  <r>
    <x v="1833"/>
    <x v="1"/>
    <x v="5"/>
    <s v="Summer"/>
    <s v="XS"/>
    <s v="Green"/>
    <n v="38.9"/>
    <n v="0"/>
    <n v="38.9"/>
    <d v="2025-08-06T00:00:00"/>
    <n v="1"/>
    <n v="5"/>
    <x v="37"/>
    <b v="0"/>
    <s v="null"/>
    <x v="0"/>
    <n v="38.9"/>
    <n v="2025"/>
    <s v="August"/>
  </r>
  <r>
    <x v="1834"/>
    <x v="3"/>
    <x v="2"/>
    <s v="Summer"/>
    <s v="S"/>
    <s v="Blue"/>
    <n v="95.52"/>
    <n v="0"/>
    <n v="95.52"/>
    <d v="2025-08-06T00:00:00"/>
    <n v="47"/>
    <n v="3.9"/>
    <x v="26"/>
    <b v="0"/>
    <s v="null"/>
    <x v="0"/>
    <n v="4489.4399999999996"/>
    <n v="2025"/>
    <s v="August"/>
  </r>
  <r>
    <x v="1835"/>
    <x v="0"/>
    <x v="0"/>
    <s v="Fall"/>
    <s v="M"/>
    <s v="Red"/>
    <n v="158.63999999999999"/>
    <n v="50.2"/>
    <n v="79"/>
    <d v="2025-08-06T00:00:00"/>
    <n v="7"/>
    <n v="3"/>
    <x v="0"/>
    <b v="1"/>
    <s v="Changed Mind"/>
    <x v="5"/>
    <n v="553"/>
    <n v="2025"/>
    <s v="August"/>
  </r>
  <r>
    <x v="1836"/>
    <x v="1"/>
    <x v="3"/>
    <s v="Fall"/>
    <s v="XL"/>
    <s v="Navy"/>
    <n v="26.11"/>
    <n v="0"/>
    <n v="26.11"/>
    <d v="2025-08-06T00:00:00"/>
    <n v="41"/>
    <n v="4.3"/>
    <x v="2"/>
    <b v="0"/>
    <s v="null"/>
    <x v="0"/>
    <n v="1070.51"/>
    <n v="2025"/>
    <s v="August"/>
  </r>
  <r>
    <x v="1837"/>
    <x v="3"/>
    <x v="7"/>
    <s v="Spring"/>
    <s v="null"/>
    <s v="White"/>
    <n v="107.09"/>
    <n v="43.1"/>
    <n v="60.93"/>
    <d v="2025-02-14T00:00:00"/>
    <n v="16"/>
    <n v="4.7"/>
    <x v="34"/>
    <b v="1"/>
    <s v="Changed Mind"/>
    <x v="5"/>
    <n v="974.88"/>
    <n v="2025"/>
    <s v="February"/>
  </r>
  <r>
    <x v="1838"/>
    <x v="2"/>
    <x v="6"/>
    <s v="Summer"/>
    <s v="null"/>
    <s v="Black"/>
    <n v="71.42"/>
    <n v="38"/>
    <n v="44.28"/>
    <d v="2025-08-06T00:00:00"/>
    <n v="49"/>
    <n v="2.8"/>
    <x v="22"/>
    <b v="0"/>
    <s v="null"/>
    <x v="0"/>
    <n v="2169.7200000000003"/>
    <n v="2025"/>
    <s v="August"/>
  </r>
  <r>
    <x v="1839"/>
    <x v="3"/>
    <x v="0"/>
    <s v="Summer"/>
    <s v="XL"/>
    <s v="Red"/>
    <n v="124.56"/>
    <n v="0"/>
    <n v="124.56"/>
    <d v="2025-08-06T00:00:00"/>
    <n v="18"/>
    <n v="3"/>
    <x v="0"/>
    <b v="0"/>
    <s v="null"/>
    <x v="0"/>
    <n v="2242.08"/>
    <n v="2025"/>
    <s v="August"/>
  </r>
  <r>
    <x v="1840"/>
    <x v="4"/>
    <x v="1"/>
    <s v="Summer"/>
    <s v="L"/>
    <s v="Purple"/>
    <n v="30.91"/>
    <n v="0"/>
    <n v="30.91"/>
    <d v="2025-08-06T00:00:00"/>
    <n v="45"/>
    <n v="1.8"/>
    <x v="23"/>
    <b v="0"/>
    <s v="null"/>
    <x v="0"/>
    <n v="1390.95"/>
    <n v="2025"/>
    <s v="August"/>
  </r>
  <r>
    <x v="1841"/>
    <x v="1"/>
    <x v="0"/>
    <s v="Winter"/>
    <s v="XS"/>
    <s v="Beige"/>
    <n v="53.37"/>
    <n v="0"/>
    <n v="53.37"/>
    <d v="2025-08-06T00:00:00"/>
    <n v="15"/>
    <n v="1.1000000000000001"/>
    <x v="16"/>
    <b v="0"/>
    <s v="null"/>
    <x v="0"/>
    <n v="800.55"/>
    <n v="2025"/>
    <s v="August"/>
  </r>
  <r>
    <x v="1842"/>
    <x v="3"/>
    <x v="6"/>
    <s v="Summer"/>
    <s v="XL"/>
    <s v="Green"/>
    <n v="159.16"/>
    <n v="0"/>
    <n v="159.16"/>
    <d v="2025-08-06T00:00:00"/>
    <n v="40"/>
    <s v="null"/>
    <x v="0"/>
    <b v="1"/>
    <s v="Changed Mind"/>
    <x v="5"/>
    <n v="6366.4"/>
    <n v="2025"/>
    <s v="August"/>
  </r>
  <r>
    <x v="1843"/>
    <x v="5"/>
    <x v="3"/>
    <s v="Fall"/>
    <s v="S"/>
    <s v="Pink"/>
    <n v="169.64"/>
    <n v="0"/>
    <n v="169.64"/>
    <d v="2025-08-06T00:00:00"/>
    <n v="5"/>
    <n v="1.6"/>
    <x v="5"/>
    <b v="0"/>
    <s v="null"/>
    <x v="0"/>
    <n v="848.19999999999993"/>
    <n v="2025"/>
    <s v="August"/>
  </r>
  <r>
    <x v="1844"/>
    <x v="2"/>
    <x v="6"/>
    <s v="Summer"/>
    <s v="null"/>
    <s v="Blue"/>
    <n v="59.94"/>
    <n v="0"/>
    <n v="59.94"/>
    <d v="2025-08-06T00:00:00"/>
    <n v="7"/>
    <n v="4"/>
    <x v="20"/>
    <b v="0"/>
    <s v="null"/>
    <x v="0"/>
    <n v="419.58"/>
    <n v="2025"/>
    <s v="August"/>
  </r>
  <r>
    <x v="1845"/>
    <x v="5"/>
    <x v="6"/>
    <s v="Fall"/>
    <s v="XL"/>
    <s v="Purple"/>
    <n v="92.59"/>
    <n v="0"/>
    <n v="92.59"/>
    <d v="2025-08-06T00:00:00"/>
    <n v="29"/>
    <n v="3.5"/>
    <x v="11"/>
    <b v="1"/>
    <s v="Size Issue"/>
    <x v="2"/>
    <n v="2685.11"/>
    <n v="2025"/>
    <s v="August"/>
  </r>
  <r>
    <x v="1846"/>
    <x v="4"/>
    <x v="4"/>
    <s v="Spring"/>
    <s v="S"/>
    <s v="White"/>
    <n v="64.069999999999993"/>
    <n v="0"/>
    <n v="64.069999999999993"/>
    <d v="2025-03-18T00:00:00"/>
    <n v="10"/>
    <s v="null"/>
    <x v="0"/>
    <b v="0"/>
    <s v="null"/>
    <x v="0"/>
    <n v="640.69999999999993"/>
    <n v="2025"/>
    <s v="March"/>
  </r>
  <r>
    <x v="1847"/>
    <x v="5"/>
    <x v="7"/>
    <s v="Fall"/>
    <s v="XS"/>
    <s v="Blue"/>
    <n v="127.87"/>
    <n v="54.6"/>
    <n v="58.05"/>
    <d v="2025-08-06T00:00:00"/>
    <n v="14"/>
    <n v="4.4000000000000004"/>
    <x v="6"/>
    <b v="0"/>
    <s v="null"/>
    <x v="0"/>
    <n v="812.69999999999993"/>
    <n v="2025"/>
    <s v="August"/>
  </r>
  <r>
    <x v="1848"/>
    <x v="4"/>
    <x v="2"/>
    <s v="Fall"/>
    <s v="M"/>
    <s v="Blue"/>
    <n v="32.46"/>
    <n v="12.9"/>
    <n v="28.27"/>
    <d v="2025-08-06T00:00:00"/>
    <n v="9"/>
    <s v="null"/>
    <x v="0"/>
    <b v="0"/>
    <s v="null"/>
    <x v="0"/>
    <n v="254.43"/>
    <n v="2025"/>
    <s v="August"/>
  </r>
  <r>
    <x v="1849"/>
    <x v="4"/>
    <x v="4"/>
    <s v="Summer"/>
    <s v="XXL"/>
    <s v="Pink"/>
    <n v="40.31"/>
    <n v="43"/>
    <n v="22.98"/>
    <d v="2025-08-06T00:00:00"/>
    <n v="30"/>
    <n v="3.5"/>
    <x v="11"/>
    <b v="1"/>
    <s v="Color Mismatch"/>
    <x v="1"/>
    <n v="689.4"/>
    <n v="2025"/>
    <s v="August"/>
  </r>
  <r>
    <x v="1850"/>
    <x v="2"/>
    <x v="5"/>
    <s v="Winter"/>
    <s v="null"/>
    <s v="Green"/>
    <n v="51.3"/>
    <n v="6.1"/>
    <n v="48.17"/>
    <d v="2025-08-06T00:00:00"/>
    <n v="31"/>
    <s v="null"/>
    <x v="0"/>
    <b v="0"/>
    <s v="null"/>
    <x v="0"/>
    <n v="1493.27"/>
    <n v="2025"/>
    <s v="August"/>
  </r>
  <r>
    <x v="1851"/>
    <x v="4"/>
    <x v="6"/>
    <s v="Winter"/>
    <s v="XS"/>
    <s v="Pink"/>
    <n v="28.62"/>
    <n v="0"/>
    <n v="28.62"/>
    <d v="2025-08-06T00:00:00"/>
    <n v="41"/>
    <n v="4"/>
    <x v="20"/>
    <b v="0"/>
    <s v="null"/>
    <x v="0"/>
    <n v="1173.42"/>
    <n v="2025"/>
    <s v="August"/>
  </r>
  <r>
    <x v="1852"/>
    <x v="2"/>
    <x v="6"/>
    <s v="Fall"/>
    <s v="null"/>
    <s v="Green"/>
    <n v="59.03"/>
    <n v="6.4"/>
    <n v="55.25"/>
    <d v="2025-08-06T00:00:00"/>
    <n v="45"/>
    <s v="null"/>
    <x v="0"/>
    <b v="0"/>
    <s v="null"/>
    <x v="0"/>
    <n v="2486.25"/>
    <n v="2025"/>
    <s v="August"/>
  </r>
  <r>
    <x v="1853"/>
    <x v="1"/>
    <x v="5"/>
    <s v="Summer"/>
    <s v="S"/>
    <s v="Brown"/>
    <n v="99.65"/>
    <n v="7.4"/>
    <n v="92.28"/>
    <d v="2025-08-06T00:00:00"/>
    <n v="31"/>
    <n v="3.8"/>
    <x v="17"/>
    <b v="0"/>
    <s v="null"/>
    <x v="0"/>
    <n v="2860.68"/>
    <n v="2025"/>
    <s v="August"/>
  </r>
  <r>
    <x v="1854"/>
    <x v="5"/>
    <x v="7"/>
    <s v="Winter"/>
    <s v="null"/>
    <s v="Blue"/>
    <n v="128.55000000000001"/>
    <n v="0"/>
    <n v="128.55000000000001"/>
    <d v="2025-08-06T00:00:00"/>
    <n v="1"/>
    <n v="3.7"/>
    <x v="13"/>
    <b v="0"/>
    <s v="null"/>
    <x v="0"/>
    <n v="128.55000000000001"/>
    <n v="2025"/>
    <s v="August"/>
  </r>
  <r>
    <x v="1855"/>
    <x v="4"/>
    <x v="3"/>
    <s v="Spring"/>
    <s v="L"/>
    <s v="Purple"/>
    <n v="78.09"/>
    <n v="56.3"/>
    <n v="34.130000000000003"/>
    <d v="2025-04-23T00:00:00"/>
    <n v="20"/>
    <n v="1.3"/>
    <x v="31"/>
    <b v="0"/>
    <s v="null"/>
    <x v="0"/>
    <n v="682.6"/>
    <n v="2025"/>
    <s v="April"/>
  </r>
  <r>
    <x v="1856"/>
    <x v="4"/>
    <x v="3"/>
    <s v="Summer"/>
    <s v="XXL"/>
    <s v="Navy"/>
    <n v="108.89"/>
    <n v="0"/>
    <n v="108.89"/>
    <d v="2025-08-06T00:00:00"/>
    <n v="50"/>
    <n v="2.9"/>
    <x v="4"/>
    <b v="0"/>
    <s v="null"/>
    <x v="0"/>
    <n v="5444.5"/>
    <n v="2025"/>
    <s v="August"/>
  </r>
  <r>
    <x v="1857"/>
    <x v="4"/>
    <x v="5"/>
    <s v="Spring"/>
    <s v="null"/>
    <s v="Gray"/>
    <n v="35.21"/>
    <n v="14.7"/>
    <n v="30.03"/>
    <d v="2024-12-23T00:00:00"/>
    <n v="15"/>
    <n v="3.1"/>
    <x v="30"/>
    <b v="1"/>
    <s v="Quality Issue"/>
    <x v="4"/>
    <n v="450.45000000000005"/>
    <n v="2024"/>
    <s v="December"/>
  </r>
  <r>
    <x v="1858"/>
    <x v="5"/>
    <x v="6"/>
    <s v="Summer"/>
    <s v="XXL"/>
    <s v="Brown"/>
    <n v="129.16"/>
    <n v="34"/>
    <n v="85.25"/>
    <d v="2025-08-06T00:00:00"/>
    <n v="24"/>
    <n v="1.7"/>
    <x v="8"/>
    <b v="0"/>
    <s v="null"/>
    <x v="0"/>
    <n v="2046"/>
    <n v="2025"/>
    <s v="August"/>
  </r>
  <r>
    <x v="1859"/>
    <x v="5"/>
    <x v="5"/>
    <s v="Summer"/>
    <s v="S"/>
    <s v="Gray"/>
    <n v="142.43"/>
    <n v="0"/>
    <n v="142.43"/>
    <d v="2025-08-06T00:00:00"/>
    <n v="15"/>
    <n v="4.0999999999999996"/>
    <x v="12"/>
    <b v="1"/>
    <s v="Size Issue"/>
    <x v="2"/>
    <n v="2136.4500000000003"/>
    <n v="2025"/>
    <s v="August"/>
  </r>
  <r>
    <x v="1860"/>
    <x v="2"/>
    <x v="7"/>
    <s v="Spring"/>
    <s v="null"/>
    <s v="Navy"/>
    <n v="45.19"/>
    <n v="0"/>
    <n v="45.19"/>
    <d v="2025-02-28T00:00:00"/>
    <n v="38"/>
    <n v="1.6"/>
    <x v="5"/>
    <b v="1"/>
    <s v="Wrong Item"/>
    <x v="6"/>
    <n v="1717.2199999999998"/>
    <n v="2025"/>
    <s v="February"/>
  </r>
  <r>
    <x v="1861"/>
    <x v="4"/>
    <x v="4"/>
    <s v="Fall"/>
    <s v="S"/>
    <s v="Purple"/>
    <n v="47.66"/>
    <n v="0"/>
    <n v="47.66"/>
    <d v="2025-08-06T00:00:00"/>
    <n v="0"/>
    <n v="4.8"/>
    <x v="33"/>
    <b v="1"/>
    <s v="Size Issue"/>
    <x v="2"/>
    <n v="0"/>
    <n v="2025"/>
    <s v="August"/>
  </r>
  <r>
    <x v="1862"/>
    <x v="4"/>
    <x v="1"/>
    <s v="Summer"/>
    <s v="XS"/>
    <s v="Beige"/>
    <n v="115.05"/>
    <n v="40"/>
    <n v="69.03"/>
    <d v="2025-08-06T00:00:00"/>
    <n v="48"/>
    <n v="3.1"/>
    <x v="30"/>
    <b v="0"/>
    <s v="null"/>
    <x v="0"/>
    <n v="3313.44"/>
    <n v="2025"/>
    <s v="August"/>
  </r>
  <r>
    <x v="1863"/>
    <x v="4"/>
    <x v="2"/>
    <s v="Summer"/>
    <s v="XL"/>
    <s v="Brown"/>
    <n v="87.84"/>
    <n v="0"/>
    <n v="87.84"/>
    <d v="2025-08-06T00:00:00"/>
    <n v="29"/>
    <n v="1.3"/>
    <x v="31"/>
    <b v="0"/>
    <s v="null"/>
    <x v="0"/>
    <n v="2547.36"/>
    <n v="2025"/>
    <s v="August"/>
  </r>
  <r>
    <x v="1864"/>
    <x v="5"/>
    <x v="7"/>
    <s v="Fall"/>
    <s v="S"/>
    <s v="Blue"/>
    <n v="73.42"/>
    <n v="35"/>
    <n v="47.72"/>
    <d v="2025-08-06T00:00:00"/>
    <n v="44"/>
    <s v="null"/>
    <x v="0"/>
    <b v="0"/>
    <s v="null"/>
    <x v="0"/>
    <n v="2099.6799999999998"/>
    <n v="2025"/>
    <s v="August"/>
  </r>
  <r>
    <x v="1865"/>
    <x v="3"/>
    <x v="6"/>
    <s v="Fall"/>
    <s v="L"/>
    <s v="Navy"/>
    <n v="181.58"/>
    <n v="21.6"/>
    <n v="142.36000000000001"/>
    <d v="2025-08-06T00:00:00"/>
    <n v="14"/>
    <n v="4.7"/>
    <x v="34"/>
    <b v="0"/>
    <s v="null"/>
    <x v="0"/>
    <n v="1993.0400000000002"/>
    <n v="2025"/>
    <s v="August"/>
  </r>
  <r>
    <x v="1866"/>
    <x v="1"/>
    <x v="4"/>
    <s v="Spring"/>
    <s v="L"/>
    <s v="Black"/>
    <n v="71.680000000000007"/>
    <n v="0"/>
    <n v="71.680000000000007"/>
    <d v="2025-08-05T00:00:00"/>
    <n v="0"/>
    <n v="1.5"/>
    <x v="18"/>
    <b v="0"/>
    <s v="null"/>
    <x v="0"/>
    <n v="0"/>
    <n v="2025"/>
    <s v="August"/>
  </r>
  <r>
    <x v="1867"/>
    <x v="1"/>
    <x v="2"/>
    <s v="Winter"/>
    <s v="XXL"/>
    <s v="Beige"/>
    <n v="25.63"/>
    <n v="0"/>
    <n v="25.63"/>
    <d v="2025-08-06T00:00:00"/>
    <n v="27"/>
    <n v="1.2"/>
    <x v="14"/>
    <b v="0"/>
    <s v="null"/>
    <x v="0"/>
    <n v="692.01"/>
    <n v="2025"/>
    <s v="August"/>
  </r>
  <r>
    <x v="1868"/>
    <x v="1"/>
    <x v="7"/>
    <s v="Winter"/>
    <s v="null"/>
    <s v="Brown"/>
    <n v="31.34"/>
    <n v="48.5"/>
    <n v="16.14"/>
    <d v="2025-08-06T00:00:00"/>
    <n v="36"/>
    <n v="1.6"/>
    <x v="5"/>
    <b v="1"/>
    <s v="Size Issue"/>
    <x v="2"/>
    <n v="581.04"/>
    <n v="2025"/>
    <s v="August"/>
  </r>
  <r>
    <x v="1869"/>
    <x v="5"/>
    <x v="4"/>
    <s v="Fall"/>
    <s v="L"/>
    <s v="Beige"/>
    <n v="98.91"/>
    <n v="33.799999999999997"/>
    <n v="65.48"/>
    <d v="2025-08-06T00:00:00"/>
    <n v="33"/>
    <s v="null"/>
    <x v="0"/>
    <b v="1"/>
    <s v="Color Mismatch"/>
    <x v="1"/>
    <n v="2160.84"/>
    <n v="2025"/>
    <s v="August"/>
  </r>
  <r>
    <x v="1870"/>
    <x v="2"/>
    <x v="0"/>
    <s v="Winter"/>
    <s v="null"/>
    <s v="Red"/>
    <n v="43.33"/>
    <n v="7.8"/>
    <n v="39.950000000000003"/>
    <d v="2025-08-06T00:00:00"/>
    <n v="4"/>
    <n v="1.3"/>
    <x v="31"/>
    <b v="0"/>
    <s v="null"/>
    <x v="0"/>
    <n v="159.80000000000001"/>
    <n v="2025"/>
    <s v="August"/>
  </r>
  <r>
    <x v="1871"/>
    <x v="3"/>
    <x v="6"/>
    <s v="Summer"/>
    <s v="M"/>
    <s v="Black"/>
    <n v="70.709999999999994"/>
    <n v="0"/>
    <n v="70.709999999999994"/>
    <d v="2025-08-06T00:00:00"/>
    <n v="8"/>
    <n v="2.2999999999999998"/>
    <x v="27"/>
    <b v="0"/>
    <s v="null"/>
    <x v="0"/>
    <n v="565.67999999999995"/>
    <n v="2025"/>
    <s v="August"/>
  </r>
  <r>
    <x v="1872"/>
    <x v="0"/>
    <x v="4"/>
    <s v="Winter"/>
    <s v="S"/>
    <s v="Purple"/>
    <n v="215.99"/>
    <n v="38.1"/>
    <n v="133.69999999999999"/>
    <d v="2025-08-06T00:00:00"/>
    <n v="14"/>
    <n v="3.9"/>
    <x v="26"/>
    <b v="0"/>
    <s v="null"/>
    <x v="0"/>
    <n v="1871.7999999999997"/>
    <n v="2025"/>
    <s v="August"/>
  </r>
  <r>
    <x v="1873"/>
    <x v="5"/>
    <x v="2"/>
    <s v="Winter"/>
    <s v="XL"/>
    <s v="Green"/>
    <n v="145.57"/>
    <n v="5.0999999999999996"/>
    <n v="138.15"/>
    <d v="2025-08-06T00:00:00"/>
    <n v="8"/>
    <n v="4.4000000000000004"/>
    <x v="6"/>
    <b v="0"/>
    <s v="null"/>
    <x v="0"/>
    <n v="1105.2"/>
    <n v="2025"/>
    <s v="August"/>
  </r>
  <r>
    <x v="1874"/>
    <x v="3"/>
    <x v="2"/>
    <s v="Fall"/>
    <s v="XS"/>
    <s v="Navy"/>
    <n v="195.03"/>
    <n v="0"/>
    <n v="195.03"/>
    <d v="2025-08-06T00:00:00"/>
    <n v="44"/>
    <n v="4.4000000000000004"/>
    <x v="6"/>
    <b v="0"/>
    <s v="null"/>
    <x v="0"/>
    <n v="8581.32"/>
    <n v="2025"/>
    <s v="August"/>
  </r>
  <r>
    <x v="1875"/>
    <x v="4"/>
    <x v="5"/>
    <s v="Winter"/>
    <s v="XS"/>
    <s v="Black"/>
    <n v="74.88"/>
    <n v="9.6999999999999993"/>
    <n v="67.62"/>
    <d v="2025-08-06T00:00:00"/>
    <n v="23"/>
    <n v="2.6"/>
    <x v="3"/>
    <b v="0"/>
    <s v="null"/>
    <x v="0"/>
    <n v="1555.2600000000002"/>
    <n v="2025"/>
    <s v="August"/>
  </r>
  <r>
    <x v="1876"/>
    <x v="1"/>
    <x v="6"/>
    <s v="Spring"/>
    <s v="L"/>
    <s v="Pink"/>
    <n v="50.3"/>
    <n v="0"/>
    <n v="50.3"/>
    <d v="2024-08-18T00:00:00"/>
    <n v="23"/>
    <n v="1.3"/>
    <x v="31"/>
    <b v="0"/>
    <s v="null"/>
    <x v="0"/>
    <n v="1156.8999999999999"/>
    <n v="2024"/>
    <s v="August"/>
  </r>
  <r>
    <x v="1877"/>
    <x v="0"/>
    <x v="5"/>
    <s v="Summer"/>
    <s v="XXL"/>
    <s v="Red"/>
    <n v="130.65"/>
    <n v="0"/>
    <n v="130.65"/>
    <d v="2025-08-06T00:00:00"/>
    <n v="20"/>
    <n v="2.6"/>
    <x v="3"/>
    <b v="0"/>
    <s v="null"/>
    <x v="0"/>
    <n v="2613"/>
    <n v="2025"/>
    <s v="August"/>
  </r>
  <r>
    <x v="1878"/>
    <x v="5"/>
    <x v="7"/>
    <s v="Spring"/>
    <s v="XXL"/>
    <s v="Green"/>
    <n v="94.56"/>
    <n v="40.299999999999997"/>
    <n v="56.45"/>
    <d v="2025-06-14T00:00:00"/>
    <n v="41"/>
    <n v="4.7"/>
    <x v="34"/>
    <b v="0"/>
    <s v="null"/>
    <x v="0"/>
    <n v="2314.4500000000003"/>
    <n v="2025"/>
    <s v="June"/>
  </r>
  <r>
    <x v="1879"/>
    <x v="0"/>
    <x v="1"/>
    <s v="Spring"/>
    <s v="S"/>
    <s v="Brown"/>
    <n v="138.97999999999999"/>
    <n v="10.199999999999999"/>
    <n v="124.8"/>
    <d v="2025-07-22T00:00:00"/>
    <n v="36"/>
    <n v="1.4"/>
    <x v="28"/>
    <b v="0"/>
    <s v="null"/>
    <x v="0"/>
    <n v="4492.8"/>
    <n v="2025"/>
    <s v="July"/>
  </r>
  <r>
    <x v="1880"/>
    <x v="2"/>
    <x v="4"/>
    <s v="Winter"/>
    <s v="null"/>
    <s v="Green"/>
    <n v="52.57"/>
    <n v="0"/>
    <n v="52.57"/>
    <d v="2025-08-06T00:00:00"/>
    <n v="50"/>
    <n v="2.5"/>
    <x v="1"/>
    <b v="1"/>
    <s v="Damaged"/>
    <x v="3"/>
    <n v="2628.5"/>
    <n v="2025"/>
    <s v="August"/>
  </r>
  <r>
    <x v="1881"/>
    <x v="0"/>
    <x v="4"/>
    <s v="Spring"/>
    <s v="null"/>
    <s v="White"/>
    <n v="151.62"/>
    <n v="0"/>
    <n v="151.62"/>
    <d v="2025-07-11T00:00:00"/>
    <n v="41"/>
    <n v="3.5"/>
    <x v="11"/>
    <b v="0"/>
    <s v="null"/>
    <x v="0"/>
    <n v="6216.42"/>
    <n v="2025"/>
    <s v="July"/>
  </r>
  <r>
    <x v="1882"/>
    <x v="2"/>
    <x v="1"/>
    <s v="Spring"/>
    <s v="null"/>
    <s v="Blue"/>
    <n v="26.7"/>
    <n v="0"/>
    <n v="26.7"/>
    <d v="2025-05-27T00:00:00"/>
    <n v="48"/>
    <n v="3.1"/>
    <x v="30"/>
    <b v="0"/>
    <s v="null"/>
    <x v="0"/>
    <n v="1281.5999999999999"/>
    <n v="2025"/>
    <s v="May"/>
  </r>
  <r>
    <x v="1883"/>
    <x v="0"/>
    <x v="5"/>
    <s v="Summer"/>
    <s v="S"/>
    <s v="Brown"/>
    <n v="147.5"/>
    <n v="0"/>
    <n v="147.5"/>
    <d v="2025-08-06T00:00:00"/>
    <n v="4"/>
    <n v="2.4"/>
    <x v="9"/>
    <b v="0"/>
    <s v="null"/>
    <x v="0"/>
    <n v="590"/>
    <n v="2025"/>
    <s v="August"/>
  </r>
  <r>
    <x v="1884"/>
    <x v="1"/>
    <x v="3"/>
    <s v="Fall"/>
    <s v="S"/>
    <s v="Navy"/>
    <n v="66"/>
    <n v="2.7"/>
    <n v="64.22"/>
    <d v="2025-08-06T00:00:00"/>
    <n v="42"/>
    <n v="4.4000000000000004"/>
    <x v="6"/>
    <b v="0"/>
    <s v="null"/>
    <x v="0"/>
    <n v="2697.24"/>
    <n v="2025"/>
    <s v="August"/>
  </r>
  <r>
    <x v="1885"/>
    <x v="0"/>
    <x v="0"/>
    <s v="Fall"/>
    <s v="XS"/>
    <s v="Red"/>
    <n v="183.6"/>
    <n v="0"/>
    <n v="183.6"/>
    <d v="2025-08-06T00:00:00"/>
    <n v="10"/>
    <s v="null"/>
    <x v="0"/>
    <b v="0"/>
    <s v="null"/>
    <x v="0"/>
    <n v="1836"/>
    <n v="2025"/>
    <s v="August"/>
  </r>
  <r>
    <x v="1886"/>
    <x v="3"/>
    <x v="1"/>
    <s v="Summer"/>
    <s v="L"/>
    <s v="Blue"/>
    <n v="195.83"/>
    <n v="0"/>
    <n v="195.83"/>
    <d v="2025-08-06T00:00:00"/>
    <n v="14"/>
    <n v="2.1"/>
    <x v="36"/>
    <b v="0"/>
    <s v="null"/>
    <x v="0"/>
    <n v="2741.6200000000003"/>
    <n v="2025"/>
    <s v="August"/>
  </r>
  <r>
    <x v="1887"/>
    <x v="4"/>
    <x v="5"/>
    <s v="Winter"/>
    <s v="S"/>
    <s v="Beige"/>
    <n v="75.53"/>
    <n v="58.1"/>
    <n v="31.65"/>
    <d v="2025-08-06T00:00:00"/>
    <n v="33"/>
    <n v="4"/>
    <x v="20"/>
    <b v="0"/>
    <s v="null"/>
    <x v="0"/>
    <n v="1044.45"/>
    <n v="2025"/>
    <s v="August"/>
  </r>
  <r>
    <x v="1888"/>
    <x v="1"/>
    <x v="3"/>
    <s v="Spring"/>
    <s v="XL"/>
    <s v="Beige"/>
    <n v="30.78"/>
    <n v="0"/>
    <n v="30.78"/>
    <d v="2025-06-13T00:00:00"/>
    <n v="28"/>
    <n v="3.9"/>
    <x v="26"/>
    <b v="0"/>
    <s v="null"/>
    <x v="0"/>
    <n v="861.84"/>
    <n v="2025"/>
    <s v="June"/>
  </r>
  <r>
    <x v="1889"/>
    <x v="3"/>
    <x v="2"/>
    <s v="Winter"/>
    <s v="L"/>
    <s v="White"/>
    <n v="150.96"/>
    <n v="0"/>
    <n v="150.96"/>
    <d v="2025-08-06T00:00:00"/>
    <n v="18"/>
    <n v="4.5999999999999996"/>
    <x v="10"/>
    <b v="0"/>
    <s v="null"/>
    <x v="0"/>
    <n v="2717.28"/>
    <n v="2025"/>
    <s v="August"/>
  </r>
  <r>
    <x v="1890"/>
    <x v="4"/>
    <x v="7"/>
    <s v="Summer"/>
    <s v="L"/>
    <s v="Black"/>
    <n v="58.98"/>
    <n v="18.100000000000001"/>
    <n v="48.3"/>
    <d v="2025-08-06T00:00:00"/>
    <n v="23"/>
    <n v="2.8"/>
    <x v="22"/>
    <b v="0"/>
    <s v="null"/>
    <x v="0"/>
    <n v="1110.8999999999999"/>
    <n v="2025"/>
    <s v="August"/>
  </r>
  <r>
    <x v="1891"/>
    <x v="0"/>
    <x v="7"/>
    <s v="Spring"/>
    <s v="L"/>
    <s v="Purple"/>
    <n v="224.91"/>
    <n v="18.899999999999999"/>
    <n v="182.4"/>
    <d v="2024-09-19T00:00:00"/>
    <n v="50"/>
    <s v="null"/>
    <x v="0"/>
    <b v="0"/>
    <s v="null"/>
    <x v="0"/>
    <n v="9120"/>
    <n v="2024"/>
    <s v="September"/>
  </r>
  <r>
    <x v="1892"/>
    <x v="0"/>
    <x v="2"/>
    <s v="Spring"/>
    <s v="XL"/>
    <s v="Brown"/>
    <n v="155.75"/>
    <n v="0"/>
    <n v="155.75"/>
    <d v="2025-03-25T00:00:00"/>
    <n v="0"/>
    <n v="2.4"/>
    <x v="9"/>
    <b v="0"/>
    <s v="null"/>
    <x v="0"/>
    <n v="0"/>
    <n v="2025"/>
    <s v="March"/>
  </r>
  <r>
    <x v="1893"/>
    <x v="3"/>
    <x v="4"/>
    <s v="Winter"/>
    <s v="XL"/>
    <s v="Blue"/>
    <n v="194.4"/>
    <n v="16.2"/>
    <n v="162.91"/>
    <d v="2025-08-06T00:00:00"/>
    <n v="36"/>
    <n v="1.5"/>
    <x v="18"/>
    <b v="0"/>
    <s v="null"/>
    <x v="0"/>
    <n v="5864.76"/>
    <n v="2025"/>
    <s v="August"/>
  </r>
  <r>
    <x v="1894"/>
    <x v="3"/>
    <x v="2"/>
    <s v="Fall"/>
    <s v="L"/>
    <s v="Red"/>
    <n v="169.77"/>
    <n v="0"/>
    <n v="169.77"/>
    <d v="2025-08-06T00:00:00"/>
    <n v="39"/>
    <n v="4.4000000000000004"/>
    <x v="6"/>
    <b v="0"/>
    <s v="null"/>
    <x v="0"/>
    <n v="6621.0300000000007"/>
    <n v="2025"/>
    <s v="August"/>
  </r>
  <r>
    <x v="1895"/>
    <x v="2"/>
    <x v="1"/>
    <s v="Winter"/>
    <s v="null"/>
    <s v="Blue"/>
    <n v="41.52"/>
    <n v="27.3"/>
    <n v="30.19"/>
    <d v="2025-08-06T00:00:00"/>
    <n v="48"/>
    <n v="3.4"/>
    <x v="7"/>
    <b v="0"/>
    <s v="null"/>
    <x v="0"/>
    <n v="1449.1200000000001"/>
    <n v="2025"/>
    <s v="August"/>
  </r>
  <r>
    <x v="1896"/>
    <x v="4"/>
    <x v="1"/>
    <s v="Winter"/>
    <s v="S"/>
    <s v="Green"/>
    <n v="29.5"/>
    <n v="0"/>
    <n v="29.5"/>
    <d v="2025-08-06T00:00:00"/>
    <n v="36"/>
    <n v="2.6"/>
    <x v="3"/>
    <b v="0"/>
    <s v="null"/>
    <x v="0"/>
    <n v="1062"/>
    <n v="2025"/>
    <s v="August"/>
  </r>
  <r>
    <x v="1897"/>
    <x v="0"/>
    <x v="2"/>
    <s v="Spring"/>
    <s v="S"/>
    <s v="Gray"/>
    <n v="224.47"/>
    <n v="2.7"/>
    <n v="218.41"/>
    <d v="2025-01-27T00:00:00"/>
    <n v="15"/>
    <n v="3.5"/>
    <x v="11"/>
    <b v="0"/>
    <s v="null"/>
    <x v="0"/>
    <n v="3276.15"/>
    <n v="2025"/>
    <s v="January"/>
  </r>
  <r>
    <x v="1898"/>
    <x v="4"/>
    <x v="7"/>
    <s v="Summer"/>
    <s v="S"/>
    <s v="Gray"/>
    <n v="101.45"/>
    <n v="7.8"/>
    <n v="93.54"/>
    <d v="2025-08-06T00:00:00"/>
    <n v="4"/>
    <n v="1.1000000000000001"/>
    <x v="16"/>
    <b v="0"/>
    <s v="null"/>
    <x v="0"/>
    <n v="374.16"/>
    <n v="2025"/>
    <s v="August"/>
  </r>
  <r>
    <x v="1899"/>
    <x v="3"/>
    <x v="2"/>
    <s v="Spring"/>
    <s v="XXL"/>
    <s v="Red"/>
    <n v="84.65"/>
    <n v="0"/>
    <n v="84.65"/>
    <d v="2025-07-26T00:00:00"/>
    <n v="49"/>
    <n v="3.6"/>
    <x v="15"/>
    <b v="0"/>
    <s v="null"/>
    <x v="0"/>
    <n v="4147.8500000000004"/>
    <n v="2025"/>
    <s v="July"/>
  </r>
  <r>
    <x v="1900"/>
    <x v="0"/>
    <x v="5"/>
    <s v="Summer"/>
    <s v="S"/>
    <s v="Beige"/>
    <n v="155.85"/>
    <n v="0"/>
    <n v="155.85"/>
    <d v="2025-08-06T00:00:00"/>
    <n v="38"/>
    <s v="null"/>
    <x v="0"/>
    <b v="0"/>
    <s v="null"/>
    <x v="0"/>
    <n v="5922.3"/>
    <n v="2025"/>
    <s v="August"/>
  </r>
  <r>
    <x v="1901"/>
    <x v="1"/>
    <x v="0"/>
    <s v="Winter"/>
    <s v="XL"/>
    <s v="Blue"/>
    <n v="89.62"/>
    <n v="0"/>
    <n v="89.62"/>
    <d v="2025-08-06T00:00:00"/>
    <n v="0"/>
    <n v="4.5999999999999996"/>
    <x v="10"/>
    <b v="1"/>
    <s v="Color Mismatch"/>
    <x v="1"/>
    <n v="0"/>
    <n v="2025"/>
    <s v="August"/>
  </r>
  <r>
    <x v="1902"/>
    <x v="1"/>
    <x v="6"/>
    <s v="Summer"/>
    <s v="L"/>
    <s v="Green"/>
    <n v="62.79"/>
    <n v="37.700000000000003"/>
    <n v="39.119999999999997"/>
    <d v="2025-08-06T00:00:00"/>
    <n v="5"/>
    <n v="2.6"/>
    <x v="3"/>
    <b v="0"/>
    <s v="null"/>
    <x v="0"/>
    <n v="195.6"/>
    <n v="2025"/>
    <s v="August"/>
  </r>
  <r>
    <x v="1903"/>
    <x v="4"/>
    <x v="6"/>
    <s v="Summer"/>
    <s v="XL"/>
    <s v="Beige"/>
    <n v="84.72"/>
    <n v="24.2"/>
    <n v="64.22"/>
    <d v="2025-08-06T00:00:00"/>
    <n v="44"/>
    <s v="null"/>
    <x v="0"/>
    <b v="1"/>
    <s v="Color Mismatch"/>
    <x v="1"/>
    <n v="2825.68"/>
    <n v="2025"/>
    <s v="August"/>
  </r>
  <r>
    <x v="1904"/>
    <x v="1"/>
    <x v="3"/>
    <s v="Fall"/>
    <s v="XL"/>
    <s v="Pink"/>
    <n v="50.9"/>
    <n v="0"/>
    <n v="50.9"/>
    <d v="2025-08-06T00:00:00"/>
    <n v="1"/>
    <n v="1.8"/>
    <x v="23"/>
    <b v="0"/>
    <s v="null"/>
    <x v="0"/>
    <n v="50.9"/>
    <n v="2025"/>
    <s v="August"/>
  </r>
  <r>
    <x v="1905"/>
    <x v="2"/>
    <x v="0"/>
    <s v="Winter"/>
    <s v="null"/>
    <s v="Pink"/>
    <n v="31.23"/>
    <n v="0"/>
    <n v="31.23"/>
    <d v="2025-08-06T00:00:00"/>
    <n v="25"/>
    <n v="2.8"/>
    <x v="22"/>
    <b v="0"/>
    <s v="null"/>
    <x v="0"/>
    <n v="780.75"/>
    <n v="2025"/>
    <s v="August"/>
  </r>
  <r>
    <x v="1906"/>
    <x v="1"/>
    <x v="0"/>
    <s v="Spring"/>
    <s v="XXL"/>
    <s v="Red"/>
    <n v="105.1"/>
    <n v="0"/>
    <n v="105.1"/>
    <d v="2024-08-28T00:00:00"/>
    <n v="39"/>
    <n v="4.4000000000000004"/>
    <x v="6"/>
    <b v="0"/>
    <s v="null"/>
    <x v="0"/>
    <n v="4098.8999999999996"/>
    <n v="2024"/>
    <s v="August"/>
  </r>
  <r>
    <x v="1907"/>
    <x v="5"/>
    <x v="7"/>
    <s v="Summer"/>
    <s v="XS"/>
    <s v="Brown"/>
    <n v="160.38"/>
    <n v="0"/>
    <n v="160.38"/>
    <d v="2025-08-06T00:00:00"/>
    <n v="27"/>
    <n v="2.7"/>
    <x v="39"/>
    <b v="1"/>
    <s v="Wrong Item"/>
    <x v="6"/>
    <n v="4330.26"/>
    <n v="2025"/>
    <s v="August"/>
  </r>
  <r>
    <x v="1908"/>
    <x v="4"/>
    <x v="1"/>
    <s v="Spring"/>
    <s v="XS"/>
    <s v="Pink"/>
    <n v="96.68"/>
    <n v="26"/>
    <n v="71.540000000000006"/>
    <d v="2024-09-21T00:00:00"/>
    <n v="16"/>
    <s v="null"/>
    <x v="0"/>
    <b v="0"/>
    <s v="null"/>
    <x v="0"/>
    <n v="1144.6400000000001"/>
    <n v="2024"/>
    <s v="September"/>
  </r>
  <r>
    <x v="1909"/>
    <x v="2"/>
    <x v="7"/>
    <s v="Summer"/>
    <s v="null"/>
    <s v="Beige"/>
    <n v="16.64"/>
    <n v="0"/>
    <n v="16.64"/>
    <d v="2025-08-06T00:00:00"/>
    <n v="8"/>
    <n v="4.8"/>
    <x v="33"/>
    <b v="0"/>
    <s v="null"/>
    <x v="0"/>
    <n v="133.12"/>
    <n v="2025"/>
    <s v="August"/>
  </r>
  <r>
    <x v="1910"/>
    <x v="0"/>
    <x v="5"/>
    <s v="Fall"/>
    <s v="S"/>
    <s v="Beige"/>
    <n v="160.05000000000001"/>
    <n v="53.7"/>
    <n v="74.099999999999994"/>
    <d v="2025-08-06T00:00:00"/>
    <n v="2"/>
    <n v="3.2"/>
    <x v="35"/>
    <b v="1"/>
    <s v="Quality Issue"/>
    <x v="4"/>
    <n v="148.19999999999999"/>
    <n v="2025"/>
    <s v="August"/>
  </r>
  <r>
    <x v="1911"/>
    <x v="2"/>
    <x v="3"/>
    <s v="Fall"/>
    <s v="null"/>
    <s v="Gray"/>
    <n v="23.56"/>
    <n v="0"/>
    <n v="23.56"/>
    <d v="2025-08-06T00:00:00"/>
    <n v="16"/>
    <n v="4.4000000000000004"/>
    <x v="6"/>
    <b v="0"/>
    <s v="null"/>
    <x v="0"/>
    <n v="376.96"/>
    <n v="2025"/>
    <s v="August"/>
  </r>
  <r>
    <x v="1912"/>
    <x v="3"/>
    <x v="0"/>
    <s v="Fall"/>
    <s v="XS"/>
    <s v="Black"/>
    <n v="68.37"/>
    <n v="24.2"/>
    <n v="51.82"/>
    <d v="2025-08-06T00:00:00"/>
    <n v="8"/>
    <n v="3.7"/>
    <x v="13"/>
    <b v="0"/>
    <s v="null"/>
    <x v="0"/>
    <n v="414.56"/>
    <n v="2025"/>
    <s v="August"/>
  </r>
  <r>
    <x v="1913"/>
    <x v="0"/>
    <x v="3"/>
    <s v="Fall"/>
    <s v="S"/>
    <s v="Green"/>
    <n v="184.24"/>
    <n v="0"/>
    <n v="184.24"/>
    <d v="2025-08-06T00:00:00"/>
    <n v="49"/>
    <n v="4"/>
    <x v="20"/>
    <b v="0"/>
    <s v="null"/>
    <x v="0"/>
    <n v="9027.76"/>
    <n v="2025"/>
    <s v="August"/>
  </r>
  <r>
    <x v="1914"/>
    <x v="3"/>
    <x v="2"/>
    <s v="Spring"/>
    <s v="XS"/>
    <s v="Green"/>
    <n v="94.83"/>
    <n v="0"/>
    <n v="94.83"/>
    <d v="2024-09-08T00:00:00"/>
    <n v="23"/>
    <n v="2.9"/>
    <x v="4"/>
    <b v="0"/>
    <s v="null"/>
    <x v="0"/>
    <n v="2181.09"/>
    <n v="2024"/>
    <s v="September"/>
  </r>
  <r>
    <x v="1915"/>
    <x v="1"/>
    <x v="5"/>
    <s v="Summer"/>
    <s v="M"/>
    <s v="Pink"/>
    <n v="115.58"/>
    <n v="0"/>
    <n v="115.58"/>
    <d v="2025-08-06T00:00:00"/>
    <n v="37"/>
    <n v="2.2000000000000002"/>
    <x v="40"/>
    <b v="0"/>
    <s v="null"/>
    <x v="0"/>
    <n v="4276.46"/>
    <n v="2025"/>
    <s v="August"/>
  </r>
  <r>
    <x v="1916"/>
    <x v="0"/>
    <x v="0"/>
    <s v="Winter"/>
    <s v="XXL"/>
    <s v="Green"/>
    <n v="116.29"/>
    <n v="58.7"/>
    <n v="48.03"/>
    <d v="2025-08-06T00:00:00"/>
    <n v="34"/>
    <n v="3.3"/>
    <x v="21"/>
    <b v="0"/>
    <s v="null"/>
    <x v="0"/>
    <n v="1633.02"/>
    <n v="2025"/>
    <s v="August"/>
  </r>
  <r>
    <x v="1917"/>
    <x v="2"/>
    <x v="2"/>
    <s v="Summer"/>
    <s v="null"/>
    <s v="Green"/>
    <n v="24.55"/>
    <n v="0"/>
    <n v="24.55"/>
    <d v="2025-08-06T00:00:00"/>
    <n v="43"/>
    <n v="2.2999999999999998"/>
    <x v="27"/>
    <b v="0"/>
    <s v="null"/>
    <x v="0"/>
    <n v="1055.6500000000001"/>
    <n v="2025"/>
    <s v="August"/>
  </r>
  <r>
    <x v="1918"/>
    <x v="5"/>
    <x v="0"/>
    <s v="Spring"/>
    <s v="null"/>
    <s v="Navy"/>
    <n v="81.56"/>
    <n v="0"/>
    <n v="81.56"/>
    <d v="2025-01-09T00:00:00"/>
    <n v="28"/>
    <n v="3"/>
    <x v="0"/>
    <b v="0"/>
    <s v="null"/>
    <x v="0"/>
    <n v="2283.6800000000003"/>
    <n v="2025"/>
    <s v="January"/>
  </r>
  <r>
    <x v="1919"/>
    <x v="0"/>
    <x v="2"/>
    <s v="Spring"/>
    <s v="M"/>
    <s v="White"/>
    <n v="234.63"/>
    <n v="0"/>
    <n v="234.63"/>
    <d v="2025-02-07T00:00:00"/>
    <n v="30"/>
    <n v="4.3"/>
    <x v="2"/>
    <b v="0"/>
    <s v="null"/>
    <x v="0"/>
    <n v="7038.9"/>
    <n v="2025"/>
    <s v="February"/>
  </r>
  <r>
    <x v="1920"/>
    <x v="2"/>
    <x v="0"/>
    <s v="Fall"/>
    <s v="null"/>
    <s v="White"/>
    <n v="27.6"/>
    <n v="0"/>
    <n v="27.6"/>
    <d v="2025-08-06T00:00:00"/>
    <n v="33"/>
    <n v="2.8"/>
    <x v="22"/>
    <b v="0"/>
    <s v="null"/>
    <x v="0"/>
    <n v="910.80000000000007"/>
    <n v="2025"/>
    <s v="August"/>
  </r>
  <r>
    <x v="1921"/>
    <x v="1"/>
    <x v="5"/>
    <s v="Fall"/>
    <s v="XS"/>
    <s v="Gray"/>
    <n v="114.76"/>
    <n v="24.3"/>
    <n v="86.87"/>
    <d v="2025-08-06T00:00:00"/>
    <n v="10"/>
    <n v="3.4"/>
    <x v="7"/>
    <b v="0"/>
    <s v="null"/>
    <x v="0"/>
    <n v="868.7"/>
    <n v="2025"/>
    <s v="August"/>
  </r>
  <r>
    <x v="1922"/>
    <x v="3"/>
    <x v="0"/>
    <s v="Spring"/>
    <s v="S"/>
    <s v="Green"/>
    <n v="133.52000000000001"/>
    <n v="0"/>
    <n v="133.52000000000001"/>
    <d v="2024-10-04T00:00:00"/>
    <n v="32"/>
    <s v="null"/>
    <x v="0"/>
    <b v="0"/>
    <s v="null"/>
    <x v="0"/>
    <n v="4272.6400000000003"/>
    <n v="2024"/>
    <s v="October"/>
  </r>
  <r>
    <x v="1923"/>
    <x v="1"/>
    <x v="2"/>
    <s v="Winter"/>
    <s v="XS"/>
    <s v="Blue"/>
    <n v="64.34"/>
    <n v="59.3"/>
    <n v="26.19"/>
    <d v="2025-08-06T00:00:00"/>
    <n v="34"/>
    <n v="1.2"/>
    <x v="14"/>
    <b v="0"/>
    <s v="null"/>
    <x v="0"/>
    <n v="890.46"/>
    <n v="2025"/>
    <s v="August"/>
  </r>
  <r>
    <x v="1924"/>
    <x v="4"/>
    <x v="7"/>
    <s v="Fall"/>
    <s v="L"/>
    <s v="Purple"/>
    <n v="117.81"/>
    <n v="0"/>
    <n v="117.81"/>
    <d v="2025-08-06T00:00:00"/>
    <n v="22"/>
    <n v="4.9000000000000004"/>
    <x v="19"/>
    <b v="0"/>
    <s v="null"/>
    <x v="0"/>
    <n v="2591.8200000000002"/>
    <n v="2025"/>
    <s v="August"/>
  </r>
  <r>
    <x v="1925"/>
    <x v="2"/>
    <x v="5"/>
    <s v="Spring"/>
    <s v="null"/>
    <s v="Blue"/>
    <n v="29.19"/>
    <n v="0"/>
    <n v="29.19"/>
    <d v="2025-03-15T00:00:00"/>
    <n v="20"/>
    <n v="1.9"/>
    <x v="29"/>
    <b v="0"/>
    <s v="null"/>
    <x v="0"/>
    <n v="583.80000000000007"/>
    <n v="2025"/>
    <s v="March"/>
  </r>
  <r>
    <x v="1926"/>
    <x v="1"/>
    <x v="1"/>
    <s v="Fall"/>
    <s v="M"/>
    <s v="Purple"/>
    <n v="34.72"/>
    <n v="0"/>
    <n v="34.72"/>
    <d v="2025-08-06T00:00:00"/>
    <n v="7"/>
    <s v="null"/>
    <x v="0"/>
    <b v="0"/>
    <s v="null"/>
    <x v="0"/>
    <n v="243.04"/>
    <n v="2025"/>
    <s v="August"/>
  </r>
  <r>
    <x v="1927"/>
    <x v="5"/>
    <x v="6"/>
    <s v="Fall"/>
    <s v="XL"/>
    <s v="Gray"/>
    <n v="107.49"/>
    <n v="0"/>
    <n v="107.49"/>
    <d v="2025-08-06T00:00:00"/>
    <n v="49"/>
    <n v="3.3"/>
    <x v="21"/>
    <b v="0"/>
    <s v="null"/>
    <x v="0"/>
    <n v="5267.0099999999993"/>
    <n v="2025"/>
    <s v="August"/>
  </r>
  <r>
    <x v="1928"/>
    <x v="4"/>
    <x v="1"/>
    <s v="Winter"/>
    <s v="XXL"/>
    <s v="Blue"/>
    <n v="38.700000000000003"/>
    <n v="0"/>
    <n v="38.700000000000003"/>
    <d v="2025-08-06T00:00:00"/>
    <n v="11"/>
    <n v="4"/>
    <x v="20"/>
    <b v="0"/>
    <s v="null"/>
    <x v="0"/>
    <n v="425.70000000000005"/>
    <n v="2025"/>
    <s v="August"/>
  </r>
  <r>
    <x v="1929"/>
    <x v="0"/>
    <x v="5"/>
    <s v="Spring"/>
    <s v="XS"/>
    <s v="Brown"/>
    <n v="152.63999999999999"/>
    <n v="0"/>
    <n v="152.63999999999999"/>
    <d v="2025-04-05T00:00:00"/>
    <n v="19"/>
    <n v="4.0999999999999996"/>
    <x v="12"/>
    <b v="0"/>
    <s v="null"/>
    <x v="0"/>
    <n v="2900.16"/>
    <n v="2025"/>
    <s v="April"/>
  </r>
  <r>
    <x v="1930"/>
    <x v="0"/>
    <x v="3"/>
    <s v="Fall"/>
    <s v="XS"/>
    <s v="Purple"/>
    <n v="181.66"/>
    <n v="56.4"/>
    <n v="79.2"/>
    <d v="2025-08-06T00:00:00"/>
    <n v="43"/>
    <n v="1.2"/>
    <x v="14"/>
    <b v="0"/>
    <s v="null"/>
    <x v="0"/>
    <n v="3405.6"/>
    <n v="2025"/>
    <s v="August"/>
  </r>
  <r>
    <x v="1931"/>
    <x v="1"/>
    <x v="1"/>
    <s v="Spring"/>
    <s v="XL"/>
    <s v="Green"/>
    <n v="114.8"/>
    <n v="17.399999999999999"/>
    <n v="94.82"/>
    <d v="2025-05-17T00:00:00"/>
    <n v="4"/>
    <n v="1.8"/>
    <x v="23"/>
    <b v="0"/>
    <s v="null"/>
    <x v="0"/>
    <n v="379.28"/>
    <n v="2025"/>
    <s v="May"/>
  </r>
  <r>
    <x v="1932"/>
    <x v="3"/>
    <x v="1"/>
    <s v="Winter"/>
    <s v="XXL"/>
    <s v="Green"/>
    <n v="102.95"/>
    <n v="0"/>
    <n v="102.95"/>
    <d v="2025-08-06T00:00:00"/>
    <n v="38"/>
    <n v="3.8"/>
    <x v="17"/>
    <b v="0"/>
    <s v="null"/>
    <x v="0"/>
    <n v="3912.1"/>
    <n v="2025"/>
    <s v="August"/>
  </r>
  <r>
    <x v="1933"/>
    <x v="1"/>
    <x v="7"/>
    <s v="Winter"/>
    <s v="XXL"/>
    <s v="Green"/>
    <n v="86.82"/>
    <n v="0"/>
    <n v="86.82"/>
    <d v="2025-08-06T00:00:00"/>
    <n v="0"/>
    <n v="4.8"/>
    <x v="33"/>
    <b v="0"/>
    <s v="null"/>
    <x v="0"/>
    <n v="0"/>
    <n v="2025"/>
    <s v="August"/>
  </r>
  <r>
    <x v="1934"/>
    <x v="0"/>
    <x v="4"/>
    <s v="Summer"/>
    <s v="L"/>
    <s v="Red"/>
    <n v="83.68"/>
    <n v="28.1"/>
    <n v="60.17"/>
    <d v="2025-08-06T00:00:00"/>
    <n v="46"/>
    <s v="null"/>
    <x v="0"/>
    <b v="1"/>
    <s v="Quality Issue"/>
    <x v="4"/>
    <n v="2767.82"/>
    <n v="2025"/>
    <s v="August"/>
  </r>
  <r>
    <x v="1935"/>
    <x v="0"/>
    <x v="2"/>
    <s v="Fall"/>
    <s v="S"/>
    <s v="Pink"/>
    <n v="167.31"/>
    <n v="50.7"/>
    <n v="82.48"/>
    <d v="2025-08-06T00:00:00"/>
    <n v="9"/>
    <n v="3.2"/>
    <x v="35"/>
    <b v="0"/>
    <s v="null"/>
    <x v="0"/>
    <n v="742.32"/>
    <n v="2025"/>
    <s v="August"/>
  </r>
  <r>
    <x v="1936"/>
    <x v="4"/>
    <x v="4"/>
    <s v="Fall"/>
    <s v="XS"/>
    <s v="Gray"/>
    <n v="114.64"/>
    <n v="5.0999999999999996"/>
    <n v="108.79"/>
    <d v="2025-08-06T00:00:00"/>
    <n v="21"/>
    <n v="2"/>
    <x v="38"/>
    <b v="0"/>
    <s v="null"/>
    <x v="0"/>
    <n v="2284.59"/>
    <n v="2025"/>
    <s v="August"/>
  </r>
  <r>
    <x v="1937"/>
    <x v="0"/>
    <x v="4"/>
    <s v="Spring"/>
    <s v="XXL"/>
    <s v="White"/>
    <n v="109.53"/>
    <n v="29.3"/>
    <n v="77.44"/>
    <d v="2024-11-02T00:00:00"/>
    <n v="35"/>
    <n v="1.3"/>
    <x v="31"/>
    <b v="0"/>
    <s v="null"/>
    <x v="0"/>
    <n v="2710.4"/>
    <n v="2024"/>
    <s v="November"/>
  </r>
  <r>
    <x v="1938"/>
    <x v="2"/>
    <x v="5"/>
    <s v="Summer"/>
    <s v="null"/>
    <s v="Beige"/>
    <n v="51.02"/>
    <n v="57.9"/>
    <n v="21.48"/>
    <d v="2025-08-06T00:00:00"/>
    <n v="36"/>
    <s v="null"/>
    <x v="0"/>
    <b v="0"/>
    <s v="null"/>
    <x v="0"/>
    <n v="773.28"/>
    <n v="2025"/>
    <s v="August"/>
  </r>
  <r>
    <x v="1939"/>
    <x v="3"/>
    <x v="4"/>
    <s v="Fall"/>
    <s v="M"/>
    <s v="Green"/>
    <n v="77.45"/>
    <n v="52.8"/>
    <n v="36.56"/>
    <d v="2025-08-06T00:00:00"/>
    <n v="6"/>
    <n v="2.7"/>
    <x v="39"/>
    <b v="0"/>
    <s v="null"/>
    <x v="0"/>
    <n v="219.36"/>
    <n v="2025"/>
    <s v="August"/>
  </r>
  <r>
    <x v="1940"/>
    <x v="3"/>
    <x v="5"/>
    <s v="Fall"/>
    <s v="XS"/>
    <s v="White"/>
    <n v="142.87"/>
    <n v="45.4"/>
    <n v="78.010000000000005"/>
    <d v="2025-08-06T00:00:00"/>
    <n v="20"/>
    <n v="1.7"/>
    <x v="8"/>
    <b v="0"/>
    <s v="null"/>
    <x v="0"/>
    <n v="1560.2"/>
    <n v="2025"/>
    <s v="August"/>
  </r>
  <r>
    <x v="1941"/>
    <x v="0"/>
    <x v="2"/>
    <s v="Winter"/>
    <s v="XS"/>
    <s v="White"/>
    <n v="138.87"/>
    <n v="0"/>
    <n v="138.87"/>
    <d v="2025-08-06T00:00:00"/>
    <n v="37"/>
    <n v="3.2"/>
    <x v="35"/>
    <b v="0"/>
    <s v="null"/>
    <x v="0"/>
    <n v="5138.1900000000005"/>
    <n v="2025"/>
    <s v="August"/>
  </r>
  <r>
    <x v="1942"/>
    <x v="3"/>
    <x v="5"/>
    <s v="Spring"/>
    <s v="S"/>
    <s v="Red"/>
    <n v="132.82"/>
    <n v="0"/>
    <n v="132.82"/>
    <d v="2025-03-17T00:00:00"/>
    <n v="40"/>
    <s v="null"/>
    <x v="0"/>
    <b v="1"/>
    <s v="Changed Mind"/>
    <x v="5"/>
    <n v="5312.7999999999993"/>
    <n v="2025"/>
    <s v="March"/>
  </r>
  <r>
    <x v="1943"/>
    <x v="3"/>
    <x v="4"/>
    <s v="Summer"/>
    <s v="L"/>
    <s v="Navy"/>
    <n v="110.54"/>
    <n v="0"/>
    <n v="110.54"/>
    <d v="2025-08-06T00:00:00"/>
    <n v="24"/>
    <s v="null"/>
    <x v="0"/>
    <b v="1"/>
    <s v="Size Issue"/>
    <x v="2"/>
    <n v="2652.96"/>
    <n v="2025"/>
    <s v="August"/>
  </r>
  <r>
    <x v="1944"/>
    <x v="4"/>
    <x v="0"/>
    <s v="Summer"/>
    <s v="XL"/>
    <s v="Beige"/>
    <n v="29.07"/>
    <n v="0"/>
    <n v="29.07"/>
    <d v="2025-08-06T00:00:00"/>
    <n v="41"/>
    <n v="2.8"/>
    <x v="22"/>
    <b v="0"/>
    <s v="null"/>
    <x v="0"/>
    <n v="1191.8700000000001"/>
    <n v="2025"/>
    <s v="August"/>
  </r>
  <r>
    <x v="1945"/>
    <x v="0"/>
    <x v="6"/>
    <s v="Summer"/>
    <s v="S"/>
    <s v="Navy"/>
    <n v="141.91999999999999"/>
    <n v="0"/>
    <n v="141.91999999999999"/>
    <d v="2025-08-06T00:00:00"/>
    <n v="37"/>
    <n v="1.7"/>
    <x v="8"/>
    <b v="0"/>
    <s v="null"/>
    <x v="0"/>
    <n v="5251.04"/>
    <n v="2025"/>
    <s v="August"/>
  </r>
  <r>
    <x v="1946"/>
    <x v="3"/>
    <x v="2"/>
    <s v="Summer"/>
    <s v="XL"/>
    <s v="Red"/>
    <n v="67.84"/>
    <n v="0"/>
    <n v="67.84"/>
    <d v="2025-08-06T00:00:00"/>
    <n v="24"/>
    <n v="1.2"/>
    <x v="14"/>
    <b v="0"/>
    <s v="null"/>
    <x v="0"/>
    <n v="1628.16"/>
    <n v="2025"/>
    <s v="August"/>
  </r>
  <r>
    <x v="1947"/>
    <x v="3"/>
    <x v="3"/>
    <s v="Winter"/>
    <s v="S"/>
    <s v="Brown"/>
    <n v="143.27000000000001"/>
    <n v="0"/>
    <n v="143.27000000000001"/>
    <d v="2025-08-06T00:00:00"/>
    <n v="0"/>
    <s v="null"/>
    <x v="0"/>
    <b v="0"/>
    <s v="null"/>
    <x v="0"/>
    <n v="0"/>
    <n v="2025"/>
    <s v="August"/>
  </r>
  <r>
    <x v="1948"/>
    <x v="2"/>
    <x v="2"/>
    <s v="Winter"/>
    <s v="null"/>
    <s v="Brown"/>
    <n v="20.97"/>
    <n v="0"/>
    <n v="20.97"/>
    <d v="2025-08-06T00:00:00"/>
    <n v="44"/>
    <n v="4.5999999999999996"/>
    <x v="10"/>
    <b v="0"/>
    <s v="null"/>
    <x v="0"/>
    <n v="922.68"/>
    <n v="2025"/>
    <s v="August"/>
  </r>
  <r>
    <x v="1949"/>
    <x v="5"/>
    <x v="0"/>
    <s v="Summer"/>
    <s v="XL"/>
    <s v="Purple"/>
    <n v="105.5"/>
    <n v="59.8"/>
    <n v="42.41"/>
    <d v="2025-08-06T00:00:00"/>
    <n v="34"/>
    <s v="null"/>
    <x v="0"/>
    <b v="0"/>
    <s v="null"/>
    <x v="0"/>
    <n v="1441.9399999999998"/>
    <n v="2025"/>
    <s v="August"/>
  </r>
  <r>
    <x v="1950"/>
    <x v="3"/>
    <x v="2"/>
    <s v="Spring"/>
    <s v="XXL"/>
    <s v="Green"/>
    <n v="184.7"/>
    <n v="0"/>
    <n v="184.7"/>
    <d v="2024-09-19T00:00:00"/>
    <n v="39"/>
    <n v="2.1"/>
    <x v="36"/>
    <b v="1"/>
    <s v="Size Issue"/>
    <x v="2"/>
    <n v="7203.2999999999993"/>
    <n v="2024"/>
    <s v="September"/>
  </r>
  <r>
    <x v="1951"/>
    <x v="3"/>
    <x v="4"/>
    <s v="Spring"/>
    <s v="XS"/>
    <s v="Blue"/>
    <n v="81.47"/>
    <n v="32"/>
    <n v="55.4"/>
    <d v="2024-09-01T00:00:00"/>
    <n v="2"/>
    <n v="1.1000000000000001"/>
    <x v="16"/>
    <b v="0"/>
    <s v="null"/>
    <x v="0"/>
    <n v="110.8"/>
    <n v="2024"/>
    <s v="September"/>
  </r>
  <r>
    <x v="1952"/>
    <x v="0"/>
    <x v="2"/>
    <s v="Winter"/>
    <s v="L"/>
    <s v="Blue"/>
    <n v="107.67"/>
    <n v="20.3"/>
    <n v="85.81"/>
    <d v="2025-08-06T00:00:00"/>
    <n v="16"/>
    <n v="4.3"/>
    <x v="2"/>
    <b v="0"/>
    <s v="null"/>
    <x v="0"/>
    <n v="1372.96"/>
    <n v="2025"/>
    <s v="August"/>
  </r>
  <r>
    <x v="1953"/>
    <x v="1"/>
    <x v="2"/>
    <s v="Summer"/>
    <s v="XL"/>
    <s v="Purple"/>
    <n v="88.64"/>
    <n v="0"/>
    <n v="88.64"/>
    <d v="2025-08-06T00:00:00"/>
    <n v="33"/>
    <s v="null"/>
    <x v="0"/>
    <b v="0"/>
    <s v="null"/>
    <x v="0"/>
    <n v="2925.12"/>
    <n v="2025"/>
    <s v="August"/>
  </r>
  <r>
    <x v="1954"/>
    <x v="2"/>
    <x v="0"/>
    <s v="Winter"/>
    <s v="null"/>
    <s v="Red"/>
    <n v="17.5"/>
    <n v="14.4"/>
    <n v="14.98"/>
    <d v="2025-08-06T00:00:00"/>
    <n v="16"/>
    <n v="3.1"/>
    <x v="30"/>
    <b v="0"/>
    <s v="null"/>
    <x v="0"/>
    <n v="239.68"/>
    <n v="2025"/>
    <s v="August"/>
  </r>
  <r>
    <x v="1955"/>
    <x v="0"/>
    <x v="4"/>
    <s v="Winter"/>
    <s v="XL"/>
    <s v="Gray"/>
    <n v="205.37"/>
    <n v="0"/>
    <n v="205.37"/>
    <d v="2025-08-06T00:00:00"/>
    <n v="25"/>
    <n v="2"/>
    <x v="38"/>
    <b v="1"/>
    <s v="Damaged"/>
    <x v="3"/>
    <n v="5134.25"/>
    <n v="2025"/>
    <s v="August"/>
  </r>
  <r>
    <x v="1956"/>
    <x v="5"/>
    <x v="3"/>
    <s v="Winter"/>
    <s v="XS"/>
    <s v="Beige"/>
    <n v="111.66"/>
    <n v="0"/>
    <n v="111.66"/>
    <d v="2025-08-06T00:00:00"/>
    <n v="26"/>
    <n v="1.4"/>
    <x v="28"/>
    <b v="0"/>
    <s v="null"/>
    <x v="0"/>
    <n v="2903.16"/>
    <n v="2025"/>
    <s v="August"/>
  </r>
  <r>
    <x v="1957"/>
    <x v="3"/>
    <x v="3"/>
    <s v="Summer"/>
    <s v="S"/>
    <s v="Pink"/>
    <n v="184.87"/>
    <n v="56.4"/>
    <n v="80.599999999999994"/>
    <d v="2025-08-06T00:00:00"/>
    <n v="10"/>
    <n v="3.7"/>
    <x v="13"/>
    <b v="0"/>
    <s v="null"/>
    <x v="0"/>
    <n v="806"/>
    <n v="2025"/>
    <s v="August"/>
  </r>
  <r>
    <x v="1958"/>
    <x v="4"/>
    <x v="0"/>
    <s v="Spring"/>
    <s v="L"/>
    <s v="Green"/>
    <n v="84.58"/>
    <n v="0"/>
    <n v="84.58"/>
    <d v="2025-01-17T00:00:00"/>
    <n v="33"/>
    <n v="4.5"/>
    <x v="24"/>
    <b v="0"/>
    <s v="null"/>
    <x v="0"/>
    <n v="2791.14"/>
    <n v="2025"/>
    <s v="January"/>
  </r>
  <r>
    <x v="1959"/>
    <x v="4"/>
    <x v="7"/>
    <s v="Summer"/>
    <s v="XXL"/>
    <s v="White"/>
    <n v="66.739999999999995"/>
    <n v="0"/>
    <n v="66.739999999999995"/>
    <d v="2025-08-06T00:00:00"/>
    <n v="26"/>
    <n v="4.5999999999999996"/>
    <x v="10"/>
    <b v="0"/>
    <s v="null"/>
    <x v="0"/>
    <n v="1735.2399999999998"/>
    <n v="2025"/>
    <s v="August"/>
  </r>
  <r>
    <x v="1960"/>
    <x v="3"/>
    <x v="4"/>
    <s v="Summer"/>
    <s v="M"/>
    <s v="Green"/>
    <n v="104.19"/>
    <n v="0"/>
    <n v="104.19"/>
    <d v="2025-08-06T00:00:00"/>
    <n v="4"/>
    <n v="4.7"/>
    <x v="34"/>
    <b v="0"/>
    <s v="null"/>
    <x v="0"/>
    <n v="416.76"/>
    <n v="2025"/>
    <s v="August"/>
  </r>
  <r>
    <x v="1961"/>
    <x v="0"/>
    <x v="1"/>
    <s v="Summer"/>
    <s v="M"/>
    <s v="Green"/>
    <n v="216.73"/>
    <n v="0"/>
    <n v="216.73"/>
    <d v="2025-08-06T00:00:00"/>
    <n v="5"/>
    <n v="2.7"/>
    <x v="39"/>
    <b v="1"/>
    <s v="Wrong Item"/>
    <x v="6"/>
    <n v="1083.6499999999999"/>
    <n v="2025"/>
    <s v="August"/>
  </r>
  <r>
    <x v="1962"/>
    <x v="5"/>
    <x v="3"/>
    <s v="Summer"/>
    <s v="XXL"/>
    <s v="Beige"/>
    <n v="87.82"/>
    <n v="0"/>
    <n v="87.82"/>
    <d v="2025-08-06T00:00:00"/>
    <n v="24"/>
    <n v="4.2"/>
    <x v="25"/>
    <b v="0"/>
    <s v="null"/>
    <x v="0"/>
    <n v="2107.6799999999998"/>
    <n v="2025"/>
    <s v="August"/>
  </r>
  <r>
    <x v="1963"/>
    <x v="3"/>
    <x v="0"/>
    <s v="Summer"/>
    <s v="L"/>
    <s v="Green"/>
    <n v="81.59"/>
    <n v="0"/>
    <n v="81.59"/>
    <d v="2025-08-06T00:00:00"/>
    <n v="5"/>
    <n v="2.5"/>
    <x v="1"/>
    <b v="0"/>
    <s v="null"/>
    <x v="0"/>
    <n v="407.95000000000005"/>
    <n v="2025"/>
    <s v="August"/>
  </r>
  <r>
    <x v="1964"/>
    <x v="0"/>
    <x v="6"/>
    <s v="Summer"/>
    <s v="null"/>
    <s v="Blue"/>
    <n v="93.14"/>
    <n v="32.799999999999997"/>
    <n v="62.59"/>
    <d v="2025-08-06T00:00:00"/>
    <n v="45"/>
    <n v="4.5"/>
    <x v="24"/>
    <b v="0"/>
    <s v="null"/>
    <x v="0"/>
    <n v="2816.55"/>
    <n v="2025"/>
    <s v="August"/>
  </r>
  <r>
    <x v="1965"/>
    <x v="4"/>
    <x v="6"/>
    <s v="Spring"/>
    <s v="XS"/>
    <s v="Gray"/>
    <n v="96.73"/>
    <n v="0"/>
    <n v="96.73"/>
    <d v="2024-11-09T00:00:00"/>
    <n v="18"/>
    <n v="4.8"/>
    <x v="33"/>
    <b v="0"/>
    <s v="null"/>
    <x v="0"/>
    <n v="1741.14"/>
    <n v="2024"/>
    <s v="November"/>
  </r>
  <r>
    <x v="1966"/>
    <x v="2"/>
    <x v="7"/>
    <s v="Winter"/>
    <s v="null"/>
    <s v="Blue"/>
    <n v="19.34"/>
    <n v="0"/>
    <n v="19.34"/>
    <d v="2025-08-06T00:00:00"/>
    <n v="19"/>
    <s v="null"/>
    <x v="0"/>
    <b v="0"/>
    <s v="null"/>
    <x v="0"/>
    <n v="367.46"/>
    <n v="2025"/>
    <s v="August"/>
  </r>
  <r>
    <x v="1967"/>
    <x v="3"/>
    <x v="0"/>
    <s v="Spring"/>
    <s v="S"/>
    <s v="Red"/>
    <n v="113.88"/>
    <n v="31.1"/>
    <n v="78.459999999999994"/>
    <d v="2025-06-10T00:00:00"/>
    <n v="22"/>
    <n v="3.1"/>
    <x v="30"/>
    <b v="0"/>
    <s v="null"/>
    <x v="0"/>
    <n v="1726.12"/>
    <n v="2025"/>
    <s v="June"/>
  </r>
  <r>
    <x v="1968"/>
    <x v="5"/>
    <x v="0"/>
    <s v="Spring"/>
    <s v="XL"/>
    <s v="Navy"/>
    <n v="90.32"/>
    <n v="0"/>
    <n v="90.32"/>
    <d v="2025-03-26T00:00:00"/>
    <n v="41"/>
    <n v="2.8"/>
    <x v="22"/>
    <b v="0"/>
    <s v="null"/>
    <x v="0"/>
    <n v="3703.12"/>
    <n v="2025"/>
    <s v="March"/>
  </r>
  <r>
    <x v="1969"/>
    <x v="1"/>
    <x v="2"/>
    <s v="Summer"/>
    <s v="L"/>
    <s v="Gray"/>
    <n v="38.119999999999997"/>
    <n v="0"/>
    <n v="38.119999999999997"/>
    <d v="2025-08-06T00:00:00"/>
    <n v="44"/>
    <s v="null"/>
    <x v="0"/>
    <b v="0"/>
    <s v="null"/>
    <x v="0"/>
    <n v="1677.28"/>
    <n v="2025"/>
    <s v="August"/>
  </r>
  <r>
    <x v="1970"/>
    <x v="3"/>
    <x v="2"/>
    <s v="Summer"/>
    <s v="S"/>
    <s v="Blue"/>
    <n v="175.31"/>
    <n v="0"/>
    <n v="175.31"/>
    <d v="2025-08-06T00:00:00"/>
    <n v="13"/>
    <s v="null"/>
    <x v="0"/>
    <b v="0"/>
    <s v="null"/>
    <x v="0"/>
    <n v="2279.0300000000002"/>
    <n v="2025"/>
    <s v="August"/>
  </r>
  <r>
    <x v="1971"/>
    <x v="5"/>
    <x v="0"/>
    <s v="Spring"/>
    <s v="L"/>
    <s v="Red"/>
    <n v="171.92"/>
    <n v="0"/>
    <n v="171.92"/>
    <d v="2025-06-08T00:00:00"/>
    <n v="12"/>
    <n v="1.3"/>
    <x v="31"/>
    <b v="0"/>
    <s v="null"/>
    <x v="0"/>
    <n v="2063.04"/>
    <n v="2025"/>
    <s v="June"/>
  </r>
  <r>
    <x v="1972"/>
    <x v="2"/>
    <x v="6"/>
    <s v="Summer"/>
    <s v="null"/>
    <s v="Blue"/>
    <n v="35.6"/>
    <n v="0"/>
    <n v="35.6"/>
    <d v="2025-08-06T00:00:00"/>
    <n v="24"/>
    <n v="3.1"/>
    <x v="30"/>
    <b v="0"/>
    <s v="null"/>
    <x v="0"/>
    <n v="854.40000000000009"/>
    <n v="2025"/>
    <s v="August"/>
  </r>
  <r>
    <x v="1973"/>
    <x v="4"/>
    <x v="4"/>
    <s v="Summer"/>
    <s v="M"/>
    <s v="Navy"/>
    <n v="81.7"/>
    <n v="0"/>
    <n v="81.7"/>
    <d v="2025-08-06T00:00:00"/>
    <n v="33"/>
    <s v="null"/>
    <x v="0"/>
    <b v="1"/>
    <s v="Wrong Item"/>
    <x v="6"/>
    <n v="2696.1"/>
    <n v="2025"/>
    <s v="August"/>
  </r>
  <r>
    <x v="1974"/>
    <x v="4"/>
    <x v="2"/>
    <s v="Summer"/>
    <s v="null"/>
    <s v="Purple"/>
    <n v="29.7"/>
    <n v="0"/>
    <n v="29.7"/>
    <d v="2025-08-06T00:00:00"/>
    <n v="16"/>
    <n v="2.7"/>
    <x v="39"/>
    <b v="0"/>
    <s v="null"/>
    <x v="0"/>
    <n v="475.2"/>
    <n v="2025"/>
    <s v="August"/>
  </r>
  <r>
    <x v="1975"/>
    <x v="0"/>
    <x v="3"/>
    <s v="Winter"/>
    <s v="S"/>
    <s v="Brown"/>
    <n v="239.65"/>
    <n v="0"/>
    <n v="239.65"/>
    <d v="2025-08-06T00:00:00"/>
    <n v="27"/>
    <n v="2.9"/>
    <x v="4"/>
    <b v="0"/>
    <s v="null"/>
    <x v="0"/>
    <n v="6470.55"/>
    <n v="2025"/>
    <s v="August"/>
  </r>
  <r>
    <x v="1976"/>
    <x v="1"/>
    <x v="4"/>
    <s v="Fall"/>
    <s v="M"/>
    <s v="Red"/>
    <n v="90.41"/>
    <n v="0"/>
    <n v="90.41"/>
    <d v="2025-08-06T00:00:00"/>
    <n v="11"/>
    <s v="null"/>
    <x v="0"/>
    <b v="0"/>
    <s v="null"/>
    <x v="0"/>
    <n v="994.51"/>
    <n v="2025"/>
    <s v="August"/>
  </r>
  <r>
    <x v="1977"/>
    <x v="5"/>
    <x v="5"/>
    <s v="Winter"/>
    <s v="XL"/>
    <s v="White"/>
    <n v="81.78"/>
    <n v="10"/>
    <n v="73.599999999999994"/>
    <d v="2025-08-06T00:00:00"/>
    <n v="24"/>
    <n v="1.2"/>
    <x v="14"/>
    <b v="0"/>
    <s v="null"/>
    <x v="0"/>
    <n v="1766.3999999999999"/>
    <n v="2025"/>
    <s v="August"/>
  </r>
  <r>
    <x v="1978"/>
    <x v="0"/>
    <x v="7"/>
    <s v="Winter"/>
    <s v="L"/>
    <s v="Black"/>
    <n v="142.55000000000001"/>
    <n v="0"/>
    <n v="142.55000000000001"/>
    <d v="2025-08-06T00:00:00"/>
    <n v="21"/>
    <n v="4.5"/>
    <x v="24"/>
    <b v="0"/>
    <s v="null"/>
    <x v="0"/>
    <n v="2993.55"/>
    <n v="2025"/>
    <s v="August"/>
  </r>
  <r>
    <x v="1979"/>
    <x v="5"/>
    <x v="6"/>
    <s v="Fall"/>
    <s v="S"/>
    <s v="Black"/>
    <n v="53.13"/>
    <n v="0"/>
    <n v="53.13"/>
    <d v="2025-08-06T00:00:00"/>
    <n v="5"/>
    <n v="4.5999999999999996"/>
    <x v="10"/>
    <b v="0"/>
    <s v="null"/>
    <x v="0"/>
    <n v="265.65000000000003"/>
    <n v="2025"/>
    <s v="August"/>
  </r>
  <r>
    <x v="1980"/>
    <x v="4"/>
    <x v="7"/>
    <s v="Summer"/>
    <s v="L"/>
    <s v="Navy"/>
    <n v="80.81"/>
    <n v="0"/>
    <n v="80.81"/>
    <d v="2025-08-06T00:00:00"/>
    <n v="15"/>
    <n v="4.5999999999999996"/>
    <x v="10"/>
    <b v="0"/>
    <s v="null"/>
    <x v="0"/>
    <n v="1212.1500000000001"/>
    <n v="2025"/>
    <s v="August"/>
  </r>
  <r>
    <x v="1981"/>
    <x v="1"/>
    <x v="1"/>
    <s v="Fall"/>
    <s v="M"/>
    <s v="Navy"/>
    <n v="89.39"/>
    <n v="0"/>
    <n v="89.39"/>
    <d v="2025-08-06T00:00:00"/>
    <n v="33"/>
    <n v="4.2"/>
    <x v="25"/>
    <b v="0"/>
    <s v="null"/>
    <x v="0"/>
    <n v="2949.87"/>
    <n v="2025"/>
    <s v="August"/>
  </r>
  <r>
    <x v="1982"/>
    <x v="4"/>
    <x v="3"/>
    <s v="Summer"/>
    <s v="S"/>
    <s v="Blue"/>
    <n v="37.9"/>
    <n v="37.9"/>
    <n v="23.54"/>
    <d v="2025-08-06T00:00:00"/>
    <n v="34"/>
    <n v="1.3"/>
    <x v="31"/>
    <b v="0"/>
    <s v="null"/>
    <x v="0"/>
    <n v="800.36"/>
    <n v="2025"/>
    <s v="August"/>
  </r>
  <r>
    <x v="1983"/>
    <x v="2"/>
    <x v="3"/>
    <s v="Spring"/>
    <s v="null"/>
    <s v="Brown"/>
    <n v="44.49"/>
    <n v="0"/>
    <n v="44.49"/>
    <d v="2025-06-27T00:00:00"/>
    <n v="34"/>
    <n v="2.1"/>
    <x v="36"/>
    <b v="0"/>
    <s v="null"/>
    <x v="0"/>
    <n v="1512.66"/>
    <n v="2025"/>
    <s v="June"/>
  </r>
  <r>
    <x v="1984"/>
    <x v="1"/>
    <x v="3"/>
    <s v="Summer"/>
    <s v="L"/>
    <s v="Beige"/>
    <n v="111.7"/>
    <n v="0"/>
    <n v="111.7"/>
    <d v="2025-08-06T00:00:00"/>
    <n v="2"/>
    <s v="null"/>
    <x v="0"/>
    <b v="1"/>
    <s v="Size Issue"/>
    <x v="2"/>
    <n v="223.4"/>
    <n v="2025"/>
    <s v="August"/>
  </r>
  <r>
    <x v="1985"/>
    <x v="1"/>
    <x v="4"/>
    <s v="Spring"/>
    <s v="L"/>
    <s v="Navy"/>
    <n v="109.76"/>
    <n v="0"/>
    <n v="109.76"/>
    <d v="2025-01-12T00:00:00"/>
    <n v="23"/>
    <n v="2"/>
    <x v="38"/>
    <b v="1"/>
    <s v="Quality Issue"/>
    <x v="4"/>
    <n v="2524.48"/>
    <n v="2025"/>
    <s v="January"/>
  </r>
  <r>
    <x v="1986"/>
    <x v="2"/>
    <x v="1"/>
    <s v="Fall"/>
    <s v="null"/>
    <s v="Navy"/>
    <n v="33"/>
    <n v="0"/>
    <n v="33"/>
    <d v="2025-08-06T00:00:00"/>
    <n v="50"/>
    <n v="4"/>
    <x v="20"/>
    <b v="0"/>
    <s v="null"/>
    <x v="0"/>
    <n v="1650"/>
    <n v="2025"/>
    <s v="August"/>
  </r>
  <r>
    <x v="1987"/>
    <x v="3"/>
    <x v="5"/>
    <s v="Winter"/>
    <s v="M"/>
    <s v="Green"/>
    <n v="150.65"/>
    <n v="8.9"/>
    <n v="137.24"/>
    <d v="2025-08-06T00:00:00"/>
    <n v="43"/>
    <n v="3.4"/>
    <x v="7"/>
    <b v="0"/>
    <s v="null"/>
    <x v="0"/>
    <n v="5901.3200000000006"/>
    <n v="2025"/>
    <s v="August"/>
  </r>
  <r>
    <x v="1988"/>
    <x v="4"/>
    <x v="0"/>
    <s v="Fall"/>
    <s v="S"/>
    <s v="Green"/>
    <n v="66.34"/>
    <n v="19"/>
    <n v="53.74"/>
    <d v="2025-08-06T00:00:00"/>
    <n v="42"/>
    <n v="1.9"/>
    <x v="29"/>
    <b v="0"/>
    <s v="null"/>
    <x v="0"/>
    <n v="2257.08"/>
    <n v="2025"/>
    <s v="August"/>
  </r>
  <r>
    <x v="1989"/>
    <x v="4"/>
    <x v="6"/>
    <s v="Spring"/>
    <s v="M"/>
    <s v="Pink"/>
    <n v="27.89"/>
    <n v="17.399999999999999"/>
    <n v="23.04"/>
    <d v="2024-09-06T00:00:00"/>
    <n v="43"/>
    <n v="2.1"/>
    <x v="36"/>
    <b v="0"/>
    <s v="null"/>
    <x v="0"/>
    <n v="990.71999999999991"/>
    <n v="2024"/>
    <s v="September"/>
  </r>
  <r>
    <x v="1990"/>
    <x v="2"/>
    <x v="1"/>
    <s v="Summer"/>
    <s v="null"/>
    <s v="Gray"/>
    <n v="60.18"/>
    <n v="0"/>
    <n v="60.18"/>
    <d v="2025-08-06T00:00:00"/>
    <n v="36"/>
    <n v="1.4"/>
    <x v="28"/>
    <b v="0"/>
    <s v="null"/>
    <x v="0"/>
    <n v="2166.48"/>
    <n v="2025"/>
    <s v="August"/>
  </r>
  <r>
    <x v="1991"/>
    <x v="1"/>
    <x v="0"/>
    <s v="Fall"/>
    <s v="XL"/>
    <s v="Red"/>
    <n v="54.26"/>
    <n v="18.399999999999999"/>
    <n v="44.28"/>
    <d v="2025-08-06T00:00:00"/>
    <n v="29"/>
    <n v="2.6"/>
    <x v="3"/>
    <b v="0"/>
    <s v="null"/>
    <x v="0"/>
    <n v="1284.1200000000001"/>
    <n v="2025"/>
    <s v="August"/>
  </r>
  <r>
    <x v="1992"/>
    <x v="3"/>
    <x v="1"/>
    <s v="Spring"/>
    <s v="S"/>
    <s v="Red"/>
    <n v="78.44"/>
    <n v="0"/>
    <n v="78.44"/>
    <d v="2024-09-20T00:00:00"/>
    <n v="42"/>
    <s v="null"/>
    <x v="0"/>
    <b v="1"/>
    <s v="Quality Issue"/>
    <x v="4"/>
    <n v="3294.48"/>
    <n v="2024"/>
    <s v="September"/>
  </r>
  <r>
    <x v="1993"/>
    <x v="0"/>
    <x v="4"/>
    <s v="Fall"/>
    <s v="XS"/>
    <s v="Black"/>
    <n v="183.05"/>
    <n v="0"/>
    <n v="183.05"/>
    <d v="2025-08-06T00:00:00"/>
    <n v="4"/>
    <n v="4.5999999999999996"/>
    <x v="10"/>
    <b v="0"/>
    <s v="null"/>
    <x v="0"/>
    <n v="732.2"/>
    <n v="2025"/>
    <s v="August"/>
  </r>
  <r>
    <x v="1994"/>
    <x v="3"/>
    <x v="1"/>
    <s v="Spring"/>
    <s v="M"/>
    <s v="Gray"/>
    <n v="76.3"/>
    <n v="0"/>
    <n v="76.3"/>
    <d v="2025-07-03T00:00:00"/>
    <n v="35"/>
    <n v="2.6"/>
    <x v="3"/>
    <b v="0"/>
    <s v="null"/>
    <x v="0"/>
    <n v="2670.5"/>
    <n v="2025"/>
    <s v="July"/>
  </r>
  <r>
    <x v="1995"/>
    <x v="1"/>
    <x v="0"/>
    <s v="Spring"/>
    <s v="XS"/>
    <s v="Purple"/>
    <n v="84.21"/>
    <n v="0"/>
    <n v="84.21"/>
    <d v="2025-01-15T00:00:00"/>
    <n v="43"/>
    <n v="3.4"/>
    <x v="7"/>
    <b v="0"/>
    <s v="null"/>
    <x v="0"/>
    <n v="3621.0299999999997"/>
    <n v="2025"/>
    <s v="January"/>
  </r>
  <r>
    <x v="1996"/>
    <x v="2"/>
    <x v="5"/>
    <s v="Spring"/>
    <s v="null"/>
    <s v="Gray"/>
    <n v="77.34"/>
    <n v="0"/>
    <n v="77.34"/>
    <d v="2025-01-10T00:00:00"/>
    <n v="27"/>
    <s v="null"/>
    <x v="0"/>
    <b v="0"/>
    <s v="null"/>
    <x v="0"/>
    <n v="2088.1800000000003"/>
    <n v="2025"/>
    <s v="January"/>
  </r>
  <r>
    <x v="1997"/>
    <x v="5"/>
    <x v="0"/>
    <s v="Spring"/>
    <s v="S"/>
    <s v="Navy"/>
    <n v="122.82"/>
    <n v="45.4"/>
    <n v="67.06"/>
    <d v="2024-08-30T00:00:00"/>
    <n v="9"/>
    <n v="3.1"/>
    <x v="30"/>
    <b v="0"/>
    <s v="null"/>
    <x v="0"/>
    <n v="603.54"/>
    <n v="2024"/>
    <s v="August"/>
  </r>
  <r>
    <x v="1998"/>
    <x v="5"/>
    <x v="3"/>
    <s v="Winter"/>
    <s v="XXL"/>
    <s v="Blue"/>
    <n v="103.85"/>
    <n v="0"/>
    <n v="103.85"/>
    <d v="2025-08-06T00:00:00"/>
    <n v="26"/>
    <n v="3.1"/>
    <x v="30"/>
    <b v="0"/>
    <s v="null"/>
    <x v="0"/>
    <n v="2700.1"/>
    <n v="2025"/>
    <s v="August"/>
  </r>
  <r>
    <x v="1999"/>
    <x v="4"/>
    <x v="4"/>
    <s v="Fall"/>
    <s v="XXL"/>
    <s v="Red"/>
    <n v="117.73"/>
    <n v="41.3"/>
    <n v="69.11"/>
    <d v="2025-08-06T00:00:00"/>
    <n v="8"/>
    <s v="null"/>
    <x v="0"/>
    <b v="0"/>
    <s v="null"/>
    <x v="0"/>
    <n v="552.88"/>
    <n v="2025"/>
    <s v="August"/>
  </r>
  <r>
    <x v="2000"/>
    <x v="5"/>
    <x v="7"/>
    <s v="Fall"/>
    <s v="XL"/>
    <s v="Green"/>
    <n v="115.98"/>
    <n v="0"/>
    <n v="115.98"/>
    <d v="2025-08-06T00:00:00"/>
    <n v="42"/>
    <n v="3.7"/>
    <x v="13"/>
    <b v="0"/>
    <s v="null"/>
    <x v="0"/>
    <n v="4871.16"/>
    <n v="2025"/>
    <s v="August"/>
  </r>
  <r>
    <x v="2001"/>
    <x v="5"/>
    <x v="0"/>
    <s v="Fall"/>
    <s v="L"/>
    <s v="Navy"/>
    <n v="175.43"/>
    <n v="0"/>
    <n v="175.43"/>
    <d v="2025-08-06T00:00:00"/>
    <n v="3"/>
    <n v="1.8"/>
    <x v="23"/>
    <b v="1"/>
    <s v="Color Mismatch"/>
    <x v="1"/>
    <n v="526.29"/>
    <n v="2025"/>
    <s v="August"/>
  </r>
  <r>
    <x v="2002"/>
    <x v="0"/>
    <x v="6"/>
    <s v="Spring"/>
    <s v="S"/>
    <s v="Green"/>
    <n v="162.81"/>
    <n v="0"/>
    <n v="162.81"/>
    <d v="2025-01-10T00:00:00"/>
    <n v="40"/>
    <n v="2.1"/>
    <x v="36"/>
    <b v="0"/>
    <s v="null"/>
    <x v="0"/>
    <n v="6512.4"/>
    <n v="2025"/>
    <s v="January"/>
  </r>
  <r>
    <x v="2003"/>
    <x v="5"/>
    <x v="1"/>
    <s v="Spring"/>
    <s v="L"/>
    <s v="Purple"/>
    <n v="146.68"/>
    <n v="0"/>
    <n v="146.68"/>
    <d v="2024-08-07T00:00:00"/>
    <n v="8"/>
    <s v="null"/>
    <x v="0"/>
    <b v="0"/>
    <s v="null"/>
    <x v="0"/>
    <n v="1173.44"/>
    <n v="2024"/>
    <s v="August"/>
  </r>
  <r>
    <x v="2004"/>
    <x v="5"/>
    <x v="4"/>
    <s v="Fall"/>
    <s v="L"/>
    <s v="Pink"/>
    <n v="82.9"/>
    <n v="42.2"/>
    <n v="47.92"/>
    <d v="2025-08-06T00:00:00"/>
    <n v="4"/>
    <n v="2.1"/>
    <x v="36"/>
    <b v="0"/>
    <s v="null"/>
    <x v="0"/>
    <n v="191.68"/>
    <n v="2025"/>
    <s v="August"/>
  </r>
  <r>
    <x v="2005"/>
    <x v="1"/>
    <x v="0"/>
    <s v="Fall"/>
    <s v="XS"/>
    <s v="White"/>
    <n v="92.9"/>
    <n v="0"/>
    <n v="92.9"/>
    <d v="2025-08-06T00:00:00"/>
    <n v="30"/>
    <s v="null"/>
    <x v="0"/>
    <b v="0"/>
    <s v="null"/>
    <x v="0"/>
    <n v="2787"/>
    <n v="2025"/>
    <s v="August"/>
  </r>
  <r>
    <x v="2006"/>
    <x v="5"/>
    <x v="2"/>
    <s v="Winter"/>
    <s v="XXL"/>
    <s v="Blue"/>
    <n v="133.88999999999999"/>
    <n v="5.7"/>
    <n v="126.26"/>
    <d v="2025-08-06T00:00:00"/>
    <n v="17"/>
    <n v="3.4"/>
    <x v="7"/>
    <b v="1"/>
    <s v="Size Issue"/>
    <x v="2"/>
    <n v="2146.42"/>
    <n v="2025"/>
    <s v="August"/>
  </r>
  <r>
    <x v="2007"/>
    <x v="5"/>
    <x v="5"/>
    <s v="Winter"/>
    <s v="XXL"/>
    <s v="Beige"/>
    <n v="89.1"/>
    <n v="0"/>
    <n v="89.1"/>
    <d v="2025-08-06T00:00:00"/>
    <n v="8"/>
    <n v="2.2000000000000002"/>
    <x v="40"/>
    <b v="0"/>
    <s v="null"/>
    <x v="0"/>
    <n v="712.8"/>
    <n v="2025"/>
    <s v="August"/>
  </r>
  <r>
    <x v="2008"/>
    <x v="0"/>
    <x v="2"/>
    <s v="Winter"/>
    <s v="XL"/>
    <s v="Beige"/>
    <n v="175.62"/>
    <n v="3.2"/>
    <n v="170"/>
    <d v="2025-08-06T00:00:00"/>
    <n v="46"/>
    <s v="null"/>
    <x v="0"/>
    <b v="0"/>
    <s v="null"/>
    <x v="0"/>
    <n v="7820"/>
    <n v="2025"/>
    <s v="August"/>
  </r>
  <r>
    <x v="2009"/>
    <x v="5"/>
    <x v="4"/>
    <s v="Summer"/>
    <s v="L"/>
    <s v="Black"/>
    <n v="154.02000000000001"/>
    <n v="0"/>
    <n v="154.02000000000001"/>
    <d v="2025-08-06T00:00:00"/>
    <n v="21"/>
    <n v="3.3"/>
    <x v="21"/>
    <b v="0"/>
    <s v="null"/>
    <x v="0"/>
    <n v="3234.42"/>
    <n v="2025"/>
    <s v="August"/>
  </r>
  <r>
    <x v="2010"/>
    <x v="0"/>
    <x v="0"/>
    <s v="Fall"/>
    <s v="S"/>
    <s v="Beige"/>
    <n v="215.1"/>
    <n v="0"/>
    <n v="215.1"/>
    <d v="2025-08-06T00:00:00"/>
    <n v="16"/>
    <n v="2.5"/>
    <x v="1"/>
    <b v="0"/>
    <s v="null"/>
    <x v="0"/>
    <n v="3441.6"/>
    <n v="2025"/>
    <s v="August"/>
  </r>
  <r>
    <x v="2011"/>
    <x v="1"/>
    <x v="5"/>
    <s v="Fall"/>
    <s v="M"/>
    <s v="Brown"/>
    <n v="40.28"/>
    <n v="0"/>
    <n v="40.28"/>
    <d v="2025-08-06T00:00:00"/>
    <n v="35"/>
    <n v="3.8"/>
    <x v="17"/>
    <b v="0"/>
    <s v="null"/>
    <x v="0"/>
    <n v="1409.8"/>
    <n v="2025"/>
    <s v="August"/>
  </r>
  <r>
    <x v="2012"/>
    <x v="2"/>
    <x v="7"/>
    <s v="Fall"/>
    <s v="null"/>
    <s v="Gray"/>
    <n v="25.95"/>
    <n v="18.8"/>
    <n v="21.07"/>
    <d v="2025-08-06T00:00:00"/>
    <n v="1"/>
    <n v="4"/>
    <x v="20"/>
    <b v="0"/>
    <s v="null"/>
    <x v="0"/>
    <n v="21.07"/>
    <n v="2025"/>
    <s v="August"/>
  </r>
  <r>
    <x v="2013"/>
    <x v="2"/>
    <x v="1"/>
    <s v="Fall"/>
    <s v="null"/>
    <s v="Navy"/>
    <n v="21.26"/>
    <n v="50.7"/>
    <n v="10.48"/>
    <d v="2025-08-06T00:00:00"/>
    <n v="39"/>
    <n v="4.3"/>
    <x v="2"/>
    <b v="0"/>
    <s v="null"/>
    <x v="0"/>
    <n v="408.72"/>
    <n v="2025"/>
    <s v="August"/>
  </r>
  <r>
    <x v="2014"/>
    <x v="5"/>
    <x v="0"/>
    <s v="Spring"/>
    <s v="XS"/>
    <s v="Blue"/>
    <n v="146.07"/>
    <n v="0"/>
    <n v="146.07"/>
    <d v="2025-07-09T00:00:00"/>
    <n v="33"/>
    <n v="3.7"/>
    <x v="13"/>
    <b v="0"/>
    <s v="null"/>
    <x v="0"/>
    <n v="4820.3099999999995"/>
    <n v="2025"/>
    <s v="July"/>
  </r>
  <r>
    <x v="2015"/>
    <x v="5"/>
    <x v="5"/>
    <s v="Spring"/>
    <s v="S"/>
    <s v="Gray"/>
    <n v="135.97"/>
    <n v="0"/>
    <n v="135.97"/>
    <d v="2024-09-10T00:00:00"/>
    <n v="30"/>
    <n v="1.1000000000000001"/>
    <x v="16"/>
    <b v="0"/>
    <s v="null"/>
    <x v="0"/>
    <n v="4079.1"/>
    <n v="2024"/>
    <s v="September"/>
  </r>
  <r>
    <x v="2016"/>
    <x v="3"/>
    <x v="0"/>
    <s v="Spring"/>
    <s v="L"/>
    <s v="Green"/>
    <n v="84.88"/>
    <n v="7.4"/>
    <n v="78.599999999999994"/>
    <d v="2025-03-26T00:00:00"/>
    <n v="42"/>
    <n v="3.4"/>
    <x v="7"/>
    <b v="0"/>
    <s v="null"/>
    <x v="0"/>
    <n v="3301.2"/>
    <n v="2025"/>
    <s v="March"/>
  </r>
  <r>
    <x v="2017"/>
    <x v="3"/>
    <x v="4"/>
    <s v="Winter"/>
    <s v="XS"/>
    <s v="Beige"/>
    <n v="159.25"/>
    <n v="5.5"/>
    <n v="150.49"/>
    <d v="2025-08-06T00:00:00"/>
    <n v="8"/>
    <s v="null"/>
    <x v="0"/>
    <b v="0"/>
    <s v="null"/>
    <x v="0"/>
    <n v="1203.92"/>
    <n v="2025"/>
    <s v="August"/>
  </r>
  <r>
    <x v="2018"/>
    <x v="4"/>
    <x v="5"/>
    <s v="Winter"/>
    <s v="M"/>
    <s v="Brown"/>
    <n v="84.29"/>
    <n v="0"/>
    <n v="84.29"/>
    <d v="2025-08-06T00:00:00"/>
    <n v="4"/>
    <n v="2.8"/>
    <x v="22"/>
    <b v="0"/>
    <s v="null"/>
    <x v="0"/>
    <n v="337.16"/>
    <n v="2025"/>
    <s v="August"/>
  </r>
  <r>
    <x v="2019"/>
    <x v="2"/>
    <x v="7"/>
    <s v="Winter"/>
    <s v="null"/>
    <s v="Red"/>
    <n v="38.86"/>
    <n v="0"/>
    <n v="38.86"/>
    <d v="2025-08-06T00:00:00"/>
    <n v="44"/>
    <s v="null"/>
    <x v="0"/>
    <b v="0"/>
    <s v="null"/>
    <x v="0"/>
    <n v="1709.84"/>
    <n v="2025"/>
    <s v="August"/>
  </r>
  <r>
    <x v="2020"/>
    <x v="1"/>
    <x v="2"/>
    <s v="Summer"/>
    <s v="M"/>
    <s v="Blue"/>
    <n v="38.72"/>
    <n v="0"/>
    <n v="38.72"/>
    <d v="2025-08-06T00:00:00"/>
    <n v="35"/>
    <n v="4"/>
    <x v="20"/>
    <b v="0"/>
    <s v="null"/>
    <x v="0"/>
    <n v="1355.2"/>
    <n v="2025"/>
    <s v="August"/>
  </r>
  <r>
    <x v="2021"/>
    <x v="5"/>
    <x v="0"/>
    <s v="Winter"/>
    <s v="XS"/>
    <s v="Black"/>
    <n v="177.1"/>
    <n v="0"/>
    <n v="177.1"/>
    <d v="2025-08-06T00:00:00"/>
    <n v="49"/>
    <n v="1.6"/>
    <x v="5"/>
    <b v="0"/>
    <s v="null"/>
    <x v="0"/>
    <n v="8677.9"/>
    <n v="2025"/>
    <s v="August"/>
  </r>
  <r>
    <x v="2022"/>
    <x v="4"/>
    <x v="7"/>
    <s v="Spring"/>
    <s v="XS"/>
    <s v="Gray"/>
    <n v="31.49"/>
    <n v="0"/>
    <n v="31.49"/>
    <d v="2024-10-19T00:00:00"/>
    <n v="28"/>
    <s v="null"/>
    <x v="0"/>
    <b v="0"/>
    <s v="null"/>
    <x v="0"/>
    <n v="881.71999999999991"/>
    <n v="2024"/>
    <s v="October"/>
  </r>
  <r>
    <x v="2023"/>
    <x v="1"/>
    <x v="1"/>
    <s v="Summer"/>
    <s v="null"/>
    <s v="Pink"/>
    <n v="118.14"/>
    <n v="0"/>
    <n v="118.14"/>
    <d v="2025-08-06T00:00:00"/>
    <n v="33"/>
    <n v="2.4"/>
    <x v="9"/>
    <b v="0"/>
    <s v="null"/>
    <x v="0"/>
    <n v="3898.62"/>
    <n v="2025"/>
    <s v="August"/>
  </r>
  <r>
    <x v="2024"/>
    <x v="1"/>
    <x v="6"/>
    <s v="Spring"/>
    <s v="S"/>
    <s v="Green"/>
    <n v="26.51"/>
    <n v="24"/>
    <n v="20.149999999999999"/>
    <d v="2025-05-24T00:00:00"/>
    <n v="1"/>
    <n v="4.7"/>
    <x v="34"/>
    <b v="0"/>
    <s v="null"/>
    <x v="0"/>
    <n v="20.149999999999999"/>
    <n v="2025"/>
    <s v="May"/>
  </r>
  <r>
    <x v="2025"/>
    <x v="1"/>
    <x v="7"/>
    <s v="Fall"/>
    <s v="L"/>
    <s v="Blue"/>
    <n v="29.61"/>
    <n v="0"/>
    <n v="29.61"/>
    <d v="2025-08-06T00:00:00"/>
    <n v="9"/>
    <n v="1"/>
    <x v="32"/>
    <b v="0"/>
    <s v="null"/>
    <x v="0"/>
    <n v="266.49"/>
    <n v="2025"/>
    <s v="August"/>
  </r>
  <r>
    <x v="2026"/>
    <x v="0"/>
    <x v="5"/>
    <s v="Summer"/>
    <s v="S"/>
    <s v="Gray"/>
    <n v="244.13"/>
    <n v="0"/>
    <n v="244.13"/>
    <d v="2025-08-06T00:00:00"/>
    <n v="2"/>
    <n v="3.5"/>
    <x v="11"/>
    <b v="1"/>
    <s v="Size Issue"/>
    <x v="2"/>
    <n v="488.26"/>
    <n v="2025"/>
    <s v="August"/>
  </r>
  <r>
    <x v="2027"/>
    <x v="2"/>
    <x v="6"/>
    <s v="Spring"/>
    <s v="null"/>
    <s v="White"/>
    <n v="16.54"/>
    <n v="0"/>
    <n v="16.54"/>
    <d v="2025-04-26T00:00:00"/>
    <n v="30"/>
    <s v="null"/>
    <x v="0"/>
    <b v="0"/>
    <s v="null"/>
    <x v="0"/>
    <n v="496.2"/>
    <n v="2025"/>
    <s v="April"/>
  </r>
  <r>
    <x v="2028"/>
    <x v="1"/>
    <x v="0"/>
    <s v="Fall"/>
    <s v="S"/>
    <s v="White"/>
    <n v="100.98"/>
    <n v="0"/>
    <n v="100.98"/>
    <d v="2025-08-06T00:00:00"/>
    <n v="41"/>
    <s v="null"/>
    <x v="0"/>
    <b v="0"/>
    <s v="null"/>
    <x v="0"/>
    <n v="4140.18"/>
    <n v="2025"/>
    <s v="August"/>
  </r>
  <r>
    <x v="2029"/>
    <x v="0"/>
    <x v="1"/>
    <s v="Winter"/>
    <s v="null"/>
    <s v="Gray"/>
    <n v="175.42"/>
    <n v="0"/>
    <n v="175.42"/>
    <d v="2025-08-06T00:00:00"/>
    <n v="5"/>
    <n v="3.6"/>
    <x v="15"/>
    <b v="0"/>
    <s v="null"/>
    <x v="0"/>
    <n v="877.09999999999991"/>
    <n v="2025"/>
    <s v="August"/>
  </r>
  <r>
    <x v="2030"/>
    <x v="5"/>
    <x v="5"/>
    <s v="Spring"/>
    <s v="XXL"/>
    <s v="Pink"/>
    <n v="133.15"/>
    <n v="20.3"/>
    <n v="106.12"/>
    <d v="2025-06-03T00:00:00"/>
    <n v="9"/>
    <n v="3.2"/>
    <x v="35"/>
    <b v="0"/>
    <s v="null"/>
    <x v="0"/>
    <n v="955.08"/>
    <n v="2025"/>
    <s v="June"/>
  </r>
  <r>
    <x v="2031"/>
    <x v="5"/>
    <x v="1"/>
    <s v="Fall"/>
    <s v="null"/>
    <s v="Pink"/>
    <n v="94.21"/>
    <n v="44.7"/>
    <n v="52.1"/>
    <d v="2025-08-06T00:00:00"/>
    <n v="48"/>
    <n v="4.3"/>
    <x v="2"/>
    <b v="0"/>
    <s v="null"/>
    <x v="0"/>
    <n v="2500.8000000000002"/>
    <n v="2025"/>
    <s v="August"/>
  </r>
  <r>
    <x v="2032"/>
    <x v="1"/>
    <x v="7"/>
    <s v="Winter"/>
    <s v="M"/>
    <s v="Pink"/>
    <n v="115.44"/>
    <n v="0"/>
    <n v="115.44"/>
    <d v="2025-08-06T00:00:00"/>
    <n v="21"/>
    <n v="1.2"/>
    <x v="14"/>
    <b v="0"/>
    <s v="null"/>
    <x v="0"/>
    <n v="2424.2399999999998"/>
    <n v="2025"/>
    <s v="August"/>
  </r>
  <r>
    <x v="2033"/>
    <x v="0"/>
    <x v="0"/>
    <s v="Spring"/>
    <s v="S"/>
    <s v="White"/>
    <n v="194.39"/>
    <n v="26.5"/>
    <n v="142.88"/>
    <d v="2025-04-15T00:00:00"/>
    <n v="12"/>
    <n v="1.2"/>
    <x v="14"/>
    <b v="0"/>
    <s v="null"/>
    <x v="0"/>
    <n v="1714.56"/>
    <n v="2025"/>
    <s v="April"/>
  </r>
  <r>
    <x v="2034"/>
    <x v="3"/>
    <x v="2"/>
    <s v="Spring"/>
    <s v="L"/>
    <s v="White"/>
    <n v="132.38999999999999"/>
    <n v="27.6"/>
    <n v="95.85"/>
    <d v="2024-10-31T00:00:00"/>
    <n v="16"/>
    <s v="null"/>
    <x v="0"/>
    <b v="0"/>
    <s v="null"/>
    <x v="0"/>
    <n v="1533.6"/>
    <n v="2024"/>
    <s v="October"/>
  </r>
  <r>
    <x v="2035"/>
    <x v="2"/>
    <x v="1"/>
    <s v="Spring"/>
    <s v="null"/>
    <s v="Red"/>
    <n v="52.54"/>
    <n v="14.6"/>
    <n v="44.87"/>
    <d v="2024-09-17T00:00:00"/>
    <n v="7"/>
    <n v="1.4"/>
    <x v="28"/>
    <b v="0"/>
    <s v="null"/>
    <x v="0"/>
    <n v="314.08999999999997"/>
    <n v="2024"/>
    <s v="September"/>
  </r>
  <r>
    <x v="2036"/>
    <x v="5"/>
    <x v="1"/>
    <s v="Spring"/>
    <s v="XL"/>
    <s v="Black"/>
    <n v="165.01"/>
    <n v="41.2"/>
    <n v="97.03"/>
    <d v="2024-10-19T00:00:00"/>
    <n v="22"/>
    <s v="null"/>
    <x v="0"/>
    <b v="0"/>
    <s v="null"/>
    <x v="0"/>
    <n v="2134.66"/>
    <n v="2024"/>
    <s v="October"/>
  </r>
  <r>
    <x v="2037"/>
    <x v="2"/>
    <x v="5"/>
    <s v="Spring"/>
    <s v="null"/>
    <s v="Purple"/>
    <n v="42.94"/>
    <n v="34.299999999999997"/>
    <n v="28.21"/>
    <d v="2024-12-22T00:00:00"/>
    <n v="41"/>
    <s v="null"/>
    <x v="0"/>
    <b v="0"/>
    <s v="null"/>
    <x v="0"/>
    <n v="1156.6100000000001"/>
    <n v="2024"/>
    <s v="December"/>
  </r>
  <r>
    <x v="2038"/>
    <x v="1"/>
    <x v="1"/>
    <s v="Fall"/>
    <s v="XL"/>
    <s v="Beige"/>
    <n v="72.78"/>
    <n v="0"/>
    <n v="72.78"/>
    <d v="2025-08-06T00:00:00"/>
    <n v="49"/>
    <n v="3.1"/>
    <x v="30"/>
    <b v="0"/>
    <s v="null"/>
    <x v="0"/>
    <n v="3566.2200000000003"/>
    <n v="2025"/>
    <s v="August"/>
  </r>
  <r>
    <x v="2039"/>
    <x v="3"/>
    <x v="1"/>
    <s v="Fall"/>
    <s v="S"/>
    <s v="Red"/>
    <n v="189.32"/>
    <n v="0"/>
    <n v="189.32"/>
    <d v="2025-08-06T00:00:00"/>
    <n v="35"/>
    <n v="2.5"/>
    <x v="1"/>
    <b v="0"/>
    <s v="null"/>
    <x v="0"/>
    <n v="6626.2"/>
    <n v="2025"/>
    <s v="August"/>
  </r>
  <r>
    <x v="2040"/>
    <x v="5"/>
    <x v="5"/>
    <s v="Summer"/>
    <s v="XL"/>
    <s v="White"/>
    <n v="157"/>
    <n v="55.7"/>
    <n v="69.55"/>
    <d v="2025-08-06T00:00:00"/>
    <n v="6"/>
    <n v="2.1"/>
    <x v="36"/>
    <b v="0"/>
    <s v="null"/>
    <x v="0"/>
    <n v="417.29999999999995"/>
    <n v="2025"/>
    <s v="August"/>
  </r>
  <r>
    <x v="2041"/>
    <x v="1"/>
    <x v="6"/>
    <s v="Spring"/>
    <s v="S"/>
    <s v="Purple"/>
    <n v="28.73"/>
    <n v="26.4"/>
    <n v="21.15"/>
    <d v="2024-10-10T00:00:00"/>
    <n v="47"/>
    <n v="2.2999999999999998"/>
    <x v="27"/>
    <b v="1"/>
    <s v="Size Issue"/>
    <x v="2"/>
    <n v="994.05"/>
    <n v="2024"/>
    <s v="October"/>
  </r>
  <r>
    <x v="2042"/>
    <x v="0"/>
    <x v="7"/>
    <s v="Winter"/>
    <s v="L"/>
    <s v="Gray"/>
    <n v="144.63999999999999"/>
    <n v="0"/>
    <n v="144.63999999999999"/>
    <d v="2025-08-06T00:00:00"/>
    <n v="0"/>
    <n v="4.5"/>
    <x v="24"/>
    <b v="0"/>
    <s v="null"/>
    <x v="0"/>
    <n v="0"/>
    <n v="2025"/>
    <s v="August"/>
  </r>
  <r>
    <x v="2043"/>
    <x v="3"/>
    <x v="2"/>
    <s v="Fall"/>
    <s v="L"/>
    <s v="Blue"/>
    <n v="180.99"/>
    <n v="0"/>
    <n v="180.99"/>
    <d v="2025-08-06T00:00:00"/>
    <n v="0"/>
    <n v="4.5"/>
    <x v="24"/>
    <b v="0"/>
    <s v="null"/>
    <x v="0"/>
    <n v="0"/>
    <n v="2025"/>
    <s v="August"/>
  </r>
  <r>
    <x v="2044"/>
    <x v="1"/>
    <x v="5"/>
    <s v="Fall"/>
    <s v="M"/>
    <s v="Green"/>
    <n v="74.959999999999994"/>
    <n v="56.1"/>
    <n v="32.909999999999997"/>
    <d v="2025-08-06T00:00:00"/>
    <n v="16"/>
    <s v="null"/>
    <x v="0"/>
    <b v="1"/>
    <s v="Wrong Item"/>
    <x v="6"/>
    <n v="526.55999999999995"/>
    <n v="2025"/>
    <s v="August"/>
  </r>
  <r>
    <x v="2045"/>
    <x v="5"/>
    <x v="5"/>
    <s v="Fall"/>
    <s v="XXL"/>
    <s v="Navy"/>
    <n v="63.46"/>
    <n v="0"/>
    <n v="63.46"/>
    <d v="2025-08-06T00:00:00"/>
    <n v="36"/>
    <n v="1.2"/>
    <x v="14"/>
    <b v="0"/>
    <s v="null"/>
    <x v="0"/>
    <n v="2284.56"/>
    <n v="2025"/>
    <s v="August"/>
  </r>
  <r>
    <x v="2046"/>
    <x v="3"/>
    <x v="3"/>
    <s v="Spring"/>
    <s v="S"/>
    <s v="Black"/>
    <n v="105.95"/>
    <n v="31.6"/>
    <n v="72.47"/>
    <d v="2025-04-01T00:00:00"/>
    <n v="38"/>
    <n v="3.5"/>
    <x v="11"/>
    <b v="0"/>
    <s v="null"/>
    <x v="0"/>
    <n v="2753.86"/>
    <n v="2025"/>
    <s v="April"/>
  </r>
  <r>
    <x v="2047"/>
    <x v="5"/>
    <x v="3"/>
    <s v="Summer"/>
    <s v="S"/>
    <s v="Navy"/>
    <n v="86.55"/>
    <n v="24.5"/>
    <n v="65.349999999999994"/>
    <d v="2025-08-06T00:00:00"/>
    <n v="40"/>
    <n v="3.5"/>
    <x v="11"/>
    <b v="0"/>
    <s v="null"/>
    <x v="0"/>
    <n v="2614"/>
    <n v="2025"/>
    <s v="August"/>
  </r>
  <r>
    <x v="2048"/>
    <x v="4"/>
    <x v="6"/>
    <s v="Fall"/>
    <s v="M"/>
    <s v="Navy"/>
    <n v="90.97"/>
    <n v="10.8"/>
    <n v="81.150000000000006"/>
    <d v="2025-08-06T00:00:00"/>
    <n v="33"/>
    <n v="2.2000000000000002"/>
    <x v="40"/>
    <b v="1"/>
    <s v="Damaged"/>
    <x v="3"/>
    <n v="2677.9500000000003"/>
    <n v="2025"/>
    <s v="August"/>
  </r>
  <r>
    <x v="2049"/>
    <x v="5"/>
    <x v="3"/>
    <s v="Winter"/>
    <s v="L"/>
    <s v="Beige"/>
    <n v="122.41"/>
    <n v="48.2"/>
    <n v="63.41"/>
    <d v="2025-08-06T00:00:00"/>
    <n v="49"/>
    <n v="4.5"/>
    <x v="24"/>
    <b v="0"/>
    <s v="null"/>
    <x v="0"/>
    <n v="3107.0899999999997"/>
    <n v="2025"/>
    <s v="August"/>
  </r>
  <r>
    <x v="2050"/>
    <x v="3"/>
    <x v="2"/>
    <s v="Winter"/>
    <s v="XXL"/>
    <s v="Gray"/>
    <n v="198.22"/>
    <n v="0"/>
    <n v="198.22"/>
    <d v="2025-08-06T00:00:00"/>
    <n v="12"/>
    <s v="null"/>
    <x v="0"/>
    <b v="0"/>
    <s v="null"/>
    <x v="0"/>
    <n v="2378.64"/>
    <n v="2025"/>
    <s v="August"/>
  </r>
  <r>
    <x v="2051"/>
    <x v="3"/>
    <x v="0"/>
    <s v="Winter"/>
    <s v="M"/>
    <s v="Beige"/>
    <n v="129.56"/>
    <n v="20.8"/>
    <n v="102.61"/>
    <d v="2025-08-06T00:00:00"/>
    <n v="3"/>
    <n v="2.9"/>
    <x v="4"/>
    <b v="0"/>
    <s v="null"/>
    <x v="0"/>
    <n v="307.83"/>
    <n v="2025"/>
    <s v="August"/>
  </r>
  <r>
    <x v="2052"/>
    <x v="2"/>
    <x v="0"/>
    <s v="Summer"/>
    <s v="null"/>
    <s v="Pink"/>
    <n v="49.31"/>
    <n v="0"/>
    <n v="49.31"/>
    <d v="2025-08-06T00:00:00"/>
    <n v="49"/>
    <n v="3.4"/>
    <x v="7"/>
    <b v="0"/>
    <s v="null"/>
    <x v="0"/>
    <n v="2416.19"/>
    <n v="2025"/>
    <s v="August"/>
  </r>
  <r>
    <x v="2053"/>
    <x v="0"/>
    <x v="1"/>
    <s v="Summer"/>
    <s v="S"/>
    <s v="Pink"/>
    <n v="206.94"/>
    <n v="0"/>
    <n v="206.94"/>
    <d v="2025-08-06T00:00:00"/>
    <n v="43"/>
    <n v="3.3"/>
    <x v="21"/>
    <b v="0"/>
    <s v="null"/>
    <x v="0"/>
    <n v="8898.42"/>
    <n v="2025"/>
    <s v="August"/>
  </r>
  <r>
    <x v="2054"/>
    <x v="2"/>
    <x v="2"/>
    <s v="Summer"/>
    <s v="null"/>
    <s v="Black"/>
    <n v="36.93"/>
    <n v="0"/>
    <n v="36.93"/>
    <d v="2025-08-06T00:00:00"/>
    <n v="18"/>
    <s v="null"/>
    <x v="0"/>
    <b v="0"/>
    <s v="null"/>
    <x v="0"/>
    <n v="664.74"/>
    <n v="2025"/>
    <s v="August"/>
  </r>
  <r>
    <x v="2055"/>
    <x v="2"/>
    <x v="1"/>
    <s v="Summer"/>
    <s v="null"/>
    <s v="Green"/>
    <n v="21.85"/>
    <n v="12"/>
    <n v="19.23"/>
    <d v="2025-08-06T00:00:00"/>
    <n v="18"/>
    <n v="4.8"/>
    <x v="33"/>
    <b v="0"/>
    <s v="null"/>
    <x v="0"/>
    <n v="346.14"/>
    <n v="2025"/>
    <s v="August"/>
  </r>
  <r>
    <x v="2056"/>
    <x v="3"/>
    <x v="2"/>
    <s v="Winter"/>
    <s v="S"/>
    <s v="Brown"/>
    <n v="174.65"/>
    <n v="43.8"/>
    <n v="98.15"/>
    <d v="2025-08-06T00:00:00"/>
    <n v="28"/>
    <n v="3.3"/>
    <x v="21"/>
    <b v="0"/>
    <s v="null"/>
    <x v="0"/>
    <n v="2748.2000000000003"/>
    <n v="2025"/>
    <s v="August"/>
  </r>
  <r>
    <x v="2057"/>
    <x v="2"/>
    <x v="3"/>
    <s v="Spring"/>
    <s v="null"/>
    <s v="Pink"/>
    <n v="19.96"/>
    <n v="0"/>
    <n v="19.96"/>
    <d v="2025-06-19T00:00:00"/>
    <n v="16"/>
    <n v="1.4"/>
    <x v="28"/>
    <b v="0"/>
    <s v="null"/>
    <x v="0"/>
    <n v="319.36"/>
    <n v="2025"/>
    <s v="June"/>
  </r>
  <r>
    <x v="2058"/>
    <x v="1"/>
    <x v="4"/>
    <s v="Fall"/>
    <s v="M"/>
    <s v="Green"/>
    <n v="90.46"/>
    <n v="54.1"/>
    <n v="41.52"/>
    <d v="2025-08-06T00:00:00"/>
    <n v="15"/>
    <n v="2.5"/>
    <x v="1"/>
    <b v="0"/>
    <s v="null"/>
    <x v="0"/>
    <n v="622.80000000000007"/>
    <n v="2025"/>
    <s v="August"/>
  </r>
  <r>
    <x v="2059"/>
    <x v="3"/>
    <x v="4"/>
    <s v="Fall"/>
    <s v="L"/>
    <s v="Blue"/>
    <n v="189.24"/>
    <n v="0"/>
    <n v="189.24"/>
    <d v="2025-08-06T00:00:00"/>
    <n v="25"/>
    <n v="3.6"/>
    <x v="15"/>
    <b v="1"/>
    <s v="Color Mismatch"/>
    <x v="1"/>
    <n v="4731"/>
    <n v="2025"/>
    <s v="August"/>
  </r>
  <r>
    <x v="2060"/>
    <x v="0"/>
    <x v="2"/>
    <s v="Summer"/>
    <s v="XXL"/>
    <s v="Black"/>
    <n v="231.24"/>
    <n v="44.6"/>
    <n v="128.11000000000001"/>
    <d v="2025-08-06T00:00:00"/>
    <n v="15"/>
    <n v="3.7"/>
    <x v="13"/>
    <b v="0"/>
    <s v="null"/>
    <x v="0"/>
    <n v="1921.65"/>
    <n v="2025"/>
    <s v="August"/>
  </r>
  <r>
    <x v="2061"/>
    <x v="2"/>
    <x v="3"/>
    <s v="Fall"/>
    <s v="null"/>
    <s v="Beige"/>
    <n v="66.48"/>
    <n v="0"/>
    <n v="66.48"/>
    <d v="2025-08-06T00:00:00"/>
    <n v="38"/>
    <n v="1.4"/>
    <x v="28"/>
    <b v="0"/>
    <s v="null"/>
    <x v="0"/>
    <n v="2526.2400000000002"/>
    <n v="2025"/>
    <s v="August"/>
  </r>
  <r>
    <x v="2062"/>
    <x v="2"/>
    <x v="4"/>
    <s v="Fall"/>
    <s v="null"/>
    <s v="Beige"/>
    <n v="37.270000000000003"/>
    <n v="0"/>
    <n v="37.270000000000003"/>
    <d v="2025-08-06T00:00:00"/>
    <n v="15"/>
    <n v="3.8"/>
    <x v="17"/>
    <b v="0"/>
    <s v="null"/>
    <x v="0"/>
    <n v="559.05000000000007"/>
    <n v="2025"/>
    <s v="August"/>
  </r>
  <r>
    <x v="2063"/>
    <x v="3"/>
    <x v="1"/>
    <s v="Spring"/>
    <s v="L"/>
    <s v="Brown"/>
    <n v="178.05"/>
    <n v="0"/>
    <n v="178.05"/>
    <d v="2025-03-08T00:00:00"/>
    <n v="24"/>
    <s v="null"/>
    <x v="0"/>
    <b v="0"/>
    <s v="null"/>
    <x v="0"/>
    <n v="4273.2000000000007"/>
    <n v="2025"/>
    <s v="March"/>
  </r>
  <r>
    <x v="2064"/>
    <x v="1"/>
    <x v="7"/>
    <s v="Spring"/>
    <s v="XS"/>
    <s v="Pink"/>
    <n v="73.760000000000005"/>
    <n v="0"/>
    <n v="73.760000000000005"/>
    <d v="2024-08-19T00:00:00"/>
    <n v="25"/>
    <n v="1.3"/>
    <x v="31"/>
    <b v="0"/>
    <s v="null"/>
    <x v="0"/>
    <n v="1844.0000000000002"/>
    <n v="2024"/>
    <s v="August"/>
  </r>
  <r>
    <x v="2065"/>
    <x v="4"/>
    <x v="0"/>
    <s v="Winter"/>
    <s v="XL"/>
    <s v="Pink"/>
    <n v="36.229999999999997"/>
    <n v="0"/>
    <n v="36.229999999999997"/>
    <d v="2025-08-06T00:00:00"/>
    <n v="49"/>
    <s v="null"/>
    <x v="0"/>
    <b v="0"/>
    <s v="null"/>
    <x v="0"/>
    <n v="1775.2699999999998"/>
    <n v="2025"/>
    <s v="August"/>
  </r>
  <r>
    <x v="2066"/>
    <x v="4"/>
    <x v="4"/>
    <s v="Spring"/>
    <s v="S"/>
    <s v="Purple"/>
    <n v="48.89"/>
    <n v="0"/>
    <n v="48.89"/>
    <d v="2024-12-10T00:00:00"/>
    <n v="9"/>
    <n v="3.1"/>
    <x v="30"/>
    <b v="0"/>
    <s v="null"/>
    <x v="0"/>
    <n v="440.01"/>
    <n v="2024"/>
    <s v="December"/>
  </r>
  <r>
    <x v="2067"/>
    <x v="1"/>
    <x v="4"/>
    <s v="Winter"/>
    <s v="XL"/>
    <s v="Pink"/>
    <n v="94.15"/>
    <n v="31"/>
    <n v="64.959999999999994"/>
    <d v="2025-08-06T00:00:00"/>
    <n v="25"/>
    <s v="null"/>
    <x v="0"/>
    <b v="0"/>
    <s v="null"/>
    <x v="0"/>
    <n v="1623.9999999999998"/>
    <n v="2025"/>
    <s v="August"/>
  </r>
  <r>
    <x v="2068"/>
    <x v="2"/>
    <x v="7"/>
    <s v="Summer"/>
    <s v="null"/>
    <s v="Brown"/>
    <n v="27.7"/>
    <n v="0"/>
    <n v="27.7"/>
    <d v="2025-08-06T00:00:00"/>
    <n v="27"/>
    <n v="4.8"/>
    <x v="33"/>
    <b v="0"/>
    <s v="null"/>
    <x v="0"/>
    <n v="747.9"/>
    <n v="2025"/>
    <s v="August"/>
  </r>
  <r>
    <x v="2069"/>
    <x v="3"/>
    <x v="4"/>
    <s v="Spring"/>
    <s v="XXL"/>
    <s v="Gray"/>
    <n v="122.55"/>
    <n v="11.2"/>
    <n v="108.82"/>
    <d v="2024-10-02T00:00:00"/>
    <n v="23"/>
    <s v="null"/>
    <x v="0"/>
    <b v="0"/>
    <s v="null"/>
    <x v="0"/>
    <n v="2502.8599999999997"/>
    <n v="2024"/>
    <s v="October"/>
  </r>
  <r>
    <x v="2070"/>
    <x v="5"/>
    <x v="3"/>
    <s v="Spring"/>
    <s v="XL"/>
    <s v="Pink"/>
    <n v="173.77"/>
    <n v="17"/>
    <n v="144.22999999999999"/>
    <d v="2024-11-20T00:00:00"/>
    <n v="5"/>
    <n v="1.9"/>
    <x v="29"/>
    <b v="0"/>
    <s v="null"/>
    <x v="0"/>
    <n v="721.15"/>
    <n v="2024"/>
    <s v="November"/>
  </r>
  <r>
    <x v="2071"/>
    <x v="2"/>
    <x v="1"/>
    <s v="Summer"/>
    <s v="null"/>
    <s v="Pink"/>
    <n v="77.45"/>
    <n v="0"/>
    <n v="77.45"/>
    <d v="2025-08-06T00:00:00"/>
    <n v="0"/>
    <n v="3.1"/>
    <x v="30"/>
    <b v="0"/>
    <s v="null"/>
    <x v="0"/>
    <n v="0"/>
    <n v="2025"/>
    <s v="August"/>
  </r>
  <r>
    <x v="2072"/>
    <x v="4"/>
    <x v="1"/>
    <s v="Winter"/>
    <s v="M"/>
    <s v="Black"/>
    <n v="34.159999999999997"/>
    <n v="0"/>
    <n v="34.159999999999997"/>
    <d v="2025-08-06T00:00:00"/>
    <n v="37"/>
    <n v="1.3"/>
    <x v="31"/>
    <b v="0"/>
    <s v="null"/>
    <x v="0"/>
    <n v="1263.9199999999998"/>
    <n v="2025"/>
    <s v="August"/>
  </r>
  <r>
    <x v="2073"/>
    <x v="2"/>
    <x v="7"/>
    <s v="Summer"/>
    <s v="null"/>
    <s v="White"/>
    <n v="71.3"/>
    <n v="0"/>
    <n v="71.3"/>
    <d v="2025-08-06T00:00:00"/>
    <n v="21"/>
    <n v="1.6"/>
    <x v="5"/>
    <b v="0"/>
    <s v="null"/>
    <x v="0"/>
    <n v="1497.3"/>
    <n v="2025"/>
    <s v="August"/>
  </r>
  <r>
    <x v="2074"/>
    <x v="1"/>
    <x v="4"/>
    <s v="Summer"/>
    <s v="M"/>
    <s v="Brown"/>
    <n v="63.67"/>
    <n v="0"/>
    <n v="63.67"/>
    <d v="2025-08-06T00:00:00"/>
    <n v="18"/>
    <n v="1.6"/>
    <x v="5"/>
    <b v="0"/>
    <s v="null"/>
    <x v="0"/>
    <n v="1146.06"/>
    <n v="2025"/>
    <s v="August"/>
  </r>
  <r>
    <x v="2075"/>
    <x v="0"/>
    <x v="7"/>
    <s v="Fall"/>
    <s v="S"/>
    <s v="Gray"/>
    <n v="249.98"/>
    <n v="0"/>
    <n v="249.98"/>
    <d v="2025-08-06T00:00:00"/>
    <n v="46"/>
    <n v="3.6"/>
    <x v="15"/>
    <b v="0"/>
    <s v="null"/>
    <x v="0"/>
    <n v="11499.08"/>
    <n v="2025"/>
    <s v="August"/>
  </r>
  <r>
    <x v="2076"/>
    <x v="0"/>
    <x v="5"/>
    <s v="Spring"/>
    <s v="XL"/>
    <s v="Green"/>
    <n v="103.92"/>
    <n v="0"/>
    <n v="103.92"/>
    <d v="2024-10-24T00:00:00"/>
    <n v="5"/>
    <s v="null"/>
    <x v="0"/>
    <b v="0"/>
    <s v="null"/>
    <x v="0"/>
    <n v="519.6"/>
    <n v="2024"/>
    <s v="October"/>
  </r>
  <r>
    <x v="2077"/>
    <x v="3"/>
    <x v="1"/>
    <s v="Summer"/>
    <s v="XL"/>
    <s v="Black"/>
    <n v="116.76"/>
    <n v="0"/>
    <n v="116.76"/>
    <d v="2025-08-06T00:00:00"/>
    <n v="13"/>
    <s v="null"/>
    <x v="0"/>
    <b v="0"/>
    <s v="null"/>
    <x v="0"/>
    <n v="1517.88"/>
    <n v="2025"/>
    <s v="August"/>
  </r>
  <r>
    <x v="2078"/>
    <x v="3"/>
    <x v="6"/>
    <s v="Winter"/>
    <s v="XXL"/>
    <s v="White"/>
    <n v="102.61"/>
    <n v="0"/>
    <n v="102.61"/>
    <d v="2025-08-06T00:00:00"/>
    <n v="47"/>
    <n v="3.5"/>
    <x v="11"/>
    <b v="0"/>
    <s v="null"/>
    <x v="0"/>
    <n v="4822.67"/>
    <n v="2025"/>
    <s v="August"/>
  </r>
  <r>
    <x v="2079"/>
    <x v="2"/>
    <x v="5"/>
    <s v="Spring"/>
    <s v="null"/>
    <s v="Pink"/>
    <n v="43.48"/>
    <n v="0"/>
    <n v="43.48"/>
    <d v="2024-08-23T00:00:00"/>
    <n v="11"/>
    <n v="4.7"/>
    <x v="34"/>
    <b v="0"/>
    <s v="null"/>
    <x v="0"/>
    <n v="478.28"/>
    <n v="2024"/>
    <s v="August"/>
  </r>
  <r>
    <x v="2080"/>
    <x v="2"/>
    <x v="7"/>
    <s v="Winter"/>
    <s v="null"/>
    <s v="Pink"/>
    <n v="39.9"/>
    <n v="0"/>
    <n v="39.9"/>
    <d v="2025-08-06T00:00:00"/>
    <n v="6"/>
    <n v="2.4"/>
    <x v="9"/>
    <b v="1"/>
    <s v="Damaged"/>
    <x v="3"/>
    <n v="239.39999999999998"/>
    <n v="2025"/>
    <s v="August"/>
  </r>
  <r>
    <x v="2081"/>
    <x v="4"/>
    <x v="0"/>
    <s v="Spring"/>
    <s v="S"/>
    <s v="Pink"/>
    <n v="86"/>
    <n v="36.700000000000003"/>
    <n v="54.44"/>
    <d v="2025-04-23T00:00:00"/>
    <n v="18"/>
    <n v="2.4"/>
    <x v="9"/>
    <b v="1"/>
    <s v="Size Issue"/>
    <x v="2"/>
    <n v="979.92"/>
    <n v="2025"/>
    <s v="April"/>
  </r>
  <r>
    <x v="2082"/>
    <x v="3"/>
    <x v="6"/>
    <s v="Summer"/>
    <s v="XXL"/>
    <s v="Blue"/>
    <n v="154.47999999999999"/>
    <n v="58.5"/>
    <n v="64.11"/>
    <d v="2025-08-06T00:00:00"/>
    <n v="19"/>
    <n v="3.2"/>
    <x v="35"/>
    <b v="0"/>
    <s v="null"/>
    <x v="0"/>
    <n v="1218.0899999999999"/>
    <n v="2025"/>
    <s v="August"/>
  </r>
  <r>
    <x v="2083"/>
    <x v="5"/>
    <x v="6"/>
    <s v="Summer"/>
    <s v="S"/>
    <s v="Red"/>
    <n v="141.97"/>
    <n v="35.299999999999997"/>
    <n v="91.85"/>
    <d v="2025-08-06T00:00:00"/>
    <n v="12"/>
    <n v="2.6"/>
    <x v="3"/>
    <b v="0"/>
    <s v="null"/>
    <x v="0"/>
    <n v="1102.1999999999998"/>
    <n v="2025"/>
    <s v="August"/>
  </r>
  <r>
    <x v="2084"/>
    <x v="0"/>
    <x v="6"/>
    <s v="Spring"/>
    <s v="XS"/>
    <s v="Red"/>
    <n v="119.36"/>
    <n v="0"/>
    <n v="119.36"/>
    <d v="2025-07-02T00:00:00"/>
    <n v="30"/>
    <n v="2.7"/>
    <x v="39"/>
    <b v="1"/>
    <s v="Size Issue"/>
    <x v="2"/>
    <n v="3580.8"/>
    <n v="2025"/>
    <s v="July"/>
  </r>
  <r>
    <x v="2085"/>
    <x v="2"/>
    <x v="7"/>
    <s v="Summer"/>
    <s v="null"/>
    <s v="Navy"/>
    <n v="15.71"/>
    <n v="47.6"/>
    <n v="8.23"/>
    <d v="2025-08-06T00:00:00"/>
    <n v="42"/>
    <n v="2"/>
    <x v="38"/>
    <b v="0"/>
    <s v="null"/>
    <x v="0"/>
    <n v="345.66"/>
    <n v="2025"/>
    <s v="August"/>
  </r>
  <r>
    <x v="2086"/>
    <x v="3"/>
    <x v="3"/>
    <s v="Winter"/>
    <s v="M"/>
    <s v="Black"/>
    <n v="89.12"/>
    <n v="0"/>
    <n v="89.12"/>
    <d v="2025-08-06T00:00:00"/>
    <n v="27"/>
    <s v="null"/>
    <x v="0"/>
    <b v="1"/>
    <s v="Damaged"/>
    <x v="3"/>
    <n v="2406.2400000000002"/>
    <n v="2025"/>
    <s v="August"/>
  </r>
  <r>
    <x v="2087"/>
    <x v="4"/>
    <x v="4"/>
    <s v="Fall"/>
    <s v="S"/>
    <s v="Blue"/>
    <n v="30.43"/>
    <n v="0"/>
    <n v="30.43"/>
    <d v="2025-08-06T00:00:00"/>
    <n v="32"/>
    <n v="3.1"/>
    <x v="30"/>
    <b v="0"/>
    <s v="null"/>
    <x v="0"/>
    <n v="973.76"/>
    <n v="2025"/>
    <s v="August"/>
  </r>
  <r>
    <x v="2088"/>
    <x v="5"/>
    <x v="7"/>
    <s v="Winter"/>
    <s v="XS"/>
    <s v="Pink"/>
    <n v="115.4"/>
    <n v="0"/>
    <n v="115.4"/>
    <d v="2025-08-06T00:00:00"/>
    <n v="7"/>
    <n v="4.5"/>
    <x v="24"/>
    <b v="0"/>
    <s v="null"/>
    <x v="0"/>
    <n v="807.80000000000007"/>
    <n v="2025"/>
    <s v="August"/>
  </r>
  <r>
    <x v="2089"/>
    <x v="0"/>
    <x v="6"/>
    <s v="Winter"/>
    <s v="S"/>
    <s v="Red"/>
    <n v="155.19999999999999"/>
    <n v="0"/>
    <n v="155.19999999999999"/>
    <d v="2025-08-06T00:00:00"/>
    <n v="5"/>
    <n v="4.8"/>
    <x v="33"/>
    <b v="0"/>
    <s v="null"/>
    <x v="0"/>
    <n v="776"/>
    <n v="2025"/>
    <s v="August"/>
  </r>
  <r>
    <x v="2090"/>
    <x v="4"/>
    <x v="7"/>
    <s v="Fall"/>
    <s v="L"/>
    <s v="Gray"/>
    <n v="104.83"/>
    <n v="0"/>
    <n v="104.83"/>
    <d v="2025-08-06T00:00:00"/>
    <n v="26"/>
    <n v="4"/>
    <x v="20"/>
    <b v="0"/>
    <s v="null"/>
    <x v="0"/>
    <n v="2725.58"/>
    <n v="2025"/>
    <s v="August"/>
  </r>
  <r>
    <x v="2091"/>
    <x v="2"/>
    <x v="6"/>
    <s v="Summer"/>
    <s v="null"/>
    <s v="Gray"/>
    <n v="41.62"/>
    <n v="0"/>
    <n v="41.62"/>
    <d v="2025-08-06T00:00:00"/>
    <n v="33"/>
    <s v="null"/>
    <x v="0"/>
    <b v="0"/>
    <s v="null"/>
    <x v="0"/>
    <n v="1373.4599999999998"/>
    <n v="2025"/>
    <s v="August"/>
  </r>
  <r>
    <x v="2092"/>
    <x v="4"/>
    <x v="5"/>
    <s v="Spring"/>
    <s v="M"/>
    <s v="Beige"/>
    <n v="94.92"/>
    <n v="0"/>
    <n v="94.92"/>
    <d v="2024-09-29T00:00:00"/>
    <n v="20"/>
    <n v="2.2999999999999998"/>
    <x v="27"/>
    <b v="0"/>
    <s v="null"/>
    <x v="0"/>
    <n v="1898.4"/>
    <n v="2024"/>
    <s v="September"/>
  </r>
  <r>
    <x v="2093"/>
    <x v="4"/>
    <x v="3"/>
    <s v="Fall"/>
    <s v="XXL"/>
    <s v="Red"/>
    <n v="107.92"/>
    <n v="22.2"/>
    <n v="83.96"/>
    <d v="2025-08-06T00:00:00"/>
    <n v="35"/>
    <n v="3.7"/>
    <x v="13"/>
    <b v="0"/>
    <s v="null"/>
    <x v="0"/>
    <n v="2938.6"/>
    <n v="2025"/>
    <s v="August"/>
  </r>
  <r>
    <x v="2094"/>
    <x v="2"/>
    <x v="7"/>
    <s v="Summer"/>
    <s v="null"/>
    <s v="Green"/>
    <n v="45.52"/>
    <n v="0"/>
    <n v="45.52"/>
    <d v="2025-08-06T00:00:00"/>
    <n v="41"/>
    <n v="1.6"/>
    <x v="5"/>
    <b v="0"/>
    <s v="null"/>
    <x v="0"/>
    <n v="1866.3200000000002"/>
    <n v="2025"/>
    <s v="August"/>
  </r>
  <r>
    <x v="2095"/>
    <x v="4"/>
    <x v="6"/>
    <s v="Winter"/>
    <s v="M"/>
    <s v="Green"/>
    <n v="112.1"/>
    <n v="30.7"/>
    <n v="77.69"/>
    <d v="2025-08-06T00:00:00"/>
    <n v="10"/>
    <n v="1"/>
    <x v="32"/>
    <b v="0"/>
    <s v="null"/>
    <x v="0"/>
    <n v="776.9"/>
    <n v="2025"/>
    <s v="August"/>
  </r>
  <r>
    <x v="2096"/>
    <x v="3"/>
    <x v="1"/>
    <s v="Spring"/>
    <s v="L"/>
    <s v="Purple"/>
    <n v="103.9"/>
    <n v="0"/>
    <n v="103.9"/>
    <d v="2025-07-23T00:00:00"/>
    <n v="27"/>
    <n v="2.1"/>
    <x v="36"/>
    <b v="0"/>
    <s v="null"/>
    <x v="0"/>
    <n v="2805.3"/>
    <n v="2025"/>
    <s v="July"/>
  </r>
  <r>
    <x v="2097"/>
    <x v="0"/>
    <x v="2"/>
    <s v="Winter"/>
    <s v="L"/>
    <s v="Pink"/>
    <n v="168.02"/>
    <n v="0"/>
    <n v="168.02"/>
    <d v="2025-08-06T00:00:00"/>
    <n v="30"/>
    <n v="1.6"/>
    <x v="5"/>
    <b v="1"/>
    <s v="Size Issue"/>
    <x v="2"/>
    <n v="5040.6000000000004"/>
    <n v="2025"/>
    <s v="August"/>
  </r>
  <r>
    <x v="2098"/>
    <x v="3"/>
    <x v="3"/>
    <s v="Fall"/>
    <s v="M"/>
    <s v="Brown"/>
    <n v="80.41"/>
    <n v="0"/>
    <n v="80.41"/>
    <d v="2025-08-06T00:00:00"/>
    <n v="46"/>
    <n v="2.8"/>
    <x v="22"/>
    <b v="0"/>
    <s v="null"/>
    <x v="0"/>
    <n v="3698.8599999999997"/>
    <n v="2025"/>
    <s v="August"/>
  </r>
  <r>
    <x v="2099"/>
    <x v="4"/>
    <x v="7"/>
    <s v="Spring"/>
    <s v="XL"/>
    <s v="Green"/>
    <n v="102.76"/>
    <n v="0"/>
    <n v="102.76"/>
    <d v="2024-11-16T00:00:00"/>
    <n v="35"/>
    <n v="2.2000000000000002"/>
    <x v="40"/>
    <b v="0"/>
    <s v="null"/>
    <x v="0"/>
    <n v="3596.6000000000004"/>
    <n v="2024"/>
    <s v="November"/>
  </r>
  <r>
    <x v="2100"/>
    <x v="1"/>
    <x v="7"/>
    <s v="Fall"/>
    <s v="XXL"/>
    <s v="Black"/>
    <n v="81.2"/>
    <n v="0"/>
    <n v="81.2"/>
    <d v="2025-08-06T00:00:00"/>
    <n v="27"/>
    <n v="1.7"/>
    <x v="8"/>
    <b v="0"/>
    <s v="null"/>
    <x v="0"/>
    <n v="2192.4"/>
    <n v="2025"/>
    <s v="August"/>
  </r>
  <r>
    <x v="2101"/>
    <x v="2"/>
    <x v="1"/>
    <s v="Fall"/>
    <s v="null"/>
    <s v="Gray"/>
    <n v="68.95"/>
    <n v="0"/>
    <n v="68.95"/>
    <d v="2025-08-06T00:00:00"/>
    <n v="47"/>
    <n v="3.6"/>
    <x v="15"/>
    <b v="0"/>
    <s v="null"/>
    <x v="0"/>
    <n v="3240.65"/>
    <n v="2025"/>
    <s v="August"/>
  </r>
  <r>
    <x v="2102"/>
    <x v="4"/>
    <x v="0"/>
    <s v="Summer"/>
    <s v="XS"/>
    <s v="Purple"/>
    <n v="43.04"/>
    <n v="0"/>
    <n v="43.04"/>
    <d v="2025-08-06T00:00:00"/>
    <n v="26"/>
    <n v="4.8"/>
    <x v="33"/>
    <b v="1"/>
    <s v="Wrong Item"/>
    <x v="6"/>
    <n v="1119.04"/>
    <n v="2025"/>
    <s v="August"/>
  </r>
  <r>
    <x v="2103"/>
    <x v="1"/>
    <x v="0"/>
    <s v="Spring"/>
    <s v="XS"/>
    <s v="Beige"/>
    <n v="81.819999999999993"/>
    <n v="0"/>
    <n v="81.819999999999993"/>
    <d v="2025-05-09T00:00:00"/>
    <n v="1"/>
    <n v="3.5"/>
    <x v="11"/>
    <b v="0"/>
    <s v="null"/>
    <x v="0"/>
    <n v="81.819999999999993"/>
    <n v="2025"/>
    <s v="May"/>
  </r>
  <r>
    <x v="2104"/>
    <x v="2"/>
    <x v="3"/>
    <s v="Summer"/>
    <s v="null"/>
    <s v="Blue"/>
    <n v="53.7"/>
    <n v="0"/>
    <n v="53.7"/>
    <d v="2025-08-06T00:00:00"/>
    <n v="16"/>
    <n v="1.4"/>
    <x v="28"/>
    <b v="1"/>
    <s v="Damaged"/>
    <x v="3"/>
    <n v="859.2"/>
    <n v="2025"/>
    <s v="August"/>
  </r>
  <r>
    <x v="2105"/>
    <x v="1"/>
    <x v="3"/>
    <s v="Summer"/>
    <s v="L"/>
    <s v="Red"/>
    <n v="100.11"/>
    <n v="0"/>
    <n v="100.11"/>
    <d v="2025-08-06T00:00:00"/>
    <n v="41"/>
    <n v="4.7"/>
    <x v="34"/>
    <b v="0"/>
    <s v="null"/>
    <x v="0"/>
    <n v="4104.51"/>
    <n v="2025"/>
    <s v="August"/>
  </r>
  <r>
    <x v="2106"/>
    <x v="2"/>
    <x v="5"/>
    <s v="Winter"/>
    <s v="null"/>
    <s v="Gray"/>
    <n v="24.08"/>
    <n v="38.5"/>
    <n v="14.81"/>
    <d v="2025-08-06T00:00:00"/>
    <n v="43"/>
    <n v="4.0999999999999996"/>
    <x v="12"/>
    <b v="0"/>
    <s v="null"/>
    <x v="0"/>
    <n v="636.83000000000004"/>
    <n v="2025"/>
    <s v="August"/>
  </r>
  <r>
    <x v="2107"/>
    <x v="2"/>
    <x v="5"/>
    <s v="Spring"/>
    <s v="null"/>
    <s v="Red"/>
    <n v="74.77"/>
    <n v="0"/>
    <n v="74.77"/>
    <d v="2025-03-18T00:00:00"/>
    <n v="26"/>
    <n v="2.9"/>
    <x v="4"/>
    <b v="0"/>
    <s v="null"/>
    <x v="0"/>
    <n v="1944.02"/>
    <n v="2025"/>
    <s v="March"/>
  </r>
  <r>
    <x v="2108"/>
    <x v="5"/>
    <x v="4"/>
    <s v="Spring"/>
    <s v="XL"/>
    <s v="Navy"/>
    <n v="105.98"/>
    <n v="0"/>
    <n v="105.98"/>
    <d v="2024-10-02T00:00:00"/>
    <n v="32"/>
    <n v="2.5"/>
    <x v="1"/>
    <b v="1"/>
    <s v="Size Issue"/>
    <x v="2"/>
    <n v="3391.36"/>
    <n v="2024"/>
    <s v="October"/>
  </r>
  <r>
    <x v="2109"/>
    <x v="3"/>
    <x v="0"/>
    <s v="Summer"/>
    <s v="L"/>
    <s v="White"/>
    <n v="81.650000000000006"/>
    <n v="7.7"/>
    <n v="75.36"/>
    <d v="2025-08-06T00:00:00"/>
    <n v="23"/>
    <n v="2.6"/>
    <x v="3"/>
    <b v="0"/>
    <s v="null"/>
    <x v="0"/>
    <n v="1733.28"/>
    <n v="2025"/>
    <s v="August"/>
  </r>
  <r>
    <x v="2110"/>
    <x v="3"/>
    <x v="7"/>
    <s v="Fall"/>
    <s v="S"/>
    <s v="Black"/>
    <n v="92.66"/>
    <n v="8.3000000000000007"/>
    <n v="84.97"/>
    <d v="2025-08-06T00:00:00"/>
    <n v="5"/>
    <n v="3.3"/>
    <x v="21"/>
    <b v="0"/>
    <s v="null"/>
    <x v="0"/>
    <n v="424.85"/>
    <n v="2025"/>
    <s v="August"/>
  </r>
  <r>
    <x v="2111"/>
    <x v="2"/>
    <x v="3"/>
    <s v="Summer"/>
    <s v="null"/>
    <s v="Brown"/>
    <n v="41.04"/>
    <n v="0"/>
    <n v="41.04"/>
    <d v="2025-08-06T00:00:00"/>
    <n v="43"/>
    <s v="null"/>
    <x v="0"/>
    <b v="0"/>
    <s v="null"/>
    <x v="0"/>
    <n v="1764.72"/>
    <n v="2025"/>
    <s v="August"/>
  </r>
  <r>
    <x v="2112"/>
    <x v="0"/>
    <x v="7"/>
    <s v="Fall"/>
    <s v="M"/>
    <s v="Pink"/>
    <n v="169.98"/>
    <n v="5.8"/>
    <n v="160.12"/>
    <d v="2025-08-06T00:00:00"/>
    <n v="12"/>
    <n v="2.1"/>
    <x v="36"/>
    <b v="0"/>
    <s v="null"/>
    <x v="0"/>
    <n v="1921.44"/>
    <n v="2025"/>
    <s v="August"/>
  </r>
  <r>
    <x v="2113"/>
    <x v="2"/>
    <x v="3"/>
    <s v="Winter"/>
    <s v="null"/>
    <s v="Red"/>
    <n v="66.12"/>
    <n v="51"/>
    <n v="32.4"/>
    <d v="2025-08-06T00:00:00"/>
    <n v="17"/>
    <n v="2.2000000000000002"/>
    <x v="40"/>
    <b v="0"/>
    <s v="null"/>
    <x v="0"/>
    <n v="550.79999999999995"/>
    <n v="2025"/>
    <s v="August"/>
  </r>
  <r>
    <x v="2114"/>
    <x v="5"/>
    <x v="2"/>
    <s v="Spring"/>
    <s v="S"/>
    <s v="Purple"/>
    <n v="139.87"/>
    <n v="14.5"/>
    <n v="119.59"/>
    <d v="2024-09-13T00:00:00"/>
    <n v="13"/>
    <n v="1.3"/>
    <x v="31"/>
    <b v="0"/>
    <s v="null"/>
    <x v="0"/>
    <n v="1554.67"/>
    <n v="2024"/>
    <s v="September"/>
  </r>
  <r>
    <x v="2115"/>
    <x v="2"/>
    <x v="0"/>
    <s v="Winter"/>
    <s v="null"/>
    <s v="Pink"/>
    <n v="70.23"/>
    <n v="49.9"/>
    <n v="35.19"/>
    <d v="2025-08-06T00:00:00"/>
    <n v="0"/>
    <n v="4.5999999999999996"/>
    <x v="10"/>
    <b v="1"/>
    <s v="Damaged"/>
    <x v="3"/>
    <n v="0"/>
    <n v="2025"/>
    <s v="August"/>
  </r>
  <r>
    <x v="2116"/>
    <x v="3"/>
    <x v="0"/>
    <s v="Winter"/>
    <s v="XL"/>
    <s v="Blue"/>
    <n v="129.9"/>
    <n v="39.9"/>
    <n v="78.069999999999993"/>
    <d v="2025-08-06T00:00:00"/>
    <n v="28"/>
    <n v="1.3"/>
    <x v="31"/>
    <b v="0"/>
    <s v="null"/>
    <x v="0"/>
    <n v="2185.96"/>
    <n v="2025"/>
    <s v="August"/>
  </r>
  <r>
    <x v="2117"/>
    <x v="4"/>
    <x v="0"/>
    <s v="Spring"/>
    <s v="L"/>
    <s v="Beige"/>
    <n v="75.78"/>
    <n v="0"/>
    <n v="75.78"/>
    <d v="2025-01-28T00:00:00"/>
    <n v="12"/>
    <n v="3.6"/>
    <x v="15"/>
    <b v="0"/>
    <s v="null"/>
    <x v="0"/>
    <n v="909.36"/>
    <n v="2025"/>
    <s v="January"/>
  </r>
  <r>
    <x v="2118"/>
    <x v="4"/>
    <x v="4"/>
    <s v="Winter"/>
    <s v="M"/>
    <s v="Beige"/>
    <n v="93.41"/>
    <n v="0"/>
    <n v="93.41"/>
    <d v="2025-08-06T00:00:00"/>
    <n v="4"/>
    <n v="3.2"/>
    <x v="35"/>
    <b v="1"/>
    <s v="Size Issue"/>
    <x v="2"/>
    <n v="373.64"/>
    <n v="2025"/>
    <s v="August"/>
  </r>
  <r>
    <x v="2119"/>
    <x v="1"/>
    <x v="2"/>
    <s v="Spring"/>
    <s v="L"/>
    <s v="Red"/>
    <n v="66.900000000000006"/>
    <n v="0"/>
    <n v="66.900000000000006"/>
    <d v="2025-05-07T00:00:00"/>
    <n v="1"/>
    <n v="2.8"/>
    <x v="22"/>
    <b v="0"/>
    <s v="null"/>
    <x v="0"/>
    <n v="66.900000000000006"/>
    <n v="2025"/>
    <s v="May"/>
  </r>
  <r>
    <x v="2120"/>
    <x v="1"/>
    <x v="3"/>
    <s v="Fall"/>
    <s v="L"/>
    <s v="Green"/>
    <n v="110.45"/>
    <n v="6.6"/>
    <n v="103.16"/>
    <d v="2025-08-06T00:00:00"/>
    <n v="6"/>
    <s v="null"/>
    <x v="0"/>
    <b v="0"/>
    <s v="null"/>
    <x v="0"/>
    <n v="618.96"/>
    <n v="2025"/>
    <s v="August"/>
  </r>
  <r>
    <x v="2121"/>
    <x v="4"/>
    <x v="0"/>
    <s v="Fall"/>
    <s v="L"/>
    <s v="Gray"/>
    <n v="52.73"/>
    <n v="0"/>
    <n v="52.73"/>
    <d v="2025-08-06T00:00:00"/>
    <n v="10"/>
    <n v="4.5"/>
    <x v="24"/>
    <b v="0"/>
    <s v="null"/>
    <x v="0"/>
    <n v="527.29999999999995"/>
    <n v="2025"/>
    <s v="August"/>
  </r>
  <r>
    <x v="2122"/>
    <x v="0"/>
    <x v="5"/>
    <s v="Fall"/>
    <s v="L"/>
    <s v="Blue"/>
    <n v="89.13"/>
    <n v="0"/>
    <n v="89.13"/>
    <d v="2025-08-06T00:00:00"/>
    <n v="17"/>
    <n v="4.0999999999999996"/>
    <x v="12"/>
    <b v="0"/>
    <s v="null"/>
    <x v="0"/>
    <n v="1515.21"/>
    <n v="2025"/>
    <s v="August"/>
  </r>
  <r>
    <x v="2123"/>
    <x v="0"/>
    <x v="2"/>
    <s v="Summer"/>
    <s v="L"/>
    <s v="Green"/>
    <n v="171.78"/>
    <n v="44.1"/>
    <n v="96.03"/>
    <d v="2025-08-06T00:00:00"/>
    <n v="25"/>
    <s v="null"/>
    <x v="0"/>
    <b v="1"/>
    <s v="Color Mismatch"/>
    <x v="1"/>
    <n v="2400.75"/>
    <n v="2025"/>
    <s v="August"/>
  </r>
  <r>
    <x v="2124"/>
    <x v="3"/>
    <x v="6"/>
    <s v="Winter"/>
    <s v="M"/>
    <s v="Pink"/>
    <n v="129"/>
    <n v="0"/>
    <n v="129"/>
    <d v="2025-08-06T00:00:00"/>
    <n v="13"/>
    <n v="3.8"/>
    <x v="17"/>
    <b v="1"/>
    <s v="Changed Mind"/>
    <x v="5"/>
    <n v="1677"/>
    <n v="2025"/>
    <s v="August"/>
  </r>
  <r>
    <x v="2125"/>
    <x v="3"/>
    <x v="0"/>
    <s v="Summer"/>
    <s v="XS"/>
    <s v="Brown"/>
    <n v="160.59"/>
    <n v="0"/>
    <n v="160.59"/>
    <d v="2025-08-06T00:00:00"/>
    <n v="8"/>
    <n v="2.9"/>
    <x v="4"/>
    <b v="0"/>
    <s v="null"/>
    <x v="0"/>
    <n v="1284.72"/>
    <n v="2025"/>
    <s v="August"/>
  </r>
  <r>
    <x v="2126"/>
    <x v="1"/>
    <x v="2"/>
    <s v="Summer"/>
    <s v="L"/>
    <s v="Red"/>
    <n v="56.38"/>
    <n v="0"/>
    <n v="56.38"/>
    <d v="2025-08-06T00:00:00"/>
    <n v="9"/>
    <s v="null"/>
    <x v="0"/>
    <b v="0"/>
    <s v="null"/>
    <x v="0"/>
    <n v="507.42"/>
    <n v="2025"/>
    <s v="August"/>
  </r>
  <r>
    <x v="2127"/>
    <x v="0"/>
    <x v="6"/>
    <s v="Winter"/>
    <s v="L"/>
    <s v="Green"/>
    <n v="109.2"/>
    <n v="26.6"/>
    <n v="80.150000000000006"/>
    <d v="2025-08-06T00:00:00"/>
    <n v="21"/>
    <n v="3.9"/>
    <x v="26"/>
    <b v="1"/>
    <s v="Quality Issue"/>
    <x v="4"/>
    <n v="1683.15"/>
    <n v="2025"/>
    <s v="August"/>
  </r>
  <r>
    <x v="2128"/>
    <x v="2"/>
    <x v="1"/>
    <s v="Spring"/>
    <s v="null"/>
    <s v="Pink"/>
    <n v="21.43"/>
    <n v="0"/>
    <n v="21.43"/>
    <d v="2025-02-03T00:00:00"/>
    <n v="38"/>
    <n v="1.9"/>
    <x v="29"/>
    <b v="0"/>
    <s v="null"/>
    <x v="0"/>
    <n v="814.34"/>
    <n v="2025"/>
    <s v="February"/>
  </r>
  <r>
    <x v="2129"/>
    <x v="3"/>
    <x v="4"/>
    <s v="Winter"/>
    <s v="M"/>
    <s v="Purple"/>
    <n v="87.11"/>
    <n v="0"/>
    <n v="87.11"/>
    <d v="2025-08-06T00:00:00"/>
    <n v="36"/>
    <n v="2.2999999999999998"/>
    <x v="27"/>
    <b v="0"/>
    <s v="null"/>
    <x v="0"/>
    <n v="3135.96"/>
    <n v="2025"/>
    <s v="August"/>
  </r>
  <r>
    <x v="2130"/>
    <x v="2"/>
    <x v="7"/>
    <s v="Fall"/>
    <s v="null"/>
    <s v="Navy"/>
    <n v="36.29"/>
    <n v="0"/>
    <n v="36.29"/>
    <d v="2025-08-06T00:00:00"/>
    <n v="47"/>
    <n v="2.8"/>
    <x v="22"/>
    <b v="0"/>
    <s v="null"/>
    <x v="0"/>
    <n v="1705.6299999999999"/>
    <n v="2025"/>
    <s v="August"/>
  </r>
  <r>
    <x v="2131"/>
    <x v="5"/>
    <x v="4"/>
    <s v="Spring"/>
    <s v="M"/>
    <s v="Green"/>
    <n v="105.59"/>
    <n v="0"/>
    <n v="105.59"/>
    <d v="2025-06-27T00:00:00"/>
    <n v="37"/>
    <n v="4.7"/>
    <x v="34"/>
    <b v="0"/>
    <s v="null"/>
    <x v="0"/>
    <n v="3906.83"/>
    <n v="2025"/>
    <s v="June"/>
  </r>
  <r>
    <x v="2132"/>
    <x v="5"/>
    <x v="0"/>
    <s v="Fall"/>
    <s v="S"/>
    <s v="Black"/>
    <n v="93.5"/>
    <n v="0"/>
    <n v="93.5"/>
    <d v="2025-08-06T00:00:00"/>
    <n v="4"/>
    <n v="3.7"/>
    <x v="13"/>
    <b v="0"/>
    <s v="null"/>
    <x v="0"/>
    <n v="374"/>
    <n v="2025"/>
    <s v="August"/>
  </r>
  <r>
    <x v="2133"/>
    <x v="2"/>
    <x v="5"/>
    <s v="Winter"/>
    <s v="null"/>
    <s v="Black"/>
    <n v="41.72"/>
    <n v="9.5"/>
    <n v="37.76"/>
    <d v="2025-08-06T00:00:00"/>
    <n v="9"/>
    <n v="3.9"/>
    <x v="26"/>
    <b v="0"/>
    <s v="null"/>
    <x v="0"/>
    <n v="339.84"/>
    <n v="2025"/>
    <s v="August"/>
  </r>
  <r>
    <x v="2134"/>
    <x v="2"/>
    <x v="3"/>
    <s v="Summer"/>
    <s v="null"/>
    <s v="Red"/>
    <n v="74.540000000000006"/>
    <n v="58.1"/>
    <n v="31.23"/>
    <d v="2025-08-06T00:00:00"/>
    <n v="35"/>
    <n v="4.8"/>
    <x v="33"/>
    <b v="0"/>
    <s v="null"/>
    <x v="0"/>
    <n v="1093.05"/>
    <n v="2025"/>
    <s v="August"/>
  </r>
  <r>
    <x v="2135"/>
    <x v="5"/>
    <x v="1"/>
    <s v="Spring"/>
    <s v="null"/>
    <s v="Blue"/>
    <n v="85.49"/>
    <n v="0"/>
    <n v="85.49"/>
    <d v="2024-12-16T00:00:00"/>
    <n v="0"/>
    <n v="3.7"/>
    <x v="13"/>
    <b v="0"/>
    <s v="null"/>
    <x v="0"/>
    <n v="0"/>
    <n v="2024"/>
    <s v="December"/>
  </r>
  <r>
    <x v="2136"/>
    <x v="5"/>
    <x v="0"/>
    <s v="Summer"/>
    <s v="M"/>
    <s v="Green"/>
    <n v="131.05000000000001"/>
    <n v="0"/>
    <n v="131.05000000000001"/>
    <d v="2025-08-06T00:00:00"/>
    <n v="23"/>
    <n v="4.9000000000000004"/>
    <x v="19"/>
    <b v="0"/>
    <s v="null"/>
    <x v="0"/>
    <n v="3014.15"/>
    <n v="2025"/>
    <s v="August"/>
  </r>
  <r>
    <x v="2137"/>
    <x v="4"/>
    <x v="7"/>
    <s v="Summer"/>
    <s v="XL"/>
    <s v="Pink"/>
    <n v="63.5"/>
    <n v="0"/>
    <n v="63.5"/>
    <d v="2025-08-06T00:00:00"/>
    <n v="17"/>
    <n v="2.6"/>
    <x v="3"/>
    <b v="0"/>
    <s v="null"/>
    <x v="0"/>
    <n v="1079.5"/>
    <n v="2025"/>
    <s v="August"/>
  </r>
  <r>
    <x v="2138"/>
    <x v="1"/>
    <x v="1"/>
    <s v="Fall"/>
    <s v="M"/>
    <s v="Beige"/>
    <n v="75.540000000000006"/>
    <n v="0"/>
    <n v="75.540000000000006"/>
    <d v="2025-08-06T00:00:00"/>
    <n v="7"/>
    <n v="3.3"/>
    <x v="21"/>
    <b v="0"/>
    <s v="null"/>
    <x v="0"/>
    <n v="528.78000000000009"/>
    <n v="2025"/>
    <s v="August"/>
  </r>
  <r>
    <x v="2139"/>
    <x v="1"/>
    <x v="3"/>
    <s v="Fall"/>
    <s v="XXL"/>
    <s v="Beige"/>
    <n v="110.77"/>
    <n v="0"/>
    <n v="110.77"/>
    <d v="2025-08-06T00:00:00"/>
    <n v="48"/>
    <n v="2.6"/>
    <x v="3"/>
    <b v="0"/>
    <s v="null"/>
    <x v="0"/>
    <n v="5316.96"/>
    <n v="2025"/>
    <s v="August"/>
  </r>
  <r>
    <x v="2140"/>
    <x v="3"/>
    <x v="3"/>
    <s v="Summer"/>
    <s v="M"/>
    <s v="White"/>
    <n v="190.71"/>
    <n v="6.3"/>
    <n v="178.7"/>
    <d v="2025-08-06T00:00:00"/>
    <n v="1"/>
    <n v="2"/>
    <x v="38"/>
    <b v="0"/>
    <s v="null"/>
    <x v="0"/>
    <n v="178.7"/>
    <n v="2025"/>
    <s v="August"/>
  </r>
  <r>
    <x v="2141"/>
    <x v="1"/>
    <x v="3"/>
    <s v="Fall"/>
    <s v="L"/>
    <s v="White"/>
    <n v="100.56"/>
    <n v="17.3"/>
    <n v="83.16"/>
    <d v="2025-08-06T00:00:00"/>
    <n v="21"/>
    <n v="3.6"/>
    <x v="15"/>
    <b v="0"/>
    <s v="null"/>
    <x v="0"/>
    <n v="1746.36"/>
    <n v="2025"/>
    <s v="August"/>
  </r>
  <r>
    <x v="2142"/>
    <x v="0"/>
    <x v="7"/>
    <s v="Summer"/>
    <s v="XXL"/>
    <s v="Pink"/>
    <n v="221.59"/>
    <n v="8.6"/>
    <n v="202.53"/>
    <d v="2025-08-06T00:00:00"/>
    <n v="5"/>
    <s v="null"/>
    <x v="0"/>
    <b v="0"/>
    <s v="null"/>
    <x v="0"/>
    <n v="1012.65"/>
    <n v="2025"/>
    <s v="August"/>
  </r>
  <r>
    <x v="2143"/>
    <x v="4"/>
    <x v="6"/>
    <s v="Summer"/>
    <s v="L"/>
    <s v="Beige"/>
    <n v="55.21"/>
    <n v="0"/>
    <n v="55.21"/>
    <d v="2025-08-06T00:00:00"/>
    <n v="21"/>
    <n v="1.8"/>
    <x v="23"/>
    <b v="1"/>
    <s v="Wrong Item"/>
    <x v="6"/>
    <n v="1159.4100000000001"/>
    <n v="2025"/>
    <s v="August"/>
  </r>
  <r>
    <x v="2144"/>
    <x v="2"/>
    <x v="1"/>
    <s v="Fall"/>
    <s v="null"/>
    <s v="Black"/>
    <n v="17.87"/>
    <n v="0"/>
    <n v="17.87"/>
    <d v="2025-08-06T00:00:00"/>
    <n v="47"/>
    <s v="null"/>
    <x v="0"/>
    <b v="0"/>
    <s v="null"/>
    <x v="0"/>
    <n v="839.8900000000001"/>
    <n v="2025"/>
    <s v="August"/>
  </r>
  <r>
    <x v="2145"/>
    <x v="4"/>
    <x v="1"/>
    <s v="Summer"/>
    <s v="XS"/>
    <s v="Pink"/>
    <n v="56.57"/>
    <n v="0"/>
    <n v="56.57"/>
    <d v="2025-08-06T00:00:00"/>
    <n v="43"/>
    <n v="4.4000000000000004"/>
    <x v="6"/>
    <b v="1"/>
    <s v="Size Issue"/>
    <x v="2"/>
    <n v="2432.5100000000002"/>
    <n v="2025"/>
    <s v="August"/>
  </r>
  <r>
    <x v="2146"/>
    <x v="2"/>
    <x v="6"/>
    <s v="Spring"/>
    <s v="null"/>
    <s v="Purple"/>
    <n v="47.74"/>
    <n v="0"/>
    <n v="47.74"/>
    <d v="2024-12-25T00:00:00"/>
    <n v="17"/>
    <n v="2.9"/>
    <x v="4"/>
    <b v="0"/>
    <s v="null"/>
    <x v="0"/>
    <n v="811.58"/>
    <n v="2024"/>
    <s v="December"/>
  </r>
  <r>
    <x v="2147"/>
    <x v="5"/>
    <x v="2"/>
    <s v="Fall"/>
    <s v="M"/>
    <s v="Navy"/>
    <n v="152.88"/>
    <n v="8.9"/>
    <n v="139.27000000000001"/>
    <d v="2025-08-06T00:00:00"/>
    <n v="19"/>
    <n v="2.2000000000000002"/>
    <x v="40"/>
    <b v="0"/>
    <s v="null"/>
    <x v="0"/>
    <n v="2646.13"/>
    <n v="2025"/>
    <s v="August"/>
  </r>
  <r>
    <x v="2148"/>
    <x v="0"/>
    <x v="2"/>
    <s v="Winter"/>
    <s v="M"/>
    <s v="Beige"/>
    <n v="199.61"/>
    <n v="37.700000000000003"/>
    <n v="124.36"/>
    <d v="2025-08-06T00:00:00"/>
    <n v="6"/>
    <s v="null"/>
    <x v="0"/>
    <b v="0"/>
    <s v="null"/>
    <x v="0"/>
    <n v="746.16"/>
    <n v="2025"/>
    <s v="August"/>
  </r>
  <r>
    <x v="2149"/>
    <x v="2"/>
    <x v="6"/>
    <s v="Summer"/>
    <s v="null"/>
    <s v="Gray"/>
    <n v="57.25"/>
    <n v="0"/>
    <n v="57.25"/>
    <d v="2025-08-06T00:00:00"/>
    <n v="22"/>
    <n v="5"/>
    <x v="37"/>
    <b v="0"/>
    <s v="null"/>
    <x v="0"/>
    <n v="1259.5"/>
    <n v="2025"/>
    <s v="August"/>
  </r>
  <r>
    <x v="2150"/>
    <x v="5"/>
    <x v="4"/>
    <s v="Fall"/>
    <s v="XL"/>
    <s v="Blue"/>
    <n v="134.41"/>
    <n v="55.3"/>
    <n v="60.08"/>
    <d v="2025-08-06T00:00:00"/>
    <n v="12"/>
    <n v="3.2"/>
    <x v="35"/>
    <b v="0"/>
    <s v="null"/>
    <x v="0"/>
    <n v="720.96"/>
    <n v="2025"/>
    <s v="August"/>
  </r>
  <r>
    <x v="2151"/>
    <x v="4"/>
    <x v="5"/>
    <s v="Fall"/>
    <s v="S"/>
    <s v="Brown"/>
    <n v="111.43"/>
    <n v="43.5"/>
    <n v="62.96"/>
    <d v="2025-08-06T00:00:00"/>
    <n v="22"/>
    <n v="4.8"/>
    <x v="33"/>
    <b v="0"/>
    <s v="null"/>
    <x v="0"/>
    <n v="1385.1200000000001"/>
    <n v="2025"/>
    <s v="August"/>
  </r>
  <r>
    <x v="2152"/>
    <x v="2"/>
    <x v="1"/>
    <s v="Spring"/>
    <s v="null"/>
    <s v="Brown"/>
    <n v="15.36"/>
    <n v="36.799999999999997"/>
    <n v="9.7100000000000009"/>
    <d v="2025-04-29T00:00:00"/>
    <n v="46"/>
    <n v="2.2999999999999998"/>
    <x v="27"/>
    <b v="0"/>
    <s v="null"/>
    <x v="0"/>
    <n v="446.66"/>
    <n v="2025"/>
    <s v="April"/>
  </r>
  <r>
    <x v="2153"/>
    <x v="1"/>
    <x v="6"/>
    <s v="Fall"/>
    <s v="XL"/>
    <s v="Black"/>
    <n v="100.03"/>
    <n v="51.8"/>
    <n v="48.21"/>
    <d v="2025-08-06T00:00:00"/>
    <n v="43"/>
    <n v="5"/>
    <x v="37"/>
    <b v="0"/>
    <s v="null"/>
    <x v="0"/>
    <n v="2073.0300000000002"/>
    <n v="2025"/>
    <s v="August"/>
  </r>
  <r>
    <x v="2154"/>
    <x v="3"/>
    <x v="1"/>
    <s v="Summer"/>
    <s v="S"/>
    <s v="Black"/>
    <n v="173.75"/>
    <n v="19.2"/>
    <n v="140.38999999999999"/>
    <d v="2025-08-06T00:00:00"/>
    <n v="38"/>
    <s v="null"/>
    <x v="0"/>
    <b v="0"/>
    <s v="null"/>
    <x v="0"/>
    <n v="5334.82"/>
    <n v="2025"/>
    <s v="August"/>
  </r>
  <r>
    <x v="2155"/>
    <x v="4"/>
    <x v="6"/>
    <s v="Winter"/>
    <s v="XL"/>
    <s v="Green"/>
    <n v="37.979999999999997"/>
    <n v="15.2"/>
    <n v="32.21"/>
    <d v="2025-08-06T00:00:00"/>
    <n v="25"/>
    <n v="3.6"/>
    <x v="15"/>
    <b v="0"/>
    <s v="null"/>
    <x v="0"/>
    <n v="805.25"/>
    <n v="2025"/>
    <s v="August"/>
  </r>
  <r>
    <x v="2156"/>
    <x v="5"/>
    <x v="7"/>
    <s v="Summer"/>
    <s v="M"/>
    <s v="Black"/>
    <n v="154.11000000000001"/>
    <n v="0"/>
    <n v="154.11000000000001"/>
    <d v="2025-08-06T00:00:00"/>
    <n v="50"/>
    <n v="3.1"/>
    <x v="30"/>
    <b v="0"/>
    <s v="null"/>
    <x v="0"/>
    <n v="7705.5000000000009"/>
    <n v="2025"/>
    <s v="August"/>
  </r>
  <r>
    <x v="2157"/>
    <x v="2"/>
    <x v="5"/>
    <s v="Spring"/>
    <s v="null"/>
    <s v="Purple"/>
    <n v="69.8"/>
    <n v="46.9"/>
    <n v="37.06"/>
    <d v="2024-10-21T00:00:00"/>
    <n v="26"/>
    <n v="3.8"/>
    <x v="17"/>
    <b v="0"/>
    <s v="null"/>
    <x v="0"/>
    <n v="963.56000000000006"/>
    <n v="2024"/>
    <s v="October"/>
  </r>
  <r>
    <x v="2158"/>
    <x v="5"/>
    <x v="6"/>
    <s v="Winter"/>
    <s v="XXL"/>
    <s v="Gray"/>
    <n v="171.16"/>
    <n v="0"/>
    <n v="171.16"/>
    <d v="2025-08-06T00:00:00"/>
    <n v="26"/>
    <n v="4.3"/>
    <x v="2"/>
    <b v="0"/>
    <s v="null"/>
    <x v="0"/>
    <n v="4450.16"/>
    <n v="2025"/>
    <s v="August"/>
  </r>
  <r>
    <x v="2159"/>
    <x v="0"/>
    <x v="0"/>
    <s v="Summer"/>
    <s v="XXL"/>
    <s v="White"/>
    <n v="118.57"/>
    <n v="0"/>
    <n v="118.57"/>
    <d v="2025-08-06T00:00:00"/>
    <n v="6"/>
    <n v="1.4"/>
    <x v="28"/>
    <b v="1"/>
    <s v="Quality Issue"/>
    <x v="4"/>
    <n v="711.42"/>
    <n v="2025"/>
    <s v="August"/>
  </r>
  <r>
    <x v="2160"/>
    <x v="5"/>
    <x v="3"/>
    <s v="Winter"/>
    <s v="XXL"/>
    <s v="Pink"/>
    <n v="118.46"/>
    <n v="0"/>
    <n v="118.46"/>
    <d v="2025-08-06T00:00:00"/>
    <n v="40"/>
    <n v="2.2999999999999998"/>
    <x v="27"/>
    <b v="0"/>
    <s v="null"/>
    <x v="0"/>
    <n v="4738.3999999999996"/>
    <n v="2025"/>
    <s v="August"/>
  </r>
  <r>
    <x v="2161"/>
    <x v="3"/>
    <x v="0"/>
    <s v="Summer"/>
    <s v="L"/>
    <s v="Green"/>
    <n v="122.7"/>
    <n v="0"/>
    <n v="122.7"/>
    <d v="2025-08-06T00:00:00"/>
    <n v="9"/>
    <s v="null"/>
    <x v="0"/>
    <b v="0"/>
    <s v="null"/>
    <x v="0"/>
    <n v="1104.3"/>
    <n v="2025"/>
    <s v="August"/>
  </r>
  <r>
    <x v="2162"/>
    <x v="2"/>
    <x v="6"/>
    <s v="Spring"/>
    <s v="null"/>
    <s v="Black"/>
    <n v="68.2"/>
    <n v="0"/>
    <n v="68.2"/>
    <d v="2025-04-05T00:00:00"/>
    <n v="2"/>
    <n v="3.8"/>
    <x v="17"/>
    <b v="0"/>
    <s v="null"/>
    <x v="0"/>
    <n v="136.4"/>
    <n v="2025"/>
    <s v="April"/>
  </r>
  <r>
    <x v="2163"/>
    <x v="3"/>
    <x v="4"/>
    <s v="Spring"/>
    <s v="XL"/>
    <s v="White"/>
    <n v="178.56"/>
    <n v="0"/>
    <n v="178.56"/>
    <d v="2025-03-16T00:00:00"/>
    <n v="46"/>
    <n v="2.6"/>
    <x v="3"/>
    <b v="0"/>
    <s v="null"/>
    <x v="0"/>
    <n v="8213.76"/>
    <n v="2025"/>
    <s v="March"/>
  </r>
  <r>
    <x v="2164"/>
    <x v="2"/>
    <x v="1"/>
    <s v="Summer"/>
    <s v="null"/>
    <s v="Green"/>
    <n v="30.46"/>
    <n v="31.4"/>
    <n v="20.9"/>
    <d v="2025-08-06T00:00:00"/>
    <n v="40"/>
    <n v="2.4"/>
    <x v="9"/>
    <b v="0"/>
    <s v="null"/>
    <x v="0"/>
    <n v="836"/>
    <n v="2025"/>
    <s v="August"/>
  </r>
  <r>
    <x v="2165"/>
    <x v="2"/>
    <x v="2"/>
    <s v="Summer"/>
    <s v="null"/>
    <s v="Black"/>
    <n v="76.08"/>
    <n v="0"/>
    <n v="76.08"/>
    <d v="2025-08-06T00:00:00"/>
    <n v="6"/>
    <n v="4.9000000000000004"/>
    <x v="19"/>
    <b v="0"/>
    <s v="null"/>
    <x v="0"/>
    <n v="456.48"/>
    <n v="2025"/>
    <s v="August"/>
  </r>
  <r>
    <x v="2166"/>
    <x v="3"/>
    <x v="2"/>
    <s v="Winter"/>
    <s v="M"/>
    <s v="Brown"/>
    <n v="116.15"/>
    <n v="16.5"/>
    <n v="96.99"/>
    <d v="2025-08-06T00:00:00"/>
    <n v="11"/>
    <n v="3"/>
    <x v="0"/>
    <b v="0"/>
    <s v="null"/>
    <x v="0"/>
    <n v="1066.8899999999999"/>
    <n v="2025"/>
    <s v="August"/>
  </r>
  <r>
    <x v="2167"/>
    <x v="3"/>
    <x v="4"/>
    <s v="Winter"/>
    <s v="XS"/>
    <s v="White"/>
    <n v="98.22"/>
    <n v="0"/>
    <n v="98.22"/>
    <d v="2025-08-06T00:00:00"/>
    <n v="27"/>
    <n v="3.3"/>
    <x v="21"/>
    <b v="0"/>
    <s v="null"/>
    <x v="0"/>
    <n v="2651.94"/>
    <n v="2025"/>
    <s v="August"/>
  </r>
  <r>
    <x v="2168"/>
    <x v="3"/>
    <x v="5"/>
    <s v="Winter"/>
    <s v="null"/>
    <s v="Beige"/>
    <n v="66.58"/>
    <n v="0"/>
    <n v="66.58"/>
    <d v="2025-08-06T00:00:00"/>
    <n v="45"/>
    <n v="3.4"/>
    <x v="7"/>
    <b v="0"/>
    <s v="null"/>
    <x v="0"/>
    <n v="2996.1"/>
    <n v="2025"/>
    <s v="August"/>
  </r>
  <r>
    <x v="2169"/>
    <x v="2"/>
    <x v="1"/>
    <s v="Spring"/>
    <s v="null"/>
    <s v="Beige"/>
    <n v="69.22"/>
    <n v="0"/>
    <n v="69.22"/>
    <d v="2024-09-05T00:00:00"/>
    <n v="42"/>
    <n v="3.8"/>
    <x v="17"/>
    <b v="0"/>
    <s v="null"/>
    <x v="0"/>
    <n v="2907.24"/>
    <n v="2024"/>
    <s v="September"/>
  </r>
  <r>
    <x v="2170"/>
    <x v="1"/>
    <x v="1"/>
    <s v="Winter"/>
    <s v="XL"/>
    <s v="Black"/>
    <n v="85.01"/>
    <n v="0"/>
    <n v="85.01"/>
    <d v="2025-08-06T00:00:00"/>
    <n v="39"/>
    <n v="4.3"/>
    <x v="2"/>
    <b v="0"/>
    <s v="null"/>
    <x v="0"/>
    <n v="3315.3900000000003"/>
    <n v="2025"/>
    <s v="August"/>
  </r>
  <r>
    <x v="2171"/>
    <x v="1"/>
    <x v="3"/>
    <s v="Summer"/>
    <s v="XL"/>
    <s v="Black"/>
    <n v="31.41"/>
    <n v="0"/>
    <n v="31.41"/>
    <d v="2025-08-06T00:00:00"/>
    <n v="10"/>
    <n v="2.1"/>
    <x v="36"/>
    <b v="0"/>
    <s v="null"/>
    <x v="0"/>
    <n v="314.10000000000002"/>
    <n v="2025"/>
    <s v="August"/>
  </r>
  <r>
    <x v="2172"/>
    <x v="5"/>
    <x v="2"/>
    <s v="Winter"/>
    <s v="L"/>
    <s v="Brown"/>
    <n v="50.58"/>
    <n v="0"/>
    <n v="50.58"/>
    <d v="2025-08-06T00:00:00"/>
    <n v="1"/>
    <n v="3.1"/>
    <x v="30"/>
    <b v="1"/>
    <s v="Changed Mind"/>
    <x v="5"/>
    <n v="50.58"/>
    <n v="2025"/>
    <s v="August"/>
  </r>
  <r>
    <x v="2173"/>
    <x v="2"/>
    <x v="2"/>
    <s v="Winter"/>
    <s v="null"/>
    <s v="Beige"/>
    <n v="79.37"/>
    <n v="54.8"/>
    <n v="35.880000000000003"/>
    <d v="2025-08-06T00:00:00"/>
    <n v="40"/>
    <n v="2.6"/>
    <x v="3"/>
    <b v="0"/>
    <s v="null"/>
    <x v="0"/>
    <n v="1435.2"/>
    <n v="2025"/>
    <s v="August"/>
  </r>
  <r>
    <x v="2174"/>
    <x v="4"/>
    <x v="5"/>
    <s v="Summer"/>
    <s v="XL"/>
    <s v="Pink"/>
    <n v="105.52"/>
    <n v="0"/>
    <n v="105.52"/>
    <d v="2025-08-06T00:00:00"/>
    <n v="20"/>
    <n v="4.9000000000000004"/>
    <x v="19"/>
    <b v="1"/>
    <s v="Size Issue"/>
    <x v="2"/>
    <n v="2110.4"/>
    <n v="2025"/>
    <s v="August"/>
  </r>
  <r>
    <x v="2175"/>
    <x v="3"/>
    <x v="5"/>
    <s v="Summer"/>
    <s v="XXL"/>
    <s v="White"/>
    <n v="154.02000000000001"/>
    <n v="0"/>
    <n v="154.02000000000001"/>
    <d v="2025-08-06T00:00:00"/>
    <n v="23"/>
    <n v="1.3"/>
    <x v="31"/>
    <b v="0"/>
    <s v="null"/>
    <x v="0"/>
    <n v="3542.46"/>
    <n v="2025"/>
    <s v="Augus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s v="FB000001"/>
    <s v="Outerwear"/>
    <s v="Zara"/>
    <x v="0"/>
    <s v="XL"/>
    <s v="Red"/>
    <n v="196.01"/>
    <n v="0"/>
    <n v="196.01"/>
    <d v="2025-07-05T00:00:00"/>
    <n v="37"/>
    <n v="3"/>
    <n v="3"/>
    <b v="0"/>
    <s v="null"/>
    <s v="No Return"/>
    <n v="7252.37"/>
  </r>
  <r>
    <s v="FB000002"/>
    <s v="Tops"/>
    <s v="Uniqlo"/>
    <x v="1"/>
    <s v="L"/>
    <s v="Pink"/>
    <n v="119.64"/>
    <n v="0"/>
    <n v="119.64"/>
    <d v="2025-08-06T00:00:00"/>
    <n v="2"/>
    <n v="2.5"/>
    <n v="2.5"/>
    <b v="0"/>
    <s v="null"/>
    <s v="No Return"/>
    <n v="239.28"/>
  </r>
  <r>
    <s v="FB000003"/>
    <s v="Accessories"/>
    <s v="Uniqlo"/>
    <x v="1"/>
    <s v="null"/>
    <s v="Black"/>
    <n v="33.799999999999997"/>
    <n v="0"/>
    <n v="33.799999999999997"/>
    <d v="2025-08-06T00:00:00"/>
    <n v="22"/>
    <n v="4.3"/>
    <n v="4.3"/>
    <b v="0"/>
    <s v="null"/>
    <s v="No Return"/>
    <n v="743.59999999999991"/>
  </r>
  <r>
    <s v="FB000004"/>
    <s v="Shoes"/>
    <s v="Uniqlo"/>
    <x v="0"/>
    <s v="XL"/>
    <s v="Black"/>
    <n v="75.36"/>
    <n v="0"/>
    <n v="75.36"/>
    <d v="2025-07-07T00:00:00"/>
    <n v="48"/>
    <n v="2.6"/>
    <n v="2.6"/>
    <b v="0"/>
    <s v="null"/>
    <s v="No Return"/>
    <n v="3617.2799999999997"/>
  </r>
  <r>
    <s v="FB000005"/>
    <s v="Tops"/>
    <s v="Banana Republic"/>
    <x v="1"/>
    <s v="XL"/>
    <s v="Black"/>
    <n v="105.02"/>
    <n v="0"/>
    <n v="105.02"/>
    <d v="2025-08-06T00:00:00"/>
    <n v="10"/>
    <s v="null"/>
    <n v="3"/>
    <b v="0"/>
    <s v="null"/>
    <s v="No Return"/>
    <n v="1050.2"/>
  </r>
  <r>
    <s v="FB000006"/>
    <s v="Accessories"/>
    <s v="Zara"/>
    <x v="2"/>
    <s v="null"/>
    <s v="White"/>
    <n v="35.03"/>
    <n v="35.4"/>
    <n v="22.63"/>
    <d v="2025-08-06T00:00:00"/>
    <n v="38"/>
    <n v="2.9"/>
    <n v="2.9"/>
    <b v="1"/>
    <s v="Color Mismatch"/>
    <s v="Color Mismatch"/>
    <n v="859.93999999999994"/>
  </r>
  <r>
    <s v="FB000007"/>
    <s v="Bottoms"/>
    <s v="Zara"/>
    <x v="0"/>
    <s v="S"/>
    <s v="Gray"/>
    <n v="53.83"/>
    <n v="54.5"/>
    <n v="24.49"/>
    <d v="2024-10-29T00:00:00"/>
    <n v="38"/>
    <n v="2.6"/>
    <n v="2.6"/>
    <b v="0"/>
    <s v="null"/>
    <s v="No Return"/>
    <n v="930.61999999999989"/>
  </r>
  <r>
    <s v="FB000008"/>
    <s v="Dresses"/>
    <s v="Mango"/>
    <x v="1"/>
    <s v="XL"/>
    <s v="Blue"/>
    <n v="91.55"/>
    <n v="22.1"/>
    <n v="71.319999999999993"/>
    <d v="2025-08-06T00:00:00"/>
    <n v="47"/>
    <n v="1.6"/>
    <n v="1.6"/>
    <b v="0"/>
    <s v="null"/>
    <s v="No Return"/>
    <n v="3352.0399999999995"/>
  </r>
  <r>
    <s v="FB000009"/>
    <s v="Outerwear"/>
    <s v="Uniqlo"/>
    <x v="0"/>
    <s v="XL"/>
    <s v="Green"/>
    <n v="227.73"/>
    <n v="12.8"/>
    <n v="198.58"/>
    <d v="2025-03-24T00:00:00"/>
    <n v="14"/>
    <s v="null"/>
    <n v="3"/>
    <b v="0"/>
    <s v="null"/>
    <s v="No Return"/>
    <n v="2780.1200000000003"/>
  </r>
  <r>
    <s v="FB000010"/>
    <s v="Outerwear"/>
    <s v="H&amp;M"/>
    <x v="2"/>
    <s v="XXL"/>
    <s v="Pink"/>
    <n v="248.41"/>
    <n v="10.9"/>
    <n v="221.33"/>
    <d v="2025-08-06T00:00:00"/>
    <n v="37"/>
    <s v="null"/>
    <n v="3"/>
    <b v="0"/>
    <s v="null"/>
    <s v="No Return"/>
    <n v="8189.21"/>
  </r>
  <r>
    <s v="FB000011"/>
    <s v="Tops"/>
    <s v="Mango"/>
    <x v="0"/>
    <s v="L"/>
    <s v="Black"/>
    <n v="116.84"/>
    <n v="0"/>
    <n v="116.84"/>
    <d v="2025-04-25T00:00:00"/>
    <n v="3"/>
    <n v="4.4000000000000004"/>
    <n v="4.4000000000000004"/>
    <b v="0"/>
    <s v="null"/>
    <s v="No Return"/>
    <n v="350.52"/>
  </r>
  <r>
    <s v="FB000012"/>
    <s v="Shoes"/>
    <s v="Uniqlo"/>
    <x v="1"/>
    <s v="S"/>
    <s v="Blue"/>
    <n v="146.97999999999999"/>
    <n v="0"/>
    <n v="146.97999999999999"/>
    <d v="2025-08-06T00:00:00"/>
    <n v="2"/>
    <n v="3.4"/>
    <n v="3.4"/>
    <b v="0"/>
    <s v="null"/>
    <s v="No Return"/>
    <n v="293.95999999999998"/>
  </r>
  <r>
    <s v="FB000013"/>
    <s v="Bottoms"/>
    <s v="Ann Taylor"/>
    <x v="0"/>
    <s v="S"/>
    <s v="White"/>
    <n v="37.51"/>
    <n v="0"/>
    <n v="37.51"/>
    <d v="2025-01-04T00:00:00"/>
    <n v="43"/>
    <s v="null"/>
    <n v="3"/>
    <b v="0"/>
    <s v="null"/>
    <s v="No Return"/>
    <n v="1612.9299999999998"/>
  </r>
  <r>
    <s v="FB000014"/>
    <s v="Dresses"/>
    <s v="Uniqlo"/>
    <x v="2"/>
    <s v="XS"/>
    <s v="Beige"/>
    <n v="48.15"/>
    <n v="0"/>
    <n v="48.15"/>
    <d v="2025-08-06T00:00:00"/>
    <n v="39"/>
    <n v="1.6"/>
    <n v="1.6"/>
    <b v="0"/>
    <s v="null"/>
    <s v="No Return"/>
    <n v="1877.85"/>
  </r>
  <r>
    <s v="FB000015"/>
    <s v="Tops"/>
    <s v="Mango"/>
    <x v="1"/>
    <s v="M"/>
    <s v="Beige"/>
    <n v="79.66"/>
    <n v="0"/>
    <n v="79.66"/>
    <d v="2025-08-06T00:00:00"/>
    <n v="7"/>
    <n v="1.7"/>
    <n v="1.7"/>
    <b v="0"/>
    <s v="null"/>
    <s v="No Return"/>
    <n v="557.62"/>
  </r>
  <r>
    <s v="FB000016"/>
    <s v="Accessories"/>
    <s v="Mango"/>
    <x v="1"/>
    <s v="null"/>
    <s v="Green"/>
    <n v="67.569999999999993"/>
    <n v="0"/>
    <n v="67.569999999999993"/>
    <d v="2025-08-06T00:00:00"/>
    <n v="17"/>
    <n v="2.4"/>
    <n v="2.4"/>
    <b v="0"/>
    <s v="null"/>
    <s v="No Return"/>
    <n v="1148.6899999999998"/>
  </r>
  <r>
    <s v="FB000017"/>
    <s v="Shoes"/>
    <s v="Gap"/>
    <x v="3"/>
    <s v="S"/>
    <s v="Beige"/>
    <n v="123.53"/>
    <n v="0"/>
    <n v="123.53"/>
    <d v="2025-08-06T00:00:00"/>
    <n v="14"/>
    <n v="4.5999999999999996"/>
    <n v="4.5999999999999996"/>
    <b v="0"/>
    <s v="null"/>
    <s v="No Return"/>
    <n v="1729.42"/>
  </r>
  <r>
    <s v="FB000018"/>
    <s v="Tops"/>
    <s v="Ann Taylor"/>
    <x v="1"/>
    <s v="L"/>
    <s v="Navy"/>
    <n v="102.35"/>
    <n v="0"/>
    <n v="102.35"/>
    <d v="2025-08-06T00:00:00"/>
    <n v="14"/>
    <n v="3.5"/>
    <n v="3.5"/>
    <b v="0"/>
    <s v="null"/>
    <s v="No Return"/>
    <n v="1432.8999999999999"/>
  </r>
  <r>
    <s v="FB000019"/>
    <s v="Outerwear"/>
    <s v="Mango"/>
    <x v="3"/>
    <s v="M"/>
    <s v="Purple"/>
    <n v="137.94999999999999"/>
    <n v="58.5"/>
    <n v="57.25"/>
    <d v="2025-08-06T00:00:00"/>
    <n v="16"/>
    <n v="4.0999999999999996"/>
    <n v="4.0999999999999996"/>
    <b v="0"/>
    <s v="null"/>
    <s v="No Return"/>
    <n v="916"/>
  </r>
  <r>
    <s v="FB000020"/>
    <s v="Outerwear"/>
    <s v="Banana Republic"/>
    <x v="3"/>
    <s v="XXL"/>
    <s v="Gray"/>
    <n v="142.59"/>
    <n v="0"/>
    <n v="142.59"/>
    <d v="2025-08-06T00:00:00"/>
    <n v="1"/>
    <n v="3.7"/>
    <n v="3.7"/>
    <b v="0"/>
    <s v="null"/>
    <s v="No Return"/>
    <n v="142.59"/>
  </r>
  <r>
    <s v="FB000021"/>
    <s v="Bottoms"/>
    <s v="Mango"/>
    <x v="2"/>
    <s v="L"/>
    <s v="Beige"/>
    <n v="33.33"/>
    <n v="21.8"/>
    <n v="26.06"/>
    <d v="2025-08-06T00:00:00"/>
    <n v="42"/>
    <s v="null"/>
    <n v="3"/>
    <b v="0"/>
    <s v="null"/>
    <s v="No Return"/>
    <n v="1094.52"/>
  </r>
  <r>
    <s v="FB000022"/>
    <s v="Accessories"/>
    <s v="Zara"/>
    <x v="0"/>
    <s v="null"/>
    <s v="Brown"/>
    <n v="62.3"/>
    <n v="0"/>
    <n v="62.3"/>
    <d v="2024-09-24T00:00:00"/>
    <n v="10"/>
    <n v="2.5"/>
    <n v="2.5"/>
    <b v="0"/>
    <s v="null"/>
    <s v="No Return"/>
    <n v="623"/>
  </r>
  <r>
    <s v="FB000023"/>
    <s v="Accessories"/>
    <s v="Zara"/>
    <x v="1"/>
    <s v="null"/>
    <s v="Pink"/>
    <n v="38.479999999999997"/>
    <n v="0"/>
    <n v="38.479999999999997"/>
    <d v="2025-08-06T00:00:00"/>
    <n v="46"/>
    <n v="1.2"/>
    <n v="1.2"/>
    <b v="0"/>
    <s v="null"/>
    <s v="No Return"/>
    <n v="1770.08"/>
  </r>
  <r>
    <s v="FB000024"/>
    <s v="Dresses"/>
    <s v="Banana Republic"/>
    <x v="3"/>
    <s v="XL"/>
    <s v="Green"/>
    <n v="91.36"/>
    <n v="0"/>
    <n v="91.36"/>
    <d v="2025-08-06T00:00:00"/>
    <n v="37"/>
    <n v="1.2"/>
    <n v="1.2"/>
    <b v="1"/>
    <s v="Size Issue"/>
    <s v="Size Issue"/>
    <n v="3380.32"/>
  </r>
  <r>
    <s v="FB000025"/>
    <s v="Tops"/>
    <s v="Forever21"/>
    <x v="2"/>
    <s v="XS"/>
    <s v="Blue"/>
    <n v="80.47"/>
    <n v="29.1"/>
    <n v="57.05"/>
    <d v="2025-08-06T00:00:00"/>
    <n v="38"/>
    <n v="3.6"/>
    <n v="3.6"/>
    <b v="0"/>
    <s v="null"/>
    <s v="No Return"/>
    <n v="2167.9"/>
  </r>
  <r>
    <s v="FB000026"/>
    <s v="Bottoms"/>
    <s v="Uniqlo"/>
    <x v="0"/>
    <s v="M"/>
    <s v="Red"/>
    <n v="40.89"/>
    <n v="34"/>
    <n v="26.99"/>
    <d v="2025-06-11T00:00:00"/>
    <n v="16"/>
    <n v="3.7"/>
    <n v="3.7"/>
    <b v="0"/>
    <s v="null"/>
    <s v="No Return"/>
    <n v="431.84"/>
  </r>
  <r>
    <s v="FB000027"/>
    <s v="Bottoms"/>
    <s v="Banana Republic"/>
    <x v="3"/>
    <s v="L"/>
    <s v="Red"/>
    <n v="47.04"/>
    <n v="36"/>
    <n v="30.11"/>
    <d v="2025-08-06T00:00:00"/>
    <n v="25"/>
    <n v="1.1000000000000001"/>
    <n v="1.1000000000000001"/>
    <b v="1"/>
    <s v="Damaged"/>
    <s v="Damaged"/>
    <n v="752.75"/>
  </r>
  <r>
    <s v="FB000028"/>
    <s v="Bottoms"/>
    <s v="Gap"/>
    <x v="3"/>
    <s v="M"/>
    <s v="Blue"/>
    <n v="53.37"/>
    <n v="0"/>
    <n v="53.37"/>
    <d v="2025-08-06T00:00:00"/>
    <n v="28"/>
    <n v="3.8"/>
    <n v="3.8"/>
    <b v="0"/>
    <s v="null"/>
    <s v="No Return"/>
    <n v="1494.36"/>
  </r>
  <r>
    <s v="FB000029"/>
    <s v="Dresses"/>
    <s v="Ann Taylor"/>
    <x v="3"/>
    <s v="L"/>
    <s v="White"/>
    <n v="114.35"/>
    <n v="0"/>
    <n v="114.35"/>
    <d v="2025-08-06T00:00:00"/>
    <n v="6"/>
    <n v="1.2"/>
    <n v="1.2"/>
    <b v="0"/>
    <s v="null"/>
    <s v="No Return"/>
    <n v="686.09999999999991"/>
  </r>
  <r>
    <s v="FB000030"/>
    <s v="Shoes"/>
    <s v="Gap"/>
    <x v="0"/>
    <s v="XL"/>
    <s v="Red"/>
    <n v="77.63"/>
    <n v="0"/>
    <n v="77.63"/>
    <d v="2024-10-24T00:00:00"/>
    <n v="1"/>
    <s v="null"/>
    <n v="3"/>
    <b v="0"/>
    <s v="null"/>
    <s v="No Return"/>
    <n v="77.63"/>
  </r>
  <r>
    <s v="FB000031"/>
    <s v="Shoes"/>
    <s v="Uniqlo"/>
    <x v="3"/>
    <s v="S"/>
    <s v="Red"/>
    <n v="71.290000000000006"/>
    <n v="0"/>
    <n v="71.290000000000006"/>
    <d v="2025-08-06T00:00:00"/>
    <n v="37"/>
    <n v="4.0999999999999996"/>
    <n v="4.0999999999999996"/>
    <b v="1"/>
    <s v="Quality Issue"/>
    <s v="Quality Issue"/>
    <n v="2637.73"/>
  </r>
  <r>
    <s v="FB000032"/>
    <s v="Tops"/>
    <s v="Gap"/>
    <x v="0"/>
    <s v="L"/>
    <s v="Purple"/>
    <n v="37.43"/>
    <n v="24.4"/>
    <n v="28.3"/>
    <d v="2025-04-16T00:00:00"/>
    <n v="5"/>
    <s v="null"/>
    <n v="3"/>
    <b v="0"/>
    <s v="null"/>
    <s v="No Return"/>
    <n v="141.5"/>
  </r>
  <r>
    <s v="FB000033"/>
    <s v="Shoes"/>
    <s v="Zara"/>
    <x v="0"/>
    <s v="XL"/>
    <s v="Purple"/>
    <n v="143.78"/>
    <n v="0"/>
    <n v="143.78"/>
    <d v="2024-10-16T00:00:00"/>
    <n v="43"/>
    <n v="1.1000000000000001"/>
    <n v="1.1000000000000001"/>
    <b v="0"/>
    <s v="null"/>
    <s v="No Return"/>
    <n v="6182.54"/>
  </r>
  <r>
    <s v="FB000034"/>
    <s v="Tops"/>
    <s v="Banana Republic"/>
    <x v="3"/>
    <s v="XL"/>
    <s v="Gray"/>
    <n v="88.23"/>
    <n v="0"/>
    <n v="88.23"/>
    <d v="2025-08-06T00:00:00"/>
    <n v="44"/>
    <n v="1.6"/>
    <n v="1.6"/>
    <b v="0"/>
    <s v="null"/>
    <s v="No Return"/>
    <n v="3882.1200000000003"/>
  </r>
  <r>
    <s v="FB000035"/>
    <s v="Accessories"/>
    <s v="Forever21"/>
    <x v="2"/>
    <s v="null"/>
    <s v="Navy"/>
    <n v="58.57"/>
    <n v="0"/>
    <n v="58.57"/>
    <d v="2025-08-06T00:00:00"/>
    <n v="38"/>
    <n v="1.5"/>
    <n v="1.5"/>
    <b v="0"/>
    <s v="null"/>
    <s v="No Return"/>
    <n v="2225.66"/>
  </r>
  <r>
    <s v="FB000036"/>
    <s v="Tops"/>
    <s v="Uniqlo"/>
    <x v="1"/>
    <s v="XXL"/>
    <s v="White"/>
    <n v="119.7"/>
    <n v="5.7"/>
    <n v="112.88"/>
    <d v="2025-08-06T00:00:00"/>
    <n v="37"/>
    <n v="4.9000000000000004"/>
    <n v="4.9000000000000004"/>
    <b v="0"/>
    <s v="null"/>
    <s v="No Return"/>
    <n v="4176.5599999999995"/>
  </r>
  <r>
    <s v="FB000037"/>
    <s v="Bottoms"/>
    <s v="Banana Republic"/>
    <x v="2"/>
    <s v="XXL"/>
    <s v="Green"/>
    <n v="97.06"/>
    <n v="47.8"/>
    <n v="50.67"/>
    <d v="2025-08-06T00:00:00"/>
    <n v="31"/>
    <n v="4.0999999999999996"/>
    <n v="4.0999999999999996"/>
    <b v="0"/>
    <s v="null"/>
    <s v="No Return"/>
    <n v="1570.77"/>
  </r>
  <r>
    <s v="FB000038"/>
    <s v="Dresses"/>
    <s v="Banana Republic"/>
    <x v="3"/>
    <s v="L"/>
    <s v="White"/>
    <n v="110.09"/>
    <n v="0"/>
    <n v="110.09"/>
    <d v="2025-08-06T00:00:00"/>
    <n v="32"/>
    <n v="3.4"/>
    <n v="3.4"/>
    <b v="0"/>
    <s v="null"/>
    <s v="No Return"/>
    <n v="3522.88"/>
  </r>
  <r>
    <s v="FB000039"/>
    <s v="Shoes"/>
    <s v="Zara"/>
    <x v="1"/>
    <s v="XS"/>
    <s v="Green"/>
    <n v="198.42"/>
    <n v="14.2"/>
    <n v="170.24"/>
    <d v="2025-08-06T00:00:00"/>
    <n v="10"/>
    <s v="null"/>
    <n v="3"/>
    <b v="0"/>
    <s v="null"/>
    <s v="No Return"/>
    <n v="1702.4"/>
  </r>
  <r>
    <s v="FB000040"/>
    <s v="Bottoms"/>
    <s v="Banana Republic"/>
    <x v="1"/>
    <s v="null"/>
    <s v="Purple"/>
    <n v="101.72"/>
    <n v="0"/>
    <n v="101.72"/>
    <d v="2025-08-06T00:00:00"/>
    <n v="40"/>
    <s v="null"/>
    <n v="3"/>
    <b v="0"/>
    <s v="null"/>
    <s v="No Return"/>
    <n v="4068.8"/>
  </r>
  <r>
    <s v="FB000041"/>
    <s v="Tops"/>
    <s v="Uniqlo"/>
    <x v="3"/>
    <s v="S"/>
    <s v="White"/>
    <n v="117.86"/>
    <n v="0"/>
    <n v="117.86"/>
    <d v="2025-08-06T00:00:00"/>
    <n v="6"/>
    <s v="null"/>
    <n v="3"/>
    <b v="0"/>
    <s v="null"/>
    <s v="No Return"/>
    <n v="707.16"/>
  </r>
  <r>
    <s v="FB000042"/>
    <s v="Tops"/>
    <s v="Ann Taylor"/>
    <x v="3"/>
    <s v="M"/>
    <s v="Green"/>
    <n v="78.86"/>
    <n v="0"/>
    <n v="78.86"/>
    <d v="2025-08-06T00:00:00"/>
    <n v="22"/>
    <n v="4.3"/>
    <n v="4.3"/>
    <b v="0"/>
    <s v="null"/>
    <s v="No Return"/>
    <n v="1734.92"/>
  </r>
  <r>
    <s v="FB000043"/>
    <s v="Outerwear"/>
    <s v="Zara"/>
    <x v="1"/>
    <s v="XS"/>
    <s v="Navy"/>
    <n v="216.16"/>
    <n v="51.4"/>
    <n v="105.05"/>
    <d v="2025-08-06T00:00:00"/>
    <n v="36"/>
    <n v="4"/>
    <n v="4"/>
    <b v="0"/>
    <s v="null"/>
    <s v="No Return"/>
    <n v="3781.7999999999997"/>
  </r>
  <r>
    <s v="FB000044"/>
    <s v="Shoes"/>
    <s v="Zara"/>
    <x v="0"/>
    <s v="XL"/>
    <s v="Pink"/>
    <n v="129.85"/>
    <n v="0"/>
    <n v="129.85"/>
    <d v="2025-04-25T00:00:00"/>
    <n v="36"/>
    <n v="3.3"/>
    <n v="3.3"/>
    <b v="0"/>
    <s v="null"/>
    <s v="No Return"/>
    <n v="4674.5999999999995"/>
  </r>
  <r>
    <s v="FB000045"/>
    <s v="Tops"/>
    <s v="Banana Republic"/>
    <x v="1"/>
    <s v="XXL"/>
    <s v="Green"/>
    <n v="111.3"/>
    <n v="0"/>
    <n v="111.3"/>
    <d v="2025-08-06T00:00:00"/>
    <n v="11"/>
    <n v="1.7"/>
    <n v="1.7"/>
    <b v="0"/>
    <s v="null"/>
    <s v="No Return"/>
    <n v="1224.3"/>
  </r>
  <r>
    <s v="FB000046"/>
    <s v="Dresses"/>
    <s v="Uniqlo"/>
    <x v="3"/>
    <s v="XL"/>
    <s v="Brown"/>
    <n v="73.650000000000006"/>
    <n v="0"/>
    <n v="73.650000000000006"/>
    <d v="2025-08-06T00:00:00"/>
    <n v="33"/>
    <n v="3.6"/>
    <n v="3.6"/>
    <b v="0"/>
    <s v="null"/>
    <s v="No Return"/>
    <n v="2430.4500000000003"/>
  </r>
  <r>
    <s v="FB000047"/>
    <s v="Shoes"/>
    <s v="Mango"/>
    <x v="3"/>
    <s v="L"/>
    <s v="Pink"/>
    <n v="147.13"/>
    <n v="30.3"/>
    <n v="102.55"/>
    <d v="2025-08-06T00:00:00"/>
    <n v="13"/>
    <n v="4.4000000000000004"/>
    <n v="4.4000000000000004"/>
    <b v="0"/>
    <s v="null"/>
    <s v="No Return"/>
    <n v="1333.1499999999999"/>
  </r>
  <r>
    <s v="FB000048"/>
    <s v="Accessories"/>
    <s v="Ann Taylor"/>
    <x v="1"/>
    <s v="null"/>
    <s v="Green"/>
    <n v="44.6"/>
    <n v="53.9"/>
    <n v="20.56"/>
    <d v="2025-08-06T00:00:00"/>
    <n v="42"/>
    <n v="2.4"/>
    <n v="2.4"/>
    <b v="0"/>
    <s v="null"/>
    <s v="No Return"/>
    <n v="863.52"/>
  </r>
  <r>
    <s v="FB000049"/>
    <s v="Bottoms"/>
    <s v="Forever21"/>
    <x v="3"/>
    <s v="XL"/>
    <s v="White"/>
    <n v="101.8"/>
    <n v="0"/>
    <n v="101.8"/>
    <d v="2025-08-06T00:00:00"/>
    <n v="7"/>
    <n v="2.8"/>
    <n v="2.8"/>
    <b v="0"/>
    <s v="null"/>
    <s v="No Return"/>
    <n v="712.6"/>
  </r>
  <r>
    <s v="FB000050"/>
    <s v="Accessories"/>
    <s v="Banana Republic"/>
    <x v="3"/>
    <s v="null"/>
    <s v="Brown"/>
    <n v="16.52"/>
    <n v="55.9"/>
    <n v="7.29"/>
    <d v="2025-08-06T00:00:00"/>
    <n v="43"/>
    <s v="null"/>
    <n v="3"/>
    <b v="0"/>
    <s v="null"/>
    <s v="No Return"/>
    <n v="313.47000000000003"/>
  </r>
  <r>
    <s v="FB000051"/>
    <s v="Bottoms"/>
    <s v="H&amp;M"/>
    <x v="2"/>
    <s v="M"/>
    <s v="Beige"/>
    <n v="50.91"/>
    <n v="0"/>
    <n v="50.91"/>
    <d v="2025-08-06T00:00:00"/>
    <n v="3"/>
    <n v="1.8"/>
    <n v="1.8"/>
    <b v="0"/>
    <s v="null"/>
    <s v="No Return"/>
    <n v="152.72999999999999"/>
  </r>
  <r>
    <s v="FB000052"/>
    <s v="Outerwear"/>
    <s v="Forever21"/>
    <x v="0"/>
    <s v="S"/>
    <s v="White"/>
    <n v="222.26"/>
    <n v="0"/>
    <n v="222.26"/>
    <d v="2025-05-03T00:00:00"/>
    <n v="50"/>
    <n v="4.5"/>
    <n v="4.5"/>
    <b v="0"/>
    <s v="null"/>
    <s v="No Return"/>
    <n v="11113"/>
  </r>
  <r>
    <s v="FB000053"/>
    <s v="Shoes"/>
    <s v="Gap"/>
    <x v="3"/>
    <s v="S"/>
    <s v="Navy"/>
    <n v="104.14"/>
    <n v="57.1"/>
    <n v="44.68"/>
    <d v="2025-08-06T00:00:00"/>
    <n v="14"/>
    <n v="1.8"/>
    <n v="1.8"/>
    <b v="0"/>
    <s v="null"/>
    <s v="No Return"/>
    <n v="625.52"/>
  </r>
  <r>
    <s v="FB000054"/>
    <s v="Outerwear"/>
    <s v="Zara"/>
    <x v="0"/>
    <s v="S"/>
    <s v="White"/>
    <n v="166.76"/>
    <n v="0"/>
    <n v="166.76"/>
    <d v="2025-06-12T00:00:00"/>
    <n v="21"/>
    <n v="4.2"/>
    <n v="4.2"/>
    <b v="0"/>
    <s v="null"/>
    <s v="No Return"/>
    <n v="3501.96"/>
  </r>
  <r>
    <s v="FB000055"/>
    <s v="Accessories"/>
    <s v="Banana Republic"/>
    <x v="2"/>
    <s v="null"/>
    <s v="Black"/>
    <n v="44.13"/>
    <n v="50.9"/>
    <n v="21.67"/>
    <d v="2025-08-06T00:00:00"/>
    <n v="21"/>
    <n v="3"/>
    <n v="3"/>
    <b v="0"/>
    <s v="null"/>
    <s v="No Return"/>
    <n v="455.07000000000005"/>
  </r>
  <r>
    <s v="FB000056"/>
    <s v="Outerwear"/>
    <s v="Gap"/>
    <x v="3"/>
    <s v="S"/>
    <s v="Green"/>
    <n v="121.29"/>
    <n v="15.2"/>
    <n v="102.85"/>
    <d v="2025-08-06T00:00:00"/>
    <n v="42"/>
    <s v="null"/>
    <n v="3"/>
    <b v="0"/>
    <s v="null"/>
    <s v="No Return"/>
    <n v="4319.7"/>
  </r>
  <r>
    <s v="FB000057"/>
    <s v="Tops"/>
    <s v="H&amp;M"/>
    <x v="0"/>
    <s v="S"/>
    <s v="Beige"/>
    <n v="73.709999999999994"/>
    <n v="0"/>
    <n v="73.709999999999994"/>
    <d v="2025-07-10T00:00:00"/>
    <n v="35"/>
    <n v="3.9"/>
    <n v="3.9"/>
    <b v="1"/>
    <s v="Quality Issue"/>
    <s v="Quality Issue"/>
    <n v="2579.85"/>
  </r>
  <r>
    <s v="FB000058"/>
    <s v="Bottoms"/>
    <s v="Zara"/>
    <x v="0"/>
    <s v="XL"/>
    <s v="Brown"/>
    <n v="84.07"/>
    <n v="26.3"/>
    <n v="61.96"/>
    <d v="2024-10-25T00:00:00"/>
    <n v="19"/>
    <n v="2.2999999999999998"/>
    <n v="2.2999999999999998"/>
    <b v="1"/>
    <s v="Size Issue"/>
    <s v="Size Issue"/>
    <n v="1177.24"/>
  </r>
  <r>
    <s v="FB000059"/>
    <s v="Tops"/>
    <s v="Mango"/>
    <x v="3"/>
    <s v="XS"/>
    <s v="Black"/>
    <n v="28.59"/>
    <n v="0"/>
    <n v="28.59"/>
    <d v="2025-08-06T00:00:00"/>
    <n v="39"/>
    <n v="1.4"/>
    <n v="1.4"/>
    <b v="0"/>
    <s v="null"/>
    <s v="No Return"/>
    <n v="1115.01"/>
  </r>
  <r>
    <s v="FB000060"/>
    <s v="Shoes"/>
    <s v="Mango"/>
    <x v="1"/>
    <s v="XXL"/>
    <s v="Blue"/>
    <n v="166.49"/>
    <n v="2.6"/>
    <n v="162.16"/>
    <d v="2025-08-06T00:00:00"/>
    <n v="27"/>
    <s v="null"/>
    <n v="3"/>
    <b v="0"/>
    <s v="null"/>
    <s v="No Return"/>
    <n v="4378.32"/>
  </r>
  <r>
    <s v="FB000061"/>
    <s v="Shoes"/>
    <s v="Ann Taylor"/>
    <x v="3"/>
    <s v="M"/>
    <s v="White"/>
    <n v="145.94999999999999"/>
    <n v="6.6"/>
    <n v="136.32"/>
    <d v="2025-08-06T00:00:00"/>
    <n v="15"/>
    <n v="4"/>
    <n v="4"/>
    <b v="0"/>
    <s v="null"/>
    <s v="No Return"/>
    <n v="2044.8"/>
  </r>
  <r>
    <s v="FB000062"/>
    <s v="Outerwear"/>
    <s v="Gap"/>
    <x v="2"/>
    <s v="M"/>
    <s v="Purple"/>
    <n v="218.42"/>
    <n v="0"/>
    <n v="218.42"/>
    <d v="2025-08-06T00:00:00"/>
    <n v="33"/>
    <n v="4.4000000000000004"/>
    <n v="4.4000000000000004"/>
    <b v="1"/>
    <s v="Changed Mind"/>
    <s v="Changed Mind"/>
    <n v="7207.86"/>
  </r>
  <r>
    <s v="FB000063"/>
    <s v="Accessories"/>
    <s v="Forever21"/>
    <x v="1"/>
    <s v="null"/>
    <s v="White"/>
    <n v="46.17"/>
    <n v="1.1000000000000001"/>
    <n v="45.66"/>
    <d v="2025-08-06T00:00:00"/>
    <n v="30"/>
    <n v="1.9"/>
    <n v="1.9"/>
    <b v="0"/>
    <s v="null"/>
    <s v="No Return"/>
    <n v="1369.8"/>
  </r>
  <r>
    <s v="FB000064"/>
    <s v="Shoes"/>
    <s v="H&amp;M"/>
    <x v="3"/>
    <s v="null"/>
    <s v="Green"/>
    <n v="106.18"/>
    <n v="18"/>
    <n v="87.07"/>
    <d v="2025-08-06T00:00:00"/>
    <n v="11"/>
    <n v="4.5"/>
    <n v="4.5"/>
    <b v="0"/>
    <s v="null"/>
    <s v="No Return"/>
    <n v="957.77"/>
  </r>
  <r>
    <s v="FB000065"/>
    <s v="Tops"/>
    <s v="Zara"/>
    <x v="1"/>
    <s v="XS"/>
    <s v="Gray"/>
    <n v="93.33"/>
    <n v="2.4"/>
    <n v="91.09"/>
    <d v="2025-08-06T00:00:00"/>
    <n v="20"/>
    <n v="4.2"/>
    <n v="4.2"/>
    <b v="0"/>
    <s v="null"/>
    <s v="No Return"/>
    <n v="1821.8000000000002"/>
  </r>
  <r>
    <s v="FB000066"/>
    <s v="Bottoms"/>
    <s v="Mango"/>
    <x v="0"/>
    <s v="XS"/>
    <s v="White"/>
    <n v="86.54"/>
    <n v="21.7"/>
    <n v="67.760000000000005"/>
    <d v="2025-06-01T00:00:00"/>
    <n v="21"/>
    <n v="3.6"/>
    <n v="3.6"/>
    <b v="1"/>
    <s v="Changed Mind"/>
    <s v="Changed Mind"/>
    <n v="1422.96"/>
  </r>
  <r>
    <s v="FB000067"/>
    <s v="Accessories"/>
    <s v="Ann Taylor"/>
    <x v="3"/>
    <s v="null"/>
    <s v="Green"/>
    <n v="55.57"/>
    <n v="0"/>
    <n v="55.57"/>
    <d v="2025-08-06T00:00:00"/>
    <n v="44"/>
    <n v="3.8"/>
    <n v="3.8"/>
    <b v="0"/>
    <s v="null"/>
    <s v="No Return"/>
    <n v="2445.08"/>
  </r>
  <r>
    <s v="FB000068"/>
    <s v="Tops"/>
    <s v="Forever21"/>
    <x v="0"/>
    <s v="XL"/>
    <s v="Black"/>
    <n v="76.5"/>
    <n v="0"/>
    <n v="76.5"/>
    <d v="2025-01-26T00:00:00"/>
    <n v="17"/>
    <n v="4.5999999999999996"/>
    <n v="4.5999999999999996"/>
    <b v="0"/>
    <s v="null"/>
    <s v="No Return"/>
    <n v="1300.5"/>
  </r>
  <r>
    <s v="FB000069"/>
    <s v="Dresses"/>
    <s v="Forever21"/>
    <x v="0"/>
    <s v="XS"/>
    <s v="Green"/>
    <n v="137.19"/>
    <n v="9.5"/>
    <n v="124.16"/>
    <d v="2025-04-01T00:00:00"/>
    <n v="17"/>
    <s v="null"/>
    <n v="3"/>
    <b v="0"/>
    <s v="null"/>
    <s v="No Return"/>
    <n v="2110.7199999999998"/>
  </r>
  <r>
    <s v="FB000070"/>
    <s v="Tops"/>
    <s v="Zara"/>
    <x v="3"/>
    <s v="XL"/>
    <s v="Purple"/>
    <n v="48.92"/>
    <n v="19.8"/>
    <n v="39.229999999999997"/>
    <d v="2025-08-06T00:00:00"/>
    <n v="17"/>
    <n v="2.6"/>
    <n v="2.6"/>
    <b v="0"/>
    <s v="null"/>
    <s v="No Return"/>
    <n v="666.91"/>
  </r>
  <r>
    <s v="FB000071"/>
    <s v="Shoes"/>
    <s v="Ann Taylor"/>
    <x v="1"/>
    <s v="XL"/>
    <s v="White"/>
    <n v="69.819999999999993"/>
    <n v="0"/>
    <n v="69.819999999999993"/>
    <d v="2025-08-06T00:00:00"/>
    <n v="46"/>
    <s v="null"/>
    <n v="3"/>
    <b v="1"/>
    <s v="Wrong Item"/>
    <s v="Wrong Item"/>
    <n v="3211.72"/>
  </r>
  <r>
    <s v="FB000072"/>
    <s v="Outerwear"/>
    <s v="Mango"/>
    <x v="3"/>
    <s v="XXL"/>
    <s v="Red"/>
    <n v="199.39"/>
    <n v="7.4"/>
    <n v="184.64"/>
    <d v="2025-08-06T00:00:00"/>
    <n v="49"/>
    <s v="null"/>
    <n v="3"/>
    <b v="0"/>
    <s v="null"/>
    <s v="No Return"/>
    <n v="9047.3599999999988"/>
  </r>
  <r>
    <s v="FB000073"/>
    <s v="Outerwear"/>
    <s v="Banana Republic"/>
    <x v="3"/>
    <s v="M"/>
    <s v="White"/>
    <n v="222.09"/>
    <n v="55.2"/>
    <n v="99.5"/>
    <d v="2025-08-06T00:00:00"/>
    <n v="21"/>
    <n v="4.5"/>
    <n v="4.5"/>
    <b v="0"/>
    <s v="null"/>
    <s v="No Return"/>
    <n v="2089.5"/>
  </r>
  <r>
    <s v="FB000074"/>
    <s v="Tops"/>
    <s v="Mango"/>
    <x v="2"/>
    <s v="XS"/>
    <s v="Red"/>
    <n v="112.86"/>
    <n v="0"/>
    <n v="112.86"/>
    <d v="2025-08-06T00:00:00"/>
    <n v="8"/>
    <n v="2.9"/>
    <n v="2.9"/>
    <b v="0"/>
    <s v="null"/>
    <s v="No Return"/>
    <n v="902.88"/>
  </r>
  <r>
    <s v="FB000075"/>
    <s v="Dresses"/>
    <s v="Mango"/>
    <x v="0"/>
    <s v="XS"/>
    <s v="Green"/>
    <n v="100.96"/>
    <n v="0"/>
    <n v="100.96"/>
    <d v="2025-05-10T00:00:00"/>
    <n v="32"/>
    <n v="3.3"/>
    <n v="3.3"/>
    <b v="0"/>
    <s v="null"/>
    <s v="No Return"/>
    <n v="3230.72"/>
  </r>
  <r>
    <s v="FB000076"/>
    <s v="Outerwear"/>
    <s v="Gap"/>
    <x v="0"/>
    <s v="XL"/>
    <s v="Green"/>
    <n v="243.56"/>
    <n v="48"/>
    <n v="126.65"/>
    <d v="2024-10-14T00:00:00"/>
    <n v="22"/>
    <n v="4.4000000000000004"/>
    <n v="4.4000000000000004"/>
    <b v="1"/>
    <s v="Changed Mind"/>
    <s v="Changed Mind"/>
    <n v="2786.3"/>
  </r>
  <r>
    <s v="FB000077"/>
    <s v="Dresses"/>
    <s v="Mango"/>
    <x v="0"/>
    <s v="XXL"/>
    <s v="Red"/>
    <n v="153.32"/>
    <n v="0"/>
    <n v="153.32"/>
    <d v="2024-09-13T00:00:00"/>
    <n v="43"/>
    <n v="2.9"/>
    <n v="2.9"/>
    <b v="0"/>
    <s v="null"/>
    <s v="No Return"/>
    <n v="6592.7599999999993"/>
  </r>
  <r>
    <s v="FB000078"/>
    <s v="Accessories"/>
    <s v="Uniqlo"/>
    <x v="2"/>
    <s v="null"/>
    <s v="Purple"/>
    <n v="42.95"/>
    <n v="22.5"/>
    <n v="33.29"/>
    <d v="2025-08-06T00:00:00"/>
    <n v="7"/>
    <n v="1.9"/>
    <n v="1.9"/>
    <b v="1"/>
    <s v="Size Issue"/>
    <s v="Size Issue"/>
    <n v="233.03"/>
  </r>
  <r>
    <s v="FB000079"/>
    <s v="Tops"/>
    <s v="H&amp;M"/>
    <x v="3"/>
    <s v="S"/>
    <s v="Green"/>
    <n v="30.79"/>
    <n v="0"/>
    <n v="30.79"/>
    <d v="2025-08-06T00:00:00"/>
    <n v="36"/>
    <n v="3.4"/>
    <n v="3.4"/>
    <b v="0"/>
    <s v="null"/>
    <s v="No Return"/>
    <n v="1108.44"/>
  </r>
  <r>
    <s v="FB000080"/>
    <s v="Accessories"/>
    <s v="Uniqlo"/>
    <x v="2"/>
    <s v="null"/>
    <s v="Brown"/>
    <n v="59.85"/>
    <n v="0"/>
    <n v="59.85"/>
    <d v="2025-08-06T00:00:00"/>
    <n v="38"/>
    <n v="4"/>
    <n v="4"/>
    <b v="0"/>
    <s v="null"/>
    <s v="No Return"/>
    <n v="2274.3000000000002"/>
  </r>
  <r>
    <s v="FB000081"/>
    <s v="Tops"/>
    <s v="Banana Republic"/>
    <x v="0"/>
    <s v="S"/>
    <s v="Navy"/>
    <n v="78.16"/>
    <n v="19.100000000000001"/>
    <n v="63.23"/>
    <d v="2025-07-25T00:00:00"/>
    <n v="23"/>
    <s v="null"/>
    <n v="3"/>
    <b v="0"/>
    <s v="null"/>
    <s v="No Return"/>
    <n v="1454.29"/>
  </r>
  <r>
    <s v="FB000082"/>
    <s v="Tops"/>
    <s v="Ann Taylor"/>
    <x v="2"/>
    <s v="M"/>
    <s v="White"/>
    <n v="113.17"/>
    <n v="19.100000000000001"/>
    <n v="91.55"/>
    <d v="2025-08-06T00:00:00"/>
    <n v="15"/>
    <n v="4.9000000000000004"/>
    <n v="4.9000000000000004"/>
    <b v="0"/>
    <s v="null"/>
    <s v="No Return"/>
    <n v="1373.25"/>
  </r>
  <r>
    <s v="FB000083"/>
    <s v="Dresses"/>
    <s v="Ann Taylor"/>
    <x v="1"/>
    <s v="S"/>
    <s v="Blue"/>
    <n v="174.13"/>
    <n v="0"/>
    <n v="174.13"/>
    <d v="2025-08-06T00:00:00"/>
    <n v="34"/>
    <n v="3.7"/>
    <n v="3.7"/>
    <b v="0"/>
    <s v="null"/>
    <s v="No Return"/>
    <n v="5920.42"/>
  </r>
  <r>
    <s v="FB000084"/>
    <s v="Shoes"/>
    <s v="Zara"/>
    <x v="3"/>
    <s v="XS"/>
    <s v="Purple"/>
    <n v="191.96"/>
    <n v="0"/>
    <n v="191.96"/>
    <d v="2025-08-06T00:00:00"/>
    <n v="50"/>
    <s v="null"/>
    <n v="3"/>
    <b v="0"/>
    <s v="null"/>
    <s v="No Return"/>
    <n v="9598"/>
  </r>
  <r>
    <s v="FB000085"/>
    <s v="Outerwear"/>
    <s v="Ann Taylor"/>
    <x v="0"/>
    <s v="XL"/>
    <s v="Beige"/>
    <n v="222.55"/>
    <n v="22.6"/>
    <n v="172.25"/>
    <d v="2025-02-10T00:00:00"/>
    <n v="50"/>
    <s v="null"/>
    <n v="3"/>
    <b v="0"/>
    <s v="null"/>
    <s v="No Return"/>
    <n v="8612.5"/>
  </r>
  <r>
    <s v="FB000086"/>
    <s v="Bottoms"/>
    <s v="Forever21"/>
    <x v="1"/>
    <s v="XS"/>
    <s v="Black"/>
    <n v="37.85"/>
    <n v="11.9"/>
    <n v="33.35"/>
    <d v="2025-08-06T00:00:00"/>
    <n v="45"/>
    <n v="3.4"/>
    <n v="3.4"/>
    <b v="1"/>
    <s v="Changed Mind"/>
    <s v="Changed Mind"/>
    <n v="1500.75"/>
  </r>
  <r>
    <s v="FB000087"/>
    <s v="Outerwear"/>
    <s v="Uniqlo"/>
    <x v="3"/>
    <s v="M"/>
    <s v="Gray"/>
    <n v="241.09"/>
    <n v="0"/>
    <n v="241.09"/>
    <d v="2025-08-06T00:00:00"/>
    <n v="26"/>
    <s v="null"/>
    <n v="3"/>
    <b v="0"/>
    <s v="null"/>
    <s v="No Return"/>
    <n v="6268.34"/>
  </r>
  <r>
    <s v="FB000088"/>
    <s v="Dresses"/>
    <s v="Banana Republic"/>
    <x v="0"/>
    <s v="S"/>
    <s v="Navy"/>
    <n v="136.97"/>
    <n v="0"/>
    <n v="136.97"/>
    <d v="2024-10-25T00:00:00"/>
    <n v="17"/>
    <n v="4.4000000000000004"/>
    <n v="4.4000000000000004"/>
    <b v="1"/>
    <s v="Quality Issue"/>
    <s v="Quality Issue"/>
    <n v="2328.4899999999998"/>
  </r>
  <r>
    <s v="FB000089"/>
    <s v="Shoes"/>
    <s v="H&amp;M"/>
    <x v="0"/>
    <s v="M"/>
    <s v="Blue"/>
    <n v="113.79"/>
    <n v="55.3"/>
    <n v="50.86"/>
    <d v="2024-12-29T00:00:00"/>
    <n v="47"/>
    <n v="4.0999999999999996"/>
    <n v="4.0999999999999996"/>
    <b v="0"/>
    <s v="null"/>
    <s v="No Return"/>
    <n v="2390.42"/>
  </r>
  <r>
    <s v="FB000090"/>
    <s v="Bottoms"/>
    <s v="H&amp;M"/>
    <x v="3"/>
    <s v="XXL"/>
    <s v="White"/>
    <n v="93.23"/>
    <n v="40"/>
    <n v="55.94"/>
    <d v="2025-08-06T00:00:00"/>
    <n v="46"/>
    <n v="1.9"/>
    <n v="1.9"/>
    <b v="0"/>
    <s v="null"/>
    <s v="No Return"/>
    <n v="2573.2399999999998"/>
  </r>
  <r>
    <s v="FB000091"/>
    <s v="Shoes"/>
    <s v="Uniqlo"/>
    <x v="0"/>
    <s v="S"/>
    <s v="Navy"/>
    <n v="106.24"/>
    <n v="6.4"/>
    <n v="99.44"/>
    <d v="2024-09-09T00:00:00"/>
    <n v="50"/>
    <n v="1.5"/>
    <n v="1.5"/>
    <b v="0"/>
    <s v="null"/>
    <s v="No Return"/>
    <n v="4972"/>
  </r>
  <r>
    <s v="FB000092"/>
    <s v="Accessories"/>
    <s v="Zara"/>
    <x v="1"/>
    <s v="null"/>
    <s v="Brown"/>
    <n v="30.95"/>
    <n v="0"/>
    <n v="30.95"/>
    <d v="2025-08-06T00:00:00"/>
    <n v="27"/>
    <n v="3.1"/>
    <n v="3.1"/>
    <b v="1"/>
    <s v="Changed Mind"/>
    <s v="Changed Mind"/>
    <n v="835.65"/>
  </r>
  <r>
    <s v="FB000093"/>
    <s v="Shoes"/>
    <s v="Zara"/>
    <x v="3"/>
    <s v="S"/>
    <s v="Black"/>
    <n v="76.92"/>
    <n v="49.5"/>
    <n v="38.840000000000003"/>
    <d v="2025-08-06T00:00:00"/>
    <n v="7"/>
    <n v="1.1000000000000001"/>
    <n v="1.1000000000000001"/>
    <b v="0"/>
    <s v="null"/>
    <s v="No Return"/>
    <n v="271.88"/>
  </r>
  <r>
    <s v="FB000094"/>
    <s v="Bottoms"/>
    <s v="H&amp;M"/>
    <x v="2"/>
    <s v="XS"/>
    <s v="Beige"/>
    <n v="80.64"/>
    <n v="0"/>
    <n v="80.64"/>
    <d v="2025-08-06T00:00:00"/>
    <n v="26"/>
    <s v="null"/>
    <n v="3"/>
    <b v="0"/>
    <s v="null"/>
    <s v="No Return"/>
    <n v="2096.64"/>
  </r>
  <r>
    <s v="FB000095"/>
    <s v="Bottoms"/>
    <s v="Zara"/>
    <x v="2"/>
    <s v="XS"/>
    <s v="Beige"/>
    <n v="32.46"/>
    <n v="52.4"/>
    <n v="15.45"/>
    <d v="2025-08-06T00:00:00"/>
    <n v="14"/>
    <n v="3.9"/>
    <n v="3.9"/>
    <b v="0"/>
    <s v="null"/>
    <s v="No Return"/>
    <n v="216.29999999999998"/>
  </r>
  <r>
    <s v="FB000096"/>
    <s v="Accessories"/>
    <s v="Gap"/>
    <x v="3"/>
    <s v="null"/>
    <s v="Black"/>
    <n v="54.79"/>
    <n v="0"/>
    <n v="54.79"/>
    <d v="2025-08-06T00:00:00"/>
    <n v="12"/>
    <n v="4.5"/>
    <n v="4.5"/>
    <b v="0"/>
    <s v="null"/>
    <s v="No Return"/>
    <n v="657.48"/>
  </r>
  <r>
    <s v="FB000097"/>
    <s v="Bottoms"/>
    <s v="H&amp;M"/>
    <x v="1"/>
    <s v="M"/>
    <s v="Pink"/>
    <n v="71.14"/>
    <n v="56.4"/>
    <n v="31.02"/>
    <d v="2025-08-06T00:00:00"/>
    <n v="12"/>
    <n v="3.4"/>
    <n v="3.4"/>
    <b v="0"/>
    <s v="null"/>
    <s v="No Return"/>
    <n v="372.24"/>
  </r>
  <r>
    <s v="FB000098"/>
    <s v="Bottoms"/>
    <s v="Ann Taylor"/>
    <x v="3"/>
    <s v="XXL"/>
    <s v="Navy"/>
    <n v="57.85"/>
    <n v="0"/>
    <n v="57.85"/>
    <d v="2025-08-06T00:00:00"/>
    <n v="36"/>
    <n v="3.5"/>
    <n v="3.5"/>
    <b v="0"/>
    <s v="null"/>
    <s v="No Return"/>
    <n v="2082.6"/>
  </r>
  <r>
    <s v="FB000099"/>
    <s v="Bottoms"/>
    <s v="Zara"/>
    <x v="3"/>
    <s v="XS"/>
    <s v="Green"/>
    <n v="33.369999999999997"/>
    <n v="3"/>
    <n v="32.369999999999997"/>
    <d v="2025-08-06T00:00:00"/>
    <n v="40"/>
    <n v="1.3"/>
    <n v="1.3"/>
    <b v="0"/>
    <s v="null"/>
    <s v="No Return"/>
    <n v="1294.8"/>
  </r>
  <r>
    <s v="FB000100"/>
    <s v="Tops"/>
    <s v="Gap"/>
    <x v="3"/>
    <s v="L"/>
    <s v="Black"/>
    <n v="91.83"/>
    <n v="0"/>
    <n v="91.83"/>
    <d v="2025-08-06T00:00:00"/>
    <n v="39"/>
    <n v="4.9000000000000004"/>
    <n v="4.9000000000000004"/>
    <b v="0"/>
    <s v="null"/>
    <s v="No Return"/>
    <n v="3581.37"/>
  </r>
  <r>
    <s v="FB000101"/>
    <s v="Bottoms"/>
    <s v="Zara"/>
    <x v="2"/>
    <s v="L"/>
    <s v="White"/>
    <n v="60.12"/>
    <n v="19.5"/>
    <n v="48.4"/>
    <d v="2025-08-06T00:00:00"/>
    <n v="42"/>
    <n v="1"/>
    <n v="1"/>
    <b v="0"/>
    <s v="null"/>
    <s v="No Return"/>
    <n v="2032.8"/>
  </r>
  <r>
    <s v="FB000102"/>
    <s v="Dresses"/>
    <s v="Banana Republic"/>
    <x v="1"/>
    <s v="S"/>
    <s v="White"/>
    <n v="163.5"/>
    <n v="0"/>
    <n v="163.5"/>
    <d v="2025-08-06T00:00:00"/>
    <n v="34"/>
    <n v="4.9000000000000004"/>
    <n v="4.9000000000000004"/>
    <b v="0"/>
    <s v="null"/>
    <s v="No Return"/>
    <n v="5559"/>
  </r>
  <r>
    <s v="FB000103"/>
    <s v="Dresses"/>
    <s v="Uniqlo"/>
    <x v="0"/>
    <s v="S"/>
    <s v="Beige"/>
    <n v="126.37"/>
    <n v="0"/>
    <n v="126.37"/>
    <d v="2024-11-08T00:00:00"/>
    <n v="25"/>
    <n v="1.8"/>
    <n v="1.8"/>
    <b v="0"/>
    <s v="null"/>
    <s v="No Return"/>
    <n v="3159.25"/>
  </r>
  <r>
    <s v="FB000104"/>
    <s v="Bottoms"/>
    <s v="Uniqlo"/>
    <x v="1"/>
    <s v="L"/>
    <s v="Navy"/>
    <n v="50.01"/>
    <n v="58.2"/>
    <n v="20.9"/>
    <d v="2025-08-06T00:00:00"/>
    <n v="32"/>
    <n v="4.8"/>
    <n v="4.8"/>
    <b v="0"/>
    <s v="null"/>
    <s v="No Return"/>
    <n v="668.8"/>
  </r>
  <r>
    <s v="FB000105"/>
    <s v="Shoes"/>
    <s v="H&amp;M"/>
    <x v="1"/>
    <s v="S"/>
    <s v="Red"/>
    <n v="84.31"/>
    <n v="0"/>
    <n v="84.31"/>
    <d v="2025-08-06T00:00:00"/>
    <n v="10"/>
    <n v="3.9"/>
    <n v="3.9"/>
    <b v="0"/>
    <s v="null"/>
    <s v="No Return"/>
    <n v="843.1"/>
  </r>
  <r>
    <s v="FB000106"/>
    <s v="Bottoms"/>
    <s v="Banana Republic"/>
    <x v="0"/>
    <s v="XL"/>
    <s v="Beige"/>
    <n v="100.98"/>
    <n v="0"/>
    <n v="100.98"/>
    <d v="2025-06-17T00:00:00"/>
    <n v="21"/>
    <n v="2.8"/>
    <n v="2.8"/>
    <b v="0"/>
    <s v="null"/>
    <s v="No Return"/>
    <n v="2120.58"/>
  </r>
  <r>
    <s v="FB000107"/>
    <s v="Bottoms"/>
    <s v="Banana Republic"/>
    <x v="3"/>
    <s v="M"/>
    <s v="Beige"/>
    <n v="38.020000000000003"/>
    <n v="0"/>
    <n v="38.020000000000003"/>
    <d v="2025-08-06T00:00:00"/>
    <n v="44"/>
    <n v="4.7"/>
    <n v="4.7"/>
    <b v="0"/>
    <s v="null"/>
    <s v="No Return"/>
    <n v="1672.88"/>
  </r>
  <r>
    <s v="FB000108"/>
    <s v="Bottoms"/>
    <s v="H&amp;M"/>
    <x v="2"/>
    <s v="XL"/>
    <s v="Blue"/>
    <n v="63.85"/>
    <n v="0"/>
    <n v="63.85"/>
    <d v="2025-08-06T00:00:00"/>
    <n v="41"/>
    <s v="null"/>
    <n v="3"/>
    <b v="0"/>
    <s v="null"/>
    <s v="No Return"/>
    <n v="2617.85"/>
  </r>
  <r>
    <s v="FB000109"/>
    <s v="Shoes"/>
    <s v="H&amp;M"/>
    <x v="2"/>
    <s v="XS"/>
    <s v="Navy"/>
    <n v="183.15"/>
    <n v="0"/>
    <n v="183.15"/>
    <d v="2025-08-06T00:00:00"/>
    <n v="23"/>
    <n v="4.0999999999999996"/>
    <n v="4.0999999999999996"/>
    <b v="0"/>
    <s v="null"/>
    <s v="No Return"/>
    <n v="4212.45"/>
  </r>
  <r>
    <s v="FB000110"/>
    <s v="Dresses"/>
    <s v="Zara"/>
    <x v="1"/>
    <s v="S"/>
    <s v="Gray"/>
    <n v="91"/>
    <n v="59.5"/>
    <n v="36.86"/>
    <d v="2025-08-06T00:00:00"/>
    <n v="5"/>
    <n v="3.9"/>
    <n v="3.9"/>
    <b v="0"/>
    <s v="null"/>
    <s v="No Return"/>
    <n v="184.3"/>
  </r>
  <r>
    <s v="FB000111"/>
    <s v="Outerwear"/>
    <s v="Uniqlo"/>
    <x v="0"/>
    <s v="L"/>
    <s v="Black"/>
    <n v="92.83"/>
    <n v="0"/>
    <n v="92.83"/>
    <d v="2025-07-20T00:00:00"/>
    <n v="9"/>
    <n v="1.2"/>
    <n v="1.2"/>
    <b v="0"/>
    <s v="null"/>
    <s v="No Return"/>
    <n v="835.47"/>
  </r>
  <r>
    <s v="FB000112"/>
    <s v="Accessories"/>
    <s v="Banana Republic"/>
    <x v="1"/>
    <s v="null"/>
    <s v="Brown"/>
    <n v="34.450000000000003"/>
    <n v="0"/>
    <n v="34.450000000000003"/>
    <d v="2025-08-06T00:00:00"/>
    <n v="4"/>
    <n v="4.5"/>
    <n v="4.5"/>
    <b v="0"/>
    <s v="null"/>
    <s v="No Return"/>
    <n v="137.80000000000001"/>
  </r>
  <r>
    <s v="FB000113"/>
    <s v="Dresses"/>
    <s v="H&amp;M"/>
    <x v="2"/>
    <s v="S"/>
    <s v="Purple"/>
    <n v="128.15"/>
    <n v="50"/>
    <n v="64.08"/>
    <d v="2025-08-06T00:00:00"/>
    <n v="28"/>
    <n v="3.2"/>
    <n v="3.2"/>
    <b v="0"/>
    <s v="null"/>
    <s v="No Return"/>
    <n v="1794.24"/>
  </r>
  <r>
    <s v="FB000114"/>
    <s v="Tops"/>
    <s v="Mango"/>
    <x v="3"/>
    <s v="XXL"/>
    <s v="Red"/>
    <n v="99.62"/>
    <n v="33.799999999999997"/>
    <n v="65.95"/>
    <d v="2025-08-06T00:00:00"/>
    <n v="27"/>
    <n v="2.1"/>
    <n v="2.1"/>
    <b v="0"/>
    <s v="null"/>
    <s v="No Return"/>
    <n v="1780.65"/>
  </r>
  <r>
    <s v="FB000115"/>
    <s v="Bottoms"/>
    <s v="Forever21"/>
    <x v="1"/>
    <s v="S"/>
    <s v="Pink"/>
    <n v="87.39"/>
    <n v="25.5"/>
    <n v="65.11"/>
    <d v="2025-08-06T00:00:00"/>
    <n v="8"/>
    <n v="2.2999999999999998"/>
    <n v="2.2999999999999998"/>
    <b v="0"/>
    <s v="null"/>
    <s v="No Return"/>
    <n v="520.88"/>
  </r>
  <r>
    <s v="FB000116"/>
    <s v="Tops"/>
    <s v="Zara"/>
    <x v="0"/>
    <s v="XXL"/>
    <s v="Brown"/>
    <n v="49.67"/>
    <n v="0"/>
    <n v="49.67"/>
    <d v="2024-09-06T00:00:00"/>
    <n v="37"/>
    <n v="2.2999999999999998"/>
    <n v="2.2999999999999998"/>
    <b v="0"/>
    <s v="null"/>
    <s v="No Return"/>
    <n v="1837.79"/>
  </r>
  <r>
    <s v="FB000117"/>
    <s v="Accessories"/>
    <s v="Uniqlo"/>
    <x v="2"/>
    <s v="null"/>
    <s v="Brown"/>
    <n v="72.040000000000006"/>
    <n v="0"/>
    <n v="72.040000000000006"/>
    <d v="2025-08-06T00:00:00"/>
    <n v="48"/>
    <s v="null"/>
    <n v="3"/>
    <b v="1"/>
    <s v="Wrong Item"/>
    <s v="Wrong Item"/>
    <n v="3457.92"/>
  </r>
  <r>
    <s v="FB000118"/>
    <s v="Dresses"/>
    <s v="Zara"/>
    <x v="0"/>
    <s v="M"/>
    <s v="Navy"/>
    <n v="133.82"/>
    <n v="0"/>
    <n v="133.82"/>
    <d v="2024-11-25T00:00:00"/>
    <n v="12"/>
    <n v="1.7"/>
    <n v="1.7"/>
    <b v="0"/>
    <s v="null"/>
    <s v="No Return"/>
    <n v="1605.84"/>
  </r>
  <r>
    <s v="FB000119"/>
    <s v="Bottoms"/>
    <s v="Uniqlo"/>
    <x v="1"/>
    <s v="S"/>
    <s v="Black"/>
    <n v="62.93"/>
    <n v="0"/>
    <n v="62.93"/>
    <d v="2025-08-06T00:00:00"/>
    <n v="49"/>
    <s v="null"/>
    <n v="3"/>
    <b v="0"/>
    <s v="null"/>
    <s v="No Return"/>
    <n v="3083.57"/>
  </r>
  <r>
    <s v="FB000120"/>
    <s v="Outerwear"/>
    <s v="Zara"/>
    <x v="0"/>
    <s v="L"/>
    <s v="Red"/>
    <n v="248.58"/>
    <n v="0"/>
    <n v="248.58"/>
    <d v="2025-07-04T00:00:00"/>
    <n v="27"/>
    <n v="1.5"/>
    <n v="1.5"/>
    <b v="0"/>
    <s v="null"/>
    <s v="No Return"/>
    <n v="6711.6600000000008"/>
  </r>
  <r>
    <s v="FB000121"/>
    <s v="Shoes"/>
    <s v="Uniqlo"/>
    <x v="2"/>
    <s v="XXL"/>
    <s v="Navy"/>
    <n v="61.08"/>
    <n v="0"/>
    <n v="61.08"/>
    <d v="2025-08-06T00:00:00"/>
    <n v="27"/>
    <s v="null"/>
    <n v="3"/>
    <b v="1"/>
    <s v="Changed Mind"/>
    <s v="Changed Mind"/>
    <n v="1649.1599999999999"/>
  </r>
  <r>
    <s v="FB000122"/>
    <s v="Bottoms"/>
    <s v="Gap"/>
    <x v="1"/>
    <s v="S"/>
    <s v="Red"/>
    <n v="109.12"/>
    <n v="0"/>
    <n v="109.12"/>
    <d v="2025-08-06T00:00:00"/>
    <n v="34"/>
    <s v="null"/>
    <n v="3"/>
    <b v="0"/>
    <s v="null"/>
    <s v="No Return"/>
    <n v="3710.08"/>
  </r>
  <r>
    <s v="FB000123"/>
    <s v="Outerwear"/>
    <s v="Zara"/>
    <x v="1"/>
    <s v="XXL"/>
    <s v="Purple"/>
    <n v="82.91"/>
    <n v="45.9"/>
    <n v="44.85"/>
    <d v="2025-08-06T00:00:00"/>
    <n v="24"/>
    <s v="null"/>
    <n v="3"/>
    <b v="1"/>
    <s v="Quality Issue"/>
    <s v="Quality Issue"/>
    <n v="1076.4000000000001"/>
  </r>
  <r>
    <s v="FB000124"/>
    <s v="Shoes"/>
    <s v="H&amp;M"/>
    <x v="3"/>
    <s v="XS"/>
    <s v="Purple"/>
    <n v="113.53"/>
    <n v="10.9"/>
    <n v="101.16"/>
    <d v="2025-08-06T00:00:00"/>
    <n v="40"/>
    <n v="2.8"/>
    <n v="2.8"/>
    <b v="0"/>
    <s v="null"/>
    <s v="No Return"/>
    <n v="4046.3999999999996"/>
  </r>
  <r>
    <s v="FB000125"/>
    <s v="Accessories"/>
    <s v="Uniqlo"/>
    <x v="1"/>
    <s v="null"/>
    <s v="Brown"/>
    <n v="38.89"/>
    <n v="51.5"/>
    <n v="18.86"/>
    <d v="2025-08-06T00:00:00"/>
    <n v="28"/>
    <n v="4.3"/>
    <n v="4.3"/>
    <b v="0"/>
    <s v="null"/>
    <s v="No Return"/>
    <n v="528.07999999999993"/>
  </r>
  <r>
    <s v="FB000126"/>
    <s v="Dresses"/>
    <s v="Gap"/>
    <x v="0"/>
    <s v="XXL"/>
    <s v="Black"/>
    <n v="53.01"/>
    <n v="45.9"/>
    <n v="28.68"/>
    <d v="2025-01-14T00:00:00"/>
    <n v="37"/>
    <n v="3.7"/>
    <n v="3.7"/>
    <b v="0"/>
    <s v="null"/>
    <s v="No Return"/>
    <n v="1061.1600000000001"/>
  </r>
  <r>
    <s v="FB000127"/>
    <s v="Shoes"/>
    <s v="Ann Taylor"/>
    <x v="0"/>
    <s v="XXL"/>
    <s v="Blue"/>
    <n v="81.64"/>
    <n v="0"/>
    <n v="81.64"/>
    <d v="2024-12-06T00:00:00"/>
    <n v="50"/>
    <n v="1.1000000000000001"/>
    <n v="1.1000000000000001"/>
    <b v="0"/>
    <s v="null"/>
    <s v="No Return"/>
    <n v="4082"/>
  </r>
  <r>
    <s v="FB000128"/>
    <s v="Shoes"/>
    <s v="Ann Taylor"/>
    <x v="0"/>
    <s v="XXL"/>
    <s v="White"/>
    <n v="125.24"/>
    <n v="21.5"/>
    <n v="98.31"/>
    <d v="2024-09-06T00:00:00"/>
    <n v="7"/>
    <n v="2.9"/>
    <n v="2.9"/>
    <b v="0"/>
    <s v="null"/>
    <s v="No Return"/>
    <n v="688.17000000000007"/>
  </r>
  <r>
    <s v="FB000129"/>
    <s v="Outerwear"/>
    <s v="Ann Taylor"/>
    <x v="0"/>
    <s v="XS"/>
    <s v="Pink"/>
    <n v="98.61"/>
    <n v="0"/>
    <n v="98.61"/>
    <d v="2025-03-05T00:00:00"/>
    <n v="1"/>
    <n v="2.6"/>
    <n v="2.6"/>
    <b v="0"/>
    <s v="null"/>
    <s v="No Return"/>
    <n v="98.61"/>
  </r>
  <r>
    <s v="FB000130"/>
    <s v="Shoes"/>
    <s v="Gap"/>
    <x v="2"/>
    <s v="XS"/>
    <s v="Blue"/>
    <n v="77.540000000000006"/>
    <n v="0"/>
    <n v="77.540000000000006"/>
    <d v="2025-08-06T00:00:00"/>
    <n v="36"/>
    <n v="3.4"/>
    <n v="3.4"/>
    <b v="0"/>
    <s v="null"/>
    <s v="No Return"/>
    <n v="2791.44"/>
  </r>
  <r>
    <s v="FB000131"/>
    <s v="Dresses"/>
    <s v="Banana Republic"/>
    <x v="0"/>
    <s v="XL"/>
    <s v="Purple"/>
    <n v="79.13"/>
    <n v="0"/>
    <n v="79.13"/>
    <d v="2024-11-16T00:00:00"/>
    <n v="11"/>
    <n v="3.6"/>
    <n v="3.6"/>
    <b v="0"/>
    <s v="null"/>
    <s v="No Return"/>
    <n v="870.43"/>
  </r>
  <r>
    <s v="FB000132"/>
    <s v="Bottoms"/>
    <s v="Mango"/>
    <x v="0"/>
    <s v="S"/>
    <s v="Green"/>
    <n v="96.11"/>
    <n v="0"/>
    <n v="96.11"/>
    <d v="2025-04-12T00:00:00"/>
    <n v="13"/>
    <n v="4.2"/>
    <n v="4.2"/>
    <b v="0"/>
    <s v="null"/>
    <s v="No Return"/>
    <n v="1249.43"/>
  </r>
  <r>
    <s v="FB000133"/>
    <s v="Tops"/>
    <s v="Mango"/>
    <x v="0"/>
    <s v="XL"/>
    <s v="White"/>
    <n v="116.61"/>
    <n v="0"/>
    <n v="116.61"/>
    <d v="2024-11-04T00:00:00"/>
    <n v="31"/>
    <s v="null"/>
    <n v="3"/>
    <b v="0"/>
    <s v="null"/>
    <s v="No Return"/>
    <n v="3614.91"/>
  </r>
  <r>
    <s v="FB000134"/>
    <s v="Accessories"/>
    <s v="Ann Taylor"/>
    <x v="1"/>
    <s v="null"/>
    <s v="Blue"/>
    <n v="57.8"/>
    <n v="27"/>
    <n v="42.19"/>
    <d v="2025-08-06T00:00:00"/>
    <n v="9"/>
    <n v="1.8"/>
    <n v="1.8"/>
    <b v="0"/>
    <s v="null"/>
    <s v="No Return"/>
    <n v="379.71"/>
  </r>
  <r>
    <s v="FB000135"/>
    <s v="Tops"/>
    <s v="H&amp;M"/>
    <x v="0"/>
    <s v="S"/>
    <s v="White"/>
    <n v="110.78"/>
    <n v="0"/>
    <n v="110.78"/>
    <d v="2025-01-13T00:00:00"/>
    <n v="9"/>
    <n v="1.4"/>
    <n v="1.4"/>
    <b v="0"/>
    <s v="null"/>
    <s v="No Return"/>
    <n v="997.02"/>
  </r>
  <r>
    <s v="FB000136"/>
    <s v="Tops"/>
    <s v="Gap"/>
    <x v="0"/>
    <s v="L"/>
    <s v="Black"/>
    <n v="112.63"/>
    <n v="0"/>
    <n v="112.63"/>
    <d v="2024-10-14T00:00:00"/>
    <n v="50"/>
    <n v="3.6"/>
    <n v="3.6"/>
    <b v="1"/>
    <s v="Quality Issue"/>
    <s v="Quality Issue"/>
    <n v="5631.5"/>
  </r>
  <r>
    <s v="FB000137"/>
    <s v="Tops"/>
    <s v="H&amp;M"/>
    <x v="3"/>
    <s v="XS"/>
    <s v="Purple"/>
    <n v="89.36"/>
    <n v="0"/>
    <n v="89.36"/>
    <d v="2025-08-06T00:00:00"/>
    <n v="24"/>
    <n v="4.3"/>
    <n v="4.3"/>
    <b v="1"/>
    <s v="Damaged"/>
    <s v="Damaged"/>
    <n v="2144.64"/>
  </r>
  <r>
    <s v="FB000138"/>
    <s v="Outerwear"/>
    <s v="Forever21"/>
    <x v="2"/>
    <s v="M"/>
    <s v="Pink"/>
    <n v="127.99"/>
    <n v="0"/>
    <n v="127.99"/>
    <d v="2025-08-06T00:00:00"/>
    <n v="16"/>
    <s v="null"/>
    <n v="3"/>
    <b v="0"/>
    <s v="null"/>
    <s v="No Return"/>
    <n v="2047.84"/>
  </r>
  <r>
    <s v="FB000139"/>
    <s v="Bottoms"/>
    <s v="Zara"/>
    <x v="1"/>
    <s v="XXL"/>
    <s v="Beige"/>
    <n v="54.88"/>
    <n v="58.8"/>
    <n v="22.61"/>
    <d v="2025-08-06T00:00:00"/>
    <n v="50"/>
    <n v="3.5"/>
    <n v="3.5"/>
    <b v="0"/>
    <s v="null"/>
    <s v="No Return"/>
    <n v="1130.5"/>
  </r>
  <r>
    <s v="FB000140"/>
    <s v="Shoes"/>
    <s v="Uniqlo"/>
    <x v="0"/>
    <s v="L"/>
    <s v="White"/>
    <n v="154.13"/>
    <n v="0"/>
    <n v="154.13"/>
    <d v="2024-10-01T00:00:00"/>
    <n v="31"/>
    <n v="4.0999999999999996"/>
    <n v="4.0999999999999996"/>
    <b v="1"/>
    <s v="Size Issue"/>
    <s v="Size Issue"/>
    <n v="4778.03"/>
  </r>
  <r>
    <s v="FB000141"/>
    <s v="Dresses"/>
    <s v="Ann Taylor"/>
    <x v="0"/>
    <s v="XS"/>
    <s v="Gray"/>
    <n v="131.5"/>
    <n v="0"/>
    <n v="131.5"/>
    <d v="2024-11-03T00:00:00"/>
    <n v="5"/>
    <s v="null"/>
    <n v="3"/>
    <b v="0"/>
    <s v="null"/>
    <s v="No Return"/>
    <n v="657.5"/>
  </r>
  <r>
    <s v="FB000142"/>
    <s v="Outerwear"/>
    <s v="Gap"/>
    <x v="3"/>
    <s v="M"/>
    <s v="Blue"/>
    <n v="133.26"/>
    <n v="0"/>
    <n v="133.26"/>
    <d v="2025-08-06T00:00:00"/>
    <n v="29"/>
    <n v="1.3"/>
    <n v="1.3"/>
    <b v="0"/>
    <s v="null"/>
    <s v="No Return"/>
    <n v="3864.54"/>
  </r>
  <r>
    <s v="FB000143"/>
    <s v="Shoes"/>
    <s v="Forever21"/>
    <x v="1"/>
    <s v="XL"/>
    <s v="Red"/>
    <n v="173.91"/>
    <n v="0"/>
    <n v="173.91"/>
    <d v="2025-08-06T00:00:00"/>
    <n v="21"/>
    <s v="null"/>
    <n v="3"/>
    <b v="0"/>
    <s v="null"/>
    <s v="No Return"/>
    <n v="3652.11"/>
  </r>
  <r>
    <s v="FB000144"/>
    <s v="Tops"/>
    <s v="H&amp;M"/>
    <x v="0"/>
    <s v="L"/>
    <s v="Beige"/>
    <n v="102.99"/>
    <n v="0"/>
    <n v="102.99"/>
    <d v="2025-07-16T00:00:00"/>
    <n v="41"/>
    <n v="3.9"/>
    <n v="3.9"/>
    <b v="0"/>
    <s v="null"/>
    <s v="No Return"/>
    <n v="4222.59"/>
  </r>
  <r>
    <s v="FB000145"/>
    <s v="Outerwear"/>
    <s v="Zara"/>
    <x v="0"/>
    <s v="L"/>
    <s v="Beige"/>
    <n v="87.78"/>
    <n v="45.3"/>
    <n v="48.02"/>
    <d v="2025-02-17T00:00:00"/>
    <n v="34"/>
    <n v="1.8"/>
    <n v="1.8"/>
    <b v="0"/>
    <s v="null"/>
    <s v="No Return"/>
    <n v="1632.68"/>
  </r>
  <r>
    <s v="FB000146"/>
    <s v="Tops"/>
    <s v="Uniqlo"/>
    <x v="1"/>
    <s v="null"/>
    <s v="Beige"/>
    <n v="91.8"/>
    <n v="15.8"/>
    <n v="77.3"/>
    <d v="2025-08-06T00:00:00"/>
    <n v="30"/>
    <n v="4.2"/>
    <n v="4.2"/>
    <b v="0"/>
    <s v="null"/>
    <s v="No Return"/>
    <n v="2319"/>
  </r>
  <r>
    <s v="FB000147"/>
    <s v="Tops"/>
    <s v="Zara"/>
    <x v="1"/>
    <s v="L"/>
    <s v="White"/>
    <n v="107.32"/>
    <n v="25.4"/>
    <n v="80.06"/>
    <d v="2025-08-06T00:00:00"/>
    <n v="50"/>
    <n v="4.4000000000000004"/>
    <n v="4.4000000000000004"/>
    <b v="0"/>
    <s v="null"/>
    <s v="No Return"/>
    <n v="4003"/>
  </r>
  <r>
    <s v="FB000148"/>
    <s v="Bottoms"/>
    <s v="Banana Republic"/>
    <x v="0"/>
    <s v="XXL"/>
    <s v="Brown"/>
    <n v="67.69"/>
    <n v="57.3"/>
    <n v="28.9"/>
    <d v="2025-07-24T00:00:00"/>
    <n v="50"/>
    <n v="4.5999999999999996"/>
    <n v="4.5999999999999996"/>
    <b v="0"/>
    <s v="null"/>
    <s v="No Return"/>
    <n v="1445"/>
  </r>
  <r>
    <s v="FB000149"/>
    <s v="Tops"/>
    <s v="Ann Taylor"/>
    <x v="3"/>
    <s v="M"/>
    <s v="Beige"/>
    <n v="68.11"/>
    <n v="46"/>
    <n v="36.78"/>
    <d v="2025-08-06T00:00:00"/>
    <n v="3"/>
    <n v="2.5"/>
    <n v="2.5"/>
    <b v="0"/>
    <s v="null"/>
    <s v="No Return"/>
    <n v="110.34"/>
  </r>
  <r>
    <s v="FB000150"/>
    <s v="Shoes"/>
    <s v="Banana Republic"/>
    <x v="0"/>
    <s v="L"/>
    <s v="Blue"/>
    <n v="94.29"/>
    <n v="0"/>
    <n v="94.29"/>
    <d v="2024-09-15T00:00:00"/>
    <n v="18"/>
    <n v="1.7"/>
    <n v="1.7"/>
    <b v="0"/>
    <s v="null"/>
    <s v="No Return"/>
    <n v="1697.22"/>
  </r>
  <r>
    <s v="FB000151"/>
    <s v="Tops"/>
    <s v="Ann Taylor"/>
    <x v="1"/>
    <s v="XL"/>
    <s v="Gray"/>
    <n v="94.97"/>
    <n v="0"/>
    <n v="94.97"/>
    <d v="2025-08-06T00:00:00"/>
    <n v="46"/>
    <n v="4.3"/>
    <n v="4.3"/>
    <b v="0"/>
    <s v="null"/>
    <s v="No Return"/>
    <n v="4368.62"/>
  </r>
  <r>
    <s v="FB000152"/>
    <s v="Shoes"/>
    <s v="Banana Republic"/>
    <x v="1"/>
    <s v="M"/>
    <s v="Navy"/>
    <n v="65.87"/>
    <n v="11.4"/>
    <n v="58.36"/>
    <d v="2025-08-06T00:00:00"/>
    <n v="15"/>
    <n v="3.9"/>
    <n v="3.9"/>
    <b v="0"/>
    <s v="null"/>
    <s v="No Return"/>
    <n v="875.4"/>
  </r>
  <r>
    <s v="FB000153"/>
    <s v="Dresses"/>
    <s v="Zara"/>
    <x v="1"/>
    <s v="XXL"/>
    <s v="Blue"/>
    <n v="155.06"/>
    <n v="29.4"/>
    <n v="109.47"/>
    <d v="2025-08-06T00:00:00"/>
    <n v="5"/>
    <n v="3.6"/>
    <n v="3.6"/>
    <b v="0"/>
    <s v="null"/>
    <s v="No Return"/>
    <n v="547.35"/>
  </r>
  <r>
    <s v="FB000154"/>
    <s v="Outerwear"/>
    <s v="Zara"/>
    <x v="1"/>
    <s v="L"/>
    <s v="Brown"/>
    <n v="172.59"/>
    <n v="0"/>
    <n v="172.59"/>
    <d v="2025-08-06T00:00:00"/>
    <n v="1"/>
    <n v="2.1"/>
    <n v="2.1"/>
    <b v="0"/>
    <s v="null"/>
    <s v="No Return"/>
    <n v="172.59"/>
  </r>
  <r>
    <s v="FB000155"/>
    <s v="Dresses"/>
    <s v="H&amp;M"/>
    <x v="3"/>
    <s v="M"/>
    <s v="Blue"/>
    <n v="68.72"/>
    <n v="0"/>
    <n v="68.72"/>
    <d v="2025-08-06T00:00:00"/>
    <n v="28"/>
    <n v="1.7"/>
    <n v="1.7"/>
    <b v="1"/>
    <s v="Quality Issue"/>
    <s v="Quality Issue"/>
    <n v="1924.1599999999999"/>
  </r>
  <r>
    <s v="FB000156"/>
    <s v="Tops"/>
    <s v="Banana Republic"/>
    <x v="0"/>
    <s v="XL"/>
    <s v="Blue"/>
    <n v="28.78"/>
    <n v="0"/>
    <n v="28.78"/>
    <d v="2024-10-03T00:00:00"/>
    <n v="21"/>
    <s v="null"/>
    <n v="3"/>
    <b v="0"/>
    <s v="null"/>
    <s v="No Return"/>
    <n v="604.38"/>
  </r>
  <r>
    <s v="FB000157"/>
    <s v="Outerwear"/>
    <s v="H&amp;M"/>
    <x v="1"/>
    <s v="XXL"/>
    <s v="Black"/>
    <n v="110.32"/>
    <n v="28.3"/>
    <n v="79.099999999999994"/>
    <d v="2025-08-06T00:00:00"/>
    <n v="49"/>
    <n v="3.3"/>
    <n v="3.3"/>
    <b v="0"/>
    <s v="null"/>
    <s v="No Return"/>
    <n v="3875.8999999999996"/>
  </r>
  <r>
    <s v="FB000158"/>
    <s v="Shoes"/>
    <s v="Mango"/>
    <x v="3"/>
    <s v="XXL"/>
    <s v="Black"/>
    <n v="194.24"/>
    <n v="0"/>
    <n v="194.24"/>
    <d v="2025-08-06T00:00:00"/>
    <n v="17"/>
    <n v="1.2"/>
    <n v="1.2"/>
    <b v="1"/>
    <s v="Changed Mind"/>
    <s v="Changed Mind"/>
    <n v="3302.08"/>
  </r>
  <r>
    <s v="FB000159"/>
    <s v="Shoes"/>
    <s v="Gap"/>
    <x v="2"/>
    <s v="XS"/>
    <s v="Beige"/>
    <n v="175.91"/>
    <n v="0"/>
    <n v="175.91"/>
    <d v="2025-08-06T00:00:00"/>
    <n v="4"/>
    <n v="2.8"/>
    <n v="2.8"/>
    <b v="0"/>
    <s v="null"/>
    <s v="No Return"/>
    <n v="703.64"/>
  </r>
  <r>
    <s v="FB000160"/>
    <s v="Bottoms"/>
    <s v="Mango"/>
    <x v="1"/>
    <s v="XXL"/>
    <s v="Gray"/>
    <n v="79.34"/>
    <n v="0"/>
    <n v="79.34"/>
    <d v="2025-08-06T00:00:00"/>
    <n v="30"/>
    <n v="4.4000000000000004"/>
    <n v="4.4000000000000004"/>
    <b v="0"/>
    <s v="null"/>
    <s v="No Return"/>
    <n v="2380.2000000000003"/>
  </r>
  <r>
    <s v="FB000161"/>
    <s v="Bottoms"/>
    <s v="H&amp;M"/>
    <x v="3"/>
    <s v="M"/>
    <s v="Green"/>
    <n v="111.88"/>
    <n v="0"/>
    <n v="111.88"/>
    <d v="2025-08-06T00:00:00"/>
    <n v="41"/>
    <n v="4.5"/>
    <n v="4.5"/>
    <b v="0"/>
    <s v="null"/>
    <s v="No Return"/>
    <n v="4587.08"/>
  </r>
  <r>
    <s v="FB000162"/>
    <s v="Accessories"/>
    <s v="Gap"/>
    <x v="0"/>
    <s v="null"/>
    <s v="Navy"/>
    <n v="42.84"/>
    <n v="40.6"/>
    <n v="25.45"/>
    <d v="2024-09-12T00:00:00"/>
    <n v="18"/>
    <n v="2.6"/>
    <n v="2.6"/>
    <b v="0"/>
    <s v="null"/>
    <s v="No Return"/>
    <n v="458.09999999999997"/>
  </r>
  <r>
    <s v="FB000163"/>
    <s v="Bottoms"/>
    <s v="Gap"/>
    <x v="0"/>
    <s v="XXL"/>
    <s v="Navy"/>
    <n v="26.28"/>
    <n v="1.1000000000000001"/>
    <n v="25.99"/>
    <d v="2025-06-20T00:00:00"/>
    <n v="35"/>
    <n v="5"/>
    <n v="5"/>
    <b v="0"/>
    <s v="null"/>
    <s v="No Return"/>
    <n v="909.65"/>
  </r>
  <r>
    <s v="FB000164"/>
    <s v="Accessories"/>
    <s v="H&amp;M"/>
    <x v="0"/>
    <s v="null"/>
    <s v="Green"/>
    <n v="23.11"/>
    <n v="0"/>
    <n v="23.11"/>
    <d v="2024-09-17T00:00:00"/>
    <n v="2"/>
    <n v="1.4"/>
    <n v="1.4"/>
    <b v="0"/>
    <s v="null"/>
    <s v="No Return"/>
    <n v="46.22"/>
  </r>
  <r>
    <s v="FB000165"/>
    <s v="Shoes"/>
    <s v="Zara"/>
    <x v="1"/>
    <s v="M"/>
    <s v="White"/>
    <n v="168.36"/>
    <n v="0"/>
    <n v="168.36"/>
    <d v="2025-08-06T00:00:00"/>
    <n v="47"/>
    <s v="null"/>
    <n v="3"/>
    <b v="1"/>
    <s v="Damaged"/>
    <s v="Damaged"/>
    <n v="7912.920000000001"/>
  </r>
  <r>
    <s v="FB000166"/>
    <s v="Shoes"/>
    <s v="Gap"/>
    <x v="2"/>
    <s v="XL"/>
    <s v="Green"/>
    <n v="99.26"/>
    <n v="0"/>
    <n v="99.26"/>
    <d v="2025-08-06T00:00:00"/>
    <n v="33"/>
    <s v="null"/>
    <n v="3"/>
    <b v="1"/>
    <s v="Quality Issue"/>
    <s v="Quality Issue"/>
    <n v="3275.5800000000004"/>
  </r>
  <r>
    <s v="FB000167"/>
    <s v="Accessories"/>
    <s v="Mango"/>
    <x v="0"/>
    <s v="null"/>
    <s v="Black"/>
    <n v="53.66"/>
    <n v="0"/>
    <n v="53.66"/>
    <d v="2024-12-19T00:00:00"/>
    <n v="40"/>
    <n v="2.8"/>
    <n v="2.8"/>
    <b v="0"/>
    <s v="null"/>
    <s v="No Return"/>
    <n v="2146.3999999999996"/>
  </r>
  <r>
    <s v="FB000168"/>
    <s v="Accessories"/>
    <s v="Ann Taylor"/>
    <x v="3"/>
    <s v="null"/>
    <s v="Gray"/>
    <n v="69.709999999999994"/>
    <n v="18"/>
    <n v="57.16"/>
    <d v="2025-08-06T00:00:00"/>
    <n v="34"/>
    <n v="4.2"/>
    <n v="4.2"/>
    <b v="1"/>
    <s v="Color Mismatch"/>
    <s v="Color Mismatch"/>
    <n v="1943.4399999999998"/>
  </r>
  <r>
    <s v="FB000169"/>
    <s v="Dresses"/>
    <s v="Forever21"/>
    <x v="2"/>
    <s v="XXL"/>
    <s v="Gray"/>
    <n v="60.3"/>
    <n v="21.4"/>
    <n v="47.4"/>
    <d v="2025-08-06T00:00:00"/>
    <n v="4"/>
    <n v="3.6"/>
    <n v="3.6"/>
    <b v="0"/>
    <s v="null"/>
    <s v="No Return"/>
    <n v="189.6"/>
  </r>
  <r>
    <s v="FB000170"/>
    <s v="Shoes"/>
    <s v="Banana Republic"/>
    <x v="1"/>
    <s v="XXL"/>
    <s v="Red"/>
    <n v="113.58"/>
    <n v="0"/>
    <n v="113.58"/>
    <d v="2025-08-06T00:00:00"/>
    <n v="33"/>
    <n v="4.9000000000000004"/>
    <n v="4.9000000000000004"/>
    <b v="1"/>
    <s v="Wrong Item"/>
    <s v="Wrong Item"/>
    <n v="3748.14"/>
  </r>
  <r>
    <s v="FB000171"/>
    <s v="Bottoms"/>
    <s v="Ann Taylor"/>
    <x v="2"/>
    <s v="XS"/>
    <s v="Brown"/>
    <n v="54.86"/>
    <n v="1.7"/>
    <n v="53.93"/>
    <d v="2025-08-06T00:00:00"/>
    <n v="40"/>
    <n v="2.5"/>
    <n v="2.5"/>
    <b v="0"/>
    <s v="null"/>
    <s v="No Return"/>
    <n v="2157.1999999999998"/>
  </r>
  <r>
    <s v="FB000172"/>
    <s v="Tops"/>
    <s v="Zara"/>
    <x v="1"/>
    <s v="XS"/>
    <s v="Red"/>
    <n v="92.25"/>
    <n v="0"/>
    <n v="92.25"/>
    <d v="2025-08-06T00:00:00"/>
    <n v="13"/>
    <n v="2.8"/>
    <n v="2.8"/>
    <b v="1"/>
    <s v="Damaged"/>
    <s v="Damaged"/>
    <n v="1199.25"/>
  </r>
  <r>
    <s v="FB000173"/>
    <s v="Accessories"/>
    <s v="Ann Taylor"/>
    <x v="1"/>
    <s v="null"/>
    <s v="White"/>
    <n v="54.07"/>
    <n v="0"/>
    <n v="54.07"/>
    <d v="2025-08-06T00:00:00"/>
    <n v="47"/>
    <n v="4.5999999999999996"/>
    <n v="4.5999999999999996"/>
    <b v="0"/>
    <s v="null"/>
    <s v="No Return"/>
    <n v="2541.29"/>
  </r>
  <r>
    <s v="FB000174"/>
    <s v="Shoes"/>
    <s v="Banana Republic"/>
    <x v="1"/>
    <s v="XL"/>
    <s v="Red"/>
    <n v="104.4"/>
    <n v="0"/>
    <n v="104.4"/>
    <d v="2025-08-06T00:00:00"/>
    <n v="41"/>
    <n v="3.4"/>
    <n v="3.4"/>
    <b v="0"/>
    <s v="null"/>
    <s v="No Return"/>
    <n v="4280.4000000000005"/>
  </r>
  <r>
    <s v="FB000175"/>
    <s v="Dresses"/>
    <s v="Ann Taylor"/>
    <x v="0"/>
    <s v="M"/>
    <s v="Gray"/>
    <n v="45.97"/>
    <n v="0"/>
    <n v="45.97"/>
    <d v="2024-08-28T00:00:00"/>
    <n v="37"/>
    <n v="3.2"/>
    <n v="3.2"/>
    <b v="1"/>
    <s v="Quality Issue"/>
    <s v="Quality Issue"/>
    <n v="1700.8899999999999"/>
  </r>
  <r>
    <s v="FB000176"/>
    <s v="Tops"/>
    <s v="Ann Taylor"/>
    <x v="3"/>
    <s v="XXL"/>
    <s v="Black"/>
    <n v="28.79"/>
    <n v="0"/>
    <n v="28.79"/>
    <d v="2025-08-06T00:00:00"/>
    <n v="4"/>
    <n v="4.4000000000000004"/>
    <n v="4.4000000000000004"/>
    <b v="0"/>
    <s v="null"/>
    <s v="No Return"/>
    <n v="115.16"/>
  </r>
  <r>
    <s v="FB000177"/>
    <s v="Outerwear"/>
    <s v="Uniqlo"/>
    <x v="1"/>
    <s v="M"/>
    <s v="Gray"/>
    <n v="204.21"/>
    <n v="0"/>
    <n v="204.21"/>
    <d v="2025-08-06T00:00:00"/>
    <n v="5"/>
    <n v="3.3"/>
    <n v="3.3"/>
    <b v="0"/>
    <s v="null"/>
    <s v="No Return"/>
    <n v="1021.0500000000001"/>
  </r>
  <r>
    <s v="FB000178"/>
    <s v="Shoes"/>
    <s v="Mango"/>
    <x v="2"/>
    <s v="XXL"/>
    <s v="Pink"/>
    <n v="190.75"/>
    <n v="20"/>
    <n v="152.6"/>
    <d v="2025-08-06T00:00:00"/>
    <n v="47"/>
    <s v="null"/>
    <n v="3"/>
    <b v="0"/>
    <s v="null"/>
    <s v="No Return"/>
    <n v="7172.2"/>
  </r>
  <r>
    <s v="FB000179"/>
    <s v="Tops"/>
    <s v="Forever21"/>
    <x v="1"/>
    <s v="XS"/>
    <s v="Brown"/>
    <n v="33.01"/>
    <n v="39.200000000000003"/>
    <n v="20.07"/>
    <d v="2025-08-06T00:00:00"/>
    <n v="16"/>
    <n v="3.7"/>
    <n v="3.7"/>
    <b v="0"/>
    <s v="null"/>
    <s v="No Return"/>
    <n v="321.12"/>
  </r>
  <r>
    <s v="FB000180"/>
    <s v="Accessories"/>
    <s v="Banana Republic"/>
    <x v="0"/>
    <s v="null"/>
    <s v="Blue"/>
    <n v="47.61"/>
    <n v="39.799999999999997"/>
    <n v="28.66"/>
    <d v="2024-12-03T00:00:00"/>
    <n v="18"/>
    <n v="1.3"/>
    <n v="1.3"/>
    <b v="0"/>
    <s v="null"/>
    <s v="No Return"/>
    <n v="515.88"/>
  </r>
  <r>
    <s v="FB000181"/>
    <s v="Outerwear"/>
    <s v="H&amp;M"/>
    <x v="0"/>
    <s v="XS"/>
    <s v="Red"/>
    <n v="137.16"/>
    <n v="0"/>
    <n v="137.16"/>
    <d v="2024-09-26T00:00:00"/>
    <n v="34"/>
    <n v="3.2"/>
    <n v="3.2"/>
    <b v="0"/>
    <s v="null"/>
    <s v="No Return"/>
    <n v="4663.4399999999996"/>
  </r>
  <r>
    <s v="FB000182"/>
    <s v="Tops"/>
    <s v="Gap"/>
    <x v="2"/>
    <s v="M"/>
    <s v="Navy"/>
    <n v="108.49"/>
    <n v="0"/>
    <n v="108.49"/>
    <d v="2025-08-06T00:00:00"/>
    <n v="7"/>
    <n v="3.3"/>
    <n v="3.3"/>
    <b v="0"/>
    <s v="null"/>
    <s v="No Return"/>
    <n v="759.43"/>
  </r>
  <r>
    <s v="FB000183"/>
    <s v="Tops"/>
    <s v="Banana Republic"/>
    <x v="1"/>
    <s v="XL"/>
    <s v="Green"/>
    <n v="106.49"/>
    <n v="0"/>
    <n v="106.49"/>
    <d v="2025-08-06T00:00:00"/>
    <n v="23"/>
    <n v="4"/>
    <n v="4"/>
    <b v="0"/>
    <s v="null"/>
    <s v="No Return"/>
    <n v="2449.27"/>
  </r>
  <r>
    <s v="FB000184"/>
    <s v="Tops"/>
    <s v="Mango"/>
    <x v="1"/>
    <s v="XXL"/>
    <s v="Pink"/>
    <n v="114.86"/>
    <n v="0"/>
    <n v="114.86"/>
    <d v="2025-08-06T00:00:00"/>
    <n v="48"/>
    <n v="1.1000000000000001"/>
    <n v="1.1000000000000001"/>
    <b v="0"/>
    <s v="null"/>
    <s v="No Return"/>
    <n v="5513.28"/>
  </r>
  <r>
    <s v="FB000185"/>
    <s v="Dresses"/>
    <s v="Zara"/>
    <x v="2"/>
    <s v="L"/>
    <s v="Blue"/>
    <n v="121.68"/>
    <n v="0"/>
    <n v="121.68"/>
    <d v="2025-08-06T00:00:00"/>
    <n v="9"/>
    <n v="1.5"/>
    <n v="1.5"/>
    <b v="0"/>
    <s v="null"/>
    <s v="No Return"/>
    <n v="1095.1200000000001"/>
  </r>
  <r>
    <s v="FB000186"/>
    <s v="Bottoms"/>
    <s v="Zara"/>
    <x v="3"/>
    <s v="XXL"/>
    <s v="Black"/>
    <n v="74.08"/>
    <n v="3.9"/>
    <n v="71.19"/>
    <d v="2025-08-06T00:00:00"/>
    <n v="37"/>
    <n v="1.7"/>
    <n v="1.7"/>
    <b v="0"/>
    <s v="null"/>
    <s v="No Return"/>
    <n v="2634.0299999999997"/>
  </r>
  <r>
    <s v="FB000187"/>
    <s v="Tops"/>
    <s v="Gap"/>
    <x v="2"/>
    <s v="M"/>
    <s v="Blue"/>
    <n v="92.37"/>
    <n v="35.9"/>
    <n v="59.21"/>
    <d v="2025-08-06T00:00:00"/>
    <n v="20"/>
    <s v="null"/>
    <n v="3"/>
    <b v="0"/>
    <s v="null"/>
    <s v="No Return"/>
    <n v="1184.2"/>
  </r>
  <r>
    <s v="FB000188"/>
    <s v="Tops"/>
    <s v="Uniqlo"/>
    <x v="3"/>
    <s v="XXL"/>
    <s v="Beige"/>
    <n v="34.06"/>
    <n v="0"/>
    <n v="34.06"/>
    <d v="2025-08-06T00:00:00"/>
    <n v="39"/>
    <n v="4.5"/>
    <n v="4.5"/>
    <b v="0"/>
    <s v="null"/>
    <s v="No Return"/>
    <n v="1328.3400000000001"/>
  </r>
  <r>
    <s v="FB000189"/>
    <s v="Dresses"/>
    <s v="Zara"/>
    <x v="3"/>
    <s v="L"/>
    <s v="Pink"/>
    <n v="173.42"/>
    <n v="0"/>
    <n v="173.42"/>
    <d v="2025-08-06T00:00:00"/>
    <n v="47"/>
    <n v="4.2"/>
    <n v="4.2"/>
    <b v="0"/>
    <s v="null"/>
    <s v="No Return"/>
    <n v="8150.74"/>
  </r>
  <r>
    <s v="FB000190"/>
    <s v="Bottoms"/>
    <s v="Uniqlo"/>
    <x v="0"/>
    <s v="XXL"/>
    <s v="Brown"/>
    <n v="66.510000000000005"/>
    <n v="0"/>
    <n v="66.510000000000005"/>
    <d v="2024-10-04T00:00:00"/>
    <n v="32"/>
    <n v="2.1"/>
    <n v="2.1"/>
    <b v="0"/>
    <s v="null"/>
    <s v="No Return"/>
    <n v="2128.3200000000002"/>
  </r>
  <r>
    <s v="FB000191"/>
    <s v="Bottoms"/>
    <s v="Uniqlo"/>
    <x v="2"/>
    <s v="XXL"/>
    <s v="Blue"/>
    <n v="72.44"/>
    <n v="7.1"/>
    <n v="67.3"/>
    <d v="2025-08-06T00:00:00"/>
    <n v="10"/>
    <n v="1.8"/>
    <n v="1.8"/>
    <b v="0"/>
    <s v="null"/>
    <s v="No Return"/>
    <n v="673"/>
  </r>
  <r>
    <s v="FB000192"/>
    <s v="Tops"/>
    <s v="Ann Taylor"/>
    <x v="2"/>
    <s v="S"/>
    <s v="Black"/>
    <n v="81.2"/>
    <n v="0"/>
    <n v="81.2"/>
    <d v="2025-08-06T00:00:00"/>
    <n v="3"/>
    <n v="1.5"/>
    <n v="1.5"/>
    <b v="0"/>
    <s v="null"/>
    <s v="No Return"/>
    <n v="243.60000000000002"/>
  </r>
  <r>
    <s v="FB000193"/>
    <s v="Outerwear"/>
    <s v="Gap"/>
    <x v="3"/>
    <s v="XXL"/>
    <s v="Red"/>
    <n v="104.5"/>
    <n v="12.3"/>
    <n v="91.65"/>
    <d v="2025-08-06T00:00:00"/>
    <n v="42"/>
    <s v="null"/>
    <n v="3"/>
    <b v="0"/>
    <s v="null"/>
    <s v="No Return"/>
    <n v="3849.3"/>
  </r>
  <r>
    <s v="FB000194"/>
    <s v="Dresses"/>
    <s v="Gap"/>
    <x v="1"/>
    <s v="XL"/>
    <s v="Pink"/>
    <n v="57.53"/>
    <n v="13"/>
    <n v="50.05"/>
    <d v="2025-08-06T00:00:00"/>
    <n v="12"/>
    <n v="4.0999999999999996"/>
    <n v="4.0999999999999996"/>
    <b v="0"/>
    <s v="null"/>
    <s v="No Return"/>
    <n v="600.59999999999991"/>
  </r>
  <r>
    <s v="FB000195"/>
    <s v="Shoes"/>
    <s v="Banana Republic"/>
    <x v="3"/>
    <s v="XXL"/>
    <s v="Gray"/>
    <n v="142.58000000000001"/>
    <n v="0"/>
    <n v="142.58000000000001"/>
    <d v="2025-08-06T00:00:00"/>
    <n v="25"/>
    <n v="4.8"/>
    <n v="4.8"/>
    <b v="1"/>
    <s v="Quality Issue"/>
    <s v="Quality Issue"/>
    <n v="3564.5000000000005"/>
  </r>
  <r>
    <s v="FB000196"/>
    <s v="Dresses"/>
    <s v="Zara"/>
    <x v="2"/>
    <s v="XXL"/>
    <s v="Green"/>
    <n v="162.22999999999999"/>
    <n v="29.4"/>
    <n v="114.53"/>
    <d v="2025-08-06T00:00:00"/>
    <n v="41"/>
    <n v="4"/>
    <n v="4"/>
    <b v="1"/>
    <s v="Quality Issue"/>
    <s v="Quality Issue"/>
    <n v="4695.7300000000005"/>
  </r>
  <r>
    <s v="FB000197"/>
    <s v="Bottoms"/>
    <s v="Ann Taylor"/>
    <x v="0"/>
    <s v="XXL"/>
    <s v="Red"/>
    <n v="32.1"/>
    <n v="51.7"/>
    <n v="15.5"/>
    <d v="2024-11-23T00:00:00"/>
    <n v="27"/>
    <s v="null"/>
    <n v="3"/>
    <b v="0"/>
    <s v="null"/>
    <s v="No Return"/>
    <n v="418.5"/>
  </r>
  <r>
    <s v="FB000198"/>
    <s v="Shoes"/>
    <s v="Uniqlo"/>
    <x v="2"/>
    <s v="L"/>
    <s v="Black"/>
    <n v="162.41"/>
    <n v="42.7"/>
    <n v="93.06"/>
    <d v="2025-08-06T00:00:00"/>
    <n v="22"/>
    <n v="4.8"/>
    <n v="4.8"/>
    <b v="0"/>
    <s v="null"/>
    <s v="No Return"/>
    <n v="2047.3200000000002"/>
  </r>
  <r>
    <s v="FB000199"/>
    <s v="Tops"/>
    <s v="Banana Republic"/>
    <x v="2"/>
    <s v="M"/>
    <s v="Gray"/>
    <n v="77.459999999999994"/>
    <n v="57.5"/>
    <n v="32.92"/>
    <d v="2025-08-06T00:00:00"/>
    <n v="23"/>
    <n v="4"/>
    <n v="4"/>
    <b v="0"/>
    <s v="null"/>
    <s v="No Return"/>
    <n v="757.16000000000008"/>
  </r>
  <r>
    <s v="FB000200"/>
    <s v="Tops"/>
    <s v="H&amp;M"/>
    <x v="2"/>
    <s v="XXL"/>
    <s v="Blue"/>
    <n v="103.42"/>
    <n v="56.1"/>
    <n v="45.4"/>
    <d v="2025-08-06T00:00:00"/>
    <n v="4"/>
    <n v="4.7"/>
    <n v="4.7"/>
    <b v="0"/>
    <s v="null"/>
    <s v="No Return"/>
    <n v="181.6"/>
  </r>
  <r>
    <s v="FB000201"/>
    <s v="Bottoms"/>
    <s v="Zara"/>
    <x v="0"/>
    <s v="XS"/>
    <s v="Green"/>
    <n v="42.91"/>
    <n v="33.299999999999997"/>
    <n v="28.62"/>
    <d v="2024-11-23T00:00:00"/>
    <n v="18"/>
    <s v="null"/>
    <n v="3"/>
    <b v="0"/>
    <s v="null"/>
    <s v="No Return"/>
    <n v="515.16"/>
  </r>
  <r>
    <s v="FB000202"/>
    <s v="Shoes"/>
    <s v="Zara"/>
    <x v="3"/>
    <s v="XL"/>
    <s v="Green"/>
    <n v="144.91999999999999"/>
    <n v="17"/>
    <n v="120.28"/>
    <d v="2025-08-06T00:00:00"/>
    <n v="32"/>
    <n v="2"/>
    <n v="2"/>
    <b v="0"/>
    <s v="null"/>
    <s v="No Return"/>
    <n v="3848.96"/>
  </r>
  <r>
    <s v="FB000203"/>
    <s v="Shoes"/>
    <s v="Banana Republic"/>
    <x v="3"/>
    <s v="XS"/>
    <s v="Black"/>
    <n v="93.07"/>
    <n v="23.9"/>
    <n v="70.83"/>
    <d v="2025-08-06T00:00:00"/>
    <n v="10"/>
    <n v="3.5"/>
    <n v="3.5"/>
    <b v="1"/>
    <s v="Changed Mind"/>
    <s v="Changed Mind"/>
    <n v="708.3"/>
  </r>
  <r>
    <s v="FB000204"/>
    <s v="Outerwear"/>
    <s v="H&amp;M"/>
    <x v="3"/>
    <s v="S"/>
    <s v="Red"/>
    <n v="119.96"/>
    <n v="0"/>
    <n v="119.96"/>
    <d v="2025-08-06T00:00:00"/>
    <n v="20"/>
    <n v="1.1000000000000001"/>
    <n v="1.1000000000000001"/>
    <b v="0"/>
    <s v="null"/>
    <s v="No Return"/>
    <n v="2399.1999999999998"/>
  </r>
  <r>
    <s v="FB000205"/>
    <s v="Accessories"/>
    <s v="Forever21"/>
    <x v="3"/>
    <s v="null"/>
    <s v="Gray"/>
    <n v="42.04"/>
    <n v="50.9"/>
    <n v="20.64"/>
    <d v="2025-08-06T00:00:00"/>
    <n v="43"/>
    <n v="2.2999999999999998"/>
    <n v="2.2999999999999998"/>
    <b v="1"/>
    <s v="Wrong Item"/>
    <s v="Wrong Item"/>
    <n v="887.52"/>
  </r>
  <r>
    <s v="FB000206"/>
    <s v="Accessories"/>
    <s v="Banana Republic"/>
    <x v="1"/>
    <s v="null"/>
    <s v="Red"/>
    <n v="54.45"/>
    <n v="0"/>
    <n v="54.45"/>
    <d v="2025-08-06T00:00:00"/>
    <n v="12"/>
    <n v="2.7"/>
    <n v="2.7"/>
    <b v="0"/>
    <s v="null"/>
    <s v="No Return"/>
    <n v="653.40000000000009"/>
  </r>
  <r>
    <s v="FB000207"/>
    <s v="Tops"/>
    <s v="Mango"/>
    <x v="0"/>
    <s v="M"/>
    <s v="Green"/>
    <n v="66.95"/>
    <n v="36.4"/>
    <n v="42.58"/>
    <d v="2024-09-28T00:00:00"/>
    <n v="44"/>
    <n v="1.9"/>
    <n v="1.9"/>
    <b v="1"/>
    <s v="Quality Issue"/>
    <s v="Quality Issue"/>
    <n v="1873.52"/>
  </r>
  <r>
    <s v="FB000208"/>
    <s v="Tops"/>
    <s v="Ann Taylor"/>
    <x v="0"/>
    <s v="XL"/>
    <s v="Beige"/>
    <n v="116.96"/>
    <n v="8.8000000000000007"/>
    <n v="106.67"/>
    <d v="2025-04-29T00:00:00"/>
    <n v="33"/>
    <n v="1.6"/>
    <n v="1.6"/>
    <b v="0"/>
    <s v="null"/>
    <s v="No Return"/>
    <n v="3520.11"/>
  </r>
  <r>
    <s v="FB000209"/>
    <s v="Tops"/>
    <s v="Forever21"/>
    <x v="2"/>
    <s v="XXL"/>
    <s v="Pink"/>
    <n v="111.14"/>
    <n v="0"/>
    <n v="111.14"/>
    <d v="2025-08-06T00:00:00"/>
    <n v="49"/>
    <n v="1.6"/>
    <n v="1.6"/>
    <b v="0"/>
    <s v="null"/>
    <s v="No Return"/>
    <n v="5445.86"/>
  </r>
  <r>
    <s v="FB000210"/>
    <s v="Tops"/>
    <s v="Banana Republic"/>
    <x v="2"/>
    <s v="XS"/>
    <s v="Blue"/>
    <n v="59.6"/>
    <n v="0"/>
    <n v="59.6"/>
    <d v="2025-08-06T00:00:00"/>
    <n v="40"/>
    <n v="2.1"/>
    <n v="2.1"/>
    <b v="0"/>
    <s v="null"/>
    <s v="No Return"/>
    <n v="2384"/>
  </r>
  <r>
    <s v="FB000211"/>
    <s v="Tops"/>
    <s v="Ann Taylor"/>
    <x v="0"/>
    <s v="S"/>
    <s v="Gray"/>
    <n v="25.49"/>
    <n v="16.7"/>
    <n v="21.23"/>
    <d v="2025-05-23T00:00:00"/>
    <n v="32"/>
    <s v="null"/>
    <n v="3"/>
    <b v="0"/>
    <s v="null"/>
    <s v="No Return"/>
    <n v="679.36"/>
  </r>
  <r>
    <s v="FB000212"/>
    <s v="Tops"/>
    <s v="Zara"/>
    <x v="0"/>
    <s v="M"/>
    <s v="Black"/>
    <n v="82.94"/>
    <n v="0"/>
    <n v="82.94"/>
    <d v="2025-07-17T00:00:00"/>
    <n v="46"/>
    <n v="1.5"/>
    <n v="1.5"/>
    <b v="0"/>
    <s v="null"/>
    <s v="No Return"/>
    <n v="3815.24"/>
  </r>
  <r>
    <s v="FB000213"/>
    <s v="Tops"/>
    <s v="Uniqlo"/>
    <x v="0"/>
    <s v="L"/>
    <s v="Blue"/>
    <n v="99.71"/>
    <n v="0"/>
    <n v="99.71"/>
    <d v="2024-08-21T00:00:00"/>
    <n v="23"/>
    <n v="1.4"/>
    <n v="1.4"/>
    <b v="0"/>
    <s v="null"/>
    <s v="No Return"/>
    <n v="2293.33"/>
  </r>
  <r>
    <s v="FB000214"/>
    <s v="Accessories"/>
    <s v="Banana Republic"/>
    <x v="2"/>
    <s v="null"/>
    <s v="Black"/>
    <n v="69.739999999999995"/>
    <n v="0"/>
    <n v="69.739999999999995"/>
    <d v="2025-08-06T00:00:00"/>
    <n v="11"/>
    <n v="3.3"/>
    <n v="3.3"/>
    <b v="1"/>
    <s v="Changed Mind"/>
    <s v="Changed Mind"/>
    <n v="767.14"/>
  </r>
  <r>
    <s v="FB000215"/>
    <s v="Bottoms"/>
    <s v="H&amp;M"/>
    <x v="3"/>
    <s v="XXL"/>
    <s v="Green"/>
    <n v="57.19"/>
    <n v="0"/>
    <n v="57.19"/>
    <d v="2025-08-06T00:00:00"/>
    <n v="12"/>
    <n v="2.5"/>
    <n v="2.5"/>
    <b v="0"/>
    <s v="null"/>
    <s v="No Return"/>
    <n v="686.28"/>
  </r>
  <r>
    <s v="FB000216"/>
    <s v="Tops"/>
    <s v="H&amp;M"/>
    <x v="3"/>
    <s v="XXL"/>
    <s v="Red"/>
    <n v="58.65"/>
    <n v="0"/>
    <n v="58.65"/>
    <d v="2025-08-06T00:00:00"/>
    <n v="4"/>
    <n v="1.1000000000000001"/>
    <n v="1.1000000000000001"/>
    <b v="0"/>
    <s v="null"/>
    <s v="No Return"/>
    <n v="234.6"/>
  </r>
  <r>
    <s v="FB000217"/>
    <s v="Outerwear"/>
    <s v="Uniqlo"/>
    <x v="2"/>
    <s v="XL"/>
    <s v="Pink"/>
    <n v="110.22"/>
    <n v="0"/>
    <n v="110.22"/>
    <d v="2025-08-06T00:00:00"/>
    <n v="4"/>
    <n v="1.6"/>
    <n v="1.6"/>
    <b v="0"/>
    <s v="null"/>
    <s v="No Return"/>
    <n v="440.88"/>
  </r>
  <r>
    <s v="FB000218"/>
    <s v="Tops"/>
    <s v="Zara"/>
    <x v="3"/>
    <s v="XXL"/>
    <s v="Pink"/>
    <n v="69.36"/>
    <n v="0"/>
    <n v="69.36"/>
    <d v="2025-08-06T00:00:00"/>
    <n v="25"/>
    <s v="null"/>
    <n v="3"/>
    <b v="0"/>
    <s v="null"/>
    <s v="No Return"/>
    <n v="1734"/>
  </r>
  <r>
    <s v="FB000219"/>
    <s v="Bottoms"/>
    <s v="Zara"/>
    <x v="1"/>
    <s v="S"/>
    <s v="Black"/>
    <n v="87.03"/>
    <n v="0"/>
    <n v="87.03"/>
    <d v="2025-08-06T00:00:00"/>
    <n v="39"/>
    <n v="4.3"/>
    <n v="4.3"/>
    <b v="0"/>
    <s v="null"/>
    <s v="No Return"/>
    <n v="3394.17"/>
  </r>
  <r>
    <s v="FB000220"/>
    <s v="Dresses"/>
    <s v="Zara"/>
    <x v="1"/>
    <s v="XXL"/>
    <s v="Brown"/>
    <n v="160.6"/>
    <n v="18.399999999999999"/>
    <n v="131.05000000000001"/>
    <d v="2025-08-06T00:00:00"/>
    <n v="41"/>
    <n v="3"/>
    <n v="3"/>
    <b v="0"/>
    <s v="null"/>
    <s v="No Return"/>
    <n v="5373.05"/>
  </r>
  <r>
    <s v="FB000221"/>
    <s v="Outerwear"/>
    <s v="H&amp;M"/>
    <x v="0"/>
    <s v="XS"/>
    <s v="Purple"/>
    <n v="167.02"/>
    <n v="0"/>
    <n v="167.02"/>
    <d v="2025-01-30T00:00:00"/>
    <n v="26"/>
    <n v="2.6"/>
    <n v="2.6"/>
    <b v="1"/>
    <s v="Size Issue"/>
    <s v="Size Issue"/>
    <n v="4342.5200000000004"/>
  </r>
  <r>
    <s v="FB000222"/>
    <s v="Tops"/>
    <s v="Zara"/>
    <x v="3"/>
    <s v="XXL"/>
    <s v="Gray"/>
    <n v="26.09"/>
    <n v="0"/>
    <n v="26.09"/>
    <d v="2025-08-06T00:00:00"/>
    <n v="32"/>
    <n v="4.5999999999999996"/>
    <n v="4.5999999999999996"/>
    <b v="1"/>
    <s v="Damaged"/>
    <s v="Damaged"/>
    <n v="834.88"/>
  </r>
  <r>
    <s v="FB000223"/>
    <s v="Outerwear"/>
    <s v="H&amp;M"/>
    <x v="3"/>
    <s v="XL"/>
    <s v="Brown"/>
    <n v="246.65"/>
    <n v="0"/>
    <n v="246.65"/>
    <d v="2025-08-06T00:00:00"/>
    <n v="17"/>
    <n v="2.9"/>
    <n v="2.9"/>
    <b v="1"/>
    <s v="Damaged"/>
    <s v="Damaged"/>
    <n v="4193.05"/>
  </r>
  <r>
    <s v="FB000224"/>
    <s v="Outerwear"/>
    <s v="Forever21"/>
    <x v="3"/>
    <s v="S"/>
    <s v="Red"/>
    <n v="206.91"/>
    <n v="0"/>
    <n v="206.91"/>
    <d v="2025-08-06T00:00:00"/>
    <n v="34"/>
    <n v="2.2999999999999998"/>
    <n v="2.2999999999999998"/>
    <b v="0"/>
    <s v="null"/>
    <s v="No Return"/>
    <n v="7034.94"/>
  </r>
  <r>
    <s v="FB000225"/>
    <s v="Dresses"/>
    <s v="Gap"/>
    <x v="1"/>
    <s v="XL"/>
    <s v="Black"/>
    <n v="85.08"/>
    <n v="0"/>
    <n v="85.08"/>
    <d v="2025-08-06T00:00:00"/>
    <n v="29"/>
    <s v="null"/>
    <n v="3"/>
    <b v="0"/>
    <s v="null"/>
    <s v="No Return"/>
    <n v="2467.3200000000002"/>
  </r>
  <r>
    <s v="FB000226"/>
    <s v="Outerwear"/>
    <s v="Forever21"/>
    <x v="0"/>
    <s v="XXL"/>
    <s v="White"/>
    <n v="240.32"/>
    <n v="54.8"/>
    <n v="108.62"/>
    <d v="2024-12-27T00:00:00"/>
    <n v="3"/>
    <n v="4.5"/>
    <n v="4.5"/>
    <b v="0"/>
    <s v="null"/>
    <s v="No Return"/>
    <n v="325.86"/>
  </r>
  <r>
    <s v="FB000227"/>
    <s v="Dresses"/>
    <s v="Uniqlo"/>
    <x v="2"/>
    <s v="XXL"/>
    <s v="Red"/>
    <n v="130.12"/>
    <n v="1.4"/>
    <n v="128.30000000000001"/>
    <d v="2025-08-06T00:00:00"/>
    <n v="0"/>
    <n v="5"/>
    <n v="5"/>
    <b v="0"/>
    <s v="null"/>
    <s v="No Return"/>
    <n v="0"/>
  </r>
  <r>
    <s v="FB000228"/>
    <s v="Bottoms"/>
    <s v="H&amp;M"/>
    <x v="0"/>
    <s v="XS"/>
    <s v="Black"/>
    <n v="42.29"/>
    <n v="15.8"/>
    <n v="35.61"/>
    <d v="2024-11-02T00:00:00"/>
    <n v="11"/>
    <n v="1.6"/>
    <n v="1.6"/>
    <b v="0"/>
    <s v="null"/>
    <s v="No Return"/>
    <n v="391.71"/>
  </r>
  <r>
    <s v="FB000229"/>
    <s v="Outerwear"/>
    <s v="H&amp;M"/>
    <x v="0"/>
    <s v="S"/>
    <s v="Beige"/>
    <n v="191.54"/>
    <n v="0"/>
    <n v="191.54"/>
    <d v="2024-10-10T00:00:00"/>
    <n v="18"/>
    <n v="1.2"/>
    <n v="1.2"/>
    <b v="0"/>
    <s v="null"/>
    <s v="No Return"/>
    <n v="3447.72"/>
  </r>
  <r>
    <s v="FB000230"/>
    <s v="Accessories"/>
    <s v="Ann Taylor"/>
    <x v="0"/>
    <s v="null"/>
    <s v="Beige"/>
    <n v="42.23"/>
    <n v="0"/>
    <n v="42.23"/>
    <d v="2025-07-14T00:00:00"/>
    <n v="15"/>
    <s v="null"/>
    <n v="3"/>
    <b v="0"/>
    <s v="null"/>
    <s v="No Return"/>
    <n v="633.44999999999993"/>
  </r>
  <r>
    <s v="FB000231"/>
    <s v="Shoes"/>
    <s v="H&amp;M"/>
    <x v="3"/>
    <s v="S"/>
    <s v="Gray"/>
    <n v="109.76"/>
    <n v="0"/>
    <n v="109.76"/>
    <d v="2025-08-06T00:00:00"/>
    <n v="16"/>
    <n v="4.3"/>
    <n v="4.3"/>
    <b v="0"/>
    <s v="null"/>
    <s v="No Return"/>
    <n v="1756.16"/>
  </r>
  <r>
    <s v="FB000232"/>
    <s v="Accessories"/>
    <s v="Mango"/>
    <x v="3"/>
    <s v="null"/>
    <s v="Red"/>
    <n v="76.8"/>
    <n v="43.3"/>
    <n v="43.55"/>
    <d v="2025-08-06T00:00:00"/>
    <n v="24"/>
    <s v="null"/>
    <n v="3"/>
    <b v="0"/>
    <s v="null"/>
    <s v="No Return"/>
    <n v="1045.1999999999998"/>
  </r>
  <r>
    <s v="FB000233"/>
    <s v="Dresses"/>
    <s v="Forever21"/>
    <x v="1"/>
    <s v="null"/>
    <s v="Black"/>
    <n v="56.34"/>
    <n v="22.4"/>
    <n v="43.72"/>
    <d v="2025-08-06T00:00:00"/>
    <n v="37"/>
    <n v="2.5"/>
    <n v="2.5"/>
    <b v="1"/>
    <s v="Wrong Item"/>
    <s v="Wrong Item"/>
    <n v="1617.6399999999999"/>
  </r>
  <r>
    <s v="FB000234"/>
    <s v="Tops"/>
    <s v="Gap"/>
    <x v="2"/>
    <s v="null"/>
    <s v="Beige"/>
    <n v="88.41"/>
    <n v="0"/>
    <n v="88.41"/>
    <d v="2025-08-06T00:00:00"/>
    <n v="24"/>
    <n v="4.4000000000000004"/>
    <n v="4.4000000000000004"/>
    <b v="0"/>
    <s v="null"/>
    <s v="No Return"/>
    <n v="2121.84"/>
  </r>
  <r>
    <s v="FB000235"/>
    <s v="Tops"/>
    <s v="Gap"/>
    <x v="0"/>
    <s v="S"/>
    <s v="Black"/>
    <n v="25.96"/>
    <n v="0"/>
    <n v="25.96"/>
    <d v="2024-10-04T00:00:00"/>
    <n v="2"/>
    <n v="1.4"/>
    <n v="1.4"/>
    <b v="0"/>
    <s v="null"/>
    <s v="No Return"/>
    <n v="51.92"/>
  </r>
  <r>
    <s v="FB000236"/>
    <s v="Bottoms"/>
    <s v="Zara"/>
    <x v="0"/>
    <s v="XXL"/>
    <s v="Red"/>
    <n v="60.25"/>
    <n v="0"/>
    <n v="60.25"/>
    <d v="2024-08-16T00:00:00"/>
    <n v="25"/>
    <n v="4.0999999999999996"/>
    <n v="4.0999999999999996"/>
    <b v="0"/>
    <s v="null"/>
    <s v="No Return"/>
    <n v="1506.25"/>
  </r>
  <r>
    <s v="FB000237"/>
    <s v="Accessories"/>
    <s v="H&amp;M"/>
    <x v="2"/>
    <s v="null"/>
    <s v="Red"/>
    <n v="52.33"/>
    <n v="19.100000000000001"/>
    <n v="42.33"/>
    <d v="2025-08-06T00:00:00"/>
    <n v="4"/>
    <s v="null"/>
    <n v="3"/>
    <b v="0"/>
    <s v="null"/>
    <s v="No Return"/>
    <n v="169.32"/>
  </r>
  <r>
    <s v="FB000238"/>
    <s v="Accessories"/>
    <s v="Mango"/>
    <x v="2"/>
    <s v="null"/>
    <s v="White"/>
    <n v="67.61"/>
    <n v="0"/>
    <n v="67.61"/>
    <d v="2025-08-06T00:00:00"/>
    <n v="14"/>
    <n v="1.8"/>
    <n v="1.8"/>
    <b v="0"/>
    <s v="null"/>
    <s v="No Return"/>
    <n v="946.54"/>
  </r>
  <r>
    <s v="FB000239"/>
    <s v="Shoes"/>
    <s v="Forever21"/>
    <x v="0"/>
    <s v="L"/>
    <s v="Brown"/>
    <n v="136"/>
    <n v="0"/>
    <n v="136"/>
    <d v="2025-08-01T00:00:00"/>
    <n v="46"/>
    <n v="4.5"/>
    <n v="4.5"/>
    <b v="0"/>
    <s v="null"/>
    <s v="No Return"/>
    <n v="6256"/>
  </r>
  <r>
    <s v="FB000240"/>
    <s v="Shoes"/>
    <s v="Zara"/>
    <x v="2"/>
    <s v="null"/>
    <s v="Brown"/>
    <n v="74.48"/>
    <n v="0"/>
    <n v="74.48"/>
    <d v="2025-08-06T00:00:00"/>
    <n v="24"/>
    <n v="3.7"/>
    <n v="3.7"/>
    <b v="0"/>
    <s v="null"/>
    <s v="No Return"/>
    <n v="1787.52"/>
  </r>
  <r>
    <s v="FB000241"/>
    <s v="Dresses"/>
    <s v="Forever21"/>
    <x v="2"/>
    <s v="XS"/>
    <s v="Pink"/>
    <n v="101.39"/>
    <n v="0"/>
    <n v="101.39"/>
    <d v="2025-08-06T00:00:00"/>
    <n v="33"/>
    <n v="2.4"/>
    <n v="2.4"/>
    <b v="1"/>
    <s v="Size Issue"/>
    <s v="Size Issue"/>
    <n v="3345.87"/>
  </r>
  <r>
    <s v="FB000242"/>
    <s v="Dresses"/>
    <s v="Forever21"/>
    <x v="2"/>
    <s v="XXL"/>
    <s v="Green"/>
    <n v="169.68"/>
    <n v="41.7"/>
    <n v="98.92"/>
    <d v="2025-08-06T00:00:00"/>
    <n v="43"/>
    <n v="4.5999999999999996"/>
    <n v="4.5999999999999996"/>
    <b v="0"/>
    <s v="null"/>
    <s v="No Return"/>
    <n v="4253.5600000000004"/>
  </r>
  <r>
    <s v="FB000243"/>
    <s v="Accessories"/>
    <s v="Forever21"/>
    <x v="1"/>
    <s v="null"/>
    <s v="Purple"/>
    <n v="52.45"/>
    <n v="0"/>
    <n v="52.45"/>
    <d v="2025-08-06T00:00:00"/>
    <n v="34"/>
    <n v="2.1"/>
    <n v="2.1"/>
    <b v="0"/>
    <s v="null"/>
    <s v="No Return"/>
    <n v="1783.3000000000002"/>
  </r>
  <r>
    <s v="FB000244"/>
    <s v="Shoes"/>
    <s v="Uniqlo"/>
    <x v="3"/>
    <s v="XXL"/>
    <s v="Pink"/>
    <n v="153.85"/>
    <n v="47.6"/>
    <n v="80.62"/>
    <d v="2025-08-06T00:00:00"/>
    <n v="12"/>
    <n v="3.1"/>
    <n v="3.1"/>
    <b v="0"/>
    <s v="null"/>
    <s v="No Return"/>
    <n v="967.44"/>
  </r>
  <r>
    <s v="FB000245"/>
    <s v="Bottoms"/>
    <s v="Mango"/>
    <x v="2"/>
    <s v="M"/>
    <s v="Brown"/>
    <n v="32.700000000000003"/>
    <n v="50.5"/>
    <n v="16.190000000000001"/>
    <d v="2025-08-06T00:00:00"/>
    <n v="46"/>
    <n v="1.3"/>
    <n v="1.3"/>
    <b v="0"/>
    <s v="null"/>
    <s v="No Return"/>
    <n v="744.74"/>
  </r>
  <r>
    <s v="FB000246"/>
    <s v="Outerwear"/>
    <s v="Uniqlo"/>
    <x v="2"/>
    <s v="L"/>
    <s v="Navy"/>
    <n v="104.27"/>
    <n v="54.6"/>
    <n v="47.34"/>
    <d v="2025-08-06T00:00:00"/>
    <n v="42"/>
    <n v="4.2"/>
    <n v="4.2"/>
    <b v="0"/>
    <s v="null"/>
    <s v="No Return"/>
    <n v="1988.2800000000002"/>
  </r>
  <r>
    <s v="FB000247"/>
    <s v="Dresses"/>
    <s v="Forever21"/>
    <x v="3"/>
    <s v="M"/>
    <s v="Gray"/>
    <n v="80.040000000000006"/>
    <n v="50.9"/>
    <n v="39.299999999999997"/>
    <d v="2025-08-06T00:00:00"/>
    <n v="45"/>
    <s v="null"/>
    <n v="3"/>
    <b v="0"/>
    <s v="null"/>
    <s v="No Return"/>
    <n v="1768.4999999999998"/>
  </r>
  <r>
    <s v="FB000248"/>
    <s v="Bottoms"/>
    <s v="Banana Republic"/>
    <x v="0"/>
    <s v="M"/>
    <s v="Black"/>
    <n v="72.069999999999993"/>
    <n v="0"/>
    <n v="72.069999999999993"/>
    <d v="2025-05-08T00:00:00"/>
    <n v="20"/>
    <s v="null"/>
    <n v="3"/>
    <b v="1"/>
    <s v="Color Mismatch"/>
    <s v="Color Mismatch"/>
    <n v="1441.3999999999999"/>
  </r>
  <r>
    <s v="FB000249"/>
    <s v="Outerwear"/>
    <s v="Zara"/>
    <x v="2"/>
    <s v="M"/>
    <s v="Green"/>
    <n v="220.99"/>
    <n v="0"/>
    <n v="220.99"/>
    <d v="2025-08-06T00:00:00"/>
    <n v="42"/>
    <n v="3.6"/>
    <n v="3.6"/>
    <b v="0"/>
    <s v="null"/>
    <s v="No Return"/>
    <n v="9281.58"/>
  </r>
  <r>
    <s v="FB000250"/>
    <s v="Outerwear"/>
    <s v="Uniqlo"/>
    <x v="2"/>
    <s v="XS"/>
    <s v="Black"/>
    <n v="117.36"/>
    <n v="14.6"/>
    <n v="100.23"/>
    <d v="2025-08-06T00:00:00"/>
    <n v="33"/>
    <s v="null"/>
    <n v="3"/>
    <b v="1"/>
    <s v="Size Issue"/>
    <s v="Size Issue"/>
    <n v="3307.59"/>
  </r>
  <r>
    <s v="FB000251"/>
    <s v="Outerwear"/>
    <s v="Banana Republic"/>
    <x v="0"/>
    <s v="L"/>
    <s v="Navy"/>
    <n v="198.76"/>
    <n v="48.8"/>
    <n v="101.77"/>
    <d v="2025-04-26T00:00:00"/>
    <n v="36"/>
    <n v="3"/>
    <n v="3"/>
    <b v="0"/>
    <s v="null"/>
    <s v="No Return"/>
    <n v="3663.72"/>
  </r>
  <r>
    <s v="FB000252"/>
    <s v="Outerwear"/>
    <s v="H&amp;M"/>
    <x v="2"/>
    <s v="L"/>
    <s v="Black"/>
    <n v="121.03"/>
    <n v="0"/>
    <n v="121.03"/>
    <d v="2025-08-06T00:00:00"/>
    <n v="14"/>
    <n v="1.6"/>
    <n v="1.6"/>
    <b v="1"/>
    <s v="Changed Mind"/>
    <s v="Changed Mind"/>
    <n v="1694.42"/>
  </r>
  <r>
    <s v="FB000253"/>
    <s v="Tops"/>
    <s v="H&amp;M"/>
    <x v="2"/>
    <s v="L"/>
    <s v="White"/>
    <n v="88.62"/>
    <n v="0"/>
    <n v="88.62"/>
    <d v="2025-08-06T00:00:00"/>
    <n v="48"/>
    <n v="2.4"/>
    <n v="2.4"/>
    <b v="0"/>
    <s v="null"/>
    <s v="No Return"/>
    <n v="4253.76"/>
  </r>
  <r>
    <s v="FB000254"/>
    <s v="Shoes"/>
    <s v="H&amp;M"/>
    <x v="3"/>
    <s v="XL"/>
    <s v="Green"/>
    <n v="88.94"/>
    <n v="0"/>
    <n v="88.94"/>
    <d v="2025-08-06T00:00:00"/>
    <n v="29"/>
    <n v="3.9"/>
    <n v="3.9"/>
    <b v="0"/>
    <s v="null"/>
    <s v="No Return"/>
    <n v="2579.2599999999998"/>
  </r>
  <r>
    <s v="FB000255"/>
    <s v="Bottoms"/>
    <s v="Zara"/>
    <x v="1"/>
    <s v="S"/>
    <s v="Black"/>
    <n v="115.7"/>
    <n v="17.8"/>
    <n v="95.11"/>
    <d v="2025-08-06T00:00:00"/>
    <n v="32"/>
    <n v="1.7"/>
    <n v="1.7"/>
    <b v="0"/>
    <s v="null"/>
    <s v="No Return"/>
    <n v="3043.52"/>
  </r>
  <r>
    <s v="FB000256"/>
    <s v="Bottoms"/>
    <s v="Forever21"/>
    <x v="2"/>
    <s v="XXL"/>
    <s v="Black"/>
    <n v="75.66"/>
    <n v="0"/>
    <n v="75.66"/>
    <d v="2025-08-06T00:00:00"/>
    <n v="20"/>
    <n v="3"/>
    <n v="3"/>
    <b v="0"/>
    <s v="null"/>
    <s v="No Return"/>
    <n v="1513.1999999999998"/>
  </r>
  <r>
    <s v="FB000257"/>
    <s v="Accessories"/>
    <s v="Ann Taylor"/>
    <x v="1"/>
    <s v="null"/>
    <s v="Green"/>
    <n v="42.11"/>
    <n v="0"/>
    <n v="42.11"/>
    <d v="2025-08-06T00:00:00"/>
    <n v="26"/>
    <n v="4"/>
    <n v="4"/>
    <b v="0"/>
    <s v="null"/>
    <s v="No Return"/>
    <n v="1094.8599999999999"/>
  </r>
  <r>
    <s v="FB000258"/>
    <s v="Outerwear"/>
    <s v="H&amp;M"/>
    <x v="0"/>
    <s v="XXL"/>
    <s v="Beige"/>
    <n v="247.9"/>
    <n v="4.3"/>
    <n v="237.24"/>
    <d v="2024-12-25T00:00:00"/>
    <n v="25"/>
    <n v="4.5999999999999996"/>
    <n v="4.5999999999999996"/>
    <b v="0"/>
    <s v="null"/>
    <s v="No Return"/>
    <n v="5931"/>
  </r>
  <r>
    <s v="FB000259"/>
    <s v="Shoes"/>
    <s v="Banana Republic"/>
    <x v="0"/>
    <s v="XL"/>
    <s v="Beige"/>
    <n v="143.44999999999999"/>
    <n v="0"/>
    <n v="143.44999999999999"/>
    <d v="2024-09-27T00:00:00"/>
    <n v="39"/>
    <s v="null"/>
    <n v="3"/>
    <b v="1"/>
    <s v="Quality Issue"/>
    <s v="Quality Issue"/>
    <n v="5594.5499999999993"/>
  </r>
  <r>
    <s v="FB000260"/>
    <s v="Accessories"/>
    <s v="Banana Republic"/>
    <x v="1"/>
    <s v="null"/>
    <s v="Beige"/>
    <n v="24.96"/>
    <n v="44.7"/>
    <n v="13.8"/>
    <d v="2025-08-06T00:00:00"/>
    <n v="44"/>
    <s v="null"/>
    <n v="3"/>
    <b v="0"/>
    <s v="null"/>
    <s v="No Return"/>
    <n v="607.20000000000005"/>
  </r>
  <r>
    <s v="FB000261"/>
    <s v="Outerwear"/>
    <s v="Forever21"/>
    <x v="3"/>
    <s v="XL"/>
    <s v="Navy"/>
    <n v="109.74"/>
    <n v="0"/>
    <n v="109.74"/>
    <d v="2025-08-06T00:00:00"/>
    <n v="45"/>
    <n v="1.9"/>
    <n v="1.9"/>
    <b v="0"/>
    <s v="null"/>
    <s v="No Return"/>
    <n v="4938.3"/>
  </r>
  <r>
    <s v="FB000262"/>
    <s v="Dresses"/>
    <s v="H&amp;M"/>
    <x v="3"/>
    <s v="XL"/>
    <s v="Blue"/>
    <n v="161.13999999999999"/>
    <n v="0"/>
    <n v="161.13999999999999"/>
    <d v="2025-08-06T00:00:00"/>
    <n v="44"/>
    <n v="1.6"/>
    <n v="1.6"/>
    <b v="0"/>
    <s v="null"/>
    <s v="No Return"/>
    <n v="7090.16"/>
  </r>
  <r>
    <s v="FB000263"/>
    <s v="Outerwear"/>
    <s v="Banana Republic"/>
    <x v="0"/>
    <s v="XXL"/>
    <s v="Brown"/>
    <n v="220.14"/>
    <n v="9.1999999999999993"/>
    <n v="199.89"/>
    <d v="2025-06-27T00:00:00"/>
    <n v="23"/>
    <n v="4.8"/>
    <n v="4.8"/>
    <b v="0"/>
    <s v="null"/>
    <s v="No Return"/>
    <n v="4597.4699999999993"/>
  </r>
  <r>
    <s v="FB000264"/>
    <s v="Dresses"/>
    <s v="Forever21"/>
    <x v="3"/>
    <s v="S"/>
    <s v="Pink"/>
    <n v="57.33"/>
    <n v="0"/>
    <n v="57.33"/>
    <d v="2025-08-06T00:00:00"/>
    <n v="23"/>
    <n v="2"/>
    <n v="2"/>
    <b v="0"/>
    <s v="null"/>
    <s v="No Return"/>
    <n v="1318.59"/>
  </r>
  <r>
    <s v="FB000265"/>
    <s v="Bottoms"/>
    <s v="Zara"/>
    <x v="2"/>
    <s v="XXL"/>
    <s v="Blue"/>
    <n v="108.24"/>
    <n v="0"/>
    <n v="108.24"/>
    <d v="2025-08-06T00:00:00"/>
    <n v="8"/>
    <n v="2.2999999999999998"/>
    <n v="2.2999999999999998"/>
    <b v="0"/>
    <s v="null"/>
    <s v="No Return"/>
    <n v="865.92"/>
  </r>
  <r>
    <s v="FB000266"/>
    <s v="Accessories"/>
    <s v="Banana Republic"/>
    <x v="3"/>
    <s v="null"/>
    <s v="Gray"/>
    <n v="67.930000000000007"/>
    <n v="0"/>
    <n v="67.930000000000007"/>
    <d v="2025-08-06T00:00:00"/>
    <n v="22"/>
    <n v="4.5999999999999996"/>
    <n v="4.5999999999999996"/>
    <b v="0"/>
    <s v="null"/>
    <s v="No Return"/>
    <n v="1494.46"/>
  </r>
  <r>
    <s v="FB000267"/>
    <s v="Dresses"/>
    <s v="Zara"/>
    <x v="1"/>
    <s v="XS"/>
    <s v="Blue"/>
    <n v="168.96"/>
    <n v="0"/>
    <n v="168.96"/>
    <d v="2025-08-06T00:00:00"/>
    <n v="9"/>
    <s v="null"/>
    <n v="3"/>
    <b v="0"/>
    <s v="null"/>
    <s v="No Return"/>
    <n v="1520.64"/>
  </r>
  <r>
    <s v="FB000268"/>
    <s v="Tops"/>
    <s v="Ann Taylor"/>
    <x v="2"/>
    <s v="S"/>
    <s v="White"/>
    <n v="90.63"/>
    <n v="0"/>
    <n v="90.63"/>
    <d v="2025-08-06T00:00:00"/>
    <n v="33"/>
    <n v="4.2"/>
    <n v="4.2"/>
    <b v="0"/>
    <s v="null"/>
    <s v="No Return"/>
    <n v="2990.79"/>
  </r>
  <r>
    <s v="FB000269"/>
    <s v="Accessories"/>
    <s v="Mango"/>
    <x v="0"/>
    <s v="null"/>
    <s v="Green"/>
    <n v="72.3"/>
    <n v="0.4"/>
    <n v="72.010000000000005"/>
    <d v="2024-12-29T00:00:00"/>
    <n v="38"/>
    <n v="3"/>
    <n v="3"/>
    <b v="1"/>
    <s v="Color Mismatch"/>
    <s v="Color Mismatch"/>
    <n v="2736.38"/>
  </r>
  <r>
    <s v="FB000270"/>
    <s v="Bottoms"/>
    <s v="H&amp;M"/>
    <x v="1"/>
    <s v="S"/>
    <s v="Beige"/>
    <n v="27.98"/>
    <n v="0"/>
    <n v="27.98"/>
    <d v="2025-08-06T00:00:00"/>
    <n v="0"/>
    <n v="3"/>
    <n v="3"/>
    <b v="0"/>
    <s v="null"/>
    <s v="No Return"/>
    <n v="0"/>
  </r>
  <r>
    <s v="FB000271"/>
    <s v="Dresses"/>
    <s v="Forever21"/>
    <x v="3"/>
    <s v="null"/>
    <s v="Navy"/>
    <n v="92.73"/>
    <n v="0"/>
    <n v="92.73"/>
    <d v="2025-08-06T00:00:00"/>
    <n v="15"/>
    <n v="1.4"/>
    <n v="1.4"/>
    <b v="0"/>
    <s v="null"/>
    <s v="No Return"/>
    <n v="1390.95"/>
  </r>
  <r>
    <s v="FB000272"/>
    <s v="Bottoms"/>
    <s v="Mango"/>
    <x v="3"/>
    <s v="XXL"/>
    <s v="White"/>
    <n v="64.28"/>
    <n v="0"/>
    <n v="64.28"/>
    <d v="2025-08-06T00:00:00"/>
    <n v="46"/>
    <n v="3"/>
    <n v="3"/>
    <b v="0"/>
    <s v="null"/>
    <s v="No Return"/>
    <n v="2956.88"/>
  </r>
  <r>
    <s v="FB000273"/>
    <s v="Dresses"/>
    <s v="Ann Taylor"/>
    <x v="2"/>
    <s v="M"/>
    <s v="Black"/>
    <n v="133.12"/>
    <n v="0"/>
    <n v="133.12"/>
    <d v="2025-08-06T00:00:00"/>
    <n v="35"/>
    <n v="1.9"/>
    <n v="1.9"/>
    <b v="0"/>
    <s v="null"/>
    <s v="No Return"/>
    <n v="4659.2"/>
  </r>
  <r>
    <s v="FB000274"/>
    <s v="Tops"/>
    <s v="Gap"/>
    <x v="1"/>
    <s v="XXL"/>
    <s v="Brown"/>
    <n v="70.36"/>
    <n v="0"/>
    <n v="70.36"/>
    <d v="2025-08-06T00:00:00"/>
    <n v="0"/>
    <s v="null"/>
    <n v="3"/>
    <b v="0"/>
    <s v="null"/>
    <s v="No Return"/>
    <n v="0"/>
  </r>
  <r>
    <s v="FB000275"/>
    <s v="Outerwear"/>
    <s v="Uniqlo"/>
    <x v="3"/>
    <s v="XL"/>
    <s v="Pink"/>
    <n v="199.01"/>
    <n v="0"/>
    <n v="199.01"/>
    <d v="2025-08-06T00:00:00"/>
    <n v="8"/>
    <n v="4.4000000000000004"/>
    <n v="4.4000000000000004"/>
    <b v="0"/>
    <s v="null"/>
    <s v="No Return"/>
    <n v="1592.08"/>
  </r>
  <r>
    <s v="FB000276"/>
    <s v="Bottoms"/>
    <s v="H&amp;M"/>
    <x v="3"/>
    <s v="L"/>
    <s v="Navy"/>
    <n v="62.41"/>
    <n v="37.1"/>
    <n v="39.26"/>
    <d v="2025-08-06T00:00:00"/>
    <n v="6"/>
    <n v="4.0999999999999996"/>
    <n v="4.0999999999999996"/>
    <b v="0"/>
    <s v="null"/>
    <s v="No Return"/>
    <n v="235.56"/>
  </r>
  <r>
    <s v="FB000277"/>
    <s v="Shoes"/>
    <s v="Uniqlo"/>
    <x v="3"/>
    <s v="XS"/>
    <s v="Black"/>
    <n v="71.44"/>
    <n v="0"/>
    <n v="71.44"/>
    <d v="2025-08-06T00:00:00"/>
    <n v="45"/>
    <n v="4"/>
    <n v="4"/>
    <b v="0"/>
    <s v="null"/>
    <s v="No Return"/>
    <n v="3214.7999999999997"/>
  </r>
  <r>
    <s v="FB000278"/>
    <s v="Dresses"/>
    <s v="Zara"/>
    <x v="1"/>
    <s v="null"/>
    <s v="Blue"/>
    <n v="89.69"/>
    <n v="0"/>
    <n v="89.69"/>
    <d v="2025-08-06T00:00:00"/>
    <n v="50"/>
    <n v="4.3"/>
    <n v="4.3"/>
    <b v="0"/>
    <s v="null"/>
    <s v="No Return"/>
    <n v="4484.5"/>
  </r>
  <r>
    <s v="FB000279"/>
    <s v="Outerwear"/>
    <s v="Mango"/>
    <x v="0"/>
    <s v="XXL"/>
    <s v="Gray"/>
    <n v="161.65"/>
    <n v="10.199999999999999"/>
    <n v="145.16"/>
    <d v="2025-03-30T00:00:00"/>
    <n v="42"/>
    <s v="null"/>
    <n v="3"/>
    <b v="0"/>
    <s v="null"/>
    <s v="No Return"/>
    <n v="6096.72"/>
  </r>
  <r>
    <s v="FB000280"/>
    <s v="Accessories"/>
    <s v="Uniqlo"/>
    <x v="1"/>
    <s v="null"/>
    <s v="White"/>
    <n v="46.59"/>
    <n v="0"/>
    <n v="46.59"/>
    <d v="2025-08-06T00:00:00"/>
    <n v="29"/>
    <n v="4.8"/>
    <n v="4.8"/>
    <b v="0"/>
    <s v="null"/>
    <s v="No Return"/>
    <n v="1351.1100000000001"/>
  </r>
  <r>
    <s v="FB000281"/>
    <s v="Accessories"/>
    <s v="Zara"/>
    <x v="2"/>
    <s v="null"/>
    <s v="Pink"/>
    <n v="74.2"/>
    <n v="0"/>
    <n v="74.2"/>
    <d v="2025-08-06T00:00:00"/>
    <n v="22"/>
    <n v="1.7"/>
    <n v="1.7"/>
    <b v="0"/>
    <s v="null"/>
    <s v="No Return"/>
    <n v="1632.4"/>
  </r>
  <r>
    <s v="FB000282"/>
    <s v="Bottoms"/>
    <s v="Uniqlo"/>
    <x v="2"/>
    <s v="S"/>
    <s v="Brown"/>
    <n v="99.67"/>
    <n v="0"/>
    <n v="99.67"/>
    <d v="2025-08-06T00:00:00"/>
    <n v="13"/>
    <n v="5"/>
    <n v="5"/>
    <b v="0"/>
    <s v="null"/>
    <s v="No Return"/>
    <n v="1295.71"/>
  </r>
  <r>
    <s v="FB000283"/>
    <s v="Shoes"/>
    <s v="Forever21"/>
    <x v="2"/>
    <s v="XS"/>
    <s v="Purple"/>
    <n v="112.74"/>
    <n v="23"/>
    <n v="86.81"/>
    <d v="2025-08-06T00:00:00"/>
    <n v="37"/>
    <n v="1"/>
    <n v="1"/>
    <b v="0"/>
    <s v="null"/>
    <s v="No Return"/>
    <n v="3211.9700000000003"/>
  </r>
  <r>
    <s v="FB000284"/>
    <s v="Tops"/>
    <s v="Banana Republic"/>
    <x v="3"/>
    <s v="S"/>
    <s v="Black"/>
    <n v="95.82"/>
    <n v="39.4"/>
    <n v="58.07"/>
    <d v="2025-08-06T00:00:00"/>
    <n v="6"/>
    <s v="null"/>
    <n v="3"/>
    <b v="1"/>
    <s v="Damaged"/>
    <s v="Damaged"/>
    <n v="348.42"/>
  </r>
  <r>
    <s v="FB000285"/>
    <s v="Shoes"/>
    <s v="Ann Taylor"/>
    <x v="1"/>
    <s v="M"/>
    <s v="Green"/>
    <n v="157.41999999999999"/>
    <n v="0"/>
    <n v="157.41999999999999"/>
    <d v="2025-08-06T00:00:00"/>
    <n v="38"/>
    <n v="2.4"/>
    <n v="2.4"/>
    <b v="0"/>
    <s v="null"/>
    <s v="No Return"/>
    <n v="5981.9599999999991"/>
  </r>
  <r>
    <s v="FB000286"/>
    <s v="Accessories"/>
    <s v="Zara"/>
    <x v="2"/>
    <s v="null"/>
    <s v="Red"/>
    <n v="60.17"/>
    <n v="14.1"/>
    <n v="51.69"/>
    <d v="2025-08-06T00:00:00"/>
    <n v="38"/>
    <n v="5"/>
    <n v="5"/>
    <b v="0"/>
    <s v="null"/>
    <s v="No Return"/>
    <n v="1964.2199999999998"/>
  </r>
  <r>
    <s v="FB000287"/>
    <s v="Outerwear"/>
    <s v="Mango"/>
    <x v="1"/>
    <s v="XL"/>
    <s v="Pink"/>
    <n v="169.03"/>
    <n v="0"/>
    <n v="169.03"/>
    <d v="2025-08-06T00:00:00"/>
    <n v="16"/>
    <n v="1.7"/>
    <n v="1.7"/>
    <b v="0"/>
    <s v="null"/>
    <s v="No Return"/>
    <n v="2704.48"/>
  </r>
  <r>
    <s v="FB000288"/>
    <s v="Dresses"/>
    <s v="Uniqlo"/>
    <x v="2"/>
    <s v="S"/>
    <s v="Pink"/>
    <n v="175.86"/>
    <n v="0"/>
    <n v="175.86"/>
    <d v="2025-08-06T00:00:00"/>
    <n v="0"/>
    <n v="4.5999999999999996"/>
    <n v="4.5999999999999996"/>
    <b v="0"/>
    <s v="null"/>
    <s v="No Return"/>
    <n v="0"/>
  </r>
  <r>
    <s v="FB000289"/>
    <s v="Shoes"/>
    <s v="Mango"/>
    <x v="3"/>
    <s v="null"/>
    <s v="Brown"/>
    <n v="169.75"/>
    <n v="0"/>
    <n v="169.75"/>
    <d v="2025-08-06T00:00:00"/>
    <n v="5"/>
    <n v="2.7"/>
    <n v="2.7"/>
    <b v="0"/>
    <s v="null"/>
    <s v="No Return"/>
    <n v="848.75"/>
  </r>
  <r>
    <s v="FB000290"/>
    <s v="Accessories"/>
    <s v="H&amp;M"/>
    <x v="3"/>
    <s v="null"/>
    <s v="Red"/>
    <n v="51.77"/>
    <n v="24.3"/>
    <n v="39.19"/>
    <d v="2025-08-06T00:00:00"/>
    <n v="50"/>
    <n v="3.7"/>
    <n v="3.7"/>
    <b v="0"/>
    <s v="null"/>
    <s v="No Return"/>
    <n v="1959.5"/>
  </r>
  <r>
    <s v="FB000291"/>
    <s v="Tops"/>
    <s v="Mango"/>
    <x v="2"/>
    <s v="M"/>
    <s v="Black"/>
    <n v="83.09"/>
    <n v="0"/>
    <n v="83.09"/>
    <d v="2025-08-06T00:00:00"/>
    <n v="22"/>
    <n v="2.2999999999999998"/>
    <n v="2.2999999999999998"/>
    <b v="0"/>
    <s v="null"/>
    <s v="No Return"/>
    <n v="1827.98"/>
  </r>
  <r>
    <s v="FB000292"/>
    <s v="Outerwear"/>
    <s v="Ann Taylor"/>
    <x v="1"/>
    <s v="XS"/>
    <s v="Purple"/>
    <n v="176.1"/>
    <n v="0"/>
    <n v="176.1"/>
    <d v="2025-08-06T00:00:00"/>
    <n v="12"/>
    <n v="4.5999999999999996"/>
    <n v="4.5999999999999996"/>
    <b v="0"/>
    <s v="null"/>
    <s v="No Return"/>
    <n v="2113.1999999999998"/>
  </r>
  <r>
    <s v="FB000293"/>
    <s v="Bottoms"/>
    <s v="Mango"/>
    <x v="2"/>
    <s v="M"/>
    <s v="Blue"/>
    <n v="69.11"/>
    <n v="0"/>
    <n v="69.11"/>
    <d v="2025-08-06T00:00:00"/>
    <n v="18"/>
    <n v="3.9"/>
    <n v="3.9"/>
    <b v="0"/>
    <s v="null"/>
    <s v="No Return"/>
    <n v="1243.98"/>
  </r>
  <r>
    <s v="FB000294"/>
    <s v="Shoes"/>
    <s v="Zara"/>
    <x v="0"/>
    <s v="S"/>
    <s v="Purple"/>
    <n v="117.85"/>
    <n v="0"/>
    <n v="117.85"/>
    <d v="2024-12-23T00:00:00"/>
    <n v="34"/>
    <n v="3.3"/>
    <n v="3.3"/>
    <b v="0"/>
    <s v="null"/>
    <s v="No Return"/>
    <n v="4006.8999999999996"/>
  </r>
  <r>
    <s v="FB000295"/>
    <s v="Shoes"/>
    <s v="Banana Republic"/>
    <x v="2"/>
    <s v="M"/>
    <s v="Purple"/>
    <n v="96.17"/>
    <n v="36"/>
    <n v="61.55"/>
    <d v="2025-08-06T00:00:00"/>
    <n v="45"/>
    <n v="3.5"/>
    <n v="3.5"/>
    <b v="0"/>
    <s v="null"/>
    <s v="No Return"/>
    <n v="2769.75"/>
  </r>
  <r>
    <s v="FB000296"/>
    <s v="Shoes"/>
    <s v="Zara"/>
    <x v="0"/>
    <s v="XXL"/>
    <s v="Red"/>
    <n v="80.14"/>
    <n v="0"/>
    <n v="80.14"/>
    <d v="2025-03-31T00:00:00"/>
    <n v="10"/>
    <n v="5"/>
    <n v="5"/>
    <b v="0"/>
    <s v="null"/>
    <s v="No Return"/>
    <n v="801.4"/>
  </r>
  <r>
    <s v="FB000297"/>
    <s v="Accessories"/>
    <s v="Gap"/>
    <x v="3"/>
    <s v="null"/>
    <s v="Pink"/>
    <n v="55.08"/>
    <n v="13"/>
    <n v="47.92"/>
    <d v="2025-08-06T00:00:00"/>
    <n v="17"/>
    <n v="3.9"/>
    <n v="3.9"/>
    <b v="0"/>
    <s v="null"/>
    <s v="No Return"/>
    <n v="814.64"/>
  </r>
  <r>
    <s v="FB000298"/>
    <s v="Dresses"/>
    <s v="Mango"/>
    <x v="2"/>
    <s v="S"/>
    <s v="Pink"/>
    <n v="165.84"/>
    <n v="50.4"/>
    <n v="82.26"/>
    <d v="2025-08-06T00:00:00"/>
    <n v="17"/>
    <n v="3.2"/>
    <n v="3.2"/>
    <b v="1"/>
    <s v="Damaged"/>
    <s v="Damaged"/>
    <n v="1398.42"/>
  </r>
  <r>
    <s v="FB000299"/>
    <s v="Dresses"/>
    <s v="Gap"/>
    <x v="3"/>
    <s v="XXL"/>
    <s v="Red"/>
    <n v="82.7"/>
    <n v="0"/>
    <n v="82.7"/>
    <d v="2025-08-06T00:00:00"/>
    <n v="20"/>
    <n v="4"/>
    <n v="4"/>
    <b v="0"/>
    <s v="null"/>
    <s v="No Return"/>
    <n v="1654"/>
  </r>
  <r>
    <s v="FB000300"/>
    <s v="Outerwear"/>
    <s v="Banana Republic"/>
    <x v="0"/>
    <s v="S"/>
    <s v="Purple"/>
    <n v="222.86"/>
    <n v="6.6"/>
    <n v="208.15"/>
    <d v="2024-12-19T00:00:00"/>
    <n v="29"/>
    <n v="2.1"/>
    <n v="2.1"/>
    <b v="0"/>
    <s v="null"/>
    <s v="No Return"/>
    <n v="6036.35"/>
  </r>
  <r>
    <s v="FB000301"/>
    <s v="Tops"/>
    <s v="Mango"/>
    <x v="1"/>
    <s v="L"/>
    <s v="Gray"/>
    <n v="107.15"/>
    <n v="0"/>
    <n v="107.15"/>
    <d v="2025-08-06T00:00:00"/>
    <n v="33"/>
    <s v="null"/>
    <n v="3"/>
    <b v="1"/>
    <s v="Wrong Item"/>
    <s v="Wrong Item"/>
    <n v="3535.9500000000003"/>
  </r>
  <r>
    <s v="FB000302"/>
    <s v="Shoes"/>
    <s v="H&amp;M"/>
    <x v="2"/>
    <s v="XXL"/>
    <s v="Gray"/>
    <n v="85.54"/>
    <n v="0"/>
    <n v="85.54"/>
    <d v="2025-08-06T00:00:00"/>
    <n v="30"/>
    <s v="null"/>
    <n v="3"/>
    <b v="0"/>
    <s v="null"/>
    <s v="No Return"/>
    <n v="2566.2000000000003"/>
  </r>
  <r>
    <s v="FB000303"/>
    <s v="Bottoms"/>
    <s v="Mango"/>
    <x v="3"/>
    <s v="XL"/>
    <s v="Green"/>
    <n v="34.36"/>
    <n v="5.4"/>
    <n v="32.5"/>
    <d v="2025-08-06T00:00:00"/>
    <n v="49"/>
    <n v="4.5"/>
    <n v="4.5"/>
    <b v="0"/>
    <s v="null"/>
    <s v="No Return"/>
    <n v="1592.5"/>
  </r>
  <r>
    <s v="FB000304"/>
    <s v="Bottoms"/>
    <s v="Mango"/>
    <x v="1"/>
    <s v="XL"/>
    <s v="Black"/>
    <n v="111.25"/>
    <n v="42.2"/>
    <n v="64.3"/>
    <d v="2025-08-06T00:00:00"/>
    <n v="34"/>
    <n v="3"/>
    <n v="3"/>
    <b v="0"/>
    <s v="null"/>
    <s v="No Return"/>
    <n v="2186.1999999999998"/>
  </r>
  <r>
    <s v="FB000305"/>
    <s v="Tops"/>
    <s v="Zara"/>
    <x v="0"/>
    <s v="XXL"/>
    <s v="Pink"/>
    <n v="39.97"/>
    <n v="35.200000000000003"/>
    <n v="25.9"/>
    <d v="2025-01-22T00:00:00"/>
    <n v="15"/>
    <n v="2.2999999999999998"/>
    <n v="2.2999999999999998"/>
    <b v="0"/>
    <s v="null"/>
    <s v="No Return"/>
    <n v="388.5"/>
  </r>
  <r>
    <s v="FB000306"/>
    <s v="Shoes"/>
    <s v="Forever21"/>
    <x v="3"/>
    <s v="M"/>
    <s v="White"/>
    <n v="60.34"/>
    <n v="0"/>
    <n v="60.34"/>
    <d v="2025-08-06T00:00:00"/>
    <n v="4"/>
    <s v="null"/>
    <n v="3"/>
    <b v="0"/>
    <s v="null"/>
    <s v="No Return"/>
    <n v="241.36"/>
  </r>
  <r>
    <s v="FB000307"/>
    <s v="Accessories"/>
    <s v="Gap"/>
    <x v="3"/>
    <s v="null"/>
    <s v="Blue"/>
    <n v="17.7"/>
    <n v="0"/>
    <n v="17.7"/>
    <d v="2025-08-06T00:00:00"/>
    <n v="42"/>
    <n v="3.9"/>
    <n v="3.9"/>
    <b v="0"/>
    <s v="null"/>
    <s v="No Return"/>
    <n v="743.4"/>
  </r>
  <r>
    <s v="FB000308"/>
    <s v="Bottoms"/>
    <s v="Mango"/>
    <x v="3"/>
    <s v="M"/>
    <s v="White"/>
    <n v="57.88"/>
    <n v="0"/>
    <n v="57.88"/>
    <d v="2025-08-06T00:00:00"/>
    <n v="39"/>
    <n v="3"/>
    <n v="3"/>
    <b v="0"/>
    <s v="null"/>
    <s v="No Return"/>
    <n v="2257.3200000000002"/>
  </r>
  <r>
    <s v="FB000309"/>
    <s v="Tops"/>
    <s v="Mango"/>
    <x v="3"/>
    <s v="S"/>
    <s v="Blue"/>
    <n v="25.15"/>
    <n v="0"/>
    <n v="25.15"/>
    <d v="2025-08-06T00:00:00"/>
    <n v="34"/>
    <n v="2.6"/>
    <n v="2.6"/>
    <b v="0"/>
    <s v="null"/>
    <s v="No Return"/>
    <n v="855.09999999999991"/>
  </r>
  <r>
    <s v="FB000310"/>
    <s v="Outerwear"/>
    <s v="Mango"/>
    <x v="0"/>
    <s v="L"/>
    <s v="Purple"/>
    <n v="157.44999999999999"/>
    <n v="0"/>
    <n v="157.44999999999999"/>
    <d v="2025-05-26T00:00:00"/>
    <n v="7"/>
    <n v="2.9"/>
    <n v="2.9"/>
    <b v="0"/>
    <s v="null"/>
    <s v="No Return"/>
    <n v="1102.1499999999999"/>
  </r>
  <r>
    <s v="FB000311"/>
    <s v="Bottoms"/>
    <s v="H&amp;M"/>
    <x v="1"/>
    <s v="L"/>
    <s v="Purple"/>
    <n v="65.72"/>
    <n v="9.1"/>
    <n v="59.74"/>
    <d v="2025-08-06T00:00:00"/>
    <n v="10"/>
    <n v="2.8"/>
    <n v="2.8"/>
    <b v="1"/>
    <s v="Quality Issue"/>
    <s v="Quality Issue"/>
    <n v="597.4"/>
  </r>
  <r>
    <s v="FB000312"/>
    <s v="Dresses"/>
    <s v="Forever21"/>
    <x v="1"/>
    <s v="XXL"/>
    <s v="Brown"/>
    <n v="92.8"/>
    <n v="0"/>
    <n v="92.8"/>
    <d v="2025-08-06T00:00:00"/>
    <n v="25"/>
    <n v="2.5"/>
    <n v="2.5"/>
    <b v="0"/>
    <s v="null"/>
    <s v="No Return"/>
    <n v="2320"/>
  </r>
  <r>
    <s v="FB000313"/>
    <s v="Dresses"/>
    <s v="Banana Republic"/>
    <x v="1"/>
    <s v="XL"/>
    <s v="Blue"/>
    <n v="88.65"/>
    <n v="0"/>
    <n v="88.65"/>
    <d v="2025-08-06T00:00:00"/>
    <n v="11"/>
    <n v="3.3"/>
    <n v="3.3"/>
    <b v="0"/>
    <s v="null"/>
    <s v="No Return"/>
    <n v="975.15000000000009"/>
  </r>
  <r>
    <s v="FB000314"/>
    <s v="Tops"/>
    <s v="Zara"/>
    <x v="1"/>
    <s v="XXL"/>
    <s v="Beige"/>
    <n v="47.07"/>
    <n v="57.4"/>
    <n v="20.05"/>
    <d v="2025-08-06T00:00:00"/>
    <n v="24"/>
    <n v="1.3"/>
    <n v="1.3"/>
    <b v="1"/>
    <s v="Size Issue"/>
    <s v="Size Issue"/>
    <n v="481.20000000000005"/>
  </r>
  <r>
    <s v="FB000315"/>
    <s v="Outerwear"/>
    <s v="Ann Taylor"/>
    <x v="3"/>
    <s v="XS"/>
    <s v="Red"/>
    <n v="101.75"/>
    <n v="0"/>
    <n v="101.75"/>
    <d v="2025-08-06T00:00:00"/>
    <n v="7"/>
    <n v="3.1"/>
    <n v="3.1"/>
    <b v="0"/>
    <s v="null"/>
    <s v="No Return"/>
    <n v="712.25"/>
  </r>
  <r>
    <s v="FB000316"/>
    <s v="Dresses"/>
    <s v="Mango"/>
    <x v="0"/>
    <s v="XS"/>
    <s v="Blue"/>
    <n v="131.08000000000001"/>
    <n v="7.5"/>
    <n v="121.25"/>
    <d v="2024-12-04T00:00:00"/>
    <n v="20"/>
    <n v="4.5"/>
    <n v="4.5"/>
    <b v="1"/>
    <s v="Wrong Item"/>
    <s v="Wrong Item"/>
    <n v="2425"/>
  </r>
  <r>
    <s v="FB000317"/>
    <s v="Tops"/>
    <s v="Zara"/>
    <x v="2"/>
    <s v="XS"/>
    <s v="Black"/>
    <n v="82.06"/>
    <n v="26.1"/>
    <n v="60.64"/>
    <d v="2025-08-06T00:00:00"/>
    <n v="32"/>
    <n v="1.5"/>
    <n v="1.5"/>
    <b v="0"/>
    <s v="null"/>
    <s v="No Return"/>
    <n v="1940.48"/>
  </r>
  <r>
    <s v="FB000318"/>
    <s v="Dresses"/>
    <s v="H&amp;M"/>
    <x v="3"/>
    <s v="L"/>
    <s v="Purple"/>
    <n v="66.31"/>
    <n v="0"/>
    <n v="66.31"/>
    <d v="2025-08-06T00:00:00"/>
    <n v="47"/>
    <n v="3.9"/>
    <n v="3.9"/>
    <b v="0"/>
    <s v="null"/>
    <s v="No Return"/>
    <n v="3116.57"/>
  </r>
  <r>
    <s v="FB000319"/>
    <s v="Accessories"/>
    <s v="Uniqlo"/>
    <x v="2"/>
    <s v="null"/>
    <s v="Green"/>
    <n v="26.03"/>
    <n v="0"/>
    <n v="26.03"/>
    <d v="2025-08-06T00:00:00"/>
    <n v="15"/>
    <n v="3.8"/>
    <n v="3.8"/>
    <b v="0"/>
    <s v="null"/>
    <s v="No Return"/>
    <n v="390.45000000000005"/>
  </r>
  <r>
    <s v="FB000320"/>
    <s v="Shoes"/>
    <s v="Uniqlo"/>
    <x v="0"/>
    <s v="S"/>
    <s v="Beige"/>
    <n v="152.53"/>
    <n v="0"/>
    <n v="152.53"/>
    <d v="2024-11-21T00:00:00"/>
    <n v="24"/>
    <n v="4.2"/>
    <n v="4.2"/>
    <b v="0"/>
    <s v="null"/>
    <s v="No Return"/>
    <n v="3660.7200000000003"/>
  </r>
  <r>
    <s v="FB000321"/>
    <s v="Bottoms"/>
    <s v="Mango"/>
    <x v="2"/>
    <s v="S"/>
    <s v="Beige"/>
    <n v="26.16"/>
    <n v="16.2"/>
    <n v="21.92"/>
    <d v="2025-08-06T00:00:00"/>
    <n v="13"/>
    <n v="2.2999999999999998"/>
    <n v="2.2999999999999998"/>
    <b v="0"/>
    <s v="null"/>
    <s v="No Return"/>
    <n v="284.96000000000004"/>
  </r>
  <r>
    <s v="FB000322"/>
    <s v="Dresses"/>
    <s v="Uniqlo"/>
    <x v="1"/>
    <s v="XXL"/>
    <s v="Blue"/>
    <n v="89.17"/>
    <n v="10.8"/>
    <n v="79.540000000000006"/>
    <d v="2025-08-06T00:00:00"/>
    <n v="27"/>
    <n v="3.3"/>
    <n v="3.3"/>
    <b v="0"/>
    <s v="null"/>
    <s v="No Return"/>
    <n v="2147.5800000000004"/>
  </r>
  <r>
    <s v="FB000323"/>
    <s v="Bottoms"/>
    <s v="H&amp;M"/>
    <x v="0"/>
    <s v="null"/>
    <s v="White"/>
    <n v="106.37"/>
    <n v="0"/>
    <n v="106.37"/>
    <d v="2025-04-06T00:00:00"/>
    <n v="37"/>
    <n v="4.9000000000000004"/>
    <n v="4.9000000000000004"/>
    <b v="0"/>
    <s v="null"/>
    <s v="No Return"/>
    <n v="3935.69"/>
  </r>
  <r>
    <s v="FB000324"/>
    <s v="Dresses"/>
    <s v="Mango"/>
    <x v="2"/>
    <s v="XL"/>
    <s v="White"/>
    <n v="80.95"/>
    <n v="36.799999999999997"/>
    <n v="51.16"/>
    <d v="2025-08-06T00:00:00"/>
    <n v="16"/>
    <n v="2.5"/>
    <n v="2.5"/>
    <b v="0"/>
    <s v="null"/>
    <s v="No Return"/>
    <n v="818.56"/>
  </r>
  <r>
    <s v="FB000325"/>
    <s v="Outerwear"/>
    <s v="Banana Republic"/>
    <x v="3"/>
    <s v="M"/>
    <s v="Navy"/>
    <n v="169.84"/>
    <n v="50.2"/>
    <n v="84.58"/>
    <d v="2025-08-06T00:00:00"/>
    <n v="21"/>
    <n v="3"/>
    <n v="3"/>
    <b v="1"/>
    <s v="Quality Issue"/>
    <s v="Quality Issue"/>
    <n v="1776.18"/>
  </r>
  <r>
    <s v="FB000326"/>
    <s v="Dresses"/>
    <s v="Forever21"/>
    <x v="2"/>
    <s v="M"/>
    <s v="Green"/>
    <n v="159.4"/>
    <n v="8.8000000000000007"/>
    <n v="145.37"/>
    <d v="2025-08-06T00:00:00"/>
    <n v="43"/>
    <n v="4.5"/>
    <n v="4.5"/>
    <b v="0"/>
    <s v="null"/>
    <s v="No Return"/>
    <n v="6250.91"/>
  </r>
  <r>
    <s v="FB000327"/>
    <s v="Bottoms"/>
    <s v="Forever21"/>
    <x v="1"/>
    <s v="S"/>
    <s v="Black"/>
    <n v="106.53"/>
    <n v="46.5"/>
    <n v="56.99"/>
    <d v="2025-08-06T00:00:00"/>
    <n v="17"/>
    <s v="null"/>
    <n v="3"/>
    <b v="0"/>
    <s v="null"/>
    <s v="No Return"/>
    <n v="968.83"/>
  </r>
  <r>
    <s v="FB000328"/>
    <s v="Accessories"/>
    <s v="Gap"/>
    <x v="0"/>
    <s v="null"/>
    <s v="Black"/>
    <n v="78.81"/>
    <n v="44.7"/>
    <n v="43.58"/>
    <d v="2024-09-13T00:00:00"/>
    <n v="34"/>
    <n v="1.4"/>
    <n v="1.4"/>
    <b v="0"/>
    <s v="null"/>
    <s v="No Return"/>
    <n v="1481.72"/>
  </r>
  <r>
    <s v="FB000329"/>
    <s v="Outerwear"/>
    <s v="Uniqlo"/>
    <x v="3"/>
    <s v="XS"/>
    <s v="Gray"/>
    <n v="117.45"/>
    <n v="29.5"/>
    <n v="82.8"/>
    <d v="2025-08-06T00:00:00"/>
    <n v="43"/>
    <n v="1.2"/>
    <n v="1.2"/>
    <b v="0"/>
    <s v="null"/>
    <s v="No Return"/>
    <n v="3560.4"/>
  </r>
  <r>
    <s v="FB000330"/>
    <s v="Accessories"/>
    <s v="Gap"/>
    <x v="0"/>
    <s v="null"/>
    <s v="Beige"/>
    <n v="76.94"/>
    <n v="0"/>
    <n v="76.94"/>
    <d v="2025-06-13T00:00:00"/>
    <n v="21"/>
    <n v="4.3"/>
    <n v="4.3"/>
    <b v="0"/>
    <s v="null"/>
    <s v="No Return"/>
    <n v="1615.74"/>
  </r>
  <r>
    <s v="FB000331"/>
    <s v="Outerwear"/>
    <s v="Gap"/>
    <x v="3"/>
    <s v="L"/>
    <s v="White"/>
    <n v="232.19"/>
    <n v="0"/>
    <n v="232.19"/>
    <d v="2025-08-06T00:00:00"/>
    <n v="31"/>
    <n v="1.3"/>
    <n v="1.3"/>
    <b v="1"/>
    <s v="Changed Mind"/>
    <s v="Changed Mind"/>
    <n v="7197.89"/>
  </r>
  <r>
    <s v="FB000332"/>
    <s v="Dresses"/>
    <s v="Forever21"/>
    <x v="2"/>
    <s v="XS"/>
    <s v="Navy"/>
    <n v="80.400000000000006"/>
    <n v="52.1"/>
    <n v="38.51"/>
    <d v="2025-08-06T00:00:00"/>
    <n v="7"/>
    <n v="1.2"/>
    <n v="1.2"/>
    <b v="0"/>
    <s v="null"/>
    <s v="No Return"/>
    <n v="269.57"/>
  </r>
  <r>
    <s v="FB000333"/>
    <s v="Bottoms"/>
    <s v="Mango"/>
    <x v="3"/>
    <s v="XL"/>
    <s v="Black"/>
    <n v="102.82"/>
    <n v="0"/>
    <n v="102.82"/>
    <d v="2025-08-06T00:00:00"/>
    <n v="50"/>
    <n v="3.6"/>
    <n v="3.6"/>
    <b v="0"/>
    <s v="null"/>
    <s v="No Return"/>
    <n v="5141"/>
  </r>
  <r>
    <s v="FB000334"/>
    <s v="Accessories"/>
    <s v="Zara"/>
    <x v="0"/>
    <s v="null"/>
    <s v="Navy"/>
    <n v="48.5"/>
    <n v="0"/>
    <n v="48.5"/>
    <d v="2025-05-09T00:00:00"/>
    <n v="46"/>
    <s v="null"/>
    <n v="3"/>
    <b v="0"/>
    <s v="null"/>
    <s v="No Return"/>
    <n v="2231"/>
  </r>
  <r>
    <s v="FB000335"/>
    <s v="Bottoms"/>
    <s v="Mango"/>
    <x v="2"/>
    <s v="null"/>
    <s v="Pink"/>
    <n v="88.4"/>
    <n v="0"/>
    <n v="88.4"/>
    <d v="2025-08-06T00:00:00"/>
    <n v="1"/>
    <n v="1.4"/>
    <n v="1.4"/>
    <b v="0"/>
    <s v="null"/>
    <s v="No Return"/>
    <n v="88.4"/>
  </r>
  <r>
    <s v="FB000336"/>
    <s v="Shoes"/>
    <s v="Mango"/>
    <x v="1"/>
    <s v="S"/>
    <s v="Black"/>
    <n v="112.5"/>
    <n v="0"/>
    <n v="112.5"/>
    <d v="2025-08-06T00:00:00"/>
    <n v="11"/>
    <n v="4.3"/>
    <n v="4.3"/>
    <b v="0"/>
    <s v="null"/>
    <s v="No Return"/>
    <n v="1237.5"/>
  </r>
  <r>
    <s v="FB000337"/>
    <s v="Bottoms"/>
    <s v="Zara"/>
    <x v="2"/>
    <s v="XXL"/>
    <s v="Gray"/>
    <n v="97.95"/>
    <n v="11.1"/>
    <n v="87.08"/>
    <d v="2025-08-06T00:00:00"/>
    <n v="25"/>
    <n v="2.4"/>
    <n v="2.4"/>
    <b v="0"/>
    <s v="null"/>
    <s v="No Return"/>
    <n v="2177"/>
  </r>
  <r>
    <s v="FB000338"/>
    <s v="Outerwear"/>
    <s v="H&amp;M"/>
    <x v="3"/>
    <s v="M"/>
    <s v="Pink"/>
    <n v="114.51"/>
    <n v="36.9"/>
    <n v="72.260000000000005"/>
    <d v="2025-08-06T00:00:00"/>
    <n v="33"/>
    <n v="1.5"/>
    <n v="1.5"/>
    <b v="0"/>
    <s v="null"/>
    <s v="No Return"/>
    <n v="2384.5800000000004"/>
  </r>
  <r>
    <s v="FB000339"/>
    <s v="Bottoms"/>
    <s v="Zara"/>
    <x v="1"/>
    <s v="XS"/>
    <s v="Brown"/>
    <n v="27.85"/>
    <n v="0"/>
    <n v="27.85"/>
    <d v="2025-08-06T00:00:00"/>
    <n v="0"/>
    <n v="1.5"/>
    <n v="1.5"/>
    <b v="0"/>
    <s v="null"/>
    <s v="No Return"/>
    <n v="0"/>
  </r>
  <r>
    <s v="FB000340"/>
    <s v="Shoes"/>
    <s v="Ann Taylor"/>
    <x v="0"/>
    <s v="XL"/>
    <s v="Blue"/>
    <n v="82.08"/>
    <n v="40.6"/>
    <n v="48.76"/>
    <d v="2025-05-23T00:00:00"/>
    <n v="43"/>
    <n v="2.5"/>
    <n v="2.5"/>
    <b v="1"/>
    <s v="Quality Issue"/>
    <s v="Quality Issue"/>
    <n v="2096.6799999999998"/>
  </r>
  <r>
    <s v="FB000341"/>
    <s v="Bottoms"/>
    <s v="Mango"/>
    <x v="3"/>
    <s v="S"/>
    <s v="Black"/>
    <n v="116.41"/>
    <n v="40.700000000000003"/>
    <n v="69.03"/>
    <d v="2025-08-06T00:00:00"/>
    <n v="23"/>
    <n v="1.2"/>
    <n v="1.2"/>
    <b v="0"/>
    <s v="null"/>
    <s v="No Return"/>
    <n v="1587.69"/>
  </r>
  <r>
    <s v="FB000342"/>
    <s v="Bottoms"/>
    <s v="Ann Taylor"/>
    <x v="0"/>
    <s v="M"/>
    <s v="White"/>
    <n v="95.61"/>
    <n v="0"/>
    <n v="95.61"/>
    <d v="2025-06-10T00:00:00"/>
    <n v="47"/>
    <n v="4.7"/>
    <n v="4.7"/>
    <b v="1"/>
    <s v="Quality Issue"/>
    <s v="Quality Issue"/>
    <n v="4493.67"/>
  </r>
  <r>
    <s v="FB000343"/>
    <s v="Shoes"/>
    <s v="Mango"/>
    <x v="2"/>
    <s v="M"/>
    <s v="White"/>
    <n v="70.040000000000006"/>
    <n v="0"/>
    <n v="70.040000000000006"/>
    <d v="2025-08-06T00:00:00"/>
    <n v="12"/>
    <n v="2.4"/>
    <n v="2.4"/>
    <b v="0"/>
    <s v="null"/>
    <s v="No Return"/>
    <n v="840.48"/>
  </r>
  <r>
    <s v="FB000344"/>
    <s v="Shoes"/>
    <s v="Banana Republic"/>
    <x v="1"/>
    <s v="S"/>
    <s v="Gray"/>
    <n v="112.59"/>
    <n v="54"/>
    <n v="51.79"/>
    <d v="2025-08-06T00:00:00"/>
    <n v="17"/>
    <n v="4"/>
    <n v="4"/>
    <b v="0"/>
    <s v="null"/>
    <s v="No Return"/>
    <n v="880.43"/>
  </r>
  <r>
    <s v="FB000345"/>
    <s v="Accessories"/>
    <s v="Zara"/>
    <x v="3"/>
    <s v="null"/>
    <s v="Purple"/>
    <n v="26.8"/>
    <n v="0.9"/>
    <n v="26.56"/>
    <d v="2025-08-06T00:00:00"/>
    <n v="25"/>
    <n v="1.2"/>
    <n v="1.2"/>
    <b v="1"/>
    <s v="Color Mismatch"/>
    <s v="Color Mismatch"/>
    <n v="664"/>
  </r>
  <r>
    <s v="FB000346"/>
    <s v="Tops"/>
    <s v="H&amp;M"/>
    <x v="3"/>
    <s v="L"/>
    <s v="Blue"/>
    <n v="50.09"/>
    <n v="0"/>
    <n v="50.09"/>
    <d v="2025-08-06T00:00:00"/>
    <n v="47"/>
    <n v="4"/>
    <n v="4"/>
    <b v="0"/>
    <s v="null"/>
    <s v="No Return"/>
    <n v="2354.23"/>
  </r>
  <r>
    <s v="FB000347"/>
    <s v="Bottoms"/>
    <s v="Mango"/>
    <x v="0"/>
    <s v="XS"/>
    <s v="Green"/>
    <n v="92.84"/>
    <n v="4.2"/>
    <n v="88.94"/>
    <d v="2025-01-13T00:00:00"/>
    <n v="0"/>
    <s v="null"/>
    <n v="3"/>
    <b v="1"/>
    <s v="Size Issue"/>
    <s v="Size Issue"/>
    <n v="0"/>
  </r>
  <r>
    <s v="FB000348"/>
    <s v="Tops"/>
    <s v="Uniqlo"/>
    <x v="3"/>
    <s v="XXL"/>
    <s v="Gray"/>
    <n v="114.63"/>
    <n v="0"/>
    <n v="114.63"/>
    <d v="2025-08-06T00:00:00"/>
    <n v="47"/>
    <n v="3.8"/>
    <n v="3.8"/>
    <b v="1"/>
    <s v="Changed Mind"/>
    <s v="Changed Mind"/>
    <n v="5387.61"/>
  </r>
  <r>
    <s v="FB000349"/>
    <s v="Accessories"/>
    <s v="Gap"/>
    <x v="3"/>
    <s v="null"/>
    <s v="Purple"/>
    <n v="21.9"/>
    <n v="29.2"/>
    <n v="15.51"/>
    <d v="2025-08-06T00:00:00"/>
    <n v="35"/>
    <n v="2"/>
    <n v="2"/>
    <b v="0"/>
    <s v="null"/>
    <s v="No Return"/>
    <n v="542.85"/>
  </r>
  <r>
    <s v="FB000350"/>
    <s v="Dresses"/>
    <s v="Zara"/>
    <x v="0"/>
    <s v="XS"/>
    <s v="Navy"/>
    <n v="100.55"/>
    <n v="46.7"/>
    <n v="53.59"/>
    <d v="2025-02-01T00:00:00"/>
    <n v="30"/>
    <s v="null"/>
    <n v="3"/>
    <b v="0"/>
    <s v="null"/>
    <s v="No Return"/>
    <n v="1607.7"/>
  </r>
  <r>
    <s v="FB000351"/>
    <s v="Accessories"/>
    <s v="Forever21"/>
    <x v="3"/>
    <s v="null"/>
    <s v="Brown"/>
    <n v="47.45"/>
    <n v="16.399999999999999"/>
    <n v="39.67"/>
    <d v="2025-08-06T00:00:00"/>
    <n v="33"/>
    <n v="1.7"/>
    <n v="1.7"/>
    <b v="0"/>
    <s v="null"/>
    <s v="No Return"/>
    <n v="1309.1100000000001"/>
  </r>
  <r>
    <s v="FB000352"/>
    <s v="Bottoms"/>
    <s v="H&amp;M"/>
    <x v="3"/>
    <s v="XL"/>
    <s v="Brown"/>
    <n v="113.21"/>
    <n v="0"/>
    <n v="113.21"/>
    <d v="2025-08-06T00:00:00"/>
    <n v="8"/>
    <n v="2.7"/>
    <n v="2.7"/>
    <b v="0"/>
    <s v="null"/>
    <s v="No Return"/>
    <n v="905.68"/>
  </r>
  <r>
    <s v="FB000353"/>
    <s v="Dresses"/>
    <s v="Banana Republic"/>
    <x v="0"/>
    <s v="XS"/>
    <s v="Black"/>
    <n v="163.27000000000001"/>
    <n v="0"/>
    <n v="163.27000000000001"/>
    <d v="2025-04-23T00:00:00"/>
    <n v="24"/>
    <n v="2.5"/>
    <n v="2.5"/>
    <b v="0"/>
    <s v="null"/>
    <s v="No Return"/>
    <n v="3918.4800000000005"/>
  </r>
  <r>
    <s v="FB000354"/>
    <s v="Accessories"/>
    <s v="Uniqlo"/>
    <x v="2"/>
    <s v="null"/>
    <s v="Black"/>
    <n v="44.58"/>
    <n v="0"/>
    <n v="44.58"/>
    <d v="2025-08-06T00:00:00"/>
    <n v="21"/>
    <s v="null"/>
    <n v="3"/>
    <b v="0"/>
    <s v="null"/>
    <s v="No Return"/>
    <n v="936.18"/>
  </r>
  <r>
    <s v="FB000355"/>
    <s v="Dresses"/>
    <s v="Forever21"/>
    <x v="3"/>
    <s v="L"/>
    <s v="Red"/>
    <n v="166.53"/>
    <n v="0"/>
    <n v="166.53"/>
    <d v="2025-08-06T00:00:00"/>
    <n v="28"/>
    <n v="1.7"/>
    <n v="1.7"/>
    <b v="0"/>
    <s v="null"/>
    <s v="No Return"/>
    <n v="4662.84"/>
  </r>
  <r>
    <s v="FB000356"/>
    <s v="Shoes"/>
    <s v="Banana Republic"/>
    <x v="3"/>
    <s v="XL"/>
    <s v="Pink"/>
    <n v="144.61000000000001"/>
    <n v="0"/>
    <n v="144.61000000000001"/>
    <d v="2025-08-06T00:00:00"/>
    <n v="21"/>
    <n v="2.5"/>
    <n v="2.5"/>
    <b v="0"/>
    <s v="null"/>
    <s v="No Return"/>
    <n v="3036.8100000000004"/>
  </r>
  <r>
    <s v="FB000357"/>
    <s v="Accessories"/>
    <s v="Mango"/>
    <x v="2"/>
    <s v="null"/>
    <s v="Navy"/>
    <n v="31"/>
    <n v="0"/>
    <n v="31"/>
    <d v="2025-08-06T00:00:00"/>
    <n v="29"/>
    <n v="1.9"/>
    <n v="1.9"/>
    <b v="0"/>
    <s v="null"/>
    <s v="No Return"/>
    <n v="899"/>
  </r>
  <r>
    <s v="FB000358"/>
    <s v="Accessories"/>
    <s v="Forever21"/>
    <x v="1"/>
    <s v="null"/>
    <s v="Pink"/>
    <n v="68.569999999999993"/>
    <n v="29.4"/>
    <n v="48.41"/>
    <d v="2025-08-06T00:00:00"/>
    <n v="4"/>
    <n v="3.5"/>
    <n v="3.5"/>
    <b v="0"/>
    <s v="null"/>
    <s v="No Return"/>
    <n v="193.64"/>
  </r>
  <r>
    <s v="FB000359"/>
    <s v="Dresses"/>
    <s v="Forever21"/>
    <x v="3"/>
    <s v="L"/>
    <s v="Red"/>
    <n v="73.040000000000006"/>
    <n v="56.5"/>
    <n v="31.77"/>
    <d v="2025-08-06T00:00:00"/>
    <n v="15"/>
    <n v="3"/>
    <n v="3"/>
    <b v="1"/>
    <s v="Changed Mind"/>
    <s v="Changed Mind"/>
    <n v="476.55"/>
  </r>
  <r>
    <s v="FB000360"/>
    <s v="Tops"/>
    <s v="H&amp;M"/>
    <x v="0"/>
    <s v="L"/>
    <s v="Purple"/>
    <n v="95.19"/>
    <n v="0"/>
    <n v="95.19"/>
    <d v="2025-02-09T00:00:00"/>
    <n v="13"/>
    <n v="4.0999999999999996"/>
    <n v="4.0999999999999996"/>
    <b v="0"/>
    <s v="null"/>
    <s v="No Return"/>
    <n v="1237.47"/>
  </r>
  <r>
    <s v="FB000361"/>
    <s v="Tops"/>
    <s v="Gap"/>
    <x v="1"/>
    <s v="XS"/>
    <s v="Purple"/>
    <n v="104.94"/>
    <n v="0"/>
    <n v="104.94"/>
    <d v="2025-08-06T00:00:00"/>
    <n v="42"/>
    <n v="2"/>
    <n v="2"/>
    <b v="0"/>
    <s v="null"/>
    <s v="No Return"/>
    <n v="4407.4799999999996"/>
  </r>
  <r>
    <s v="FB000362"/>
    <s v="Bottoms"/>
    <s v="Gap"/>
    <x v="0"/>
    <s v="XXL"/>
    <s v="Beige"/>
    <n v="97.29"/>
    <n v="0"/>
    <n v="97.29"/>
    <d v="2025-07-29T00:00:00"/>
    <n v="42"/>
    <n v="4.5"/>
    <n v="4.5"/>
    <b v="0"/>
    <s v="null"/>
    <s v="No Return"/>
    <n v="4086.1800000000003"/>
  </r>
  <r>
    <s v="FB000363"/>
    <s v="Shoes"/>
    <s v="Mango"/>
    <x v="1"/>
    <s v="L"/>
    <s v="White"/>
    <n v="83.05"/>
    <n v="39.799999999999997"/>
    <n v="50"/>
    <d v="2025-08-06T00:00:00"/>
    <n v="5"/>
    <n v="3.4"/>
    <n v="3.4"/>
    <b v="0"/>
    <s v="null"/>
    <s v="No Return"/>
    <n v="250"/>
  </r>
  <r>
    <s v="FB000364"/>
    <s v="Outerwear"/>
    <s v="Uniqlo"/>
    <x v="2"/>
    <s v="S"/>
    <s v="Beige"/>
    <n v="86.13"/>
    <n v="0"/>
    <n v="86.13"/>
    <d v="2025-08-06T00:00:00"/>
    <n v="28"/>
    <n v="2.7"/>
    <n v="2.7"/>
    <b v="0"/>
    <s v="null"/>
    <s v="No Return"/>
    <n v="2411.64"/>
  </r>
  <r>
    <s v="FB000365"/>
    <s v="Bottoms"/>
    <s v="Banana Republic"/>
    <x v="3"/>
    <s v="S"/>
    <s v="White"/>
    <n v="104.13"/>
    <n v="28.7"/>
    <n v="74.239999999999995"/>
    <d v="2025-08-06T00:00:00"/>
    <n v="23"/>
    <n v="3.1"/>
    <n v="3.1"/>
    <b v="0"/>
    <s v="null"/>
    <s v="No Return"/>
    <n v="1707.52"/>
  </r>
  <r>
    <s v="FB000366"/>
    <s v="Accessories"/>
    <s v="Uniqlo"/>
    <x v="2"/>
    <s v="null"/>
    <s v="Green"/>
    <n v="41.7"/>
    <n v="0"/>
    <n v="41.7"/>
    <d v="2025-08-06T00:00:00"/>
    <n v="18"/>
    <n v="3.2"/>
    <n v="3.2"/>
    <b v="0"/>
    <s v="null"/>
    <s v="No Return"/>
    <n v="750.6"/>
  </r>
  <r>
    <s v="FB000367"/>
    <s v="Outerwear"/>
    <s v="Banana Republic"/>
    <x v="0"/>
    <s v="L"/>
    <s v="White"/>
    <n v="80.11"/>
    <n v="0"/>
    <n v="80.11"/>
    <d v="2025-04-16T00:00:00"/>
    <n v="34"/>
    <n v="1.8"/>
    <n v="1.8"/>
    <b v="0"/>
    <s v="null"/>
    <s v="No Return"/>
    <n v="2723.74"/>
  </r>
  <r>
    <s v="FB000368"/>
    <s v="Tops"/>
    <s v="Ann Taylor"/>
    <x v="2"/>
    <s v="L"/>
    <s v="White"/>
    <n v="97.84"/>
    <n v="0"/>
    <n v="97.84"/>
    <d v="2025-08-06T00:00:00"/>
    <n v="16"/>
    <s v="null"/>
    <n v="3"/>
    <b v="0"/>
    <s v="null"/>
    <s v="No Return"/>
    <n v="1565.44"/>
  </r>
  <r>
    <s v="FB000369"/>
    <s v="Bottoms"/>
    <s v="Gap"/>
    <x v="2"/>
    <s v="XL"/>
    <s v="Beige"/>
    <n v="77.37"/>
    <n v="35.200000000000003"/>
    <n v="50.14"/>
    <d v="2025-08-06T00:00:00"/>
    <n v="14"/>
    <n v="2.2999999999999998"/>
    <n v="2.2999999999999998"/>
    <b v="0"/>
    <s v="null"/>
    <s v="No Return"/>
    <n v="701.96"/>
  </r>
  <r>
    <s v="FB000370"/>
    <s v="Accessories"/>
    <s v="H&amp;M"/>
    <x v="2"/>
    <s v="null"/>
    <s v="Red"/>
    <n v="36.35"/>
    <n v="37.6"/>
    <n v="22.68"/>
    <d v="2025-08-06T00:00:00"/>
    <n v="49"/>
    <n v="4"/>
    <n v="4"/>
    <b v="1"/>
    <s v="Changed Mind"/>
    <s v="Changed Mind"/>
    <n v="1111.32"/>
  </r>
  <r>
    <s v="FB000371"/>
    <s v="Outerwear"/>
    <s v="Banana Republic"/>
    <x v="1"/>
    <s v="XXL"/>
    <s v="Green"/>
    <n v="181.04"/>
    <n v="20.2"/>
    <n v="144.47"/>
    <d v="2025-08-06T00:00:00"/>
    <n v="17"/>
    <s v="null"/>
    <n v="3"/>
    <b v="1"/>
    <s v="Size Issue"/>
    <s v="Size Issue"/>
    <n v="2455.9899999999998"/>
  </r>
  <r>
    <s v="FB000372"/>
    <s v="Outerwear"/>
    <s v="Zara"/>
    <x v="0"/>
    <s v="XL"/>
    <s v="Black"/>
    <n v="158.37"/>
    <n v="0"/>
    <n v="158.37"/>
    <d v="2025-02-15T00:00:00"/>
    <n v="33"/>
    <s v="null"/>
    <n v="3"/>
    <b v="0"/>
    <s v="null"/>
    <s v="No Return"/>
    <n v="5226.21"/>
  </r>
  <r>
    <s v="FB000373"/>
    <s v="Shoes"/>
    <s v="Forever21"/>
    <x v="3"/>
    <s v="XXL"/>
    <s v="Purple"/>
    <n v="91.98"/>
    <n v="0"/>
    <n v="91.98"/>
    <d v="2025-08-06T00:00:00"/>
    <n v="48"/>
    <n v="3.9"/>
    <n v="3.9"/>
    <b v="0"/>
    <s v="null"/>
    <s v="No Return"/>
    <n v="4415.04"/>
  </r>
  <r>
    <s v="FB000374"/>
    <s v="Shoes"/>
    <s v="Zara"/>
    <x v="1"/>
    <s v="S"/>
    <s v="Brown"/>
    <n v="140.29"/>
    <n v="55.3"/>
    <n v="62.71"/>
    <d v="2025-08-06T00:00:00"/>
    <n v="5"/>
    <n v="4.4000000000000004"/>
    <n v="4.4000000000000004"/>
    <b v="0"/>
    <s v="null"/>
    <s v="No Return"/>
    <n v="313.55"/>
  </r>
  <r>
    <s v="FB000375"/>
    <s v="Tops"/>
    <s v="Uniqlo"/>
    <x v="0"/>
    <s v="XL"/>
    <s v="Red"/>
    <n v="26.01"/>
    <n v="0"/>
    <n v="26.01"/>
    <d v="2025-02-23T00:00:00"/>
    <n v="9"/>
    <n v="4"/>
    <n v="4"/>
    <b v="0"/>
    <s v="null"/>
    <s v="No Return"/>
    <n v="234.09"/>
  </r>
  <r>
    <s v="FB000376"/>
    <s v="Tops"/>
    <s v="Forever21"/>
    <x v="1"/>
    <s v="XL"/>
    <s v="Blue"/>
    <n v="51.06"/>
    <n v="9.5"/>
    <n v="46.21"/>
    <d v="2025-08-06T00:00:00"/>
    <n v="34"/>
    <n v="1.1000000000000001"/>
    <n v="1.1000000000000001"/>
    <b v="0"/>
    <s v="null"/>
    <s v="No Return"/>
    <n v="1571.14"/>
  </r>
  <r>
    <s v="FB000377"/>
    <s v="Outerwear"/>
    <s v="Gap"/>
    <x v="2"/>
    <s v="XS"/>
    <s v="Red"/>
    <n v="132.91999999999999"/>
    <n v="0"/>
    <n v="132.91999999999999"/>
    <d v="2025-08-06T00:00:00"/>
    <n v="36"/>
    <n v="1.2"/>
    <n v="1.2"/>
    <b v="0"/>
    <s v="null"/>
    <s v="No Return"/>
    <n v="4785.12"/>
  </r>
  <r>
    <s v="FB000378"/>
    <s v="Accessories"/>
    <s v="Gap"/>
    <x v="2"/>
    <s v="null"/>
    <s v="Purple"/>
    <n v="16.57"/>
    <n v="0"/>
    <n v="16.57"/>
    <d v="2025-08-06T00:00:00"/>
    <n v="17"/>
    <s v="null"/>
    <n v="3"/>
    <b v="0"/>
    <s v="null"/>
    <s v="No Return"/>
    <n v="281.69"/>
  </r>
  <r>
    <s v="FB000379"/>
    <s v="Bottoms"/>
    <s v="Forever21"/>
    <x v="1"/>
    <s v="XS"/>
    <s v="Black"/>
    <n v="78.599999999999994"/>
    <n v="45.8"/>
    <n v="42.6"/>
    <d v="2025-08-06T00:00:00"/>
    <n v="6"/>
    <n v="2.7"/>
    <n v="2.7"/>
    <b v="0"/>
    <s v="null"/>
    <s v="No Return"/>
    <n v="255.60000000000002"/>
  </r>
  <r>
    <s v="FB000380"/>
    <s v="Accessories"/>
    <s v="Mango"/>
    <x v="3"/>
    <s v="null"/>
    <s v="Brown"/>
    <n v="69.38"/>
    <n v="0"/>
    <n v="69.38"/>
    <d v="2025-08-06T00:00:00"/>
    <n v="43"/>
    <n v="2.4"/>
    <n v="2.4"/>
    <b v="0"/>
    <s v="null"/>
    <s v="No Return"/>
    <n v="2983.3399999999997"/>
  </r>
  <r>
    <s v="FB000381"/>
    <s v="Accessories"/>
    <s v="Mango"/>
    <x v="2"/>
    <s v="null"/>
    <s v="Pink"/>
    <n v="23.58"/>
    <n v="0"/>
    <n v="23.58"/>
    <d v="2025-08-06T00:00:00"/>
    <n v="16"/>
    <n v="1.3"/>
    <n v="1.3"/>
    <b v="0"/>
    <s v="null"/>
    <s v="No Return"/>
    <n v="377.28"/>
  </r>
  <r>
    <s v="FB000382"/>
    <s v="Tops"/>
    <s v="H&amp;M"/>
    <x v="0"/>
    <s v="XS"/>
    <s v="Navy"/>
    <n v="119.91"/>
    <n v="27.8"/>
    <n v="86.58"/>
    <d v="2024-09-28T00:00:00"/>
    <n v="12"/>
    <n v="1.7"/>
    <n v="1.7"/>
    <b v="0"/>
    <s v="null"/>
    <s v="No Return"/>
    <n v="1038.96"/>
  </r>
  <r>
    <s v="FB000383"/>
    <s v="Outerwear"/>
    <s v="H&amp;M"/>
    <x v="3"/>
    <s v="M"/>
    <s v="Black"/>
    <n v="111.05"/>
    <n v="1.4"/>
    <n v="109.5"/>
    <d v="2025-08-06T00:00:00"/>
    <n v="7"/>
    <n v="2.8"/>
    <n v="2.8"/>
    <b v="0"/>
    <s v="null"/>
    <s v="No Return"/>
    <n v="766.5"/>
  </r>
  <r>
    <s v="FB000384"/>
    <s v="Accessories"/>
    <s v="Banana Republic"/>
    <x v="3"/>
    <s v="null"/>
    <s v="Gray"/>
    <n v="60.22"/>
    <n v="0"/>
    <n v="60.22"/>
    <d v="2025-08-06T00:00:00"/>
    <n v="6"/>
    <n v="2.1"/>
    <n v="2.1"/>
    <b v="0"/>
    <s v="null"/>
    <s v="No Return"/>
    <n v="361.32"/>
  </r>
  <r>
    <s v="FB000385"/>
    <s v="Outerwear"/>
    <s v="Gap"/>
    <x v="1"/>
    <s v="M"/>
    <s v="Navy"/>
    <n v="133.52000000000001"/>
    <n v="0"/>
    <n v="133.52000000000001"/>
    <d v="2025-08-06T00:00:00"/>
    <n v="27"/>
    <n v="3.6"/>
    <n v="3.6"/>
    <b v="0"/>
    <s v="null"/>
    <s v="No Return"/>
    <n v="3605.0400000000004"/>
  </r>
  <r>
    <s v="FB000386"/>
    <s v="Dresses"/>
    <s v="Banana Republic"/>
    <x v="0"/>
    <s v="XL"/>
    <s v="Brown"/>
    <n v="54.97"/>
    <n v="49.6"/>
    <n v="27.7"/>
    <d v="2024-10-08T00:00:00"/>
    <n v="48"/>
    <n v="4.5"/>
    <n v="4.5"/>
    <b v="0"/>
    <s v="null"/>
    <s v="No Return"/>
    <n v="1329.6"/>
  </r>
  <r>
    <s v="FB000387"/>
    <s v="Tops"/>
    <s v="Uniqlo"/>
    <x v="1"/>
    <s v="L"/>
    <s v="White"/>
    <n v="85.94"/>
    <n v="0"/>
    <n v="85.94"/>
    <d v="2025-08-06T00:00:00"/>
    <n v="42"/>
    <n v="4.3"/>
    <n v="4.3"/>
    <b v="0"/>
    <s v="null"/>
    <s v="No Return"/>
    <n v="3609.48"/>
  </r>
  <r>
    <s v="FB000388"/>
    <s v="Accessories"/>
    <s v="H&amp;M"/>
    <x v="2"/>
    <s v="null"/>
    <s v="Black"/>
    <n v="24.64"/>
    <n v="0"/>
    <n v="24.64"/>
    <d v="2025-08-06T00:00:00"/>
    <n v="6"/>
    <n v="4.4000000000000004"/>
    <n v="4.4000000000000004"/>
    <b v="0"/>
    <s v="null"/>
    <s v="No Return"/>
    <n v="147.84"/>
  </r>
  <r>
    <s v="FB000389"/>
    <s v="Accessories"/>
    <s v="Banana Republic"/>
    <x v="0"/>
    <s v="null"/>
    <s v="Blue"/>
    <n v="28.82"/>
    <n v="0"/>
    <n v="28.82"/>
    <d v="2024-10-23T00:00:00"/>
    <n v="30"/>
    <n v="2.8"/>
    <n v="2.8"/>
    <b v="0"/>
    <s v="null"/>
    <s v="No Return"/>
    <n v="864.6"/>
  </r>
  <r>
    <s v="FB000390"/>
    <s v="Shoes"/>
    <s v="Forever21"/>
    <x v="3"/>
    <s v="L"/>
    <s v="Pink"/>
    <n v="79.59"/>
    <n v="24.3"/>
    <n v="60.25"/>
    <d v="2025-08-06T00:00:00"/>
    <n v="37"/>
    <n v="1.7"/>
    <n v="1.7"/>
    <b v="0"/>
    <s v="null"/>
    <s v="No Return"/>
    <n v="2229.25"/>
  </r>
  <r>
    <s v="FB000391"/>
    <s v="Dresses"/>
    <s v="Gap"/>
    <x v="2"/>
    <s v="XL"/>
    <s v="Blue"/>
    <n v="49.44"/>
    <n v="0"/>
    <n v="49.44"/>
    <d v="2025-08-06T00:00:00"/>
    <n v="19"/>
    <n v="3.4"/>
    <n v="3.4"/>
    <b v="0"/>
    <s v="null"/>
    <s v="No Return"/>
    <n v="939.3599999999999"/>
  </r>
  <r>
    <s v="FB000392"/>
    <s v="Tops"/>
    <s v="Mango"/>
    <x v="1"/>
    <s v="XS"/>
    <s v="Blue"/>
    <n v="41.46"/>
    <n v="0"/>
    <n v="41.46"/>
    <d v="2025-08-06T00:00:00"/>
    <n v="36"/>
    <n v="3.5"/>
    <n v="3.5"/>
    <b v="0"/>
    <s v="null"/>
    <s v="No Return"/>
    <n v="1492.56"/>
  </r>
  <r>
    <s v="FB000393"/>
    <s v="Dresses"/>
    <s v="Uniqlo"/>
    <x v="2"/>
    <s v="XS"/>
    <s v="Beige"/>
    <n v="131.76"/>
    <n v="35.4"/>
    <n v="85.12"/>
    <d v="2025-08-06T00:00:00"/>
    <n v="21"/>
    <n v="4.7"/>
    <n v="4.7"/>
    <b v="0"/>
    <s v="null"/>
    <s v="No Return"/>
    <n v="1787.52"/>
  </r>
  <r>
    <s v="FB000394"/>
    <s v="Bottoms"/>
    <s v="Mango"/>
    <x v="2"/>
    <s v="M"/>
    <s v="Blue"/>
    <n v="56.53"/>
    <n v="27.9"/>
    <n v="40.76"/>
    <d v="2025-08-06T00:00:00"/>
    <n v="22"/>
    <s v="null"/>
    <n v="3"/>
    <b v="0"/>
    <s v="null"/>
    <s v="No Return"/>
    <n v="896.71999999999991"/>
  </r>
  <r>
    <s v="FB000395"/>
    <s v="Tops"/>
    <s v="Zara"/>
    <x v="1"/>
    <s v="null"/>
    <s v="Blue"/>
    <n v="111.72"/>
    <n v="33.299999999999997"/>
    <n v="74.52"/>
    <d v="2025-08-06T00:00:00"/>
    <n v="47"/>
    <n v="2"/>
    <n v="2"/>
    <b v="1"/>
    <s v="Quality Issue"/>
    <s v="Quality Issue"/>
    <n v="3502.4399999999996"/>
  </r>
  <r>
    <s v="FB000396"/>
    <s v="Tops"/>
    <s v="Zara"/>
    <x v="1"/>
    <s v="L"/>
    <s v="Beige"/>
    <n v="99.96"/>
    <n v="47.6"/>
    <n v="52.38"/>
    <d v="2025-08-06T00:00:00"/>
    <n v="18"/>
    <n v="2"/>
    <n v="2"/>
    <b v="1"/>
    <s v="Quality Issue"/>
    <s v="Quality Issue"/>
    <n v="942.84"/>
  </r>
  <r>
    <s v="FB000397"/>
    <s v="Dresses"/>
    <s v="Uniqlo"/>
    <x v="2"/>
    <s v="XS"/>
    <s v="Red"/>
    <n v="110.04"/>
    <n v="57.1"/>
    <n v="47.21"/>
    <d v="2025-08-06T00:00:00"/>
    <n v="0"/>
    <n v="4.7"/>
    <n v="4.7"/>
    <b v="0"/>
    <s v="null"/>
    <s v="No Return"/>
    <n v="0"/>
  </r>
  <r>
    <s v="FB000398"/>
    <s v="Dresses"/>
    <s v="Forever21"/>
    <x v="1"/>
    <s v="L"/>
    <s v="Blue"/>
    <n v="141.84"/>
    <n v="0"/>
    <n v="141.84"/>
    <d v="2025-08-06T00:00:00"/>
    <n v="39"/>
    <n v="1.7"/>
    <n v="1.7"/>
    <b v="0"/>
    <s v="null"/>
    <s v="No Return"/>
    <n v="5531.76"/>
  </r>
  <r>
    <s v="FB000399"/>
    <s v="Accessories"/>
    <s v="H&amp;M"/>
    <x v="1"/>
    <s v="null"/>
    <s v="Brown"/>
    <n v="32.630000000000003"/>
    <n v="42.9"/>
    <n v="18.63"/>
    <d v="2025-08-06T00:00:00"/>
    <n v="5"/>
    <n v="1.1000000000000001"/>
    <n v="1.1000000000000001"/>
    <b v="0"/>
    <s v="null"/>
    <s v="No Return"/>
    <n v="93.149999999999991"/>
  </r>
  <r>
    <s v="FB000400"/>
    <s v="Outerwear"/>
    <s v="Zara"/>
    <x v="0"/>
    <s v="L"/>
    <s v="Black"/>
    <n v="189.68"/>
    <n v="40.799999999999997"/>
    <n v="112.29"/>
    <d v="2024-09-21T00:00:00"/>
    <n v="27"/>
    <n v="1.8"/>
    <n v="1.8"/>
    <b v="1"/>
    <s v="Damaged"/>
    <s v="Damaged"/>
    <n v="3031.8300000000004"/>
  </r>
  <r>
    <s v="FB000401"/>
    <s v="Dresses"/>
    <s v="Ann Taylor"/>
    <x v="2"/>
    <s v="XL"/>
    <s v="Pink"/>
    <n v="150.88999999999999"/>
    <n v="46.8"/>
    <n v="80.27"/>
    <d v="2025-08-06T00:00:00"/>
    <n v="18"/>
    <n v="4.9000000000000004"/>
    <n v="4.9000000000000004"/>
    <b v="0"/>
    <s v="null"/>
    <s v="No Return"/>
    <n v="1444.86"/>
  </r>
  <r>
    <s v="FB000402"/>
    <s v="Accessories"/>
    <s v="Gap"/>
    <x v="2"/>
    <s v="null"/>
    <s v="Navy"/>
    <n v="42.66"/>
    <n v="21.5"/>
    <n v="33.49"/>
    <d v="2025-08-06T00:00:00"/>
    <n v="16"/>
    <s v="null"/>
    <n v="3"/>
    <b v="0"/>
    <s v="null"/>
    <s v="No Return"/>
    <n v="535.84"/>
  </r>
  <r>
    <s v="FB000403"/>
    <s v="Accessories"/>
    <s v="Uniqlo"/>
    <x v="2"/>
    <s v="null"/>
    <s v="Red"/>
    <n v="62.05"/>
    <n v="0"/>
    <n v="62.05"/>
    <d v="2025-08-06T00:00:00"/>
    <n v="50"/>
    <n v="1.4"/>
    <n v="1.4"/>
    <b v="1"/>
    <s v="Changed Mind"/>
    <s v="Changed Mind"/>
    <n v="3102.5"/>
  </r>
  <r>
    <s v="FB000404"/>
    <s v="Accessories"/>
    <s v="Banana Republic"/>
    <x v="1"/>
    <s v="null"/>
    <s v="Green"/>
    <n v="74.319999999999993"/>
    <n v="0"/>
    <n v="74.319999999999993"/>
    <d v="2025-08-06T00:00:00"/>
    <n v="4"/>
    <n v="2.2000000000000002"/>
    <n v="2.2000000000000002"/>
    <b v="0"/>
    <s v="null"/>
    <s v="No Return"/>
    <n v="297.27999999999997"/>
  </r>
  <r>
    <s v="FB000405"/>
    <s v="Outerwear"/>
    <s v="Uniqlo"/>
    <x v="1"/>
    <s v="XS"/>
    <s v="Navy"/>
    <n v="217.34"/>
    <n v="0"/>
    <n v="217.34"/>
    <d v="2025-08-06T00:00:00"/>
    <n v="4"/>
    <n v="4.2"/>
    <n v="4.2"/>
    <b v="0"/>
    <s v="null"/>
    <s v="No Return"/>
    <n v="869.36"/>
  </r>
  <r>
    <s v="FB000406"/>
    <s v="Tops"/>
    <s v="Zara"/>
    <x v="3"/>
    <s v="XL"/>
    <s v="White"/>
    <n v="111.14"/>
    <n v="56.7"/>
    <n v="48.12"/>
    <d v="2025-08-06T00:00:00"/>
    <n v="29"/>
    <n v="1.5"/>
    <n v="1.5"/>
    <b v="0"/>
    <s v="null"/>
    <s v="No Return"/>
    <n v="1395.48"/>
  </r>
  <r>
    <s v="FB000407"/>
    <s v="Shoes"/>
    <s v="H&amp;M"/>
    <x v="1"/>
    <s v="XL"/>
    <s v="Navy"/>
    <n v="62.5"/>
    <n v="0"/>
    <n v="62.5"/>
    <d v="2025-08-06T00:00:00"/>
    <n v="0"/>
    <n v="1.9"/>
    <n v="1.9"/>
    <b v="1"/>
    <s v="Changed Mind"/>
    <s v="Changed Mind"/>
    <n v="0"/>
  </r>
  <r>
    <s v="FB000408"/>
    <s v="Outerwear"/>
    <s v="Banana Republic"/>
    <x v="1"/>
    <s v="XS"/>
    <s v="Blue"/>
    <n v="165.88"/>
    <n v="3.4"/>
    <n v="160.24"/>
    <d v="2025-08-06T00:00:00"/>
    <n v="42"/>
    <n v="2.4"/>
    <n v="2.4"/>
    <b v="0"/>
    <s v="null"/>
    <s v="No Return"/>
    <n v="6730.08"/>
  </r>
  <r>
    <s v="FB000409"/>
    <s v="Outerwear"/>
    <s v="Gap"/>
    <x v="2"/>
    <s v="XS"/>
    <s v="Brown"/>
    <n v="179.8"/>
    <n v="0"/>
    <n v="179.8"/>
    <d v="2025-08-06T00:00:00"/>
    <n v="25"/>
    <n v="1.7"/>
    <n v="1.7"/>
    <b v="0"/>
    <s v="null"/>
    <s v="No Return"/>
    <n v="4495"/>
  </r>
  <r>
    <s v="FB000410"/>
    <s v="Accessories"/>
    <s v="Zara"/>
    <x v="3"/>
    <s v="null"/>
    <s v="Beige"/>
    <n v="34.15"/>
    <n v="0"/>
    <n v="34.15"/>
    <d v="2025-08-06T00:00:00"/>
    <n v="27"/>
    <n v="4.0999999999999996"/>
    <n v="4.0999999999999996"/>
    <b v="0"/>
    <s v="null"/>
    <s v="No Return"/>
    <n v="922.05"/>
  </r>
  <r>
    <s v="FB000411"/>
    <s v="Tops"/>
    <s v="Gap"/>
    <x v="0"/>
    <s v="XS"/>
    <s v="Green"/>
    <n v="101.88"/>
    <n v="0"/>
    <n v="101.88"/>
    <d v="2025-03-14T00:00:00"/>
    <n v="46"/>
    <s v="null"/>
    <n v="3"/>
    <b v="1"/>
    <s v="Size Issue"/>
    <s v="Size Issue"/>
    <n v="4686.4799999999996"/>
  </r>
  <r>
    <s v="FB000412"/>
    <s v="Shoes"/>
    <s v="Banana Republic"/>
    <x v="3"/>
    <s v="XL"/>
    <s v="Blue"/>
    <n v="187.58"/>
    <n v="0"/>
    <n v="187.58"/>
    <d v="2025-08-06T00:00:00"/>
    <n v="46"/>
    <n v="2.9"/>
    <n v="2.9"/>
    <b v="0"/>
    <s v="null"/>
    <s v="No Return"/>
    <n v="8628.68"/>
  </r>
  <r>
    <s v="FB000413"/>
    <s v="Outerwear"/>
    <s v="Ann Taylor"/>
    <x v="2"/>
    <s v="L"/>
    <s v="Pink"/>
    <n v="145.02000000000001"/>
    <n v="0"/>
    <n v="145.02000000000001"/>
    <d v="2025-08-06T00:00:00"/>
    <n v="36"/>
    <n v="2.6"/>
    <n v="2.6"/>
    <b v="0"/>
    <s v="null"/>
    <s v="No Return"/>
    <n v="5220.72"/>
  </r>
  <r>
    <s v="FB000414"/>
    <s v="Bottoms"/>
    <s v="Gap"/>
    <x v="3"/>
    <s v="XS"/>
    <s v="Blue"/>
    <n v="101.61"/>
    <n v="26.9"/>
    <n v="74.28"/>
    <d v="2025-08-06T00:00:00"/>
    <n v="38"/>
    <n v="3.4"/>
    <n v="3.4"/>
    <b v="1"/>
    <s v="Damaged"/>
    <s v="Damaged"/>
    <n v="2822.64"/>
  </r>
  <r>
    <s v="FB000415"/>
    <s v="Dresses"/>
    <s v="H&amp;M"/>
    <x v="2"/>
    <s v="XXL"/>
    <s v="Beige"/>
    <n v="71.14"/>
    <n v="0"/>
    <n v="71.14"/>
    <d v="2025-08-06T00:00:00"/>
    <n v="33"/>
    <n v="3.1"/>
    <n v="3.1"/>
    <b v="0"/>
    <s v="null"/>
    <s v="No Return"/>
    <n v="2347.62"/>
  </r>
  <r>
    <s v="FB000416"/>
    <s v="Dresses"/>
    <s v="Ann Taylor"/>
    <x v="3"/>
    <s v="M"/>
    <s v="Green"/>
    <n v="55.21"/>
    <n v="0"/>
    <n v="55.21"/>
    <d v="2025-08-06T00:00:00"/>
    <n v="2"/>
    <n v="3.8"/>
    <n v="3.8"/>
    <b v="1"/>
    <s v="Wrong Item"/>
    <s v="Wrong Item"/>
    <n v="110.42"/>
  </r>
  <r>
    <s v="FB000417"/>
    <s v="Tops"/>
    <s v="Zara"/>
    <x v="3"/>
    <s v="XXL"/>
    <s v="Black"/>
    <n v="94.96"/>
    <n v="35.4"/>
    <n v="61.34"/>
    <d v="2025-08-06T00:00:00"/>
    <n v="34"/>
    <n v="3.9"/>
    <n v="3.9"/>
    <b v="0"/>
    <s v="null"/>
    <s v="No Return"/>
    <n v="2085.56"/>
  </r>
  <r>
    <s v="FB000418"/>
    <s v="Shoes"/>
    <s v="Mango"/>
    <x v="0"/>
    <s v="M"/>
    <s v="Purple"/>
    <n v="138.69"/>
    <n v="0"/>
    <n v="138.69"/>
    <d v="2024-12-02T00:00:00"/>
    <n v="0"/>
    <n v="2.9"/>
    <n v="2.9"/>
    <b v="0"/>
    <s v="null"/>
    <s v="No Return"/>
    <n v="0"/>
  </r>
  <r>
    <s v="FB000419"/>
    <s v="Outerwear"/>
    <s v="Gap"/>
    <x v="0"/>
    <s v="XXL"/>
    <s v="Navy"/>
    <n v="175.7"/>
    <n v="0"/>
    <n v="175.7"/>
    <d v="2025-02-23T00:00:00"/>
    <n v="20"/>
    <n v="3"/>
    <n v="3"/>
    <b v="0"/>
    <s v="null"/>
    <s v="No Return"/>
    <n v="3514"/>
  </r>
  <r>
    <s v="FB000420"/>
    <s v="Shoes"/>
    <s v="Uniqlo"/>
    <x v="3"/>
    <s v="XS"/>
    <s v="Black"/>
    <n v="145.18"/>
    <n v="35.700000000000003"/>
    <n v="93.35"/>
    <d v="2025-08-06T00:00:00"/>
    <n v="25"/>
    <n v="2.2000000000000002"/>
    <n v="2.2000000000000002"/>
    <b v="0"/>
    <s v="null"/>
    <s v="No Return"/>
    <n v="2333.75"/>
  </r>
  <r>
    <s v="FB000421"/>
    <s v="Dresses"/>
    <s v="Mango"/>
    <x v="3"/>
    <s v="M"/>
    <s v="Black"/>
    <n v="169.34"/>
    <n v="44.6"/>
    <n v="93.81"/>
    <d v="2025-08-06T00:00:00"/>
    <n v="37"/>
    <n v="2.7"/>
    <n v="2.7"/>
    <b v="0"/>
    <s v="null"/>
    <s v="No Return"/>
    <n v="3470.9700000000003"/>
  </r>
  <r>
    <s v="FB000422"/>
    <s v="Tops"/>
    <s v="Uniqlo"/>
    <x v="3"/>
    <s v="L"/>
    <s v="Red"/>
    <n v="103.14"/>
    <n v="0"/>
    <n v="103.14"/>
    <d v="2025-08-06T00:00:00"/>
    <n v="13"/>
    <n v="4.5"/>
    <n v="4.5"/>
    <b v="0"/>
    <s v="null"/>
    <s v="No Return"/>
    <n v="1340.82"/>
  </r>
  <r>
    <s v="FB000423"/>
    <s v="Tops"/>
    <s v="Mango"/>
    <x v="2"/>
    <s v="M"/>
    <s v="Beige"/>
    <n v="97.47"/>
    <n v="32"/>
    <n v="66.28"/>
    <d v="2025-08-06T00:00:00"/>
    <n v="27"/>
    <n v="3"/>
    <n v="3"/>
    <b v="0"/>
    <s v="null"/>
    <s v="No Return"/>
    <n v="1789.56"/>
  </r>
  <r>
    <s v="FB000424"/>
    <s v="Dresses"/>
    <s v="Ann Taylor"/>
    <x v="0"/>
    <s v="M"/>
    <s v="Navy"/>
    <n v="50.69"/>
    <n v="26.3"/>
    <n v="37.36"/>
    <d v="2024-10-29T00:00:00"/>
    <n v="37"/>
    <n v="4.0999999999999996"/>
    <n v="4.0999999999999996"/>
    <b v="0"/>
    <s v="null"/>
    <s v="No Return"/>
    <n v="1382.32"/>
  </r>
  <r>
    <s v="FB000425"/>
    <s v="Outerwear"/>
    <s v="Banana Republic"/>
    <x v="2"/>
    <s v="XL"/>
    <s v="Black"/>
    <n v="127.75"/>
    <n v="0"/>
    <n v="127.75"/>
    <d v="2025-08-06T00:00:00"/>
    <n v="32"/>
    <n v="3.6"/>
    <n v="3.6"/>
    <b v="0"/>
    <s v="null"/>
    <s v="No Return"/>
    <n v="4088"/>
  </r>
  <r>
    <s v="FB000426"/>
    <s v="Tops"/>
    <s v="Forever21"/>
    <x v="1"/>
    <s v="XL"/>
    <s v="Black"/>
    <n v="111.64"/>
    <n v="0"/>
    <n v="111.64"/>
    <d v="2025-08-06T00:00:00"/>
    <n v="13"/>
    <n v="4.8"/>
    <n v="4.8"/>
    <b v="0"/>
    <s v="null"/>
    <s v="No Return"/>
    <n v="1451.32"/>
  </r>
  <r>
    <s v="FB000427"/>
    <s v="Shoes"/>
    <s v="Uniqlo"/>
    <x v="2"/>
    <s v="null"/>
    <s v="Purple"/>
    <n v="134.6"/>
    <n v="11.6"/>
    <n v="118.99"/>
    <d v="2025-08-06T00:00:00"/>
    <n v="47"/>
    <n v="3.9"/>
    <n v="3.9"/>
    <b v="0"/>
    <s v="null"/>
    <s v="No Return"/>
    <n v="5592.53"/>
  </r>
  <r>
    <s v="FB000428"/>
    <s v="Bottoms"/>
    <s v="Zara"/>
    <x v="0"/>
    <s v="XXL"/>
    <s v="Purple"/>
    <n v="56.05"/>
    <n v="0"/>
    <n v="56.05"/>
    <d v="2025-07-16T00:00:00"/>
    <n v="9"/>
    <s v="null"/>
    <n v="3"/>
    <b v="0"/>
    <s v="null"/>
    <s v="No Return"/>
    <n v="504.45"/>
  </r>
  <r>
    <s v="FB000429"/>
    <s v="Dresses"/>
    <s v="Banana Republic"/>
    <x v="2"/>
    <s v="XL"/>
    <s v="Purple"/>
    <n v="106.2"/>
    <n v="0"/>
    <n v="106.2"/>
    <d v="2025-08-06T00:00:00"/>
    <n v="35"/>
    <n v="4.5"/>
    <n v="4.5"/>
    <b v="0"/>
    <s v="null"/>
    <s v="No Return"/>
    <n v="3717"/>
  </r>
  <r>
    <s v="FB000430"/>
    <s v="Shoes"/>
    <s v="Mango"/>
    <x v="2"/>
    <s v="null"/>
    <s v="Green"/>
    <n v="104.26"/>
    <n v="20.6"/>
    <n v="82.78"/>
    <d v="2025-08-06T00:00:00"/>
    <n v="31"/>
    <n v="3"/>
    <n v="3"/>
    <b v="0"/>
    <s v="null"/>
    <s v="No Return"/>
    <n v="2566.1799999999998"/>
  </r>
  <r>
    <s v="FB000431"/>
    <s v="Accessories"/>
    <s v="Uniqlo"/>
    <x v="0"/>
    <s v="null"/>
    <s v="Purple"/>
    <n v="24.53"/>
    <n v="0"/>
    <n v="24.53"/>
    <d v="2024-08-20T00:00:00"/>
    <n v="44"/>
    <n v="4.2"/>
    <n v="4.2"/>
    <b v="0"/>
    <s v="null"/>
    <s v="No Return"/>
    <n v="1079.3200000000002"/>
  </r>
  <r>
    <s v="FB000432"/>
    <s v="Shoes"/>
    <s v="Mango"/>
    <x v="0"/>
    <s v="L"/>
    <s v="Green"/>
    <n v="131.25"/>
    <n v="0"/>
    <n v="131.25"/>
    <d v="2025-06-18T00:00:00"/>
    <n v="12"/>
    <n v="1.6"/>
    <n v="1.6"/>
    <b v="0"/>
    <s v="null"/>
    <s v="No Return"/>
    <n v="1575"/>
  </r>
  <r>
    <s v="FB000433"/>
    <s v="Bottoms"/>
    <s v="Forever21"/>
    <x v="2"/>
    <s v="M"/>
    <s v="Red"/>
    <n v="72.849999999999994"/>
    <n v="0"/>
    <n v="72.849999999999994"/>
    <d v="2025-08-06T00:00:00"/>
    <n v="25"/>
    <n v="3.8"/>
    <n v="3.8"/>
    <b v="0"/>
    <s v="null"/>
    <s v="No Return"/>
    <n v="1821.2499999999998"/>
  </r>
  <r>
    <s v="FB000434"/>
    <s v="Shoes"/>
    <s v="Zara"/>
    <x v="1"/>
    <s v="XS"/>
    <s v="Green"/>
    <n v="135.38999999999999"/>
    <n v="0"/>
    <n v="135.38999999999999"/>
    <d v="2025-08-06T00:00:00"/>
    <n v="26"/>
    <n v="3.9"/>
    <n v="3.9"/>
    <b v="0"/>
    <s v="null"/>
    <s v="No Return"/>
    <n v="3520.1399999999994"/>
  </r>
  <r>
    <s v="FB000435"/>
    <s v="Shoes"/>
    <s v="Zara"/>
    <x v="1"/>
    <s v="XL"/>
    <s v="Navy"/>
    <n v="166.94"/>
    <n v="4.2"/>
    <n v="159.93"/>
    <d v="2025-08-06T00:00:00"/>
    <n v="17"/>
    <n v="2.6"/>
    <n v="2.6"/>
    <b v="1"/>
    <s v="Color Mismatch"/>
    <s v="Color Mismatch"/>
    <n v="2718.81"/>
  </r>
  <r>
    <s v="FB000436"/>
    <s v="Shoes"/>
    <s v="Banana Republic"/>
    <x v="0"/>
    <s v="XL"/>
    <s v="Green"/>
    <n v="135.36000000000001"/>
    <n v="41.7"/>
    <n v="78.91"/>
    <d v="2024-12-20T00:00:00"/>
    <n v="17"/>
    <n v="4.3"/>
    <n v="4.3"/>
    <b v="0"/>
    <s v="null"/>
    <s v="No Return"/>
    <n v="1341.47"/>
  </r>
  <r>
    <s v="FB000437"/>
    <s v="Bottoms"/>
    <s v="Ann Taylor"/>
    <x v="0"/>
    <s v="L"/>
    <s v="Blue"/>
    <n v="96.05"/>
    <n v="0"/>
    <n v="96.05"/>
    <d v="2024-09-09T00:00:00"/>
    <n v="15"/>
    <n v="4"/>
    <n v="4"/>
    <b v="0"/>
    <s v="null"/>
    <s v="No Return"/>
    <n v="1440.75"/>
  </r>
  <r>
    <s v="FB000438"/>
    <s v="Outerwear"/>
    <s v="H&amp;M"/>
    <x v="3"/>
    <s v="L"/>
    <s v="Red"/>
    <n v="116.1"/>
    <n v="0"/>
    <n v="116.1"/>
    <d v="2025-08-06T00:00:00"/>
    <n v="27"/>
    <n v="3.6"/>
    <n v="3.6"/>
    <b v="1"/>
    <s v="Changed Mind"/>
    <s v="Changed Mind"/>
    <n v="3134.7"/>
  </r>
  <r>
    <s v="FB000439"/>
    <s v="Shoes"/>
    <s v="Mango"/>
    <x v="2"/>
    <s v="L"/>
    <s v="Black"/>
    <n v="91.53"/>
    <n v="0"/>
    <n v="91.53"/>
    <d v="2025-08-06T00:00:00"/>
    <n v="8"/>
    <n v="1.5"/>
    <n v="1.5"/>
    <b v="0"/>
    <s v="null"/>
    <s v="No Return"/>
    <n v="732.24"/>
  </r>
  <r>
    <s v="FB000440"/>
    <s v="Bottoms"/>
    <s v="Zara"/>
    <x v="1"/>
    <s v="XS"/>
    <s v="Gray"/>
    <n v="102.16"/>
    <n v="0"/>
    <n v="102.16"/>
    <d v="2025-08-06T00:00:00"/>
    <n v="50"/>
    <s v="null"/>
    <n v="3"/>
    <b v="0"/>
    <s v="null"/>
    <s v="No Return"/>
    <n v="5108"/>
  </r>
  <r>
    <s v="FB000441"/>
    <s v="Shoes"/>
    <s v="Uniqlo"/>
    <x v="1"/>
    <s v="L"/>
    <s v="Gray"/>
    <n v="67.739999999999995"/>
    <n v="3.3"/>
    <n v="65.5"/>
    <d v="2025-08-06T00:00:00"/>
    <n v="23"/>
    <n v="1.5"/>
    <n v="1.5"/>
    <b v="0"/>
    <s v="null"/>
    <s v="No Return"/>
    <n v="1506.5"/>
  </r>
  <r>
    <s v="FB000442"/>
    <s v="Accessories"/>
    <s v="Banana Republic"/>
    <x v="1"/>
    <s v="null"/>
    <s v="Green"/>
    <n v="38.340000000000003"/>
    <n v="0"/>
    <n v="38.340000000000003"/>
    <d v="2025-08-06T00:00:00"/>
    <n v="14"/>
    <n v="1.4"/>
    <n v="1.4"/>
    <b v="0"/>
    <s v="null"/>
    <s v="No Return"/>
    <n v="536.76"/>
  </r>
  <r>
    <s v="FB000443"/>
    <s v="Accessories"/>
    <s v="Zara"/>
    <x v="1"/>
    <s v="null"/>
    <s v="Gray"/>
    <n v="60.49"/>
    <n v="0"/>
    <n v="60.49"/>
    <d v="2025-08-06T00:00:00"/>
    <n v="30"/>
    <n v="2.5"/>
    <n v="2.5"/>
    <b v="0"/>
    <s v="null"/>
    <s v="No Return"/>
    <n v="1814.7"/>
  </r>
  <r>
    <s v="FB000444"/>
    <s v="Outerwear"/>
    <s v="Banana Republic"/>
    <x v="0"/>
    <s v="L"/>
    <s v="Navy"/>
    <n v="90.27"/>
    <n v="0"/>
    <n v="90.27"/>
    <d v="2025-04-16T00:00:00"/>
    <n v="35"/>
    <n v="4.2"/>
    <n v="4.2"/>
    <b v="0"/>
    <s v="null"/>
    <s v="No Return"/>
    <n v="3159.45"/>
  </r>
  <r>
    <s v="FB000445"/>
    <s v="Accessories"/>
    <s v="Banana Republic"/>
    <x v="3"/>
    <s v="null"/>
    <s v="Red"/>
    <n v="45.42"/>
    <n v="0"/>
    <n v="45.42"/>
    <d v="2025-08-06T00:00:00"/>
    <n v="36"/>
    <n v="1.3"/>
    <n v="1.3"/>
    <b v="0"/>
    <s v="null"/>
    <s v="No Return"/>
    <n v="1635.1200000000001"/>
  </r>
  <r>
    <s v="FB000446"/>
    <s v="Tops"/>
    <s v="Ann Taylor"/>
    <x v="0"/>
    <s v="null"/>
    <s v="Purple"/>
    <n v="58.56"/>
    <n v="0"/>
    <n v="58.56"/>
    <d v="2025-01-23T00:00:00"/>
    <n v="21"/>
    <n v="2.2999999999999998"/>
    <n v="2.2999999999999998"/>
    <b v="0"/>
    <s v="null"/>
    <s v="No Return"/>
    <n v="1229.76"/>
  </r>
  <r>
    <s v="FB000447"/>
    <s v="Dresses"/>
    <s v="H&amp;M"/>
    <x v="3"/>
    <s v="L"/>
    <s v="Pink"/>
    <n v="167.64"/>
    <n v="0"/>
    <n v="167.64"/>
    <d v="2025-08-06T00:00:00"/>
    <n v="18"/>
    <n v="4.0999999999999996"/>
    <n v="4.0999999999999996"/>
    <b v="0"/>
    <s v="null"/>
    <s v="No Return"/>
    <n v="3017.5199999999995"/>
  </r>
  <r>
    <s v="FB000448"/>
    <s v="Outerwear"/>
    <s v="Zara"/>
    <x v="2"/>
    <s v="XXL"/>
    <s v="Red"/>
    <n v="193.14"/>
    <n v="0"/>
    <n v="193.14"/>
    <d v="2025-08-06T00:00:00"/>
    <n v="7"/>
    <n v="3.5"/>
    <n v="3.5"/>
    <b v="0"/>
    <s v="null"/>
    <s v="No Return"/>
    <n v="1351.98"/>
  </r>
  <r>
    <s v="FB000449"/>
    <s v="Accessories"/>
    <s v="Gap"/>
    <x v="1"/>
    <s v="null"/>
    <s v="Gray"/>
    <n v="60.06"/>
    <n v="15.6"/>
    <n v="50.69"/>
    <d v="2025-08-06T00:00:00"/>
    <n v="49"/>
    <n v="2"/>
    <n v="2"/>
    <b v="1"/>
    <s v="Color Mismatch"/>
    <s v="Color Mismatch"/>
    <n v="2483.81"/>
  </r>
  <r>
    <s v="FB000450"/>
    <s v="Bottoms"/>
    <s v="Banana Republic"/>
    <x v="2"/>
    <s v="M"/>
    <s v="Gray"/>
    <n v="35.369999999999997"/>
    <n v="0"/>
    <n v="35.369999999999997"/>
    <d v="2025-08-06T00:00:00"/>
    <n v="29"/>
    <n v="4.7"/>
    <n v="4.7"/>
    <b v="0"/>
    <s v="null"/>
    <s v="No Return"/>
    <n v="1025.73"/>
  </r>
  <r>
    <s v="FB000451"/>
    <s v="Accessories"/>
    <s v="Mango"/>
    <x v="3"/>
    <s v="null"/>
    <s v="Purple"/>
    <n v="39.85"/>
    <n v="0"/>
    <n v="39.85"/>
    <d v="2025-08-06T00:00:00"/>
    <n v="28"/>
    <n v="2.4"/>
    <n v="2.4"/>
    <b v="0"/>
    <s v="null"/>
    <s v="No Return"/>
    <n v="1115.8"/>
  </r>
  <r>
    <s v="FB000452"/>
    <s v="Tops"/>
    <s v="Zara"/>
    <x v="1"/>
    <s v="XL"/>
    <s v="Black"/>
    <n v="85.34"/>
    <n v="59.4"/>
    <n v="34.65"/>
    <d v="2025-08-06T00:00:00"/>
    <n v="5"/>
    <n v="4.9000000000000004"/>
    <n v="4.9000000000000004"/>
    <b v="0"/>
    <s v="null"/>
    <s v="No Return"/>
    <n v="173.25"/>
  </r>
  <r>
    <s v="FB000453"/>
    <s v="Bottoms"/>
    <s v="Forever21"/>
    <x v="2"/>
    <s v="XXL"/>
    <s v="White"/>
    <n v="81.17"/>
    <n v="0"/>
    <n v="81.17"/>
    <d v="2025-08-06T00:00:00"/>
    <n v="21"/>
    <n v="1.2"/>
    <n v="1.2"/>
    <b v="0"/>
    <s v="null"/>
    <s v="No Return"/>
    <n v="1704.57"/>
  </r>
  <r>
    <s v="FB000454"/>
    <s v="Accessories"/>
    <s v="Ann Taylor"/>
    <x v="0"/>
    <s v="null"/>
    <s v="White"/>
    <n v="16.809999999999999"/>
    <n v="0"/>
    <n v="16.809999999999999"/>
    <d v="2025-07-31T00:00:00"/>
    <n v="16"/>
    <n v="2.8"/>
    <n v="2.8"/>
    <b v="0"/>
    <s v="null"/>
    <s v="No Return"/>
    <n v="268.95999999999998"/>
  </r>
  <r>
    <s v="FB000455"/>
    <s v="Tops"/>
    <s v="Ann Taylor"/>
    <x v="1"/>
    <s v="XL"/>
    <s v="Black"/>
    <n v="115.71"/>
    <n v="55"/>
    <n v="52.07"/>
    <d v="2025-08-06T00:00:00"/>
    <n v="6"/>
    <n v="1.6"/>
    <n v="1.6"/>
    <b v="0"/>
    <s v="null"/>
    <s v="No Return"/>
    <n v="312.42"/>
  </r>
  <r>
    <s v="FB000456"/>
    <s v="Bottoms"/>
    <s v="Mango"/>
    <x v="3"/>
    <s v="XXL"/>
    <s v="Pink"/>
    <n v="49.87"/>
    <n v="0"/>
    <n v="49.87"/>
    <d v="2025-08-06T00:00:00"/>
    <n v="17"/>
    <n v="2.1"/>
    <n v="2.1"/>
    <b v="0"/>
    <s v="null"/>
    <s v="No Return"/>
    <n v="847.79"/>
  </r>
  <r>
    <s v="FB000457"/>
    <s v="Shoes"/>
    <s v="Mango"/>
    <x v="2"/>
    <s v="XS"/>
    <s v="Beige"/>
    <n v="107.96"/>
    <n v="52.9"/>
    <n v="50.85"/>
    <d v="2025-08-06T00:00:00"/>
    <n v="2"/>
    <n v="4.9000000000000004"/>
    <n v="4.9000000000000004"/>
    <b v="0"/>
    <s v="null"/>
    <s v="No Return"/>
    <n v="101.7"/>
  </r>
  <r>
    <s v="FB000458"/>
    <s v="Shoes"/>
    <s v="Mango"/>
    <x v="3"/>
    <s v="M"/>
    <s v="Black"/>
    <n v="138.35"/>
    <n v="31.7"/>
    <n v="94.49"/>
    <d v="2025-08-06T00:00:00"/>
    <n v="3"/>
    <n v="2.5"/>
    <n v="2.5"/>
    <b v="0"/>
    <s v="null"/>
    <s v="No Return"/>
    <n v="283.46999999999997"/>
  </r>
  <r>
    <s v="FB000459"/>
    <s v="Tops"/>
    <s v="Gap"/>
    <x v="0"/>
    <s v="XS"/>
    <s v="Red"/>
    <n v="32.01"/>
    <n v="0"/>
    <n v="32.01"/>
    <d v="2025-05-09T00:00:00"/>
    <n v="43"/>
    <n v="3.4"/>
    <n v="3.4"/>
    <b v="1"/>
    <s v="Wrong Item"/>
    <s v="Wrong Item"/>
    <n v="1376.4299999999998"/>
  </r>
  <r>
    <s v="FB000460"/>
    <s v="Dresses"/>
    <s v="H&amp;M"/>
    <x v="2"/>
    <s v="XS"/>
    <s v="Black"/>
    <n v="129.08000000000001"/>
    <n v="50.6"/>
    <n v="63.77"/>
    <d v="2025-08-06T00:00:00"/>
    <n v="10"/>
    <n v="4.4000000000000004"/>
    <n v="4.4000000000000004"/>
    <b v="0"/>
    <s v="null"/>
    <s v="No Return"/>
    <n v="637.70000000000005"/>
  </r>
  <r>
    <s v="FB000461"/>
    <s v="Dresses"/>
    <s v="Banana Republic"/>
    <x v="1"/>
    <s v="M"/>
    <s v="Gray"/>
    <n v="68.569999999999993"/>
    <n v="56.4"/>
    <n v="29.9"/>
    <d v="2025-08-06T00:00:00"/>
    <n v="30"/>
    <n v="1.8"/>
    <n v="1.8"/>
    <b v="0"/>
    <s v="null"/>
    <s v="No Return"/>
    <n v="897"/>
  </r>
  <r>
    <s v="FB000462"/>
    <s v="Accessories"/>
    <s v="H&amp;M"/>
    <x v="1"/>
    <s v="null"/>
    <s v="Gray"/>
    <n v="46.46"/>
    <n v="0"/>
    <n v="46.46"/>
    <d v="2025-08-06T00:00:00"/>
    <n v="30"/>
    <s v="null"/>
    <n v="3"/>
    <b v="0"/>
    <s v="null"/>
    <s v="No Return"/>
    <n v="1393.8"/>
  </r>
  <r>
    <s v="FB000463"/>
    <s v="Outerwear"/>
    <s v="Banana Republic"/>
    <x v="2"/>
    <s v="XXL"/>
    <s v="White"/>
    <n v="124.68"/>
    <n v="58.2"/>
    <n v="52.12"/>
    <d v="2025-08-06T00:00:00"/>
    <n v="44"/>
    <n v="3.2"/>
    <n v="3.2"/>
    <b v="0"/>
    <s v="null"/>
    <s v="No Return"/>
    <n v="2293.2799999999997"/>
  </r>
  <r>
    <s v="FB000464"/>
    <s v="Bottoms"/>
    <s v="H&amp;M"/>
    <x v="0"/>
    <s v="XL"/>
    <s v="Red"/>
    <n v="36.85"/>
    <n v="0"/>
    <n v="36.85"/>
    <d v="2025-07-03T00:00:00"/>
    <n v="0"/>
    <n v="4.4000000000000004"/>
    <n v="4.4000000000000004"/>
    <b v="0"/>
    <s v="null"/>
    <s v="No Return"/>
    <n v="0"/>
  </r>
  <r>
    <s v="FB000465"/>
    <s v="Outerwear"/>
    <s v="Ann Taylor"/>
    <x v="1"/>
    <s v="XS"/>
    <s v="Black"/>
    <n v="229.63"/>
    <n v="0.3"/>
    <n v="228.94"/>
    <d v="2025-08-06T00:00:00"/>
    <n v="30"/>
    <n v="3.4"/>
    <n v="3.4"/>
    <b v="0"/>
    <s v="null"/>
    <s v="No Return"/>
    <n v="6868.2"/>
  </r>
  <r>
    <s v="FB000466"/>
    <s v="Tops"/>
    <s v="Ann Taylor"/>
    <x v="0"/>
    <s v="S"/>
    <s v="Navy"/>
    <n v="74.09"/>
    <n v="0"/>
    <n v="74.09"/>
    <d v="2024-09-07T00:00:00"/>
    <n v="35"/>
    <n v="3.4"/>
    <n v="3.4"/>
    <b v="0"/>
    <s v="null"/>
    <s v="No Return"/>
    <n v="2593.15"/>
  </r>
  <r>
    <s v="FB000467"/>
    <s v="Bottoms"/>
    <s v="Banana Republic"/>
    <x v="0"/>
    <s v="XS"/>
    <s v="Brown"/>
    <n v="27.22"/>
    <n v="0"/>
    <n v="27.22"/>
    <d v="2024-09-09T00:00:00"/>
    <n v="14"/>
    <n v="2.4"/>
    <n v="2.4"/>
    <b v="0"/>
    <s v="null"/>
    <s v="No Return"/>
    <n v="381.08"/>
  </r>
  <r>
    <s v="FB000468"/>
    <s v="Tops"/>
    <s v="Ann Taylor"/>
    <x v="0"/>
    <s v="L"/>
    <s v="Purple"/>
    <n v="32.64"/>
    <n v="1.4"/>
    <n v="32.18"/>
    <d v="2025-05-06T00:00:00"/>
    <n v="29"/>
    <n v="1.5"/>
    <n v="1.5"/>
    <b v="1"/>
    <s v="Changed Mind"/>
    <s v="Changed Mind"/>
    <n v="933.22"/>
  </r>
  <r>
    <s v="FB000469"/>
    <s v="Accessories"/>
    <s v="Zara"/>
    <x v="3"/>
    <s v="null"/>
    <s v="Purple"/>
    <n v="30.25"/>
    <n v="11.8"/>
    <n v="26.68"/>
    <d v="2025-08-06T00:00:00"/>
    <n v="30"/>
    <n v="3.4"/>
    <n v="3.4"/>
    <b v="0"/>
    <s v="null"/>
    <s v="No Return"/>
    <n v="800.4"/>
  </r>
  <r>
    <s v="FB000470"/>
    <s v="Outerwear"/>
    <s v="Uniqlo"/>
    <x v="3"/>
    <s v="S"/>
    <s v="Brown"/>
    <n v="180.57"/>
    <n v="0"/>
    <n v="180.57"/>
    <d v="2025-08-06T00:00:00"/>
    <n v="28"/>
    <s v="null"/>
    <n v="3"/>
    <b v="0"/>
    <s v="null"/>
    <s v="No Return"/>
    <n v="5055.96"/>
  </r>
  <r>
    <s v="FB000471"/>
    <s v="Bottoms"/>
    <s v="Uniqlo"/>
    <x v="3"/>
    <s v="XS"/>
    <s v="White"/>
    <n v="96.55"/>
    <n v="0"/>
    <n v="96.55"/>
    <d v="2025-08-06T00:00:00"/>
    <n v="17"/>
    <n v="4.4000000000000004"/>
    <n v="4.4000000000000004"/>
    <b v="0"/>
    <s v="null"/>
    <s v="No Return"/>
    <n v="1641.35"/>
  </r>
  <r>
    <s v="FB000472"/>
    <s v="Bottoms"/>
    <s v="Ann Taylor"/>
    <x v="2"/>
    <s v="null"/>
    <s v="Pink"/>
    <n v="68.53"/>
    <n v="54.3"/>
    <n v="31.32"/>
    <d v="2025-08-06T00:00:00"/>
    <n v="38"/>
    <n v="2.9"/>
    <n v="2.9"/>
    <b v="0"/>
    <s v="null"/>
    <s v="No Return"/>
    <n v="1190.1600000000001"/>
  </r>
  <r>
    <s v="FB000473"/>
    <s v="Shoes"/>
    <s v="Gap"/>
    <x v="2"/>
    <s v="XS"/>
    <s v="White"/>
    <n v="71.94"/>
    <n v="0"/>
    <n v="71.94"/>
    <d v="2025-08-06T00:00:00"/>
    <n v="45"/>
    <n v="3.3"/>
    <n v="3.3"/>
    <b v="0"/>
    <s v="null"/>
    <s v="No Return"/>
    <n v="3237.2999999999997"/>
  </r>
  <r>
    <s v="FB000474"/>
    <s v="Shoes"/>
    <s v="Gap"/>
    <x v="2"/>
    <s v="L"/>
    <s v="Blue"/>
    <n v="80.72"/>
    <n v="9.9"/>
    <n v="72.73"/>
    <d v="2025-08-06T00:00:00"/>
    <n v="37"/>
    <n v="2.5"/>
    <n v="2.5"/>
    <b v="0"/>
    <s v="null"/>
    <s v="No Return"/>
    <n v="2691.01"/>
  </r>
  <r>
    <s v="FB000475"/>
    <s v="Outerwear"/>
    <s v="Zara"/>
    <x v="1"/>
    <s v="L"/>
    <s v="Green"/>
    <n v="208.8"/>
    <n v="0"/>
    <n v="208.8"/>
    <d v="2025-08-06T00:00:00"/>
    <n v="13"/>
    <n v="1.6"/>
    <n v="1.6"/>
    <b v="0"/>
    <s v="null"/>
    <s v="No Return"/>
    <n v="2714.4"/>
  </r>
  <r>
    <s v="FB000476"/>
    <s v="Shoes"/>
    <s v="Mango"/>
    <x v="3"/>
    <s v="M"/>
    <s v="Navy"/>
    <n v="158.15"/>
    <n v="54.1"/>
    <n v="72.59"/>
    <d v="2025-08-06T00:00:00"/>
    <n v="36"/>
    <n v="4.5"/>
    <n v="4.5"/>
    <b v="0"/>
    <s v="null"/>
    <s v="No Return"/>
    <n v="2613.2400000000002"/>
  </r>
  <r>
    <s v="FB000477"/>
    <s v="Tops"/>
    <s v="Zara"/>
    <x v="2"/>
    <s v="S"/>
    <s v="White"/>
    <n v="85.92"/>
    <n v="0"/>
    <n v="85.92"/>
    <d v="2025-08-06T00:00:00"/>
    <n v="12"/>
    <s v="null"/>
    <n v="3"/>
    <b v="0"/>
    <s v="null"/>
    <s v="No Return"/>
    <n v="1031.04"/>
  </r>
  <r>
    <s v="FB000478"/>
    <s v="Accessories"/>
    <s v="Gap"/>
    <x v="0"/>
    <s v="null"/>
    <s v="Pink"/>
    <n v="69.59"/>
    <n v="0"/>
    <n v="69.59"/>
    <d v="2024-09-26T00:00:00"/>
    <n v="38"/>
    <n v="1.5"/>
    <n v="1.5"/>
    <b v="0"/>
    <s v="null"/>
    <s v="No Return"/>
    <n v="2644.42"/>
  </r>
  <r>
    <s v="FB000479"/>
    <s v="Dresses"/>
    <s v="Zara"/>
    <x v="1"/>
    <s v="XL"/>
    <s v="Red"/>
    <n v="136.16999999999999"/>
    <n v="19.100000000000001"/>
    <n v="110.16"/>
    <d v="2025-08-06T00:00:00"/>
    <n v="14"/>
    <s v="null"/>
    <n v="3"/>
    <b v="0"/>
    <s v="null"/>
    <s v="No Return"/>
    <n v="1542.24"/>
  </r>
  <r>
    <s v="FB000480"/>
    <s v="Shoes"/>
    <s v="Mango"/>
    <x v="0"/>
    <s v="XS"/>
    <s v="Pink"/>
    <n v="124.26"/>
    <n v="0"/>
    <n v="124.26"/>
    <d v="2024-08-08T00:00:00"/>
    <n v="44"/>
    <n v="4"/>
    <n v="4"/>
    <b v="0"/>
    <s v="null"/>
    <s v="No Return"/>
    <n v="5467.4400000000005"/>
  </r>
  <r>
    <s v="FB000481"/>
    <s v="Shoes"/>
    <s v="Banana Republic"/>
    <x v="1"/>
    <s v="S"/>
    <s v="Black"/>
    <n v="129.33000000000001"/>
    <n v="0"/>
    <n v="129.33000000000001"/>
    <d v="2025-08-06T00:00:00"/>
    <n v="15"/>
    <n v="3.1"/>
    <n v="3.1"/>
    <b v="0"/>
    <s v="null"/>
    <s v="No Return"/>
    <n v="1939.9500000000003"/>
  </r>
  <r>
    <s v="FB000482"/>
    <s v="Dresses"/>
    <s v="H&amp;M"/>
    <x v="0"/>
    <s v="S"/>
    <s v="Navy"/>
    <n v="123.93"/>
    <n v="30"/>
    <n v="86.75"/>
    <d v="2025-07-31T00:00:00"/>
    <n v="39"/>
    <n v="1.9"/>
    <n v="1.9"/>
    <b v="0"/>
    <s v="null"/>
    <s v="No Return"/>
    <n v="3383.25"/>
  </r>
  <r>
    <s v="FB000483"/>
    <s v="Shoes"/>
    <s v="Zara"/>
    <x v="3"/>
    <s v="XS"/>
    <s v="Beige"/>
    <n v="62.76"/>
    <n v="0"/>
    <n v="62.76"/>
    <d v="2025-08-06T00:00:00"/>
    <n v="12"/>
    <n v="4.7"/>
    <n v="4.7"/>
    <b v="0"/>
    <s v="null"/>
    <s v="No Return"/>
    <n v="753.12"/>
  </r>
  <r>
    <s v="FB000484"/>
    <s v="Shoes"/>
    <s v="Uniqlo"/>
    <x v="0"/>
    <s v="XS"/>
    <s v="Blue"/>
    <n v="74.540000000000006"/>
    <n v="0"/>
    <n v="74.540000000000006"/>
    <d v="2024-11-07T00:00:00"/>
    <n v="4"/>
    <n v="3.5"/>
    <n v="3.5"/>
    <b v="0"/>
    <s v="null"/>
    <s v="No Return"/>
    <n v="298.16000000000003"/>
  </r>
  <r>
    <s v="FB000485"/>
    <s v="Tops"/>
    <s v="Gap"/>
    <x v="3"/>
    <s v="S"/>
    <s v="Pink"/>
    <n v="114.03"/>
    <n v="0"/>
    <n v="114.03"/>
    <d v="2025-08-06T00:00:00"/>
    <n v="2"/>
    <s v="null"/>
    <n v="3"/>
    <b v="0"/>
    <s v="null"/>
    <s v="No Return"/>
    <n v="228.06"/>
  </r>
  <r>
    <s v="FB000486"/>
    <s v="Accessories"/>
    <s v="Gap"/>
    <x v="2"/>
    <s v="null"/>
    <s v="White"/>
    <n v="20.59"/>
    <n v="27.6"/>
    <n v="14.91"/>
    <d v="2025-08-06T00:00:00"/>
    <n v="36"/>
    <s v="null"/>
    <n v="3"/>
    <b v="0"/>
    <s v="null"/>
    <s v="No Return"/>
    <n v="536.76"/>
  </r>
  <r>
    <s v="FB000487"/>
    <s v="Shoes"/>
    <s v="Banana Republic"/>
    <x v="3"/>
    <s v="XL"/>
    <s v="Blue"/>
    <n v="167.86"/>
    <n v="0"/>
    <n v="167.86"/>
    <d v="2025-08-06T00:00:00"/>
    <n v="17"/>
    <n v="3.2"/>
    <n v="3.2"/>
    <b v="0"/>
    <s v="null"/>
    <s v="No Return"/>
    <n v="2853.6200000000003"/>
  </r>
  <r>
    <s v="FB000488"/>
    <s v="Accessories"/>
    <s v="Uniqlo"/>
    <x v="2"/>
    <s v="null"/>
    <s v="Gray"/>
    <n v="62.2"/>
    <n v="37.700000000000003"/>
    <n v="38.75"/>
    <d v="2025-08-06T00:00:00"/>
    <n v="16"/>
    <n v="3.1"/>
    <n v="3.1"/>
    <b v="0"/>
    <s v="null"/>
    <s v="No Return"/>
    <n v="620"/>
  </r>
  <r>
    <s v="FB000489"/>
    <s v="Outerwear"/>
    <s v="Banana Republic"/>
    <x v="2"/>
    <s v="null"/>
    <s v="Pink"/>
    <n v="223.69"/>
    <n v="6.3"/>
    <n v="209.6"/>
    <d v="2025-08-06T00:00:00"/>
    <n v="18"/>
    <n v="1.9"/>
    <n v="1.9"/>
    <b v="0"/>
    <s v="null"/>
    <s v="No Return"/>
    <n v="3772.7999999999997"/>
  </r>
  <r>
    <s v="FB000490"/>
    <s v="Accessories"/>
    <s v="Mango"/>
    <x v="3"/>
    <s v="null"/>
    <s v="Blue"/>
    <n v="67.13"/>
    <n v="0"/>
    <n v="67.13"/>
    <d v="2025-08-06T00:00:00"/>
    <n v="3"/>
    <n v="1.4"/>
    <n v="1.4"/>
    <b v="0"/>
    <s v="null"/>
    <s v="No Return"/>
    <n v="201.39"/>
  </r>
  <r>
    <s v="FB000491"/>
    <s v="Dresses"/>
    <s v="Zara"/>
    <x v="3"/>
    <s v="M"/>
    <s v="Red"/>
    <n v="144.81"/>
    <n v="33.299999999999997"/>
    <n v="96.59"/>
    <d v="2025-08-06T00:00:00"/>
    <n v="33"/>
    <n v="2.8"/>
    <n v="2.8"/>
    <b v="0"/>
    <s v="null"/>
    <s v="No Return"/>
    <n v="3187.4700000000003"/>
  </r>
  <r>
    <s v="FB000492"/>
    <s v="Outerwear"/>
    <s v="Gap"/>
    <x v="1"/>
    <s v="XS"/>
    <s v="Purple"/>
    <n v="152.93"/>
    <n v="53"/>
    <n v="71.88"/>
    <d v="2025-08-06T00:00:00"/>
    <n v="2"/>
    <n v="4.5999999999999996"/>
    <n v="4.5999999999999996"/>
    <b v="1"/>
    <s v="Changed Mind"/>
    <s v="Changed Mind"/>
    <n v="143.76"/>
  </r>
  <r>
    <s v="FB000493"/>
    <s v="Dresses"/>
    <s v="Forever21"/>
    <x v="3"/>
    <s v="XXL"/>
    <s v="White"/>
    <n v="111.29"/>
    <n v="0"/>
    <n v="111.29"/>
    <d v="2025-08-06T00:00:00"/>
    <n v="48"/>
    <n v="4.9000000000000004"/>
    <n v="4.9000000000000004"/>
    <b v="0"/>
    <s v="null"/>
    <s v="No Return"/>
    <n v="5341.92"/>
  </r>
  <r>
    <s v="FB000494"/>
    <s v="Outerwear"/>
    <s v="Banana Republic"/>
    <x v="1"/>
    <s v="XS"/>
    <s v="Pink"/>
    <n v="159.18"/>
    <n v="0"/>
    <n v="159.18"/>
    <d v="2025-08-06T00:00:00"/>
    <n v="38"/>
    <n v="2.4"/>
    <n v="2.4"/>
    <b v="1"/>
    <s v="Quality Issue"/>
    <s v="Quality Issue"/>
    <n v="6048.84"/>
  </r>
  <r>
    <s v="FB000495"/>
    <s v="Outerwear"/>
    <s v="Zara"/>
    <x v="1"/>
    <s v="XXL"/>
    <s v="White"/>
    <n v="215.93"/>
    <n v="0"/>
    <n v="215.93"/>
    <d v="2025-08-06T00:00:00"/>
    <n v="43"/>
    <n v="3.5"/>
    <n v="3.5"/>
    <b v="0"/>
    <s v="null"/>
    <s v="No Return"/>
    <n v="9284.99"/>
  </r>
  <r>
    <s v="FB000496"/>
    <s v="Tops"/>
    <s v="Ann Taylor"/>
    <x v="0"/>
    <s v="null"/>
    <s v="Beige"/>
    <n v="51.69"/>
    <n v="33.4"/>
    <n v="34.43"/>
    <d v="2024-08-07T00:00:00"/>
    <n v="36"/>
    <n v="3.4"/>
    <n v="3.4"/>
    <b v="0"/>
    <s v="null"/>
    <s v="No Return"/>
    <n v="1239.48"/>
  </r>
  <r>
    <s v="FB000497"/>
    <s v="Outerwear"/>
    <s v="Ann Taylor"/>
    <x v="3"/>
    <s v="L"/>
    <s v="Pink"/>
    <n v="137.38"/>
    <n v="0"/>
    <n v="137.38"/>
    <d v="2025-08-06T00:00:00"/>
    <n v="43"/>
    <n v="3.5"/>
    <n v="3.5"/>
    <b v="0"/>
    <s v="null"/>
    <s v="No Return"/>
    <n v="5907.34"/>
  </r>
  <r>
    <s v="FB000498"/>
    <s v="Bottoms"/>
    <s v="Forever21"/>
    <x v="2"/>
    <s v="XXL"/>
    <s v="Green"/>
    <n v="96.7"/>
    <n v="38.799999999999997"/>
    <n v="59.18"/>
    <d v="2025-08-06T00:00:00"/>
    <n v="46"/>
    <n v="1.7"/>
    <n v="1.7"/>
    <b v="0"/>
    <s v="null"/>
    <s v="No Return"/>
    <n v="2722.28"/>
  </r>
  <r>
    <s v="FB000499"/>
    <s v="Bottoms"/>
    <s v="H&amp;M"/>
    <x v="0"/>
    <s v="M"/>
    <s v="Purple"/>
    <n v="58.73"/>
    <n v="38.1"/>
    <n v="36.35"/>
    <d v="2024-12-27T00:00:00"/>
    <n v="50"/>
    <n v="1.2"/>
    <n v="1.2"/>
    <b v="0"/>
    <s v="null"/>
    <s v="No Return"/>
    <n v="1817.5"/>
  </r>
  <r>
    <s v="FB000500"/>
    <s v="Outerwear"/>
    <s v="Gap"/>
    <x v="1"/>
    <s v="S"/>
    <s v="Green"/>
    <n v="204.68"/>
    <n v="0"/>
    <n v="204.68"/>
    <d v="2025-08-06T00:00:00"/>
    <n v="33"/>
    <n v="3.1"/>
    <n v="3.1"/>
    <b v="0"/>
    <s v="null"/>
    <s v="No Return"/>
    <n v="6754.4400000000005"/>
  </r>
  <r>
    <s v="FB000501"/>
    <s v="Bottoms"/>
    <s v="Forever21"/>
    <x v="0"/>
    <s v="L"/>
    <s v="White"/>
    <n v="117.26"/>
    <n v="0"/>
    <n v="117.26"/>
    <d v="2024-09-25T00:00:00"/>
    <n v="29"/>
    <s v="null"/>
    <n v="3"/>
    <b v="0"/>
    <s v="null"/>
    <s v="No Return"/>
    <n v="3400.54"/>
  </r>
  <r>
    <s v="FB000502"/>
    <s v="Outerwear"/>
    <s v="Gap"/>
    <x v="3"/>
    <s v="XXL"/>
    <s v="White"/>
    <n v="91.95"/>
    <n v="0"/>
    <n v="91.95"/>
    <d v="2025-08-06T00:00:00"/>
    <n v="1"/>
    <n v="2.5"/>
    <n v="2.5"/>
    <b v="0"/>
    <s v="null"/>
    <s v="No Return"/>
    <n v="91.95"/>
  </r>
  <r>
    <s v="FB000503"/>
    <s v="Bottoms"/>
    <s v="Gap"/>
    <x v="2"/>
    <s v="XL"/>
    <s v="Navy"/>
    <n v="94.53"/>
    <n v="0"/>
    <n v="94.53"/>
    <d v="2025-08-06T00:00:00"/>
    <n v="13"/>
    <n v="2.4"/>
    <n v="2.4"/>
    <b v="0"/>
    <s v="null"/>
    <s v="No Return"/>
    <n v="1228.8900000000001"/>
  </r>
  <r>
    <s v="FB000504"/>
    <s v="Dresses"/>
    <s v="Mango"/>
    <x v="2"/>
    <s v="XXL"/>
    <s v="White"/>
    <n v="71.94"/>
    <n v="3"/>
    <n v="69.78"/>
    <d v="2025-08-06T00:00:00"/>
    <n v="45"/>
    <n v="1.4"/>
    <n v="1.4"/>
    <b v="0"/>
    <s v="null"/>
    <s v="No Return"/>
    <n v="3140.1"/>
  </r>
  <r>
    <s v="FB000505"/>
    <s v="Dresses"/>
    <s v="Ann Taylor"/>
    <x v="1"/>
    <s v="XL"/>
    <s v="Green"/>
    <n v="177.72"/>
    <n v="5.9"/>
    <n v="167.23"/>
    <d v="2025-08-06T00:00:00"/>
    <n v="47"/>
    <s v="null"/>
    <n v="3"/>
    <b v="0"/>
    <s v="null"/>
    <s v="No Return"/>
    <n v="7859.8099999999995"/>
  </r>
  <r>
    <s v="FB000506"/>
    <s v="Accessories"/>
    <s v="Zara"/>
    <x v="3"/>
    <s v="null"/>
    <s v="White"/>
    <n v="34.4"/>
    <n v="0"/>
    <n v="34.4"/>
    <d v="2025-08-06T00:00:00"/>
    <n v="43"/>
    <n v="3"/>
    <n v="3"/>
    <b v="1"/>
    <s v="Wrong Item"/>
    <s v="Wrong Item"/>
    <n v="1479.2"/>
  </r>
  <r>
    <s v="FB000507"/>
    <s v="Bottoms"/>
    <s v="Banana Republic"/>
    <x v="0"/>
    <s v="M"/>
    <s v="Gray"/>
    <n v="119.72"/>
    <n v="0"/>
    <n v="119.72"/>
    <d v="2025-01-18T00:00:00"/>
    <n v="18"/>
    <n v="3.7"/>
    <n v="3.7"/>
    <b v="0"/>
    <s v="null"/>
    <s v="No Return"/>
    <n v="2154.96"/>
  </r>
  <r>
    <s v="FB000508"/>
    <s v="Accessories"/>
    <s v="H&amp;M"/>
    <x v="3"/>
    <s v="null"/>
    <s v="Brown"/>
    <n v="44.09"/>
    <n v="0"/>
    <n v="44.09"/>
    <d v="2025-08-06T00:00:00"/>
    <n v="2"/>
    <n v="2"/>
    <n v="2"/>
    <b v="0"/>
    <s v="null"/>
    <s v="No Return"/>
    <n v="88.18"/>
  </r>
  <r>
    <s v="FB000509"/>
    <s v="Bottoms"/>
    <s v="Mango"/>
    <x v="0"/>
    <s v="XL"/>
    <s v="Purple"/>
    <n v="42.47"/>
    <n v="0"/>
    <n v="42.47"/>
    <d v="2024-11-14T00:00:00"/>
    <n v="33"/>
    <n v="4.5"/>
    <n v="4.5"/>
    <b v="1"/>
    <s v="Changed Mind"/>
    <s v="Changed Mind"/>
    <n v="1401.51"/>
  </r>
  <r>
    <s v="FB000510"/>
    <s v="Dresses"/>
    <s v="Banana Republic"/>
    <x v="3"/>
    <s v="XL"/>
    <s v="Purple"/>
    <n v="68.430000000000007"/>
    <n v="0"/>
    <n v="68.430000000000007"/>
    <d v="2025-08-06T00:00:00"/>
    <n v="16"/>
    <s v="null"/>
    <n v="3"/>
    <b v="0"/>
    <s v="null"/>
    <s v="No Return"/>
    <n v="1094.8800000000001"/>
  </r>
  <r>
    <s v="FB000511"/>
    <s v="Shoes"/>
    <s v="Zara"/>
    <x v="2"/>
    <s v="XS"/>
    <s v="Green"/>
    <n v="165.39"/>
    <n v="31.8"/>
    <n v="112.8"/>
    <d v="2025-08-06T00:00:00"/>
    <n v="9"/>
    <n v="4.5999999999999996"/>
    <n v="4.5999999999999996"/>
    <b v="0"/>
    <s v="null"/>
    <s v="No Return"/>
    <n v="1015.1999999999999"/>
  </r>
  <r>
    <s v="FB000512"/>
    <s v="Accessories"/>
    <s v="Ann Taylor"/>
    <x v="1"/>
    <s v="null"/>
    <s v="Green"/>
    <n v="35.36"/>
    <n v="0"/>
    <n v="35.36"/>
    <d v="2025-08-06T00:00:00"/>
    <n v="42"/>
    <n v="4.5"/>
    <n v="4.5"/>
    <b v="0"/>
    <s v="null"/>
    <s v="No Return"/>
    <n v="1485.12"/>
  </r>
  <r>
    <s v="FB000513"/>
    <s v="Dresses"/>
    <s v="H&amp;M"/>
    <x v="3"/>
    <s v="M"/>
    <s v="Navy"/>
    <n v="95.73"/>
    <n v="0"/>
    <n v="95.73"/>
    <d v="2025-08-06T00:00:00"/>
    <n v="6"/>
    <n v="4.5999999999999996"/>
    <n v="4.5999999999999996"/>
    <b v="0"/>
    <s v="null"/>
    <s v="No Return"/>
    <n v="574.38"/>
  </r>
  <r>
    <s v="FB000514"/>
    <s v="Accessories"/>
    <s v="Banana Republic"/>
    <x v="0"/>
    <s v="null"/>
    <s v="Brown"/>
    <n v="72.28"/>
    <n v="51.3"/>
    <n v="35.200000000000003"/>
    <d v="2025-02-15T00:00:00"/>
    <n v="31"/>
    <n v="1.9"/>
    <n v="1.9"/>
    <b v="0"/>
    <s v="null"/>
    <s v="No Return"/>
    <n v="1091.2"/>
  </r>
  <r>
    <s v="FB000515"/>
    <s v="Outerwear"/>
    <s v="Ann Taylor"/>
    <x v="3"/>
    <s v="null"/>
    <s v="White"/>
    <n v="80.349999999999994"/>
    <n v="0"/>
    <n v="80.349999999999994"/>
    <d v="2025-08-06T00:00:00"/>
    <n v="28"/>
    <n v="2.9"/>
    <n v="2.9"/>
    <b v="0"/>
    <s v="null"/>
    <s v="No Return"/>
    <n v="2249.7999999999997"/>
  </r>
  <r>
    <s v="FB000516"/>
    <s v="Bottoms"/>
    <s v="Banana Republic"/>
    <x v="1"/>
    <s v="XL"/>
    <s v="Gray"/>
    <n v="119.04"/>
    <n v="0"/>
    <n v="119.04"/>
    <d v="2025-08-06T00:00:00"/>
    <n v="35"/>
    <n v="1.4"/>
    <n v="1.4"/>
    <b v="0"/>
    <s v="null"/>
    <s v="No Return"/>
    <n v="4166.4000000000005"/>
  </r>
  <r>
    <s v="FB000517"/>
    <s v="Tops"/>
    <s v="Gap"/>
    <x v="1"/>
    <s v="XS"/>
    <s v="Brown"/>
    <n v="60.53"/>
    <n v="42.5"/>
    <n v="34.799999999999997"/>
    <d v="2025-08-06T00:00:00"/>
    <n v="8"/>
    <s v="null"/>
    <n v="3"/>
    <b v="1"/>
    <s v="Color Mismatch"/>
    <s v="Color Mismatch"/>
    <n v="278.39999999999998"/>
  </r>
  <r>
    <s v="FB000518"/>
    <s v="Outerwear"/>
    <s v="H&amp;M"/>
    <x v="2"/>
    <s v="M"/>
    <s v="Navy"/>
    <n v="92.54"/>
    <n v="43.8"/>
    <n v="52.01"/>
    <d v="2025-08-06T00:00:00"/>
    <n v="33"/>
    <n v="1.5"/>
    <n v="1.5"/>
    <b v="1"/>
    <s v="Damaged"/>
    <s v="Damaged"/>
    <n v="1716.33"/>
  </r>
  <r>
    <s v="FB000519"/>
    <s v="Accessories"/>
    <s v="Uniqlo"/>
    <x v="2"/>
    <s v="null"/>
    <s v="Pink"/>
    <n v="28.4"/>
    <n v="0"/>
    <n v="28.4"/>
    <d v="2025-08-06T00:00:00"/>
    <n v="4"/>
    <n v="3.1"/>
    <n v="3.1"/>
    <b v="0"/>
    <s v="null"/>
    <s v="No Return"/>
    <n v="113.6"/>
  </r>
  <r>
    <s v="FB000520"/>
    <s v="Bottoms"/>
    <s v="Zara"/>
    <x v="3"/>
    <s v="M"/>
    <s v="Gray"/>
    <n v="91.65"/>
    <n v="0"/>
    <n v="91.65"/>
    <d v="2025-08-06T00:00:00"/>
    <n v="40"/>
    <n v="3.8"/>
    <n v="3.8"/>
    <b v="0"/>
    <s v="null"/>
    <s v="No Return"/>
    <n v="3666"/>
  </r>
  <r>
    <s v="FB000521"/>
    <s v="Accessories"/>
    <s v="Mango"/>
    <x v="2"/>
    <s v="null"/>
    <s v="Navy"/>
    <n v="72.569999999999993"/>
    <n v="0"/>
    <n v="72.569999999999993"/>
    <d v="2025-08-06T00:00:00"/>
    <n v="27"/>
    <n v="2.5"/>
    <n v="2.5"/>
    <b v="0"/>
    <s v="null"/>
    <s v="No Return"/>
    <n v="1959.3899999999999"/>
  </r>
  <r>
    <s v="FB000522"/>
    <s v="Bottoms"/>
    <s v="H&amp;M"/>
    <x v="2"/>
    <s v="L"/>
    <s v="Blue"/>
    <n v="39.049999999999997"/>
    <n v="0"/>
    <n v="39.049999999999997"/>
    <d v="2025-08-06T00:00:00"/>
    <n v="10"/>
    <n v="3.5"/>
    <n v="3.5"/>
    <b v="0"/>
    <s v="null"/>
    <s v="No Return"/>
    <n v="390.5"/>
  </r>
  <r>
    <s v="FB000523"/>
    <s v="Dresses"/>
    <s v="Zara"/>
    <x v="1"/>
    <s v="S"/>
    <s v="Gray"/>
    <n v="113.21"/>
    <n v="0"/>
    <n v="113.21"/>
    <d v="2025-08-06T00:00:00"/>
    <n v="12"/>
    <n v="4.4000000000000004"/>
    <n v="4.4000000000000004"/>
    <b v="0"/>
    <s v="null"/>
    <s v="No Return"/>
    <n v="1358.52"/>
  </r>
  <r>
    <s v="FB000524"/>
    <s v="Accessories"/>
    <s v="Forever21"/>
    <x v="0"/>
    <s v="null"/>
    <s v="Navy"/>
    <n v="25.34"/>
    <n v="0"/>
    <n v="25.34"/>
    <d v="2025-07-31T00:00:00"/>
    <n v="17"/>
    <n v="3.3"/>
    <n v="3.3"/>
    <b v="0"/>
    <s v="null"/>
    <s v="No Return"/>
    <n v="430.78"/>
  </r>
  <r>
    <s v="FB000525"/>
    <s v="Tops"/>
    <s v="Mango"/>
    <x v="0"/>
    <s v="L"/>
    <s v="Black"/>
    <n v="98.16"/>
    <n v="56.7"/>
    <n v="42.5"/>
    <d v="2025-02-05T00:00:00"/>
    <n v="44"/>
    <n v="2.6"/>
    <n v="2.6"/>
    <b v="0"/>
    <s v="null"/>
    <s v="No Return"/>
    <n v="1870"/>
  </r>
  <r>
    <s v="FB000526"/>
    <s v="Tops"/>
    <s v="Banana Republic"/>
    <x v="0"/>
    <s v="XS"/>
    <s v="Purple"/>
    <n v="60.54"/>
    <n v="0"/>
    <n v="60.54"/>
    <d v="2025-04-10T00:00:00"/>
    <n v="35"/>
    <n v="1.7"/>
    <n v="1.7"/>
    <b v="0"/>
    <s v="null"/>
    <s v="No Return"/>
    <n v="2118.9"/>
  </r>
  <r>
    <s v="FB000527"/>
    <s v="Dresses"/>
    <s v="Zara"/>
    <x v="1"/>
    <s v="S"/>
    <s v="Pink"/>
    <n v="132.61000000000001"/>
    <n v="7.4"/>
    <n v="122.8"/>
    <d v="2025-08-06T00:00:00"/>
    <n v="0"/>
    <n v="4.2"/>
    <n v="4.2"/>
    <b v="0"/>
    <s v="null"/>
    <s v="No Return"/>
    <n v="0"/>
  </r>
  <r>
    <s v="FB000528"/>
    <s v="Outerwear"/>
    <s v="Ann Taylor"/>
    <x v="2"/>
    <s v="XL"/>
    <s v="Pink"/>
    <n v="234.14"/>
    <n v="0"/>
    <n v="234.14"/>
    <d v="2025-08-06T00:00:00"/>
    <n v="40"/>
    <n v="1.7"/>
    <n v="1.7"/>
    <b v="0"/>
    <s v="null"/>
    <s v="No Return"/>
    <n v="9365.5999999999985"/>
  </r>
  <r>
    <s v="FB000529"/>
    <s v="Accessories"/>
    <s v="H&amp;M"/>
    <x v="2"/>
    <s v="null"/>
    <s v="Black"/>
    <n v="31.86"/>
    <n v="48.2"/>
    <n v="16.5"/>
    <d v="2025-08-06T00:00:00"/>
    <n v="32"/>
    <n v="4.5"/>
    <n v="4.5"/>
    <b v="0"/>
    <s v="null"/>
    <s v="No Return"/>
    <n v="528"/>
  </r>
  <r>
    <s v="FB000530"/>
    <s v="Accessories"/>
    <s v="Uniqlo"/>
    <x v="0"/>
    <s v="null"/>
    <s v="Gray"/>
    <n v="15.14"/>
    <n v="36.700000000000003"/>
    <n v="9.58"/>
    <d v="2025-07-23T00:00:00"/>
    <n v="41"/>
    <n v="3.8"/>
    <n v="3.8"/>
    <b v="0"/>
    <s v="null"/>
    <s v="No Return"/>
    <n v="392.78000000000003"/>
  </r>
  <r>
    <s v="FB000531"/>
    <s v="Shoes"/>
    <s v="H&amp;M"/>
    <x v="1"/>
    <s v="XS"/>
    <s v="Purple"/>
    <n v="77.72"/>
    <n v="0"/>
    <n v="77.72"/>
    <d v="2025-08-06T00:00:00"/>
    <n v="48"/>
    <n v="1.1000000000000001"/>
    <n v="1.1000000000000001"/>
    <b v="0"/>
    <s v="null"/>
    <s v="No Return"/>
    <n v="3730.56"/>
  </r>
  <r>
    <s v="FB000532"/>
    <s v="Accessories"/>
    <s v="Zara"/>
    <x v="0"/>
    <s v="null"/>
    <s v="Gray"/>
    <n v="78.040000000000006"/>
    <n v="0"/>
    <n v="78.040000000000006"/>
    <d v="2025-04-09T00:00:00"/>
    <n v="38"/>
    <n v="4.9000000000000004"/>
    <n v="4.9000000000000004"/>
    <b v="0"/>
    <s v="null"/>
    <s v="No Return"/>
    <n v="2965.5200000000004"/>
  </r>
  <r>
    <s v="FB000533"/>
    <s v="Outerwear"/>
    <s v="Gap"/>
    <x v="2"/>
    <s v="M"/>
    <s v="Brown"/>
    <n v="169.82"/>
    <n v="0"/>
    <n v="169.82"/>
    <d v="2025-08-06T00:00:00"/>
    <n v="28"/>
    <n v="4"/>
    <n v="4"/>
    <b v="0"/>
    <s v="null"/>
    <s v="No Return"/>
    <n v="4754.96"/>
  </r>
  <r>
    <s v="FB000534"/>
    <s v="Bottoms"/>
    <s v="H&amp;M"/>
    <x v="0"/>
    <s v="L"/>
    <s v="White"/>
    <n v="94.71"/>
    <n v="38.9"/>
    <n v="57.87"/>
    <d v="2024-08-16T00:00:00"/>
    <n v="39"/>
    <n v="4.7"/>
    <n v="4.7"/>
    <b v="0"/>
    <s v="null"/>
    <s v="No Return"/>
    <n v="2256.9299999999998"/>
  </r>
  <r>
    <s v="FB000535"/>
    <s v="Shoes"/>
    <s v="Ann Taylor"/>
    <x v="0"/>
    <s v="XL"/>
    <s v="Red"/>
    <n v="112.6"/>
    <n v="22"/>
    <n v="87.83"/>
    <d v="2025-07-22T00:00:00"/>
    <n v="29"/>
    <n v="2.1"/>
    <n v="2.1"/>
    <b v="1"/>
    <s v="Color Mismatch"/>
    <s v="Color Mismatch"/>
    <n v="2547.0700000000002"/>
  </r>
  <r>
    <s v="FB000536"/>
    <s v="Bottoms"/>
    <s v="Zara"/>
    <x v="3"/>
    <s v="L"/>
    <s v="Purple"/>
    <n v="104.16"/>
    <n v="0"/>
    <n v="104.16"/>
    <d v="2025-08-06T00:00:00"/>
    <n v="21"/>
    <n v="1.6"/>
    <n v="1.6"/>
    <b v="0"/>
    <s v="null"/>
    <s v="No Return"/>
    <n v="2187.36"/>
  </r>
  <r>
    <s v="FB000537"/>
    <s v="Outerwear"/>
    <s v="Gap"/>
    <x v="1"/>
    <s v="XXL"/>
    <s v="Gray"/>
    <n v="174.86"/>
    <n v="0"/>
    <n v="174.86"/>
    <d v="2025-08-06T00:00:00"/>
    <n v="15"/>
    <n v="1.7"/>
    <n v="1.7"/>
    <b v="0"/>
    <s v="null"/>
    <s v="No Return"/>
    <n v="2622.9"/>
  </r>
  <r>
    <s v="FB000538"/>
    <s v="Outerwear"/>
    <s v="Uniqlo"/>
    <x v="0"/>
    <s v="L"/>
    <s v="Purple"/>
    <n v="217.89"/>
    <n v="49.4"/>
    <n v="110.25"/>
    <d v="2024-11-27T00:00:00"/>
    <n v="42"/>
    <n v="2.9"/>
    <n v="2.9"/>
    <b v="0"/>
    <s v="null"/>
    <s v="No Return"/>
    <n v="4630.5"/>
  </r>
  <r>
    <s v="FB000539"/>
    <s v="Shoes"/>
    <s v="Mango"/>
    <x v="1"/>
    <s v="L"/>
    <s v="Black"/>
    <n v="123.14"/>
    <n v="0"/>
    <n v="123.14"/>
    <d v="2025-08-06T00:00:00"/>
    <n v="15"/>
    <n v="1.8"/>
    <n v="1.8"/>
    <b v="1"/>
    <s v="Wrong Item"/>
    <s v="Wrong Item"/>
    <n v="1847.1"/>
  </r>
  <r>
    <s v="FB000540"/>
    <s v="Tops"/>
    <s v="Ann Taylor"/>
    <x v="1"/>
    <s v="XL"/>
    <s v="Navy"/>
    <n v="103.96"/>
    <n v="0"/>
    <n v="103.96"/>
    <d v="2025-08-06T00:00:00"/>
    <n v="23"/>
    <n v="3.3"/>
    <n v="3.3"/>
    <b v="0"/>
    <s v="null"/>
    <s v="No Return"/>
    <n v="2391.08"/>
  </r>
  <r>
    <s v="FB000541"/>
    <s v="Dresses"/>
    <s v="H&amp;M"/>
    <x v="0"/>
    <s v="XL"/>
    <s v="Blue"/>
    <n v="138.44999999999999"/>
    <n v="0"/>
    <n v="138.44999999999999"/>
    <d v="2025-03-28T00:00:00"/>
    <n v="18"/>
    <n v="3.3"/>
    <n v="3.3"/>
    <b v="0"/>
    <s v="null"/>
    <s v="No Return"/>
    <n v="2492.1"/>
  </r>
  <r>
    <s v="FB000542"/>
    <s v="Shoes"/>
    <s v="Gap"/>
    <x v="3"/>
    <s v="S"/>
    <s v="Black"/>
    <n v="165.1"/>
    <n v="0"/>
    <n v="165.1"/>
    <d v="2025-08-06T00:00:00"/>
    <n v="7"/>
    <s v="null"/>
    <n v="3"/>
    <b v="0"/>
    <s v="null"/>
    <s v="No Return"/>
    <n v="1155.7"/>
  </r>
  <r>
    <s v="FB000543"/>
    <s v="Shoes"/>
    <s v="Gap"/>
    <x v="1"/>
    <s v="XXL"/>
    <s v="Gray"/>
    <n v="147.25"/>
    <n v="0"/>
    <n v="147.25"/>
    <d v="2025-08-06T00:00:00"/>
    <n v="15"/>
    <n v="2.7"/>
    <n v="2.7"/>
    <b v="0"/>
    <s v="null"/>
    <s v="No Return"/>
    <n v="2208.75"/>
  </r>
  <r>
    <s v="FB000544"/>
    <s v="Shoes"/>
    <s v="Uniqlo"/>
    <x v="2"/>
    <s v="L"/>
    <s v="Pink"/>
    <n v="126.23"/>
    <n v="0"/>
    <n v="126.23"/>
    <d v="2025-08-06T00:00:00"/>
    <n v="48"/>
    <n v="2.1"/>
    <n v="2.1"/>
    <b v="0"/>
    <s v="null"/>
    <s v="No Return"/>
    <n v="6059.04"/>
  </r>
  <r>
    <s v="FB000545"/>
    <s v="Outerwear"/>
    <s v="Ann Taylor"/>
    <x v="2"/>
    <s v="M"/>
    <s v="Navy"/>
    <n v="229.04"/>
    <n v="0"/>
    <n v="229.04"/>
    <d v="2025-08-06T00:00:00"/>
    <n v="5"/>
    <n v="4.5"/>
    <n v="4.5"/>
    <b v="0"/>
    <s v="null"/>
    <s v="No Return"/>
    <n v="1145.2"/>
  </r>
  <r>
    <s v="FB000546"/>
    <s v="Accessories"/>
    <s v="Ann Taylor"/>
    <x v="1"/>
    <s v="null"/>
    <s v="Gray"/>
    <n v="38.65"/>
    <n v="32.6"/>
    <n v="26.05"/>
    <d v="2025-08-06T00:00:00"/>
    <n v="46"/>
    <n v="1.1000000000000001"/>
    <n v="1.1000000000000001"/>
    <b v="0"/>
    <s v="null"/>
    <s v="No Return"/>
    <n v="1198.3"/>
  </r>
  <r>
    <s v="FB000547"/>
    <s v="Bottoms"/>
    <s v="Banana Republic"/>
    <x v="0"/>
    <s v="XS"/>
    <s v="Pink"/>
    <n v="80.819999999999993"/>
    <n v="0"/>
    <n v="80.819999999999993"/>
    <d v="2025-02-11T00:00:00"/>
    <n v="42"/>
    <s v="null"/>
    <n v="3"/>
    <b v="0"/>
    <s v="null"/>
    <s v="No Return"/>
    <n v="3394.4399999999996"/>
  </r>
  <r>
    <s v="FB000548"/>
    <s v="Accessories"/>
    <s v="Uniqlo"/>
    <x v="0"/>
    <s v="null"/>
    <s v="Beige"/>
    <n v="56.44"/>
    <n v="0"/>
    <n v="56.44"/>
    <d v="2025-03-18T00:00:00"/>
    <n v="35"/>
    <n v="4"/>
    <n v="4"/>
    <b v="0"/>
    <s v="null"/>
    <s v="No Return"/>
    <n v="1975.3999999999999"/>
  </r>
  <r>
    <s v="FB000549"/>
    <s v="Dresses"/>
    <s v="Zara"/>
    <x v="2"/>
    <s v="M"/>
    <s v="Beige"/>
    <n v="121.3"/>
    <n v="0"/>
    <n v="121.3"/>
    <d v="2025-08-06T00:00:00"/>
    <n v="33"/>
    <n v="2.2999999999999998"/>
    <n v="2.2999999999999998"/>
    <b v="0"/>
    <s v="null"/>
    <s v="No Return"/>
    <n v="4002.9"/>
  </r>
  <r>
    <s v="FB000550"/>
    <s v="Bottoms"/>
    <s v="Gap"/>
    <x v="2"/>
    <s v="null"/>
    <s v="Black"/>
    <n v="101.98"/>
    <n v="28.4"/>
    <n v="73.02"/>
    <d v="2025-08-06T00:00:00"/>
    <n v="40"/>
    <n v="4.5"/>
    <n v="4.5"/>
    <b v="0"/>
    <s v="null"/>
    <s v="No Return"/>
    <n v="2920.7999999999997"/>
  </r>
  <r>
    <s v="FB000551"/>
    <s v="Bottoms"/>
    <s v="Banana Republic"/>
    <x v="0"/>
    <s v="L"/>
    <s v="Red"/>
    <n v="89.99"/>
    <n v="0"/>
    <n v="89.99"/>
    <d v="2025-02-28T00:00:00"/>
    <n v="26"/>
    <n v="4.0999999999999996"/>
    <n v="4.0999999999999996"/>
    <b v="0"/>
    <s v="null"/>
    <s v="No Return"/>
    <n v="2339.7399999999998"/>
  </r>
  <r>
    <s v="FB000552"/>
    <s v="Shoes"/>
    <s v="Forever21"/>
    <x v="3"/>
    <s v="XXL"/>
    <s v="Green"/>
    <n v="64.31"/>
    <n v="34.5"/>
    <n v="42.12"/>
    <d v="2025-08-06T00:00:00"/>
    <n v="48"/>
    <n v="4.5"/>
    <n v="4.5"/>
    <b v="0"/>
    <s v="null"/>
    <s v="No Return"/>
    <n v="2021.7599999999998"/>
  </r>
  <r>
    <s v="FB000553"/>
    <s v="Dresses"/>
    <s v="Zara"/>
    <x v="0"/>
    <s v="L"/>
    <s v="Beige"/>
    <n v="168.92"/>
    <n v="0"/>
    <n v="168.92"/>
    <d v="2025-07-14T00:00:00"/>
    <n v="11"/>
    <n v="4.4000000000000004"/>
    <n v="4.4000000000000004"/>
    <b v="0"/>
    <s v="null"/>
    <s v="No Return"/>
    <n v="1858.12"/>
  </r>
  <r>
    <s v="FB000554"/>
    <s v="Bottoms"/>
    <s v="Gap"/>
    <x v="3"/>
    <s v="XL"/>
    <s v="Navy"/>
    <n v="86.46"/>
    <n v="49.5"/>
    <n v="43.66"/>
    <d v="2025-08-06T00:00:00"/>
    <n v="19"/>
    <n v="4.3"/>
    <n v="4.3"/>
    <b v="0"/>
    <s v="null"/>
    <s v="No Return"/>
    <n v="829.54"/>
  </r>
  <r>
    <s v="FB000555"/>
    <s v="Tops"/>
    <s v="Forever21"/>
    <x v="1"/>
    <s v="XS"/>
    <s v="Red"/>
    <n v="36.840000000000003"/>
    <n v="18.899999999999999"/>
    <n v="29.88"/>
    <d v="2025-08-06T00:00:00"/>
    <n v="39"/>
    <n v="1.2"/>
    <n v="1.2"/>
    <b v="0"/>
    <s v="null"/>
    <s v="No Return"/>
    <n v="1165.32"/>
  </r>
  <r>
    <s v="FB000556"/>
    <s v="Tops"/>
    <s v="Ann Taylor"/>
    <x v="0"/>
    <s v="XS"/>
    <s v="Pink"/>
    <n v="38.5"/>
    <n v="0"/>
    <n v="38.5"/>
    <d v="2025-03-06T00:00:00"/>
    <n v="2"/>
    <n v="3.2"/>
    <n v="3.2"/>
    <b v="0"/>
    <s v="null"/>
    <s v="No Return"/>
    <n v="77"/>
  </r>
  <r>
    <s v="FB000557"/>
    <s v="Bottoms"/>
    <s v="Mango"/>
    <x v="1"/>
    <s v="null"/>
    <s v="Beige"/>
    <n v="68.02"/>
    <n v="37.700000000000003"/>
    <n v="42.38"/>
    <d v="2025-08-06T00:00:00"/>
    <n v="40"/>
    <n v="2.1"/>
    <n v="2.1"/>
    <b v="0"/>
    <s v="null"/>
    <s v="No Return"/>
    <n v="1695.2"/>
  </r>
  <r>
    <s v="FB000558"/>
    <s v="Dresses"/>
    <s v="Uniqlo"/>
    <x v="2"/>
    <s v="M"/>
    <s v="Brown"/>
    <n v="117.23"/>
    <n v="0"/>
    <n v="117.23"/>
    <d v="2025-08-06T00:00:00"/>
    <n v="30"/>
    <s v="null"/>
    <n v="3"/>
    <b v="1"/>
    <s v="Changed Mind"/>
    <s v="Changed Mind"/>
    <n v="3516.9"/>
  </r>
  <r>
    <s v="FB000559"/>
    <s v="Tops"/>
    <s v="Ann Taylor"/>
    <x v="0"/>
    <s v="S"/>
    <s v="Navy"/>
    <n v="79.33"/>
    <n v="0"/>
    <n v="79.33"/>
    <d v="2025-01-30T00:00:00"/>
    <n v="10"/>
    <n v="3.4"/>
    <n v="3.4"/>
    <b v="1"/>
    <s v="Changed Mind"/>
    <s v="Changed Mind"/>
    <n v="793.3"/>
  </r>
  <r>
    <s v="FB000560"/>
    <s v="Bottoms"/>
    <s v="Mango"/>
    <x v="3"/>
    <s v="L"/>
    <s v="Green"/>
    <n v="75.819999999999993"/>
    <n v="42.7"/>
    <n v="43.44"/>
    <d v="2025-08-06T00:00:00"/>
    <n v="11"/>
    <n v="2"/>
    <n v="2"/>
    <b v="0"/>
    <s v="null"/>
    <s v="No Return"/>
    <n v="477.84"/>
  </r>
  <r>
    <s v="FB000561"/>
    <s v="Dresses"/>
    <s v="Ann Taylor"/>
    <x v="0"/>
    <s v="M"/>
    <s v="White"/>
    <n v="141.41999999999999"/>
    <n v="0"/>
    <n v="141.41999999999999"/>
    <d v="2025-03-25T00:00:00"/>
    <n v="10"/>
    <n v="2.5"/>
    <n v="2.5"/>
    <b v="0"/>
    <s v="null"/>
    <s v="No Return"/>
    <n v="1414.1999999999998"/>
  </r>
  <r>
    <s v="FB000562"/>
    <s v="Shoes"/>
    <s v="Uniqlo"/>
    <x v="0"/>
    <s v="L"/>
    <s v="Black"/>
    <n v="124.2"/>
    <n v="0"/>
    <n v="124.2"/>
    <d v="2024-08-28T00:00:00"/>
    <n v="24"/>
    <n v="1"/>
    <n v="1"/>
    <b v="0"/>
    <s v="null"/>
    <s v="No Return"/>
    <n v="2980.8"/>
  </r>
  <r>
    <s v="FB000563"/>
    <s v="Bottoms"/>
    <s v="Forever21"/>
    <x v="1"/>
    <s v="L"/>
    <s v="Navy"/>
    <n v="48.42"/>
    <n v="0"/>
    <n v="48.42"/>
    <d v="2025-08-06T00:00:00"/>
    <n v="6"/>
    <n v="4.3"/>
    <n v="4.3"/>
    <b v="0"/>
    <s v="null"/>
    <s v="No Return"/>
    <n v="290.52"/>
  </r>
  <r>
    <s v="FB000564"/>
    <s v="Dresses"/>
    <s v="H&amp;M"/>
    <x v="2"/>
    <s v="XS"/>
    <s v="Gray"/>
    <n v="119.4"/>
    <n v="0"/>
    <n v="119.4"/>
    <d v="2025-08-06T00:00:00"/>
    <n v="45"/>
    <n v="4.2"/>
    <n v="4.2"/>
    <b v="0"/>
    <s v="null"/>
    <s v="No Return"/>
    <n v="5373"/>
  </r>
  <r>
    <s v="FB000565"/>
    <s v="Shoes"/>
    <s v="Mango"/>
    <x v="3"/>
    <s v="M"/>
    <s v="Brown"/>
    <n v="186.07"/>
    <n v="0"/>
    <n v="186.07"/>
    <d v="2025-08-06T00:00:00"/>
    <n v="41"/>
    <n v="2.6"/>
    <n v="2.6"/>
    <b v="0"/>
    <s v="null"/>
    <s v="No Return"/>
    <n v="7628.87"/>
  </r>
  <r>
    <s v="FB000566"/>
    <s v="Shoes"/>
    <s v="Mango"/>
    <x v="3"/>
    <s v="XL"/>
    <s v="Brown"/>
    <n v="109.46"/>
    <n v="0"/>
    <n v="109.46"/>
    <d v="2025-08-06T00:00:00"/>
    <n v="38"/>
    <n v="4.0999999999999996"/>
    <n v="4.0999999999999996"/>
    <b v="0"/>
    <s v="null"/>
    <s v="No Return"/>
    <n v="4159.4799999999996"/>
  </r>
  <r>
    <s v="FB000567"/>
    <s v="Dresses"/>
    <s v="Gap"/>
    <x v="1"/>
    <s v="S"/>
    <s v="Gray"/>
    <n v="116.18"/>
    <n v="42.7"/>
    <n v="66.569999999999993"/>
    <d v="2025-08-06T00:00:00"/>
    <n v="3"/>
    <n v="3.5"/>
    <n v="3.5"/>
    <b v="0"/>
    <s v="null"/>
    <s v="No Return"/>
    <n v="199.70999999999998"/>
  </r>
  <r>
    <s v="FB000568"/>
    <s v="Accessories"/>
    <s v="Zara"/>
    <x v="1"/>
    <s v="null"/>
    <s v="Green"/>
    <n v="41.29"/>
    <n v="26.3"/>
    <n v="30.43"/>
    <d v="2025-08-06T00:00:00"/>
    <n v="5"/>
    <n v="4.7"/>
    <n v="4.7"/>
    <b v="0"/>
    <s v="null"/>
    <s v="No Return"/>
    <n v="152.15"/>
  </r>
  <r>
    <s v="FB000569"/>
    <s v="Tops"/>
    <s v="Uniqlo"/>
    <x v="1"/>
    <s v="S"/>
    <s v="Green"/>
    <n v="94.68"/>
    <n v="45"/>
    <n v="52.07"/>
    <d v="2025-08-06T00:00:00"/>
    <n v="47"/>
    <n v="2.6"/>
    <n v="2.6"/>
    <b v="0"/>
    <s v="null"/>
    <s v="No Return"/>
    <n v="2447.29"/>
  </r>
  <r>
    <s v="FB000570"/>
    <s v="Accessories"/>
    <s v="Zara"/>
    <x v="0"/>
    <s v="null"/>
    <s v="White"/>
    <n v="48.55"/>
    <n v="32.700000000000003"/>
    <n v="32.67"/>
    <d v="2024-10-01T00:00:00"/>
    <n v="39"/>
    <n v="2.8"/>
    <n v="2.8"/>
    <b v="0"/>
    <s v="null"/>
    <s v="No Return"/>
    <n v="1274.1300000000001"/>
  </r>
  <r>
    <s v="FB000571"/>
    <s v="Tops"/>
    <s v="Gap"/>
    <x v="3"/>
    <s v="M"/>
    <s v="Purple"/>
    <n v="75.22"/>
    <n v="0"/>
    <n v="75.22"/>
    <d v="2025-08-06T00:00:00"/>
    <n v="22"/>
    <n v="2.1"/>
    <n v="2.1"/>
    <b v="1"/>
    <s v="Size Issue"/>
    <s v="Size Issue"/>
    <n v="1654.84"/>
  </r>
  <r>
    <s v="FB000572"/>
    <s v="Shoes"/>
    <s v="H&amp;M"/>
    <x v="3"/>
    <s v="XS"/>
    <s v="White"/>
    <n v="98.95"/>
    <n v="30.3"/>
    <n v="68.97"/>
    <d v="2025-08-06T00:00:00"/>
    <n v="16"/>
    <s v="null"/>
    <n v="3"/>
    <b v="0"/>
    <s v="null"/>
    <s v="No Return"/>
    <n v="1103.52"/>
  </r>
  <r>
    <s v="FB000573"/>
    <s v="Tops"/>
    <s v="H&amp;M"/>
    <x v="0"/>
    <s v="XL"/>
    <s v="Brown"/>
    <n v="39.56"/>
    <n v="0"/>
    <n v="39.56"/>
    <d v="2025-01-21T00:00:00"/>
    <n v="15"/>
    <s v="null"/>
    <n v="3"/>
    <b v="0"/>
    <s v="null"/>
    <s v="No Return"/>
    <n v="593.40000000000009"/>
  </r>
  <r>
    <s v="FB000574"/>
    <s v="Outerwear"/>
    <s v="Uniqlo"/>
    <x v="1"/>
    <s v="S"/>
    <s v="White"/>
    <n v="153.88"/>
    <n v="0"/>
    <n v="153.88"/>
    <d v="2025-08-06T00:00:00"/>
    <n v="42"/>
    <n v="2.2000000000000002"/>
    <n v="2.2000000000000002"/>
    <b v="0"/>
    <s v="null"/>
    <s v="No Return"/>
    <n v="6462.96"/>
  </r>
  <r>
    <s v="FB000575"/>
    <s v="Accessories"/>
    <s v="Ann Taylor"/>
    <x v="3"/>
    <s v="null"/>
    <s v="Beige"/>
    <n v="68.87"/>
    <n v="0"/>
    <n v="68.87"/>
    <d v="2025-08-06T00:00:00"/>
    <n v="9"/>
    <n v="1.1000000000000001"/>
    <n v="1.1000000000000001"/>
    <b v="0"/>
    <s v="null"/>
    <s v="No Return"/>
    <n v="619.83000000000004"/>
  </r>
  <r>
    <s v="FB000576"/>
    <s v="Bottoms"/>
    <s v="Ann Taylor"/>
    <x v="2"/>
    <s v="M"/>
    <s v="Pink"/>
    <n v="25.56"/>
    <n v="38.9"/>
    <n v="15.62"/>
    <d v="2025-08-06T00:00:00"/>
    <n v="48"/>
    <s v="null"/>
    <n v="3"/>
    <b v="0"/>
    <s v="null"/>
    <s v="No Return"/>
    <n v="749.76"/>
  </r>
  <r>
    <s v="FB000577"/>
    <s v="Outerwear"/>
    <s v="H&amp;M"/>
    <x v="2"/>
    <s v="XXL"/>
    <s v="White"/>
    <n v="246.49"/>
    <n v="0"/>
    <n v="246.49"/>
    <d v="2025-08-06T00:00:00"/>
    <n v="20"/>
    <n v="4.8"/>
    <n v="4.8"/>
    <b v="0"/>
    <s v="null"/>
    <s v="No Return"/>
    <n v="4929.8"/>
  </r>
  <r>
    <s v="FB000578"/>
    <s v="Accessories"/>
    <s v="H&amp;M"/>
    <x v="2"/>
    <s v="null"/>
    <s v="Green"/>
    <n v="52.41"/>
    <n v="0"/>
    <n v="52.41"/>
    <d v="2025-08-06T00:00:00"/>
    <n v="14"/>
    <s v="null"/>
    <n v="3"/>
    <b v="0"/>
    <s v="null"/>
    <s v="No Return"/>
    <n v="733.74"/>
  </r>
  <r>
    <s v="FB000579"/>
    <s v="Tops"/>
    <s v="Zara"/>
    <x v="3"/>
    <s v="M"/>
    <s v="Navy"/>
    <n v="33.770000000000003"/>
    <n v="0"/>
    <n v="33.770000000000003"/>
    <d v="2025-08-06T00:00:00"/>
    <n v="12"/>
    <n v="3.8"/>
    <n v="3.8"/>
    <b v="0"/>
    <s v="null"/>
    <s v="No Return"/>
    <n v="405.24"/>
  </r>
  <r>
    <s v="FB000580"/>
    <s v="Shoes"/>
    <s v="H&amp;M"/>
    <x v="3"/>
    <s v="M"/>
    <s v="Pink"/>
    <n v="96.7"/>
    <n v="0"/>
    <n v="96.7"/>
    <d v="2025-08-06T00:00:00"/>
    <n v="28"/>
    <n v="3"/>
    <n v="3"/>
    <b v="0"/>
    <s v="null"/>
    <s v="No Return"/>
    <n v="2707.6"/>
  </r>
  <r>
    <s v="FB000581"/>
    <s v="Dresses"/>
    <s v="H&amp;M"/>
    <x v="0"/>
    <s v="M"/>
    <s v="Red"/>
    <n v="95.81"/>
    <n v="0"/>
    <n v="95.81"/>
    <d v="2025-05-09T00:00:00"/>
    <n v="47"/>
    <n v="4.9000000000000004"/>
    <n v="4.9000000000000004"/>
    <b v="0"/>
    <s v="null"/>
    <s v="No Return"/>
    <n v="4503.07"/>
  </r>
  <r>
    <s v="FB000582"/>
    <s v="Tops"/>
    <s v="Gap"/>
    <x v="2"/>
    <s v="M"/>
    <s v="Brown"/>
    <n v="41.58"/>
    <n v="0"/>
    <n v="41.58"/>
    <d v="2025-08-06T00:00:00"/>
    <n v="3"/>
    <n v="1.6"/>
    <n v="1.6"/>
    <b v="0"/>
    <s v="null"/>
    <s v="No Return"/>
    <n v="124.74"/>
  </r>
  <r>
    <s v="FB000583"/>
    <s v="Tops"/>
    <s v="Uniqlo"/>
    <x v="3"/>
    <s v="XL"/>
    <s v="Gray"/>
    <n v="46.67"/>
    <n v="6.6"/>
    <n v="43.59"/>
    <d v="2025-08-06T00:00:00"/>
    <n v="35"/>
    <n v="1.3"/>
    <n v="1.3"/>
    <b v="1"/>
    <s v="Quality Issue"/>
    <s v="Quality Issue"/>
    <n v="1525.65"/>
  </r>
  <r>
    <s v="FB000584"/>
    <s v="Bottoms"/>
    <s v="Zara"/>
    <x v="1"/>
    <s v="L"/>
    <s v="Beige"/>
    <n v="25.98"/>
    <n v="59.4"/>
    <n v="10.55"/>
    <d v="2025-08-06T00:00:00"/>
    <n v="40"/>
    <s v="null"/>
    <n v="3"/>
    <b v="0"/>
    <s v="null"/>
    <s v="No Return"/>
    <n v="422"/>
  </r>
  <r>
    <s v="FB000585"/>
    <s v="Outerwear"/>
    <s v="Uniqlo"/>
    <x v="3"/>
    <s v="L"/>
    <s v="Beige"/>
    <n v="204.82"/>
    <n v="14"/>
    <n v="176.15"/>
    <d v="2025-08-06T00:00:00"/>
    <n v="27"/>
    <n v="3.8"/>
    <n v="3.8"/>
    <b v="0"/>
    <s v="null"/>
    <s v="No Return"/>
    <n v="4756.05"/>
  </r>
  <r>
    <s v="FB000586"/>
    <s v="Tops"/>
    <s v="Zara"/>
    <x v="1"/>
    <s v="XXL"/>
    <s v="Pink"/>
    <n v="43.43"/>
    <n v="47.1"/>
    <n v="22.97"/>
    <d v="2025-08-06T00:00:00"/>
    <n v="44"/>
    <n v="4.7"/>
    <n v="4.7"/>
    <b v="0"/>
    <s v="null"/>
    <s v="No Return"/>
    <n v="1010.68"/>
  </r>
  <r>
    <s v="FB000587"/>
    <s v="Accessories"/>
    <s v="H&amp;M"/>
    <x v="3"/>
    <s v="null"/>
    <s v="Blue"/>
    <n v="40.5"/>
    <n v="40.5"/>
    <n v="24.1"/>
    <d v="2025-08-06T00:00:00"/>
    <n v="25"/>
    <n v="2.9"/>
    <n v="2.9"/>
    <b v="0"/>
    <s v="null"/>
    <s v="No Return"/>
    <n v="602.5"/>
  </r>
  <r>
    <s v="FB000588"/>
    <s v="Bottoms"/>
    <s v="Forever21"/>
    <x v="1"/>
    <s v="M"/>
    <s v="Red"/>
    <n v="73.59"/>
    <n v="16.600000000000001"/>
    <n v="61.37"/>
    <d v="2025-08-06T00:00:00"/>
    <n v="34"/>
    <n v="4"/>
    <n v="4"/>
    <b v="0"/>
    <s v="null"/>
    <s v="No Return"/>
    <n v="2086.58"/>
  </r>
  <r>
    <s v="FB000589"/>
    <s v="Accessories"/>
    <s v="Ann Taylor"/>
    <x v="3"/>
    <s v="null"/>
    <s v="Navy"/>
    <n v="17.670000000000002"/>
    <n v="0"/>
    <n v="17.670000000000002"/>
    <d v="2025-08-06T00:00:00"/>
    <n v="29"/>
    <n v="4.3"/>
    <n v="4.3"/>
    <b v="0"/>
    <s v="null"/>
    <s v="No Return"/>
    <n v="512.43000000000006"/>
  </r>
  <r>
    <s v="FB000590"/>
    <s v="Dresses"/>
    <s v="Gap"/>
    <x v="1"/>
    <s v="S"/>
    <s v="Green"/>
    <n v="70.010000000000005"/>
    <n v="28"/>
    <n v="50.41"/>
    <d v="2025-08-06T00:00:00"/>
    <n v="23"/>
    <s v="null"/>
    <n v="3"/>
    <b v="0"/>
    <s v="null"/>
    <s v="No Return"/>
    <n v="1159.4299999999998"/>
  </r>
  <r>
    <s v="FB000591"/>
    <s v="Shoes"/>
    <s v="Mango"/>
    <x v="2"/>
    <s v="XS"/>
    <s v="Red"/>
    <n v="79.319999999999993"/>
    <n v="33.700000000000003"/>
    <n v="52.59"/>
    <d v="2025-08-06T00:00:00"/>
    <n v="38"/>
    <n v="3"/>
    <n v="3"/>
    <b v="1"/>
    <s v="Size Issue"/>
    <s v="Size Issue"/>
    <n v="1998.42"/>
  </r>
  <r>
    <s v="FB000592"/>
    <s v="Accessories"/>
    <s v="Zara"/>
    <x v="3"/>
    <s v="null"/>
    <s v="Beige"/>
    <n v="45.24"/>
    <n v="0"/>
    <n v="45.24"/>
    <d v="2025-08-06T00:00:00"/>
    <n v="20"/>
    <n v="3"/>
    <n v="3"/>
    <b v="1"/>
    <s v="Quality Issue"/>
    <s v="Quality Issue"/>
    <n v="904.80000000000007"/>
  </r>
  <r>
    <s v="FB000593"/>
    <s v="Tops"/>
    <s v="H&amp;M"/>
    <x v="3"/>
    <s v="XXL"/>
    <s v="Red"/>
    <n v="63.51"/>
    <n v="13.6"/>
    <n v="54.87"/>
    <d v="2025-08-06T00:00:00"/>
    <n v="19"/>
    <s v="null"/>
    <n v="3"/>
    <b v="0"/>
    <s v="null"/>
    <s v="No Return"/>
    <n v="1042.53"/>
  </r>
  <r>
    <s v="FB000594"/>
    <s v="Bottoms"/>
    <s v="Ann Taylor"/>
    <x v="1"/>
    <s v="XXL"/>
    <s v="White"/>
    <n v="55.23"/>
    <n v="33.6"/>
    <n v="36.67"/>
    <d v="2025-08-06T00:00:00"/>
    <n v="9"/>
    <s v="null"/>
    <n v="3"/>
    <b v="0"/>
    <s v="null"/>
    <s v="No Return"/>
    <n v="330.03000000000003"/>
  </r>
  <r>
    <s v="FB000595"/>
    <s v="Dresses"/>
    <s v="Banana Republic"/>
    <x v="2"/>
    <s v="M"/>
    <s v="Navy"/>
    <n v="137.59"/>
    <n v="0"/>
    <n v="137.59"/>
    <d v="2025-08-06T00:00:00"/>
    <n v="18"/>
    <s v="null"/>
    <n v="3"/>
    <b v="0"/>
    <s v="null"/>
    <s v="No Return"/>
    <n v="2476.62"/>
  </r>
  <r>
    <s v="FB000596"/>
    <s v="Shoes"/>
    <s v="H&amp;M"/>
    <x v="2"/>
    <s v="null"/>
    <s v="White"/>
    <n v="65.8"/>
    <n v="0"/>
    <n v="65.8"/>
    <d v="2025-08-06T00:00:00"/>
    <n v="46"/>
    <n v="3.2"/>
    <n v="3.2"/>
    <b v="0"/>
    <s v="null"/>
    <s v="No Return"/>
    <n v="3026.7999999999997"/>
  </r>
  <r>
    <s v="FB000597"/>
    <s v="Shoes"/>
    <s v="Uniqlo"/>
    <x v="1"/>
    <s v="XL"/>
    <s v="Blue"/>
    <n v="88.42"/>
    <n v="0"/>
    <n v="88.42"/>
    <d v="2025-08-06T00:00:00"/>
    <n v="44"/>
    <n v="3.4"/>
    <n v="3.4"/>
    <b v="1"/>
    <s v="Damaged"/>
    <s v="Damaged"/>
    <n v="3890.48"/>
  </r>
  <r>
    <s v="FB000598"/>
    <s v="Dresses"/>
    <s v="Mango"/>
    <x v="2"/>
    <s v="M"/>
    <s v="Red"/>
    <n v="75.540000000000006"/>
    <n v="0"/>
    <n v="75.540000000000006"/>
    <d v="2025-08-06T00:00:00"/>
    <n v="6"/>
    <n v="4.5999999999999996"/>
    <n v="4.5999999999999996"/>
    <b v="0"/>
    <s v="null"/>
    <s v="No Return"/>
    <n v="453.24"/>
  </r>
  <r>
    <s v="FB000599"/>
    <s v="Shoes"/>
    <s v="H&amp;M"/>
    <x v="0"/>
    <s v="L"/>
    <s v="White"/>
    <n v="185.13"/>
    <n v="0"/>
    <n v="185.13"/>
    <d v="2025-05-09T00:00:00"/>
    <n v="49"/>
    <n v="4.9000000000000004"/>
    <n v="4.9000000000000004"/>
    <b v="0"/>
    <s v="null"/>
    <s v="No Return"/>
    <n v="9071.369999999999"/>
  </r>
  <r>
    <s v="FB000600"/>
    <s v="Outerwear"/>
    <s v="Mango"/>
    <x v="2"/>
    <s v="L"/>
    <s v="Black"/>
    <n v="132.58000000000001"/>
    <n v="0"/>
    <n v="132.58000000000001"/>
    <d v="2025-08-06T00:00:00"/>
    <n v="45"/>
    <n v="1.6"/>
    <n v="1.6"/>
    <b v="0"/>
    <s v="null"/>
    <s v="No Return"/>
    <n v="5966.1"/>
  </r>
  <r>
    <s v="FB000601"/>
    <s v="Bottoms"/>
    <s v="Zara"/>
    <x v="2"/>
    <s v="M"/>
    <s v="White"/>
    <n v="93.38"/>
    <n v="0"/>
    <n v="93.38"/>
    <d v="2025-08-06T00:00:00"/>
    <n v="7"/>
    <n v="3.5"/>
    <n v="3.5"/>
    <b v="0"/>
    <s v="null"/>
    <s v="No Return"/>
    <n v="653.66"/>
  </r>
  <r>
    <s v="FB000602"/>
    <s v="Accessories"/>
    <s v="Ann Taylor"/>
    <x v="2"/>
    <s v="null"/>
    <s v="Black"/>
    <n v="47.28"/>
    <n v="0"/>
    <n v="47.28"/>
    <d v="2025-08-06T00:00:00"/>
    <n v="38"/>
    <n v="4.2"/>
    <n v="4.2"/>
    <b v="0"/>
    <s v="null"/>
    <s v="No Return"/>
    <n v="1796.64"/>
  </r>
  <r>
    <s v="FB000603"/>
    <s v="Bottoms"/>
    <s v="Banana Republic"/>
    <x v="0"/>
    <s v="L"/>
    <s v="Green"/>
    <n v="59.88"/>
    <n v="0"/>
    <n v="59.88"/>
    <d v="2024-10-12T00:00:00"/>
    <n v="33"/>
    <n v="2.9"/>
    <n v="2.9"/>
    <b v="0"/>
    <s v="null"/>
    <s v="No Return"/>
    <n v="1976.0400000000002"/>
  </r>
  <r>
    <s v="FB000604"/>
    <s v="Dresses"/>
    <s v="H&amp;M"/>
    <x v="1"/>
    <s v="XXL"/>
    <s v="Black"/>
    <n v="140.07"/>
    <n v="0"/>
    <n v="140.07"/>
    <d v="2025-08-06T00:00:00"/>
    <n v="15"/>
    <n v="2.7"/>
    <n v="2.7"/>
    <b v="0"/>
    <s v="null"/>
    <s v="No Return"/>
    <n v="2101.0499999999997"/>
  </r>
  <r>
    <s v="FB000605"/>
    <s v="Accessories"/>
    <s v="Uniqlo"/>
    <x v="1"/>
    <s v="null"/>
    <s v="Black"/>
    <n v="66.599999999999994"/>
    <n v="0"/>
    <n v="66.599999999999994"/>
    <d v="2025-08-06T00:00:00"/>
    <n v="47"/>
    <n v="4"/>
    <n v="4"/>
    <b v="0"/>
    <s v="null"/>
    <s v="No Return"/>
    <n v="3130.2"/>
  </r>
  <r>
    <s v="FB000606"/>
    <s v="Accessories"/>
    <s v="Gap"/>
    <x v="3"/>
    <s v="null"/>
    <s v="Purple"/>
    <n v="39.82"/>
    <n v="35.4"/>
    <n v="25.72"/>
    <d v="2025-08-06T00:00:00"/>
    <n v="9"/>
    <n v="4.5999999999999996"/>
    <n v="4.5999999999999996"/>
    <b v="0"/>
    <s v="null"/>
    <s v="No Return"/>
    <n v="231.48"/>
  </r>
  <r>
    <s v="FB000607"/>
    <s v="Accessories"/>
    <s v="Zara"/>
    <x v="2"/>
    <s v="null"/>
    <s v="Red"/>
    <n v="70.739999999999995"/>
    <n v="0"/>
    <n v="70.739999999999995"/>
    <d v="2025-08-06T00:00:00"/>
    <n v="49"/>
    <n v="1.8"/>
    <n v="1.8"/>
    <b v="0"/>
    <s v="null"/>
    <s v="No Return"/>
    <n v="3466.2599999999998"/>
  </r>
  <r>
    <s v="FB000608"/>
    <s v="Dresses"/>
    <s v="Zara"/>
    <x v="0"/>
    <s v="M"/>
    <s v="Red"/>
    <n v="95.33"/>
    <n v="0"/>
    <n v="95.33"/>
    <d v="2025-06-07T00:00:00"/>
    <n v="36"/>
    <s v="null"/>
    <n v="3"/>
    <b v="1"/>
    <s v="Quality Issue"/>
    <s v="Quality Issue"/>
    <n v="3431.88"/>
  </r>
  <r>
    <s v="FB000609"/>
    <s v="Accessories"/>
    <s v="Forever21"/>
    <x v="0"/>
    <s v="null"/>
    <s v="Red"/>
    <n v="32.619999999999997"/>
    <n v="29.1"/>
    <n v="23.13"/>
    <d v="2025-07-27T00:00:00"/>
    <n v="9"/>
    <n v="1.4"/>
    <n v="1.4"/>
    <b v="0"/>
    <s v="null"/>
    <s v="No Return"/>
    <n v="208.17"/>
  </r>
  <r>
    <s v="FB000610"/>
    <s v="Bottoms"/>
    <s v="Mango"/>
    <x v="3"/>
    <s v="XL"/>
    <s v="Purple"/>
    <n v="41.07"/>
    <n v="0"/>
    <n v="41.07"/>
    <d v="2025-08-06T00:00:00"/>
    <n v="10"/>
    <n v="4.8"/>
    <n v="4.8"/>
    <b v="0"/>
    <s v="null"/>
    <s v="No Return"/>
    <n v="410.7"/>
  </r>
  <r>
    <s v="FB000611"/>
    <s v="Bottoms"/>
    <s v="Zara"/>
    <x v="1"/>
    <s v="XL"/>
    <s v="Gray"/>
    <n v="43.1"/>
    <n v="0"/>
    <n v="43.1"/>
    <d v="2025-08-06T00:00:00"/>
    <n v="34"/>
    <n v="4.9000000000000004"/>
    <n v="4.9000000000000004"/>
    <b v="0"/>
    <s v="null"/>
    <s v="No Return"/>
    <n v="1465.4"/>
  </r>
  <r>
    <s v="FB000612"/>
    <s v="Outerwear"/>
    <s v="Ann Taylor"/>
    <x v="1"/>
    <s v="XXL"/>
    <s v="Navy"/>
    <n v="102.03"/>
    <n v="27.9"/>
    <n v="73.56"/>
    <d v="2025-08-06T00:00:00"/>
    <n v="21"/>
    <n v="2.2000000000000002"/>
    <n v="2.2000000000000002"/>
    <b v="1"/>
    <s v="Size Issue"/>
    <s v="Size Issue"/>
    <n v="1544.76"/>
  </r>
  <r>
    <s v="FB000613"/>
    <s v="Accessories"/>
    <s v="Mango"/>
    <x v="1"/>
    <s v="null"/>
    <s v="Red"/>
    <n v="54.11"/>
    <n v="0"/>
    <n v="54.11"/>
    <d v="2025-08-06T00:00:00"/>
    <n v="15"/>
    <n v="2.6"/>
    <n v="2.6"/>
    <b v="0"/>
    <s v="null"/>
    <s v="No Return"/>
    <n v="811.65"/>
  </r>
  <r>
    <s v="FB000614"/>
    <s v="Accessories"/>
    <s v="Mango"/>
    <x v="1"/>
    <s v="null"/>
    <s v="Purple"/>
    <n v="43.5"/>
    <n v="0"/>
    <n v="43.5"/>
    <d v="2025-08-06T00:00:00"/>
    <n v="35"/>
    <n v="2.8"/>
    <n v="2.8"/>
    <b v="0"/>
    <s v="null"/>
    <s v="No Return"/>
    <n v="1522.5"/>
  </r>
  <r>
    <s v="FB000615"/>
    <s v="Accessories"/>
    <s v="Banana Republic"/>
    <x v="1"/>
    <s v="null"/>
    <s v="Pink"/>
    <n v="66"/>
    <n v="0"/>
    <n v="66"/>
    <d v="2025-08-06T00:00:00"/>
    <n v="19"/>
    <n v="2.6"/>
    <n v="2.6"/>
    <b v="0"/>
    <s v="null"/>
    <s v="No Return"/>
    <n v="1254"/>
  </r>
  <r>
    <s v="FB000616"/>
    <s v="Bottoms"/>
    <s v="Banana Republic"/>
    <x v="3"/>
    <s v="M"/>
    <s v="White"/>
    <n v="38.85"/>
    <n v="0"/>
    <n v="38.85"/>
    <d v="2025-08-06T00:00:00"/>
    <n v="10"/>
    <n v="3.8"/>
    <n v="3.8"/>
    <b v="0"/>
    <s v="null"/>
    <s v="No Return"/>
    <n v="388.5"/>
  </r>
  <r>
    <s v="FB000617"/>
    <s v="Accessories"/>
    <s v="Zara"/>
    <x v="3"/>
    <s v="null"/>
    <s v="Beige"/>
    <n v="61.29"/>
    <n v="0"/>
    <n v="61.29"/>
    <d v="2025-08-06T00:00:00"/>
    <n v="15"/>
    <n v="4"/>
    <n v="4"/>
    <b v="0"/>
    <s v="null"/>
    <s v="No Return"/>
    <n v="919.35"/>
  </r>
  <r>
    <s v="FB000618"/>
    <s v="Bottoms"/>
    <s v="H&amp;M"/>
    <x v="0"/>
    <s v="XS"/>
    <s v="Beige"/>
    <n v="90.66"/>
    <n v="0"/>
    <n v="90.66"/>
    <d v="2025-03-20T00:00:00"/>
    <n v="49"/>
    <n v="2.4"/>
    <n v="2.4"/>
    <b v="1"/>
    <s v="Color Mismatch"/>
    <s v="Color Mismatch"/>
    <n v="4442.34"/>
  </r>
  <r>
    <s v="FB000619"/>
    <s v="Dresses"/>
    <s v="Mango"/>
    <x v="2"/>
    <s v="XL"/>
    <s v="Green"/>
    <n v="119.96"/>
    <n v="0"/>
    <n v="119.96"/>
    <d v="2025-08-06T00:00:00"/>
    <n v="5"/>
    <n v="5"/>
    <n v="5"/>
    <b v="0"/>
    <s v="null"/>
    <s v="No Return"/>
    <n v="599.79999999999995"/>
  </r>
  <r>
    <s v="FB000620"/>
    <s v="Shoes"/>
    <s v="Forever21"/>
    <x v="2"/>
    <s v="XXL"/>
    <s v="Red"/>
    <n v="130.21"/>
    <n v="0"/>
    <n v="130.21"/>
    <d v="2025-08-06T00:00:00"/>
    <n v="50"/>
    <n v="4.7"/>
    <n v="4.7"/>
    <b v="0"/>
    <s v="null"/>
    <s v="No Return"/>
    <n v="6510.5"/>
  </r>
  <r>
    <s v="FB000621"/>
    <s v="Tops"/>
    <s v="Banana Republic"/>
    <x v="1"/>
    <s v="XS"/>
    <s v="Red"/>
    <n v="49.68"/>
    <n v="0"/>
    <n v="49.68"/>
    <d v="2025-08-06T00:00:00"/>
    <n v="15"/>
    <n v="2.8"/>
    <n v="2.8"/>
    <b v="0"/>
    <s v="null"/>
    <s v="No Return"/>
    <n v="745.2"/>
  </r>
  <r>
    <s v="FB000622"/>
    <s v="Accessories"/>
    <s v="Zara"/>
    <x v="0"/>
    <s v="null"/>
    <s v="Purple"/>
    <n v="46.58"/>
    <n v="0"/>
    <n v="46.58"/>
    <d v="2024-09-25T00:00:00"/>
    <n v="42"/>
    <n v="1.7"/>
    <n v="1.7"/>
    <b v="0"/>
    <s v="null"/>
    <s v="No Return"/>
    <n v="1956.36"/>
  </r>
  <r>
    <s v="FB000623"/>
    <s v="Accessories"/>
    <s v="Mango"/>
    <x v="3"/>
    <s v="null"/>
    <s v="Brown"/>
    <n v="69.88"/>
    <n v="0"/>
    <n v="69.88"/>
    <d v="2025-08-06T00:00:00"/>
    <n v="8"/>
    <n v="2.8"/>
    <n v="2.8"/>
    <b v="0"/>
    <s v="null"/>
    <s v="No Return"/>
    <n v="559.04"/>
  </r>
  <r>
    <s v="FB000624"/>
    <s v="Accessories"/>
    <s v="Forever21"/>
    <x v="2"/>
    <s v="null"/>
    <s v="Green"/>
    <n v="32.15"/>
    <n v="0"/>
    <n v="32.15"/>
    <d v="2025-08-06T00:00:00"/>
    <n v="17"/>
    <n v="1.9"/>
    <n v="1.9"/>
    <b v="1"/>
    <s v="Quality Issue"/>
    <s v="Quality Issue"/>
    <n v="546.54999999999995"/>
  </r>
  <r>
    <s v="FB000625"/>
    <s v="Bottoms"/>
    <s v="Forever21"/>
    <x v="3"/>
    <s v="S"/>
    <s v="Black"/>
    <n v="36.340000000000003"/>
    <n v="0"/>
    <n v="36.340000000000003"/>
    <d v="2025-08-06T00:00:00"/>
    <n v="6"/>
    <n v="4.5"/>
    <n v="4.5"/>
    <b v="1"/>
    <s v="Damaged"/>
    <s v="Damaged"/>
    <n v="218.04000000000002"/>
  </r>
  <r>
    <s v="FB000626"/>
    <s v="Bottoms"/>
    <s v="Mango"/>
    <x v="2"/>
    <s v="M"/>
    <s v="Beige"/>
    <n v="93.01"/>
    <n v="0"/>
    <n v="93.01"/>
    <d v="2025-08-06T00:00:00"/>
    <n v="34"/>
    <n v="1.4"/>
    <n v="1.4"/>
    <b v="0"/>
    <s v="null"/>
    <s v="No Return"/>
    <n v="3162.34"/>
  </r>
  <r>
    <s v="FB000627"/>
    <s v="Tops"/>
    <s v="Gap"/>
    <x v="1"/>
    <s v="S"/>
    <s v="Brown"/>
    <n v="75"/>
    <n v="0"/>
    <n v="75"/>
    <d v="2025-08-06T00:00:00"/>
    <n v="19"/>
    <n v="1.6"/>
    <n v="1.6"/>
    <b v="0"/>
    <s v="null"/>
    <s v="No Return"/>
    <n v="1425"/>
  </r>
  <r>
    <s v="FB000628"/>
    <s v="Outerwear"/>
    <s v="Zara"/>
    <x v="2"/>
    <s v="M"/>
    <s v="Blue"/>
    <n v="81.63"/>
    <n v="12.4"/>
    <n v="71.510000000000005"/>
    <d v="2025-08-06T00:00:00"/>
    <n v="3"/>
    <s v="null"/>
    <n v="3"/>
    <b v="0"/>
    <s v="null"/>
    <s v="No Return"/>
    <n v="214.53000000000003"/>
  </r>
  <r>
    <s v="FB000629"/>
    <s v="Bottoms"/>
    <s v="Uniqlo"/>
    <x v="0"/>
    <s v="XL"/>
    <s v="Gray"/>
    <n v="109.81"/>
    <n v="0"/>
    <n v="109.81"/>
    <d v="2025-07-24T00:00:00"/>
    <n v="17"/>
    <n v="1.9"/>
    <n v="1.9"/>
    <b v="0"/>
    <s v="null"/>
    <s v="No Return"/>
    <n v="1866.77"/>
  </r>
  <r>
    <s v="FB000630"/>
    <s v="Bottoms"/>
    <s v="Ann Taylor"/>
    <x v="2"/>
    <s v="null"/>
    <s v="Black"/>
    <n v="47.7"/>
    <n v="0"/>
    <n v="47.7"/>
    <d v="2025-08-06T00:00:00"/>
    <n v="14"/>
    <n v="2.2999999999999998"/>
    <n v="2.2999999999999998"/>
    <b v="0"/>
    <s v="null"/>
    <s v="No Return"/>
    <n v="667.80000000000007"/>
  </r>
  <r>
    <s v="FB000631"/>
    <s v="Tops"/>
    <s v="Banana Republic"/>
    <x v="1"/>
    <s v="S"/>
    <s v="Red"/>
    <n v="96.08"/>
    <n v="0"/>
    <n v="96.08"/>
    <d v="2025-08-06T00:00:00"/>
    <n v="7"/>
    <n v="2.5"/>
    <n v="2.5"/>
    <b v="0"/>
    <s v="null"/>
    <s v="No Return"/>
    <n v="672.56"/>
  </r>
  <r>
    <s v="FB000632"/>
    <s v="Tops"/>
    <s v="H&amp;M"/>
    <x v="1"/>
    <s v="XS"/>
    <s v="Brown"/>
    <n v="28"/>
    <n v="2.6"/>
    <n v="27.27"/>
    <d v="2025-08-06T00:00:00"/>
    <n v="2"/>
    <s v="null"/>
    <n v="3"/>
    <b v="0"/>
    <s v="null"/>
    <s v="No Return"/>
    <n v="54.54"/>
  </r>
  <r>
    <s v="FB000633"/>
    <s v="Bottoms"/>
    <s v="Zara"/>
    <x v="1"/>
    <s v="S"/>
    <s v="Brown"/>
    <n v="52.43"/>
    <n v="6.4"/>
    <n v="49.07"/>
    <d v="2025-08-06T00:00:00"/>
    <n v="42"/>
    <n v="2.6"/>
    <n v="2.6"/>
    <b v="0"/>
    <s v="null"/>
    <s v="No Return"/>
    <n v="2060.94"/>
  </r>
  <r>
    <s v="FB000634"/>
    <s v="Accessories"/>
    <s v="Gap"/>
    <x v="3"/>
    <s v="null"/>
    <s v="Pink"/>
    <n v="67.95"/>
    <n v="18.3"/>
    <n v="55.52"/>
    <d v="2025-08-06T00:00:00"/>
    <n v="37"/>
    <s v="null"/>
    <n v="3"/>
    <b v="0"/>
    <s v="null"/>
    <s v="No Return"/>
    <n v="2054.2400000000002"/>
  </r>
  <r>
    <s v="FB000635"/>
    <s v="Dresses"/>
    <s v="Ann Taylor"/>
    <x v="2"/>
    <s v="null"/>
    <s v="Red"/>
    <n v="131.91999999999999"/>
    <n v="0"/>
    <n v="131.91999999999999"/>
    <d v="2025-08-06T00:00:00"/>
    <n v="10"/>
    <n v="2.5"/>
    <n v="2.5"/>
    <b v="0"/>
    <s v="null"/>
    <s v="No Return"/>
    <n v="1319.1999999999998"/>
  </r>
  <r>
    <s v="FB000636"/>
    <s v="Outerwear"/>
    <s v="Ann Taylor"/>
    <x v="0"/>
    <s v="XS"/>
    <s v="White"/>
    <n v="205.77"/>
    <n v="0"/>
    <n v="205.77"/>
    <d v="2025-01-31T00:00:00"/>
    <n v="38"/>
    <n v="1"/>
    <n v="1"/>
    <b v="0"/>
    <s v="null"/>
    <s v="No Return"/>
    <n v="7819.26"/>
  </r>
  <r>
    <s v="FB000637"/>
    <s v="Tops"/>
    <s v="Uniqlo"/>
    <x v="1"/>
    <s v="XL"/>
    <s v="White"/>
    <n v="97.88"/>
    <n v="11.3"/>
    <n v="86.82"/>
    <d v="2025-08-06T00:00:00"/>
    <n v="27"/>
    <n v="1.3"/>
    <n v="1.3"/>
    <b v="0"/>
    <s v="null"/>
    <s v="No Return"/>
    <n v="2344.14"/>
  </r>
  <r>
    <s v="FB000638"/>
    <s v="Shoes"/>
    <s v="Zara"/>
    <x v="3"/>
    <s v="L"/>
    <s v="Gray"/>
    <n v="109.55"/>
    <n v="0"/>
    <n v="109.55"/>
    <d v="2025-08-06T00:00:00"/>
    <n v="32"/>
    <n v="1.4"/>
    <n v="1.4"/>
    <b v="0"/>
    <s v="null"/>
    <s v="No Return"/>
    <n v="3505.6"/>
  </r>
  <r>
    <s v="FB000639"/>
    <s v="Bottoms"/>
    <s v="Zara"/>
    <x v="2"/>
    <s v="L"/>
    <s v="Gray"/>
    <n v="52.94"/>
    <n v="10.6"/>
    <n v="47.33"/>
    <d v="2025-08-06T00:00:00"/>
    <n v="50"/>
    <n v="2.7"/>
    <n v="2.7"/>
    <b v="0"/>
    <s v="null"/>
    <s v="No Return"/>
    <n v="2366.5"/>
  </r>
  <r>
    <s v="FB000640"/>
    <s v="Bottoms"/>
    <s v="Banana Republic"/>
    <x v="1"/>
    <s v="XS"/>
    <s v="Pink"/>
    <n v="70.83"/>
    <n v="18"/>
    <n v="58.08"/>
    <d v="2025-08-06T00:00:00"/>
    <n v="21"/>
    <n v="2.9"/>
    <n v="2.9"/>
    <b v="0"/>
    <s v="null"/>
    <s v="No Return"/>
    <n v="1219.68"/>
  </r>
  <r>
    <s v="FB000641"/>
    <s v="Dresses"/>
    <s v="Mango"/>
    <x v="2"/>
    <s v="L"/>
    <s v="Navy"/>
    <n v="53.17"/>
    <n v="0"/>
    <n v="53.17"/>
    <d v="2025-08-06T00:00:00"/>
    <n v="14"/>
    <n v="4.5"/>
    <n v="4.5"/>
    <b v="1"/>
    <s v="Changed Mind"/>
    <s v="Changed Mind"/>
    <n v="744.38"/>
  </r>
  <r>
    <s v="FB000642"/>
    <s v="Bottoms"/>
    <s v="Banana Republic"/>
    <x v="3"/>
    <s v="XS"/>
    <s v="Beige"/>
    <n v="119.56"/>
    <n v="46.2"/>
    <n v="64.319999999999993"/>
    <d v="2025-08-06T00:00:00"/>
    <n v="14"/>
    <s v="null"/>
    <n v="3"/>
    <b v="0"/>
    <s v="null"/>
    <s v="No Return"/>
    <n v="900.4799999999999"/>
  </r>
  <r>
    <s v="FB000643"/>
    <s v="Dresses"/>
    <s v="Mango"/>
    <x v="1"/>
    <s v="S"/>
    <s v="Blue"/>
    <n v="144.43"/>
    <n v="0"/>
    <n v="144.43"/>
    <d v="2025-08-06T00:00:00"/>
    <n v="41"/>
    <n v="3.6"/>
    <n v="3.6"/>
    <b v="0"/>
    <s v="null"/>
    <s v="No Return"/>
    <n v="5921.63"/>
  </r>
  <r>
    <s v="FB000644"/>
    <s v="Outerwear"/>
    <s v="Mango"/>
    <x v="0"/>
    <s v="S"/>
    <s v="Purple"/>
    <n v="172.93"/>
    <n v="0"/>
    <n v="172.93"/>
    <d v="2025-04-12T00:00:00"/>
    <n v="43"/>
    <n v="4.7"/>
    <n v="4.7"/>
    <b v="1"/>
    <s v="Quality Issue"/>
    <s v="Quality Issue"/>
    <n v="7435.9900000000007"/>
  </r>
  <r>
    <s v="FB000645"/>
    <s v="Outerwear"/>
    <s v="Gap"/>
    <x v="1"/>
    <s v="XL"/>
    <s v="Beige"/>
    <n v="191.95"/>
    <n v="40.4"/>
    <n v="114.4"/>
    <d v="2025-08-06T00:00:00"/>
    <n v="21"/>
    <n v="2.9"/>
    <n v="2.9"/>
    <b v="0"/>
    <s v="null"/>
    <s v="No Return"/>
    <n v="2402.4"/>
  </r>
  <r>
    <s v="FB000646"/>
    <s v="Dresses"/>
    <s v="H&amp;M"/>
    <x v="1"/>
    <s v="M"/>
    <s v="Black"/>
    <n v="128.56"/>
    <n v="0"/>
    <n v="128.56"/>
    <d v="2025-08-06T00:00:00"/>
    <n v="45"/>
    <n v="2.4"/>
    <n v="2.4"/>
    <b v="0"/>
    <s v="null"/>
    <s v="No Return"/>
    <n v="5785.2"/>
  </r>
  <r>
    <s v="FB000647"/>
    <s v="Dresses"/>
    <s v="H&amp;M"/>
    <x v="3"/>
    <s v="L"/>
    <s v="White"/>
    <n v="123.08"/>
    <n v="53"/>
    <n v="57.85"/>
    <d v="2025-08-06T00:00:00"/>
    <n v="38"/>
    <n v="2.5"/>
    <n v="2.5"/>
    <b v="0"/>
    <s v="null"/>
    <s v="No Return"/>
    <n v="2198.3000000000002"/>
  </r>
  <r>
    <s v="FB000648"/>
    <s v="Outerwear"/>
    <s v="Ann Taylor"/>
    <x v="0"/>
    <s v="S"/>
    <s v="Purple"/>
    <n v="119.78"/>
    <n v="0"/>
    <n v="119.78"/>
    <d v="2025-04-04T00:00:00"/>
    <n v="22"/>
    <n v="1.5"/>
    <n v="1.5"/>
    <b v="1"/>
    <s v="Color Mismatch"/>
    <s v="Color Mismatch"/>
    <n v="2635.16"/>
  </r>
  <r>
    <s v="FB000649"/>
    <s v="Bottoms"/>
    <s v="Banana Republic"/>
    <x v="3"/>
    <s v="XS"/>
    <s v="White"/>
    <n v="110.6"/>
    <n v="0"/>
    <n v="110.6"/>
    <d v="2025-08-06T00:00:00"/>
    <n v="19"/>
    <s v="null"/>
    <n v="3"/>
    <b v="1"/>
    <s v="Color Mismatch"/>
    <s v="Color Mismatch"/>
    <n v="2101.4"/>
  </r>
  <r>
    <s v="FB000650"/>
    <s v="Tops"/>
    <s v="Zara"/>
    <x v="0"/>
    <s v="S"/>
    <s v="Purple"/>
    <n v="58.16"/>
    <n v="0"/>
    <n v="58.16"/>
    <d v="2025-07-02T00:00:00"/>
    <n v="29"/>
    <n v="4.0999999999999996"/>
    <n v="4.0999999999999996"/>
    <b v="0"/>
    <s v="null"/>
    <s v="No Return"/>
    <n v="1686.6399999999999"/>
  </r>
  <r>
    <s v="FB000651"/>
    <s v="Outerwear"/>
    <s v="Mango"/>
    <x v="2"/>
    <s v="S"/>
    <s v="Green"/>
    <n v="208.82"/>
    <n v="0"/>
    <n v="208.82"/>
    <d v="2025-08-06T00:00:00"/>
    <n v="45"/>
    <n v="1.8"/>
    <n v="1.8"/>
    <b v="0"/>
    <s v="null"/>
    <s v="No Return"/>
    <n v="9396.9"/>
  </r>
  <r>
    <s v="FB000652"/>
    <s v="Shoes"/>
    <s v="Ann Taylor"/>
    <x v="1"/>
    <s v="M"/>
    <s v="Black"/>
    <n v="192.74"/>
    <n v="0"/>
    <n v="192.74"/>
    <d v="2025-08-06T00:00:00"/>
    <n v="43"/>
    <n v="4.3"/>
    <n v="4.3"/>
    <b v="0"/>
    <s v="null"/>
    <s v="No Return"/>
    <n v="8287.82"/>
  </r>
  <r>
    <s v="FB000653"/>
    <s v="Accessories"/>
    <s v="Gap"/>
    <x v="2"/>
    <s v="null"/>
    <s v="Red"/>
    <n v="71.819999999999993"/>
    <n v="18.399999999999999"/>
    <n v="58.61"/>
    <d v="2025-08-06T00:00:00"/>
    <n v="50"/>
    <n v="1.9"/>
    <n v="1.9"/>
    <b v="0"/>
    <s v="null"/>
    <s v="No Return"/>
    <n v="2930.5"/>
  </r>
  <r>
    <s v="FB000654"/>
    <s v="Shoes"/>
    <s v="Zara"/>
    <x v="3"/>
    <s v="XS"/>
    <s v="Red"/>
    <n v="145.4"/>
    <n v="0"/>
    <n v="145.4"/>
    <d v="2025-08-06T00:00:00"/>
    <n v="14"/>
    <n v="2"/>
    <n v="2"/>
    <b v="0"/>
    <s v="null"/>
    <s v="No Return"/>
    <n v="2035.6000000000001"/>
  </r>
  <r>
    <s v="FB000655"/>
    <s v="Bottoms"/>
    <s v="Mango"/>
    <x v="3"/>
    <s v="XXL"/>
    <s v="Brown"/>
    <n v="51.94"/>
    <n v="0"/>
    <n v="51.94"/>
    <d v="2025-08-06T00:00:00"/>
    <n v="9"/>
    <n v="3.2"/>
    <n v="3.2"/>
    <b v="0"/>
    <s v="null"/>
    <s v="No Return"/>
    <n v="467.46"/>
  </r>
  <r>
    <s v="FB000656"/>
    <s v="Accessories"/>
    <s v="Ann Taylor"/>
    <x v="0"/>
    <s v="null"/>
    <s v="Black"/>
    <n v="77.48"/>
    <n v="0"/>
    <n v="77.48"/>
    <d v="2024-10-07T00:00:00"/>
    <n v="49"/>
    <n v="3.3"/>
    <n v="3.3"/>
    <b v="1"/>
    <s v="Quality Issue"/>
    <s v="Quality Issue"/>
    <n v="3796.52"/>
  </r>
  <r>
    <s v="FB000657"/>
    <s v="Dresses"/>
    <s v="Mango"/>
    <x v="3"/>
    <s v="L"/>
    <s v="Black"/>
    <n v="59.66"/>
    <n v="45.2"/>
    <n v="32.69"/>
    <d v="2025-08-06T00:00:00"/>
    <n v="14"/>
    <n v="2.6"/>
    <n v="2.6"/>
    <b v="0"/>
    <s v="null"/>
    <s v="No Return"/>
    <n v="457.65999999999997"/>
  </r>
  <r>
    <s v="FB000658"/>
    <s v="Bottoms"/>
    <s v="Uniqlo"/>
    <x v="3"/>
    <s v="S"/>
    <s v="Red"/>
    <n v="102.07"/>
    <n v="0"/>
    <n v="102.07"/>
    <d v="2025-08-06T00:00:00"/>
    <n v="26"/>
    <s v="null"/>
    <n v="3"/>
    <b v="1"/>
    <s v="Color Mismatch"/>
    <s v="Color Mismatch"/>
    <n v="2653.8199999999997"/>
  </r>
  <r>
    <s v="FB000659"/>
    <s v="Accessories"/>
    <s v="Banana Republic"/>
    <x v="0"/>
    <s v="null"/>
    <s v="Gray"/>
    <n v="48.57"/>
    <n v="0"/>
    <n v="48.57"/>
    <d v="2024-12-06T00:00:00"/>
    <n v="12"/>
    <n v="4.7"/>
    <n v="4.7"/>
    <b v="0"/>
    <s v="null"/>
    <s v="No Return"/>
    <n v="582.84"/>
  </r>
  <r>
    <s v="FB000660"/>
    <s v="Shoes"/>
    <s v="Gap"/>
    <x v="3"/>
    <s v="M"/>
    <s v="Navy"/>
    <n v="121.55"/>
    <n v="0"/>
    <n v="121.55"/>
    <d v="2025-08-06T00:00:00"/>
    <n v="16"/>
    <s v="null"/>
    <n v="3"/>
    <b v="1"/>
    <s v="Damaged"/>
    <s v="Damaged"/>
    <n v="1944.8"/>
  </r>
  <r>
    <s v="FB000661"/>
    <s v="Accessories"/>
    <s v="Ann Taylor"/>
    <x v="1"/>
    <s v="null"/>
    <s v="Navy"/>
    <n v="59.22"/>
    <n v="44.8"/>
    <n v="32.69"/>
    <d v="2025-08-06T00:00:00"/>
    <n v="21"/>
    <n v="2"/>
    <n v="2"/>
    <b v="0"/>
    <s v="null"/>
    <s v="No Return"/>
    <n v="686.49"/>
  </r>
  <r>
    <s v="FB000662"/>
    <s v="Tops"/>
    <s v="Ann Taylor"/>
    <x v="0"/>
    <s v="XS"/>
    <s v="Beige"/>
    <n v="58.5"/>
    <n v="2.1"/>
    <n v="57.27"/>
    <d v="2025-05-23T00:00:00"/>
    <n v="24"/>
    <n v="3.9"/>
    <n v="3.9"/>
    <b v="0"/>
    <s v="null"/>
    <s v="No Return"/>
    <n v="1374.48"/>
  </r>
  <r>
    <s v="FB000663"/>
    <s v="Accessories"/>
    <s v="Forever21"/>
    <x v="2"/>
    <s v="null"/>
    <s v="Green"/>
    <n v="73.849999999999994"/>
    <n v="0"/>
    <n v="73.849999999999994"/>
    <d v="2025-08-06T00:00:00"/>
    <n v="46"/>
    <n v="2"/>
    <n v="2"/>
    <b v="0"/>
    <s v="null"/>
    <s v="No Return"/>
    <n v="3397.1"/>
  </r>
  <r>
    <s v="FB000664"/>
    <s v="Bottoms"/>
    <s v="H&amp;M"/>
    <x v="3"/>
    <s v="XXL"/>
    <s v="Red"/>
    <n v="114.32"/>
    <n v="36.5"/>
    <n v="72.59"/>
    <d v="2025-08-06T00:00:00"/>
    <n v="41"/>
    <n v="4.0999999999999996"/>
    <n v="4.0999999999999996"/>
    <b v="0"/>
    <s v="null"/>
    <s v="No Return"/>
    <n v="2976.19"/>
  </r>
  <r>
    <s v="FB000665"/>
    <s v="Bottoms"/>
    <s v="Forever21"/>
    <x v="3"/>
    <s v="XS"/>
    <s v="Gray"/>
    <n v="91.4"/>
    <n v="11"/>
    <n v="81.349999999999994"/>
    <d v="2025-08-06T00:00:00"/>
    <n v="18"/>
    <n v="1.6"/>
    <n v="1.6"/>
    <b v="0"/>
    <s v="null"/>
    <s v="No Return"/>
    <n v="1464.3"/>
  </r>
  <r>
    <s v="FB000666"/>
    <s v="Accessories"/>
    <s v="Forever21"/>
    <x v="1"/>
    <s v="null"/>
    <s v="Navy"/>
    <n v="69.77"/>
    <n v="0"/>
    <n v="69.77"/>
    <d v="2025-08-06T00:00:00"/>
    <n v="30"/>
    <s v="null"/>
    <n v="3"/>
    <b v="1"/>
    <s v="Color Mismatch"/>
    <s v="Color Mismatch"/>
    <n v="2093.1"/>
  </r>
  <r>
    <s v="FB000667"/>
    <s v="Tops"/>
    <s v="H&amp;M"/>
    <x v="3"/>
    <s v="L"/>
    <s v="Black"/>
    <n v="72.95"/>
    <n v="0"/>
    <n v="72.95"/>
    <d v="2025-08-06T00:00:00"/>
    <n v="27"/>
    <n v="4.8"/>
    <n v="4.8"/>
    <b v="0"/>
    <s v="null"/>
    <s v="No Return"/>
    <n v="1969.65"/>
  </r>
  <r>
    <s v="FB000668"/>
    <s v="Bottoms"/>
    <s v="Ann Taylor"/>
    <x v="3"/>
    <s v="XL"/>
    <s v="Beige"/>
    <n v="63.99"/>
    <n v="42.2"/>
    <n v="36.99"/>
    <d v="2025-08-06T00:00:00"/>
    <n v="35"/>
    <n v="3.2"/>
    <n v="3.2"/>
    <b v="0"/>
    <s v="null"/>
    <s v="No Return"/>
    <n v="1294.6500000000001"/>
  </r>
  <r>
    <s v="FB000669"/>
    <s v="Dresses"/>
    <s v="Banana Republic"/>
    <x v="3"/>
    <s v="XL"/>
    <s v="Blue"/>
    <n v="74.84"/>
    <n v="51.9"/>
    <n v="36"/>
    <d v="2025-08-06T00:00:00"/>
    <n v="35"/>
    <n v="2.5"/>
    <n v="2.5"/>
    <b v="0"/>
    <s v="null"/>
    <s v="No Return"/>
    <n v="1260"/>
  </r>
  <r>
    <s v="FB000670"/>
    <s v="Outerwear"/>
    <s v="H&amp;M"/>
    <x v="0"/>
    <s v="XS"/>
    <s v="Black"/>
    <n v="158.84"/>
    <n v="0"/>
    <n v="158.84"/>
    <d v="2025-04-16T00:00:00"/>
    <n v="30"/>
    <n v="4.5999999999999996"/>
    <n v="4.5999999999999996"/>
    <b v="0"/>
    <s v="null"/>
    <s v="No Return"/>
    <n v="4765.2"/>
  </r>
  <r>
    <s v="FB000671"/>
    <s v="Shoes"/>
    <s v="Mango"/>
    <x v="0"/>
    <s v="M"/>
    <s v="Brown"/>
    <n v="96.36"/>
    <n v="58.6"/>
    <n v="39.89"/>
    <d v="2025-02-10T00:00:00"/>
    <n v="16"/>
    <n v="3.9"/>
    <n v="3.9"/>
    <b v="0"/>
    <s v="null"/>
    <s v="No Return"/>
    <n v="638.24"/>
  </r>
  <r>
    <s v="FB000672"/>
    <s v="Bottoms"/>
    <s v="H&amp;M"/>
    <x v="0"/>
    <s v="XS"/>
    <s v="Purple"/>
    <n v="51.06"/>
    <n v="13.9"/>
    <n v="43.96"/>
    <d v="2024-08-16T00:00:00"/>
    <n v="16"/>
    <n v="1.3"/>
    <n v="1.3"/>
    <b v="0"/>
    <s v="null"/>
    <s v="No Return"/>
    <n v="703.36"/>
  </r>
  <r>
    <s v="FB000673"/>
    <s v="Bottoms"/>
    <s v="Banana Republic"/>
    <x v="3"/>
    <s v="L"/>
    <s v="Navy"/>
    <n v="49.75"/>
    <n v="26.4"/>
    <n v="36.619999999999997"/>
    <d v="2025-08-06T00:00:00"/>
    <n v="24"/>
    <n v="3.8"/>
    <n v="3.8"/>
    <b v="0"/>
    <s v="null"/>
    <s v="No Return"/>
    <n v="878.87999999999988"/>
  </r>
  <r>
    <s v="FB000674"/>
    <s v="Dresses"/>
    <s v="Mango"/>
    <x v="0"/>
    <s v="XS"/>
    <s v="Pink"/>
    <n v="148.97999999999999"/>
    <n v="0"/>
    <n v="148.97999999999999"/>
    <d v="2024-10-26T00:00:00"/>
    <n v="11"/>
    <n v="2.2000000000000002"/>
    <n v="2.2000000000000002"/>
    <b v="1"/>
    <s v="Wrong Item"/>
    <s v="Wrong Item"/>
    <n v="1638.78"/>
  </r>
  <r>
    <s v="FB000675"/>
    <s v="Accessories"/>
    <s v="Gap"/>
    <x v="1"/>
    <s v="null"/>
    <s v="Gray"/>
    <n v="72.239999999999995"/>
    <n v="0"/>
    <n v="72.239999999999995"/>
    <d v="2025-08-06T00:00:00"/>
    <n v="35"/>
    <n v="4.0999999999999996"/>
    <n v="4.0999999999999996"/>
    <b v="0"/>
    <s v="null"/>
    <s v="No Return"/>
    <n v="2528.3999999999996"/>
  </r>
  <r>
    <s v="FB000676"/>
    <s v="Tops"/>
    <s v="Mango"/>
    <x v="1"/>
    <s v="XS"/>
    <s v="Blue"/>
    <n v="94.92"/>
    <n v="0"/>
    <n v="94.92"/>
    <d v="2025-08-06T00:00:00"/>
    <n v="5"/>
    <n v="3.3"/>
    <n v="3.3"/>
    <b v="0"/>
    <s v="null"/>
    <s v="No Return"/>
    <n v="474.6"/>
  </r>
  <r>
    <s v="FB000677"/>
    <s v="Outerwear"/>
    <s v="Banana Republic"/>
    <x v="2"/>
    <s v="XXL"/>
    <s v="Brown"/>
    <n v="91.08"/>
    <n v="0"/>
    <n v="91.08"/>
    <d v="2025-08-06T00:00:00"/>
    <n v="47"/>
    <n v="4.9000000000000004"/>
    <n v="4.9000000000000004"/>
    <b v="0"/>
    <s v="null"/>
    <s v="No Return"/>
    <n v="4280.76"/>
  </r>
  <r>
    <s v="FB000678"/>
    <s v="Accessories"/>
    <s v="Banana Republic"/>
    <x v="2"/>
    <s v="null"/>
    <s v="Brown"/>
    <n v="49.72"/>
    <n v="58.3"/>
    <n v="20.73"/>
    <d v="2025-08-06T00:00:00"/>
    <n v="4"/>
    <n v="1.6"/>
    <n v="1.6"/>
    <b v="0"/>
    <s v="null"/>
    <s v="No Return"/>
    <n v="82.92"/>
  </r>
  <r>
    <s v="FB000679"/>
    <s v="Accessories"/>
    <s v="Gap"/>
    <x v="1"/>
    <s v="null"/>
    <s v="Purple"/>
    <n v="23.09"/>
    <n v="7.1"/>
    <n v="21.45"/>
    <d v="2025-08-06T00:00:00"/>
    <n v="11"/>
    <n v="1.2"/>
    <n v="1.2"/>
    <b v="0"/>
    <s v="null"/>
    <s v="No Return"/>
    <n v="235.95"/>
  </r>
  <r>
    <s v="FB000680"/>
    <s v="Accessories"/>
    <s v="Zara"/>
    <x v="0"/>
    <s v="null"/>
    <s v="Red"/>
    <n v="49.95"/>
    <n v="0"/>
    <n v="49.95"/>
    <d v="2024-09-17T00:00:00"/>
    <n v="29"/>
    <n v="4.3"/>
    <n v="4.3"/>
    <b v="0"/>
    <s v="null"/>
    <s v="No Return"/>
    <n v="1448.5500000000002"/>
  </r>
  <r>
    <s v="FB000681"/>
    <s v="Accessories"/>
    <s v="Forever21"/>
    <x v="1"/>
    <s v="null"/>
    <s v="Green"/>
    <n v="25.7"/>
    <n v="0"/>
    <n v="25.7"/>
    <d v="2025-08-06T00:00:00"/>
    <n v="38"/>
    <n v="3.2"/>
    <n v="3.2"/>
    <b v="1"/>
    <s v="Quality Issue"/>
    <s v="Quality Issue"/>
    <n v="976.6"/>
  </r>
  <r>
    <s v="FB000682"/>
    <s v="Shoes"/>
    <s v="Mango"/>
    <x v="3"/>
    <s v="XS"/>
    <s v="Green"/>
    <n v="175.22"/>
    <n v="0"/>
    <n v="175.22"/>
    <d v="2025-08-06T00:00:00"/>
    <n v="8"/>
    <n v="4.9000000000000004"/>
    <n v="4.9000000000000004"/>
    <b v="0"/>
    <s v="null"/>
    <s v="No Return"/>
    <n v="1401.76"/>
  </r>
  <r>
    <s v="FB000683"/>
    <s v="Bottoms"/>
    <s v="Ann Taylor"/>
    <x v="3"/>
    <s v="XS"/>
    <s v="Gray"/>
    <n v="37.57"/>
    <n v="0"/>
    <n v="37.57"/>
    <d v="2025-08-06T00:00:00"/>
    <n v="18"/>
    <n v="1.9"/>
    <n v="1.9"/>
    <b v="0"/>
    <s v="null"/>
    <s v="No Return"/>
    <n v="676.26"/>
  </r>
  <r>
    <s v="FB000684"/>
    <s v="Outerwear"/>
    <s v="Zara"/>
    <x v="0"/>
    <s v="M"/>
    <s v="Green"/>
    <n v="245.87"/>
    <n v="0"/>
    <n v="245.87"/>
    <d v="2025-06-24T00:00:00"/>
    <n v="27"/>
    <n v="2.6"/>
    <n v="2.6"/>
    <b v="0"/>
    <s v="null"/>
    <s v="No Return"/>
    <n v="6638.49"/>
  </r>
  <r>
    <s v="FB000685"/>
    <s v="Bottoms"/>
    <s v="Banana Republic"/>
    <x v="1"/>
    <s v="XS"/>
    <s v="Red"/>
    <n v="116.92"/>
    <n v="0"/>
    <n v="116.92"/>
    <d v="2025-08-06T00:00:00"/>
    <n v="13"/>
    <n v="3.2"/>
    <n v="3.2"/>
    <b v="0"/>
    <s v="null"/>
    <s v="No Return"/>
    <n v="1519.96"/>
  </r>
  <r>
    <s v="FB000686"/>
    <s v="Dresses"/>
    <s v="Ann Taylor"/>
    <x v="1"/>
    <s v="L"/>
    <s v="Pink"/>
    <n v="103.11"/>
    <n v="0"/>
    <n v="103.11"/>
    <d v="2025-08-06T00:00:00"/>
    <n v="17"/>
    <s v="null"/>
    <n v="3"/>
    <b v="0"/>
    <s v="null"/>
    <s v="No Return"/>
    <n v="1752.87"/>
  </r>
  <r>
    <s v="FB000687"/>
    <s v="Outerwear"/>
    <s v="Uniqlo"/>
    <x v="2"/>
    <s v="M"/>
    <s v="Purple"/>
    <n v="238.89"/>
    <n v="0.5"/>
    <n v="237.7"/>
    <d v="2025-08-06T00:00:00"/>
    <n v="28"/>
    <n v="2.7"/>
    <n v="2.7"/>
    <b v="0"/>
    <s v="null"/>
    <s v="No Return"/>
    <n v="6655.5999999999995"/>
  </r>
  <r>
    <s v="FB000688"/>
    <s v="Shoes"/>
    <s v="Uniqlo"/>
    <x v="3"/>
    <s v="XS"/>
    <s v="Pink"/>
    <n v="86.81"/>
    <n v="12.6"/>
    <n v="75.87"/>
    <d v="2025-08-06T00:00:00"/>
    <n v="6"/>
    <n v="1.7"/>
    <n v="1.7"/>
    <b v="0"/>
    <s v="null"/>
    <s v="No Return"/>
    <n v="455.22"/>
  </r>
  <r>
    <s v="FB000689"/>
    <s v="Bottoms"/>
    <s v="Mango"/>
    <x v="3"/>
    <s v="XS"/>
    <s v="Blue"/>
    <n v="58.8"/>
    <n v="11.8"/>
    <n v="51.86"/>
    <d v="2025-08-06T00:00:00"/>
    <n v="8"/>
    <s v="null"/>
    <n v="3"/>
    <b v="0"/>
    <s v="null"/>
    <s v="No Return"/>
    <n v="414.88"/>
  </r>
  <r>
    <s v="FB000690"/>
    <s v="Bottoms"/>
    <s v="Ann Taylor"/>
    <x v="0"/>
    <s v="XL"/>
    <s v="Beige"/>
    <n v="41.65"/>
    <n v="52"/>
    <n v="19.989999999999998"/>
    <d v="2025-05-16T00:00:00"/>
    <n v="20"/>
    <n v="1.2"/>
    <n v="1.2"/>
    <b v="0"/>
    <s v="null"/>
    <s v="No Return"/>
    <n v="399.79999999999995"/>
  </r>
  <r>
    <s v="FB000691"/>
    <s v="Tops"/>
    <s v="H&amp;M"/>
    <x v="0"/>
    <s v="XL"/>
    <s v="Black"/>
    <n v="61.67"/>
    <n v="46.4"/>
    <n v="33.06"/>
    <d v="2025-07-15T00:00:00"/>
    <n v="50"/>
    <n v="2.7"/>
    <n v="2.7"/>
    <b v="0"/>
    <s v="null"/>
    <s v="No Return"/>
    <n v="1653"/>
  </r>
  <r>
    <s v="FB000692"/>
    <s v="Bottoms"/>
    <s v="H&amp;M"/>
    <x v="2"/>
    <s v="XS"/>
    <s v="Black"/>
    <n v="40.39"/>
    <n v="0"/>
    <n v="40.39"/>
    <d v="2025-08-06T00:00:00"/>
    <n v="16"/>
    <s v="null"/>
    <n v="3"/>
    <b v="0"/>
    <s v="null"/>
    <s v="No Return"/>
    <n v="646.24"/>
  </r>
  <r>
    <s v="FB000693"/>
    <s v="Tops"/>
    <s v="Ann Taylor"/>
    <x v="2"/>
    <s v="XXL"/>
    <s v="Purple"/>
    <n v="95.13"/>
    <n v="45.4"/>
    <n v="51.94"/>
    <d v="2025-08-06T00:00:00"/>
    <n v="46"/>
    <n v="2.5"/>
    <n v="2.5"/>
    <b v="0"/>
    <s v="null"/>
    <s v="No Return"/>
    <n v="2389.2399999999998"/>
  </r>
  <r>
    <s v="FB000694"/>
    <s v="Bottoms"/>
    <s v="Zara"/>
    <x v="2"/>
    <s v="S"/>
    <s v="Green"/>
    <n v="115.14"/>
    <n v="0"/>
    <n v="115.14"/>
    <d v="2025-08-06T00:00:00"/>
    <n v="43"/>
    <n v="2.5"/>
    <n v="2.5"/>
    <b v="0"/>
    <s v="null"/>
    <s v="No Return"/>
    <n v="4951.0200000000004"/>
  </r>
  <r>
    <s v="FB000695"/>
    <s v="Tops"/>
    <s v="H&amp;M"/>
    <x v="3"/>
    <s v="null"/>
    <s v="Beige"/>
    <n v="59.58"/>
    <n v="0"/>
    <n v="59.58"/>
    <d v="2025-08-06T00:00:00"/>
    <n v="27"/>
    <n v="3.3"/>
    <n v="3.3"/>
    <b v="0"/>
    <s v="null"/>
    <s v="No Return"/>
    <n v="1608.6599999999999"/>
  </r>
  <r>
    <s v="FB000696"/>
    <s v="Shoes"/>
    <s v="Uniqlo"/>
    <x v="0"/>
    <s v="M"/>
    <s v="Purple"/>
    <n v="169.89"/>
    <n v="0"/>
    <n v="169.89"/>
    <d v="2025-07-14T00:00:00"/>
    <n v="12"/>
    <n v="1.2"/>
    <n v="1.2"/>
    <b v="0"/>
    <s v="null"/>
    <s v="No Return"/>
    <n v="2038.6799999999998"/>
  </r>
  <r>
    <s v="FB000697"/>
    <s v="Shoes"/>
    <s v="Mango"/>
    <x v="1"/>
    <s v="S"/>
    <s v="Black"/>
    <n v="117.38"/>
    <n v="22.5"/>
    <n v="90.97"/>
    <d v="2025-08-06T00:00:00"/>
    <n v="42"/>
    <n v="2.8"/>
    <n v="2.8"/>
    <b v="1"/>
    <s v="Color Mismatch"/>
    <s v="Color Mismatch"/>
    <n v="3820.74"/>
  </r>
  <r>
    <s v="FB000698"/>
    <s v="Tops"/>
    <s v="Mango"/>
    <x v="1"/>
    <s v="S"/>
    <s v="Pink"/>
    <n v="118.95"/>
    <n v="0"/>
    <n v="118.95"/>
    <d v="2025-08-06T00:00:00"/>
    <n v="18"/>
    <n v="1.9"/>
    <n v="1.9"/>
    <b v="1"/>
    <s v="Quality Issue"/>
    <s v="Quality Issue"/>
    <n v="2141.1"/>
  </r>
  <r>
    <s v="FB000699"/>
    <s v="Accessories"/>
    <s v="Uniqlo"/>
    <x v="2"/>
    <s v="null"/>
    <s v="Red"/>
    <n v="39.299999999999997"/>
    <n v="0"/>
    <n v="39.299999999999997"/>
    <d v="2025-08-06T00:00:00"/>
    <n v="39"/>
    <s v="null"/>
    <n v="3"/>
    <b v="0"/>
    <s v="null"/>
    <s v="No Return"/>
    <n v="1532.6999999999998"/>
  </r>
  <r>
    <s v="FB000700"/>
    <s v="Tops"/>
    <s v="H&amp;M"/>
    <x v="1"/>
    <s v="L"/>
    <s v="Beige"/>
    <n v="74.3"/>
    <n v="0"/>
    <n v="74.3"/>
    <d v="2025-08-06T00:00:00"/>
    <n v="31"/>
    <n v="3.8"/>
    <n v="3.8"/>
    <b v="1"/>
    <s v="Wrong Item"/>
    <s v="Wrong Item"/>
    <n v="2303.2999999999997"/>
  </r>
  <r>
    <s v="FB000701"/>
    <s v="Bottoms"/>
    <s v="H&amp;M"/>
    <x v="0"/>
    <s v="XS"/>
    <s v="Brown"/>
    <n v="62.97"/>
    <n v="0"/>
    <n v="62.97"/>
    <d v="2025-05-26T00:00:00"/>
    <n v="5"/>
    <n v="3.5"/>
    <n v="3.5"/>
    <b v="0"/>
    <s v="null"/>
    <s v="No Return"/>
    <n v="314.85000000000002"/>
  </r>
  <r>
    <s v="FB000702"/>
    <s v="Accessories"/>
    <s v="H&amp;M"/>
    <x v="3"/>
    <s v="null"/>
    <s v="Gray"/>
    <n v="73.599999999999994"/>
    <n v="0"/>
    <n v="73.599999999999994"/>
    <d v="2025-08-06T00:00:00"/>
    <n v="1"/>
    <n v="1.8"/>
    <n v="1.8"/>
    <b v="0"/>
    <s v="null"/>
    <s v="No Return"/>
    <n v="73.599999999999994"/>
  </r>
  <r>
    <s v="FB000703"/>
    <s v="Accessories"/>
    <s v="Mango"/>
    <x v="0"/>
    <s v="null"/>
    <s v="Black"/>
    <n v="77.849999999999994"/>
    <n v="34.9"/>
    <n v="50.68"/>
    <d v="2025-08-05T00:00:00"/>
    <n v="11"/>
    <s v="null"/>
    <n v="3"/>
    <b v="0"/>
    <s v="null"/>
    <s v="No Return"/>
    <n v="557.48"/>
  </r>
  <r>
    <s v="FB000704"/>
    <s v="Tops"/>
    <s v="Forever21"/>
    <x v="3"/>
    <s v="null"/>
    <s v="Red"/>
    <n v="94.31"/>
    <n v="0"/>
    <n v="94.31"/>
    <d v="2025-08-06T00:00:00"/>
    <n v="20"/>
    <n v="3"/>
    <n v="3"/>
    <b v="0"/>
    <s v="null"/>
    <s v="No Return"/>
    <n v="1886.2"/>
  </r>
  <r>
    <s v="FB000705"/>
    <s v="Bottoms"/>
    <s v="Ann Taylor"/>
    <x v="0"/>
    <s v="null"/>
    <s v="Navy"/>
    <n v="60.36"/>
    <n v="0"/>
    <n v="60.36"/>
    <d v="2024-09-01T00:00:00"/>
    <n v="35"/>
    <n v="3.3"/>
    <n v="3.3"/>
    <b v="0"/>
    <s v="null"/>
    <s v="No Return"/>
    <n v="2112.6"/>
  </r>
  <r>
    <s v="FB000706"/>
    <s v="Bottoms"/>
    <s v="Mango"/>
    <x v="3"/>
    <s v="XXL"/>
    <s v="Brown"/>
    <n v="94.85"/>
    <n v="0"/>
    <n v="94.85"/>
    <d v="2025-08-06T00:00:00"/>
    <n v="28"/>
    <n v="1.5"/>
    <n v="1.5"/>
    <b v="0"/>
    <s v="null"/>
    <s v="No Return"/>
    <n v="2655.7999999999997"/>
  </r>
  <r>
    <s v="FB000707"/>
    <s v="Accessories"/>
    <s v="Uniqlo"/>
    <x v="1"/>
    <s v="null"/>
    <s v="Blue"/>
    <n v="30.52"/>
    <n v="7.9"/>
    <n v="28.11"/>
    <d v="2025-08-06T00:00:00"/>
    <n v="43"/>
    <n v="4.7"/>
    <n v="4.7"/>
    <b v="0"/>
    <s v="null"/>
    <s v="No Return"/>
    <n v="1208.73"/>
  </r>
  <r>
    <s v="FB000708"/>
    <s v="Dresses"/>
    <s v="Mango"/>
    <x v="3"/>
    <s v="XS"/>
    <s v="Navy"/>
    <n v="97.06"/>
    <n v="0"/>
    <n v="97.06"/>
    <d v="2025-08-06T00:00:00"/>
    <n v="24"/>
    <n v="3.9"/>
    <n v="3.9"/>
    <b v="0"/>
    <s v="null"/>
    <s v="No Return"/>
    <n v="2329.44"/>
  </r>
  <r>
    <s v="FB000709"/>
    <s v="Bottoms"/>
    <s v="Forever21"/>
    <x v="3"/>
    <s v="M"/>
    <s v="Purple"/>
    <n v="57.85"/>
    <n v="35.4"/>
    <n v="37.369999999999997"/>
    <d v="2025-08-06T00:00:00"/>
    <n v="17"/>
    <s v="null"/>
    <n v="3"/>
    <b v="0"/>
    <s v="null"/>
    <s v="No Return"/>
    <n v="635.29"/>
  </r>
  <r>
    <s v="FB000710"/>
    <s v="Tops"/>
    <s v="Zara"/>
    <x v="2"/>
    <s v="M"/>
    <s v="White"/>
    <n v="51.35"/>
    <n v="19.7"/>
    <n v="41.23"/>
    <d v="2025-08-06T00:00:00"/>
    <n v="39"/>
    <n v="1.3"/>
    <n v="1.3"/>
    <b v="0"/>
    <s v="null"/>
    <s v="No Return"/>
    <n v="1607.9699999999998"/>
  </r>
  <r>
    <s v="FB000711"/>
    <s v="Accessories"/>
    <s v="Ann Taylor"/>
    <x v="0"/>
    <s v="null"/>
    <s v="Black"/>
    <n v="61.34"/>
    <n v="45.4"/>
    <n v="33.49"/>
    <d v="2025-02-03T00:00:00"/>
    <n v="46"/>
    <s v="null"/>
    <n v="3"/>
    <b v="0"/>
    <s v="null"/>
    <s v="No Return"/>
    <n v="1540.5400000000002"/>
  </r>
  <r>
    <s v="FB000712"/>
    <s v="Outerwear"/>
    <s v="Banana Republic"/>
    <x v="3"/>
    <s v="L"/>
    <s v="Purple"/>
    <n v="189.28"/>
    <n v="0"/>
    <n v="189.28"/>
    <d v="2025-08-06T00:00:00"/>
    <n v="41"/>
    <n v="2.7"/>
    <n v="2.7"/>
    <b v="1"/>
    <s v="Wrong Item"/>
    <s v="Wrong Item"/>
    <n v="7760.4800000000005"/>
  </r>
  <r>
    <s v="FB000713"/>
    <s v="Tops"/>
    <s v="Banana Republic"/>
    <x v="3"/>
    <s v="XXL"/>
    <s v="Purple"/>
    <n v="86.67"/>
    <n v="35.799999999999997"/>
    <n v="55.64"/>
    <d v="2025-08-06T00:00:00"/>
    <n v="2"/>
    <n v="4.9000000000000004"/>
    <n v="4.9000000000000004"/>
    <b v="0"/>
    <s v="null"/>
    <s v="No Return"/>
    <n v="111.28"/>
  </r>
  <r>
    <s v="FB000714"/>
    <s v="Bottoms"/>
    <s v="Ann Taylor"/>
    <x v="0"/>
    <s v="S"/>
    <s v="Navy"/>
    <n v="102.84"/>
    <n v="0"/>
    <n v="102.84"/>
    <d v="2024-09-10T00:00:00"/>
    <n v="27"/>
    <n v="1.8"/>
    <n v="1.8"/>
    <b v="0"/>
    <s v="null"/>
    <s v="No Return"/>
    <n v="2776.6800000000003"/>
  </r>
  <r>
    <s v="FB000715"/>
    <s v="Outerwear"/>
    <s v="Zara"/>
    <x v="2"/>
    <s v="XXL"/>
    <s v="Green"/>
    <n v="225.21"/>
    <n v="0"/>
    <n v="225.21"/>
    <d v="2025-08-06T00:00:00"/>
    <n v="27"/>
    <n v="3.1"/>
    <n v="3.1"/>
    <b v="1"/>
    <s v="Changed Mind"/>
    <s v="Changed Mind"/>
    <n v="6080.67"/>
  </r>
  <r>
    <s v="FB000716"/>
    <s v="Dresses"/>
    <s v="Uniqlo"/>
    <x v="1"/>
    <s v="XL"/>
    <s v="Gray"/>
    <n v="48.91"/>
    <n v="27.8"/>
    <n v="35.31"/>
    <d v="2025-08-06T00:00:00"/>
    <n v="0"/>
    <n v="4.0999999999999996"/>
    <n v="4.0999999999999996"/>
    <b v="0"/>
    <s v="null"/>
    <s v="No Return"/>
    <n v="0"/>
  </r>
  <r>
    <s v="FB000717"/>
    <s v="Outerwear"/>
    <s v="Forever21"/>
    <x v="2"/>
    <s v="L"/>
    <s v="Pink"/>
    <n v="145.93"/>
    <n v="0"/>
    <n v="145.93"/>
    <d v="2025-08-06T00:00:00"/>
    <n v="19"/>
    <n v="1.5"/>
    <n v="1.5"/>
    <b v="0"/>
    <s v="null"/>
    <s v="No Return"/>
    <n v="2772.67"/>
  </r>
  <r>
    <s v="FB000718"/>
    <s v="Outerwear"/>
    <s v="Banana Republic"/>
    <x v="1"/>
    <s v="null"/>
    <s v="Green"/>
    <n v="225.92"/>
    <n v="43.7"/>
    <n v="127.19"/>
    <d v="2025-08-06T00:00:00"/>
    <n v="30"/>
    <n v="3.2"/>
    <n v="3.2"/>
    <b v="0"/>
    <s v="null"/>
    <s v="No Return"/>
    <n v="3815.7"/>
  </r>
  <r>
    <s v="FB000719"/>
    <s v="Outerwear"/>
    <s v="Uniqlo"/>
    <x v="3"/>
    <s v="XL"/>
    <s v="Green"/>
    <n v="202.18"/>
    <n v="39.700000000000003"/>
    <n v="121.91"/>
    <d v="2025-08-06T00:00:00"/>
    <n v="20"/>
    <n v="4.0999999999999996"/>
    <n v="4.0999999999999996"/>
    <b v="0"/>
    <s v="null"/>
    <s v="No Return"/>
    <n v="2438.1999999999998"/>
  </r>
  <r>
    <s v="FB000720"/>
    <s v="Tops"/>
    <s v="Uniqlo"/>
    <x v="2"/>
    <s v="XL"/>
    <s v="Blue"/>
    <n v="51.85"/>
    <n v="0"/>
    <n v="51.85"/>
    <d v="2025-08-06T00:00:00"/>
    <n v="28"/>
    <s v="null"/>
    <n v="3"/>
    <b v="0"/>
    <s v="null"/>
    <s v="No Return"/>
    <n v="1451.8"/>
  </r>
  <r>
    <s v="FB000721"/>
    <s v="Tops"/>
    <s v="Uniqlo"/>
    <x v="3"/>
    <s v="L"/>
    <s v="Gray"/>
    <n v="75.34"/>
    <n v="0"/>
    <n v="75.34"/>
    <d v="2025-08-06T00:00:00"/>
    <n v="21"/>
    <s v="null"/>
    <n v="3"/>
    <b v="0"/>
    <s v="null"/>
    <s v="No Return"/>
    <n v="1582.14"/>
  </r>
  <r>
    <s v="FB000722"/>
    <s v="Shoes"/>
    <s v="Gap"/>
    <x v="0"/>
    <s v="S"/>
    <s v="Pink"/>
    <n v="92.09"/>
    <n v="54.9"/>
    <n v="41.53"/>
    <d v="2025-01-19T00:00:00"/>
    <n v="44"/>
    <n v="2.2000000000000002"/>
    <n v="2.2000000000000002"/>
    <b v="0"/>
    <s v="null"/>
    <s v="No Return"/>
    <n v="1827.3200000000002"/>
  </r>
  <r>
    <s v="FB000723"/>
    <s v="Accessories"/>
    <s v="Zara"/>
    <x v="2"/>
    <s v="null"/>
    <s v="Blue"/>
    <n v="56.39"/>
    <n v="0"/>
    <n v="56.39"/>
    <d v="2025-08-06T00:00:00"/>
    <n v="49"/>
    <n v="4.2"/>
    <n v="4.2"/>
    <b v="0"/>
    <s v="null"/>
    <s v="No Return"/>
    <n v="2763.11"/>
  </r>
  <r>
    <s v="FB000724"/>
    <s v="Tops"/>
    <s v="Mango"/>
    <x v="2"/>
    <s v="L"/>
    <s v="Pink"/>
    <n v="108.75"/>
    <n v="0"/>
    <n v="108.75"/>
    <d v="2025-08-06T00:00:00"/>
    <n v="38"/>
    <n v="3.8"/>
    <n v="3.8"/>
    <b v="0"/>
    <s v="null"/>
    <s v="No Return"/>
    <n v="4132.5"/>
  </r>
  <r>
    <s v="FB000725"/>
    <s v="Dresses"/>
    <s v="Uniqlo"/>
    <x v="0"/>
    <s v="S"/>
    <s v="Red"/>
    <n v="156.85"/>
    <n v="0"/>
    <n v="156.85"/>
    <d v="2025-04-01T00:00:00"/>
    <n v="48"/>
    <n v="3.4"/>
    <n v="3.4"/>
    <b v="0"/>
    <s v="null"/>
    <s v="No Return"/>
    <n v="7528.7999999999993"/>
  </r>
  <r>
    <s v="FB000726"/>
    <s v="Outerwear"/>
    <s v="Uniqlo"/>
    <x v="0"/>
    <s v="XS"/>
    <s v="Brown"/>
    <n v="168.13"/>
    <n v="0"/>
    <n v="168.13"/>
    <d v="2025-04-18T00:00:00"/>
    <n v="42"/>
    <n v="2.5"/>
    <n v="2.5"/>
    <b v="0"/>
    <s v="null"/>
    <s v="No Return"/>
    <n v="7061.46"/>
  </r>
  <r>
    <s v="FB000727"/>
    <s v="Shoes"/>
    <s v="Forever21"/>
    <x v="3"/>
    <s v="S"/>
    <s v="Green"/>
    <n v="145.79"/>
    <n v="57"/>
    <n v="62.69"/>
    <d v="2025-08-06T00:00:00"/>
    <n v="46"/>
    <s v="null"/>
    <n v="3"/>
    <b v="0"/>
    <s v="null"/>
    <s v="No Return"/>
    <n v="2883.74"/>
  </r>
  <r>
    <s v="FB000728"/>
    <s v="Bottoms"/>
    <s v="Gap"/>
    <x v="1"/>
    <s v="S"/>
    <s v="White"/>
    <n v="54.14"/>
    <n v="0"/>
    <n v="54.14"/>
    <d v="2025-08-06T00:00:00"/>
    <n v="32"/>
    <s v="null"/>
    <n v="3"/>
    <b v="0"/>
    <s v="null"/>
    <s v="No Return"/>
    <n v="1732.48"/>
  </r>
  <r>
    <s v="FB000729"/>
    <s v="Accessories"/>
    <s v="Zara"/>
    <x v="2"/>
    <s v="null"/>
    <s v="Navy"/>
    <n v="45.64"/>
    <n v="0"/>
    <n v="45.64"/>
    <d v="2025-08-06T00:00:00"/>
    <n v="36"/>
    <n v="3.6"/>
    <n v="3.6"/>
    <b v="1"/>
    <s v="Size Issue"/>
    <s v="Size Issue"/>
    <n v="1643.04"/>
  </r>
  <r>
    <s v="FB000730"/>
    <s v="Bottoms"/>
    <s v="Mango"/>
    <x v="2"/>
    <s v="S"/>
    <s v="Red"/>
    <n v="46.76"/>
    <n v="0"/>
    <n v="46.76"/>
    <d v="2025-08-06T00:00:00"/>
    <n v="38"/>
    <n v="2.7"/>
    <n v="2.7"/>
    <b v="0"/>
    <s v="null"/>
    <s v="No Return"/>
    <n v="1776.8799999999999"/>
  </r>
  <r>
    <s v="FB000731"/>
    <s v="Dresses"/>
    <s v="Banana Republic"/>
    <x v="1"/>
    <s v="null"/>
    <s v="Gray"/>
    <n v="75.23"/>
    <n v="0"/>
    <n v="75.23"/>
    <d v="2025-08-06T00:00:00"/>
    <n v="42"/>
    <n v="1.7"/>
    <n v="1.7"/>
    <b v="1"/>
    <s v="Quality Issue"/>
    <s v="Quality Issue"/>
    <n v="3159.6600000000003"/>
  </r>
  <r>
    <s v="FB000732"/>
    <s v="Dresses"/>
    <s v="Mango"/>
    <x v="3"/>
    <s v="XL"/>
    <s v="White"/>
    <n v="70.38"/>
    <n v="0"/>
    <n v="70.38"/>
    <d v="2025-08-06T00:00:00"/>
    <n v="37"/>
    <n v="2"/>
    <n v="2"/>
    <b v="0"/>
    <s v="null"/>
    <s v="No Return"/>
    <n v="2604.06"/>
  </r>
  <r>
    <s v="FB000733"/>
    <s v="Bottoms"/>
    <s v="H&amp;M"/>
    <x v="3"/>
    <s v="M"/>
    <s v="Pink"/>
    <n v="76.040000000000006"/>
    <n v="0"/>
    <n v="76.040000000000006"/>
    <d v="2025-08-06T00:00:00"/>
    <n v="13"/>
    <n v="4.4000000000000004"/>
    <n v="4.4000000000000004"/>
    <b v="0"/>
    <s v="null"/>
    <s v="No Return"/>
    <n v="988.5200000000001"/>
  </r>
  <r>
    <s v="FB000734"/>
    <s v="Shoes"/>
    <s v="Uniqlo"/>
    <x v="3"/>
    <s v="XS"/>
    <s v="Black"/>
    <n v="110.82"/>
    <n v="15.7"/>
    <n v="93.42"/>
    <d v="2025-08-06T00:00:00"/>
    <n v="43"/>
    <s v="null"/>
    <n v="3"/>
    <b v="1"/>
    <s v="Size Issue"/>
    <s v="Size Issue"/>
    <n v="4017.06"/>
  </r>
  <r>
    <s v="FB000735"/>
    <s v="Accessories"/>
    <s v="Forever21"/>
    <x v="2"/>
    <s v="null"/>
    <s v="Navy"/>
    <n v="47.47"/>
    <n v="0"/>
    <n v="47.47"/>
    <d v="2025-08-06T00:00:00"/>
    <n v="42"/>
    <n v="4.7"/>
    <n v="4.7"/>
    <b v="0"/>
    <s v="null"/>
    <s v="No Return"/>
    <n v="1993.74"/>
  </r>
  <r>
    <s v="FB000736"/>
    <s v="Accessories"/>
    <s v="Gap"/>
    <x v="0"/>
    <s v="null"/>
    <s v="Red"/>
    <n v="79.94"/>
    <n v="0"/>
    <n v="79.94"/>
    <d v="2025-07-31T00:00:00"/>
    <n v="26"/>
    <n v="3.8"/>
    <n v="3.8"/>
    <b v="0"/>
    <s v="null"/>
    <s v="No Return"/>
    <n v="2078.44"/>
  </r>
  <r>
    <s v="FB000737"/>
    <s v="Bottoms"/>
    <s v="Banana Republic"/>
    <x v="2"/>
    <s v="XXL"/>
    <s v="Navy"/>
    <n v="74.67"/>
    <n v="0"/>
    <n v="74.67"/>
    <d v="2025-08-06T00:00:00"/>
    <n v="15"/>
    <n v="4.5999999999999996"/>
    <n v="4.5999999999999996"/>
    <b v="0"/>
    <s v="null"/>
    <s v="No Return"/>
    <n v="1120.05"/>
  </r>
  <r>
    <s v="FB000738"/>
    <s v="Dresses"/>
    <s v="Forever21"/>
    <x v="2"/>
    <s v="XXL"/>
    <s v="Brown"/>
    <n v="63.79"/>
    <n v="35.5"/>
    <n v="41.14"/>
    <d v="2025-08-06T00:00:00"/>
    <n v="15"/>
    <n v="3.1"/>
    <n v="3.1"/>
    <b v="1"/>
    <s v="Quality Issue"/>
    <s v="Quality Issue"/>
    <n v="617.1"/>
  </r>
  <r>
    <s v="FB000739"/>
    <s v="Bottoms"/>
    <s v="Ann Taylor"/>
    <x v="2"/>
    <s v="XXL"/>
    <s v="Brown"/>
    <n v="49.6"/>
    <n v="0"/>
    <n v="49.6"/>
    <d v="2025-08-06T00:00:00"/>
    <n v="32"/>
    <n v="4.7"/>
    <n v="4.7"/>
    <b v="0"/>
    <s v="null"/>
    <s v="No Return"/>
    <n v="1587.2"/>
  </r>
  <r>
    <s v="FB000740"/>
    <s v="Tops"/>
    <s v="Zara"/>
    <x v="0"/>
    <s v="XL"/>
    <s v="Red"/>
    <n v="57.91"/>
    <n v="0"/>
    <n v="57.91"/>
    <d v="2025-03-13T00:00:00"/>
    <n v="33"/>
    <n v="3.9"/>
    <n v="3.9"/>
    <b v="0"/>
    <s v="null"/>
    <s v="No Return"/>
    <n v="1911.03"/>
  </r>
  <r>
    <s v="FB000741"/>
    <s v="Dresses"/>
    <s v="Uniqlo"/>
    <x v="3"/>
    <s v="XL"/>
    <s v="Pink"/>
    <n v="135.99"/>
    <n v="0"/>
    <n v="135.99"/>
    <d v="2025-08-06T00:00:00"/>
    <n v="34"/>
    <n v="3"/>
    <n v="3"/>
    <b v="0"/>
    <s v="null"/>
    <s v="No Return"/>
    <n v="4623.66"/>
  </r>
  <r>
    <s v="FB000742"/>
    <s v="Dresses"/>
    <s v="Mango"/>
    <x v="1"/>
    <s v="S"/>
    <s v="Purple"/>
    <n v="53.49"/>
    <n v="21.8"/>
    <n v="41.83"/>
    <d v="2025-08-06T00:00:00"/>
    <n v="41"/>
    <n v="2.1"/>
    <n v="2.1"/>
    <b v="0"/>
    <s v="null"/>
    <s v="No Return"/>
    <n v="1715.03"/>
  </r>
  <r>
    <s v="FB000743"/>
    <s v="Tops"/>
    <s v="Forever21"/>
    <x v="3"/>
    <s v="S"/>
    <s v="Pink"/>
    <n v="113.29"/>
    <n v="34"/>
    <n v="74.77"/>
    <d v="2025-08-06T00:00:00"/>
    <n v="10"/>
    <s v="null"/>
    <n v="3"/>
    <b v="0"/>
    <s v="null"/>
    <s v="No Return"/>
    <n v="747.69999999999993"/>
  </r>
  <r>
    <s v="FB000744"/>
    <s v="Tops"/>
    <s v="H&amp;M"/>
    <x v="1"/>
    <s v="L"/>
    <s v="White"/>
    <n v="110.87"/>
    <n v="6"/>
    <n v="104.22"/>
    <d v="2025-08-06T00:00:00"/>
    <n v="15"/>
    <s v="null"/>
    <n v="3"/>
    <b v="0"/>
    <s v="null"/>
    <s v="No Return"/>
    <n v="1563.3"/>
  </r>
  <r>
    <s v="FB000745"/>
    <s v="Tops"/>
    <s v="Ann Taylor"/>
    <x v="2"/>
    <s v="null"/>
    <s v="Navy"/>
    <n v="94.3"/>
    <n v="0"/>
    <n v="94.3"/>
    <d v="2025-08-06T00:00:00"/>
    <n v="16"/>
    <s v="null"/>
    <n v="3"/>
    <b v="0"/>
    <s v="null"/>
    <s v="No Return"/>
    <n v="1508.8"/>
  </r>
  <r>
    <s v="FB000746"/>
    <s v="Accessories"/>
    <s v="Forever21"/>
    <x v="0"/>
    <s v="null"/>
    <s v="Red"/>
    <n v="37.94"/>
    <n v="0"/>
    <n v="37.94"/>
    <d v="2024-10-08T00:00:00"/>
    <n v="9"/>
    <n v="4.5999999999999996"/>
    <n v="4.5999999999999996"/>
    <b v="0"/>
    <s v="null"/>
    <s v="No Return"/>
    <n v="341.46"/>
  </r>
  <r>
    <s v="FB000747"/>
    <s v="Outerwear"/>
    <s v="Ann Taylor"/>
    <x v="1"/>
    <s v="XXL"/>
    <s v="Gray"/>
    <n v="200.24"/>
    <n v="23"/>
    <n v="154.18"/>
    <d v="2025-08-06T00:00:00"/>
    <n v="38"/>
    <s v="null"/>
    <n v="3"/>
    <b v="0"/>
    <s v="null"/>
    <s v="No Return"/>
    <n v="5858.84"/>
  </r>
  <r>
    <s v="FB000748"/>
    <s v="Accessories"/>
    <s v="Forever21"/>
    <x v="1"/>
    <s v="null"/>
    <s v="Purple"/>
    <n v="43.45"/>
    <n v="0"/>
    <n v="43.45"/>
    <d v="2025-08-06T00:00:00"/>
    <n v="50"/>
    <n v="4"/>
    <n v="4"/>
    <b v="0"/>
    <s v="null"/>
    <s v="No Return"/>
    <n v="2172.5"/>
  </r>
  <r>
    <s v="FB000749"/>
    <s v="Bottoms"/>
    <s v="Forever21"/>
    <x v="3"/>
    <s v="L"/>
    <s v="Red"/>
    <n v="76.92"/>
    <n v="9.6"/>
    <n v="69.540000000000006"/>
    <d v="2025-08-06T00:00:00"/>
    <n v="20"/>
    <n v="2"/>
    <n v="2"/>
    <b v="0"/>
    <s v="null"/>
    <s v="No Return"/>
    <n v="1390.8000000000002"/>
  </r>
  <r>
    <s v="FB000750"/>
    <s v="Accessories"/>
    <s v="Forever21"/>
    <x v="2"/>
    <s v="null"/>
    <s v="White"/>
    <n v="21.09"/>
    <n v="0"/>
    <n v="21.09"/>
    <d v="2025-08-06T00:00:00"/>
    <n v="33"/>
    <n v="4.0999999999999996"/>
    <n v="4.0999999999999996"/>
    <b v="1"/>
    <s v="Size Issue"/>
    <s v="Size Issue"/>
    <n v="695.97"/>
  </r>
  <r>
    <s v="FB000751"/>
    <s v="Dresses"/>
    <s v="Banana Republic"/>
    <x v="1"/>
    <s v="XL"/>
    <s v="Green"/>
    <n v="55.47"/>
    <n v="0"/>
    <n v="55.47"/>
    <d v="2025-08-06T00:00:00"/>
    <n v="18"/>
    <s v="null"/>
    <n v="3"/>
    <b v="0"/>
    <s v="null"/>
    <s v="No Return"/>
    <n v="998.46"/>
  </r>
  <r>
    <s v="FB000752"/>
    <s v="Outerwear"/>
    <s v="H&amp;M"/>
    <x v="0"/>
    <s v="XXL"/>
    <s v="White"/>
    <n v="122.53"/>
    <n v="0"/>
    <n v="122.53"/>
    <d v="2024-09-21T00:00:00"/>
    <n v="25"/>
    <s v="null"/>
    <n v="3"/>
    <b v="0"/>
    <s v="null"/>
    <s v="No Return"/>
    <n v="3063.25"/>
  </r>
  <r>
    <s v="FB000753"/>
    <s v="Accessories"/>
    <s v="Uniqlo"/>
    <x v="3"/>
    <s v="null"/>
    <s v="Beige"/>
    <n v="61.13"/>
    <n v="0"/>
    <n v="61.13"/>
    <d v="2025-08-06T00:00:00"/>
    <n v="34"/>
    <n v="2.6"/>
    <n v="2.6"/>
    <b v="0"/>
    <s v="null"/>
    <s v="No Return"/>
    <n v="2078.42"/>
  </r>
  <r>
    <s v="FB000754"/>
    <s v="Outerwear"/>
    <s v="Uniqlo"/>
    <x v="0"/>
    <s v="XS"/>
    <s v="Brown"/>
    <n v="127.59"/>
    <n v="0"/>
    <n v="127.59"/>
    <d v="2025-05-08T00:00:00"/>
    <n v="1"/>
    <n v="4.9000000000000004"/>
    <n v="4.9000000000000004"/>
    <b v="0"/>
    <s v="null"/>
    <s v="No Return"/>
    <n v="127.59"/>
  </r>
  <r>
    <s v="FB000755"/>
    <s v="Accessories"/>
    <s v="Ann Taylor"/>
    <x v="3"/>
    <s v="null"/>
    <s v="Navy"/>
    <n v="73.040000000000006"/>
    <n v="0"/>
    <n v="73.040000000000006"/>
    <d v="2025-08-06T00:00:00"/>
    <n v="44"/>
    <n v="4.2"/>
    <n v="4.2"/>
    <b v="0"/>
    <s v="null"/>
    <s v="No Return"/>
    <n v="3213.76"/>
  </r>
  <r>
    <s v="FB000756"/>
    <s v="Outerwear"/>
    <s v="Uniqlo"/>
    <x v="1"/>
    <s v="XL"/>
    <s v="Beige"/>
    <n v="129.46"/>
    <n v="0"/>
    <n v="129.46"/>
    <d v="2025-08-06T00:00:00"/>
    <n v="32"/>
    <n v="4"/>
    <n v="4"/>
    <b v="0"/>
    <s v="null"/>
    <s v="No Return"/>
    <n v="4142.72"/>
  </r>
  <r>
    <s v="FB000757"/>
    <s v="Accessories"/>
    <s v="Banana Republic"/>
    <x v="1"/>
    <s v="null"/>
    <s v="White"/>
    <n v="51.3"/>
    <n v="0"/>
    <n v="51.3"/>
    <d v="2025-08-06T00:00:00"/>
    <n v="33"/>
    <s v="null"/>
    <n v="3"/>
    <b v="0"/>
    <s v="null"/>
    <s v="No Return"/>
    <n v="1692.8999999999999"/>
  </r>
  <r>
    <s v="FB000758"/>
    <s v="Dresses"/>
    <s v="H&amp;M"/>
    <x v="0"/>
    <s v="L"/>
    <s v="Gray"/>
    <n v="173"/>
    <n v="0"/>
    <n v="173"/>
    <d v="2025-04-12T00:00:00"/>
    <n v="13"/>
    <n v="3.9"/>
    <n v="3.9"/>
    <b v="0"/>
    <s v="null"/>
    <s v="No Return"/>
    <n v="2249"/>
  </r>
  <r>
    <s v="FB000759"/>
    <s v="Accessories"/>
    <s v="Uniqlo"/>
    <x v="3"/>
    <s v="null"/>
    <s v="Green"/>
    <n v="70.72"/>
    <n v="0"/>
    <n v="70.72"/>
    <d v="2025-08-06T00:00:00"/>
    <n v="18"/>
    <n v="2.8"/>
    <n v="2.8"/>
    <b v="0"/>
    <s v="null"/>
    <s v="No Return"/>
    <n v="1272.96"/>
  </r>
  <r>
    <s v="FB000760"/>
    <s v="Dresses"/>
    <s v="Forever21"/>
    <x v="3"/>
    <s v="S"/>
    <s v="Black"/>
    <n v="126.37"/>
    <n v="0"/>
    <n v="126.37"/>
    <d v="2025-08-06T00:00:00"/>
    <n v="42"/>
    <n v="2"/>
    <n v="2"/>
    <b v="0"/>
    <s v="null"/>
    <s v="No Return"/>
    <n v="5307.54"/>
  </r>
  <r>
    <s v="FB000761"/>
    <s v="Bottoms"/>
    <s v="Zara"/>
    <x v="1"/>
    <s v="XXL"/>
    <s v="Blue"/>
    <n v="84.19"/>
    <n v="9.6"/>
    <n v="76.11"/>
    <d v="2025-08-06T00:00:00"/>
    <n v="45"/>
    <n v="2.1"/>
    <n v="2.1"/>
    <b v="0"/>
    <s v="null"/>
    <s v="No Return"/>
    <n v="3424.95"/>
  </r>
  <r>
    <s v="FB000762"/>
    <s v="Accessories"/>
    <s v="Forever21"/>
    <x v="3"/>
    <s v="null"/>
    <s v="Pink"/>
    <n v="59.39"/>
    <n v="44.6"/>
    <n v="32.9"/>
    <d v="2025-08-06T00:00:00"/>
    <n v="41"/>
    <n v="2.2999999999999998"/>
    <n v="2.2999999999999998"/>
    <b v="1"/>
    <s v="Color Mismatch"/>
    <s v="Color Mismatch"/>
    <n v="1348.8999999999999"/>
  </r>
  <r>
    <s v="FB000763"/>
    <s v="Outerwear"/>
    <s v="Mango"/>
    <x v="2"/>
    <s v="M"/>
    <s v="Green"/>
    <n v="195.38"/>
    <n v="0.3"/>
    <n v="194.79"/>
    <d v="2025-08-06T00:00:00"/>
    <n v="30"/>
    <n v="2.9"/>
    <n v="2.9"/>
    <b v="0"/>
    <s v="null"/>
    <s v="No Return"/>
    <n v="5843.7"/>
  </r>
  <r>
    <s v="FB000764"/>
    <s v="Dresses"/>
    <s v="Gap"/>
    <x v="0"/>
    <s v="S"/>
    <s v="White"/>
    <n v="107.64"/>
    <n v="7.5"/>
    <n v="99.57"/>
    <d v="2024-09-10T00:00:00"/>
    <n v="21"/>
    <n v="4.5999999999999996"/>
    <n v="4.5999999999999996"/>
    <b v="0"/>
    <s v="null"/>
    <s v="No Return"/>
    <n v="2090.9699999999998"/>
  </r>
  <r>
    <s v="FB000765"/>
    <s v="Shoes"/>
    <s v="H&amp;M"/>
    <x v="0"/>
    <s v="L"/>
    <s v="Blue"/>
    <n v="63.12"/>
    <n v="0"/>
    <n v="63.12"/>
    <d v="2024-11-08T00:00:00"/>
    <n v="35"/>
    <n v="2.9"/>
    <n v="2.9"/>
    <b v="0"/>
    <s v="null"/>
    <s v="No Return"/>
    <n v="2209.1999999999998"/>
  </r>
  <r>
    <s v="FB000766"/>
    <s v="Bottoms"/>
    <s v="Gap"/>
    <x v="2"/>
    <s v="L"/>
    <s v="Blue"/>
    <n v="58.91"/>
    <n v="0"/>
    <n v="58.91"/>
    <d v="2025-08-06T00:00:00"/>
    <n v="17"/>
    <n v="2"/>
    <n v="2"/>
    <b v="0"/>
    <s v="null"/>
    <s v="No Return"/>
    <n v="1001.4699999999999"/>
  </r>
  <r>
    <s v="FB000767"/>
    <s v="Bottoms"/>
    <s v="H&amp;M"/>
    <x v="3"/>
    <s v="L"/>
    <s v="Green"/>
    <n v="93.27"/>
    <n v="0"/>
    <n v="93.27"/>
    <d v="2025-08-06T00:00:00"/>
    <n v="18"/>
    <n v="3.7"/>
    <n v="3.7"/>
    <b v="0"/>
    <s v="null"/>
    <s v="No Return"/>
    <n v="1678.86"/>
  </r>
  <r>
    <s v="FB000768"/>
    <s v="Dresses"/>
    <s v="Forever21"/>
    <x v="0"/>
    <s v="XL"/>
    <s v="Green"/>
    <n v="147.88"/>
    <n v="36.799999999999997"/>
    <n v="93.46"/>
    <d v="2024-09-08T00:00:00"/>
    <n v="37"/>
    <n v="3.3"/>
    <n v="3.3"/>
    <b v="0"/>
    <s v="null"/>
    <s v="No Return"/>
    <n v="3458.02"/>
  </r>
  <r>
    <s v="FB000769"/>
    <s v="Tops"/>
    <s v="Uniqlo"/>
    <x v="2"/>
    <s v="L"/>
    <s v="Gray"/>
    <n v="30.53"/>
    <n v="0"/>
    <n v="30.53"/>
    <d v="2025-08-06T00:00:00"/>
    <n v="25"/>
    <n v="2.5"/>
    <n v="2.5"/>
    <b v="0"/>
    <s v="null"/>
    <s v="No Return"/>
    <n v="763.25"/>
  </r>
  <r>
    <s v="FB000770"/>
    <s v="Tops"/>
    <s v="Zara"/>
    <x v="2"/>
    <s v="S"/>
    <s v="White"/>
    <n v="104.96"/>
    <n v="1.6"/>
    <n v="103.28"/>
    <d v="2025-08-06T00:00:00"/>
    <n v="33"/>
    <n v="2"/>
    <n v="2"/>
    <b v="0"/>
    <s v="null"/>
    <s v="No Return"/>
    <n v="3408.2400000000002"/>
  </r>
  <r>
    <s v="FB000771"/>
    <s v="Dresses"/>
    <s v="H&amp;M"/>
    <x v="1"/>
    <s v="XS"/>
    <s v="Blue"/>
    <n v="75.52"/>
    <n v="0"/>
    <n v="75.52"/>
    <d v="2025-08-06T00:00:00"/>
    <n v="2"/>
    <n v="2.8"/>
    <n v="2.8"/>
    <b v="0"/>
    <s v="null"/>
    <s v="No Return"/>
    <n v="151.04"/>
  </r>
  <r>
    <s v="FB000772"/>
    <s v="Bottoms"/>
    <s v="Gap"/>
    <x v="1"/>
    <s v="M"/>
    <s v="Red"/>
    <n v="54.7"/>
    <n v="0"/>
    <n v="54.7"/>
    <d v="2025-08-06T00:00:00"/>
    <n v="18"/>
    <n v="4.2"/>
    <n v="4.2"/>
    <b v="0"/>
    <s v="null"/>
    <s v="No Return"/>
    <n v="984.6"/>
  </r>
  <r>
    <s v="FB000773"/>
    <s v="Shoes"/>
    <s v="Ann Taylor"/>
    <x v="3"/>
    <s v="XS"/>
    <s v="Black"/>
    <n v="126.25"/>
    <n v="25.9"/>
    <n v="93.55"/>
    <d v="2025-08-06T00:00:00"/>
    <n v="40"/>
    <n v="1.5"/>
    <n v="1.5"/>
    <b v="1"/>
    <s v="Size Issue"/>
    <s v="Size Issue"/>
    <n v="3742"/>
  </r>
  <r>
    <s v="FB000774"/>
    <s v="Shoes"/>
    <s v="Banana Republic"/>
    <x v="3"/>
    <s v="XS"/>
    <s v="Blue"/>
    <n v="63.86"/>
    <n v="52.8"/>
    <n v="30.14"/>
    <d v="2025-08-06T00:00:00"/>
    <n v="23"/>
    <s v="null"/>
    <n v="3"/>
    <b v="0"/>
    <s v="null"/>
    <s v="No Return"/>
    <n v="693.22"/>
  </r>
  <r>
    <s v="FB000775"/>
    <s v="Accessories"/>
    <s v="Uniqlo"/>
    <x v="1"/>
    <s v="null"/>
    <s v="Red"/>
    <n v="75.930000000000007"/>
    <n v="0"/>
    <n v="75.930000000000007"/>
    <d v="2025-08-06T00:00:00"/>
    <n v="32"/>
    <n v="3.1"/>
    <n v="3.1"/>
    <b v="0"/>
    <s v="null"/>
    <s v="No Return"/>
    <n v="2429.7600000000002"/>
  </r>
  <r>
    <s v="FB000776"/>
    <s v="Tops"/>
    <s v="Zara"/>
    <x v="2"/>
    <s v="M"/>
    <s v="Brown"/>
    <n v="82.51"/>
    <n v="27.3"/>
    <n v="59.98"/>
    <d v="2025-08-06T00:00:00"/>
    <n v="9"/>
    <n v="3.8"/>
    <n v="3.8"/>
    <b v="0"/>
    <s v="null"/>
    <s v="No Return"/>
    <n v="539.81999999999994"/>
  </r>
  <r>
    <s v="FB000777"/>
    <s v="Bottoms"/>
    <s v="Banana Republic"/>
    <x v="2"/>
    <s v="XXL"/>
    <s v="Green"/>
    <n v="46.02"/>
    <n v="0"/>
    <n v="46.02"/>
    <d v="2025-08-06T00:00:00"/>
    <n v="21"/>
    <n v="1.1000000000000001"/>
    <n v="1.1000000000000001"/>
    <b v="0"/>
    <s v="null"/>
    <s v="No Return"/>
    <n v="966.42000000000007"/>
  </r>
  <r>
    <s v="FB000778"/>
    <s v="Dresses"/>
    <s v="Mango"/>
    <x v="1"/>
    <s v="XXL"/>
    <s v="Brown"/>
    <n v="125.67"/>
    <n v="45.5"/>
    <n v="68.489999999999995"/>
    <d v="2025-08-06T00:00:00"/>
    <n v="27"/>
    <n v="1.6"/>
    <n v="1.6"/>
    <b v="0"/>
    <s v="null"/>
    <s v="No Return"/>
    <n v="1849.2299999999998"/>
  </r>
  <r>
    <s v="FB000779"/>
    <s v="Shoes"/>
    <s v="Mango"/>
    <x v="1"/>
    <s v="S"/>
    <s v="Red"/>
    <n v="65.61"/>
    <n v="50.7"/>
    <n v="32.35"/>
    <d v="2025-08-06T00:00:00"/>
    <n v="23"/>
    <n v="1.1000000000000001"/>
    <n v="1.1000000000000001"/>
    <b v="0"/>
    <s v="null"/>
    <s v="No Return"/>
    <n v="744.05000000000007"/>
  </r>
  <r>
    <s v="FB000780"/>
    <s v="Dresses"/>
    <s v="Banana Republic"/>
    <x v="3"/>
    <s v="XS"/>
    <s v="Beige"/>
    <n v="91.61"/>
    <n v="0"/>
    <n v="91.61"/>
    <d v="2025-08-06T00:00:00"/>
    <n v="31"/>
    <n v="1.4"/>
    <n v="1.4"/>
    <b v="0"/>
    <s v="null"/>
    <s v="No Return"/>
    <n v="2839.91"/>
  </r>
  <r>
    <s v="FB000781"/>
    <s v="Outerwear"/>
    <s v="H&amp;M"/>
    <x v="3"/>
    <s v="XS"/>
    <s v="Pink"/>
    <n v="162.78"/>
    <n v="0"/>
    <n v="162.78"/>
    <d v="2025-08-06T00:00:00"/>
    <n v="0"/>
    <s v="null"/>
    <n v="3"/>
    <b v="0"/>
    <s v="null"/>
    <s v="No Return"/>
    <n v="0"/>
  </r>
  <r>
    <s v="FB000782"/>
    <s v="Outerwear"/>
    <s v="Mango"/>
    <x v="1"/>
    <s v="M"/>
    <s v="Gray"/>
    <n v="134.35"/>
    <n v="35.299999999999997"/>
    <n v="86.92"/>
    <d v="2025-08-06T00:00:00"/>
    <n v="36"/>
    <s v="null"/>
    <n v="3"/>
    <b v="0"/>
    <s v="null"/>
    <s v="No Return"/>
    <n v="3129.12"/>
  </r>
  <r>
    <s v="FB000783"/>
    <s v="Bottoms"/>
    <s v="Mango"/>
    <x v="0"/>
    <s v="null"/>
    <s v="Gray"/>
    <n v="77.739999999999995"/>
    <n v="38.799999999999997"/>
    <n v="47.58"/>
    <d v="2025-07-11T00:00:00"/>
    <n v="23"/>
    <n v="4.3"/>
    <n v="4.3"/>
    <b v="0"/>
    <s v="null"/>
    <s v="No Return"/>
    <n v="1094.3399999999999"/>
  </r>
  <r>
    <s v="FB000784"/>
    <s v="Accessories"/>
    <s v="Gap"/>
    <x v="3"/>
    <s v="null"/>
    <s v="Brown"/>
    <n v="49.33"/>
    <n v="59.9"/>
    <n v="19.78"/>
    <d v="2025-08-06T00:00:00"/>
    <n v="47"/>
    <s v="null"/>
    <n v="3"/>
    <b v="0"/>
    <s v="null"/>
    <s v="No Return"/>
    <n v="929.66000000000008"/>
  </r>
  <r>
    <s v="FB000785"/>
    <s v="Outerwear"/>
    <s v="Forever21"/>
    <x v="3"/>
    <s v="S"/>
    <s v="Gray"/>
    <n v="231.52"/>
    <n v="17.3"/>
    <n v="191.47"/>
    <d v="2025-08-06T00:00:00"/>
    <n v="49"/>
    <n v="2.1"/>
    <n v="2.1"/>
    <b v="0"/>
    <s v="null"/>
    <s v="No Return"/>
    <n v="9382.0300000000007"/>
  </r>
  <r>
    <s v="FB000786"/>
    <s v="Outerwear"/>
    <s v="Gap"/>
    <x v="1"/>
    <s v="XL"/>
    <s v="White"/>
    <n v="140.1"/>
    <n v="0"/>
    <n v="140.1"/>
    <d v="2025-08-06T00:00:00"/>
    <n v="14"/>
    <n v="3.9"/>
    <n v="3.9"/>
    <b v="0"/>
    <s v="null"/>
    <s v="No Return"/>
    <n v="1961.3999999999999"/>
  </r>
  <r>
    <s v="FB000787"/>
    <s v="Dresses"/>
    <s v="Ann Taylor"/>
    <x v="3"/>
    <s v="S"/>
    <s v="Pink"/>
    <n v="117.38"/>
    <n v="27.8"/>
    <n v="84.75"/>
    <d v="2025-08-06T00:00:00"/>
    <n v="34"/>
    <n v="2.8"/>
    <n v="2.8"/>
    <b v="1"/>
    <s v="Quality Issue"/>
    <s v="Quality Issue"/>
    <n v="2881.5"/>
  </r>
  <r>
    <s v="FB000788"/>
    <s v="Tops"/>
    <s v="Ann Taylor"/>
    <x v="0"/>
    <s v="S"/>
    <s v="Purple"/>
    <n v="83.98"/>
    <n v="0"/>
    <n v="83.98"/>
    <d v="2024-08-29T00:00:00"/>
    <n v="23"/>
    <n v="1.9"/>
    <n v="1.9"/>
    <b v="0"/>
    <s v="null"/>
    <s v="No Return"/>
    <n v="1931.5400000000002"/>
  </r>
  <r>
    <s v="FB000789"/>
    <s v="Dresses"/>
    <s v="H&amp;M"/>
    <x v="0"/>
    <s v="XL"/>
    <s v="Navy"/>
    <n v="111.67"/>
    <n v="53.5"/>
    <n v="51.93"/>
    <d v="2025-02-05T00:00:00"/>
    <n v="19"/>
    <s v="null"/>
    <n v="3"/>
    <b v="0"/>
    <s v="null"/>
    <s v="No Return"/>
    <n v="986.67"/>
  </r>
  <r>
    <s v="FB000790"/>
    <s v="Bottoms"/>
    <s v="H&amp;M"/>
    <x v="3"/>
    <s v="S"/>
    <s v="White"/>
    <n v="25.16"/>
    <n v="0"/>
    <n v="25.16"/>
    <d v="2025-08-06T00:00:00"/>
    <n v="37"/>
    <n v="2.8"/>
    <n v="2.8"/>
    <b v="0"/>
    <s v="null"/>
    <s v="No Return"/>
    <n v="930.92"/>
  </r>
  <r>
    <s v="FB000791"/>
    <s v="Outerwear"/>
    <s v="Banana Republic"/>
    <x v="2"/>
    <s v="XL"/>
    <s v="Blue"/>
    <n v="175.82"/>
    <n v="23"/>
    <n v="135.38"/>
    <d v="2025-08-06T00:00:00"/>
    <n v="1"/>
    <n v="3.7"/>
    <n v="3.7"/>
    <b v="0"/>
    <s v="null"/>
    <s v="No Return"/>
    <n v="135.38"/>
  </r>
  <r>
    <s v="FB000792"/>
    <s v="Tops"/>
    <s v="Mango"/>
    <x v="3"/>
    <s v="XS"/>
    <s v="Green"/>
    <n v="53.25"/>
    <n v="37.5"/>
    <n v="33.28"/>
    <d v="2025-08-06T00:00:00"/>
    <n v="33"/>
    <n v="4.3"/>
    <n v="4.3"/>
    <b v="0"/>
    <s v="null"/>
    <s v="No Return"/>
    <n v="1098.24"/>
  </r>
  <r>
    <s v="FB000793"/>
    <s v="Outerwear"/>
    <s v="Banana Republic"/>
    <x v="2"/>
    <s v="M"/>
    <s v="Purple"/>
    <n v="215.19"/>
    <n v="43"/>
    <n v="122.66"/>
    <d v="2025-08-06T00:00:00"/>
    <n v="48"/>
    <n v="2.5"/>
    <n v="2.5"/>
    <b v="0"/>
    <s v="null"/>
    <s v="No Return"/>
    <n v="5887.68"/>
  </r>
  <r>
    <s v="FB000794"/>
    <s v="Bottoms"/>
    <s v="Zara"/>
    <x v="3"/>
    <s v="S"/>
    <s v="Pink"/>
    <n v="78.41"/>
    <n v="20.7"/>
    <n v="62.18"/>
    <d v="2025-08-06T00:00:00"/>
    <n v="9"/>
    <n v="4.4000000000000004"/>
    <n v="4.4000000000000004"/>
    <b v="0"/>
    <s v="null"/>
    <s v="No Return"/>
    <n v="559.62"/>
  </r>
  <r>
    <s v="FB000795"/>
    <s v="Shoes"/>
    <s v="Zara"/>
    <x v="3"/>
    <s v="XXL"/>
    <s v="Pink"/>
    <n v="173.15"/>
    <n v="0"/>
    <n v="173.15"/>
    <d v="2025-08-06T00:00:00"/>
    <n v="45"/>
    <n v="2.2000000000000002"/>
    <n v="2.2000000000000002"/>
    <b v="0"/>
    <s v="null"/>
    <s v="No Return"/>
    <n v="7791.75"/>
  </r>
  <r>
    <s v="FB000796"/>
    <s v="Accessories"/>
    <s v="Zara"/>
    <x v="2"/>
    <s v="null"/>
    <s v="Blue"/>
    <n v="16.84"/>
    <n v="36.6"/>
    <n v="10.68"/>
    <d v="2025-08-06T00:00:00"/>
    <n v="34"/>
    <n v="1.7"/>
    <n v="1.7"/>
    <b v="0"/>
    <s v="null"/>
    <s v="No Return"/>
    <n v="363.12"/>
  </r>
  <r>
    <s v="FB000797"/>
    <s v="Outerwear"/>
    <s v="Forever21"/>
    <x v="3"/>
    <s v="S"/>
    <s v="Purple"/>
    <n v="128.6"/>
    <n v="0"/>
    <n v="128.6"/>
    <d v="2025-08-06T00:00:00"/>
    <n v="11"/>
    <n v="2.2999999999999998"/>
    <n v="2.2999999999999998"/>
    <b v="0"/>
    <s v="null"/>
    <s v="No Return"/>
    <n v="1414.6"/>
  </r>
  <r>
    <s v="FB000798"/>
    <s v="Outerwear"/>
    <s v="Ann Taylor"/>
    <x v="0"/>
    <s v="XXL"/>
    <s v="Green"/>
    <n v="131.74"/>
    <n v="0"/>
    <n v="131.74"/>
    <d v="2024-09-13T00:00:00"/>
    <n v="46"/>
    <n v="4.5999999999999996"/>
    <n v="4.5999999999999996"/>
    <b v="0"/>
    <s v="null"/>
    <s v="No Return"/>
    <n v="6060.0400000000009"/>
  </r>
  <r>
    <s v="FB000799"/>
    <s v="Bottoms"/>
    <s v="Forever21"/>
    <x v="3"/>
    <s v="XXL"/>
    <s v="White"/>
    <n v="28.15"/>
    <n v="12.7"/>
    <n v="24.57"/>
    <d v="2025-08-06T00:00:00"/>
    <n v="13"/>
    <n v="3.9"/>
    <n v="3.9"/>
    <b v="0"/>
    <s v="null"/>
    <s v="No Return"/>
    <n v="319.41000000000003"/>
  </r>
  <r>
    <s v="FB000800"/>
    <s v="Outerwear"/>
    <s v="Forever21"/>
    <x v="1"/>
    <s v="XL"/>
    <s v="Red"/>
    <n v="165.1"/>
    <n v="58.4"/>
    <n v="68.680000000000007"/>
    <d v="2025-08-06T00:00:00"/>
    <n v="29"/>
    <n v="1.2"/>
    <n v="1.2"/>
    <b v="0"/>
    <s v="null"/>
    <s v="No Return"/>
    <n v="1991.7200000000003"/>
  </r>
  <r>
    <s v="FB000801"/>
    <s v="Tops"/>
    <s v="Mango"/>
    <x v="0"/>
    <s v="XL"/>
    <s v="Gray"/>
    <n v="49.62"/>
    <n v="0.8"/>
    <n v="49.22"/>
    <d v="2024-11-17T00:00:00"/>
    <n v="22"/>
    <n v="2.2999999999999998"/>
    <n v="2.2999999999999998"/>
    <b v="0"/>
    <s v="null"/>
    <s v="No Return"/>
    <n v="1082.8399999999999"/>
  </r>
  <r>
    <s v="FB000802"/>
    <s v="Tops"/>
    <s v="Banana Republic"/>
    <x v="2"/>
    <s v="XL"/>
    <s v="Black"/>
    <n v="98.52"/>
    <n v="18.899999999999999"/>
    <n v="79.900000000000006"/>
    <d v="2025-08-06T00:00:00"/>
    <n v="37"/>
    <n v="4.0999999999999996"/>
    <n v="4.0999999999999996"/>
    <b v="1"/>
    <s v="Wrong Item"/>
    <s v="Wrong Item"/>
    <n v="2956.3"/>
  </r>
  <r>
    <s v="FB000803"/>
    <s v="Shoes"/>
    <s v="Mango"/>
    <x v="2"/>
    <s v="S"/>
    <s v="Green"/>
    <n v="94.19"/>
    <n v="30.8"/>
    <n v="65.180000000000007"/>
    <d v="2025-08-06T00:00:00"/>
    <n v="31"/>
    <n v="1.4"/>
    <n v="1.4"/>
    <b v="0"/>
    <s v="null"/>
    <s v="No Return"/>
    <n v="2020.5800000000002"/>
  </r>
  <r>
    <s v="FB000804"/>
    <s v="Accessories"/>
    <s v="Forever21"/>
    <x v="1"/>
    <s v="null"/>
    <s v="Gray"/>
    <n v="23.5"/>
    <n v="0"/>
    <n v="23.5"/>
    <d v="2025-08-06T00:00:00"/>
    <n v="14"/>
    <n v="3.9"/>
    <n v="3.9"/>
    <b v="1"/>
    <s v="Quality Issue"/>
    <s v="Quality Issue"/>
    <n v="329"/>
  </r>
  <r>
    <s v="FB000805"/>
    <s v="Bottoms"/>
    <s v="Zara"/>
    <x v="2"/>
    <s v="S"/>
    <s v="Beige"/>
    <n v="109.36"/>
    <n v="0"/>
    <n v="109.36"/>
    <d v="2025-08-06T00:00:00"/>
    <n v="0"/>
    <n v="1.1000000000000001"/>
    <n v="1.1000000000000001"/>
    <b v="0"/>
    <s v="null"/>
    <s v="No Return"/>
    <n v="0"/>
  </r>
  <r>
    <s v="FB000806"/>
    <s v="Accessories"/>
    <s v="H&amp;M"/>
    <x v="2"/>
    <s v="null"/>
    <s v="Blue"/>
    <n v="69.73"/>
    <n v="0"/>
    <n v="69.73"/>
    <d v="2025-08-06T00:00:00"/>
    <n v="7"/>
    <n v="1.1000000000000001"/>
    <n v="1.1000000000000001"/>
    <b v="1"/>
    <s v="Color Mismatch"/>
    <s v="Color Mismatch"/>
    <n v="488.11"/>
  </r>
  <r>
    <s v="FB000807"/>
    <s v="Shoes"/>
    <s v="H&amp;M"/>
    <x v="3"/>
    <s v="XS"/>
    <s v="Green"/>
    <n v="199.03"/>
    <n v="57.3"/>
    <n v="84.99"/>
    <d v="2025-08-06T00:00:00"/>
    <n v="37"/>
    <n v="3.4"/>
    <n v="3.4"/>
    <b v="0"/>
    <s v="null"/>
    <s v="No Return"/>
    <n v="3144.6299999999997"/>
  </r>
  <r>
    <s v="FB000808"/>
    <s v="Bottoms"/>
    <s v="Gap"/>
    <x v="0"/>
    <s v="M"/>
    <s v="White"/>
    <n v="82.32"/>
    <n v="56.7"/>
    <n v="35.64"/>
    <d v="2024-12-23T00:00:00"/>
    <n v="41"/>
    <s v="null"/>
    <n v="3"/>
    <b v="0"/>
    <s v="null"/>
    <s v="No Return"/>
    <n v="1461.24"/>
  </r>
  <r>
    <s v="FB000809"/>
    <s v="Bottoms"/>
    <s v="Uniqlo"/>
    <x v="0"/>
    <s v="M"/>
    <s v="Navy"/>
    <n v="52.42"/>
    <n v="9.9"/>
    <n v="47.23"/>
    <d v="2024-10-16T00:00:00"/>
    <n v="42"/>
    <n v="3.5"/>
    <n v="3.5"/>
    <b v="0"/>
    <s v="null"/>
    <s v="No Return"/>
    <n v="1983.6599999999999"/>
  </r>
  <r>
    <s v="FB000810"/>
    <s v="Outerwear"/>
    <s v="Ann Taylor"/>
    <x v="2"/>
    <s v="S"/>
    <s v="White"/>
    <n v="180.49"/>
    <n v="0"/>
    <n v="180.49"/>
    <d v="2025-08-06T00:00:00"/>
    <n v="18"/>
    <n v="2.5"/>
    <n v="2.5"/>
    <b v="1"/>
    <s v="Wrong Item"/>
    <s v="Wrong Item"/>
    <n v="3248.82"/>
  </r>
  <r>
    <s v="FB000811"/>
    <s v="Dresses"/>
    <s v="Ann Taylor"/>
    <x v="2"/>
    <s v="XL"/>
    <s v="White"/>
    <n v="63.02"/>
    <n v="0"/>
    <n v="63.02"/>
    <d v="2025-08-06T00:00:00"/>
    <n v="37"/>
    <n v="2.5"/>
    <n v="2.5"/>
    <b v="0"/>
    <s v="null"/>
    <s v="No Return"/>
    <n v="2331.7400000000002"/>
  </r>
  <r>
    <s v="FB000812"/>
    <s v="Tops"/>
    <s v="Mango"/>
    <x v="0"/>
    <s v="XL"/>
    <s v="Red"/>
    <n v="97.05"/>
    <n v="0"/>
    <n v="97.05"/>
    <d v="2024-12-25T00:00:00"/>
    <n v="9"/>
    <s v="null"/>
    <n v="3"/>
    <b v="0"/>
    <s v="null"/>
    <s v="No Return"/>
    <n v="873.44999999999993"/>
  </r>
  <r>
    <s v="FB000813"/>
    <s v="Bottoms"/>
    <s v="Zara"/>
    <x v="1"/>
    <s v="XXL"/>
    <s v="Pink"/>
    <n v="79.62"/>
    <n v="0"/>
    <n v="79.62"/>
    <d v="2025-08-06T00:00:00"/>
    <n v="37"/>
    <n v="4.0999999999999996"/>
    <n v="4.0999999999999996"/>
    <b v="0"/>
    <s v="null"/>
    <s v="No Return"/>
    <n v="2945.94"/>
  </r>
  <r>
    <s v="FB000814"/>
    <s v="Dresses"/>
    <s v="Zara"/>
    <x v="1"/>
    <s v="M"/>
    <s v="Red"/>
    <n v="82.5"/>
    <n v="0"/>
    <n v="82.5"/>
    <d v="2025-08-06T00:00:00"/>
    <n v="0"/>
    <s v="null"/>
    <n v="3"/>
    <b v="0"/>
    <s v="null"/>
    <s v="No Return"/>
    <n v="0"/>
  </r>
  <r>
    <s v="FB000815"/>
    <s v="Bottoms"/>
    <s v="Ann Taylor"/>
    <x v="0"/>
    <s v="L"/>
    <s v="Purple"/>
    <n v="117.18"/>
    <n v="13.7"/>
    <n v="101.13"/>
    <d v="2025-08-02T00:00:00"/>
    <n v="5"/>
    <n v="4.8"/>
    <n v="4.8"/>
    <b v="0"/>
    <s v="null"/>
    <s v="No Return"/>
    <n v="505.65"/>
  </r>
  <r>
    <s v="FB000816"/>
    <s v="Outerwear"/>
    <s v="Ann Taylor"/>
    <x v="0"/>
    <s v="XS"/>
    <s v="Brown"/>
    <n v="174.05"/>
    <n v="0"/>
    <n v="174.05"/>
    <d v="2025-04-13T00:00:00"/>
    <n v="9"/>
    <s v="null"/>
    <n v="3"/>
    <b v="0"/>
    <s v="null"/>
    <s v="No Return"/>
    <n v="1566.45"/>
  </r>
  <r>
    <s v="FB000817"/>
    <s v="Bottoms"/>
    <s v="Forever21"/>
    <x v="0"/>
    <s v="XS"/>
    <s v="Brown"/>
    <n v="58.29"/>
    <n v="0"/>
    <n v="58.29"/>
    <d v="2025-01-07T00:00:00"/>
    <n v="22"/>
    <n v="2.2999999999999998"/>
    <n v="2.2999999999999998"/>
    <b v="0"/>
    <s v="null"/>
    <s v="No Return"/>
    <n v="1282.3799999999999"/>
  </r>
  <r>
    <s v="FB000818"/>
    <s v="Bottoms"/>
    <s v="H&amp;M"/>
    <x v="3"/>
    <s v="M"/>
    <s v="White"/>
    <n v="61.42"/>
    <n v="57.5"/>
    <n v="26.1"/>
    <d v="2025-08-06T00:00:00"/>
    <n v="3"/>
    <n v="4.8"/>
    <n v="4.8"/>
    <b v="0"/>
    <s v="null"/>
    <s v="No Return"/>
    <n v="78.300000000000011"/>
  </r>
  <r>
    <s v="FB000819"/>
    <s v="Accessories"/>
    <s v="Zara"/>
    <x v="1"/>
    <s v="null"/>
    <s v="Pink"/>
    <n v="20.239999999999998"/>
    <n v="0"/>
    <n v="20.239999999999998"/>
    <d v="2025-08-06T00:00:00"/>
    <n v="20"/>
    <n v="4.0999999999999996"/>
    <n v="4.0999999999999996"/>
    <b v="0"/>
    <s v="null"/>
    <s v="No Return"/>
    <n v="404.79999999999995"/>
  </r>
  <r>
    <s v="FB000820"/>
    <s v="Bottoms"/>
    <s v="Zara"/>
    <x v="2"/>
    <s v="L"/>
    <s v="Red"/>
    <n v="88.58"/>
    <n v="0"/>
    <n v="88.58"/>
    <d v="2025-08-06T00:00:00"/>
    <n v="50"/>
    <s v="null"/>
    <n v="3"/>
    <b v="0"/>
    <s v="null"/>
    <s v="No Return"/>
    <n v="4429"/>
  </r>
  <r>
    <s v="FB000821"/>
    <s v="Bottoms"/>
    <s v="Ann Taylor"/>
    <x v="1"/>
    <s v="XXL"/>
    <s v="Purple"/>
    <n v="67.92"/>
    <n v="0"/>
    <n v="67.92"/>
    <d v="2025-08-06T00:00:00"/>
    <n v="23"/>
    <n v="1.8"/>
    <n v="1.8"/>
    <b v="1"/>
    <s v="Size Issue"/>
    <s v="Size Issue"/>
    <n v="1562.16"/>
  </r>
  <r>
    <s v="FB000822"/>
    <s v="Accessories"/>
    <s v="Ann Taylor"/>
    <x v="2"/>
    <s v="null"/>
    <s v="White"/>
    <n v="25.39"/>
    <n v="0"/>
    <n v="25.39"/>
    <d v="2025-08-06T00:00:00"/>
    <n v="42"/>
    <n v="1.8"/>
    <n v="1.8"/>
    <b v="0"/>
    <s v="null"/>
    <s v="No Return"/>
    <n v="1066.3800000000001"/>
  </r>
  <r>
    <s v="FB000823"/>
    <s v="Dresses"/>
    <s v="Forever21"/>
    <x v="1"/>
    <s v="S"/>
    <s v="Black"/>
    <n v="115.89"/>
    <n v="39.4"/>
    <n v="70.23"/>
    <d v="2025-08-06T00:00:00"/>
    <n v="14"/>
    <n v="3.8"/>
    <n v="3.8"/>
    <b v="1"/>
    <s v="Damaged"/>
    <s v="Damaged"/>
    <n v="983.22"/>
  </r>
  <r>
    <s v="FB000824"/>
    <s v="Bottoms"/>
    <s v="Forever21"/>
    <x v="3"/>
    <s v="XL"/>
    <s v="Blue"/>
    <n v="103.94"/>
    <n v="16.100000000000001"/>
    <n v="87.21"/>
    <d v="2025-08-06T00:00:00"/>
    <n v="6"/>
    <n v="4.9000000000000004"/>
    <n v="4.9000000000000004"/>
    <b v="1"/>
    <s v="Changed Mind"/>
    <s v="Changed Mind"/>
    <n v="523.26"/>
  </r>
  <r>
    <s v="FB000825"/>
    <s v="Shoes"/>
    <s v="Gap"/>
    <x v="1"/>
    <s v="L"/>
    <s v="Red"/>
    <n v="94.72"/>
    <n v="20.5"/>
    <n v="75.3"/>
    <d v="2025-08-06T00:00:00"/>
    <n v="24"/>
    <n v="3.6"/>
    <n v="3.6"/>
    <b v="0"/>
    <s v="null"/>
    <s v="No Return"/>
    <n v="1807.1999999999998"/>
  </r>
  <r>
    <s v="FB000826"/>
    <s v="Accessories"/>
    <s v="Ann Taylor"/>
    <x v="2"/>
    <s v="null"/>
    <s v="Pink"/>
    <n v="23.28"/>
    <n v="0"/>
    <n v="23.28"/>
    <d v="2025-08-06T00:00:00"/>
    <n v="44"/>
    <n v="3.1"/>
    <n v="3.1"/>
    <b v="1"/>
    <s v="Quality Issue"/>
    <s v="Quality Issue"/>
    <n v="1024.3200000000002"/>
  </r>
  <r>
    <s v="FB000827"/>
    <s v="Tops"/>
    <s v="Gap"/>
    <x v="3"/>
    <s v="S"/>
    <s v="Pink"/>
    <n v="90.73"/>
    <n v="0"/>
    <n v="90.73"/>
    <d v="2025-08-06T00:00:00"/>
    <n v="14"/>
    <n v="1.1000000000000001"/>
    <n v="1.1000000000000001"/>
    <b v="0"/>
    <s v="null"/>
    <s v="No Return"/>
    <n v="1270.22"/>
  </r>
  <r>
    <s v="FB000828"/>
    <s v="Bottoms"/>
    <s v="H&amp;M"/>
    <x v="2"/>
    <s v="XXL"/>
    <s v="Green"/>
    <n v="25.74"/>
    <n v="0"/>
    <n v="25.74"/>
    <d v="2025-08-06T00:00:00"/>
    <n v="33"/>
    <n v="1.1000000000000001"/>
    <n v="1.1000000000000001"/>
    <b v="1"/>
    <s v="Color Mismatch"/>
    <s v="Color Mismatch"/>
    <n v="849.42"/>
  </r>
  <r>
    <s v="FB000829"/>
    <s v="Shoes"/>
    <s v="Ann Taylor"/>
    <x v="0"/>
    <s v="XL"/>
    <s v="Gray"/>
    <n v="162.97"/>
    <n v="0"/>
    <n v="162.97"/>
    <d v="2024-11-22T00:00:00"/>
    <n v="47"/>
    <n v="2.2000000000000002"/>
    <n v="2.2000000000000002"/>
    <b v="1"/>
    <s v="Wrong Item"/>
    <s v="Wrong Item"/>
    <n v="7659.59"/>
  </r>
  <r>
    <s v="FB000830"/>
    <s v="Accessories"/>
    <s v="H&amp;M"/>
    <x v="1"/>
    <s v="null"/>
    <s v="Black"/>
    <n v="50.33"/>
    <n v="8.6999999999999993"/>
    <n v="45.95"/>
    <d v="2025-08-06T00:00:00"/>
    <n v="14"/>
    <n v="1.3"/>
    <n v="1.3"/>
    <b v="0"/>
    <s v="null"/>
    <s v="No Return"/>
    <n v="643.30000000000007"/>
  </r>
  <r>
    <s v="FB000831"/>
    <s v="Shoes"/>
    <s v="Uniqlo"/>
    <x v="0"/>
    <s v="null"/>
    <s v="Pink"/>
    <n v="60.38"/>
    <n v="0"/>
    <n v="60.38"/>
    <d v="2025-04-29T00:00:00"/>
    <n v="0"/>
    <s v="null"/>
    <n v="3"/>
    <b v="0"/>
    <s v="null"/>
    <s v="No Return"/>
    <n v="0"/>
  </r>
  <r>
    <s v="FB000832"/>
    <s v="Tops"/>
    <s v="Uniqlo"/>
    <x v="3"/>
    <s v="XXL"/>
    <s v="Black"/>
    <n v="103.65"/>
    <n v="0"/>
    <n v="103.65"/>
    <d v="2025-08-06T00:00:00"/>
    <n v="29"/>
    <n v="3.7"/>
    <n v="3.7"/>
    <b v="0"/>
    <s v="null"/>
    <s v="No Return"/>
    <n v="3005.8500000000004"/>
  </r>
  <r>
    <s v="FB000833"/>
    <s v="Bottoms"/>
    <s v="Gap"/>
    <x v="0"/>
    <s v="L"/>
    <s v="Beige"/>
    <n v="75.14"/>
    <n v="0"/>
    <n v="75.14"/>
    <d v="2025-01-27T00:00:00"/>
    <n v="41"/>
    <s v="null"/>
    <n v="3"/>
    <b v="1"/>
    <s v="Changed Mind"/>
    <s v="Changed Mind"/>
    <n v="3080.7400000000002"/>
  </r>
  <r>
    <s v="FB000834"/>
    <s v="Shoes"/>
    <s v="H&amp;M"/>
    <x v="1"/>
    <s v="S"/>
    <s v="Pink"/>
    <n v="88"/>
    <n v="0"/>
    <n v="88"/>
    <d v="2025-08-06T00:00:00"/>
    <n v="2"/>
    <n v="1.9"/>
    <n v="1.9"/>
    <b v="0"/>
    <s v="null"/>
    <s v="No Return"/>
    <n v="176"/>
  </r>
  <r>
    <s v="FB000835"/>
    <s v="Dresses"/>
    <s v="Ann Taylor"/>
    <x v="1"/>
    <s v="XS"/>
    <s v="Red"/>
    <n v="69.540000000000006"/>
    <n v="0"/>
    <n v="69.540000000000006"/>
    <d v="2025-08-06T00:00:00"/>
    <n v="21"/>
    <s v="null"/>
    <n v="3"/>
    <b v="0"/>
    <s v="null"/>
    <s v="No Return"/>
    <n v="1460.3400000000001"/>
  </r>
  <r>
    <s v="FB000836"/>
    <s v="Outerwear"/>
    <s v="Mango"/>
    <x v="1"/>
    <s v="XS"/>
    <s v="Pink"/>
    <n v="209.52"/>
    <n v="0"/>
    <n v="209.52"/>
    <d v="2025-08-06T00:00:00"/>
    <n v="48"/>
    <n v="2.6"/>
    <n v="2.6"/>
    <b v="0"/>
    <s v="null"/>
    <s v="No Return"/>
    <n v="10056.960000000001"/>
  </r>
  <r>
    <s v="FB000837"/>
    <s v="Shoes"/>
    <s v="H&amp;M"/>
    <x v="2"/>
    <s v="XXL"/>
    <s v="Beige"/>
    <n v="97.42"/>
    <n v="0"/>
    <n v="97.42"/>
    <d v="2025-08-06T00:00:00"/>
    <n v="35"/>
    <n v="2"/>
    <n v="2"/>
    <b v="0"/>
    <s v="null"/>
    <s v="No Return"/>
    <n v="3409.7000000000003"/>
  </r>
  <r>
    <s v="FB000838"/>
    <s v="Dresses"/>
    <s v="Uniqlo"/>
    <x v="1"/>
    <s v="XS"/>
    <s v="White"/>
    <n v="154.6"/>
    <n v="0"/>
    <n v="154.6"/>
    <d v="2025-08-06T00:00:00"/>
    <n v="38"/>
    <n v="4.5"/>
    <n v="4.5"/>
    <b v="1"/>
    <s v="Changed Mind"/>
    <s v="Changed Mind"/>
    <n v="5874.8"/>
  </r>
  <r>
    <s v="FB000839"/>
    <s v="Bottoms"/>
    <s v="Zara"/>
    <x v="3"/>
    <s v="XL"/>
    <s v="White"/>
    <n v="81.59"/>
    <n v="38"/>
    <n v="50.59"/>
    <d v="2025-08-06T00:00:00"/>
    <n v="31"/>
    <n v="1.2"/>
    <n v="1.2"/>
    <b v="0"/>
    <s v="null"/>
    <s v="No Return"/>
    <n v="1568.2900000000002"/>
  </r>
  <r>
    <s v="FB000840"/>
    <s v="Accessories"/>
    <s v="Mango"/>
    <x v="1"/>
    <s v="null"/>
    <s v="Brown"/>
    <n v="48.04"/>
    <n v="0"/>
    <n v="48.04"/>
    <d v="2025-08-06T00:00:00"/>
    <n v="46"/>
    <n v="4.8"/>
    <n v="4.8"/>
    <b v="0"/>
    <s v="null"/>
    <s v="No Return"/>
    <n v="2209.84"/>
  </r>
  <r>
    <s v="FB000841"/>
    <s v="Tops"/>
    <s v="Banana Republic"/>
    <x v="2"/>
    <s v="S"/>
    <s v="Green"/>
    <n v="70.77"/>
    <n v="0"/>
    <n v="70.77"/>
    <d v="2025-08-06T00:00:00"/>
    <n v="5"/>
    <n v="3.7"/>
    <n v="3.7"/>
    <b v="0"/>
    <s v="null"/>
    <s v="No Return"/>
    <n v="353.84999999999997"/>
  </r>
  <r>
    <s v="FB000842"/>
    <s v="Outerwear"/>
    <s v="Forever21"/>
    <x v="2"/>
    <s v="S"/>
    <s v="Gray"/>
    <n v="103.49"/>
    <n v="0"/>
    <n v="103.49"/>
    <d v="2025-08-06T00:00:00"/>
    <n v="12"/>
    <n v="1.8"/>
    <n v="1.8"/>
    <b v="0"/>
    <s v="null"/>
    <s v="No Return"/>
    <n v="1241.8799999999999"/>
  </r>
  <r>
    <s v="FB000843"/>
    <s v="Outerwear"/>
    <s v="Uniqlo"/>
    <x v="0"/>
    <s v="L"/>
    <s v="Purple"/>
    <n v="138.88999999999999"/>
    <n v="0"/>
    <n v="138.88999999999999"/>
    <d v="2025-01-30T00:00:00"/>
    <n v="10"/>
    <s v="null"/>
    <n v="3"/>
    <b v="0"/>
    <s v="null"/>
    <s v="No Return"/>
    <n v="1388.8999999999999"/>
  </r>
  <r>
    <s v="FB000844"/>
    <s v="Accessories"/>
    <s v="H&amp;M"/>
    <x v="1"/>
    <s v="null"/>
    <s v="Green"/>
    <n v="73.510000000000005"/>
    <n v="32.200000000000003"/>
    <n v="49.84"/>
    <d v="2025-08-06T00:00:00"/>
    <n v="17"/>
    <s v="null"/>
    <n v="3"/>
    <b v="1"/>
    <s v="Wrong Item"/>
    <s v="Wrong Item"/>
    <n v="847.28000000000009"/>
  </r>
  <r>
    <s v="FB000845"/>
    <s v="Bottoms"/>
    <s v="Zara"/>
    <x v="0"/>
    <s v="M"/>
    <s v="Purple"/>
    <n v="82.37"/>
    <n v="0"/>
    <n v="82.37"/>
    <d v="2025-06-04T00:00:00"/>
    <n v="49"/>
    <n v="3.3"/>
    <n v="3.3"/>
    <b v="0"/>
    <s v="null"/>
    <s v="No Return"/>
    <n v="4036.13"/>
  </r>
  <r>
    <s v="FB000846"/>
    <s v="Dresses"/>
    <s v="Ann Taylor"/>
    <x v="3"/>
    <s v="XS"/>
    <s v="Navy"/>
    <n v="81.709999999999994"/>
    <n v="18"/>
    <n v="67"/>
    <d v="2025-08-06T00:00:00"/>
    <n v="28"/>
    <n v="4.7"/>
    <n v="4.7"/>
    <b v="0"/>
    <s v="null"/>
    <s v="No Return"/>
    <n v="1876"/>
  </r>
  <r>
    <s v="FB000847"/>
    <s v="Dresses"/>
    <s v="Banana Republic"/>
    <x v="1"/>
    <s v="XXL"/>
    <s v="Navy"/>
    <n v="107.02"/>
    <n v="10.6"/>
    <n v="95.68"/>
    <d v="2025-08-06T00:00:00"/>
    <n v="6"/>
    <s v="null"/>
    <n v="3"/>
    <b v="0"/>
    <s v="null"/>
    <s v="No Return"/>
    <n v="574.08000000000004"/>
  </r>
  <r>
    <s v="FB000848"/>
    <s v="Bottoms"/>
    <s v="H&amp;M"/>
    <x v="3"/>
    <s v="XL"/>
    <s v="Pink"/>
    <n v="103.23"/>
    <n v="18.7"/>
    <n v="83.93"/>
    <d v="2025-08-06T00:00:00"/>
    <n v="6"/>
    <n v="4"/>
    <n v="4"/>
    <b v="0"/>
    <s v="null"/>
    <s v="No Return"/>
    <n v="503.58000000000004"/>
  </r>
  <r>
    <s v="FB000849"/>
    <s v="Tops"/>
    <s v="Gap"/>
    <x v="2"/>
    <s v="L"/>
    <s v="Blue"/>
    <n v="100.48"/>
    <n v="17.600000000000001"/>
    <n v="82.8"/>
    <d v="2025-08-06T00:00:00"/>
    <n v="19"/>
    <s v="null"/>
    <n v="3"/>
    <b v="0"/>
    <s v="null"/>
    <s v="No Return"/>
    <n v="1573.2"/>
  </r>
  <r>
    <s v="FB000850"/>
    <s v="Shoes"/>
    <s v="Ann Taylor"/>
    <x v="1"/>
    <s v="XL"/>
    <s v="White"/>
    <n v="160.87"/>
    <n v="53.7"/>
    <n v="74.48"/>
    <d v="2025-08-06T00:00:00"/>
    <n v="18"/>
    <s v="null"/>
    <n v="3"/>
    <b v="0"/>
    <s v="null"/>
    <s v="No Return"/>
    <n v="1340.64"/>
  </r>
  <r>
    <s v="FB000851"/>
    <s v="Accessories"/>
    <s v="Mango"/>
    <x v="2"/>
    <s v="null"/>
    <s v="White"/>
    <n v="78.39"/>
    <n v="0"/>
    <n v="78.39"/>
    <d v="2025-08-06T00:00:00"/>
    <n v="7"/>
    <n v="4.2"/>
    <n v="4.2"/>
    <b v="0"/>
    <s v="null"/>
    <s v="No Return"/>
    <n v="548.73"/>
  </r>
  <r>
    <s v="FB000852"/>
    <s v="Outerwear"/>
    <s v="Zara"/>
    <x v="0"/>
    <s v="S"/>
    <s v="Beige"/>
    <n v="168.38"/>
    <n v="23.1"/>
    <n v="129.47999999999999"/>
    <d v="2025-06-04T00:00:00"/>
    <n v="3"/>
    <n v="2"/>
    <n v="2"/>
    <b v="0"/>
    <s v="null"/>
    <s v="No Return"/>
    <n v="388.43999999999994"/>
  </r>
  <r>
    <s v="FB000853"/>
    <s v="Shoes"/>
    <s v="Banana Republic"/>
    <x v="1"/>
    <s v="S"/>
    <s v="Navy"/>
    <n v="128.35"/>
    <n v="0"/>
    <n v="128.35"/>
    <d v="2025-08-06T00:00:00"/>
    <n v="20"/>
    <n v="2.5"/>
    <n v="2.5"/>
    <b v="0"/>
    <s v="null"/>
    <s v="No Return"/>
    <n v="2567"/>
  </r>
  <r>
    <s v="FB000854"/>
    <s v="Dresses"/>
    <s v="Uniqlo"/>
    <x v="0"/>
    <s v="XL"/>
    <s v="Gray"/>
    <n v="138.16999999999999"/>
    <n v="3"/>
    <n v="134.02000000000001"/>
    <d v="2025-04-04T00:00:00"/>
    <n v="34"/>
    <n v="4.0999999999999996"/>
    <n v="4.0999999999999996"/>
    <b v="0"/>
    <s v="null"/>
    <s v="No Return"/>
    <n v="4556.68"/>
  </r>
  <r>
    <s v="FB000855"/>
    <s v="Dresses"/>
    <s v="Uniqlo"/>
    <x v="2"/>
    <s v="M"/>
    <s v="Navy"/>
    <n v="52.45"/>
    <n v="0"/>
    <n v="52.45"/>
    <d v="2025-08-06T00:00:00"/>
    <n v="16"/>
    <n v="1.7"/>
    <n v="1.7"/>
    <b v="0"/>
    <s v="null"/>
    <s v="No Return"/>
    <n v="839.2"/>
  </r>
  <r>
    <s v="FB000856"/>
    <s v="Shoes"/>
    <s v="H&amp;M"/>
    <x v="1"/>
    <s v="XS"/>
    <s v="White"/>
    <n v="171.53"/>
    <n v="0"/>
    <n v="171.53"/>
    <d v="2025-08-06T00:00:00"/>
    <n v="12"/>
    <n v="4.8"/>
    <n v="4.8"/>
    <b v="0"/>
    <s v="null"/>
    <s v="No Return"/>
    <n v="2058.36"/>
  </r>
  <r>
    <s v="FB000857"/>
    <s v="Tops"/>
    <s v="Mango"/>
    <x v="2"/>
    <s v="XXL"/>
    <s v="Brown"/>
    <n v="81.23"/>
    <n v="1.2"/>
    <n v="80.260000000000005"/>
    <d v="2025-08-06T00:00:00"/>
    <n v="10"/>
    <n v="4.9000000000000004"/>
    <n v="4.9000000000000004"/>
    <b v="0"/>
    <s v="null"/>
    <s v="No Return"/>
    <n v="802.6"/>
  </r>
  <r>
    <s v="FB000858"/>
    <s v="Accessories"/>
    <s v="Banana Republic"/>
    <x v="0"/>
    <s v="null"/>
    <s v="Blue"/>
    <n v="31.37"/>
    <n v="44.1"/>
    <n v="17.54"/>
    <d v="2024-09-13T00:00:00"/>
    <n v="11"/>
    <n v="3.4"/>
    <n v="3.4"/>
    <b v="0"/>
    <s v="null"/>
    <s v="No Return"/>
    <n v="192.94"/>
  </r>
  <r>
    <s v="FB000859"/>
    <s v="Bottoms"/>
    <s v="Gap"/>
    <x v="0"/>
    <s v="S"/>
    <s v="Red"/>
    <n v="93.89"/>
    <n v="0"/>
    <n v="93.89"/>
    <d v="2025-02-03T00:00:00"/>
    <n v="3"/>
    <n v="1.8"/>
    <n v="1.8"/>
    <b v="0"/>
    <s v="null"/>
    <s v="No Return"/>
    <n v="281.67"/>
  </r>
  <r>
    <s v="FB000860"/>
    <s v="Bottoms"/>
    <s v="Uniqlo"/>
    <x v="0"/>
    <s v="XL"/>
    <s v="Gray"/>
    <n v="54.84"/>
    <n v="0"/>
    <n v="54.84"/>
    <d v="2024-09-22T00:00:00"/>
    <n v="12"/>
    <n v="3.2"/>
    <n v="3.2"/>
    <b v="0"/>
    <s v="null"/>
    <s v="No Return"/>
    <n v="658.08"/>
  </r>
  <r>
    <s v="FB000861"/>
    <s v="Dresses"/>
    <s v="Zara"/>
    <x v="1"/>
    <s v="L"/>
    <s v="Red"/>
    <n v="140.34"/>
    <n v="0"/>
    <n v="140.34"/>
    <d v="2025-08-06T00:00:00"/>
    <n v="23"/>
    <n v="2.8"/>
    <n v="2.8"/>
    <b v="1"/>
    <s v="Changed Mind"/>
    <s v="Changed Mind"/>
    <n v="3227.82"/>
  </r>
  <r>
    <s v="FB000862"/>
    <s v="Tops"/>
    <s v="Banana Republic"/>
    <x v="2"/>
    <s v="M"/>
    <s v="Red"/>
    <n v="51.88"/>
    <n v="16.8"/>
    <n v="43.16"/>
    <d v="2025-08-06T00:00:00"/>
    <n v="30"/>
    <n v="1.5"/>
    <n v="1.5"/>
    <b v="0"/>
    <s v="null"/>
    <s v="No Return"/>
    <n v="1294.8"/>
  </r>
  <r>
    <s v="FB000863"/>
    <s v="Dresses"/>
    <s v="Mango"/>
    <x v="0"/>
    <s v="S"/>
    <s v="Purple"/>
    <n v="136.19999999999999"/>
    <n v="44.3"/>
    <n v="75.86"/>
    <d v="2024-11-21T00:00:00"/>
    <n v="49"/>
    <s v="null"/>
    <n v="3"/>
    <b v="0"/>
    <s v="null"/>
    <s v="No Return"/>
    <n v="3717.14"/>
  </r>
  <r>
    <s v="FB000864"/>
    <s v="Accessories"/>
    <s v="H&amp;M"/>
    <x v="3"/>
    <s v="null"/>
    <s v="Brown"/>
    <n v="71.19"/>
    <n v="0"/>
    <n v="71.19"/>
    <d v="2025-08-06T00:00:00"/>
    <n v="14"/>
    <n v="2.8"/>
    <n v="2.8"/>
    <b v="0"/>
    <s v="null"/>
    <s v="No Return"/>
    <n v="996.66"/>
  </r>
  <r>
    <s v="FB000865"/>
    <s v="Outerwear"/>
    <s v="Forever21"/>
    <x v="0"/>
    <s v="S"/>
    <s v="Navy"/>
    <n v="241.37"/>
    <n v="44.9"/>
    <n v="132.99"/>
    <d v="2025-05-15T00:00:00"/>
    <n v="23"/>
    <n v="2.1"/>
    <n v="2.1"/>
    <b v="0"/>
    <s v="null"/>
    <s v="No Return"/>
    <n v="3058.7700000000004"/>
  </r>
  <r>
    <s v="FB000866"/>
    <s v="Outerwear"/>
    <s v="Gap"/>
    <x v="2"/>
    <s v="XXL"/>
    <s v="Blue"/>
    <n v="198.26"/>
    <n v="51.3"/>
    <n v="96.55"/>
    <d v="2025-08-06T00:00:00"/>
    <n v="38"/>
    <s v="null"/>
    <n v="3"/>
    <b v="0"/>
    <s v="null"/>
    <s v="No Return"/>
    <n v="3668.9"/>
  </r>
  <r>
    <s v="FB000867"/>
    <s v="Bottoms"/>
    <s v="Ann Taylor"/>
    <x v="1"/>
    <s v="XXL"/>
    <s v="Beige"/>
    <n v="64.069999999999993"/>
    <n v="0"/>
    <n v="64.069999999999993"/>
    <d v="2025-08-06T00:00:00"/>
    <n v="34"/>
    <s v="null"/>
    <n v="3"/>
    <b v="0"/>
    <s v="null"/>
    <s v="No Return"/>
    <n v="2178.3799999999997"/>
  </r>
  <r>
    <s v="FB000868"/>
    <s v="Bottoms"/>
    <s v="Zara"/>
    <x v="2"/>
    <s v="XL"/>
    <s v="Gray"/>
    <n v="110.15"/>
    <n v="10.4"/>
    <n v="98.69"/>
    <d v="2025-08-06T00:00:00"/>
    <n v="36"/>
    <n v="1.6"/>
    <n v="1.6"/>
    <b v="0"/>
    <s v="null"/>
    <s v="No Return"/>
    <n v="3552.84"/>
  </r>
  <r>
    <s v="FB000869"/>
    <s v="Outerwear"/>
    <s v="Forever21"/>
    <x v="0"/>
    <s v="XS"/>
    <s v="Blue"/>
    <n v="120.68"/>
    <n v="0"/>
    <n v="120.68"/>
    <d v="2024-12-21T00:00:00"/>
    <n v="6"/>
    <n v="1.9"/>
    <n v="1.9"/>
    <b v="0"/>
    <s v="null"/>
    <s v="No Return"/>
    <n v="724.08"/>
  </r>
  <r>
    <s v="FB000870"/>
    <s v="Accessories"/>
    <s v="Zara"/>
    <x v="2"/>
    <s v="null"/>
    <s v="Black"/>
    <n v="69.180000000000007"/>
    <n v="31"/>
    <n v="47.73"/>
    <d v="2025-08-06T00:00:00"/>
    <n v="9"/>
    <n v="2.7"/>
    <n v="2.7"/>
    <b v="1"/>
    <s v="Size Issue"/>
    <s v="Size Issue"/>
    <n v="429.57"/>
  </r>
  <r>
    <s v="FB000871"/>
    <s v="Dresses"/>
    <s v="Ann Taylor"/>
    <x v="2"/>
    <s v="L"/>
    <s v="Red"/>
    <n v="134.77000000000001"/>
    <n v="0"/>
    <n v="134.77000000000001"/>
    <d v="2025-08-06T00:00:00"/>
    <n v="36"/>
    <n v="4.8"/>
    <n v="4.8"/>
    <b v="0"/>
    <s v="null"/>
    <s v="No Return"/>
    <n v="4851.72"/>
  </r>
  <r>
    <s v="FB000872"/>
    <s v="Tops"/>
    <s v="Uniqlo"/>
    <x v="0"/>
    <s v="S"/>
    <s v="Black"/>
    <n v="29.93"/>
    <n v="0"/>
    <n v="29.93"/>
    <d v="2024-10-10T00:00:00"/>
    <n v="13"/>
    <s v="null"/>
    <n v="3"/>
    <b v="0"/>
    <s v="null"/>
    <s v="No Return"/>
    <n v="389.09"/>
  </r>
  <r>
    <s v="FB000873"/>
    <s v="Accessories"/>
    <s v="Gap"/>
    <x v="1"/>
    <s v="null"/>
    <s v="White"/>
    <n v="56.09"/>
    <n v="0"/>
    <n v="56.09"/>
    <d v="2025-08-06T00:00:00"/>
    <n v="21"/>
    <n v="4.9000000000000004"/>
    <n v="4.9000000000000004"/>
    <b v="0"/>
    <s v="null"/>
    <s v="No Return"/>
    <n v="1177.8900000000001"/>
  </r>
  <r>
    <s v="FB000874"/>
    <s v="Shoes"/>
    <s v="Gap"/>
    <x v="2"/>
    <s v="XS"/>
    <s v="Green"/>
    <n v="124.81"/>
    <n v="33.1"/>
    <n v="83.5"/>
    <d v="2025-08-06T00:00:00"/>
    <n v="45"/>
    <n v="2.4"/>
    <n v="2.4"/>
    <b v="0"/>
    <s v="null"/>
    <s v="No Return"/>
    <n v="3757.5"/>
  </r>
  <r>
    <s v="FB000875"/>
    <s v="Dresses"/>
    <s v="Zara"/>
    <x v="0"/>
    <s v="M"/>
    <s v="White"/>
    <n v="94.03"/>
    <n v="56.1"/>
    <n v="41.28"/>
    <d v="2024-12-16T00:00:00"/>
    <n v="16"/>
    <n v="1.2"/>
    <n v="1.2"/>
    <b v="0"/>
    <s v="null"/>
    <s v="No Return"/>
    <n v="660.48"/>
  </r>
  <r>
    <s v="FB000876"/>
    <s v="Shoes"/>
    <s v="Zara"/>
    <x v="2"/>
    <s v="XS"/>
    <s v="Red"/>
    <n v="109.51"/>
    <n v="8.1999999999999993"/>
    <n v="100.53"/>
    <d v="2025-08-06T00:00:00"/>
    <n v="12"/>
    <s v="null"/>
    <n v="3"/>
    <b v="0"/>
    <s v="null"/>
    <s v="No Return"/>
    <n v="1206.3600000000001"/>
  </r>
  <r>
    <s v="FB000877"/>
    <s v="Accessories"/>
    <s v="Mango"/>
    <x v="1"/>
    <s v="null"/>
    <s v="Navy"/>
    <n v="31.13"/>
    <n v="0"/>
    <n v="31.13"/>
    <d v="2025-08-06T00:00:00"/>
    <n v="29"/>
    <n v="4.7"/>
    <n v="4.7"/>
    <b v="0"/>
    <s v="null"/>
    <s v="No Return"/>
    <n v="902.77"/>
  </r>
  <r>
    <s v="FB000878"/>
    <s v="Accessories"/>
    <s v="Banana Republic"/>
    <x v="2"/>
    <s v="null"/>
    <s v="Blue"/>
    <n v="66.3"/>
    <n v="1.7"/>
    <n v="65.17"/>
    <d v="2025-08-06T00:00:00"/>
    <n v="28"/>
    <n v="1.6"/>
    <n v="1.6"/>
    <b v="0"/>
    <s v="null"/>
    <s v="No Return"/>
    <n v="1824.76"/>
  </r>
  <r>
    <s v="FB000879"/>
    <s v="Bottoms"/>
    <s v="H&amp;M"/>
    <x v="1"/>
    <s v="M"/>
    <s v="Red"/>
    <n v="66.63"/>
    <n v="28.4"/>
    <n v="47.71"/>
    <d v="2025-08-06T00:00:00"/>
    <n v="32"/>
    <n v="2"/>
    <n v="2"/>
    <b v="0"/>
    <s v="null"/>
    <s v="No Return"/>
    <n v="1526.72"/>
  </r>
  <r>
    <s v="FB000880"/>
    <s v="Bottoms"/>
    <s v="Mango"/>
    <x v="0"/>
    <s v="L"/>
    <s v="Green"/>
    <n v="117.63"/>
    <n v="0"/>
    <n v="117.63"/>
    <d v="2024-09-28T00:00:00"/>
    <n v="18"/>
    <n v="1.2"/>
    <n v="1.2"/>
    <b v="0"/>
    <s v="null"/>
    <s v="No Return"/>
    <n v="2117.34"/>
  </r>
  <r>
    <s v="FB000881"/>
    <s v="Shoes"/>
    <s v="Banana Republic"/>
    <x v="1"/>
    <s v="M"/>
    <s v="Purple"/>
    <n v="174.53"/>
    <n v="0"/>
    <n v="174.53"/>
    <d v="2025-08-06T00:00:00"/>
    <n v="45"/>
    <s v="null"/>
    <n v="3"/>
    <b v="0"/>
    <s v="null"/>
    <s v="No Return"/>
    <n v="7853.85"/>
  </r>
  <r>
    <s v="FB000882"/>
    <s v="Dresses"/>
    <s v="Zara"/>
    <x v="1"/>
    <s v="S"/>
    <s v="Green"/>
    <n v="152.65"/>
    <n v="0"/>
    <n v="152.65"/>
    <d v="2025-08-06T00:00:00"/>
    <n v="27"/>
    <n v="3.7"/>
    <n v="3.7"/>
    <b v="0"/>
    <s v="null"/>
    <s v="No Return"/>
    <n v="4121.55"/>
  </r>
  <r>
    <s v="FB000883"/>
    <s v="Outerwear"/>
    <s v="Ann Taylor"/>
    <x v="3"/>
    <s v="XL"/>
    <s v="Blue"/>
    <n v="83.24"/>
    <n v="0"/>
    <n v="83.24"/>
    <d v="2025-08-06T00:00:00"/>
    <n v="16"/>
    <s v="null"/>
    <n v="3"/>
    <b v="0"/>
    <s v="null"/>
    <s v="No Return"/>
    <n v="1331.84"/>
  </r>
  <r>
    <s v="FB000884"/>
    <s v="Accessories"/>
    <s v="Zara"/>
    <x v="1"/>
    <s v="null"/>
    <s v="Brown"/>
    <n v="40.18"/>
    <n v="0"/>
    <n v="40.18"/>
    <d v="2025-08-06T00:00:00"/>
    <n v="27"/>
    <n v="4.7"/>
    <n v="4.7"/>
    <b v="0"/>
    <s v="null"/>
    <s v="No Return"/>
    <n v="1084.8599999999999"/>
  </r>
  <r>
    <s v="FB000885"/>
    <s v="Bottoms"/>
    <s v="Mango"/>
    <x v="0"/>
    <s v="XL"/>
    <s v="Red"/>
    <n v="73.77"/>
    <n v="22.8"/>
    <n v="56.95"/>
    <d v="2024-08-18T00:00:00"/>
    <n v="0"/>
    <s v="null"/>
    <n v="3"/>
    <b v="0"/>
    <s v="null"/>
    <s v="No Return"/>
    <n v="0"/>
  </r>
  <r>
    <s v="FB000886"/>
    <s v="Accessories"/>
    <s v="Forever21"/>
    <x v="1"/>
    <s v="null"/>
    <s v="Red"/>
    <n v="71.3"/>
    <n v="0"/>
    <n v="71.3"/>
    <d v="2025-08-06T00:00:00"/>
    <n v="29"/>
    <s v="null"/>
    <n v="3"/>
    <b v="0"/>
    <s v="null"/>
    <s v="No Return"/>
    <n v="2067.6999999999998"/>
  </r>
  <r>
    <s v="FB000887"/>
    <s v="Accessories"/>
    <s v="Forever21"/>
    <x v="3"/>
    <s v="null"/>
    <s v="Beige"/>
    <n v="50.3"/>
    <n v="52.8"/>
    <n v="23.74"/>
    <d v="2025-08-06T00:00:00"/>
    <n v="11"/>
    <s v="null"/>
    <n v="3"/>
    <b v="0"/>
    <s v="null"/>
    <s v="No Return"/>
    <n v="261.14"/>
  </r>
  <r>
    <s v="FB000888"/>
    <s v="Accessories"/>
    <s v="H&amp;M"/>
    <x v="0"/>
    <s v="null"/>
    <s v="Green"/>
    <n v="46.97"/>
    <n v="0"/>
    <n v="46.97"/>
    <d v="2025-02-24T00:00:00"/>
    <n v="33"/>
    <n v="2.6"/>
    <n v="2.6"/>
    <b v="0"/>
    <s v="null"/>
    <s v="No Return"/>
    <n v="1550.01"/>
  </r>
  <r>
    <s v="FB000889"/>
    <s v="Shoes"/>
    <s v="Zara"/>
    <x v="2"/>
    <s v="null"/>
    <s v="Brown"/>
    <n v="162.9"/>
    <n v="0"/>
    <n v="162.9"/>
    <d v="2025-08-06T00:00:00"/>
    <n v="30"/>
    <n v="1.9"/>
    <n v="1.9"/>
    <b v="0"/>
    <s v="null"/>
    <s v="No Return"/>
    <n v="4887"/>
  </r>
  <r>
    <s v="FB000890"/>
    <s v="Bottoms"/>
    <s v="Forever21"/>
    <x v="1"/>
    <s v="XL"/>
    <s v="White"/>
    <n v="57.14"/>
    <n v="0"/>
    <n v="57.14"/>
    <d v="2025-08-06T00:00:00"/>
    <n v="39"/>
    <n v="1.4"/>
    <n v="1.4"/>
    <b v="0"/>
    <s v="null"/>
    <s v="No Return"/>
    <n v="2228.46"/>
  </r>
  <r>
    <s v="FB000891"/>
    <s v="Shoes"/>
    <s v="Ann Taylor"/>
    <x v="0"/>
    <s v="L"/>
    <s v="Purple"/>
    <n v="93.6"/>
    <n v="0"/>
    <n v="93.6"/>
    <d v="2024-09-09T00:00:00"/>
    <n v="49"/>
    <n v="4.3"/>
    <n v="4.3"/>
    <b v="0"/>
    <s v="null"/>
    <s v="No Return"/>
    <n v="4586.3999999999996"/>
  </r>
  <r>
    <s v="FB000892"/>
    <s v="Accessories"/>
    <s v="Forever21"/>
    <x v="0"/>
    <s v="null"/>
    <s v="Brown"/>
    <n v="64.56"/>
    <n v="43"/>
    <n v="36.799999999999997"/>
    <d v="2024-08-06T00:00:00"/>
    <n v="36"/>
    <n v="3.9"/>
    <n v="3.9"/>
    <b v="0"/>
    <s v="null"/>
    <s v="No Return"/>
    <n v="1324.8"/>
  </r>
  <r>
    <s v="FB000893"/>
    <s v="Outerwear"/>
    <s v="Ann Taylor"/>
    <x v="1"/>
    <s v="S"/>
    <s v="Navy"/>
    <n v="142.34"/>
    <n v="0"/>
    <n v="142.34"/>
    <d v="2025-08-06T00:00:00"/>
    <n v="43"/>
    <s v="null"/>
    <n v="3"/>
    <b v="0"/>
    <s v="null"/>
    <s v="No Return"/>
    <n v="6120.62"/>
  </r>
  <r>
    <s v="FB000894"/>
    <s v="Shoes"/>
    <s v="Gap"/>
    <x v="0"/>
    <s v="XS"/>
    <s v="White"/>
    <n v="111.02"/>
    <n v="57.8"/>
    <n v="46.85"/>
    <d v="2025-05-19T00:00:00"/>
    <n v="11"/>
    <n v="2.2000000000000002"/>
    <n v="2.2000000000000002"/>
    <b v="0"/>
    <s v="null"/>
    <s v="No Return"/>
    <n v="515.35"/>
  </r>
  <r>
    <s v="FB000895"/>
    <s v="Tops"/>
    <s v="Banana Republic"/>
    <x v="1"/>
    <s v="null"/>
    <s v="Black"/>
    <n v="29.16"/>
    <n v="49"/>
    <n v="14.87"/>
    <d v="2025-08-06T00:00:00"/>
    <n v="31"/>
    <s v="null"/>
    <n v="3"/>
    <b v="0"/>
    <s v="null"/>
    <s v="No Return"/>
    <n v="460.96999999999997"/>
  </r>
  <r>
    <s v="FB000896"/>
    <s v="Tops"/>
    <s v="Ann Taylor"/>
    <x v="3"/>
    <s v="XS"/>
    <s v="Black"/>
    <n v="30.46"/>
    <n v="0"/>
    <n v="30.46"/>
    <d v="2025-08-06T00:00:00"/>
    <n v="19"/>
    <n v="1.2"/>
    <n v="1.2"/>
    <b v="0"/>
    <s v="null"/>
    <s v="No Return"/>
    <n v="578.74"/>
  </r>
  <r>
    <s v="FB000897"/>
    <s v="Accessories"/>
    <s v="Forever21"/>
    <x v="1"/>
    <s v="null"/>
    <s v="Blue"/>
    <n v="31.32"/>
    <n v="0"/>
    <n v="31.32"/>
    <d v="2025-08-06T00:00:00"/>
    <n v="28"/>
    <n v="2.7"/>
    <n v="2.7"/>
    <b v="0"/>
    <s v="null"/>
    <s v="No Return"/>
    <n v="876.96"/>
  </r>
  <r>
    <s v="FB000898"/>
    <s v="Bottoms"/>
    <s v="Uniqlo"/>
    <x v="0"/>
    <s v="M"/>
    <s v="Pink"/>
    <n v="61.78"/>
    <n v="0"/>
    <n v="61.78"/>
    <d v="2025-07-30T00:00:00"/>
    <n v="24"/>
    <n v="3.5"/>
    <n v="3.5"/>
    <b v="0"/>
    <s v="null"/>
    <s v="No Return"/>
    <n v="1482.72"/>
  </r>
  <r>
    <s v="FB000899"/>
    <s v="Outerwear"/>
    <s v="Zara"/>
    <x v="3"/>
    <s v="M"/>
    <s v="Green"/>
    <n v="126.27"/>
    <n v="0"/>
    <n v="126.27"/>
    <d v="2025-08-06T00:00:00"/>
    <n v="1"/>
    <n v="4.7"/>
    <n v="4.7"/>
    <b v="0"/>
    <s v="null"/>
    <s v="No Return"/>
    <n v="126.27"/>
  </r>
  <r>
    <s v="FB000900"/>
    <s v="Outerwear"/>
    <s v="Uniqlo"/>
    <x v="1"/>
    <s v="L"/>
    <s v="White"/>
    <n v="147.53"/>
    <n v="0"/>
    <n v="147.53"/>
    <d v="2025-08-06T00:00:00"/>
    <n v="33"/>
    <n v="4.7"/>
    <n v="4.7"/>
    <b v="1"/>
    <s v="Quality Issue"/>
    <s v="Quality Issue"/>
    <n v="4868.49"/>
  </r>
  <r>
    <s v="FB000901"/>
    <s v="Accessories"/>
    <s v="Banana Republic"/>
    <x v="3"/>
    <s v="null"/>
    <s v="Red"/>
    <n v="36.979999999999997"/>
    <n v="12.2"/>
    <n v="32.47"/>
    <d v="2025-08-06T00:00:00"/>
    <n v="14"/>
    <n v="4.8"/>
    <n v="4.8"/>
    <b v="0"/>
    <s v="null"/>
    <s v="No Return"/>
    <n v="454.58"/>
  </r>
  <r>
    <s v="FB000902"/>
    <s v="Shoes"/>
    <s v="H&amp;M"/>
    <x v="2"/>
    <s v="M"/>
    <s v="Pink"/>
    <n v="172.41"/>
    <n v="0"/>
    <n v="172.41"/>
    <d v="2025-08-06T00:00:00"/>
    <n v="33"/>
    <n v="2.2999999999999998"/>
    <n v="2.2999999999999998"/>
    <b v="0"/>
    <s v="null"/>
    <s v="No Return"/>
    <n v="5689.53"/>
  </r>
  <r>
    <s v="FB000903"/>
    <s v="Accessories"/>
    <s v="H&amp;M"/>
    <x v="0"/>
    <s v="null"/>
    <s v="Pink"/>
    <n v="53.79"/>
    <n v="16"/>
    <n v="45.18"/>
    <d v="2024-10-01T00:00:00"/>
    <n v="32"/>
    <s v="null"/>
    <n v="3"/>
    <b v="0"/>
    <s v="null"/>
    <s v="No Return"/>
    <n v="1445.76"/>
  </r>
  <r>
    <s v="FB000904"/>
    <s v="Shoes"/>
    <s v="Mango"/>
    <x v="3"/>
    <s v="XS"/>
    <s v="Beige"/>
    <n v="80.56"/>
    <n v="0"/>
    <n v="80.56"/>
    <d v="2025-08-06T00:00:00"/>
    <n v="7"/>
    <n v="1.9"/>
    <n v="1.9"/>
    <b v="0"/>
    <s v="null"/>
    <s v="No Return"/>
    <n v="563.92000000000007"/>
  </r>
  <r>
    <s v="FB000905"/>
    <s v="Accessories"/>
    <s v="Mango"/>
    <x v="2"/>
    <s v="null"/>
    <s v="Pink"/>
    <n v="51.72"/>
    <n v="0"/>
    <n v="51.72"/>
    <d v="2025-08-06T00:00:00"/>
    <n v="35"/>
    <n v="3.7"/>
    <n v="3.7"/>
    <b v="1"/>
    <s v="Damaged"/>
    <s v="Damaged"/>
    <n v="1810.2"/>
  </r>
  <r>
    <s v="FB000906"/>
    <s v="Bottoms"/>
    <s v="Mango"/>
    <x v="0"/>
    <s v="XL"/>
    <s v="Pink"/>
    <n v="107.22"/>
    <n v="37.799999999999997"/>
    <n v="66.69"/>
    <d v="2025-07-11T00:00:00"/>
    <n v="21"/>
    <n v="2.9"/>
    <n v="2.9"/>
    <b v="0"/>
    <s v="null"/>
    <s v="No Return"/>
    <n v="1400.49"/>
  </r>
  <r>
    <s v="FB000907"/>
    <s v="Shoes"/>
    <s v="H&amp;M"/>
    <x v="2"/>
    <s v="XXL"/>
    <s v="Green"/>
    <n v="174.99"/>
    <n v="50.1"/>
    <n v="87.32"/>
    <d v="2025-08-06T00:00:00"/>
    <n v="7"/>
    <n v="4.9000000000000004"/>
    <n v="4.9000000000000004"/>
    <b v="0"/>
    <s v="null"/>
    <s v="No Return"/>
    <n v="611.24"/>
  </r>
  <r>
    <s v="FB000908"/>
    <s v="Dresses"/>
    <s v="Forever21"/>
    <x v="0"/>
    <s v="S"/>
    <s v="Blue"/>
    <n v="90.52"/>
    <n v="53.2"/>
    <n v="42.36"/>
    <d v="2025-07-28T00:00:00"/>
    <n v="37"/>
    <n v="2.2000000000000002"/>
    <n v="2.2000000000000002"/>
    <b v="0"/>
    <s v="null"/>
    <s v="No Return"/>
    <n v="1567.32"/>
  </r>
  <r>
    <s v="FB000909"/>
    <s v="Shoes"/>
    <s v="Forever21"/>
    <x v="3"/>
    <s v="XXL"/>
    <s v="Green"/>
    <n v="94.93"/>
    <n v="16.600000000000001"/>
    <n v="79.17"/>
    <d v="2025-08-06T00:00:00"/>
    <n v="39"/>
    <n v="4.8"/>
    <n v="4.8"/>
    <b v="0"/>
    <s v="null"/>
    <s v="No Return"/>
    <n v="3087.63"/>
  </r>
  <r>
    <s v="FB000910"/>
    <s v="Shoes"/>
    <s v="Banana Republic"/>
    <x v="1"/>
    <s v="XS"/>
    <s v="Gray"/>
    <n v="179.82"/>
    <n v="0"/>
    <n v="179.82"/>
    <d v="2025-08-06T00:00:00"/>
    <n v="28"/>
    <n v="2.4"/>
    <n v="2.4"/>
    <b v="1"/>
    <s v="Damaged"/>
    <s v="Damaged"/>
    <n v="5034.96"/>
  </r>
  <r>
    <s v="FB000911"/>
    <s v="Tops"/>
    <s v="Uniqlo"/>
    <x v="0"/>
    <s v="null"/>
    <s v="Brown"/>
    <n v="101.96"/>
    <n v="23.7"/>
    <n v="77.8"/>
    <d v="2025-05-21T00:00:00"/>
    <n v="29"/>
    <n v="3.6"/>
    <n v="3.6"/>
    <b v="0"/>
    <s v="null"/>
    <s v="No Return"/>
    <n v="2256.1999999999998"/>
  </r>
  <r>
    <s v="FB000912"/>
    <s v="Bottoms"/>
    <s v="Banana Republic"/>
    <x v="0"/>
    <s v="S"/>
    <s v="Green"/>
    <n v="27.11"/>
    <n v="16.2"/>
    <n v="22.72"/>
    <d v="2024-12-08T00:00:00"/>
    <n v="10"/>
    <n v="2.4"/>
    <n v="2.4"/>
    <b v="1"/>
    <s v="Changed Mind"/>
    <s v="Changed Mind"/>
    <n v="227.2"/>
  </r>
  <r>
    <s v="FB000913"/>
    <s v="Outerwear"/>
    <s v="Gap"/>
    <x v="3"/>
    <s v="S"/>
    <s v="Black"/>
    <n v="141.83000000000001"/>
    <n v="0"/>
    <n v="141.83000000000001"/>
    <d v="2025-08-06T00:00:00"/>
    <n v="2"/>
    <n v="2.4"/>
    <n v="2.4"/>
    <b v="1"/>
    <s v="Color Mismatch"/>
    <s v="Color Mismatch"/>
    <n v="283.66000000000003"/>
  </r>
  <r>
    <s v="FB000914"/>
    <s v="Shoes"/>
    <s v="Gap"/>
    <x v="0"/>
    <s v="null"/>
    <s v="Beige"/>
    <n v="156.34"/>
    <n v="37"/>
    <n v="98.49"/>
    <d v="2025-04-13T00:00:00"/>
    <n v="45"/>
    <n v="2.9"/>
    <n v="2.9"/>
    <b v="1"/>
    <s v="Size Issue"/>
    <s v="Size Issue"/>
    <n v="4432.05"/>
  </r>
  <r>
    <s v="FB000915"/>
    <s v="Tops"/>
    <s v="Forever21"/>
    <x v="3"/>
    <s v="XS"/>
    <s v="Brown"/>
    <n v="81.84"/>
    <n v="0"/>
    <n v="81.84"/>
    <d v="2025-08-06T00:00:00"/>
    <n v="41"/>
    <n v="2.4"/>
    <n v="2.4"/>
    <b v="0"/>
    <s v="null"/>
    <s v="No Return"/>
    <n v="3355.44"/>
  </r>
  <r>
    <s v="FB000916"/>
    <s v="Bottoms"/>
    <s v="H&amp;M"/>
    <x v="2"/>
    <s v="L"/>
    <s v="Black"/>
    <n v="36.44"/>
    <n v="19.899999999999999"/>
    <n v="29.19"/>
    <d v="2025-08-06T00:00:00"/>
    <n v="39"/>
    <n v="1.8"/>
    <n v="1.8"/>
    <b v="0"/>
    <s v="null"/>
    <s v="No Return"/>
    <n v="1138.4100000000001"/>
  </r>
  <r>
    <s v="FB000917"/>
    <s v="Outerwear"/>
    <s v="Ann Taylor"/>
    <x v="2"/>
    <s v="S"/>
    <s v="Pink"/>
    <n v="155.30000000000001"/>
    <n v="0"/>
    <n v="155.30000000000001"/>
    <d v="2025-08-06T00:00:00"/>
    <n v="9"/>
    <n v="3"/>
    <n v="3"/>
    <b v="0"/>
    <s v="null"/>
    <s v="No Return"/>
    <n v="1397.7"/>
  </r>
  <r>
    <s v="FB000918"/>
    <s v="Bottoms"/>
    <s v="Uniqlo"/>
    <x v="2"/>
    <s v="XL"/>
    <s v="Red"/>
    <n v="84.04"/>
    <n v="28.5"/>
    <n v="60.09"/>
    <d v="2025-08-06T00:00:00"/>
    <n v="3"/>
    <n v="1"/>
    <n v="1"/>
    <b v="0"/>
    <s v="null"/>
    <s v="No Return"/>
    <n v="180.27"/>
  </r>
  <r>
    <s v="FB000919"/>
    <s v="Shoes"/>
    <s v="Gap"/>
    <x v="2"/>
    <s v="XS"/>
    <s v="Brown"/>
    <n v="98.76"/>
    <n v="56.4"/>
    <n v="43.06"/>
    <d v="2025-08-06T00:00:00"/>
    <n v="22"/>
    <n v="4.5"/>
    <n v="4.5"/>
    <b v="0"/>
    <s v="null"/>
    <s v="No Return"/>
    <n v="947.32"/>
  </r>
  <r>
    <s v="FB000920"/>
    <s v="Accessories"/>
    <s v="Ann Taylor"/>
    <x v="3"/>
    <s v="null"/>
    <s v="White"/>
    <n v="52.99"/>
    <n v="59.1"/>
    <n v="21.67"/>
    <d v="2025-08-06T00:00:00"/>
    <n v="50"/>
    <n v="3.4"/>
    <n v="3.4"/>
    <b v="1"/>
    <s v="Size Issue"/>
    <s v="Size Issue"/>
    <n v="1083.5"/>
  </r>
  <r>
    <s v="FB000921"/>
    <s v="Bottoms"/>
    <s v="Uniqlo"/>
    <x v="0"/>
    <s v="L"/>
    <s v="Red"/>
    <n v="39.840000000000003"/>
    <n v="0"/>
    <n v="39.840000000000003"/>
    <d v="2025-04-18T00:00:00"/>
    <n v="24"/>
    <n v="2.4"/>
    <n v="2.4"/>
    <b v="0"/>
    <s v="null"/>
    <s v="No Return"/>
    <n v="956.16000000000008"/>
  </r>
  <r>
    <s v="FB000922"/>
    <s v="Accessories"/>
    <s v="Ann Taylor"/>
    <x v="0"/>
    <s v="null"/>
    <s v="Green"/>
    <n v="40.01"/>
    <n v="0"/>
    <n v="40.01"/>
    <d v="2025-06-05T00:00:00"/>
    <n v="22"/>
    <n v="4.5"/>
    <n v="4.5"/>
    <b v="0"/>
    <s v="null"/>
    <s v="No Return"/>
    <n v="880.21999999999991"/>
  </r>
  <r>
    <s v="FB000923"/>
    <s v="Outerwear"/>
    <s v="Ann Taylor"/>
    <x v="3"/>
    <s v="L"/>
    <s v="Navy"/>
    <n v="245.75"/>
    <n v="0"/>
    <n v="245.75"/>
    <d v="2025-08-06T00:00:00"/>
    <n v="12"/>
    <s v="null"/>
    <n v="3"/>
    <b v="1"/>
    <s v="Changed Mind"/>
    <s v="Changed Mind"/>
    <n v="2949"/>
  </r>
  <r>
    <s v="FB000924"/>
    <s v="Bottoms"/>
    <s v="Zara"/>
    <x v="1"/>
    <s v="XL"/>
    <s v="Gray"/>
    <n v="102.25"/>
    <n v="0"/>
    <n v="102.25"/>
    <d v="2025-08-06T00:00:00"/>
    <n v="6"/>
    <n v="3.8"/>
    <n v="3.8"/>
    <b v="0"/>
    <s v="null"/>
    <s v="No Return"/>
    <n v="613.5"/>
  </r>
  <r>
    <s v="FB000925"/>
    <s v="Tops"/>
    <s v="Ann Taylor"/>
    <x v="3"/>
    <s v="M"/>
    <s v="Gray"/>
    <n v="76.33"/>
    <n v="0"/>
    <n v="76.33"/>
    <d v="2025-08-06T00:00:00"/>
    <n v="15"/>
    <n v="2"/>
    <n v="2"/>
    <b v="1"/>
    <s v="Wrong Item"/>
    <s v="Wrong Item"/>
    <n v="1144.95"/>
  </r>
  <r>
    <s v="FB000926"/>
    <s v="Accessories"/>
    <s v="Zara"/>
    <x v="0"/>
    <s v="null"/>
    <s v="Gray"/>
    <n v="51.79"/>
    <n v="39"/>
    <n v="31.59"/>
    <d v="2025-03-17T00:00:00"/>
    <n v="37"/>
    <n v="2.5"/>
    <n v="2.5"/>
    <b v="0"/>
    <s v="null"/>
    <s v="No Return"/>
    <n v="1168.83"/>
  </r>
  <r>
    <s v="FB000927"/>
    <s v="Outerwear"/>
    <s v="Zara"/>
    <x v="0"/>
    <s v="XXL"/>
    <s v="Pink"/>
    <n v="141.24"/>
    <n v="12.9"/>
    <n v="123.02"/>
    <d v="2024-10-02T00:00:00"/>
    <n v="23"/>
    <n v="1.7"/>
    <n v="1.7"/>
    <b v="0"/>
    <s v="null"/>
    <s v="No Return"/>
    <n v="2829.46"/>
  </r>
  <r>
    <s v="FB000928"/>
    <s v="Accessories"/>
    <s v="Uniqlo"/>
    <x v="0"/>
    <s v="null"/>
    <s v="Black"/>
    <n v="66.180000000000007"/>
    <n v="0"/>
    <n v="66.180000000000007"/>
    <d v="2025-05-23T00:00:00"/>
    <n v="20"/>
    <n v="1.7"/>
    <n v="1.7"/>
    <b v="0"/>
    <s v="null"/>
    <s v="No Return"/>
    <n v="1323.6000000000001"/>
  </r>
  <r>
    <s v="FB000929"/>
    <s v="Tops"/>
    <s v="Banana Republic"/>
    <x v="3"/>
    <s v="M"/>
    <s v="Navy"/>
    <n v="35.15"/>
    <n v="0"/>
    <n v="35.15"/>
    <d v="2025-08-06T00:00:00"/>
    <n v="38"/>
    <n v="2.2000000000000002"/>
    <n v="2.2000000000000002"/>
    <b v="0"/>
    <s v="null"/>
    <s v="No Return"/>
    <n v="1335.7"/>
  </r>
  <r>
    <s v="FB000930"/>
    <s v="Accessories"/>
    <s v="H&amp;M"/>
    <x v="0"/>
    <s v="null"/>
    <s v="Pink"/>
    <n v="35.619999999999997"/>
    <n v="41.2"/>
    <n v="20.94"/>
    <d v="2025-03-20T00:00:00"/>
    <n v="4"/>
    <n v="3.7"/>
    <n v="3.7"/>
    <b v="0"/>
    <s v="null"/>
    <s v="No Return"/>
    <n v="83.76"/>
  </r>
  <r>
    <s v="FB000931"/>
    <s v="Accessories"/>
    <s v="Forever21"/>
    <x v="3"/>
    <s v="null"/>
    <s v="Green"/>
    <n v="35.64"/>
    <n v="0"/>
    <n v="35.64"/>
    <d v="2025-08-06T00:00:00"/>
    <n v="48"/>
    <n v="5"/>
    <n v="5"/>
    <b v="1"/>
    <s v="Color Mismatch"/>
    <s v="Color Mismatch"/>
    <n v="1710.72"/>
  </r>
  <r>
    <s v="FB000932"/>
    <s v="Bottoms"/>
    <s v="Ann Taylor"/>
    <x v="3"/>
    <s v="L"/>
    <s v="Red"/>
    <n v="86.68"/>
    <n v="0"/>
    <n v="86.68"/>
    <d v="2025-08-06T00:00:00"/>
    <n v="2"/>
    <s v="null"/>
    <n v="3"/>
    <b v="0"/>
    <s v="null"/>
    <s v="No Return"/>
    <n v="173.36"/>
  </r>
  <r>
    <s v="FB000933"/>
    <s v="Accessories"/>
    <s v="H&amp;M"/>
    <x v="2"/>
    <s v="null"/>
    <s v="Pink"/>
    <n v="17.72"/>
    <n v="0"/>
    <n v="17.72"/>
    <d v="2025-08-06T00:00:00"/>
    <n v="9"/>
    <n v="1.2"/>
    <n v="1.2"/>
    <b v="0"/>
    <s v="null"/>
    <s v="No Return"/>
    <n v="159.47999999999999"/>
  </r>
  <r>
    <s v="FB000934"/>
    <s v="Outerwear"/>
    <s v="Uniqlo"/>
    <x v="2"/>
    <s v="XXL"/>
    <s v="Pink"/>
    <n v="87.95"/>
    <n v="13.3"/>
    <n v="76.25"/>
    <d v="2025-08-06T00:00:00"/>
    <n v="4"/>
    <n v="4.5"/>
    <n v="4.5"/>
    <b v="0"/>
    <s v="null"/>
    <s v="No Return"/>
    <n v="305"/>
  </r>
  <r>
    <s v="FB000935"/>
    <s v="Outerwear"/>
    <s v="Mango"/>
    <x v="0"/>
    <s v="XS"/>
    <s v="Gray"/>
    <n v="216.26"/>
    <n v="0"/>
    <n v="216.26"/>
    <d v="2025-04-16T00:00:00"/>
    <n v="26"/>
    <n v="1.1000000000000001"/>
    <n v="1.1000000000000001"/>
    <b v="0"/>
    <s v="null"/>
    <s v="No Return"/>
    <n v="5622.76"/>
  </r>
  <r>
    <s v="FB000936"/>
    <s v="Outerwear"/>
    <s v="Mango"/>
    <x v="3"/>
    <s v="S"/>
    <s v="Black"/>
    <n v="238.11"/>
    <n v="0"/>
    <n v="238.11"/>
    <d v="2025-08-06T00:00:00"/>
    <n v="49"/>
    <s v="null"/>
    <n v="3"/>
    <b v="0"/>
    <s v="null"/>
    <s v="No Return"/>
    <n v="11667.390000000001"/>
  </r>
  <r>
    <s v="FB000937"/>
    <s v="Shoes"/>
    <s v="Uniqlo"/>
    <x v="1"/>
    <s v="XXL"/>
    <s v="Pink"/>
    <n v="112.77"/>
    <n v="0"/>
    <n v="112.77"/>
    <d v="2025-08-06T00:00:00"/>
    <n v="11"/>
    <n v="4.0999999999999996"/>
    <n v="4.0999999999999996"/>
    <b v="0"/>
    <s v="null"/>
    <s v="No Return"/>
    <n v="1240.47"/>
  </r>
  <r>
    <s v="FB000938"/>
    <s v="Accessories"/>
    <s v="Gap"/>
    <x v="1"/>
    <s v="null"/>
    <s v="Navy"/>
    <n v="39.020000000000003"/>
    <n v="44.8"/>
    <n v="21.54"/>
    <d v="2025-08-06T00:00:00"/>
    <n v="29"/>
    <n v="3.4"/>
    <n v="3.4"/>
    <b v="0"/>
    <s v="null"/>
    <s v="No Return"/>
    <n v="624.66"/>
  </r>
  <r>
    <s v="FB000939"/>
    <s v="Tops"/>
    <s v="Ann Taylor"/>
    <x v="0"/>
    <s v="XXL"/>
    <s v="Purple"/>
    <n v="69.77"/>
    <n v="0"/>
    <n v="69.77"/>
    <d v="2024-11-09T00:00:00"/>
    <n v="29"/>
    <n v="5"/>
    <n v="5"/>
    <b v="0"/>
    <s v="null"/>
    <s v="No Return"/>
    <n v="2023.33"/>
  </r>
  <r>
    <s v="FB000940"/>
    <s v="Dresses"/>
    <s v="H&amp;M"/>
    <x v="0"/>
    <s v="M"/>
    <s v="Purple"/>
    <n v="124.92"/>
    <n v="48.4"/>
    <n v="64.459999999999994"/>
    <d v="2025-05-03T00:00:00"/>
    <n v="22"/>
    <n v="3.2"/>
    <n v="3.2"/>
    <b v="0"/>
    <s v="null"/>
    <s v="No Return"/>
    <n v="1418.12"/>
  </r>
  <r>
    <s v="FB000941"/>
    <s v="Dresses"/>
    <s v="Banana Republic"/>
    <x v="3"/>
    <s v="null"/>
    <s v="Purple"/>
    <n v="83.92"/>
    <n v="29.4"/>
    <n v="59.25"/>
    <d v="2025-08-06T00:00:00"/>
    <n v="20"/>
    <n v="2.1"/>
    <n v="2.1"/>
    <b v="1"/>
    <s v="Quality Issue"/>
    <s v="Quality Issue"/>
    <n v="1185"/>
  </r>
  <r>
    <s v="FB000942"/>
    <s v="Outerwear"/>
    <s v="Forever21"/>
    <x v="2"/>
    <s v="XS"/>
    <s v="Beige"/>
    <n v="180.91"/>
    <n v="0"/>
    <n v="180.91"/>
    <d v="2025-08-06T00:00:00"/>
    <n v="10"/>
    <n v="3.8"/>
    <n v="3.8"/>
    <b v="0"/>
    <s v="null"/>
    <s v="No Return"/>
    <n v="1809.1"/>
  </r>
  <r>
    <s v="FB000943"/>
    <s v="Shoes"/>
    <s v="Forever21"/>
    <x v="0"/>
    <s v="XXL"/>
    <s v="Brown"/>
    <n v="120.11"/>
    <n v="0"/>
    <n v="120.11"/>
    <d v="2024-12-24T00:00:00"/>
    <n v="27"/>
    <n v="4.0999999999999996"/>
    <n v="4.0999999999999996"/>
    <b v="0"/>
    <s v="null"/>
    <s v="No Return"/>
    <n v="3242.97"/>
  </r>
  <r>
    <s v="FB000944"/>
    <s v="Outerwear"/>
    <s v="Forever21"/>
    <x v="3"/>
    <s v="XL"/>
    <s v="Red"/>
    <n v="225.01"/>
    <n v="0"/>
    <n v="225.01"/>
    <d v="2025-08-06T00:00:00"/>
    <n v="50"/>
    <n v="1.9"/>
    <n v="1.9"/>
    <b v="1"/>
    <s v="Size Issue"/>
    <s v="Size Issue"/>
    <n v="11250.5"/>
  </r>
  <r>
    <s v="FB000945"/>
    <s v="Dresses"/>
    <s v="Mango"/>
    <x v="3"/>
    <s v="L"/>
    <s v="Green"/>
    <n v="115.57"/>
    <n v="0"/>
    <n v="115.57"/>
    <d v="2025-08-06T00:00:00"/>
    <n v="32"/>
    <n v="3"/>
    <n v="3"/>
    <b v="0"/>
    <s v="null"/>
    <s v="No Return"/>
    <n v="3698.24"/>
  </r>
  <r>
    <s v="FB000946"/>
    <s v="Accessories"/>
    <s v="Gap"/>
    <x v="2"/>
    <s v="null"/>
    <s v="Blue"/>
    <n v="21.2"/>
    <n v="19"/>
    <n v="17.170000000000002"/>
    <d v="2025-08-06T00:00:00"/>
    <n v="22"/>
    <n v="1.3"/>
    <n v="1.3"/>
    <b v="0"/>
    <s v="null"/>
    <s v="No Return"/>
    <n v="377.74"/>
  </r>
  <r>
    <s v="FB000947"/>
    <s v="Bottoms"/>
    <s v="Zara"/>
    <x v="0"/>
    <s v="XXL"/>
    <s v="Black"/>
    <n v="52.36"/>
    <n v="0"/>
    <n v="52.36"/>
    <d v="2025-04-22T00:00:00"/>
    <n v="35"/>
    <s v="null"/>
    <n v="3"/>
    <b v="0"/>
    <s v="null"/>
    <s v="No Return"/>
    <n v="1832.6"/>
  </r>
  <r>
    <s v="FB000948"/>
    <s v="Accessories"/>
    <s v="Ann Taylor"/>
    <x v="2"/>
    <s v="null"/>
    <s v="Gray"/>
    <n v="73.430000000000007"/>
    <n v="0"/>
    <n v="73.430000000000007"/>
    <d v="2025-08-06T00:00:00"/>
    <n v="22"/>
    <n v="2.2999999999999998"/>
    <n v="2.2999999999999998"/>
    <b v="0"/>
    <s v="null"/>
    <s v="No Return"/>
    <n v="1615.46"/>
  </r>
  <r>
    <s v="FB000949"/>
    <s v="Accessories"/>
    <s v="Ann Taylor"/>
    <x v="0"/>
    <s v="null"/>
    <s v="Purple"/>
    <n v="70.75"/>
    <n v="0"/>
    <n v="70.75"/>
    <d v="2025-05-12T00:00:00"/>
    <n v="0"/>
    <n v="1.4"/>
    <n v="1.4"/>
    <b v="0"/>
    <s v="null"/>
    <s v="No Return"/>
    <n v="0"/>
  </r>
  <r>
    <s v="FB000950"/>
    <s v="Accessories"/>
    <s v="Gap"/>
    <x v="2"/>
    <s v="null"/>
    <s v="White"/>
    <n v="58.9"/>
    <n v="0"/>
    <n v="58.9"/>
    <d v="2025-08-06T00:00:00"/>
    <n v="39"/>
    <n v="4"/>
    <n v="4"/>
    <b v="0"/>
    <s v="null"/>
    <s v="No Return"/>
    <n v="2297.1"/>
  </r>
  <r>
    <s v="FB000951"/>
    <s v="Outerwear"/>
    <s v="Forever21"/>
    <x v="1"/>
    <s v="L"/>
    <s v="Purple"/>
    <n v="104.78"/>
    <n v="16.899999999999999"/>
    <n v="87.07"/>
    <d v="2025-08-06T00:00:00"/>
    <n v="43"/>
    <n v="4.3"/>
    <n v="4.3"/>
    <b v="0"/>
    <s v="null"/>
    <s v="No Return"/>
    <n v="3744.0099999999998"/>
  </r>
  <r>
    <s v="FB000952"/>
    <s v="Accessories"/>
    <s v="Forever21"/>
    <x v="2"/>
    <s v="null"/>
    <s v="Blue"/>
    <n v="55.3"/>
    <n v="0"/>
    <n v="55.3"/>
    <d v="2025-08-06T00:00:00"/>
    <n v="17"/>
    <n v="2.5"/>
    <n v="2.5"/>
    <b v="0"/>
    <s v="null"/>
    <s v="No Return"/>
    <n v="940.09999999999991"/>
  </r>
  <r>
    <s v="FB000953"/>
    <s v="Bottoms"/>
    <s v="Gap"/>
    <x v="3"/>
    <s v="XS"/>
    <s v="Black"/>
    <n v="56.65"/>
    <n v="34"/>
    <n v="37.39"/>
    <d v="2025-08-06T00:00:00"/>
    <n v="23"/>
    <n v="4.3"/>
    <n v="4.3"/>
    <b v="0"/>
    <s v="null"/>
    <s v="No Return"/>
    <n v="859.97"/>
  </r>
  <r>
    <s v="FB000954"/>
    <s v="Shoes"/>
    <s v="Uniqlo"/>
    <x v="2"/>
    <s v="XS"/>
    <s v="Pink"/>
    <n v="199.14"/>
    <n v="0"/>
    <n v="199.14"/>
    <d v="2025-08-06T00:00:00"/>
    <n v="18"/>
    <s v="null"/>
    <n v="3"/>
    <b v="0"/>
    <s v="null"/>
    <s v="No Return"/>
    <n v="3584.5199999999995"/>
  </r>
  <r>
    <s v="FB000955"/>
    <s v="Shoes"/>
    <s v="Zara"/>
    <x v="2"/>
    <s v="M"/>
    <s v="Pink"/>
    <n v="128.68"/>
    <n v="0"/>
    <n v="128.68"/>
    <d v="2025-08-06T00:00:00"/>
    <n v="8"/>
    <n v="2.2000000000000002"/>
    <n v="2.2000000000000002"/>
    <b v="0"/>
    <s v="null"/>
    <s v="No Return"/>
    <n v="1029.44"/>
  </r>
  <r>
    <s v="FB000956"/>
    <s v="Outerwear"/>
    <s v="Uniqlo"/>
    <x v="2"/>
    <s v="XL"/>
    <s v="Beige"/>
    <n v="150.37"/>
    <n v="51.9"/>
    <n v="72.33"/>
    <d v="2025-08-06T00:00:00"/>
    <n v="15"/>
    <n v="5"/>
    <n v="5"/>
    <b v="0"/>
    <s v="null"/>
    <s v="No Return"/>
    <n v="1084.95"/>
  </r>
  <r>
    <s v="FB000957"/>
    <s v="Dresses"/>
    <s v="Forever21"/>
    <x v="1"/>
    <s v="M"/>
    <s v="Pink"/>
    <n v="162.65"/>
    <n v="0"/>
    <n v="162.65"/>
    <d v="2025-08-06T00:00:00"/>
    <n v="36"/>
    <n v="1.4"/>
    <n v="1.4"/>
    <b v="0"/>
    <s v="null"/>
    <s v="No Return"/>
    <n v="5855.4000000000005"/>
  </r>
  <r>
    <s v="FB000958"/>
    <s v="Bottoms"/>
    <s v="Mango"/>
    <x v="3"/>
    <s v="XXL"/>
    <s v="White"/>
    <n v="28.9"/>
    <n v="0"/>
    <n v="28.9"/>
    <d v="2025-08-06T00:00:00"/>
    <n v="5"/>
    <n v="4.5999999999999996"/>
    <n v="4.5999999999999996"/>
    <b v="0"/>
    <s v="null"/>
    <s v="No Return"/>
    <n v="144.5"/>
  </r>
  <r>
    <s v="FB000959"/>
    <s v="Accessories"/>
    <s v="Forever21"/>
    <x v="0"/>
    <s v="null"/>
    <s v="Pink"/>
    <n v="75.59"/>
    <n v="38.799999999999997"/>
    <n v="46.26"/>
    <d v="2025-03-29T00:00:00"/>
    <n v="43"/>
    <n v="1.1000000000000001"/>
    <n v="1.1000000000000001"/>
    <b v="0"/>
    <s v="null"/>
    <s v="No Return"/>
    <n v="1989.1799999999998"/>
  </r>
  <r>
    <s v="FB000960"/>
    <s v="Tops"/>
    <s v="Zara"/>
    <x v="0"/>
    <s v="S"/>
    <s v="Brown"/>
    <n v="30.9"/>
    <n v="5.5"/>
    <n v="29.2"/>
    <d v="2024-11-06T00:00:00"/>
    <n v="25"/>
    <n v="1.4"/>
    <n v="1.4"/>
    <b v="0"/>
    <s v="null"/>
    <s v="No Return"/>
    <n v="730"/>
  </r>
  <r>
    <s v="FB000961"/>
    <s v="Outerwear"/>
    <s v="Mango"/>
    <x v="3"/>
    <s v="S"/>
    <s v="Blue"/>
    <n v="101.04"/>
    <n v="0"/>
    <n v="101.04"/>
    <d v="2025-08-06T00:00:00"/>
    <n v="35"/>
    <n v="3.5"/>
    <n v="3.5"/>
    <b v="0"/>
    <s v="null"/>
    <s v="No Return"/>
    <n v="3536.4"/>
  </r>
  <r>
    <s v="FB000962"/>
    <s v="Dresses"/>
    <s v="Forever21"/>
    <x v="2"/>
    <s v="S"/>
    <s v="White"/>
    <n v="54.81"/>
    <n v="0"/>
    <n v="54.81"/>
    <d v="2025-08-06T00:00:00"/>
    <n v="41"/>
    <n v="1.2"/>
    <n v="1.2"/>
    <b v="1"/>
    <s v="Wrong Item"/>
    <s v="Wrong Item"/>
    <n v="2247.21"/>
  </r>
  <r>
    <s v="FB000963"/>
    <s v="Shoes"/>
    <s v="H&amp;M"/>
    <x v="3"/>
    <s v="M"/>
    <s v="Navy"/>
    <n v="191.61"/>
    <n v="42.1"/>
    <n v="110.94"/>
    <d v="2025-08-06T00:00:00"/>
    <n v="28"/>
    <n v="4"/>
    <n v="4"/>
    <b v="0"/>
    <s v="null"/>
    <s v="No Return"/>
    <n v="3106.3199999999997"/>
  </r>
  <r>
    <s v="FB000964"/>
    <s v="Tops"/>
    <s v="Mango"/>
    <x v="3"/>
    <s v="XXL"/>
    <s v="Pink"/>
    <n v="100.5"/>
    <n v="0"/>
    <n v="100.5"/>
    <d v="2025-08-06T00:00:00"/>
    <n v="12"/>
    <n v="2.7"/>
    <n v="2.7"/>
    <b v="1"/>
    <s v="Damaged"/>
    <s v="Damaged"/>
    <n v="1206"/>
  </r>
  <r>
    <s v="FB000965"/>
    <s v="Shoes"/>
    <s v="Mango"/>
    <x v="0"/>
    <s v="XXL"/>
    <s v="Green"/>
    <n v="92.35"/>
    <n v="23.6"/>
    <n v="70.56"/>
    <d v="2024-11-28T00:00:00"/>
    <n v="32"/>
    <n v="2.2000000000000002"/>
    <n v="2.2000000000000002"/>
    <b v="0"/>
    <s v="null"/>
    <s v="No Return"/>
    <n v="2257.92"/>
  </r>
  <r>
    <s v="FB000966"/>
    <s v="Shoes"/>
    <s v="Ann Taylor"/>
    <x v="3"/>
    <s v="M"/>
    <s v="Gray"/>
    <n v="161.24"/>
    <n v="56.6"/>
    <n v="69.98"/>
    <d v="2025-08-06T00:00:00"/>
    <n v="8"/>
    <n v="2.1"/>
    <n v="2.1"/>
    <b v="0"/>
    <s v="null"/>
    <s v="No Return"/>
    <n v="559.84"/>
  </r>
  <r>
    <s v="FB000967"/>
    <s v="Dresses"/>
    <s v="Mango"/>
    <x v="1"/>
    <s v="XS"/>
    <s v="Gray"/>
    <n v="68.03"/>
    <n v="6.3"/>
    <n v="63.74"/>
    <d v="2025-08-06T00:00:00"/>
    <n v="43"/>
    <n v="3.4"/>
    <n v="3.4"/>
    <b v="0"/>
    <s v="null"/>
    <s v="No Return"/>
    <n v="2740.82"/>
  </r>
  <r>
    <s v="FB000968"/>
    <s v="Shoes"/>
    <s v="Ann Taylor"/>
    <x v="2"/>
    <s v="XS"/>
    <s v="Purple"/>
    <n v="121.21"/>
    <n v="47.4"/>
    <n v="63.76"/>
    <d v="2025-08-06T00:00:00"/>
    <n v="45"/>
    <n v="3"/>
    <n v="3"/>
    <b v="1"/>
    <s v="Changed Mind"/>
    <s v="Changed Mind"/>
    <n v="2869.2"/>
  </r>
  <r>
    <s v="FB000969"/>
    <s v="Tops"/>
    <s v="Zara"/>
    <x v="1"/>
    <s v="L"/>
    <s v="Blue"/>
    <n v="69.599999999999994"/>
    <n v="28.8"/>
    <n v="49.56"/>
    <d v="2025-08-06T00:00:00"/>
    <n v="42"/>
    <n v="3.7"/>
    <n v="3.7"/>
    <b v="0"/>
    <s v="null"/>
    <s v="No Return"/>
    <n v="2081.52"/>
  </r>
  <r>
    <s v="FB000970"/>
    <s v="Outerwear"/>
    <s v="Banana Republic"/>
    <x v="1"/>
    <s v="XS"/>
    <s v="White"/>
    <n v="222.5"/>
    <n v="18.7"/>
    <n v="180.89"/>
    <d v="2025-08-06T00:00:00"/>
    <n v="47"/>
    <s v="null"/>
    <n v="3"/>
    <b v="0"/>
    <s v="null"/>
    <s v="No Return"/>
    <n v="8501.83"/>
  </r>
  <r>
    <s v="FB000971"/>
    <s v="Bottoms"/>
    <s v="Forever21"/>
    <x v="2"/>
    <s v="XXL"/>
    <s v="Pink"/>
    <n v="25.58"/>
    <n v="54.5"/>
    <n v="11.64"/>
    <d v="2025-08-06T00:00:00"/>
    <n v="34"/>
    <n v="2.4"/>
    <n v="2.4"/>
    <b v="0"/>
    <s v="null"/>
    <s v="No Return"/>
    <n v="395.76"/>
  </r>
  <r>
    <s v="FB000972"/>
    <s v="Dresses"/>
    <s v="Mango"/>
    <x v="3"/>
    <s v="XL"/>
    <s v="Blue"/>
    <n v="54.46"/>
    <n v="6.6"/>
    <n v="50.87"/>
    <d v="2025-08-06T00:00:00"/>
    <n v="17"/>
    <n v="1.7"/>
    <n v="1.7"/>
    <b v="0"/>
    <s v="null"/>
    <s v="No Return"/>
    <n v="864.79"/>
  </r>
  <r>
    <s v="FB000973"/>
    <s v="Bottoms"/>
    <s v="Forever21"/>
    <x v="1"/>
    <s v="S"/>
    <s v="Pink"/>
    <n v="43.32"/>
    <n v="0"/>
    <n v="43.32"/>
    <d v="2025-08-06T00:00:00"/>
    <n v="0"/>
    <n v="2.6"/>
    <n v="2.6"/>
    <b v="0"/>
    <s v="null"/>
    <s v="No Return"/>
    <n v="0"/>
  </r>
  <r>
    <s v="FB000974"/>
    <s v="Accessories"/>
    <s v="Forever21"/>
    <x v="1"/>
    <s v="null"/>
    <s v="Red"/>
    <n v="75.09"/>
    <n v="0"/>
    <n v="75.09"/>
    <d v="2025-08-06T00:00:00"/>
    <n v="41"/>
    <n v="3.5"/>
    <n v="3.5"/>
    <b v="0"/>
    <s v="null"/>
    <s v="No Return"/>
    <n v="3078.69"/>
  </r>
  <r>
    <s v="FB000975"/>
    <s v="Dresses"/>
    <s v="Uniqlo"/>
    <x v="0"/>
    <s v="XS"/>
    <s v="Red"/>
    <n v="167.46"/>
    <n v="0"/>
    <n v="167.46"/>
    <d v="2024-08-18T00:00:00"/>
    <n v="4"/>
    <n v="1.3"/>
    <n v="1.3"/>
    <b v="0"/>
    <s v="null"/>
    <s v="No Return"/>
    <n v="669.84"/>
  </r>
  <r>
    <s v="FB000976"/>
    <s v="Shoes"/>
    <s v="Banana Republic"/>
    <x v="2"/>
    <s v="L"/>
    <s v="Blue"/>
    <n v="111.24"/>
    <n v="34.299999999999997"/>
    <n v="73.08"/>
    <d v="2025-08-06T00:00:00"/>
    <n v="3"/>
    <n v="2.2000000000000002"/>
    <n v="2.2000000000000002"/>
    <b v="0"/>
    <s v="null"/>
    <s v="No Return"/>
    <n v="219.24"/>
  </r>
  <r>
    <s v="FB000977"/>
    <s v="Bottoms"/>
    <s v="Uniqlo"/>
    <x v="2"/>
    <s v="XXL"/>
    <s v="Navy"/>
    <n v="59.36"/>
    <n v="0"/>
    <n v="59.36"/>
    <d v="2025-08-06T00:00:00"/>
    <n v="16"/>
    <s v="null"/>
    <n v="3"/>
    <b v="0"/>
    <s v="null"/>
    <s v="No Return"/>
    <n v="949.76"/>
  </r>
  <r>
    <s v="FB000978"/>
    <s v="Shoes"/>
    <s v="Banana Republic"/>
    <x v="2"/>
    <s v="S"/>
    <s v="Navy"/>
    <n v="199.46"/>
    <n v="0"/>
    <n v="199.46"/>
    <d v="2025-08-06T00:00:00"/>
    <n v="15"/>
    <n v="1.4"/>
    <n v="1.4"/>
    <b v="0"/>
    <s v="null"/>
    <s v="No Return"/>
    <n v="2991.9"/>
  </r>
  <r>
    <s v="FB000979"/>
    <s v="Shoes"/>
    <s v="Forever21"/>
    <x v="2"/>
    <s v="M"/>
    <s v="White"/>
    <n v="72.75"/>
    <n v="50.2"/>
    <n v="36.229999999999997"/>
    <d v="2025-08-06T00:00:00"/>
    <n v="28"/>
    <n v="3.6"/>
    <n v="3.6"/>
    <b v="0"/>
    <s v="null"/>
    <s v="No Return"/>
    <n v="1014.4399999999999"/>
  </r>
  <r>
    <s v="FB000980"/>
    <s v="Bottoms"/>
    <s v="Mango"/>
    <x v="2"/>
    <s v="XS"/>
    <s v="Pink"/>
    <n v="86.52"/>
    <n v="27.6"/>
    <n v="62.64"/>
    <d v="2025-08-06T00:00:00"/>
    <n v="47"/>
    <n v="1.1000000000000001"/>
    <n v="1.1000000000000001"/>
    <b v="0"/>
    <s v="null"/>
    <s v="No Return"/>
    <n v="2944.08"/>
  </r>
  <r>
    <s v="FB000981"/>
    <s v="Accessories"/>
    <s v="Forever21"/>
    <x v="0"/>
    <s v="null"/>
    <s v="Blue"/>
    <n v="52.69"/>
    <n v="40.200000000000003"/>
    <n v="31.51"/>
    <d v="2024-11-15T00:00:00"/>
    <n v="7"/>
    <n v="2.7"/>
    <n v="2.7"/>
    <b v="0"/>
    <s v="null"/>
    <s v="No Return"/>
    <n v="220.57000000000002"/>
  </r>
  <r>
    <s v="FB000982"/>
    <s v="Outerwear"/>
    <s v="Banana Republic"/>
    <x v="2"/>
    <s v="L"/>
    <s v="Black"/>
    <n v="104.18"/>
    <n v="0"/>
    <n v="104.18"/>
    <d v="2025-08-06T00:00:00"/>
    <n v="12"/>
    <n v="5"/>
    <n v="5"/>
    <b v="0"/>
    <s v="null"/>
    <s v="No Return"/>
    <n v="1250.1600000000001"/>
  </r>
  <r>
    <s v="FB000983"/>
    <s v="Outerwear"/>
    <s v="H&amp;M"/>
    <x v="1"/>
    <s v="L"/>
    <s v="Red"/>
    <n v="132.38"/>
    <n v="58.2"/>
    <n v="55.33"/>
    <d v="2025-08-06T00:00:00"/>
    <n v="24"/>
    <s v="null"/>
    <n v="3"/>
    <b v="0"/>
    <s v="null"/>
    <s v="No Return"/>
    <n v="1327.92"/>
  </r>
  <r>
    <s v="FB000984"/>
    <s v="Shoes"/>
    <s v="H&amp;M"/>
    <x v="2"/>
    <s v="XL"/>
    <s v="Pink"/>
    <n v="64.400000000000006"/>
    <n v="0"/>
    <n v="64.400000000000006"/>
    <d v="2025-08-06T00:00:00"/>
    <n v="40"/>
    <n v="4.9000000000000004"/>
    <n v="4.9000000000000004"/>
    <b v="0"/>
    <s v="null"/>
    <s v="No Return"/>
    <n v="2576"/>
  </r>
  <r>
    <s v="FB000985"/>
    <s v="Bottoms"/>
    <s v="Zara"/>
    <x v="3"/>
    <s v="XL"/>
    <s v="Gray"/>
    <n v="34.07"/>
    <n v="0"/>
    <n v="34.07"/>
    <d v="2025-08-06T00:00:00"/>
    <n v="25"/>
    <n v="4.2"/>
    <n v="4.2"/>
    <b v="1"/>
    <s v="Wrong Item"/>
    <s v="Wrong Item"/>
    <n v="851.75"/>
  </r>
  <r>
    <s v="FB000986"/>
    <s v="Bottoms"/>
    <s v="Zara"/>
    <x v="1"/>
    <s v="XXL"/>
    <s v="Red"/>
    <n v="43.33"/>
    <n v="45.3"/>
    <n v="23.7"/>
    <d v="2025-08-06T00:00:00"/>
    <n v="1"/>
    <n v="3.4"/>
    <n v="3.4"/>
    <b v="0"/>
    <s v="null"/>
    <s v="No Return"/>
    <n v="23.7"/>
  </r>
  <r>
    <s v="FB000987"/>
    <s v="Outerwear"/>
    <s v="Uniqlo"/>
    <x v="0"/>
    <s v="XL"/>
    <s v="White"/>
    <n v="122.92"/>
    <n v="0"/>
    <n v="122.92"/>
    <d v="2024-11-06T00:00:00"/>
    <n v="41"/>
    <n v="2.9"/>
    <n v="2.9"/>
    <b v="0"/>
    <s v="null"/>
    <s v="No Return"/>
    <n v="5039.72"/>
  </r>
  <r>
    <s v="FB000988"/>
    <s v="Shoes"/>
    <s v="Zara"/>
    <x v="0"/>
    <s v="S"/>
    <s v="Gray"/>
    <n v="142.84"/>
    <n v="0"/>
    <n v="142.84"/>
    <d v="2025-02-14T00:00:00"/>
    <n v="36"/>
    <s v="null"/>
    <n v="3"/>
    <b v="0"/>
    <s v="null"/>
    <s v="No Return"/>
    <n v="5142.24"/>
  </r>
  <r>
    <s v="FB000989"/>
    <s v="Shoes"/>
    <s v="Gap"/>
    <x v="3"/>
    <s v="XXL"/>
    <s v="Black"/>
    <n v="131.55000000000001"/>
    <n v="0"/>
    <n v="131.55000000000001"/>
    <d v="2025-08-06T00:00:00"/>
    <n v="45"/>
    <n v="1.8"/>
    <n v="1.8"/>
    <b v="0"/>
    <s v="null"/>
    <s v="No Return"/>
    <n v="5919.7500000000009"/>
  </r>
  <r>
    <s v="FB000990"/>
    <s v="Outerwear"/>
    <s v="Zara"/>
    <x v="0"/>
    <s v="S"/>
    <s v="Red"/>
    <n v="192.58"/>
    <n v="0"/>
    <n v="192.58"/>
    <d v="2025-04-17T00:00:00"/>
    <n v="16"/>
    <n v="1.2"/>
    <n v="1.2"/>
    <b v="0"/>
    <s v="null"/>
    <s v="No Return"/>
    <n v="3081.28"/>
  </r>
  <r>
    <s v="FB000991"/>
    <s v="Accessories"/>
    <s v="Ann Taylor"/>
    <x v="0"/>
    <s v="null"/>
    <s v="Purple"/>
    <n v="33.56"/>
    <n v="0"/>
    <n v="33.56"/>
    <d v="2025-03-27T00:00:00"/>
    <n v="24"/>
    <n v="3"/>
    <n v="3"/>
    <b v="0"/>
    <s v="null"/>
    <s v="No Return"/>
    <n v="805.44"/>
  </r>
  <r>
    <s v="FB000992"/>
    <s v="Accessories"/>
    <s v="Uniqlo"/>
    <x v="3"/>
    <s v="null"/>
    <s v="Blue"/>
    <n v="59.1"/>
    <n v="0"/>
    <n v="59.1"/>
    <d v="2025-08-06T00:00:00"/>
    <n v="29"/>
    <n v="1.3"/>
    <n v="1.3"/>
    <b v="0"/>
    <s v="null"/>
    <s v="No Return"/>
    <n v="1713.9"/>
  </r>
  <r>
    <s v="FB000993"/>
    <s v="Shoes"/>
    <s v="Gap"/>
    <x v="2"/>
    <s v="S"/>
    <s v="Gray"/>
    <n v="109.15"/>
    <n v="20.7"/>
    <n v="86.56"/>
    <d v="2025-08-06T00:00:00"/>
    <n v="28"/>
    <n v="2"/>
    <n v="2"/>
    <b v="1"/>
    <s v="Changed Mind"/>
    <s v="Changed Mind"/>
    <n v="2423.6800000000003"/>
  </r>
  <r>
    <s v="FB000994"/>
    <s v="Bottoms"/>
    <s v="Ann Taylor"/>
    <x v="2"/>
    <s v="null"/>
    <s v="Beige"/>
    <n v="59.1"/>
    <n v="0"/>
    <n v="59.1"/>
    <d v="2025-08-06T00:00:00"/>
    <n v="47"/>
    <n v="4.5999999999999996"/>
    <n v="4.5999999999999996"/>
    <b v="0"/>
    <s v="null"/>
    <s v="No Return"/>
    <n v="2777.7000000000003"/>
  </r>
  <r>
    <s v="FB000995"/>
    <s v="Shoes"/>
    <s v="Gap"/>
    <x v="0"/>
    <s v="M"/>
    <s v="Purple"/>
    <n v="99.33"/>
    <n v="0"/>
    <n v="99.33"/>
    <d v="2025-05-21T00:00:00"/>
    <n v="16"/>
    <n v="3.9"/>
    <n v="3.9"/>
    <b v="0"/>
    <s v="null"/>
    <s v="No Return"/>
    <n v="1589.28"/>
  </r>
  <r>
    <s v="FB000996"/>
    <s v="Dresses"/>
    <s v="Ann Taylor"/>
    <x v="1"/>
    <s v="XL"/>
    <s v="Navy"/>
    <n v="92.75"/>
    <n v="0"/>
    <n v="92.75"/>
    <d v="2025-08-06T00:00:00"/>
    <n v="29"/>
    <s v="null"/>
    <n v="3"/>
    <b v="1"/>
    <s v="Changed Mind"/>
    <s v="Changed Mind"/>
    <n v="2689.75"/>
  </r>
  <r>
    <s v="FB000997"/>
    <s v="Tops"/>
    <s v="Zara"/>
    <x v="3"/>
    <s v="S"/>
    <s v="Beige"/>
    <n v="116.82"/>
    <n v="0"/>
    <n v="116.82"/>
    <d v="2025-08-06T00:00:00"/>
    <n v="34"/>
    <s v="null"/>
    <n v="3"/>
    <b v="0"/>
    <s v="null"/>
    <s v="No Return"/>
    <n v="3971.8799999999997"/>
  </r>
  <r>
    <s v="FB000998"/>
    <s v="Outerwear"/>
    <s v="Ann Taylor"/>
    <x v="3"/>
    <s v="XL"/>
    <s v="Green"/>
    <n v="129.78"/>
    <n v="9.5"/>
    <n v="117.45"/>
    <d v="2025-08-06T00:00:00"/>
    <n v="17"/>
    <n v="4"/>
    <n v="4"/>
    <b v="0"/>
    <s v="null"/>
    <s v="No Return"/>
    <n v="1996.65"/>
  </r>
  <r>
    <s v="FB000999"/>
    <s v="Dresses"/>
    <s v="Banana Republic"/>
    <x v="0"/>
    <s v="XS"/>
    <s v="Brown"/>
    <n v="135.69"/>
    <n v="3"/>
    <n v="131.62"/>
    <d v="2024-08-29T00:00:00"/>
    <n v="16"/>
    <s v="null"/>
    <n v="3"/>
    <b v="0"/>
    <s v="null"/>
    <s v="No Return"/>
    <n v="2105.92"/>
  </r>
  <r>
    <s v="FB001000"/>
    <s v="Dresses"/>
    <s v="Gap"/>
    <x v="2"/>
    <s v="null"/>
    <s v="Red"/>
    <n v="48.14"/>
    <n v="28.3"/>
    <n v="34.520000000000003"/>
    <d v="2025-08-06T00:00:00"/>
    <n v="41"/>
    <s v="null"/>
    <n v="3"/>
    <b v="0"/>
    <s v="null"/>
    <s v="No Return"/>
    <n v="1415.3200000000002"/>
  </r>
  <r>
    <s v="FB001001"/>
    <s v="Dresses"/>
    <s v="Mango"/>
    <x v="2"/>
    <s v="XS"/>
    <s v="Blue"/>
    <n v="142.96"/>
    <n v="47.7"/>
    <n v="74.77"/>
    <d v="2025-08-06T00:00:00"/>
    <n v="7"/>
    <s v="null"/>
    <n v="3"/>
    <b v="0"/>
    <s v="null"/>
    <s v="No Return"/>
    <n v="523.39"/>
  </r>
  <r>
    <s v="FB001002"/>
    <s v="Tops"/>
    <s v="Forever21"/>
    <x v="0"/>
    <s v="L"/>
    <s v="Beige"/>
    <n v="51.72"/>
    <n v="0"/>
    <n v="51.72"/>
    <d v="2025-02-14T00:00:00"/>
    <n v="50"/>
    <s v="null"/>
    <n v="3"/>
    <b v="0"/>
    <s v="null"/>
    <s v="No Return"/>
    <n v="2586"/>
  </r>
  <r>
    <s v="FB001003"/>
    <s v="Accessories"/>
    <s v="Zara"/>
    <x v="2"/>
    <s v="null"/>
    <s v="Brown"/>
    <n v="18.3"/>
    <n v="38.299999999999997"/>
    <n v="11.29"/>
    <d v="2025-08-06T00:00:00"/>
    <n v="14"/>
    <n v="1.1000000000000001"/>
    <n v="1.1000000000000001"/>
    <b v="0"/>
    <s v="null"/>
    <s v="No Return"/>
    <n v="158.06"/>
  </r>
  <r>
    <s v="FB001004"/>
    <s v="Outerwear"/>
    <s v="Mango"/>
    <x v="0"/>
    <s v="L"/>
    <s v="Navy"/>
    <n v="214.99"/>
    <n v="29"/>
    <n v="152.63999999999999"/>
    <d v="2024-09-06T00:00:00"/>
    <n v="32"/>
    <n v="2.8"/>
    <n v="2.8"/>
    <b v="1"/>
    <s v="Wrong Item"/>
    <s v="Wrong Item"/>
    <n v="4884.4799999999996"/>
  </r>
  <r>
    <s v="FB001005"/>
    <s v="Accessories"/>
    <s v="Gap"/>
    <x v="0"/>
    <s v="null"/>
    <s v="Red"/>
    <n v="20.77"/>
    <n v="0"/>
    <n v="20.77"/>
    <d v="2024-08-17T00:00:00"/>
    <n v="31"/>
    <n v="2"/>
    <n v="2"/>
    <b v="0"/>
    <s v="null"/>
    <s v="No Return"/>
    <n v="643.87"/>
  </r>
  <r>
    <s v="FB001006"/>
    <s v="Accessories"/>
    <s v="Gap"/>
    <x v="3"/>
    <s v="null"/>
    <s v="Pink"/>
    <n v="77.959999999999994"/>
    <n v="0"/>
    <n v="77.959999999999994"/>
    <d v="2025-08-06T00:00:00"/>
    <n v="39"/>
    <n v="4.8"/>
    <n v="4.8"/>
    <b v="0"/>
    <s v="null"/>
    <s v="No Return"/>
    <n v="3040.4399999999996"/>
  </r>
  <r>
    <s v="FB001007"/>
    <s v="Accessories"/>
    <s v="Zara"/>
    <x v="2"/>
    <s v="null"/>
    <s v="Purple"/>
    <n v="73.33"/>
    <n v="34.6"/>
    <n v="47.96"/>
    <d v="2025-08-06T00:00:00"/>
    <n v="45"/>
    <n v="2.1"/>
    <n v="2.1"/>
    <b v="0"/>
    <s v="null"/>
    <s v="No Return"/>
    <n v="2158.1999999999998"/>
  </r>
  <r>
    <s v="FB001008"/>
    <s v="Accessories"/>
    <s v="Forever21"/>
    <x v="2"/>
    <s v="null"/>
    <s v="Purple"/>
    <n v="75.22"/>
    <n v="25.9"/>
    <n v="55.74"/>
    <d v="2025-08-06T00:00:00"/>
    <n v="31"/>
    <n v="1.9"/>
    <n v="1.9"/>
    <b v="1"/>
    <s v="Color Mismatch"/>
    <s v="Color Mismatch"/>
    <n v="1727.94"/>
  </r>
  <r>
    <s v="FB001009"/>
    <s v="Bottoms"/>
    <s v="Gap"/>
    <x v="2"/>
    <s v="XS"/>
    <s v="Black"/>
    <n v="46.65"/>
    <n v="24.2"/>
    <n v="35.36"/>
    <d v="2025-08-06T00:00:00"/>
    <n v="8"/>
    <n v="3.2"/>
    <n v="3.2"/>
    <b v="0"/>
    <s v="null"/>
    <s v="No Return"/>
    <n v="282.88"/>
  </r>
  <r>
    <s v="FB001010"/>
    <s v="Dresses"/>
    <s v="Mango"/>
    <x v="2"/>
    <s v="XXL"/>
    <s v="Pink"/>
    <n v="108.19"/>
    <n v="0"/>
    <n v="108.19"/>
    <d v="2025-08-06T00:00:00"/>
    <n v="21"/>
    <s v="null"/>
    <n v="3"/>
    <b v="0"/>
    <s v="null"/>
    <s v="No Return"/>
    <n v="2271.9899999999998"/>
  </r>
  <r>
    <s v="FB001011"/>
    <s v="Dresses"/>
    <s v="Zara"/>
    <x v="0"/>
    <s v="L"/>
    <s v="Red"/>
    <n v="62.82"/>
    <n v="0"/>
    <n v="62.82"/>
    <d v="2024-10-08T00:00:00"/>
    <n v="36"/>
    <n v="2.1"/>
    <n v="2.1"/>
    <b v="0"/>
    <s v="null"/>
    <s v="No Return"/>
    <n v="2261.52"/>
  </r>
  <r>
    <s v="FB001012"/>
    <s v="Tops"/>
    <s v="Zara"/>
    <x v="3"/>
    <s v="S"/>
    <s v="Pink"/>
    <n v="57.32"/>
    <n v="57.4"/>
    <n v="24.42"/>
    <d v="2025-08-06T00:00:00"/>
    <n v="46"/>
    <n v="3.1"/>
    <n v="3.1"/>
    <b v="0"/>
    <s v="null"/>
    <s v="No Return"/>
    <n v="1123.3200000000002"/>
  </r>
  <r>
    <s v="FB001013"/>
    <s v="Outerwear"/>
    <s v="H&amp;M"/>
    <x v="1"/>
    <s v="XXL"/>
    <s v="Green"/>
    <n v="153.59"/>
    <n v="0"/>
    <n v="153.59"/>
    <d v="2025-08-06T00:00:00"/>
    <n v="31"/>
    <n v="2.9"/>
    <n v="2.9"/>
    <b v="1"/>
    <s v="Damaged"/>
    <s v="Damaged"/>
    <n v="4761.29"/>
  </r>
  <r>
    <s v="FB001014"/>
    <s v="Shoes"/>
    <s v="Mango"/>
    <x v="1"/>
    <s v="XL"/>
    <s v="Purple"/>
    <n v="101.14"/>
    <n v="0"/>
    <n v="101.14"/>
    <d v="2025-08-06T00:00:00"/>
    <n v="43"/>
    <n v="2.8"/>
    <n v="2.8"/>
    <b v="0"/>
    <s v="null"/>
    <s v="No Return"/>
    <n v="4349.0200000000004"/>
  </r>
  <r>
    <s v="FB001015"/>
    <s v="Bottoms"/>
    <s v="Ann Taylor"/>
    <x v="0"/>
    <s v="XXL"/>
    <s v="Brown"/>
    <n v="43.89"/>
    <n v="15.6"/>
    <n v="37.04"/>
    <d v="2025-04-30T00:00:00"/>
    <n v="31"/>
    <n v="1.7"/>
    <n v="1.7"/>
    <b v="1"/>
    <s v="Wrong Item"/>
    <s v="Wrong Item"/>
    <n v="1148.24"/>
  </r>
  <r>
    <s v="FB001016"/>
    <s v="Outerwear"/>
    <s v="Zara"/>
    <x v="1"/>
    <s v="S"/>
    <s v="Gray"/>
    <n v="130.16"/>
    <n v="47.5"/>
    <n v="68.33"/>
    <d v="2025-08-06T00:00:00"/>
    <n v="21"/>
    <s v="null"/>
    <n v="3"/>
    <b v="0"/>
    <s v="null"/>
    <s v="No Return"/>
    <n v="1434.93"/>
  </r>
  <r>
    <s v="FB001017"/>
    <s v="Dresses"/>
    <s v="Gap"/>
    <x v="1"/>
    <s v="L"/>
    <s v="Black"/>
    <n v="153.12"/>
    <n v="0"/>
    <n v="153.12"/>
    <d v="2025-08-06T00:00:00"/>
    <n v="27"/>
    <n v="3.3"/>
    <n v="3.3"/>
    <b v="0"/>
    <s v="null"/>
    <s v="No Return"/>
    <n v="4134.24"/>
  </r>
  <r>
    <s v="FB001018"/>
    <s v="Tops"/>
    <s v="Forever21"/>
    <x v="3"/>
    <s v="XXL"/>
    <s v="Blue"/>
    <n v="37.119999999999997"/>
    <n v="12.1"/>
    <n v="32.630000000000003"/>
    <d v="2025-08-06T00:00:00"/>
    <n v="43"/>
    <n v="3.2"/>
    <n v="3.2"/>
    <b v="0"/>
    <s v="null"/>
    <s v="No Return"/>
    <n v="1403.0900000000001"/>
  </r>
  <r>
    <s v="FB001019"/>
    <s v="Tops"/>
    <s v="Mango"/>
    <x v="3"/>
    <s v="XXL"/>
    <s v="Purple"/>
    <n v="41.05"/>
    <n v="0"/>
    <n v="41.05"/>
    <d v="2025-08-06T00:00:00"/>
    <n v="24"/>
    <s v="null"/>
    <n v="3"/>
    <b v="0"/>
    <s v="null"/>
    <s v="No Return"/>
    <n v="985.19999999999993"/>
  </r>
  <r>
    <s v="FB001020"/>
    <s v="Shoes"/>
    <s v="Forever21"/>
    <x v="2"/>
    <s v="M"/>
    <s v="Navy"/>
    <n v="61.04"/>
    <n v="0"/>
    <n v="61.04"/>
    <d v="2025-08-06T00:00:00"/>
    <n v="43"/>
    <n v="1.9"/>
    <n v="1.9"/>
    <b v="0"/>
    <s v="null"/>
    <s v="No Return"/>
    <n v="2624.72"/>
  </r>
  <r>
    <s v="FB001021"/>
    <s v="Tops"/>
    <s v="Ann Taylor"/>
    <x v="3"/>
    <s v="S"/>
    <s v="Black"/>
    <n v="97.17"/>
    <n v="0"/>
    <n v="97.17"/>
    <d v="2025-08-06T00:00:00"/>
    <n v="35"/>
    <n v="3"/>
    <n v="3"/>
    <b v="0"/>
    <s v="null"/>
    <s v="No Return"/>
    <n v="3400.9500000000003"/>
  </r>
  <r>
    <s v="FB001022"/>
    <s v="Accessories"/>
    <s v="Uniqlo"/>
    <x v="3"/>
    <s v="null"/>
    <s v="Red"/>
    <n v="63.45"/>
    <n v="0"/>
    <n v="63.45"/>
    <d v="2025-08-06T00:00:00"/>
    <n v="4"/>
    <n v="3.9"/>
    <n v="3.9"/>
    <b v="0"/>
    <s v="null"/>
    <s v="No Return"/>
    <n v="253.8"/>
  </r>
  <r>
    <s v="FB001023"/>
    <s v="Tops"/>
    <s v="Mango"/>
    <x v="2"/>
    <s v="null"/>
    <s v="Gray"/>
    <n v="117.39"/>
    <n v="0"/>
    <n v="117.39"/>
    <d v="2025-08-06T00:00:00"/>
    <n v="14"/>
    <n v="3.2"/>
    <n v="3.2"/>
    <b v="0"/>
    <s v="null"/>
    <s v="No Return"/>
    <n v="1643.46"/>
  </r>
  <r>
    <s v="FB001024"/>
    <s v="Tops"/>
    <s v="Banana Republic"/>
    <x v="0"/>
    <s v="S"/>
    <s v="Brown"/>
    <n v="32.89"/>
    <n v="0"/>
    <n v="32.89"/>
    <d v="2025-07-08T00:00:00"/>
    <n v="6"/>
    <n v="4.5999999999999996"/>
    <n v="4.5999999999999996"/>
    <b v="0"/>
    <s v="null"/>
    <s v="No Return"/>
    <n v="197.34"/>
  </r>
  <r>
    <s v="FB001025"/>
    <s v="Bottoms"/>
    <s v="Ann Taylor"/>
    <x v="0"/>
    <s v="L"/>
    <s v="Blue"/>
    <n v="102.6"/>
    <n v="38.6"/>
    <n v="63"/>
    <d v="2025-05-10T00:00:00"/>
    <n v="14"/>
    <n v="4"/>
    <n v="4"/>
    <b v="0"/>
    <s v="null"/>
    <s v="No Return"/>
    <n v="882"/>
  </r>
  <r>
    <s v="FB001026"/>
    <s v="Shoes"/>
    <s v="Gap"/>
    <x v="0"/>
    <s v="XXL"/>
    <s v="Navy"/>
    <n v="155.91999999999999"/>
    <n v="32.200000000000003"/>
    <n v="105.71"/>
    <d v="2024-10-02T00:00:00"/>
    <n v="5"/>
    <n v="2"/>
    <n v="2"/>
    <b v="0"/>
    <s v="null"/>
    <s v="No Return"/>
    <n v="528.54999999999995"/>
  </r>
  <r>
    <s v="FB001027"/>
    <s v="Outerwear"/>
    <s v="Gap"/>
    <x v="2"/>
    <s v="L"/>
    <s v="Purple"/>
    <n v="178.39"/>
    <n v="0"/>
    <n v="178.39"/>
    <d v="2025-08-06T00:00:00"/>
    <n v="29"/>
    <n v="4.2"/>
    <n v="4.2"/>
    <b v="0"/>
    <s v="null"/>
    <s v="No Return"/>
    <n v="5173.3099999999995"/>
  </r>
  <r>
    <s v="FB001028"/>
    <s v="Outerwear"/>
    <s v="H&amp;M"/>
    <x v="0"/>
    <s v="XL"/>
    <s v="Gray"/>
    <n v="151.1"/>
    <n v="0"/>
    <n v="151.1"/>
    <d v="2025-03-22T00:00:00"/>
    <n v="24"/>
    <n v="2.4"/>
    <n v="2.4"/>
    <b v="0"/>
    <s v="null"/>
    <s v="No Return"/>
    <n v="3626.3999999999996"/>
  </r>
  <r>
    <s v="FB001029"/>
    <s v="Tops"/>
    <s v="Forever21"/>
    <x v="3"/>
    <s v="XXL"/>
    <s v="Beige"/>
    <n v="91.03"/>
    <n v="55.4"/>
    <n v="40.6"/>
    <d v="2025-08-06T00:00:00"/>
    <n v="2"/>
    <n v="2.5"/>
    <n v="2.5"/>
    <b v="0"/>
    <s v="null"/>
    <s v="No Return"/>
    <n v="81.2"/>
  </r>
  <r>
    <s v="FB001030"/>
    <s v="Tops"/>
    <s v="H&amp;M"/>
    <x v="2"/>
    <s v="M"/>
    <s v="Gray"/>
    <n v="89.03"/>
    <n v="41.3"/>
    <n v="52.26"/>
    <d v="2025-08-06T00:00:00"/>
    <n v="50"/>
    <s v="null"/>
    <n v="3"/>
    <b v="0"/>
    <s v="null"/>
    <s v="No Return"/>
    <n v="2613"/>
  </r>
  <r>
    <s v="FB001031"/>
    <s v="Dresses"/>
    <s v="Ann Taylor"/>
    <x v="3"/>
    <s v="S"/>
    <s v="Green"/>
    <n v="147.58000000000001"/>
    <n v="0"/>
    <n v="147.58000000000001"/>
    <d v="2025-08-06T00:00:00"/>
    <n v="10"/>
    <n v="4.3"/>
    <n v="4.3"/>
    <b v="0"/>
    <s v="null"/>
    <s v="No Return"/>
    <n v="1475.8000000000002"/>
  </r>
  <r>
    <s v="FB001032"/>
    <s v="Dresses"/>
    <s v="Banana Republic"/>
    <x v="3"/>
    <s v="XL"/>
    <s v="Blue"/>
    <n v="79.98"/>
    <n v="0"/>
    <n v="79.98"/>
    <d v="2025-08-06T00:00:00"/>
    <n v="25"/>
    <n v="1.5"/>
    <n v="1.5"/>
    <b v="0"/>
    <s v="null"/>
    <s v="No Return"/>
    <n v="1999.5"/>
  </r>
  <r>
    <s v="FB001033"/>
    <s v="Dresses"/>
    <s v="H&amp;M"/>
    <x v="2"/>
    <s v="XS"/>
    <s v="Beige"/>
    <n v="86.38"/>
    <n v="0"/>
    <n v="86.38"/>
    <d v="2025-08-06T00:00:00"/>
    <n v="40"/>
    <n v="2.7"/>
    <n v="2.7"/>
    <b v="0"/>
    <s v="null"/>
    <s v="No Return"/>
    <n v="3455.2"/>
  </r>
  <r>
    <s v="FB001034"/>
    <s v="Tops"/>
    <s v="Banana Republic"/>
    <x v="3"/>
    <s v="XXL"/>
    <s v="Brown"/>
    <n v="47.29"/>
    <n v="40.4"/>
    <n v="28.18"/>
    <d v="2025-08-06T00:00:00"/>
    <n v="26"/>
    <n v="4.4000000000000004"/>
    <n v="4.4000000000000004"/>
    <b v="0"/>
    <s v="null"/>
    <s v="No Return"/>
    <n v="732.68"/>
  </r>
  <r>
    <s v="FB001035"/>
    <s v="Outerwear"/>
    <s v="Forever21"/>
    <x v="0"/>
    <s v="L"/>
    <s v="Navy"/>
    <n v="196.54"/>
    <n v="22.6"/>
    <n v="152.12"/>
    <d v="2025-05-12T00:00:00"/>
    <n v="33"/>
    <n v="1.4"/>
    <n v="1.4"/>
    <b v="0"/>
    <s v="null"/>
    <s v="No Return"/>
    <n v="5019.96"/>
  </r>
  <r>
    <s v="FB001036"/>
    <s v="Tops"/>
    <s v="Zara"/>
    <x v="0"/>
    <s v="XXL"/>
    <s v="Gray"/>
    <n v="72.72"/>
    <n v="0"/>
    <n v="72.72"/>
    <d v="2025-01-31T00:00:00"/>
    <n v="23"/>
    <n v="1.6"/>
    <n v="1.6"/>
    <b v="0"/>
    <s v="null"/>
    <s v="No Return"/>
    <n v="1672.56"/>
  </r>
  <r>
    <s v="FB001037"/>
    <s v="Tops"/>
    <s v="Gap"/>
    <x v="3"/>
    <s v="XXL"/>
    <s v="Beige"/>
    <n v="115.5"/>
    <n v="0"/>
    <n v="115.5"/>
    <d v="2025-08-06T00:00:00"/>
    <n v="36"/>
    <s v="null"/>
    <n v="3"/>
    <b v="1"/>
    <s v="Quality Issue"/>
    <s v="Quality Issue"/>
    <n v="4158"/>
  </r>
  <r>
    <s v="FB001038"/>
    <s v="Accessories"/>
    <s v="H&amp;M"/>
    <x v="3"/>
    <s v="null"/>
    <s v="Gray"/>
    <n v="68.22"/>
    <n v="8.1"/>
    <n v="62.69"/>
    <d v="2025-08-06T00:00:00"/>
    <n v="28"/>
    <n v="4"/>
    <n v="4"/>
    <b v="0"/>
    <s v="null"/>
    <s v="No Return"/>
    <n v="1755.32"/>
  </r>
  <r>
    <s v="FB001039"/>
    <s v="Tops"/>
    <s v="Mango"/>
    <x v="2"/>
    <s v="XXL"/>
    <s v="Black"/>
    <n v="91.03"/>
    <n v="0"/>
    <n v="91.03"/>
    <d v="2025-08-06T00:00:00"/>
    <n v="20"/>
    <n v="2.1"/>
    <n v="2.1"/>
    <b v="0"/>
    <s v="null"/>
    <s v="No Return"/>
    <n v="1820.6"/>
  </r>
  <r>
    <s v="FB001040"/>
    <s v="Outerwear"/>
    <s v="Forever21"/>
    <x v="2"/>
    <s v="XXL"/>
    <s v="Purple"/>
    <n v="100.39"/>
    <n v="16.5"/>
    <n v="83.83"/>
    <d v="2025-08-06T00:00:00"/>
    <n v="17"/>
    <n v="4.5999999999999996"/>
    <n v="4.5999999999999996"/>
    <b v="0"/>
    <s v="null"/>
    <s v="No Return"/>
    <n v="1425.11"/>
  </r>
  <r>
    <s v="FB001041"/>
    <s v="Tops"/>
    <s v="Gap"/>
    <x v="2"/>
    <s v="XS"/>
    <s v="Navy"/>
    <n v="100.03"/>
    <n v="0"/>
    <n v="100.03"/>
    <d v="2025-08-06T00:00:00"/>
    <n v="39"/>
    <n v="1.2"/>
    <n v="1.2"/>
    <b v="0"/>
    <s v="null"/>
    <s v="No Return"/>
    <n v="3901.17"/>
  </r>
  <r>
    <s v="FB001042"/>
    <s v="Accessories"/>
    <s v="Gap"/>
    <x v="0"/>
    <s v="null"/>
    <s v="White"/>
    <n v="50.14"/>
    <n v="29.2"/>
    <n v="35.5"/>
    <d v="2025-02-04T00:00:00"/>
    <n v="33"/>
    <n v="4.4000000000000004"/>
    <n v="4.4000000000000004"/>
    <b v="0"/>
    <s v="null"/>
    <s v="No Return"/>
    <n v="1171.5"/>
  </r>
  <r>
    <s v="FB001043"/>
    <s v="Bottoms"/>
    <s v="Zara"/>
    <x v="3"/>
    <s v="XL"/>
    <s v="Black"/>
    <n v="33.130000000000003"/>
    <n v="0"/>
    <n v="33.130000000000003"/>
    <d v="2025-08-06T00:00:00"/>
    <n v="41"/>
    <n v="3.3"/>
    <n v="3.3"/>
    <b v="0"/>
    <s v="null"/>
    <s v="No Return"/>
    <n v="1358.3300000000002"/>
  </r>
  <r>
    <s v="FB001044"/>
    <s v="Accessories"/>
    <s v="H&amp;M"/>
    <x v="0"/>
    <s v="null"/>
    <s v="Navy"/>
    <n v="67.67"/>
    <n v="0"/>
    <n v="67.67"/>
    <d v="2024-09-25T00:00:00"/>
    <n v="7"/>
    <n v="3.3"/>
    <n v="3.3"/>
    <b v="0"/>
    <s v="null"/>
    <s v="No Return"/>
    <n v="473.69"/>
  </r>
  <r>
    <s v="FB001045"/>
    <s v="Bottoms"/>
    <s v="Banana Republic"/>
    <x v="3"/>
    <s v="S"/>
    <s v="Black"/>
    <n v="93.94"/>
    <n v="56.3"/>
    <n v="41.05"/>
    <d v="2025-08-06T00:00:00"/>
    <n v="36"/>
    <n v="1.1000000000000001"/>
    <n v="1.1000000000000001"/>
    <b v="0"/>
    <s v="null"/>
    <s v="No Return"/>
    <n v="1477.8"/>
  </r>
  <r>
    <s v="FB001046"/>
    <s v="Tops"/>
    <s v="Banana Republic"/>
    <x v="2"/>
    <s v="XS"/>
    <s v="Black"/>
    <n v="34.56"/>
    <n v="11.2"/>
    <n v="30.69"/>
    <d v="2025-08-06T00:00:00"/>
    <n v="46"/>
    <n v="3.4"/>
    <n v="3.4"/>
    <b v="0"/>
    <s v="null"/>
    <s v="No Return"/>
    <n v="1411.74"/>
  </r>
  <r>
    <s v="FB001047"/>
    <s v="Outerwear"/>
    <s v="Ann Taylor"/>
    <x v="3"/>
    <s v="M"/>
    <s v="Black"/>
    <n v="235.33"/>
    <n v="0"/>
    <n v="235.33"/>
    <d v="2025-08-06T00:00:00"/>
    <n v="11"/>
    <n v="4.7"/>
    <n v="4.7"/>
    <b v="1"/>
    <s v="Size Issue"/>
    <s v="Size Issue"/>
    <n v="2588.63"/>
  </r>
  <r>
    <s v="FB001048"/>
    <s v="Tops"/>
    <s v="Uniqlo"/>
    <x v="0"/>
    <s v="XS"/>
    <s v="Red"/>
    <n v="25.45"/>
    <n v="0"/>
    <n v="25.45"/>
    <d v="2024-08-10T00:00:00"/>
    <n v="29"/>
    <n v="3.7"/>
    <n v="3.7"/>
    <b v="0"/>
    <s v="null"/>
    <s v="No Return"/>
    <n v="738.05"/>
  </r>
  <r>
    <s v="FB001049"/>
    <s v="Tops"/>
    <s v="Gap"/>
    <x v="1"/>
    <s v="XL"/>
    <s v="Gray"/>
    <n v="71.44"/>
    <n v="0"/>
    <n v="71.44"/>
    <d v="2025-08-06T00:00:00"/>
    <n v="18"/>
    <n v="4.3"/>
    <n v="4.3"/>
    <b v="0"/>
    <s v="null"/>
    <s v="No Return"/>
    <n v="1285.92"/>
  </r>
  <r>
    <s v="FB001050"/>
    <s v="Dresses"/>
    <s v="Banana Republic"/>
    <x v="3"/>
    <s v="XL"/>
    <s v="White"/>
    <n v="98.33"/>
    <n v="0"/>
    <n v="98.33"/>
    <d v="2025-08-06T00:00:00"/>
    <n v="46"/>
    <n v="3.7"/>
    <n v="3.7"/>
    <b v="0"/>
    <s v="null"/>
    <s v="No Return"/>
    <n v="4523.18"/>
  </r>
  <r>
    <s v="FB001051"/>
    <s v="Dresses"/>
    <s v="Forever21"/>
    <x v="0"/>
    <s v="S"/>
    <s v="Blue"/>
    <n v="171.1"/>
    <n v="0"/>
    <n v="171.1"/>
    <d v="2025-07-23T00:00:00"/>
    <n v="34"/>
    <s v="null"/>
    <n v="3"/>
    <b v="0"/>
    <s v="null"/>
    <s v="No Return"/>
    <n v="5817.4"/>
  </r>
  <r>
    <s v="FB001052"/>
    <s v="Dresses"/>
    <s v="Forever21"/>
    <x v="1"/>
    <s v="XS"/>
    <s v="White"/>
    <n v="155.57"/>
    <n v="0"/>
    <n v="155.57"/>
    <d v="2025-08-06T00:00:00"/>
    <n v="48"/>
    <n v="3.8"/>
    <n v="3.8"/>
    <b v="0"/>
    <s v="null"/>
    <s v="No Return"/>
    <n v="7467.36"/>
  </r>
  <r>
    <s v="FB001053"/>
    <s v="Outerwear"/>
    <s v="Mango"/>
    <x v="2"/>
    <s v="L"/>
    <s v="Green"/>
    <n v="198.44"/>
    <n v="0"/>
    <n v="198.44"/>
    <d v="2025-08-06T00:00:00"/>
    <n v="40"/>
    <n v="2.2000000000000002"/>
    <n v="2.2000000000000002"/>
    <b v="0"/>
    <s v="null"/>
    <s v="No Return"/>
    <n v="7937.6"/>
  </r>
  <r>
    <s v="FB001054"/>
    <s v="Shoes"/>
    <s v="Ann Taylor"/>
    <x v="0"/>
    <s v="M"/>
    <s v="Black"/>
    <n v="175.85"/>
    <n v="18.100000000000001"/>
    <n v="144.02000000000001"/>
    <d v="2025-01-29T00:00:00"/>
    <n v="4"/>
    <n v="4"/>
    <n v="4"/>
    <b v="0"/>
    <s v="null"/>
    <s v="No Return"/>
    <n v="576.08000000000004"/>
  </r>
  <r>
    <s v="FB001055"/>
    <s v="Outerwear"/>
    <s v="Forever21"/>
    <x v="3"/>
    <s v="M"/>
    <s v="Pink"/>
    <n v="100.23"/>
    <n v="0"/>
    <n v="100.23"/>
    <d v="2025-08-06T00:00:00"/>
    <n v="12"/>
    <n v="3.5"/>
    <n v="3.5"/>
    <b v="0"/>
    <s v="null"/>
    <s v="No Return"/>
    <n v="1202.76"/>
  </r>
  <r>
    <s v="FB001056"/>
    <s v="Outerwear"/>
    <s v="Zara"/>
    <x v="1"/>
    <s v="XXL"/>
    <s v="Beige"/>
    <n v="88.94"/>
    <n v="0"/>
    <n v="88.94"/>
    <d v="2025-08-06T00:00:00"/>
    <n v="36"/>
    <s v="null"/>
    <n v="3"/>
    <b v="0"/>
    <s v="null"/>
    <s v="No Return"/>
    <n v="3201.84"/>
  </r>
  <r>
    <s v="FB001057"/>
    <s v="Outerwear"/>
    <s v="H&amp;M"/>
    <x v="2"/>
    <s v="XXL"/>
    <s v="Navy"/>
    <n v="205.91"/>
    <n v="0"/>
    <n v="205.91"/>
    <d v="2025-08-06T00:00:00"/>
    <n v="3"/>
    <n v="4.8"/>
    <n v="4.8"/>
    <b v="0"/>
    <s v="null"/>
    <s v="No Return"/>
    <n v="617.73"/>
  </r>
  <r>
    <s v="FB001058"/>
    <s v="Accessories"/>
    <s v="Uniqlo"/>
    <x v="2"/>
    <s v="null"/>
    <s v="Pink"/>
    <n v="29.06"/>
    <n v="1.1000000000000001"/>
    <n v="28.74"/>
    <d v="2025-08-06T00:00:00"/>
    <n v="12"/>
    <n v="1.1000000000000001"/>
    <n v="1.1000000000000001"/>
    <b v="1"/>
    <s v="Color Mismatch"/>
    <s v="Color Mismatch"/>
    <n v="344.88"/>
  </r>
  <r>
    <s v="FB001059"/>
    <s v="Accessories"/>
    <s v="Gap"/>
    <x v="3"/>
    <s v="null"/>
    <s v="Brown"/>
    <n v="68.56"/>
    <n v="0"/>
    <n v="68.56"/>
    <d v="2025-08-06T00:00:00"/>
    <n v="2"/>
    <n v="2.4"/>
    <n v="2.4"/>
    <b v="0"/>
    <s v="null"/>
    <s v="No Return"/>
    <n v="137.12"/>
  </r>
  <r>
    <s v="FB001060"/>
    <s v="Tops"/>
    <s v="Forever21"/>
    <x v="3"/>
    <s v="L"/>
    <s v="Purple"/>
    <n v="91.6"/>
    <n v="59.5"/>
    <n v="37.1"/>
    <d v="2025-08-06T00:00:00"/>
    <n v="2"/>
    <n v="4.3"/>
    <n v="4.3"/>
    <b v="0"/>
    <s v="null"/>
    <s v="No Return"/>
    <n v="74.2"/>
  </r>
  <r>
    <s v="FB001061"/>
    <s v="Dresses"/>
    <s v="H&amp;M"/>
    <x v="3"/>
    <s v="XS"/>
    <s v="Black"/>
    <n v="96.57"/>
    <n v="0"/>
    <n v="96.57"/>
    <d v="2025-08-06T00:00:00"/>
    <n v="6"/>
    <n v="1.9"/>
    <n v="1.9"/>
    <b v="0"/>
    <s v="null"/>
    <s v="No Return"/>
    <n v="579.41999999999996"/>
  </r>
  <r>
    <s v="FB001062"/>
    <s v="Bottoms"/>
    <s v="H&amp;M"/>
    <x v="1"/>
    <s v="S"/>
    <s v="Pink"/>
    <n v="35.630000000000003"/>
    <n v="57.9"/>
    <n v="15"/>
    <d v="2025-08-06T00:00:00"/>
    <n v="11"/>
    <n v="1.8"/>
    <n v="1.8"/>
    <b v="0"/>
    <s v="null"/>
    <s v="No Return"/>
    <n v="165"/>
  </r>
  <r>
    <s v="FB001063"/>
    <s v="Shoes"/>
    <s v="Uniqlo"/>
    <x v="1"/>
    <s v="XS"/>
    <s v="Green"/>
    <n v="118.98"/>
    <n v="38.1"/>
    <n v="73.650000000000006"/>
    <d v="2025-08-06T00:00:00"/>
    <n v="36"/>
    <n v="1.1000000000000001"/>
    <n v="1.1000000000000001"/>
    <b v="1"/>
    <s v="Color Mismatch"/>
    <s v="Color Mismatch"/>
    <n v="2651.4"/>
  </r>
  <r>
    <s v="FB001064"/>
    <s v="Shoes"/>
    <s v="H&amp;M"/>
    <x v="0"/>
    <s v="XL"/>
    <s v="Red"/>
    <n v="62.62"/>
    <n v="10.1"/>
    <n v="56.3"/>
    <d v="2025-04-15T00:00:00"/>
    <n v="32"/>
    <n v="2.9"/>
    <n v="2.9"/>
    <b v="0"/>
    <s v="null"/>
    <s v="No Return"/>
    <n v="1801.6"/>
  </r>
  <r>
    <s v="FB001065"/>
    <s v="Shoes"/>
    <s v="Forever21"/>
    <x v="3"/>
    <s v="M"/>
    <s v="Brown"/>
    <n v="153.34"/>
    <n v="55.5"/>
    <n v="68.239999999999995"/>
    <d v="2025-08-06T00:00:00"/>
    <n v="46"/>
    <n v="4.2"/>
    <n v="4.2"/>
    <b v="1"/>
    <s v="Wrong Item"/>
    <s v="Wrong Item"/>
    <n v="3139.04"/>
  </r>
  <r>
    <s v="FB001066"/>
    <s v="Tops"/>
    <s v="Ann Taylor"/>
    <x v="3"/>
    <s v="L"/>
    <s v="Green"/>
    <n v="71.66"/>
    <n v="49.7"/>
    <n v="36.04"/>
    <d v="2025-08-06T00:00:00"/>
    <n v="33"/>
    <s v="null"/>
    <n v="3"/>
    <b v="1"/>
    <s v="Color Mismatch"/>
    <s v="Color Mismatch"/>
    <n v="1189.32"/>
  </r>
  <r>
    <s v="FB001067"/>
    <s v="Dresses"/>
    <s v="Ann Taylor"/>
    <x v="0"/>
    <s v="S"/>
    <s v="Black"/>
    <n v="107.58"/>
    <n v="55.9"/>
    <n v="47.44"/>
    <d v="2025-02-15T00:00:00"/>
    <n v="19"/>
    <n v="4.4000000000000004"/>
    <n v="4.4000000000000004"/>
    <b v="0"/>
    <s v="null"/>
    <s v="No Return"/>
    <n v="901.3599999999999"/>
  </r>
  <r>
    <s v="FB001068"/>
    <s v="Shoes"/>
    <s v="Zara"/>
    <x v="0"/>
    <s v="XL"/>
    <s v="Blue"/>
    <n v="137.16"/>
    <n v="0"/>
    <n v="137.16"/>
    <d v="2025-04-02T00:00:00"/>
    <n v="34"/>
    <n v="4"/>
    <n v="4"/>
    <b v="0"/>
    <s v="null"/>
    <s v="No Return"/>
    <n v="4663.4399999999996"/>
  </r>
  <r>
    <s v="FB001069"/>
    <s v="Tops"/>
    <s v="Banana Republic"/>
    <x v="1"/>
    <s v="M"/>
    <s v="White"/>
    <n v="119.29"/>
    <n v="0"/>
    <n v="119.29"/>
    <d v="2025-08-06T00:00:00"/>
    <n v="3"/>
    <s v="null"/>
    <n v="3"/>
    <b v="0"/>
    <s v="null"/>
    <s v="No Return"/>
    <n v="357.87"/>
  </r>
  <r>
    <s v="FB001070"/>
    <s v="Tops"/>
    <s v="Mango"/>
    <x v="0"/>
    <s v="M"/>
    <s v="Navy"/>
    <n v="104.09"/>
    <n v="0"/>
    <n v="104.09"/>
    <d v="2024-12-21T00:00:00"/>
    <n v="29"/>
    <s v="null"/>
    <n v="3"/>
    <b v="0"/>
    <s v="null"/>
    <s v="No Return"/>
    <n v="3018.61"/>
  </r>
  <r>
    <s v="FB001071"/>
    <s v="Dresses"/>
    <s v="Banana Republic"/>
    <x v="2"/>
    <s v="null"/>
    <s v="Pink"/>
    <n v="73.069999999999993"/>
    <n v="0"/>
    <n v="73.069999999999993"/>
    <d v="2025-08-06T00:00:00"/>
    <n v="5"/>
    <n v="4.2"/>
    <n v="4.2"/>
    <b v="0"/>
    <s v="null"/>
    <s v="No Return"/>
    <n v="365.34999999999997"/>
  </r>
  <r>
    <s v="FB001072"/>
    <s v="Bottoms"/>
    <s v="Zara"/>
    <x v="2"/>
    <s v="XXL"/>
    <s v="Green"/>
    <n v="76.94"/>
    <n v="7.6"/>
    <n v="71.09"/>
    <d v="2025-08-06T00:00:00"/>
    <n v="20"/>
    <n v="3.7"/>
    <n v="3.7"/>
    <b v="0"/>
    <s v="null"/>
    <s v="No Return"/>
    <n v="1421.8000000000002"/>
  </r>
  <r>
    <s v="FB001073"/>
    <s v="Bottoms"/>
    <s v="Forever21"/>
    <x v="1"/>
    <s v="XL"/>
    <s v="Beige"/>
    <n v="119.92"/>
    <n v="0"/>
    <n v="119.92"/>
    <d v="2025-08-06T00:00:00"/>
    <n v="37"/>
    <n v="5"/>
    <n v="5"/>
    <b v="0"/>
    <s v="null"/>
    <s v="No Return"/>
    <n v="4437.04"/>
  </r>
  <r>
    <s v="FB001074"/>
    <s v="Outerwear"/>
    <s v="Ann Taylor"/>
    <x v="1"/>
    <s v="XS"/>
    <s v="White"/>
    <n v="116.49"/>
    <n v="0"/>
    <n v="116.49"/>
    <d v="2025-08-06T00:00:00"/>
    <n v="17"/>
    <n v="3.3"/>
    <n v="3.3"/>
    <b v="1"/>
    <s v="Damaged"/>
    <s v="Damaged"/>
    <n v="1980.33"/>
  </r>
  <r>
    <s v="FB001075"/>
    <s v="Shoes"/>
    <s v="Gap"/>
    <x v="2"/>
    <s v="XL"/>
    <s v="Pink"/>
    <n v="179.59"/>
    <n v="14.7"/>
    <n v="153.19"/>
    <d v="2025-08-06T00:00:00"/>
    <n v="47"/>
    <n v="2.9"/>
    <n v="2.9"/>
    <b v="0"/>
    <s v="null"/>
    <s v="No Return"/>
    <n v="7199.93"/>
  </r>
  <r>
    <s v="FB001076"/>
    <s v="Accessories"/>
    <s v="Uniqlo"/>
    <x v="1"/>
    <s v="null"/>
    <s v="Black"/>
    <n v="33.799999999999997"/>
    <n v="0"/>
    <n v="33.799999999999997"/>
    <d v="2025-08-06T00:00:00"/>
    <n v="34"/>
    <n v="4.8"/>
    <n v="4.8"/>
    <b v="0"/>
    <s v="null"/>
    <s v="No Return"/>
    <n v="1149.1999999999998"/>
  </r>
  <r>
    <s v="FB001077"/>
    <s v="Tops"/>
    <s v="Uniqlo"/>
    <x v="2"/>
    <s v="L"/>
    <s v="Beige"/>
    <n v="41.57"/>
    <n v="3.3"/>
    <n v="40.200000000000003"/>
    <d v="2025-08-06T00:00:00"/>
    <n v="5"/>
    <n v="2.9"/>
    <n v="2.9"/>
    <b v="0"/>
    <s v="null"/>
    <s v="No Return"/>
    <n v="201"/>
  </r>
  <r>
    <s v="FB001078"/>
    <s v="Shoes"/>
    <s v="Forever21"/>
    <x v="0"/>
    <s v="XL"/>
    <s v="Purple"/>
    <n v="139.1"/>
    <n v="47"/>
    <n v="73.72"/>
    <d v="2025-01-04T00:00:00"/>
    <n v="6"/>
    <n v="3.4"/>
    <n v="3.4"/>
    <b v="0"/>
    <s v="null"/>
    <s v="No Return"/>
    <n v="442.32"/>
  </r>
  <r>
    <s v="FB001079"/>
    <s v="Dresses"/>
    <s v="Mango"/>
    <x v="2"/>
    <s v="L"/>
    <s v="Pink"/>
    <n v="102.04"/>
    <n v="0"/>
    <n v="102.04"/>
    <d v="2025-08-06T00:00:00"/>
    <n v="34"/>
    <n v="3.4"/>
    <n v="3.4"/>
    <b v="0"/>
    <s v="null"/>
    <s v="No Return"/>
    <n v="3469.36"/>
  </r>
  <r>
    <s v="FB001080"/>
    <s v="Bottoms"/>
    <s v="Gap"/>
    <x v="2"/>
    <s v="XXL"/>
    <s v="Navy"/>
    <n v="47.25"/>
    <n v="54.2"/>
    <n v="21.64"/>
    <d v="2025-08-06T00:00:00"/>
    <n v="4"/>
    <n v="4.9000000000000004"/>
    <n v="4.9000000000000004"/>
    <b v="0"/>
    <s v="null"/>
    <s v="No Return"/>
    <n v="86.56"/>
  </r>
  <r>
    <s v="FB001081"/>
    <s v="Dresses"/>
    <s v="Uniqlo"/>
    <x v="3"/>
    <s v="XS"/>
    <s v="White"/>
    <n v="55.08"/>
    <n v="0"/>
    <n v="55.08"/>
    <d v="2025-08-06T00:00:00"/>
    <n v="48"/>
    <n v="4.0999999999999996"/>
    <n v="4.0999999999999996"/>
    <b v="0"/>
    <s v="null"/>
    <s v="No Return"/>
    <n v="2643.84"/>
  </r>
  <r>
    <s v="FB001082"/>
    <s v="Outerwear"/>
    <s v="Forever21"/>
    <x v="1"/>
    <s v="L"/>
    <s v="Green"/>
    <n v="88.32"/>
    <n v="54.8"/>
    <n v="39.92"/>
    <d v="2025-08-06T00:00:00"/>
    <n v="36"/>
    <n v="3.1"/>
    <n v="3.1"/>
    <b v="0"/>
    <s v="null"/>
    <s v="No Return"/>
    <n v="1437.1200000000001"/>
  </r>
  <r>
    <s v="FB001083"/>
    <s v="Bottoms"/>
    <s v="Mango"/>
    <x v="2"/>
    <s v="M"/>
    <s v="Red"/>
    <n v="74.900000000000006"/>
    <n v="16.8"/>
    <n v="62.32"/>
    <d v="2025-08-06T00:00:00"/>
    <n v="13"/>
    <s v="null"/>
    <n v="3"/>
    <b v="1"/>
    <s v="Color Mismatch"/>
    <s v="Color Mismatch"/>
    <n v="810.16"/>
  </r>
  <r>
    <s v="FB001084"/>
    <s v="Bottoms"/>
    <s v="Mango"/>
    <x v="1"/>
    <s v="M"/>
    <s v="White"/>
    <n v="69.88"/>
    <n v="57.4"/>
    <n v="29.77"/>
    <d v="2025-08-06T00:00:00"/>
    <n v="30"/>
    <n v="4.2"/>
    <n v="4.2"/>
    <b v="0"/>
    <s v="null"/>
    <s v="No Return"/>
    <n v="893.1"/>
  </r>
  <r>
    <s v="FB001085"/>
    <s v="Shoes"/>
    <s v="Uniqlo"/>
    <x v="2"/>
    <s v="S"/>
    <s v="Gray"/>
    <n v="142.83000000000001"/>
    <n v="0"/>
    <n v="142.83000000000001"/>
    <d v="2025-08-06T00:00:00"/>
    <n v="25"/>
    <n v="3.5"/>
    <n v="3.5"/>
    <b v="0"/>
    <s v="null"/>
    <s v="No Return"/>
    <n v="3570.7500000000005"/>
  </r>
  <r>
    <s v="FB001086"/>
    <s v="Shoes"/>
    <s v="Zara"/>
    <x v="2"/>
    <s v="null"/>
    <s v="Purple"/>
    <n v="140.16999999999999"/>
    <n v="0"/>
    <n v="140.16999999999999"/>
    <d v="2025-08-06T00:00:00"/>
    <n v="43"/>
    <n v="3.1"/>
    <n v="3.1"/>
    <b v="0"/>
    <s v="null"/>
    <s v="No Return"/>
    <n v="6027.3099999999995"/>
  </r>
  <r>
    <s v="FB001087"/>
    <s v="Tops"/>
    <s v="Gap"/>
    <x v="1"/>
    <s v="M"/>
    <s v="Brown"/>
    <n v="106.11"/>
    <n v="33.799999999999997"/>
    <n v="70.239999999999995"/>
    <d v="2025-08-06T00:00:00"/>
    <n v="15"/>
    <n v="4.5"/>
    <n v="4.5"/>
    <b v="0"/>
    <s v="null"/>
    <s v="No Return"/>
    <n v="1053.5999999999999"/>
  </r>
  <r>
    <s v="FB001088"/>
    <s v="Dresses"/>
    <s v="H&amp;M"/>
    <x v="3"/>
    <s v="XS"/>
    <s v="Pink"/>
    <n v="53.23"/>
    <n v="0"/>
    <n v="53.23"/>
    <d v="2025-08-06T00:00:00"/>
    <n v="41"/>
    <n v="2.8"/>
    <n v="2.8"/>
    <b v="1"/>
    <s v="Color Mismatch"/>
    <s v="Color Mismatch"/>
    <n v="2182.4299999999998"/>
  </r>
  <r>
    <s v="FB001089"/>
    <s v="Outerwear"/>
    <s v="Banana Republic"/>
    <x v="0"/>
    <s v="XXL"/>
    <s v="Black"/>
    <n v="92.25"/>
    <n v="0"/>
    <n v="92.25"/>
    <d v="2025-05-28T00:00:00"/>
    <n v="22"/>
    <n v="3.3"/>
    <n v="3.3"/>
    <b v="1"/>
    <s v="Wrong Item"/>
    <s v="Wrong Item"/>
    <n v="2029.5"/>
  </r>
  <r>
    <s v="FB001090"/>
    <s v="Accessories"/>
    <s v="Ann Taylor"/>
    <x v="3"/>
    <s v="null"/>
    <s v="Brown"/>
    <n v="39.17"/>
    <n v="0"/>
    <n v="39.17"/>
    <d v="2025-08-06T00:00:00"/>
    <n v="4"/>
    <n v="3.5"/>
    <n v="3.5"/>
    <b v="1"/>
    <s v="Color Mismatch"/>
    <s v="Color Mismatch"/>
    <n v="156.68"/>
  </r>
  <r>
    <s v="FB001091"/>
    <s v="Accessories"/>
    <s v="Gap"/>
    <x v="0"/>
    <s v="null"/>
    <s v="White"/>
    <n v="72.83"/>
    <n v="0"/>
    <n v="72.83"/>
    <d v="2024-11-26T00:00:00"/>
    <n v="6"/>
    <n v="2"/>
    <n v="2"/>
    <b v="0"/>
    <s v="null"/>
    <s v="No Return"/>
    <n v="436.98"/>
  </r>
  <r>
    <s v="FB001092"/>
    <s v="Bottoms"/>
    <s v="Forever21"/>
    <x v="1"/>
    <s v="S"/>
    <s v="Brown"/>
    <n v="29.73"/>
    <n v="28.7"/>
    <n v="21.2"/>
    <d v="2025-08-06T00:00:00"/>
    <n v="37"/>
    <n v="2.5"/>
    <n v="2.5"/>
    <b v="0"/>
    <s v="null"/>
    <s v="No Return"/>
    <n v="784.4"/>
  </r>
  <r>
    <s v="FB001093"/>
    <s v="Dresses"/>
    <s v="Mango"/>
    <x v="1"/>
    <s v="XL"/>
    <s v="Black"/>
    <n v="144.1"/>
    <n v="0"/>
    <n v="144.1"/>
    <d v="2025-08-06T00:00:00"/>
    <n v="36"/>
    <n v="2.5"/>
    <n v="2.5"/>
    <b v="0"/>
    <s v="null"/>
    <s v="No Return"/>
    <n v="5187.5999999999995"/>
  </r>
  <r>
    <s v="FB001094"/>
    <s v="Dresses"/>
    <s v="H&amp;M"/>
    <x v="3"/>
    <s v="XL"/>
    <s v="Brown"/>
    <n v="109.23"/>
    <n v="10.8"/>
    <n v="97.43"/>
    <d v="2025-08-06T00:00:00"/>
    <n v="38"/>
    <n v="3.3"/>
    <n v="3.3"/>
    <b v="0"/>
    <s v="null"/>
    <s v="No Return"/>
    <n v="3702.34"/>
  </r>
  <r>
    <s v="FB001095"/>
    <s v="Outerwear"/>
    <s v="Mango"/>
    <x v="1"/>
    <s v="XL"/>
    <s v="Pink"/>
    <n v="180.65"/>
    <n v="17.5"/>
    <n v="149.04"/>
    <d v="2025-08-06T00:00:00"/>
    <n v="41"/>
    <n v="1.4"/>
    <n v="1.4"/>
    <b v="0"/>
    <s v="null"/>
    <s v="No Return"/>
    <n v="6110.6399999999994"/>
  </r>
  <r>
    <s v="FB001096"/>
    <s v="Outerwear"/>
    <s v="Banana Republic"/>
    <x v="0"/>
    <s v="M"/>
    <s v="Green"/>
    <n v="129.24"/>
    <n v="46.2"/>
    <n v="69.53"/>
    <d v="2025-03-27T00:00:00"/>
    <n v="28"/>
    <n v="3.2"/>
    <n v="3.2"/>
    <b v="0"/>
    <s v="null"/>
    <s v="No Return"/>
    <n v="1946.8400000000001"/>
  </r>
  <r>
    <s v="FB001097"/>
    <s v="Shoes"/>
    <s v="Gap"/>
    <x v="3"/>
    <s v="XS"/>
    <s v="Blue"/>
    <n v="195.67"/>
    <n v="47.1"/>
    <n v="103.51"/>
    <d v="2025-08-06T00:00:00"/>
    <n v="36"/>
    <n v="4"/>
    <n v="4"/>
    <b v="0"/>
    <s v="null"/>
    <s v="No Return"/>
    <n v="3726.36"/>
  </r>
  <r>
    <s v="FB001098"/>
    <s v="Accessories"/>
    <s v="Banana Republic"/>
    <x v="1"/>
    <s v="null"/>
    <s v="Navy"/>
    <n v="65.64"/>
    <n v="20.7"/>
    <n v="52.05"/>
    <d v="2025-08-06T00:00:00"/>
    <n v="20"/>
    <n v="2.6"/>
    <n v="2.6"/>
    <b v="0"/>
    <s v="null"/>
    <s v="No Return"/>
    <n v="1041"/>
  </r>
  <r>
    <s v="FB001099"/>
    <s v="Bottoms"/>
    <s v="H&amp;M"/>
    <x v="0"/>
    <s v="XS"/>
    <s v="Purple"/>
    <n v="113.18"/>
    <n v="0"/>
    <n v="113.18"/>
    <d v="2025-04-02T00:00:00"/>
    <n v="3"/>
    <n v="4.9000000000000004"/>
    <n v="4.9000000000000004"/>
    <b v="0"/>
    <s v="null"/>
    <s v="No Return"/>
    <n v="339.54"/>
  </r>
  <r>
    <s v="FB001100"/>
    <s v="Shoes"/>
    <s v="Ann Taylor"/>
    <x v="2"/>
    <s v="XL"/>
    <s v="Beige"/>
    <n v="173.69"/>
    <n v="0"/>
    <n v="173.69"/>
    <d v="2025-08-06T00:00:00"/>
    <n v="25"/>
    <n v="3.6"/>
    <n v="3.6"/>
    <b v="0"/>
    <s v="null"/>
    <s v="No Return"/>
    <n v="4342.25"/>
  </r>
  <r>
    <s v="FB001101"/>
    <s v="Outerwear"/>
    <s v="Zara"/>
    <x v="2"/>
    <s v="S"/>
    <s v="Gray"/>
    <n v="156.54"/>
    <n v="0"/>
    <n v="156.54"/>
    <d v="2025-08-06T00:00:00"/>
    <n v="23"/>
    <n v="1.8"/>
    <n v="1.8"/>
    <b v="0"/>
    <s v="null"/>
    <s v="No Return"/>
    <n v="3600.4199999999996"/>
  </r>
  <r>
    <s v="FB001102"/>
    <s v="Dresses"/>
    <s v="H&amp;M"/>
    <x v="0"/>
    <s v="XL"/>
    <s v="Brown"/>
    <n v="103.78"/>
    <n v="39"/>
    <n v="63.31"/>
    <d v="2024-10-12T00:00:00"/>
    <n v="5"/>
    <s v="null"/>
    <n v="3"/>
    <b v="0"/>
    <s v="null"/>
    <s v="No Return"/>
    <n v="316.55"/>
  </r>
  <r>
    <s v="FB001103"/>
    <s v="Accessories"/>
    <s v="Gap"/>
    <x v="2"/>
    <s v="null"/>
    <s v="Black"/>
    <n v="79.599999999999994"/>
    <n v="0"/>
    <n v="79.599999999999994"/>
    <d v="2025-08-06T00:00:00"/>
    <n v="22"/>
    <s v="null"/>
    <n v="3"/>
    <b v="0"/>
    <s v="null"/>
    <s v="No Return"/>
    <n v="1751.1999999999998"/>
  </r>
  <r>
    <s v="FB001104"/>
    <s v="Accessories"/>
    <s v="Ann Taylor"/>
    <x v="2"/>
    <s v="null"/>
    <s v="Beige"/>
    <n v="34.18"/>
    <n v="18.899999999999999"/>
    <n v="27.72"/>
    <d v="2025-08-06T00:00:00"/>
    <n v="50"/>
    <n v="3.6"/>
    <n v="3.6"/>
    <b v="0"/>
    <s v="null"/>
    <s v="No Return"/>
    <n v="1386"/>
  </r>
  <r>
    <s v="FB001105"/>
    <s v="Bottoms"/>
    <s v="Gap"/>
    <x v="1"/>
    <s v="XXL"/>
    <s v="Blue"/>
    <n v="58.44"/>
    <n v="0"/>
    <n v="58.44"/>
    <d v="2025-08-06T00:00:00"/>
    <n v="3"/>
    <n v="2.6"/>
    <n v="2.6"/>
    <b v="1"/>
    <s v="Wrong Item"/>
    <s v="Wrong Item"/>
    <n v="175.32"/>
  </r>
  <r>
    <s v="FB001106"/>
    <s v="Accessories"/>
    <s v="Zara"/>
    <x v="3"/>
    <s v="null"/>
    <s v="Navy"/>
    <n v="30.62"/>
    <n v="0"/>
    <n v="30.62"/>
    <d v="2025-08-06T00:00:00"/>
    <n v="31"/>
    <n v="3"/>
    <n v="3"/>
    <b v="1"/>
    <s v="Damaged"/>
    <s v="Damaged"/>
    <n v="949.22"/>
  </r>
  <r>
    <s v="FB001107"/>
    <s v="Outerwear"/>
    <s v="Uniqlo"/>
    <x v="2"/>
    <s v="XXL"/>
    <s v="Purple"/>
    <n v="213.94"/>
    <n v="0"/>
    <n v="213.94"/>
    <d v="2025-08-06T00:00:00"/>
    <n v="16"/>
    <n v="4.7"/>
    <n v="4.7"/>
    <b v="0"/>
    <s v="null"/>
    <s v="No Return"/>
    <n v="3423.04"/>
  </r>
  <r>
    <s v="FB001108"/>
    <s v="Bottoms"/>
    <s v="Forever21"/>
    <x v="2"/>
    <s v="XL"/>
    <s v="Pink"/>
    <n v="29.31"/>
    <n v="0"/>
    <n v="29.31"/>
    <d v="2025-08-06T00:00:00"/>
    <n v="25"/>
    <n v="4.5999999999999996"/>
    <n v="4.5999999999999996"/>
    <b v="1"/>
    <s v="Changed Mind"/>
    <s v="Changed Mind"/>
    <n v="732.75"/>
  </r>
  <r>
    <s v="FB001109"/>
    <s v="Tops"/>
    <s v="Forever21"/>
    <x v="0"/>
    <s v="M"/>
    <s v="Red"/>
    <n v="49.12"/>
    <n v="0"/>
    <n v="49.12"/>
    <d v="2025-06-28T00:00:00"/>
    <n v="47"/>
    <s v="null"/>
    <n v="3"/>
    <b v="0"/>
    <s v="null"/>
    <s v="No Return"/>
    <n v="2308.64"/>
  </r>
  <r>
    <s v="FB001110"/>
    <s v="Bottoms"/>
    <s v="Banana Republic"/>
    <x v="2"/>
    <s v="null"/>
    <s v="Purple"/>
    <n v="113.23"/>
    <n v="0"/>
    <n v="113.23"/>
    <d v="2025-08-06T00:00:00"/>
    <n v="13"/>
    <n v="3.7"/>
    <n v="3.7"/>
    <b v="0"/>
    <s v="null"/>
    <s v="No Return"/>
    <n v="1471.99"/>
  </r>
  <r>
    <s v="FB001111"/>
    <s v="Outerwear"/>
    <s v="Banana Republic"/>
    <x v="0"/>
    <s v="XXL"/>
    <s v="Brown"/>
    <n v="103.65"/>
    <n v="0"/>
    <n v="103.65"/>
    <d v="2024-11-16T00:00:00"/>
    <n v="4"/>
    <n v="1"/>
    <n v="1"/>
    <b v="0"/>
    <s v="null"/>
    <s v="No Return"/>
    <n v="414.6"/>
  </r>
  <r>
    <s v="FB001112"/>
    <s v="Dresses"/>
    <s v="Ann Taylor"/>
    <x v="2"/>
    <s v="null"/>
    <s v="Gray"/>
    <n v="71.84"/>
    <n v="49.4"/>
    <n v="36.35"/>
    <d v="2025-08-06T00:00:00"/>
    <n v="25"/>
    <s v="null"/>
    <n v="3"/>
    <b v="0"/>
    <s v="null"/>
    <s v="No Return"/>
    <n v="908.75"/>
  </r>
  <r>
    <s v="FB001113"/>
    <s v="Shoes"/>
    <s v="Zara"/>
    <x v="1"/>
    <s v="L"/>
    <s v="Gray"/>
    <n v="128.31"/>
    <n v="0"/>
    <n v="128.31"/>
    <d v="2025-08-06T00:00:00"/>
    <n v="36"/>
    <n v="4"/>
    <n v="4"/>
    <b v="1"/>
    <s v="Changed Mind"/>
    <s v="Changed Mind"/>
    <n v="4619.16"/>
  </r>
  <r>
    <s v="FB001114"/>
    <s v="Shoes"/>
    <s v="Forever21"/>
    <x v="1"/>
    <s v="L"/>
    <s v="Blue"/>
    <n v="118.97"/>
    <n v="0"/>
    <n v="118.97"/>
    <d v="2025-08-06T00:00:00"/>
    <n v="45"/>
    <n v="3.8"/>
    <n v="3.8"/>
    <b v="0"/>
    <s v="null"/>
    <s v="No Return"/>
    <n v="5353.65"/>
  </r>
  <r>
    <s v="FB001115"/>
    <s v="Bottoms"/>
    <s v="Zara"/>
    <x v="1"/>
    <s v="S"/>
    <s v="Red"/>
    <n v="31.98"/>
    <n v="16.5"/>
    <n v="26.7"/>
    <d v="2025-08-06T00:00:00"/>
    <n v="48"/>
    <n v="1.8"/>
    <n v="1.8"/>
    <b v="0"/>
    <s v="null"/>
    <s v="No Return"/>
    <n v="1281.5999999999999"/>
  </r>
  <r>
    <s v="FB001116"/>
    <s v="Tops"/>
    <s v="Banana Republic"/>
    <x v="1"/>
    <s v="XXL"/>
    <s v="Purple"/>
    <n v="115.89"/>
    <n v="26.8"/>
    <n v="84.83"/>
    <d v="2025-08-06T00:00:00"/>
    <n v="26"/>
    <n v="4.5999999999999996"/>
    <n v="4.5999999999999996"/>
    <b v="0"/>
    <s v="null"/>
    <s v="No Return"/>
    <n v="2205.58"/>
  </r>
  <r>
    <s v="FB001117"/>
    <s v="Dresses"/>
    <s v="Ann Taylor"/>
    <x v="2"/>
    <s v="XL"/>
    <s v="Pink"/>
    <n v="140.06"/>
    <n v="0"/>
    <n v="140.06"/>
    <d v="2025-08-06T00:00:00"/>
    <n v="37"/>
    <n v="2.2999999999999998"/>
    <n v="2.2999999999999998"/>
    <b v="0"/>
    <s v="null"/>
    <s v="No Return"/>
    <n v="5182.22"/>
  </r>
  <r>
    <s v="FB001118"/>
    <s v="Shoes"/>
    <s v="Mango"/>
    <x v="2"/>
    <s v="XS"/>
    <s v="Pink"/>
    <n v="154.82"/>
    <n v="0"/>
    <n v="154.82"/>
    <d v="2025-08-06T00:00:00"/>
    <n v="10"/>
    <n v="4.0999999999999996"/>
    <n v="4.0999999999999996"/>
    <b v="0"/>
    <s v="null"/>
    <s v="No Return"/>
    <n v="1548.1999999999998"/>
  </r>
  <r>
    <s v="FB001119"/>
    <s v="Dresses"/>
    <s v="Uniqlo"/>
    <x v="1"/>
    <s v="XL"/>
    <s v="Blue"/>
    <n v="114.21"/>
    <n v="20.2"/>
    <n v="91.14"/>
    <d v="2025-08-06T00:00:00"/>
    <n v="5"/>
    <n v="2"/>
    <n v="2"/>
    <b v="1"/>
    <s v="Wrong Item"/>
    <s v="Wrong Item"/>
    <n v="455.7"/>
  </r>
  <r>
    <s v="FB001120"/>
    <s v="Shoes"/>
    <s v="Zara"/>
    <x v="1"/>
    <s v="XL"/>
    <s v="Blue"/>
    <n v="114.84"/>
    <n v="0"/>
    <n v="114.84"/>
    <d v="2025-08-06T00:00:00"/>
    <n v="38"/>
    <n v="2.6"/>
    <n v="2.6"/>
    <b v="1"/>
    <s v="Color Mismatch"/>
    <s v="Color Mismatch"/>
    <n v="4363.92"/>
  </r>
  <r>
    <s v="FB001121"/>
    <s v="Dresses"/>
    <s v="Mango"/>
    <x v="1"/>
    <s v="XL"/>
    <s v="Navy"/>
    <n v="131.32"/>
    <n v="6.8"/>
    <n v="122.39"/>
    <d v="2025-08-06T00:00:00"/>
    <n v="18"/>
    <n v="2"/>
    <n v="2"/>
    <b v="0"/>
    <s v="null"/>
    <s v="No Return"/>
    <n v="2203.02"/>
  </r>
  <r>
    <s v="FB001122"/>
    <s v="Tops"/>
    <s v="Mango"/>
    <x v="2"/>
    <s v="S"/>
    <s v="Pink"/>
    <n v="91.41"/>
    <n v="32.1"/>
    <n v="62.07"/>
    <d v="2025-08-06T00:00:00"/>
    <n v="49"/>
    <n v="2.2999999999999998"/>
    <n v="2.2999999999999998"/>
    <b v="0"/>
    <s v="null"/>
    <s v="No Return"/>
    <n v="3041.43"/>
  </r>
  <r>
    <s v="FB001123"/>
    <s v="Outerwear"/>
    <s v="Gap"/>
    <x v="2"/>
    <s v="XS"/>
    <s v="Black"/>
    <n v="202.28"/>
    <n v="0"/>
    <n v="202.28"/>
    <d v="2025-08-06T00:00:00"/>
    <n v="4"/>
    <s v="null"/>
    <n v="3"/>
    <b v="0"/>
    <s v="null"/>
    <s v="No Return"/>
    <n v="809.12"/>
  </r>
  <r>
    <s v="FB001124"/>
    <s v="Bottoms"/>
    <s v="Forever21"/>
    <x v="2"/>
    <s v="M"/>
    <s v="Red"/>
    <n v="119.63"/>
    <n v="0"/>
    <n v="119.63"/>
    <d v="2025-08-06T00:00:00"/>
    <n v="14"/>
    <n v="2.1"/>
    <n v="2.1"/>
    <b v="0"/>
    <s v="null"/>
    <s v="No Return"/>
    <n v="1674.82"/>
  </r>
  <r>
    <s v="FB001125"/>
    <s v="Shoes"/>
    <s v="Banana Republic"/>
    <x v="3"/>
    <s v="L"/>
    <s v="Blue"/>
    <n v="167.89"/>
    <n v="0"/>
    <n v="167.89"/>
    <d v="2025-08-06T00:00:00"/>
    <n v="12"/>
    <n v="1"/>
    <n v="1"/>
    <b v="0"/>
    <s v="null"/>
    <s v="No Return"/>
    <n v="2014.6799999999998"/>
  </r>
  <r>
    <s v="FB001126"/>
    <s v="Shoes"/>
    <s v="Uniqlo"/>
    <x v="0"/>
    <s v="XL"/>
    <s v="Blue"/>
    <n v="100.39"/>
    <n v="0"/>
    <n v="100.39"/>
    <d v="2025-03-07T00:00:00"/>
    <n v="24"/>
    <n v="3.2"/>
    <n v="3.2"/>
    <b v="1"/>
    <s v="Quality Issue"/>
    <s v="Quality Issue"/>
    <n v="2409.36"/>
  </r>
  <r>
    <s v="FB001127"/>
    <s v="Dresses"/>
    <s v="Gap"/>
    <x v="3"/>
    <s v="L"/>
    <s v="Gray"/>
    <n v="162.41999999999999"/>
    <n v="40.9"/>
    <n v="95.99"/>
    <d v="2025-08-06T00:00:00"/>
    <n v="32"/>
    <n v="1"/>
    <n v="1"/>
    <b v="0"/>
    <s v="null"/>
    <s v="No Return"/>
    <n v="3071.68"/>
  </r>
  <r>
    <s v="FB001128"/>
    <s v="Shoes"/>
    <s v="Gap"/>
    <x v="0"/>
    <s v="XS"/>
    <s v="Gray"/>
    <n v="65.069999999999993"/>
    <n v="5.0999999999999996"/>
    <n v="61.75"/>
    <d v="2025-01-17T00:00:00"/>
    <n v="16"/>
    <n v="4.3"/>
    <n v="4.3"/>
    <b v="0"/>
    <s v="null"/>
    <s v="No Return"/>
    <n v="988"/>
  </r>
  <r>
    <s v="FB001129"/>
    <s v="Bottoms"/>
    <s v="Forever21"/>
    <x v="0"/>
    <s v="XXL"/>
    <s v="Red"/>
    <n v="78.099999999999994"/>
    <n v="48.7"/>
    <n v="40.07"/>
    <d v="2025-05-06T00:00:00"/>
    <n v="0"/>
    <s v="null"/>
    <n v="3"/>
    <b v="0"/>
    <s v="null"/>
    <s v="No Return"/>
    <n v="0"/>
  </r>
  <r>
    <s v="FB001130"/>
    <s v="Outerwear"/>
    <s v="Zara"/>
    <x v="0"/>
    <s v="M"/>
    <s v="Blue"/>
    <n v="115.73"/>
    <n v="59.8"/>
    <n v="46.52"/>
    <d v="2024-09-28T00:00:00"/>
    <n v="10"/>
    <n v="4.2"/>
    <n v="4.2"/>
    <b v="0"/>
    <s v="null"/>
    <s v="No Return"/>
    <n v="465.20000000000005"/>
  </r>
  <r>
    <s v="FB001131"/>
    <s v="Accessories"/>
    <s v="Ann Taylor"/>
    <x v="2"/>
    <s v="null"/>
    <s v="Navy"/>
    <n v="21.57"/>
    <n v="11.9"/>
    <n v="19"/>
    <d v="2025-08-06T00:00:00"/>
    <n v="37"/>
    <n v="3"/>
    <n v="3"/>
    <b v="1"/>
    <s v="Changed Mind"/>
    <s v="Changed Mind"/>
    <n v="703"/>
  </r>
  <r>
    <s v="FB001132"/>
    <s v="Dresses"/>
    <s v="Banana Republic"/>
    <x v="2"/>
    <s v="S"/>
    <s v="Brown"/>
    <n v="75.849999999999994"/>
    <n v="50.3"/>
    <n v="37.700000000000003"/>
    <d v="2025-08-06T00:00:00"/>
    <n v="50"/>
    <n v="4.7"/>
    <n v="4.7"/>
    <b v="1"/>
    <s v="Quality Issue"/>
    <s v="Quality Issue"/>
    <n v="1885.0000000000002"/>
  </r>
  <r>
    <s v="FB001133"/>
    <s v="Outerwear"/>
    <s v="Uniqlo"/>
    <x v="3"/>
    <s v="L"/>
    <s v="Green"/>
    <n v="170.91"/>
    <n v="0"/>
    <n v="170.91"/>
    <d v="2025-08-06T00:00:00"/>
    <n v="36"/>
    <n v="1.6"/>
    <n v="1.6"/>
    <b v="1"/>
    <s v="Quality Issue"/>
    <s v="Quality Issue"/>
    <n v="6152.76"/>
  </r>
  <r>
    <s v="FB001134"/>
    <s v="Shoes"/>
    <s v="H&amp;M"/>
    <x v="2"/>
    <s v="XL"/>
    <s v="White"/>
    <n v="94.06"/>
    <n v="22.4"/>
    <n v="72.989999999999995"/>
    <d v="2025-08-06T00:00:00"/>
    <n v="0"/>
    <s v="null"/>
    <n v="3"/>
    <b v="0"/>
    <s v="null"/>
    <s v="No Return"/>
    <n v="0"/>
  </r>
  <r>
    <s v="FB001135"/>
    <s v="Bottoms"/>
    <s v="H&amp;M"/>
    <x v="3"/>
    <s v="S"/>
    <s v="Blue"/>
    <n v="84.44"/>
    <n v="0"/>
    <n v="84.44"/>
    <d v="2025-08-06T00:00:00"/>
    <n v="2"/>
    <n v="1.1000000000000001"/>
    <n v="1.1000000000000001"/>
    <b v="0"/>
    <s v="null"/>
    <s v="No Return"/>
    <n v="168.88"/>
  </r>
  <r>
    <s v="FB001136"/>
    <s v="Outerwear"/>
    <s v="Zara"/>
    <x v="3"/>
    <s v="XS"/>
    <s v="Pink"/>
    <n v="93.11"/>
    <n v="0"/>
    <n v="93.11"/>
    <d v="2025-08-06T00:00:00"/>
    <n v="43"/>
    <n v="2.8"/>
    <n v="2.8"/>
    <b v="0"/>
    <s v="null"/>
    <s v="No Return"/>
    <n v="4003.73"/>
  </r>
  <r>
    <s v="FB001137"/>
    <s v="Tops"/>
    <s v="Zara"/>
    <x v="1"/>
    <s v="S"/>
    <s v="Blue"/>
    <n v="84.85"/>
    <n v="8.8000000000000007"/>
    <n v="77.38"/>
    <d v="2025-08-06T00:00:00"/>
    <n v="19"/>
    <n v="4.0999999999999996"/>
    <n v="4.0999999999999996"/>
    <b v="1"/>
    <s v="Changed Mind"/>
    <s v="Changed Mind"/>
    <n v="1470.2199999999998"/>
  </r>
  <r>
    <s v="FB001138"/>
    <s v="Shoes"/>
    <s v="Uniqlo"/>
    <x v="0"/>
    <s v="M"/>
    <s v="Green"/>
    <n v="138.41"/>
    <n v="0"/>
    <n v="138.41"/>
    <d v="2024-11-17T00:00:00"/>
    <n v="40"/>
    <n v="3.1"/>
    <n v="3.1"/>
    <b v="0"/>
    <s v="null"/>
    <s v="No Return"/>
    <n v="5536.4"/>
  </r>
  <r>
    <s v="FB001139"/>
    <s v="Accessories"/>
    <s v="Zara"/>
    <x v="2"/>
    <s v="null"/>
    <s v="Pink"/>
    <n v="20.190000000000001"/>
    <n v="21.6"/>
    <n v="15.83"/>
    <d v="2025-08-06T00:00:00"/>
    <n v="45"/>
    <n v="4.4000000000000004"/>
    <n v="4.4000000000000004"/>
    <b v="1"/>
    <s v="Changed Mind"/>
    <s v="Changed Mind"/>
    <n v="712.35"/>
  </r>
  <r>
    <s v="FB001140"/>
    <s v="Dresses"/>
    <s v="Banana Republic"/>
    <x v="2"/>
    <s v="M"/>
    <s v="Gray"/>
    <n v="124.17"/>
    <n v="37.6"/>
    <n v="77.48"/>
    <d v="2025-08-06T00:00:00"/>
    <n v="24"/>
    <n v="2.2999999999999998"/>
    <n v="2.2999999999999998"/>
    <b v="0"/>
    <s v="null"/>
    <s v="No Return"/>
    <n v="1859.52"/>
  </r>
  <r>
    <s v="FB001141"/>
    <s v="Outerwear"/>
    <s v="Banana Republic"/>
    <x v="0"/>
    <s v="L"/>
    <s v="Red"/>
    <n v="133.91999999999999"/>
    <n v="0"/>
    <n v="133.91999999999999"/>
    <d v="2025-04-13T00:00:00"/>
    <n v="41"/>
    <n v="2.8"/>
    <n v="2.8"/>
    <b v="0"/>
    <s v="null"/>
    <s v="No Return"/>
    <n v="5490.7199999999993"/>
  </r>
  <r>
    <s v="FB001142"/>
    <s v="Accessories"/>
    <s v="Banana Republic"/>
    <x v="0"/>
    <s v="null"/>
    <s v="Gray"/>
    <n v="77.78"/>
    <n v="0"/>
    <n v="77.78"/>
    <d v="2025-07-07T00:00:00"/>
    <n v="23"/>
    <n v="2.5"/>
    <n v="2.5"/>
    <b v="1"/>
    <s v="Size Issue"/>
    <s v="Size Issue"/>
    <n v="1788.94"/>
  </r>
  <r>
    <s v="FB001143"/>
    <s v="Dresses"/>
    <s v="Mango"/>
    <x v="1"/>
    <s v="XXL"/>
    <s v="Brown"/>
    <n v="157.69"/>
    <n v="35.9"/>
    <n v="101.08"/>
    <d v="2025-08-06T00:00:00"/>
    <n v="6"/>
    <n v="1"/>
    <n v="1"/>
    <b v="0"/>
    <s v="null"/>
    <s v="No Return"/>
    <n v="606.48"/>
  </r>
  <r>
    <s v="FB001144"/>
    <s v="Tops"/>
    <s v="Zara"/>
    <x v="1"/>
    <s v="L"/>
    <s v="Black"/>
    <n v="99.57"/>
    <n v="0"/>
    <n v="99.57"/>
    <d v="2025-08-06T00:00:00"/>
    <n v="17"/>
    <n v="1"/>
    <n v="1"/>
    <b v="0"/>
    <s v="null"/>
    <s v="No Return"/>
    <n v="1692.6899999999998"/>
  </r>
  <r>
    <s v="FB001145"/>
    <s v="Accessories"/>
    <s v="Zara"/>
    <x v="3"/>
    <s v="null"/>
    <s v="Brown"/>
    <n v="43.61"/>
    <n v="33.299999999999997"/>
    <n v="29.09"/>
    <d v="2025-08-06T00:00:00"/>
    <n v="47"/>
    <n v="2.5"/>
    <n v="2.5"/>
    <b v="0"/>
    <s v="null"/>
    <s v="No Return"/>
    <n v="1367.23"/>
  </r>
  <r>
    <s v="FB001146"/>
    <s v="Outerwear"/>
    <s v="Gap"/>
    <x v="1"/>
    <s v="M"/>
    <s v="Brown"/>
    <n v="88.87"/>
    <n v="0"/>
    <n v="88.87"/>
    <d v="2025-08-06T00:00:00"/>
    <n v="27"/>
    <n v="2.4"/>
    <n v="2.4"/>
    <b v="0"/>
    <s v="null"/>
    <s v="No Return"/>
    <n v="2399.4900000000002"/>
  </r>
  <r>
    <s v="FB001147"/>
    <s v="Bottoms"/>
    <s v="Forever21"/>
    <x v="2"/>
    <s v="M"/>
    <s v="White"/>
    <n v="112.6"/>
    <n v="19.8"/>
    <n v="90.31"/>
    <d v="2025-08-06T00:00:00"/>
    <n v="2"/>
    <n v="1"/>
    <n v="1"/>
    <b v="0"/>
    <s v="null"/>
    <s v="No Return"/>
    <n v="180.62"/>
  </r>
  <r>
    <s v="FB001148"/>
    <s v="Tops"/>
    <s v="Uniqlo"/>
    <x v="2"/>
    <s v="XL"/>
    <s v="Green"/>
    <n v="33.35"/>
    <n v="0"/>
    <n v="33.35"/>
    <d v="2025-08-06T00:00:00"/>
    <n v="29"/>
    <n v="1.2"/>
    <n v="1.2"/>
    <b v="0"/>
    <s v="null"/>
    <s v="No Return"/>
    <n v="967.15000000000009"/>
  </r>
  <r>
    <s v="FB001149"/>
    <s v="Bottoms"/>
    <s v="Forever21"/>
    <x v="2"/>
    <s v="L"/>
    <s v="Navy"/>
    <n v="115.82"/>
    <n v="2.9"/>
    <n v="112.46"/>
    <d v="2025-08-06T00:00:00"/>
    <n v="46"/>
    <s v="null"/>
    <n v="3"/>
    <b v="0"/>
    <s v="null"/>
    <s v="No Return"/>
    <n v="5173.16"/>
  </r>
  <r>
    <s v="FB001150"/>
    <s v="Tops"/>
    <s v="Banana Republic"/>
    <x v="2"/>
    <s v="XL"/>
    <s v="White"/>
    <n v="107.79"/>
    <n v="3.1"/>
    <n v="104.45"/>
    <d v="2025-08-06T00:00:00"/>
    <n v="6"/>
    <n v="2.8"/>
    <n v="2.8"/>
    <b v="0"/>
    <s v="null"/>
    <s v="No Return"/>
    <n v="626.70000000000005"/>
  </r>
  <r>
    <s v="FB001151"/>
    <s v="Tops"/>
    <s v="H&amp;M"/>
    <x v="3"/>
    <s v="S"/>
    <s v="White"/>
    <n v="53.87"/>
    <n v="0"/>
    <n v="53.87"/>
    <d v="2025-08-06T00:00:00"/>
    <n v="50"/>
    <n v="4.2"/>
    <n v="4.2"/>
    <b v="1"/>
    <s v="Damaged"/>
    <s v="Damaged"/>
    <n v="2693.5"/>
  </r>
  <r>
    <s v="FB001152"/>
    <s v="Tops"/>
    <s v="Gap"/>
    <x v="0"/>
    <s v="XS"/>
    <s v="Green"/>
    <n v="72.5"/>
    <n v="40.799999999999997"/>
    <n v="42.92"/>
    <d v="2024-12-30T00:00:00"/>
    <n v="23"/>
    <n v="4.4000000000000004"/>
    <n v="4.4000000000000004"/>
    <b v="0"/>
    <s v="null"/>
    <s v="No Return"/>
    <n v="987.16000000000008"/>
  </r>
  <r>
    <s v="FB001153"/>
    <s v="Shoes"/>
    <s v="Gap"/>
    <x v="0"/>
    <s v="S"/>
    <s v="Gray"/>
    <n v="152.32"/>
    <n v="0"/>
    <n v="152.32"/>
    <d v="2025-06-09T00:00:00"/>
    <n v="15"/>
    <s v="null"/>
    <n v="3"/>
    <b v="0"/>
    <s v="null"/>
    <s v="No Return"/>
    <n v="2284.7999999999997"/>
  </r>
  <r>
    <s v="FB001154"/>
    <s v="Dresses"/>
    <s v="H&amp;M"/>
    <x v="1"/>
    <s v="M"/>
    <s v="Red"/>
    <n v="67.63"/>
    <n v="0"/>
    <n v="67.63"/>
    <d v="2025-08-06T00:00:00"/>
    <n v="9"/>
    <n v="4.7"/>
    <n v="4.7"/>
    <b v="0"/>
    <s v="null"/>
    <s v="No Return"/>
    <n v="608.66999999999996"/>
  </r>
  <r>
    <s v="FB001155"/>
    <s v="Outerwear"/>
    <s v="Uniqlo"/>
    <x v="3"/>
    <s v="XS"/>
    <s v="Purple"/>
    <n v="221.94"/>
    <n v="0"/>
    <n v="221.94"/>
    <d v="2025-08-06T00:00:00"/>
    <n v="35"/>
    <n v="1.5"/>
    <n v="1.5"/>
    <b v="0"/>
    <s v="null"/>
    <s v="No Return"/>
    <n v="7767.9"/>
  </r>
  <r>
    <s v="FB001156"/>
    <s v="Bottoms"/>
    <s v="Zara"/>
    <x v="2"/>
    <s v="XS"/>
    <s v="Pink"/>
    <n v="118.77"/>
    <n v="8.4"/>
    <n v="108.79"/>
    <d v="2025-08-06T00:00:00"/>
    <n v="30"/>
    <n v="4.5999999999999996"/>
    <n v="4.5999999999999996"/>
    <b v="1"/>
    <s v="Wrong Item"/>
    <s v="Wrong Item"/>
    <n v="3263.7000000000003"/>
  </r>
  <r>
    <s v="FB001157"/>
    <s v="Tops"/>
    <s v="Forever21"/>
    <x v="2"/>
    <s v="XS"/>
    <s v="Green"/>
    <n v="100.17"/>
    <n v="0"/>
    <n v="100.17"/>
    <d v="2025-08-06T00:00:00"/>
    <n v="18"/>
    <n v="1.2"/>
    <n v="1.2"/>
    <b v="0"/>
    <s v="null"/>
    <s v="No Return"/>
    <n v="1803.06"/>
  </r>
  <r>
    <s v="FB001158"/>
    <s v="Accessories"/>
    <s v="Banana Republic"/>
    <x v="3"/>
    <s v="null"/>
    <s v="White"/>
    <n v="18.45"/>
    <n v="0"/>
    <n v="18.45"/>
    <d v="2025-08-06T00:00:00"/>
    <n v="39"/>
    <n v="2.2000000000000002"/>
    <n v="2.2000000000000002"/>
    <b v="0"/>
    <s v="null"/>
    <s v="No Return"/>
    <n v="719.55"/>
  </r>
  <r>
    <s v="FB001159"/>
    <s v="Accessories"/>
    <s v="Gap"/>
    <x v="3"/>
    <s v="null"/>
    <s v="Purple"/>
    <n v="45.56"/>
    <n v="13.5"/>
    <n v="39.409999999999997"/>
    <d v="2025-08-06T00:00:00"/>
    <n v="40"/>
    <n v="3.2"/>
    <n v="3.2"/>
    <b v="0"/>
    <s v="null"/>
    <s v="No Return"/>
    <n v="1576.3999999999999"/>
  </r>
  <r>
    <s v="FB001160"/>
    <s v="Tops"/>
    <s v="Uniqlo"/>
    <x v="0"/>
    <s v="S"/>
    <s v="Purple"/>
    <n v="62.21"/>
    <n v="0"/>
    <n v="62.21"/>
    <d v="2025-07-23T00:00:00"/>
    <n v="38"/>
    <n v="2.6"/>
    <n v="2.6"/>
    <b v="0"/>
    <s v="null"/>
    <s v="No Return"/>
    <n v="2363.98"/>
  </r>
  <r>
    <s v="FB001161"/>
    <s v="Accessories"/>
    <s v="Forever21"/>
    <x v="1"/>
    <s v="null"/>
    <s v="Blue"/>
    <n v="37.020000000000003"/>
    <n v="0"/>
    <n v="37.020000000000003"/>
    <d v="2025-08-06T00:00:00"/>
    <n v="12"/>
    <n v="4.3"/>
    <n v="4.3"/>
    <b v="0"/>
    <s v="null"/>
    <s v="No Return"/>
    <n v="444.24"/>
  </r>
  <r>
    <s v="FB001162"/>
    <s v="Dresses"/>
    <s v="Zara"/>
    <x v="3"/>
    <s v="XL"/>
    <s v="Beige"/>
    <n v="51.86"/>
    <n v="39"/>
    <n v="31.63"/>
    <d v="2025-08-06T00:00:00"/>
    <n v="40"/>
    <n v="2.4"/>
    <n v="2.4"/>
    <b v="0"/>
    <s v="null"/>
    <s v="No Return"/>
    <n v="1265.2"/>
  </r>
  <r>
    <s v="FB001163"/>
    <s v="Dresses"/>
    <s v="Zara"/>
    <x v="0"/>
    <s v="XS"/>
    <s v="Purple"/>
    <n v="76.239999999999995"/>
    <n v="0"/>
    <n v="76.239999999999995"/>
    <d v="2025-01-07T00:00:00"/>
    <n v="14"/>
    <n v="2.8"/>
    <n v="2.8"/>
    <b v="0"/>
    <s v="null"/>
    <s v="No Return"/>
    <n v="1067.3599999999999"/>
  </r>
  <r>
    <s v="FB001164"/>
    <s v="Accessories"/>
    <s v="Zara"/>
    <x v="2"/>
    <s v="null"/>
    <s v="Gray"/>
    <n v="74.17"/>
    <n v="0"/>
    <n v="74.17"/>
    <d v="2025-08-06T00:00:00"/>
    <n v="24"/>
    <n v="1.7"/>
    <n v="1.7"/>
    <b v="0"/>
    <s v="null"/>
    <s v="No Return"/>
    <n v="1780.08"/>
  </r>
  <r>
    <s v="FB001165"/>
    <s v="Bottoms"/>
    <s v="Forever21"/>
    <x v="0"/>
    <s v="L"/>
    <s v="Beige"/>
    <n v="75.989999999999995"/>
    <n v="0"/>
    <n v="75.989999999999995"/>
    <d v="2025-02-18T00:00:00"/>
    <n v="19"/>
    <n v="1.7"/>
    <n v="1.7"/>
    <b v="1"/>
    <s v="Size Issue"/>
    <s v="Size Issue"/>
    <n v="1443.81"/>
  </r>
  <r>
    <s v="FB001166"/>
    <s v="Bottoms"/>
    <s v="H&amp;M"/>
    <x v="1"/>
    <s v="XS"/>
    <s v="Navy"/>
    <n v="62.33"/>
    <n v="49.4"/>
    <n v="31.54"/>
    <d v="2025-08-06T00:00:00"/>
    <n v="46"/>
    <n v="3.5"/>
    <n v="3.5"/>
    <b v="0"/>
    <s v="null"/>
    <s v="No Return"/>
    <n v="1450.84"/>
  </r>
  <r>
    <s v="FB001167"/>
    <s v="Bottoms"/>
    <s v="Mango"/>
    <x v="1"/>
    <s v="XXL"/>
    <s v="Red"/>
    <n v="93.59"/>
    <n v="0"/>
    <n v="93.59"/>
    <d v="2025-08-06T00:00:00"/>
    <n v="38"/>
    <n v="1.9"/>
    <n v="1.9"/>
    <b v="0"/>
    <s v="null"/>
    <s v="No Return"/>
    <n v="3556.42"/>
  </r>
  <r>
    <s v="FB001168"/>
    <s v="Tops"/>
    <s v="Forever21"/>
    <x v="2"/>
    <s v="null"/>
    <s v="Blue"/>
    <n v="72.83"/>
    <n v="35.700000000000003"/>
    <n v="46.83"/>
    <d v="2025-08-06T00:00:00"/>
    <n v="11"/>
    <n v="3.1"/>
    <n v="3.1"/>
    <b v="0"/>
    <s v="null"/>
    <s v="No Return"/>
    <n v="515.13"/>
  </r>
  <r>
    <s v="FB001169"/>
    <s v="Outerwear"/>
    <s v="Uniqlo"/>
    <x v="1"/>
    <s v="XXL"/>
    <s v="Gray"/>
    <n v="134.59"/>
    <n v="33.6"/>
    <n v="89.37"/>
    <d v="2025-08-06T00:00:00"/>
    <n v="42"/>
    <n v="2.9"/>
    <n v="2.9"/>
    <b v="0"/>
    <s v="null"/>
    <s v="No Return"/>
    <n v="3753.54"/>
  </r>
  <r>
    <s v="FB001170"/>
    <s v="Bottoms"/>
    <s v="Zara"/>
    <x v="0"/>
    <s v="null"/>
    <s v="Beige"/>
    <n v="71.599999999999994"/>
    <n v="41.9"/>
    <n v="41.6"/>
    <d v="2025-04-12T00:00:00"/>
    <n v="16"/>
    <n v="2.8"/>
    <n v="2.8"/>
    <b v="0"/>
    <s v="null"/>
    <s v="No Return"/>
    <n v="665.6"/>
  </r>
  <r>
    <s v="FB001171"/>
    <s v="Shoes"/>
    <s v="Ann Taylor"/>
    <x v="3"/>
    <s v="XL"/>
    <s v="Red"/>
    <n v="62.35"/>
    <n v="53.5"/>
    <n v="28.99"/>
    <d v="2025-08-06T00:00:00"/>
    <n v="1"/>
    <n v="4.0999999999999996"/>
    <n v="4.0999999999999996"/>
    <b v="0"/>
    <s v="null"/>
    <s v="No Return"/>
    <n v="28.99"/>
  </r>
  <r>
    <s v="FB001172"/>
    <s v="Outerwear"/>
    <s v="Ann Taylor"/>
    <x v="0"/>
    <s v="XS"/>
    <s v="Navy"/>
    <n v="80.55"/>
    <n v="43.7"/>
    <n v="45.35"/>
    <d v="2024-10-21T00:00:00"/>
    <n v="41"/>
    <n v="4.8"/>
    <n v="4.8"/>
    <b v="1"/>
    <s v="Changed Mind"/>
    <s v="Changed Mind"/>
    <n v="1859.3500000000001"/>
  </r>
  <r>
    <s v="FB001173"/>
    <s v="Shoes"/>
    <s v="Banana Republic"/>
    <x v="1"/>
    <s v="M"/>
    <s v="Beige"/>
    <n v="171.48"/>
    <n v="0"/>
    <n v="171.48"/>
    <d v="2025-08-06T00:00:00"/>
    <n v="15"/>
    <n v="2.4"/>
    <n v="2.4"/>
    <b v="0"/>
    <s v="null"/>
    <s v="No Return"/>
    <n v="2572.1999999999998"/>
  </r>
  <r>
    <s v="FB001174"/>
    <s v="Tops"/>
    <s v="Ann Taylor"/>
    <x v="0"/>
    <s v="XL"/>
    <s v="Navy"/>
    <n v="30.81"/>
    <n v="15.7"/>
    <n v="25.97"/>
    <d v="2024-09-19T00:00:00"/>
    <n v="4"/>
    <s v="null"/>
    <n v="3"/>
    <b v="0"/>
    <s v="null"/>
    <s v="No Return"/>
    <n v="103.88"/>
  </r>
  <r>
    <s v="FB001175"/>
    <s v="Dresses"/>
    <s v="H&amp;M"/>
    <x v="3"/>
    <s v="L"/>
    <s v="Blue"/>
    <n v="97.14"/>
    <n v="0"/>
    <n v="97.14"/>
    <d v="2025-08-06T00:00:00"/>
    <n v="20"/>
    <n v="4.0999999999999996"/>
    <n v="4.0999999999999996"/>
    <b v="0"/>
    <s v="null"/>
    <s v="No Return"/>
    <n v="1942.8"/>
  </r>
  <r>
    <s v="FB001176"/>
    <s v="Shoes"/>
    <s v="Forever21"/>
    <x v="2"/>
    <s v="S"/>
    <s v="White"/>
    <n v="128.27000000000001"/>
    <n v="0"/>
    <n v="128.27000000000001"/>
    <d v="2025-08-06T00:00:00"/>
    <n v="28"/>
    <s v="null"/>
    <n v="3"/>
    <b v="0"/>
    <s v="null"/>
    <s v="No Return"/>
    <n v="3591.5600000000004"/>
  </r>
  <r>
    <s v="FB001177"/>
    <s v="Dresses"/>
    <s v="Zara"/>
    <x v="1"/>
    <s v="XL"/>
    <s v="Green"/>
    <n v="174.86"/>
    <n v="0"/>
    <n v="174.86"/>
    <d v="2025-08-06T00:00:00"/>
    <n v="43"/>
    <n v="4.5999999999999996"/>
    <n v="4.5999999999999996"/>
    <b v="0"/>
    <s v="null"/>
    <s v="No Return"/>
    <n v="7518.9800000000005"/>
  </r>
  <r>
    <s v="FB001178"/>
    <s v="Dresses"/>
    <s v="Banana Republic"/>
    <x v="1"/>
    <s v="XL"/>
    <s v="White"/>
    <n v="100.03"/>
    <n v="0"/>
    <n v="100.03"/>
    <d v="2025-08-06T00:00:00"/>
    <n v="36"/>
    <n v="1.9"/>
    <n v="1.9"/>
    <b v="1"/>
    <s v="Quality Issue"/>
    <s v="Quality Issue"/>
    <n v="3601.08"/>
  </r>
  <r>
    <s v="FB001179"/>
    <s v="Dresses"/>
    <s v="Zara"/>
    <x v="1"/>
    <s v="S"/>
    <s v="Purple"/>
    <n v="49.89"/>
    <n v="0"/>
    <n v="49.89"/>
    <d v="2025-08-06T00:00:00"/>
    <n v="0"/>
    <n v="3.5"/>
    <n v="3.5"/>
    <b v="1"/>
    <s v="Wrong Item"/>
    <s v="Wrong Item"/>
    <n v="0"/>
  </r>
  <r>
    <s v="FB001180"/>
    <s v="Shoes"/>
    <s v="H&amp;M"/>
    <x v="2"/>
    <s v="XL"/>
    <s v="Brown"/>
    <n v="170.43"/>
    <n v="0"/>
    <n v="170.43"/>
    <d v="2025-08-06T00:00:00"/>
    <n v="22"/>
    <s v="null"/>
    <n v="3"/>
    <b v="0"/>
    <s v="null"/>
    <s v="No Return"/>
    <n v="3749.46"/>
  </r>
  <r>
    <s v="FB001181"/>
    <s v="Outerwear"/>
    <s v="Gap"/>
    <x v="3"/>
    <s v="XS"/>
    <s v="Navy"/>
    <n v="186.78"/>
    <n v="0"/>
    <n v="186.78"/>
    <d v="2025-08-06T00:00:00"/>
    <n v="22"/>
    <n v="2.9"/>
    <n v="2.9"/>
    <b v="0"/>
    <s v="null"/>
    <s v="No Return"/>
    <n v="4109.16"/>
  </r>
  <r>
    <s v="FB001182"/>
    <s v="Accessories"/>
    <s v="Forever21"/>
    <x v="2"/>
    <s v="null"/>
    <s v="Navy"/>
    <n v="63.98"/>
    <n v="0"/>
    <n v="63.98"/>
    <d v="2025-08-06T00:00:00"/>
    <n v="36"/>
    <n v="1.7"/>
    <n v="1.7"/>
    <b v="0"/>
    <s v="null"/>
    <s v="No Return"/>
    <n v="2303.2799999999997"/>
  </r>
  <r>
    <s v="FB001183"/>
    <s v="Outerwear"/>
    <s v="Forever21"/>
    <x v="2"/>
    <s v="XS"/>
    <s v="Navy"/>
    <n v="225.64"/>
    <n v="0"/>
    <n v="225.64"/>
    <d v="2025-08-06T00:00:00"/>
    <n v="31"/>
    <n v="1.3"/>
    <n v="1.3"/>
    <b v="0"/>
    <s v="null"/>
    <s v="No Return"/>
    <n v="6994.8399999999992"/>
  </r>
  <r>
    <s v="FB001184"/>
    <s v="Tops"/>
    <s v="Mango"/>
    <x v="2"/>
    <s v="XS"/>
    <s v="White"/>
    <n v="115.29"/>
    <n v="13.9"/>
    <n v="99.26"/>
    <d v="2025-08-06T00:00:00"/>
    <n v="37"/>
    <s v="null"/>
    <n v="3"/>
    <b v="0"/>
    <s v="null"/>
    <s v="No Return"/>
    <n v="3672.6200000000003"/>
  </r>
  <r>
    <s v="FB001185"/>
    <s v="Bottoms"/>
    <s v="Mango"/>
    <x v="2"/>
    <s v="XS"/>
    <s v="White"/>
    <n v="92.59"/>
    <n v="0"/>
    <n v="92.59"/>
    <d v="2025-08-06T00:00:00"/>
    <n v="39"/>
    <n v="2.2999999999999998"/>
    <n v="2.2999999999999998"/>
    <b v="0"/>
    <s v="null"/>
    <s v="No Return"/>
    <n v="3611.01"/>
  </r>
  <r>
    <s v="FB001186"/>
    <s v="Accessories"/>
    <s v="Uniqlo"/>
    <x v="0"/>
    <s v="null"/>
    <s v="Beige"/>
    <n v="67.650000000000006"/>
    <n v="26.2"/>
    <n v="49.93"/>
    <d v="2025-05-28T00:00:00"/>
    <n v="23"/>
    <n v="1.7"/>
    <n v="1.7"/>
    <b v="0"/>
    <s v="null"/>
    <s v="No Return"/>
    <n v="1148.3900000000001"/>
  </r>
  <r>
    <s v="FB001187"/>
    <s v="Outerwear"/>
    <s v="Ann Taylor"/>
    <x v="0"/>
    <s v="L"/>
    <s v="White"/>
    <n v="128.91999999999999"/>
    <n v="0"/>
    <n v="128.91999999999999"/>
    <d v="2025-07-10T00:00:00"/>
    <n v="40"/>
    <n v="1.5"/>
    <n v="1.5"/>
    <b v="0"/>
    <s v="null"/>
    <s v="No Return"/>
    <n v="5156.7999999999993"/>
  </r>
  <r>
    <s v="FB001188"/>
    <s v="Accessories"/>
    <s v="Banana Republic"/>
    <x v="2"/>
    <s v="null"/>
    <s v="Red"/>
    <n v="16.510000000000002"/>
    <n v="16.8"/>
    <n v="13.74"/>
    <d v="2025-08-06T00:00:00"/>
    <n v="47"/>
    <n v="1.2"/>
    <n v="1.2"/>
    <b v="0"/>
    <s v="null"/>
    <s v="No Return"/>
    <n v="645.78"/>
  </r>
  <r>
    <s v="FB001189"/>
    <s v="Shoes"/>
    <s v="Banana Republic"/>
    <x v="1"/>
    <s v="null"/>
    <s v="Gray"/>
    <n v="173.66"/>
    <n v="42.7"/>
    <n v="99.51"/>
    <d v="2025-08-06T00:00:00"/>
    <n v="1"/>
    <n v="3.1"/>
    <n v="3.1"/>
    <b v="0"/>
    <s v="null"/>
    <s v="No Return"/>
    <n v="99.51"/>
  </r>
  <r>
    <s v="FB001190"/>
    <s v="Tops"/>
    <s v="H&amp;M"/>
    <x v="0"/>
    <s v="S"/>
    <s v="Black"/>
    <n v="71.489999999999995"/>
    <n v="20.9"/>
    <n v="56.55"/>
    <d v="2025-01-12T00:00:00"/>
    <n v="33"/>
    <n v="1.3"/>
    <n v="1.3"/>
    <b v="0"/>
    <s v="null"/>
    <s v="No Return"/>
    <n v="1866.1499999999999"/>
  </r>
  <r>
    <s v="FB001191"/>
    <s v="Outerwear"/>
    <s v="Uniqlo"/>
    <x v="2"/>
    <s v="XXL"/>
    <s v="Gray"/>
    <n v="230.81"/>
    <n v="24.3"/>
    <n v="174.72"/>
    <d v="2025-08-06T00:00:00"/>
    <n v="26"/>
    <s v="null"/>
    <n v="3"/>
    <b v="1"/>
    <s v="Size Issue"/>
    <s v="Size Issue"/>
    <n v="4542.72"/>
  </r>
  <r>
    <s v="FB001192"/>
    <s v="Shoes"/>
    <s v="H&amp;M"/>
    <x v="0"/>
    <s v="XS"/>
    <s v="Green"/>
    <n v="101"/>
    <n v="58.6"/>
    <n v="41.81"/>
    <d v="2025-07-04T00:00:00"/>
    <n v="44"/>
    <n v="1.2"/>
    <n v="1.2"/>
    <b v="0"/>
    <s v="null"/>
    <s v="No Return"/>
    <n v="1839.64"/>
  </r>
  <r>
    <s v="FB001193"/>
    <s v="Outerwear"/>
    <s v="Mango"/>
    <x v="1"/>
    <s v="XXL"/>
    <s v="Brown"/>
    <n v="116.37"/>
    <n v="52.6"/>
    <n v="55.16"/>
    <d v="2025-08-06T00:00:00"/>
    <n v="43"/>
    <n v="2.4"/>
    <n v="2.4"/>
    <b v="0"/>
    <s v="null"/>
    <s v="No Return"/>
    <n v="2371.8799999999997"/>
  </r>
  <r>
    <s v="FB001194"/>
    <s v="Shoes"/>
    <s v="H&amp;M"/>
    <x v="0"/>
    <s v="L"/>
    <s v="Beige"/>
    <n v="150.28"/>
    <n v="8.3000000000000007"/>
    <n v="137.81"/>
    <d v="2025-01-22T00:00:00"/>
    <n v="48"/>
    <n v="2.9"/>
    <n v="2.9"/>
    <b v="0"/>
    <s v="null"/>
    <s v="No Return"/>
    <n v="6614.88"/>
  </r>
  <r>
    <s v="FB001195"/>
    <s v="Outerwear"/>
    <s v="Zara"/>
    <x v="1"/>
    <s v="XL"/>
    <s v="Gray"/>
    <n v="107.81"/>
    <n v="0"/>
    <n v="107.81"/>
    <d v="2025-08-06T00:00:00"/>
    <n v="15"/>
    <n v="2.7"/>
    <n v="2.7"/>
    <b v="0"/>
    <s v="null"/>
    <s v="No Return"/>
    <n v="1617.15"/>
  </r>
  <r>
    <s v="FB001196"/>
    <s v="Dresses"/>
    <s v="Zara"/>
    <x v="0"/>
    <s v="L"/>
    <s v="Navy"/>
    <n v="61.24"/>
    <n v="0"/>
    <n v="61.24"/>
    <d v="2025-04-05T00:00:00"/>
    <n v="3"/>
    <s v="null"/>
    <n v="3"/>
    <b v="0"/>
    <s v="null"/>
    <s v="No Return"/>
    <n v="183.72"/>
  </r>
  <r>
    <s v="FB001197"/>
    <s v="Accessories"/>
    <s v="Zara"/>
    <x v="1"/>
    <s v="null"/>
    <s v="Green"/>
    <n v="34.04"/>
    <n v="0"/>
    <n v="34.04"/>
    <d v="2025-08-06T00:00:00"/>
    <n v="3"/>
    <n v="1.9"/>
    <n v="1.9"/>
    <b v="0"/>
    <s v="null"/>
    <s v="No Return"/>
    <n v="102.12"/>
  </r>
  <r>
    <s v="FB001198"/>
    <s v="Dresses"/>
    <s v="Gap"/>
    <x v="3"/>
    <s v="S"/>
    <s v="Brown"/>
    <n v="168.16"/>
    <n v="45.9"/>
    <n v="90.97"/>
    <d v="2025-08-06T00:00:00"/>
    <n v="44"/>
    <n v="1.5"/>
    <n v="1.5"/>
    <b v="0"/>
    <s v="null"/>
    <s v="No Return"/>
    <n v="4002.68"/>
  </r>
  <r>
    <s v="FB001199"/>
    <s v="Tops"/>
    <s v="Ann Taylor"/>
    <x v="2"/>
    <s v="M"/>
    <s v="Red"/>
    <n v="74.069999999999993"/>
    <n v="0"/>
    <n v="74.069999999999993"/>
    <d v="2025-08-06T00:00:00"/>
    <n v="47"/>
    <n v="1.4"/>
    <n v="1.4"/>
    <b v="0"/>
    <s v="null"/>
    <s v="No Return"/>
    <n v="3481.2899999999995"/>
  </r>
  <r>
    <s v="FB001200"/>
    <s v="Tops"/>
    <s v="Forever21"/>
    <x v="1"/>
    <s v="XXL"/>
    <s v="Brown"/>
    <n v="84.75"/>
    <n v="0"/>
    <n v="84.75"/>
    <d v="2025-08-06T00:00:00"/>
    <n v="7"/>
    <n v="2.5"/>
    <n v="2.5"/>
    <b v="0"/>
    <s v="null"/>
    <s v="No Return"/>
    <n v="593.25"/>
  </r>
  <r>
    <s v="FB001201"/>
    <s v="Shoes"/>
    <s v="Mango"/>
    <x v="3"/>
    <s v="M"/>
    <s v="Red"/>
    <n v="187.47"/>
    <n v="9.6"/>
    <n v="169.47"/>
    <d v="2025-08-06T00:00:00"/>
    <n v="28"/>
    <n v="4"/>
    <n v="4"/>
    <b v="0"/>
    <s v="null"/>
    <s v="No Return"/>
    <n v="4745.16"/>
  </r>
  <r>
    <s v="FB001202"/>
    <s v="Accessories"/>
    <s v="Uniqlo"/>
    <x v="0"/>
    <s v="null"/>
    <s v="Green"/>
    <n v="45.81"/>
    <n v="14.1"/>
    <n v="39.35"/>
    <d v="2025-04-14T00:00:00"/>
    <n v="29"/>
    <s v="null"/>
    <n v="3"/>
    <b v="0"/>
    <s v="null"/>
    <s v="No Return"/>
    <n v="1141.1500000000001"/>
  </r>
  <r>
    <s v="FB001203"/>
    <s v="Outerwear"/>
    <s v="Banana Republic"/>
    <x v="2"/>
    <s v="XL"/>
    <s v="Brown"/>
    <n v="87.09"/>
    <n v="0"/>
    <n v="87.09"/>
    <d v="2025-08-06T00:00:00"/>
    <n v="8"/>
    <n v="2.8"/>
    <n v="2.8"/>
    <b v="0"/>
    <s v="null"/>
    <s v="No Return"/>
    <n v="696.72"/>
  </r>
  <r>
    <s v="FB001204"/>
    <s v="Outerwear"/>
    <s v="H&amp;M"/>
    <x v="3"/>
    <s v="XS"/>
    <s v="Brown"/>
    <n v="232.5"/>
    <n v="56.8"/>
    <n v="100.44"/>
    <d v="2025-08-06T00:00:00"/>
    <n v="23"/>
    <n v="2.9"/>
    <n v="2.9"/>
    <b v="1"/>
    <s v="Size Issue"/>
    <s v="Size Issue"/>
    <n v="2310.12"/>
  </r>
  <r>
    <s v="FB001205"/>
    <s v="Shoes"/>
    <s v="Ann Taylor"/>
    <x v="0"/>
    <s v="XS"/>
    <s v="Purple"/>
    <n v="184.87"/>
    <n v="0"/>
    <n v="184.87"/>
    <d v="2024-09-28T00:00:00"/>
    <n v="32"/>
    <n v="1.8"/>
    <n v="1.8"/>
    <b v="0"/>
    <s v="null"/>
    <s v="No Return"/>
    <n v="5915.84"/>
  </r>
  <r>
    <s v="FB001206"/>
    <s v="Tops"/>
    <s v="Gap"/>
    <x v="2"/>
    <s v="XS"/>
    <s v="Gray"/>
    <n v="31.36"/>
    <n v="0"/>
    <n v="31.36"/>
    <d v="2025-08-06T00:00:00"/>
    <n v="50"/>
    <n v="3.4"/>
    <n v="3.4"/>
    <b v="0"/>
    <s v="null"/>
    <s v="No Return"/>
    <n v="1568"/>
  </r>
  <r>
    <s v="FB001207"/>
    <s v="Accessories"/>
    <s v="H&amp;M"/>
    <x v="1"/>
    <s v="null"/>
    <s v="Navy"/>
    <n v="62.26"/>
    <n v="24.6"/>
    <n v="46.94"/>
    <d v="2025-08-06T00:00:00"/>
    <n v="33"/>
    <n v="3.5"/>
    <n v="3.5"/>
    <b v="0"/>
    <s v="null"/>
    <s v="No Return"/>
    <n v="1549.02"/>
  </r>
  <r>
    <s v="FB001208"/>
    <s v="Accessories"/>
    <s v="Mango"/>
    <x v="3"/>
    <s v="null"/>
    <s v="Navy"/>
    <n v="64.819999999999993"/>
    <n v="42.2"/>
    <n v="37.47"/>
    <d v="2025-08-06T00:00:00"/>
    <n v="26"/>
    <n v="1.3"/>
    <n v="1.3"/>
    <b v="0"/>
    <s v="null"/>
    <s v="No Return"/>
    <n v="974.22"/>
  </r>
  <r>
    <s v="FB001209"/>
    <s v="Accessories"/>
    <s v="Zara"/>
    <x v="0"/>
    <s v="null"/>
    <s v="Blue"/>
    <n v="15.92"/>
    <n v="0"/>
    <n v="15.92"/>
    <d v="2024-09-06T00:00:00"/>
    <n v="7"/>
    <n v="4.0999999999999996"/>
    <n v="4.0999999999999996"/>
    <b v="0"/>
    <s v="null"/>
    <s v="No Return"/>
    <n v="111.44"/>
  </r>
  <r>
    <s v="FB001210"/>
    <s v="Outerwear"/>
    <s v="H&amp;M"/>
    <x v="0"/>
    <s v="M"/>
    <s v="Purple"/>
    <n v="180.83"/>
    <n v="0"/>
    <n v="180.83"/>
    <d v="2024-09-02T00:00:00"/>
    <n v="20"/>
    <n v="2"/>
    <n v="2"/>
    <b v="0"/>
    <s v="null"/>
    <s v="No Return"/>
    <n v="3616.6000000000004"/>
  </r>
  <r>
    <s v="FB001211"/>
    <s v="Shoes"/>
    <s v="Forever21"/>
    <x v="3"/>
    <s v="L"/>
    <s v="Brown"/>
    <n v="73.81"/>
    <n v="0"/>
    <n v="73.81"/>
    <d v="2025-08-06T00:00:00"/>
    <n v="44"/>
    <n v="1.3"/>
    <n v="1.3"/>
    <b v="0"/>
    <s v="null"/>
    <s v="No Return"/>
    <n v="3247.6400000000003"/>
  </r>
  <r>
    <s v="FB001212"/>
    <s v="Shoes"/>
    <s v="Ann Taylor"/>
    <x v="3"/>
    <s v="XXL"/>
    <s v="Beige"/>
    <n v="127.52"/>
    <n v="0"/>
    <n v="127.52"/>
    <d v="2025-08-06T00:00:00"/>
    <n v="0"/>
    <n v="3.4"/>
    <n v="3.4"/>
    <b v="0"/>
    <s v="null"/>
    <s v="No Return"/>
    <n v="0"/>
  </r>
  <r>
    <s v="FB001213"/>
    <s v="Bottoms"/>
    <s v="H&amp;M"/>
    <x v="2"/>
    <s v="null"/>
    <s v="Brown"/>
    <n v="52.08"/>
    <n v="0"/>
    <n v="52.08"/>
    <d v="2025-08-06T00:00:00"/>
    <n v="12"/>
    <s v="null"/>
    <n v="3"/>
    <b v="0"/>
    <s v="null"/>
    <s v="No Return"/>
    <n v="624.96"/>
  </r>
  <r>
    <s v="FB001214"/>
    <s v="Bottoms"/>
    <s v="Forever21"/>
    <x v="1"/>
    <s v="XS"/>
    <s v="Red"/>
    <n v="32.83"/>
    <n v="23"/>
    <n v="25.28"/>
    <d v="2025-08-06T00:00:00"/>
    <n v="24"/>
    <n v="1.1000000000000001"/>
    <n v="1.1000000000000001"/>
    <b v="0"/>
    <s v="null"/>
    <s v="No Return"/>
    <n v="606.72"/>
  </r>
  <r>
    <s v="FB001215"/>
    <s v="Tops"/>
    <s v="Banana Republic"/>
    <x v="1"/>
    <s v="S"/>
    <s v="Purple"/>
    <n v="108.92"/>
    <n v="0"/>
    <n v="108.92"/>
    <d v="2025-08-06T00:00:00"/>
    <n v="6"/>
    <n v="1.8"/>
    <n v="1.8"/>
    <b v="0"/>
    <s v="null"/>
    <s v="No Return"/>
    <n v="653.52"/>
  </r>
  <r>
    <s v="FB001216"/>
    <s v="Shoes"/>
    <s v="Forever21"/>
    <x v="1"/>
    <s v="null"/>
    <s v="Navy"/>
    <n v="85.83"/>
    <n v="47.5"/>
    <n v="45.06"/>
    <d v="2025-08-06T00:00:00"/>
    <n v="8"/>
    <n v="1.1000000000000001"/>
    <n v="1.1000000000000001"/>
    <b v="0"/>
    <s v="null"/>
    <s v="No Return"/>
    <n v="360.48"/>
  </r>
  <r>
    <s v="FB001217"/>
    <s v="Accessories"/>
    <s v="Zara"/>
    <x v="0"/>
    <s v="null"/>
    <s v="Blue"/>
    <n v="62.02"/>
    <n v="0"/>
    <n v="62.02"/>
    <d v="2025-04-25T00:00:00"/>
    <n v="3"/>
    <n v="3.7"/>
    <n v="3.7"/>
    <b v="0"/>
    <s v="null"/>
    <s v="No Return"/>
    <n v="186.06"/>
  </r>
  <r>
    <s v="FB001218"/>
    <s v="Shoes"/>
    <s v="H&amp;M"/>
    <x v="3"/>
    <s v="XL"/>
    <s v="Black"/>
    <n v="127.31"/>
    <n v="5.4"/>
    <n v="120.44"/>
    <d v="2025-08-06T00:00:00"/>
    <n v="34"/>
    <n v="2.5"/>
    <n v="2.5"/>
    <b v="0"/>
    <s v="null"/>
    <s v="No Return"/>
    <n v="4094.96"/>
  </r>
  <r>
    <s v="FB001219"/>
    <s v="Tops"/>
    <s v="Ann Taylor"/>
    <x v="2"/>
    <s v="null"/>
    <s v="Red"/>
    <n v="35.74"/>
    <n v="0"/>
    <n v="35.74"/>
    <d v="2025-08-06T00:00:00"/>
    <n v="33"/>
    <s v="null"/>
    <n v="3"/>
    <b v="1"/>
    <s v="Color Mismatch"/>
    <s v="Color Mismatch"/>
    <n v="1179.42"/>
  </r>
  <r>
    <s v="FB001220"/>
    <s v="Accessories"/>
    <s v="H&amp;M"/>
    <x v="3"/>
    <s v="null"/>
    <s v="Gray"/>
    <n v="69.62"/>
    <n v="27.9"/>
    <n v="50.2"/>
    <d v="2025-08-06T00:00:00"/>
    <n v="5"/>
    <n v="1.1000000000000001"/>
    <n v="1.1000000000000001"/>
    <b v="0"/>
    <s v="null"/>
    <s v="No Return"/>
    <n v="251"/>
  </r>
  <r>
    <s v="FB001221"/>
    <s v="Tops"/>
    <s v="Zara"/>
    <x v="1"/>
    <s v="XXL"/>
    <s v="Black"/>
    <n v="92.01"/>
    <n v="28.8"/>
    <n v="65.510000000000005"/>
    <d v="2025-08-06T00:00:00"/>
    <n v="37"/>
    <n v="1.9"/>
    <n v="1.9"/>
    <b v="0"/>
    <s v="null"/>
    <s v="No Return"/>
    <n v="2423.8700000000003"/>
  </r>
  <r>
    <s v="FB001222"/>
    <s v="Shoes"/>
    <s v="Mango"/>
    <x v="2"/>
    <s v="M"/>
    <s v="Black"/>
    <n v="110.1"/>
    <n v="0"/>
    <n v="110.1"/>
    <d v="2025-08-06T00:00:00"/>
    <n v="13"/>
    <n v="3.6"/>
    <n v="3.6"/>
    <b v="1"/>
    <s v="Changed Mind"/>
    <s v="Changed Mind"/>
    <n v="1431.3"/>
  </r>
  <r>
    <s v="FB001223"/>
    <s v="Bottoms"/>
    <s v="Zara"/>
    <x v="2"/>
    <s v="XXL"/>
    <s v="Red"/>
    <n v="109.05"/>
    <n v="0"/>
    <n v="109.05"/>
    <d v="2025-08-06T00:00:00"/>
    <n v="13"/>
    <n v="3.7"/>
    <n v="3.7"/>
    <b v="0"/>
    <s v="null"/>
    <s v="No Return"/>
    <n v="1417.6499999999999"/>
  </r>
  <r>
    <s v="FB001224"/>
    <s v="Accessories"/>
    <s v="Forever21"/>
    <x v="1"/>
    <s v="null"/>
    <s v="Beige"/>
    <n v="67.459999999999994"/>
    <n v="0"/>
    <n v="67.459999999999994"/>
    <d v="2025-08-06T00:00:00"/>
    <n v="28"/>
    <n v="1.4"/>
    <n v="1.4"/>
    <b v="0"/>
    <s v="null"/>
    <s v="No Return"/>
    <n v="1888.8799999999999"/>
  </r>
  <r>
    <s v="FB001225"/>
    <s v="Shoes"/>
    <s v="Ann Taylor"/>
    <x v="1"/>
    <s v="M"/>
    <s v="White"/>
    <n v="110.11"/>
    <n v="10.199999999999999"/>
    <n v="98.88"/>
    <d v="2025-08-06T00:00:00"/>
    <n v="47"/>
    <s v="null"/>
    <n v="3"/>
    <b v="0"/>
    <s v="null"/>
    <s v="No Return"/>
    <n v="4647.3599999999997"/>
  </r>
  <r>
    <s v="FB001226"/>
    <s v="Shoes"/>
    <s v="Banana Republic"/>
    <x v="3"/>
    <s v="XL"/>
    <s v="White"/>
    <n v="162.5"/>
    <n v="0"/>
    <n v="162.5"/>
    <d v="2025-08-06T00:00:00"/>
    <n v="45"/>
    <s v="null"/>
    <n v="3"/>
    <b v="0"/>
    <s v="null"/>
    <s v="No Return"/>
    <n v="7312.5"/>
  </r>
  <r>
    <s v="FB001227"/>
    <s v="Accessories"/>
    <s v="Uniqlo"/>
    <x v="3"/>
    <s v="null"/>
    <s v="Black"/>
    <n v="23.8"/>
    <n v="8.3000000000000007"/>
    <n v="21.82"/>
    <d v="2025-08-06T00:00:00"/>
    <n v="0"/>
    <n v="3.5"/>
    <n v="3.5"/>
    <b v="0"/>
    <s v="null"/>
    <s v="No Return"/>
    <n v="0"/>
  </r>
  <r>
    <s v="FB001228"/>
    <s v="Bottoms"/>
    <s v="Banana Republic"/>
    <x v="2"/>
    <s v="XS"/>
    <s v="Brown"/>
    <n v="115.89"/>
    <n v="0"/>
    <n v="115.89"/>
    <d v="2025-08-06T00:00:00"/>
    <n v="34"/>
    <n v="2.9"/>
    <n v="2.9"/>
    <b v="0"/>
    <s v="null"/>
    <s v="No Return"/>
    <n v="3940.26"/>
  </r>
  <r>
    <s v="FB001229"/>
    <s v="Outerwear"/>
    <s v="H&amp;M"/>
    <x v="0"/>
    <s v="M"/>
    <s v="Red"/>
    <n v="139.19999999999999"/>
    <n v="42.5"/>
    <n v="80.040000000000006"/>
    <d v="2024-10-02T00:00:00"/>
    <n v="27"/>
    <n v="2.9"/>
    <n v="2.9"/>
    <b v="0"/>
    <s v="null"/>
    <s v="No Return"/>
    <n v="2161.0800000000004"/>
  </r>
  <r>
    <s v="FB001230"/>
    <s v="Dresses"/>
    <s v="Forever21"/>
    <x v="2"/>
    <s v="S"/>
    <s v="Navy"/>
    <n v="120.42"/>
    <n v="36.700000000000003"/>
    <n v="76.23"/>
    <d v="2025-08-06T00:00:00"/>
    <n v="46"/>
    <n v="2.4"/>
    <n v="2.4"/>
    <b v="0"/>
    <s v="null"/>
    <s v="No Return"/>
    <n v="3506.5800000000004"/>
  </r>
  <r>
    <s v="FB001231"/>
    <s v="Accessories"/>
    <s v="Banana Republic"/>
    <x v="2"/>
    <s v="null"/>
    <s v="Beige"/>
    <n v="72.81"/>
    <n v="0"/>
    <n v="72.81"/>
    <d v="2025-08-06T00:00:00"/>
    <n v="4"/>
    <n v="4.3"/>
    <n v="4.3"/>
    <b v="0"/>
    <s v="null"/>
    <s v="No Return"/>
    <n v="291.24"/>
  </r>
  <r>
    <s v="FB001232"/>
    <s v="Accessories"/>
    <s v="Zara"/>
    <x v="0"/>
    <s v="null"/>
    <s v="Brown"/>
    <n v="29.75"/>
    <n v="0"/>
    <n v="29.75"/>
    <d v="2025-02-07T00:00:00"/>
    <n v="37"/>
    <n v="3.9"/>
    <n v="3.9"/>
    <b v="0"/>
    <s v="null"/>
    <s v="No Return"/>
    <n v="1100.75"/>
  </r>
  <r>
    <s v="FB001233"/>
    <s v="Tops"/>
    <s v="Gap"/>
    <x v="3"/>
    <s v="XL"/>
    <s v="Black"/>
    <n v="33.630000000000003"/>
    <n v="0"/>
    <n v="33.630000000000003"/>
    <d v="2025-08-06T00:00:00"/>
    <n v="13"/>
    <n v="4.7"/>
    <n v="4.7"/>
    <b v="0"/>
    <s v="null"/>
    <s v="No Return"/>
    <n v="437.19000000000005"/>
  </r>
  <r>
    <s v="FB001234"/>
    <s v="Outerwear"/>
    <s v="Banana Republic"/>
    <x v="2"/>
    <s v="S"/>
    <s v="Brown"/>
    <n v="101.93"/>
    <n v="0"/>
    <n v="101.93"/>
    <d v="2025-08-06T00:00:00"/>
    <n v="31"/>
    <s v="null"/>
    <n v="3"/>
    <b v="0"/>
    <s v="null"/>
    <s v="No Return"/>
    <n v="3159.8300000000004"/>
  </r>
  <r>
    <s v="FB001235"/>
    <s v="Accessories"/>
    <s v="Mango"/>
    <x v="1"/>
    <s v="null"/>
    <s v="White"/>
    <n v="41.43"/>
    <n v="0"/>
    <n v="41.43"/>
    <d v="2025-08-06T00:00:00"/>
    <n v="10"/>
    <s v="null"/>
    <n v="3"/>
    <b v="0"/>
    <s v="null"/>
    <s v="No Return"/>
    <n v="414.3"/>
  </r>
  <r>
    <s v="FB001236"/>
    <s v="Outerwear"/>
    <s v="Ann Taylor"/>
    <x v="0"/>
    <s v="L"/>
    <s v="Green"/>
    <n v="126.14"/>
    <n v="0"/>
    <n v="126.14"/>
    <d v="2025-05-18T00:00:00"/>
    <n v="24"/>
    <n v="3.6"/>
    <n v="3.6"/>
    <b v="0"/>
    <s v="null"/>
    <s v="No Return"/>
    <n v="3027.36"/>
  </r>
  <r>
    <s v="FB001237"/>
    <s v="Bottoms"/>
    <s v="Zara"/>
    <x v="0"/>
    <s v="M"/>
    <s v="Purple"/>
    <n v="96.76"/>
    <n v="0"/>
    <n v="96.76"/>
    <d v="2025-02-26T00:00:00"/>
    <n v="6"/>
    <s v="null"/>
    <n v="3"/>
    <b v="0"/>
    <s v="null"/>
    <s v="No Return"/>
    <n v="580.56000000000006"/>
  </r>
  <r>
    <s v="FB001238"/>
    <s v="Tops"/>
    <s v="Mango"/>
    <x v="1"/>
    <s v="XS"/>
    <s v="Navy"/>
    <n v="114.32"/>
    <n v="0"/>
    <n v="114.32"/>
    <d v="2025-08-06T00:00:00"/>
    <n v="27"/>
    <n v="5"/>
    <n v="5"/>
    <b v="0"/>
    <s v="null"/>
    <s v="No Return"/>
    <n v="3086.64"/>
  </r>
  <r>
    <s v="FB001239"/>
    <s v="Shoes"/>
    <s v="H&amp;M"/>
    <x v="0"/>
    <s v="S"/>
    <s v="Purple"/>
    <n v="102.46"/>
    <n v="0"/>
    <n v="102.46"/>
    <d v="2024-12-17T00:00:00"/>
    <n v="20"/>
    <n v="3.7"/>
    <n v="3.7"/>
    <b v="1"/>
    <s v="Quality Issue"/>
    <s v="Quality Issue"/>
    <n v="2049.1999999999998"/>
  </r>
  <r>
    <s v="FB001240"/>
    <s v="Bottoms"/>
    <s v="Uniqlo"/>
    <x v="3"/>
    <s v="L"/>
    <s v="Pink"/>
    <n v="95.7"/>
    <n v="15"/>
    <n v="81.34"/>
    <d v="2025-08-06T00:00:00"/>
    <n v="9"/>
    <n v="4.9000000000000004"/>
    <n v="4.9000000000000004"/>
    <b v="0"/>
    <s v="null"/>
    <s v="No Return"/>
    <n v="732.06000000000006"/>
  </r>
  <r>
    <s v="FB001241"/>
    <s v="Bottoms"/>
    <s v="H&amp;M"/>
    <x v="1"/>
    <s v="M"/>
    <s v="Blue"/>
    <n v="55.49"/>
    <n v="0"/>
    <n v="55.49"/>
    <d v="2025-08-06T00:00:00"/>
    <n v="25"/>
    <n v="4.5999999999999996"/>
    <n v="4.5999999999999996"/>
    <b v="0"/>
    <s v="null"/>
    <s v="No Return"/>
    <n v="1387.25"/>
  </r>
  <r>
    <s v="FB001242"/>
    <s v="Accessories"/>
    <s v="Ann Taylor"/>
    <x v="1"/>
    <s v="null"/>
    <s v="White"/>
    <n v="30.58"/>
    <n v="9.8000000000000007"/>
    <n v="27.58"/>
    <d v="2025-08-06T00:00:00"/>
    <n v="34"/>
    <n v="3.4"/>
    <n v="3.4"/>
    <b v="0"/>
    <s v="null"/>
    <s v="No Return"/>
    <n v="937.71999999999991"/>
  </r>
  <r>
    <s v="FB001243"/>
    <s v="Bottoms"/>
    <s v="Mango"/>
    <x v="2"/>
    <s v="S"/>
    <s v="Red"/>
    <n v="116.58"/>
    <n v="0"/>
    <n v="116.58"/>
    <d v="2025-08-06T00:00:00"/>
    <n v="47"/>
    <n v="1.2"/>
    <n v="1.2"/>
    <b v="0"/>
    <s v="null"/>
    <s v="No Return"/>
    <n v="5479.26"/>
  </r>
  <r>
    <s v="FB001244"/>
    <s v="Dresses"/>
    <s v="Zara"/>
    <x v="1"/>
    <s v="XL"/>
    <s v="Navy"/>
    <n v="79.180000000000007"/>
    <n v="21.1"/>
    <n v="62.47"/>
    <d v="2025-08-06T00:00:00"/>
    <n v="36"/>
    <n v="1.5"/>
    <n v="1.5"/>
    <b v="1"/>
    <s v="Changed Mind"/>
    <s v="Changed Mind"/>
    <n v="2248.92"/>
  </r>
  <r>
    <s v="FB001245"/>
    <s v="Dresses"/>
    <s v="Forever21"/>
    <x v="3"/>
    <s v="null"/>
    <s v="Navy"/>
    <n v="88.71"/>
    <n v="0"/>
    <n v="88.71"/>
    <d v="2025-08-06T00:00:00"/>
    <n v="3"/>
    <n v="3.5"/>
    <n v="3.5"/>
    <b v="0"/>
    <s v="null"/>
    <s v="No Return"/>
    <n v="266.13"/>
  </r>
  <r>
    <s v="FB001246"/>
    <s v="Dresses"/>
    <s v="Banana Republic"/>
    <x v="0"/>
    <s v="XXL"/>
    <s v="Purple"/>
    <n v="150.58000000000001"/>
    <n v="0"/>
    <n v="150.58000000000001"/>
    <d v="2024-12-19T00:00:00"/>
    <n v="38"/>
    <n v="2.1"/>
    <n v="2.1"/>
    <b v="0"/>
    <s v="null"/>
    <s v="No Return"/>
    <n v="5722.0400000000009"/>
  </r>
  <r>
    <s v="FB001247"/>
    <s v="Dresses"/>
    <s v="Uniqlo"/>
    <x v="3"/>
    <s v="XXL"/>
    <s v="White"/>
    <n v="179.9"/>
    <n v="9.3000000000000007"/>
    <n v="163.16999999999999"/>
    <d v="2025-08-06T00:00:00"/>
    <n v="34"/>
    <n v="2.1"/>
    <n v="2.1"/>
    <b v="0"/>
    <s v="null"/>
    <s v="No Return"/>
    <n v="5547.78"/>
  </r>
  <r>
    <s v="FB001248"/>
    <s v="Outerwear"/>
    <s v="Forever21"/>
    <x v="0"/>
    <s v="XL"/>
    <s v="Red"/>
    <n v="135.30000000000001"/>
    <n v="0"/>
    <n v="135.30000000000001"/>
    <d v="2025-02-16T00:00:00"/>
    <n v="19"/>
    <n v="4.5999999999999996"/>
    <n v="4.5999999999999996"/>
    <b v="0"/>
    <s v="null"/>
    <s v="No Return"/>
    <n v="2570.7000000000003"/>
  </r>
  <r>
    <s v="FB001249"/>
    <s v="Shoes"/>
    <s v="Uniqlo"/>
    <x v="2"/>
    <s v="XXL"/>
    <s v="Black"/>
    <n v="146.43"/>
    <n v="0"/>
    <n v="146.43"/>
    <d v="2025-08-06T00:00:00"/>
    <n v="7"/>
    <n v="2.5"/>
    <n v="2.5"/>
    <b v="0"/>
    <s v="null"/>
    <s v="No Return"/>
    <n v="1025.01"/>
  </r>
  <r>
    <s v="FB001250"/>
    <s v="Outerwear"/>
    <s v="Forever21"/>
    <x v="1"/>
    <s v="M"/>
    <s v="Green"/>
    <n v="160.27000000000001"/>
    <n v="0"/>
    <n v="160.27000000000001"/>
    <d v="2025-08-06T00:00:00"/>
    <n v="11"/>
    <n v="2"/>
    <n v="2"/>
    <b v="0"/>
    <s v="null"/>
    <s v="No Return"/>
    <n v="1762.97"/>
  </r>
  <r>
    <s v="FB001251"/>
    <s v="Shoes"/>
    <s v="Mango"/>
    <x v="1"/>
    <s v="M"/>
    <s v="Gray"/>
    <n v="169.87"/>
    <n v="8.8000000000000007"/>
    <n v="154.91999999999999"/>
    <d v="2025-08-06T00:00:00"/>
    <n v="36"/>
    <n v="2.1"/>
    <n v="2.1"/>
    <b v="0"/>
    <s v="null"/>
    <s v="No Return"/>
    <n v="5577.12"/>
  </r>
  <r>
    <s v="FB001252"/>
    <s v="Shoes"/>
    <s v="Ann Taylor"/>
    <x v="3"/>
    <s v="null"/>
    <s v="Gray"/>
    <n v="137.33000000000001"/>
    <n v="0"/>
    <n v="137.33000000000001"/>
    <d v="2025-08-06T00:00:00"/>
    <n v="35"/>
    <n v="4.5999999999999996"/>
    <n v="4.5999999999999996"/>
    <b v="0"/>
    <s v="null"/>
    <s v="No Return"/>
    <n v="4806.55"/>
  </r>
  <r>
    <s v="FB001253"/>
    <s v="Bottoms"/>
    <s v="Forever21"/>
    <x v="3"/>
    <s v="XXL"/>
    <s v="Red"/>
    <n v="38.18"/>
    <n v="0"/>
    <n v="38.18"/>
    <d v="2025-08-06T00:00:00"/>
    <n v="38"/>
    <s v="null"/>
    <n v="3"/>
    <b v="0"/>
    <s v="null"/>
    <s v="No Return"/>
    <n v="1450.84"/>
  </r>
  <r>
    <s v="FB001254"/>
    <s v="Tops"/>
    <s v="Zara"/>
    <x v="3"/>
    <s v="XXL"/>
    <s v="Blue"/>
    <n v="40.619999999999997"/>
    <n v="20.100000000000001"/>
    <n v="32.46"/>
    <d v="2025-08-06T00:00:00"/>
    <n v="7"/>
    <s v="null"/>
    <n v="3"/>
    <b v="0"/>
    <s v="null"/>
    <s v="No Return"/>
    <n v="227.22"/>
  </r>
  <r>
    <s v="FB001255"/>
    <s v="Bottoms"/>
    <s v="H&amp;M"/>
    <x v="1"/>
    <s v="XS"/>
    <s v="Black"/>
    <n v="56.4"/>
    <n v="23.3"/>
    <n v="43.26"/>
    <d v="2025-08-06T00:00:00"/>
    <n v="35"/>
    <s v="null"/>
    <n v="3"/>
    <b v="0"/>
    <s v="null"/>
    <s v="No Return"/>
    <n v="1514.1"/>
  </r>
  <r>
    <s v="FB001256"/>
    <s v="Accessories"/>
    <s v="Forever21"/>
    <x v="3"/>
    <s v="null"/>
    <s v="Green"/>
    <n v="19.559999999999999"/>
    <n v="0"/>
    <n v="19.559999999999999"/>
    <d v="2025-08-06T00:00:00"/>
    <n v="13"/>
    <n v="3.1"/>
    <n v="3.1"/>
    <b v="0"/>
    <s v="null"/>
    <s v="No Return"/>
    <n v="254.27999999999997"/>
  </r>
  <r>
    <s v="FB001257"/>
    <s v="Shoes"/>
    <s v="H&amp;M"/>
    <x v="1"/>
    <s v="L"/>
    <s v="White"/>
    <n v="155.66"/>
    <n v="0"/>
    <n v="155.66"/>
    <d v="2025-08-06T00:00:00"/>
    <n v="3"/>
    <n v="4"/>
    <n v="4"/>
    <b v="0"/>
    <s v="null"/>
    <s v="No Return"/>
    <n v="466.98"/>
  </r>
  <r>
    <s v="FB001258"/>
    <s v="Tops"/>
    <s v="Zara"/>
    <x v="3"/>
    <s v="S"/>
    <s v="Purple"/>
    <n v="106.2"/>
    <n v="0"/>
    <n v="106.2"/>
    <d v="2025-08-06T00:00:00"/>
    <n v="10"/>
    <n v="1.1000000000000001"/>
    <n v="1.1000000000000001"/>
    <b v="0"/>
    <s v="null"/>
    <s v="No Return"/>
    <n v="1062"/>
  </r>
  <r>
    <s v="FB001259"/>
    <s v="Outerwear"/>
    <s v="Ann Taylor"/>
    <x v="2"/>
    <s v="XXL"/>
    <s v="Navy"/>
    <n v="158.31"/>
    <n v="0"/>
    <n v="158.31"/>
    <d v="2025-08-06T00:00:00"/>
    <n v="7"/>
    <n v="5"/>
    <n v="5"/>
    <b v="0"/>
    <s v="null"/>
    <s v="No Return"/>
    <n v="1108.17"/>
  </r>
  <r>
    <s v="FB001260"/>
    <s v="Dresses"/>
    <s v="Mango"/>
    <x v="0"/>
    <s v="XL"/>
    <s v="Pink"/>
    <n v="102.3"/>
    <n v="42.2"/>
    <n v="59.13"/>
    <d v="2025-05-30T00:00:00"/>
    <n v="43"/>
    <n v="1.3"/>
    <n v="1.3"/>
    <b v="0"/>
    <s v="null"/>
    <s v="No Return"/>
    <n v="2542.59"/>
  </r>
  <r>
    <s v="FB001261"/>
    <s v="Accessories"/>
    <s v="Gap"/>
    <x v="2"/>
    <s v="null"/>
    <s v="Navy"/>
    <n v="53.46"/>
    <n v="58"/>
    <n v="22.45"/>
    <d v="2025-08-06T00:00:00"/>
    <n v="6"/>
    <n v="4.2"/>
    <n v="4.2"/>
    <b v="0"/>
    <s v="null"/>
    <s v="No Return"/>
    <n v="134.69999999999999"/>
  </r>
  <r>
    <s v="FB001262"/>
    <s v="Dresses"/>
    <s v="Uniqlo"/>
    <x v="3"/>
    <s v="XS"/>
    <s v="Blue"/>
    <n v="101.78"/>
    <n v="22.9"/>
    <n v="78.47"/>
    <d v="2025-08-06T00:00:00"/>
    <n v="5"/>
    <n v="1.2"/>
    <n v="1.2"/>
    <b v="1"/>
    <s v="Damaged"/>
    <s v="Damaged"/>
    <n v="392.35"/>
  </r>
  <r>
    <s v="FB001263"/>
    <s v="Outerwear"/>
    <s v="Banana Republic"/>
    <x v="3"/>
    <s v="M"/>
    <s v="Gray"/>
    <n v="112.28"/>
    <n v="0"/>
    <n v="112.28"/>
    <d v="2025-08-06T00:00:00"/>
    <n v="41"/>
    <n v="4.0999999999999996"/>
    <n v="4.0999999999999996"/>
    <b v="0"/>
    <s v="null"/>
    <s v="No Return"/>
    <n v="4603.4800000000005"/>
  </r>
  <r>
    <s v="FB001264"/>
    <s v="Accessories"/>
    <s v="Banana Republic"/>
    <x v="1"/>
    <s v="null"/>
    <s v="Pink"/>
    <n v="47.51"/>
    <n v="0"/>
    <n v="47.51"/>
    <d v="2025-08-06T00:00:00"/>
    <n v="39"/>
    <n v="4.4000000000000004"/>
    <n v="4.4000000000000004"/>
    <b v="0"/>
    <s v="null"/>
    <s v="No Return"/>
    <n v="1852.8899999999999"/>
  </r>
  <r>
    <s v="FB001265"/>
    <s v="Tops"/>
    <s v="Uniqlo"/>
    <x v="1"/>
    <s v="XXL"/>
    <s v="Beige"/>
    <n v="80.39"/>
    <n v="0"/>
    <n v="80.39"/>
    <d v="2025-08-06T00:00:00"/>
    <n v="24"/>
    <s v="null"/>
    <n v="3"/>
    <b v="0"/>
    <s v="null"/>
    <s v="No Return"/>
    <n v="1929.3600000000001"/>
  </r>
  <r>
    <s v="FB001266"/>
    <s v="Bottoms"/>
    <s v="Mango"/>
    <x v="1"/>
    <s v="L"/>
    <s v="Red"/>
    <n v="64.75"/>
    <n v="26.4"/>
    <n v="47.66"/>
    <d v="2025-08-06T00:00:00"/>
    <n v="7"/>
    <n v="2.9"/>
    <n v="2.9"/>
    <b v="1"/>
    <s v="Wrong Item"/>
    <s v="Wrong Item"/>
    <n v="333.62"/>
  </r>
  <r>
    <s v="FB001267"/>
    <s v="Outerwear"/>
    <s v="Zara"/>
    <x v="1"/>
    <s v="L"/>
    <s v="Red"/>
    <n v="129.86000000000001"/>
    <n v="0"/>
    <n v="129.86000000000001"/>
    <d v="2025-08-06T00:00:00"/>
    <n v="41"/>
    <n v="1.7"/>
    <n v="1.7"/>
    <b v="0"/>
    <s v="null"/>
    <s v="No Return"/>
    <n v="5324.26"/>
  </r>
  <r>
    <s v="FB001268"/>
    <s v="Bottoms"/>
    <s v="Banana Republic"/>
    <x v="0"/>
    <s v="L"/>
    <s v="Green"/>
    <n v="32.74"/>
    <n v="0"/>
    <n v="32.74"/>
    <d v="2024-08-12T00:00:00"/>
    <n v="23"/>
    <n v="4"/>
    <n v="4"/>
    <b v="1"/>
    <s v="Damaged"/>
    <s v="Damaged"/>
    <n v="753.0200000000001"/>
  </r>
  <r>
    <s v="FB001269"/>
    <s v="Bottoms"/>
    <s v="Uniqlo"/>
    <x v="0"/>
    <s v="L"/>
    <s v="Blue"/>
    <n v="79.27"/>
    <n v="0"/>
    <n v="79.27"/>
    <d v="2025-05-11T00:00:00"/>
    <n v="13"/>
    <n v="3.5"/>
    <n v="3.5"/>
    <b v="0"/>
    <s v="null"/>
    <s v="No Return"/>
    <n v="1030.51"/>
  </r>
  <r>
    <s v="FB001270"/>
    <s v="Tops"/>
    <s v="Forever21"/>
    <x v="0"/>
    <s v="S"/>
    <s v="Beige"/>
    <n v="119.38"/>
    <n v="0"/>
    <n v="119.38"/>
    <d v="2025-02-20T00:00:00"/>
    <n v="18"/>
    <n v="4.4000000000000004"/>
    <n v="4.4000000000000004"/>
    <b v="0"/>
    <s v="null"/>
    <s v="No Return"/>
    <n v="2148.84"/>
  </r>
  <r>
    <s v="FB001271"/>
    <s v="Dresses"/>
    <s v="H&amp;M"/>
    <x v="1"/>
    <s v="S"/>
    <s v="White"/>
    <n v="66.17"/>
    <n v="0"/>
    <n v="66.17"/>
    <d v="2025-08-06T00:00:00"/>
    <n v="1"/>
    <s v="null"/>
    <n v="3"/>
    <b v="0"/>
    <s v="null"/>
    <s v="No Return"/>
    <n v="66.17"/>
  </r>
  <r>
    <s v="FB001272"/>
    <s v="Accessories"/>
    <s v="H&amp;M"/>
    <x v="2"/>
    <s v="null"/>
    <s v="Purple"/>
    <n v="68.3"/>
    <n v="8"/>
    <n v="62.84"/>
    <d v="2025-08-06T00:00:00"/>
    <n v="18"/>
    <n v="3.1"/>
    <n v="3.1"/>
    <b v="0"/>
    <s v="null"/>
    <s v="No Return"/>
    <n v="1131.1200000000001"/>
  </r>
  <r>
    <s v="FB001273"/>
    <s v="Outerwear"/>
    <s v="Mango"/>
    <x v="2"/>
    <s v="L"/>
    <s v="Purple"/>
    <n v="209.66"/>
    <n v="0"/>
    <n v="209.66"/>
    <d v="2025-08-06T00:00:00"/>
    <n v="30"/>
    <n v="2.1"/>
    <n v="2.1"/>
    <b v="0"/>
    <s v="null"/>
    <s v="No Return"/>
    <n v="6289.8"/>
  </r>
  <r>
    <s v="FB001274"/>
    <s v="Shoes"/>
    <s v="Uniqlo"/>
    <x v="3"/>
    <s v="XS"/>
    <s v="Blue"/>
    <n v="154.82"/>
    <n v="0"/>
    <n v="154.82"/>
    <d v="2025-08-06T00:00:00"/>
    <n v="31"/>
    <s v="null"/>
    <n v="3"/>
    <b v="0"/>
    <s v="null"/>
    <s v="No Return"/>
    <n v="4799.42"/>
  </r>
  <r>
    <s v="FB001275"/>
    <s v="Bottoms"/>
    <s v="H&amp;M"/>
    <x v="1"/>
    <s v="S"/>
    <s v="Gray"/>
    <n v="37.53"/>
    <n v="0"/>
    <n v="37.53"/>
    <d v="2025-08-06T00:00:00"/>
    <n v="8"/>
    <n v="3"/>
    <n v="3"/>
    <b v="1"/>
    <s v="Changed Mind"/>
    <s v="Changed Mind"/>
    <n v="300.24"/>
  </r>
  <r>
    <s v="FB001276"/>
    <s v="Shoes"/>
    <s v="Zara"/>
    <x v="3"/>
    <s v="XS"/>
    <s v="Black"/>
    <n v="140.28"/>
    <n v="0"/>
    <n v="140.28"/>
    <d v="2025-08-06T00:00:00"/>
    <n v="10"/>
    <n v="1.9"/>
    <n v="1.9"/>
    <b v="0"/>
    <s v="null"/>
    <s v="No Return"/>
    <n v="1402.8"/>
  </r>
  <r>
    <s v="FB001277"/>
    <s v="Shoes"/>
    <s v="Uniqlo"/>
    <x v="3"/>
    <s v="XS"/>
    <s v="White"/>
    <n v="171.07"/>
    <n v="0"/>
    <n v="171.07"/>
    <d v="2025-08-06T00:00:00"/>
    <n v="25"/>
    <n v="3"/>
    <n v="3"/>
    <b v="0"/>
    <s v="null"/>
    <s v="No Return"/>
    <n v="4276.75"/>
  </r>
  <r>
    <s v="FB001278"/>
    <s v="Tops"/>
    <s v="Zara"/>
    <x v="3"/>
    <s v="M"/>
    <s v="Purple"/>
    <n v="77.87"/>
    <n v="0"/>
    <n v="77.87"/>
    <d v="2025-08-06T00:00:00"/>
    <n v="4"/>
    <n v="2.7"/>
    <n v="2.7"/>
    <b v="0"/>
    <s v="null"/>
    <s v="No Return"/>
    <n v="311.48"/>
  </r>
  <r>
    <s v="FB001279"/>
    <s v="Tops"/>
    <s v="H&amp;M"/>
    <x v="0"/>
    <s v="XL"/>
    <s v="Navy"/>
    <n v="80.540000000000006"/>
    <n v="0"/>
    <n v="80.540000000000006"/>
    <d v="2024-12-10T00:00:00"/>
    <n v="50"/>
    <n v="2.1"/>
    <n v="2.1"/>
    <b v="0"/>
    <s v="null"/>
    <s v="No Return"/>
    <n v="4027.0000000000005"/>
  </r>
  <r>
    <s v="FB001280"/>
    <s v="Bottoms"/>
    <s v="Uniqlo"/>
    <x v="3"/>
    <s v="S"/>
    <s v="White"/>
    <n v="48.68"/>
    <n v="41.7"/>
    <n v="28.38"/>
    <d v="2025-08-06T00:00:00"/>
    <n v="20"/>
    <n v="1.3"/>
    <n v="1.3"/>
    <b v="1"/>
    <s v="Damaged"/>
    <s v="Damaged"/>
    <n v="567.6"/>
  </r>
  <r>
    <s v="FB001281"/>
    <s v="Shoes"/>
    <s v="Ann Taylor"/>
    <x v="1"/>
    <s v="XS"/>
    <s v="Purple"/>
    <n v="137.83000000000001"/>
    <n v="0"/>
    <n v="137.83000000000001"/>
    <d v="2025-08-06T00:00:00"/>
    <n v="32"/>
    <n v="3.4"/>
    <n v="3.4"/>
    <b v="1"/>
    <s v="Changed Mind"/>
    <s v="Changed Mind"/>
    <n v="4410.5600000000004"/>
  </r>
  <r>
    <s v="FB001282"/>
    <s v="Bottoms"/>
    <s v="Zara"/>
    <x v="2"/>
    <s v="XXL"/>
    <s v="Brown"/>
    <n v="96.88"/>
    <n v="44.8"/>
    <n v="53.48"/>
    <d v="2025-08-06T00:00:00"/>
    <n v="15"/>
    <n v="1.3"/>
    <n v="1.3"/>
    <b v="0"/>
    <s v="null"/>
    <s v="No Return"/>
    <n v="802.19999999999993"/>
  </r>
  <r>
    <s v="FB001283"/>
    <s v="Tops"/>
    <s v="H&amp;M"/>
    <x v="0"/>
    <s v="XL"/>
    <s v="Blue"/>
    <n v="46.44"/>
    <n v="36.799999999999997"/>
    <n v="29.35"/>
    <d v="2025-03-11T00:00:00"/>
    <n v="19"/>
    <n v="1.9"/>
    <n v="1.9"/>
    <b v="0"/>
    <s v="null"/>
    <s v="No Return"/>
    <n v="557.65"/>
  </r>
  <r>
    <s v="FB001284"/>
    <s v="Bottoms"/>
    <s v="Gap"/>
    <x v="1"/>
    <s v="L"/>
    <s v="Brown"/>
    <n v="86.4"/>
    <n v="0"/>
    <n v="86.4"/>
    <d v="2025-08-06T00:00:00"/>
    <n v="26"/>
    <n v="3.7"/>
    <n v="3.7"/>
    <b v="0"/>
    <s v="null"/>
    <s v="No Return"/>
    <n v="2246.4"/>
  </r>
  <r>
    <s v="FB001285"/>
    <s v="Bottoms"/>
    <s v="Mango"/>
    <x v="2"/>
    <s v="XXL"/>
    <s v="Green"/>
    <n v="113.83"/>
    <n v="51.6"/>
    <n v="55.09"/>
    <d v="2025-08-06T00:00:00"/>
    <n v="12"/>
    <n v="2.9"/>
    <n v="2.9"/>
    <b v="0"/>
    <s v="null"/>
    <s v="No Return"/>
    <n v="661.08"/>
  </r>
  <r>
    <s v="FB001286"/>
    <s v="Bottoms"/>
    <s v="Zara"/>
    <x v="3"/>
    <s v="XS"/>
    <s v="Purple"/>
    <n v="64.680000000000007"/>
    <n v="42.9"/>
    <n v="36.93"/>
    <d v="2025-08-06T00:00:00"/>
    <n v="36"/>
    <s v="null"/>
    <n v="3"/>
    <b v="0"/>
    <s v="null"/>
    <s v="No Return"/>
    <n v="1329.48"/>
  </r>
  <r>
    <s v="FB001287"/>
    <s v="Shoes"/>
    <s v="Forever21"/>
    <x v="2"/>
    <s v="null"/>
    <s v="Beige"/>
    <n v="123.23"/>
    <n v="0"/>
    <n v="123.23"/>
    <d v="2025-08-06T00:00:00"/>
    <n v="40"/>
    <n v="4.3"/>
    <n v="4.3"/>
    <b v="0"/>
    <s v="null"/>
    <s v="No Return"/>
    <n v="4929.2"/>
  </r>
  <r>
    <s v="FB001288"/>
    <s v="Accessories"/>
    <s v="Ann Taylor"/>
    <x v="1"/>
    <s v="null"/>
    <s v="Red"/>
    <n v="69.69"/>
    <n v="0"/>
    <n v="69.69"/>
    <d v="2025-08-06T00:00:00"/>
    <n v="35"/>
    <n v="3"/>
    <n v="3"/>
    <b v="0"/>
    <s v="null"/>
    <s v="No Return"/>
    <n v="2439.15"/>
  </r>
  <r>
    <s v="FB001289"/>
    <s v="Accessories"/>
    <s v="Banana Republic"/>
    <x v="1"/>
    <s v="null"/>
    <s v="Green"/>
    <n v="46.15"/>
    <n v="24.4"/>
    <n v="34.89"/>
    <d v="2025-08-06T00:00:00"/>
    <n v="31"/>
    <n v="4.4000000000000004"/>
    <n v="4.4000000000000004"/>
    <b v="1"/>
    <s v="Size Issue"/>
    <s v="Size Issue"/>
    <n v="1081.5899999999999"/>
  </r>
  <r>
    <s v="FB001290"/>
    <s v="Outerwear"/>
    <s v="H&amp;M"/>
    <x v="3"/>
    <s v="XS"/>
    <s v="Navy"/>
    <n v="229.8"/>
    <n v="0"/>
    <n v="229.8"/>
    <d v="2025-08-06T00:00:00"/>
    <n v="46"/>
    <n v="3.6"/>
    <n v="3.6"/>
    <b v="0"/>
    <s v="null"/>
    <s v="No Return"/>
    <n v="10570.800000000001"/>
  </r>
  <r>
    <s v="FB001291"/>
    <s v="Outerwear"/>
    <s v="Uniqlo"/>
    <x v="2"/>
    <s v="XS"/>
    <s v="Purple"/>
    <n v="179.44"/>
    <n v="19.600000000000001"/>
    <n v="144.27000000000001"/>
    <d v="2025-08-06T00:00:00"/>
    <n v="42"/>
    <n v="3"/>
    <n v="3"/>
    <b v="0"/>
    <s v="null"/>
    <s v="No Return"/>
    <n v="6059.34"/>
  </r>
  <r>
    <s v="FB001292"/>
    <s v="Shoes"/>
    <s v="Banana Republic"/>
    <x v="2"/>
    <s v="L"/>
    <s v="Green"/>
    <n v="80.959999999999994"/>
    <n v="56.3"/>
    <n v="35.380000000000003"/>
    <d v="2025-08-06T00:00:00"/>
    <n v="41"/>
    <n v="2.2000000000000002"/>
    <n v="2.2000000000000002"/>
    <b v="1"/>
    <s v="Changed Mind"/>
    <s v="Changed Mind"/>
    <n v="1450.5800000000002"/>
  </r>
  <r>
    <s v="FB001293"/>
    <s v="Bottoms"/>
    <s v="Uniqlo"/>
    <x v="2"/>
    <s v="L"/>
    <s v="Green"/>
    <n v="62.3"/>
    <n v="19.2"/>
    <n v="50.34"/>
    <d v="2025-08-06T00:00:00"/>
    <n v="9"/>
    <n v="2.5"/>
    <n v="2.5"/>
    <b v="0"/>
    <s v="null"/>
    <s v="No Return"/>
    <n v="453.06000000000006"/>
  </r>
  <r>
    <s v="FB001294"/>
    <s v="Accessories"/>
    <s v="Uniqlo"/>
    <x v="2"/>
    <s v="null"/>
    <s v="Beige"/>
    <n v="58.83"/>
    <n v="12.5"/>
    <n v="51.48"/>
    <d v="2025-08-06T00:00:00"/>
    <n v="3"/>
    <n v="1.5"/>
    <n v="1.5"/>
    <b v="0"/>
    <s v="null"/>
    <s v="No Return"/>
    <n v="154.44"/>
  </r>
  <r>
    <s v="FB001295"/>
    <s v="Tops"/>
    <s v="H&amp;M"/>
    <x v="3"/>
    <s v="XXL"/>
    <s v="Navy"/>
    <n v="119.04"/>
    <n v="1.7"/>
    <n v="117.02"/>
    <d v="2025-08-06T00:00:00"/>
    <n v="34"/>
    <n v="4.0999999999999996"/>
    <n v="4.0999999999999996"/>
    <b v="0"/>
    <s v="null"/>
    <s v="No Return"/>
    <n v="3978.68"/>
  </r>
  <r>
    <s v="FB001296"/>
    <s v="Outerwear"/>
    <s v="Zara"/>
    <x v="3"/>
    <s v="S"/>
    <s v="Navy"/>
    <n v="80.540000000000006"/>
    <n v="0"/>
    <n v="80.540000000000006"/>
    <d v="2025-08-06T00:00:00"/>
    <n v="3"/>
    <n v="1.8"/>
    <n v="1.8"/>
    <b v="1"/>
    <s v="Size Issue"/>
    <s v="Size Issue"/>
    <n v="241.62"/>
  </r>
  <r>
    <s v="FB001297"/>
    <s v="Bottoms"/>
    <s v="Banana Republic"/>
    <x v="1"/>
    <s v="XS"/>
    <s v="Black"/>
    <n v="47.32"/>
    <n v="25.7"/>
    <n v="35.159999999999997"/>
    <d v="2025-08-06T00:00:00"/>
    <n v="2"/>
    <n v="3.2"/>
    <n v="3.2"/>
    <b v="0"/>
    <s v="null"/>
    <s v="No Return"/>
    <n v="70.319999999999993"/>
  </r>
  <r>
    <s v="FB001298"/>
    <s v="Shoes"/>
    <s v="Gap"/>
    <x v="1"/>
    <s v="XL"/>
    <s v="Pink"/>
    <n v="104.57"/>
    <n v="27.4"/>
    <n v="75.92"/>
    <d v="2025-08-06T00:00:00"/>
    <n v="7"/>
    <n v="1"/>
    <n v="1"/>
    <b v="1"/>
    <s v="Quality Issue"/>
    <s v="Quality Issue"/>
    <n v="531.44000000000005"/>
  </r>
  <r>
    <s v="FB001299"/>
    <s v="Accessories"/>
    <s v="Zara"/>
    <x v="1"/>
    <s v="null"/>
    <s v="Blue"/>
    <n v="38.369999999999997"/>
    <n v="23.3"/>
    <n v="29.43"/>
    <d v="2025-08-06T00:00:00"/>
    <n v="22"/>
    <n v="1.4"/>
    <n v="1.4"/>
    <b v="0"/>
    <s v="null"/>
    <s v="No Return"/>
    <n v="647.46"/>
  </r>
  <r>
    <s v="FB001300"/>
    <s v="Outerwear"/>
    <s v="H&amp;M"/>
    <x v="1"/>
    <s v="null"/>
    <s v="Red"/>
    <n v="86.3"/>
    <n v="0"/>
    <n v="86.3"/>
    <d v="2025-08-06T00:00:00"/>
    <n v="33"/>
    <n v="3.9"/>
    <n v="3.9"/>
    <b v="0"/>
    <s v="null"/>
    <s v="No Return"/>
    <n v="2847.9"/>
  </r>
  <r>
    <s v="FB001301"/>
    <s v="Accessories"/>
    <s v="Mango"/>
    <x v="1"/>
    <s v="null"/>
    <s v="Purple"/>
    <n v="64.89"/>
    <n v="4.2"/>
    <n v="62.16"/>
    <d v="2025-08-06T00:00:00"/>
    <n v="40"/>
    <n v="1.4"/>
    <n v="1.4"/>
    <b v="0"/>
    <s v="null"/>
    <s v="No Return"/>
    <n v="2486.3999999999996"/>
  </r>
  <r>
    <s v="FB001302"/>
    <s v="Accessories"/>
    <s v="Mango"/>
    <x v="2"/>
    <s v="null"/>
    <s v="Navy"/>
    <n v="53.64"/>
    <n v="0"/>
    <n v="53.64"/>
    <d v="2025-08-06T00:00:00"/>
    <n v="18"/>
    <n v="2.2999999999999998"/>
    <n v="2.2999999999999998"/>
    <b v="0"/>
    <s v="null"/>
    <s v="No Return"/>
    <n v="965.52"/>
  </r>
  <r>
    <s v="FB001303"/>
    <s v="Dresses"/>
    <s v="Mango"/>
    <x v="3"/>
    <s v="XXL"/>
    <s v="Pink"/>
    <n v="113.81"/>
    <n v="9.1999999999999993"/>
    <n v="103.34"/>
    <d v="2025-08-06T00:00:00"/>
    <n v="11"/>
    <n v="2.4"/>
    <n v="2.4"/>
    <b v="0"/>
    <s v="null"/>
    <s v="No Return"/>
    <n v="1136.74"/>
  </r>
  <r>
    <s v="FB001304"/>
    <s v="Tops"/>
    <s v="Ann Taylor"/>
    <x v="3"/>
    <s v="XXL"/>
    <s v="Beige"/>
    <n v="40.119999999999997"/>
    <n v="27.7"/>
    <n v="29.01"/>
    <d v="2025-08-06T00:00:00"/>
    <n v="29"/>
    <n v="1.7"/>
    <n v="1.7"/>
    <b v="1"/>
    <s v="Size Issue"/>
    <s v="Size Issue"/>
    <n v="841.29000000000008"/>
  </r>
  <r>
    <s v="FB001305"/>
    <s v="Tops"/>
    <s v="Gap"/>
    <x v="1"/>
    <s v="M"/>
    <s v="Black"/>
    <n v="49.64"/>
    <n v="30.9"/>
    <n v="34.299999999999997"/>
    <d v="2025-08-06T00:00:00"/>
    <n v="21"/>
    <n v="2"/>
    <n v="2"/>
    <b v="0"/>
    <s v="null"/>
    <s v="No Return"/>
    <n v="720.3"/>
  </r>
  <r>
    <s v="FB001306"/>
    <s v="Bottoms"/>
    <s v="Forever21"/>
    <x v="3"/>
    <s v="L"/>
    <s v="Brown"/>
    <n v="117.64"/>
    <n v="54.2"/>
    <n v="53.88"/>
    <d v="2025-08-06T00:00:00"/>
    <n v="25"/>
    <n v="4.5999999999999996"/>
    <n v="4.5999999999999996"/>
    <b v="1"/>
    <s v="Wrong Item"/>
    <s v="Wrong Item"/>
    <n v="1347"/>
  </r>
  <r>
    <s v="FB001307"/>
    <s v="Accessories"/>
    <s v="Mango"/>
    <x v="3"/>
    <s v="null"/>
    <s v="Red"/>
    <n v="69.78"/>
    <n v="3.7"/>
    <n v="67.2"/>
    <d v="2025-08-06T00:00:00"/>
    <n v="14"/>
    <n v="3.2"/>
    <n v="3.2"/>
    <b v="0"/>
    <s v="null"/>
    <s v="No Return"/>
    <n v="940.80000000000007"/>
  </r>
  <r>
    <s v="FB001308"/>
    <s v="Accessories"/>
    <s v="Forever21"/>
    <x v="0"/>
    <s v="null"/>
    <s v="White"/>
    <n v="29.91"/>
    <n v="18.399999999999999"/>
    <n v="24.41"/>
    <d v="2025-03-03T00:00:00"/>
    <n v="10"/>
    <n v="4.9000000000000004"/>
    <n v="4.9000000000000004"/>
    <b v="0"/>
    <s v="null"/>
    <s v="No Return"/>
    <n v="244.1"/>
  </r>
  <r>
    <s v="FB001309"/>
    <s v="Shoes"/>
    <s v="H&amp;M"/>
    <x v="2"/>
    <s v="XL"/>
    <s v="Black"/>
    <n v="187.11"/>
    <n v="43.3"/>
    <n v="106.09"/>
    <d v="2025-08-06T00:00:00"/>
    <n v="26"/>
    <n v="3"/>
    <n v="3"/>
    <b v="0"/>
    <s v="null"/>
    <s v="No Return"/>
    <n v="2758.34"/>
  </r>
  <r>
    <s v="FB001310"/>
    <s v="Accessories"/>
    <s v="Ann Taylor"/>
    <x v="3"/>
    <s v="null"/>
    <s v="Beige"/>
    <n v="40.04"/>
    <n v="15.8"/>
    <n v="33.71"/>
    <d v="2025-08-06T00:00:00"/>
    <n v="31"/>
    <n v="1.8"/>
    <n v="1.8"/>
    <b v="0"/>
    <s v="null"/>
    <s v="No Return"/>
    <n v="1045.01"/>
  </r>
  <r>
    <s v="FB001311"/>
    <s v="Dresses"/>
    <s v="Mango"/>
    <x v="0"/>
    <s v="XS"/>
    <s v="Beige"/>
    <n v="113.44"/>
    <n v="23.4"/>
    <n v="86.9"/>
    <d v="2025-03-07T00:00:00"/>
    <n v="1"/>
    <s v="null"/>
    <n v="3"/>
    <b v="0"/>
    <s v="null"/>
    <s v="No Return"/>
    <n v="86.9"/>
  </r>
  <r>
    <s v="FB001312"/>
    <s v="Bottoms"/>
    <s v="Zara"/>
    <x v="0"/>
    <s v="S"/>
    <s v="Gray"/>
    <n v="119.84"/>
    <n v="0"/>
    <n v="119.84"/>
    <d v="2024-09-27T00:00:00"/>
    <n v="47"/>
    <n v="1.4"/>
    <n v="1.4"/>
    <b v="0"/>
    <s v="null"/>
    <s v="No Return"/>
    <n v="5632.4800000000005"/>
  </r>
  <r>
    <s v="FB001313"/>
    <s v="Shoes"/>
    <s v="Uniqlo"/>
    <x v="2"/>
    <s v="XXL"/>
    <s v="Brown"/>
    <n v="167.27"/>
    <n v="0"/>
    <n v="167.27"/>
    <d v="2025-08-06T00:00:00"/>
    <n v="9"/>
    <n v="4"/>
    <n v="4"/>
    <b v="0"/>
    <s v="null"/>
    <s v="No Return"/>
    <n v="1505.43"/>
  </r>
  <r>
    <s v="FB001314"/>
    <s v="Dresses"/>
    <s v="Banana Republic"/>
    <x v="0"/>
    <s v="XL"/>
    <s v="Blue"/>
    <n v="148"/>
    <n v="1.1000000000000001"/>
    <n v="146.37"/>
    <d v="2025-02-23T00:00:00"/>
    <n v="43"/>
    <n v="2"/>
    <n v="2"/>
    <b v="0"/>
    <s v="null"/>
    <s v="No Return"/>
    <n v="6293.91"/>
  </r>
  <r>
    <s v="FB001315"/>
    <s v="Bottoms"/>
    <s v="H&amp;M"/>
    <x v="1"/>
    <s v="XXL"/>
    <s v="Red"/>
    <n v="65.34"/>
    <n v="49.8"/>
    <n v="32.799999999999997"/>
    <d v="2025-08-06T00:00:00"/>
    <n v="9"/>
    <s v="null"/>
    <n v="3"/>
    <b v="0"/>
    <s v="null"/>
    <s v="No Return"/>
    <n v="295.2"/>
  </r>
  <r>
    <s v="FB001316"/>
    <s v="Shoes"/>
    <s v="Banana Republic"/>
    <x v="0"/>
    <s v="M"/>
    <s v="Green"/>
    <n v="84.57"/>
    <n v="5.4"/>
    <n v="80"/>
    <d v="2025-07-17T00:00:00"/>
    <n v="33"/>
    <s v="null"/>
    <n v="3"/>
    <b v="0"/>
    <s v="null"/>
    <s v="No Return"/>
    <n v="2640"/>
  </r>
  <r>
    <s v="FB001317"/>
    <s v="Bottoms"/>
    <s v="Gap"/>
    <x v="3"/>
    <s v="XS"/>
    <s v="Gray"/>
    <n v="52.6"/>
    <n v="0"/>
    <n v="52.6"/>
    <d v="2025-08-06T00:00:00"/>
    <n v="35"/>
    <n v="1.2"/>
    <n v="1.2"/>
    <b v="1"/>
    <s v="Color Mismatch"/>
    <s v="Color Mismatch"/>
    <n v="1841"/>
  </r>
  <r>
    <s v="FB001318"/>
    <s v="Shoes"/>
    <s v="Uniqlo"/>
    <x v="3"/>
    <s v="L"/>
    <s v="Green"/>
    <n v="106.37"/>
    <n v="0"/>
    <n v="106.37"/>
    <d v="2025-08-06T00:00:00"/>
    <n v="30"/>
    <n v="1.1000000000000001"/>
    <n v="1.1000000000000001"/>
    <b v="0"/>
    <s v="null"/>
    <s v="No Return"/>
    <n v="3191.1000000000004"/>
  </r>
  <r>
    <s v="FB001319"/>
    <s v="Tops"/>
    <s v="Gap"/>
    <x v="3"/>
    <s v="XXL"/>
    <s v="Black"/>
    <n v="96.77"/>
    <n v="40.4"/>
    <n v="57.67"/>
    <d v="2025-08-06T00:00:00"/>
    <n v="31"/>
    <n v="4.5"/>
    <n v="4.5"/>
    <b v="0"/>
    <s v="null"/>
    <s v="No Return"/>
    <n v="1787.77"/>
  </r>
  <r>
    <s v="FB001320"/>
    <s v="Outerwear"/>
    <s v="Banana Republic"/>
    <x v="0"/>
    <s v="L"/>
    <s v="Brown"/>
    <n v="99.02"/>
    <n v="0"/>
    <n v="99.02"/>
    <d v="2024-10-16T00:00:00"/>
    <n v="21"/>
    <n v="1.2"/>
    <n v="1.2"/>
    <b v="0"/>
    <s v="null"/>
    <s v="No Return"/>
    <n v="2079.42"/>
  </r>
  <r>
    <s v="FB001321"/>
    <s v="Accessories"/>
    <s v="Zara"/>
    <x v="0"/>
    <s v="null"/>
    <s v="Purple"/>
    <n v="68.89"/>
    <n v="36.9"/>
    <n v="43.47"/>
    <d v="2024-12-05T00:00:00"/>
    <n v="9"/>
    <n v="1.8"/>
    <n v="1.8"/>
    <b v="0"/>
    <s v="null"/>
    <s v="No Return"/>
    <n v="391.23"/>
  </r>
  <r>
    <s v="FB001322"/>
    <s v="Dresses"/>
    <s v="H&amp;M"/>
    <x v="0"/>
    <s v="S"/>
    <s v="Pink"/>
    <n v="63.91"/>
    <n v="3.5"/>
    <n v="61.67"/>
    <d v="2025-05-19T00:00:00"/>
    <n v="14"/>
    <n v="2.1"/>
    <n v="2.1"/>
    <b v="0"/>
    <s v="null"/>
    <s v="No Return"/>
    <n v="863.38"/>
  </r>
  <r>
    <s v="FB001323"/>
    <s v="Shoes"/>
    <s v="Mango"/>
    <x v="2"/>
    <s v="S"/>
    <s v="Navy"/>
    <n v="116.38"/>
    <n v="11.4"/>
    <n v="103.11"/>
    <d v="2025-08-06T00:00:00"/>
    <n v="15"/>
    <s v="null"/>
    <n v="3"/>
    <b v="0"/>
    <s v="null"/>
    <s v="No Return"/>
    <n v="1546.65"/>
  </r>
  <r>
    <s v="FB001324"/>
    <s v="Bottoms"/>
    <s v="Uniqlo"/>
    <x v="2"/>
    <s v="XS"/>
    <s v="Green"/>
    <n v="71.739999999999995"/>
    <n v="0"/>
    <n v="71.739999999999995"/>
    <d v="2025-08-06T00:00:00"/>
    <n v="16"/>
    <s v="null"/>
    <n v="3"/>
    <b v="0"/>
    <s v="null"/>
    <s v="No Return"/>
    <n v="1147.8399999999999"/>
  </r>
  <r>
    <s v="FB001325"/>
    <s v="Bottoms"/>
    <s v="Forever21"/>
    <x v="1"/>
    <s v="M"/>
    <s v="Beige"/>
    <n v="91.11"/>
    <n v="0"/>
    <n v="91.11"/>
    <d v="2025-08-06T00:00:00"/>
    <n v="38"/>
    <n v="3.3"/>
    <n v="3.3"/>
    <b v="0"/>
    <s v="null"/>
    <s v="No Return"/>
    <n v="3462.18"/>
  </r>
  <r>
    <s v="FB001326"/>
    <s v="Accessories"/>
    <s v="Zara"/>
    <x v="3"/>
    <s v="null"/>
    <s v="White"/>
    <n v="46.07"/>
    <n v="0"/>
    <n v="46.07"/>
    <d v="2025-08-06T00:00:00"/>
    <n v="25"/>
    <n v="2.5"/>
    <n v="2.5"/>
    <b v="0"/>
    <s v="null"/>
    <s v="No Return"/>
    <n v="1151.75"/>
  </r>
  <r>
    <s v="FB001327"/>
    <s v="Dresses"/>
    <s v="Mango"/>
    <x v="2"/>
    <s v="S"/>
    <s v="Green"/>
    <n v="156.27000000000001"/>
    <n v="0"/>
    <n v="156.27000000000001"/>
    <d v="2025-08-06T00:00:00"/>
    <n v="43"/>
    <s v="null"/>
    <n v="3"/>
    <b v="0"/>
    <s v="null"/>
    <s v="No Return"/>
    <n v="6719.6100000000006"/>
  </r>
  <r>
    <s v="FB001328"/>
    <s v="Tops"/>
    <s v="Mango"/>
    <x v="2"/>
    <s v="XS"/>
    <s v="Pink"/>
    <n v="56.35"/>
    <n v="0"/>
    <n v="56.35"/>
    <d v="2025-08-06T00:00:00"/>
    <n v="31"/>
    <n v="1.5"/>
    <n v="1.5"/>
    <b v="0"/>
    <s v="null"/>
    <s v="No Return"/>
    <n v="1746.8500000000001"/>
  </r>
  <r>
    <s v="FB001329"/>
    <s v="Bottoms"/>
    <s v="Zara"/>
    <x v="1"/>
    <s v="XS"/>
    <s v="Purple"/>
    <n v="118.21"/>
    <n v="23.1"/>
    <n v="90.9"/>
    <d v="2025-08-06T00:00:00"/>
    <n v="15"/>
    <n v="5"/>
    <n v="5"/>
    <b v="0"/>
    <s v="null"/>
    <s v="No Return"/>
    <n v="1363.5"/>
  </r>
  <r>
    <s v="FB001330"/>
    <s v="Tops"/>
    <s v="Gap"/>
    <x v="2"/>
    <s v="XS"/>
    <s v="Beige"/>
    <n v="25.86"/>
    <n v="0"/>
    <n v="25.86"/>
    <d v="2025-08-06T00:00:00"/>
    <n v="46"/>
    <n v="1.5"/>
    <n v="1.5"/>
    <b v="0"/>
    <s v="null"/>
    <s v="No Return"/>
    <n v="1189.56"/>
  </r>
  <r>
    <s v="FB001331"/>
    <s v="Tops"/>
    <s v="H&amp;M"/>
    <x v="2"/>
    <s v="S"/>
    <s v="Green"/>
    <n v="91.67"/>
    <n v="23.7"/>
    <n v="69.94"/>
    <d v="2025-08-06T00:00:00"/>
    <n v="3"/>
    <n v="3.7"/>
    <n v="3.7"/>
    <b v="0"/>
    <s v="null"/>
    <s v="No Return"/>
    <n v="209.82"/>
  </r>
  <r>
    <s v="FB001332"/>
    <s v="Bottoms"/>
    <s v="Uniqlo"/>
    <x v="2"/>
    <s v="L"/>
    <s v="Blue"/>
    <n v="25.29"/>
    <n v="7.9"/>
    <n v="23.29"/>
    <d v="2025-08-06T00:00:00"/>
    <n v="39"/>
    <n v="1.7"/>
    <n v="1.7"/>
    <b v="0"/>
    <s v="null"/>
    <s v="No Return"/>
    <n v="908.31"/>
  </r>
  <r>
    <s v="FB001333"/>
    <s v="Accessories"/>
    <s v="H&amp;M"/>
    <x v="1"/>
    <s v="null"/>
    <s v="Navy"/>
    <n v="51.61"/>
    <n v="32.200000000000003"/>
    <n v="34.99"/>
    <d v="2025-08-06T00:00:00"/>
    <n v="34"/>
    <n v="4.8"/>
    <n v="4.8"/>
    <b v="0"/>
    <s v="null"/>
    <s v="No Return"/>
    <n v="1189.6600000000001"/>
  </r>
  <r>
    <s v="FB001334"/>
    <s v="Outerwear"/>
    <s v="Banana Republic"/>
    <x v="3"/>
    <s v="XL"/>
    <s v="Black"/>
    <n v="143.61000000000001"/>
    <n v="24.6"/>
    <n v="108.28"/>
    <d v="2025-08-06T00:00:00"/>
    <n v="50"/>
    <n v="4.0999999999999996"/>
    <n v="4.0999999999999996"/>
    <b v="0"/>
    <s v="null"/>
    <s v="No Return"/>
    <n v="5414"/>
  </r>
  <r>
    <s v="FB001335"/>
    <s v="Bottoms"/>
    <s v="Gap"/>
    <x v="3"/>
    <s v="L"/>
    <s v="Red"/>
    <n v="45.48"/>
    <n v="0"/>
    <n v="45.48"/>
    <d v="2025-08-06T00:00:00"/>
    <n v="29"/>
    <n v="2.2999999999999998"/>
    <n v="2.2999999999999998"/>
    <b v="0"/>
    <s v="null"/>
    <s v="No Return"/>
    <n v="1318.9199999999998"/>
  </r>
  <r>
    <s v="FB001336"/>
    <s v="Shoes"/>
    <s v="Zara"/>
    <x v="3"/>
    <s v="null"/>
    <s v="White"/>
    <n v="177.79"/>
    <n v="10.7"/>
    <n v="158.77000000000001"/>
    <d v="2025-08-06T00:00:00"/>
    <n v="37"/>
    <s v="null"/>
    <n v="3"/>
    <b v="0"/>
    <s v="null"/>
    <s v="No Return"/>
    <n v="5874.4900000000007"/>
  </r>
  <r>
    <s v="FB001337"/>
    <s v="Outerwear"/>
    <s v="Gap"/>
    <x v="2"/>
    <s v="XS"/>
    <s v="Purple"/>
    <n v="145.1"/>
    <n v="34.200000000000003"/>
    <n v="95.48"/>
    <d v="2025-08-06T00:00:00"/>
    <n v="14"/>
    <s v="null"/>
    <n v="3"/>
    <b v="0"/>
    <s v="null"/>
    <s v="No Return"/>
    <n v="1336.72"/>
  </r>
  <r>
    <s v="FB001338"/>
    <s v="Shoes"/>
    <s v="Ann Taylor"/>
    <x v="3"/>
    <s v="XXL"/>
    <s v="Navy"/>
    <n v="190.78"/>
    <n v="0"/>
    <n v="190.78"/>
    <d v="2025-08-06T00:00:00"/>
    <n v="39"/>
    <n v="3.7"/>
    <n v="3.7"/>
    <b v="0"/>
    <s v="null"/>
    <s v="No Return"/>
    <n v="7440.42"/>
  </r>
  <r>
    <s v="FB001339"/>
    <s v="Accessories"/>
    <s v="Forever21"/>
    <x v="2"/>
    <s v="null"/>
    <s v="Blue"/>
    <n v="44.73"/>
    <n v="0"/>
    <n v="44.73"/>
    <d v="2025-08-06T00:00:00"/>
    <n v="25"/>
    <n v="1.1000000000000001"/>
    <n v="1.1000000000000001"/>
    <b v="0"/>
    <s v="null"/>
    <s v="No Return"/>
    <n v="1118.25"/>
  </r>
  <r>
    <s v="FB001340"/>
    <s v="Shoes"/>
    <s v="Banana Republic"/>
    <x v="1"/>
    <s v="XXL"/>
    <s v="White"/>
    <n v="65.48"/>
    <n v="0"/>
    <n v="65.48"/>
    <d v="2025-08-06T00:00:00"/>
    <n v="7"/>
    <n v="4.5999999999999996"/>
    <n v="4.5999999999999996"/>
    <b v="0"/>
    <s v="null"/>
    <s v="No Return"/>
    <n v="458.36"/>
  </r>
  <r>
    <s v="FB001341"/>
    <s v="Shoes"/>
    <s v="Gap"/>
    <x v="0"/>
    <s v="XS"/>
    <s v="Purple"/>
    <n v="86.1"/>
    <n v="0"/>
    <n v="86.1"/>
    <d v="2024-12-27T00:00:00"/>
    <n v="4"/>
    <n v="2.4"/>
    <n v="2.4"/>
    <b v="0"/>
    <s v="null"/>
    <s v="No Return"/>
    <n v="344.4"/>
  </r>
  <r>
    <s v="FB001342"/>
    <s v="Bottoms"/>
    <s v="Uniqlo"/>
    <x v="1"/>
    <s v="XS"/>
    <s v="Green"/>
    <n v="100.14"/>
    <n v="0"/>
    <n v="100.14"/>
    <d v="2025-08-06T00:00:00"/>
    <n v="48"/>
    <n v="4.2"/>
    <n v="4.2"/>
    <b v="0"/>
    <s v="null"/>
    <s v="No Return"/>
    <n v="4806.72"/>
  </r>
  <r>
    <s v="FB001343"/>
    <s v="Outerwear"/>
    <s v="Banana Republic"/>
    <x v="1"/>
    <s v="null"/>
    <s v="Red"/>
    <n v="203.4"/>
    <n v="0"/>
    <n v="203.4"/>
    <d v="2025-08-06T00:00:00"/>
    <n v="18"/>
    <n v="1.8"/>
    <n v="1.8"/>
    <b v="0"/>
    <s v="null"/>
    <s v="No Return"/>
    <n v="3661.2000000000003"/>
  </r>
  <r>
    <s v="FB001344"/>
    <s v="Tops"/>
    <s v="Gap"/>
    <x v="1"/>
    <s v="XS"/>
    <s v="White"/>
    <n v="95.22"/>
    <n v="24.4"/>
    <n v="71.989999999999995"/>
    <d v="2025-08-06T00:00:00"/>
    <n v="26"/>
    <n v="2.2999999999999998"/>
    <n v="2.2999999999999998"/>
    <b v="0"/>
    <s v="null"/>
    <s v="No Return"/>
    <n v="1871.7399999999998"/>
  </r>
  <r>
    <s v="FB001345"/>
    <s v="Dresses"/>
    <s v="H&amp;M"/>
    <x v="2"/>
    <s v="XL"/>
    <s v="Red"/>
    <n v="173.88"/>
    <n v="31.6"/>
    <n v="118.93"/>
    <d v="2025-08-06T00:00:00"/>
    <n v="5"/>
    <n v="3.2"/>
    <n v="3.2"/>
    <b v="0"/>
    <s v="null"/>
    <s v="No Return"/>
    <n v="594.65000000000009"/>
  </r>
  <r>
    <s v="FB001346"/>
    <s v="Dresses"/>
    <s v="H&amp;M"/>
    <x v="1"/>
    <s v="L"/>
    <s v="Beige"/>
    <n v="160.05000000000001"/>
    <n v="0"/>
    <n v="160.05000000000001"/>
    <d v="2025-08-06T00:00:00"/>
    <n v="23"/>
    <n v="4"/>
    <n v="4"/>
    <b v="0"/>
    <s v="null"/>
    <s v="No Return"/>
    <n v="3681.15"/>
  </r>
  <r>
    <s v="FB001347"/>
    <s v="Tops"/>
    <s v="Forever21"/>
    <x v="1"/>
    <s v="XS"/>
    <s v="Blue"/>
    <n v="59.53"/>
    <n v="0"/>
    <n v="59.53"/>
    <d v="2025-08-06T00:00:00"/>
    <n v="28"/>
    <n v="1.5"/>
    <n v="1.5"/>
    <b v="0"/>
    <s v="null"/>
    <s v="No Return"/>
    <n v="1666.8400000000001"/>
  </r>
  <r>
    <s v="FB001348"/>
    <s v="Dresses"/>
    <s v="Mango"/>
    <x v="2"/>
    <s v="XS"/>
    <s v="Blue"/>
    <n v="155.32"/>
    <n v="0"/>
    <n v="155.32"/>
    <d v="2025-08-06T00:00:00"/>
    <n v="19"/>
    <n v="4.0999999999999996"/>
    <n v="4.0999999999999996"/>
    <b v="0"/>
    <s v="null"/>
    <s v="No Return"/>
    <n v="2951.08"/>
  </r>
  <r>
    <s v="FB001349"/>
    <s v="Bottoms"/>
    <s v="Forever21"/>
    <x v="0"/>
    <s v="XL"/>
    <s v="Black"/>
    <n v="29.65"/>
    <n v="41"/>
    <n v="17.489999999999998"/>
    <d v="2024-08-26T00:00:00"/>
    <n v="21"/>
    <n v="4.5"/>
    <n v="4.5"/>
    <b v="1"/>
    <s v="Quality Issue"/>
    <s v="Quality Issue"/>
    <n v="367.28999999999996"/>
  </r>
  <r>
    <s v="FB001350"/>
    <s v="Outerwear"/>
    <s v="Mango"/>
    <x v="1"/>
    <s v="XXL"/>
    <s v="Brown"/>
    <n v="237.53"/>
    <n v="23.2"/>
    <n v="182.42"/>
    <d v="2025-08-06T00:00:00"/>
    <n v="23"/>
    <n v="2.2000000000000002"/>
    <n v="2.2000000000000002"/>
    <b v="0"/>
    <s v="null"/>
    <s v="No Return"/>
    <n v="4195.66"/>
  </r>
  <r>
    <s v="FB001351"/>
    <s v="Outerwear"/>
    <s v="Ann Taylor"/>
    <x v="3"/>
    <s v="M"/>
    <s v="Pink"/>
    <n v="81.67"/>
    <n v="0"/>
    <n v="81.67"/>
    <d v="2025-08-06T00:00:00"/>
    <n v="34"/>
    <n v="3.1"/>
    <n v="3.1"/>
    <b v="1"/>
    <s v="Damaged"/>
    <s v="Damaged"/>
    <n v="2776.78"/>
  </r>
  <r>
    <s v="FB001352"/>
    <s v="Bottoms"/>
    <s v="Banana Republic"/>
    <x v="0"/>
    <s v="M"/>
    <s v="Beige"/>
    <n v="37.07"/>
    <n v="0"/>
    <n v="37.07"/>
    <d v="2025-05-01T00:00:00"/>
    <n v="13"/>
    <s v="null"/>
    <n v="3"/>
    <b v="0"/>
    <s v="null"/>
    <s v="No Return"/>
    <n v="481.91"/>
  </r>
  <r>
    <s v="FB001353"/>
    <s v="Tops"/>
    <s v="Uniqlo"/>
    <x v="2"/>
    <s v="XXL"/>
    <s v="Purple"/>
    <n v="80.97"/>
    <n v="0"/>
    <n v="80.97"/>
    <d v="2025-08-06T00:00:00"/>
    <n v="13"/>
    <s v="null"/>
    <n v="3"/>
    <b v="0"/>
    <s v="null"/>
    <s v="No Return"/>
    <n v="1052.6099999999999"/>
  </r>
  <r>
    <s v="FB001354"/>
    <s v="Accessories"/>
    <s v="Zara"/>
    <x v="0"/>
    <s v="null"/>
    <s v="Gray"/>
    <n v="77.680000000000007"/>
    <n v="29.9"/>
    <n v="54.45"/>
    <d v="2025-07-24T00:00:00"/>
    <n v="33"/>
    <n v="4"/>
    <n v="4"/>
    <b v="1"/>
    <s v="Damaged"/>
    <s v="Damaged"/>
    <n v="1796.8500000000001"/>
  </r>
  <r>
    <s v="FB001355"/>
    <s v="Tops"/>
    <s v="Banana Republic"/>
    <x v="3"/>
    <s v="XXL"/>
    <s v="Green"/>
    <n v="117.58"/>
    <n v="1"/>
    <n v="116.4"/>
    <d v="2025-08-06T00:00:00"/>
    <n v="27"/>
    <n v="3.3"/>
    <n v="3.3"/>
    <b v="0"/>
    <s v="null"/>
    <s v="No Return"/>
    <n v="3142.8"/>
  </r>
  <r>
    <s v="FB001356"/>
    <s v="Outerwear"/>
    <s v="Mango"/>
    <x v="2"/>
    <s v="XL"/>
    <s v="Blue"/>
    <n v="130.09"/>
    <n v="28.3"/>
    <n v="93.27"/>
    <d v="2025-08-06T00:00:00"/>
    <n v="41"/>
    <n v="2.2999999999999998"/>
    <n v="2.2999999999999998"/>
    <b v="0"/>
    <s v="null"/>
    <s v="No Return"/>
    <n v="3824.0699999999997"/>
  </r>
  <r>
    <s v="FB001357"/>
    <s v="Tops"/>
    <s v="Uniqlo"/>
    <x v="2"/>
    <s v="XS"/>
    <s v="Purple"/>
    <n v="63.69"/>
    <n v="0"/>
    <n v="63.69"/>
    <d v="2025-08-06T00:00:00"/>
    <n v="11"/>
    <n v="3"/>
    <n v="3"/>
    <b v="0"/>
    <s v="null"/>
    <s v="No Return"/>
    <n v="700.58999999999992"/>
  </r>
  <r>
    <s v="FB001358"/>
    <s v="Outerwear"/>
    <s v="Banana Republic"/>
    <x v="0"/>
    <s v="XL"/>
    <s v="Red"/>
    <n v="135.02000000000001"/>
    <n v="0"/>
    <n v="135.02000000000001"/>
    <d v="2025-07-30T00:00:00"/>
    <n v="25"/>
    <n v="3.4"/>
    <n v="3.4"/>
    <b v="1"/>
    <s v="Changed Mind"/>
    <s v="Changed Mind"/>
    <n v="3375.5000000000005"/>
  </r>
  <r>
    <s v="FB001359"/>
    <s v="Accessories"/>
    <s v="H&amp;M"/>
    <x v="1"/>
    <s v="null"/>
    <s v="Beige"/>
    <n v="45.37"/>
    <n v="0"/>
    <n v="45.37"/>
    <d v="2025-08-06T00:00:00"/>
    <n v="19"/>
    <n v="1.1000000000000001"/>
    <n v="1.1000000000000001"/>
    <b v="0"/>
    <s v="null"/>
    <s v="No Return"/>
    <n v="862.03"/>
  </r>
  <r>
    <s v="FB001360"/>
    <s v="Bottoms"/>
    <s v="Zara"/>
    <x v="1"/>
    <s v="XL"/>
    <s v="Brown"/>
    <n v="51.17"/>
    <n v="8"/>
    <n v="47.08"/>
    <d v="2025-08-06T00:00:00"/>
    <n v="7"/>
    <s v="null"/>
    <n v="3"/>
    <b v="0"/>
    <s v="null"/>
    <s v="No Return"/>
    <n v="329.56"/>
  </r>
  <r>
    <s v="FB001361"/>
    <s v="Dresses"/>
    <s v="Forever21"/>
    <x v="3"/>
    <s v="XXL"/>
    <s v="Brown"/>
    <n v="49.34"/>
    <n v="5.5"/>
    <n v="46.63"/>
    <d v="2025-08-06T00:00:00"/>
    <n v="10"/>
    <n v="4.3"/>
    <n v="4.3"/>
    <b v="0"/>
    <s v="null"/>
    <s v="No Return"/>
    <n v="466.3"/>
  </r>
  <r>
    <s v="FB001362"/>
    <s v="Shoes"/>
    <s v="Uniqlo"/>
    <x v="0"/>
    <s v="S"/>
    <s v="Green"/>
    <n v="119.78"/>
    <n v="0"/>
    <n v="119.78"/>
    <d v="2025-06-10T00:00:00"/>
    <n v="40"/>
    <s v="null"/>
    <n v="3"/>
    <b v="0"/>
    <s v="null"/>
    <s v="No Return"/>
    <n v="4791.2"/>
  </r>
  <r>
    <s v="FB001363"/>
    <s v="Tops"/>
    <s v="Banana Republic"/>
    <x v="0"/>
    <s v="S"/>
    <s v="Gray"/>
    <n v="77.3"/>
    <n v="35.1"/>
    <n v="50.17"/>
    <d v="2025-07-26T00:00:00"/>
    <n v="16"/>
    <s v="null"/>
    <n v="3"/>
    <b v="0"/>
    <s v="null"/>
    <s v="No Return"/>
    <n v="802.72"/>
  </r>
  <r>
    <s v="FB001364"/>
    <s v="Tops"/>
    <s v="Gap"/>
    <x v="2"/>
    <s v="XS"/>
    <s v="Red"/>
    <n v="72.69"/>
    <n v="0"/>
    <n v="72.69"/>
    <d v="2025-08-06T00:00:00"/>
    <n v="6"/>
    <s v="null"/>
    <n v="3"/>
    <b v="0"/>
    <s v="null"/>
    <s v="No Return"/>
    <n v="436.14"/>
  </r>
  <r>
    <s v="FB001365"/>
    <s v="Shoes"/>
    <s v="Gap"/>
    <x v="2"/>
    <s v="XL"/>
    <s v="Brown"/>
    <n v="117.57"/>
    <n v="0"/>
    <n v="117.57"/>
    <d v="2025-08-06T00:00:00"/>
    <n v="30"/>
    <n v="4.8"/>
    <n v="4.8"/>
    <b v="0"/>
    <s v="null"/>
    <s v="No Return"/>
    <n v="3527.1"/>
  </r>
  <r>
    <s v="FB001366"/>
    <s v="Outerwear"/>
    <s v="Forever21"/>
    <x v="0"/>
    <s v="S"/>
    <s v="Green"/>
    <n v="161.25"/>
    <n v="48.4"/>
    <n v="83.2"/>
    <d v="2024-11-11T00:00:00"/>
    <n v="32"/>
    <s v="null"/>
    <n v="3"/>
    <b v="0"/>
    <s v="null"/>
    <s v="No Return"/>
    <n v="2662.4"/>
  </r>
  <r>
    <s v="FB001367"/>
    <s v="Shoes"/>
    <s v="Ann Taylor"/>
    <x v="2"/>
    <s v="S"/>
    <s v="Purple"/>
    <n v="158.01"/>
    <n v="0"/>
    <n v="158.01"/>
    <d v="2025-08-06T00:00:00"/>
    <n v="19"/>
    <n v="2.6"/>
    <n v="2.6"/>
    <b v="0"/>
    <s v="null"/>
    <s v="No Return"/>
    <n v="3002.1899999999996"/>
  </r>
  <r>
    <s v="FB001368"/>
    <s v="Tops"/>
    <s v="Ann Taylor"/>
    <x v="3"/>
    <s v="L"/>
    <s v="Blue"/>
    <n v="60.92"/>
    <n v="0"/>
    <n v="60.92"/>
    <d v="2025-08-06T00:00:00"/>
    <n v="25"/>
    <s v="null"/>
    <n v="3"/>
    <b v="1"/>
    <s v="Quality Issue"/>
    <s v="Quality Issue"/>
    <n v="1523"/>
  </r>
  <r>
    <s v="FB001369"/>
    <s v="Shoes"/>
    <s v="H&amp;M"/>
    <x v="3"/>
    <s v="XL"/>
    <s v="Gray"/>
    <n v="122.03"/>
    <n v="25.2"/>
    <n v="91.28"/>
    <d v="2025-08-06T00:00:00"/>
    <n v="21"/>
    <n v="4.7"/>
    <n v="4.7"/>
    <b v="0"/>
    <s v="null"/>
    <s v="No Return"/>
    <n v="1916.88"/>
  </r>
  <r>
    <s v="FB001370"/>
    <s v="Shoes"/>
    <s v="Mango"/>
    <x v="0"/>
    <s v="S"/>
    <s v="Brown"/>
    <n v="109.15"/>
    <n v="0"/>
    <n v="109.15"/>
    <d v="2024-11-11T00:00:00"/>
    <n v="11"/>
    <s v="null"/>
    <n v="3"/>
    <b v="0"/>
    <s v="null"/>
    <s v="No Return"/>
    <n v="1200.6500000000001"/>
  </r>
  <r>
    <s v="FB001371"/>
    <s v="Bottoms"/>
    <s v="Ann Taylor"/>
    <x v="2"/>
    <s v="M"/>
    <s v="Beige"/>
    <n v="60.97"/>
    <n v="0"/>
    <n v="60.97"/>
    <d v="2025-08-06T00:00:00"/>
    <n v="29"/>
    <n v="4.5"/>
    <n v="4.5"/>
    <b v="0"/>
    <s v="null"/>
    <s v="No Return"/>
    <n v="1768.1299999999999"/>
  </r>
  <r>
    <s v="FB001372"/>
    <s v="Accessories"/>
    <s v="Uniqlo"/>
    <x v="3"/>
    <s v="null"/>
    <s v="Pink"/>
    <n v="64.87"/>
    <n v="35.299999999999997"/>
    <n v="41.97"/>
    <d v="2025-08-06T00:00:00"/>
    <n v="12"/>
    <n v="4.2"/>
    <n v="4.2"/>
    <b v="1"/>
    <s v="Size Issue"/>
    <s v="Size Issue"/>
    <n v="503.64"/>
  </r>
  <r>
    <s v="FB001373"/>
    <s v="Shoes"/>
    <s v="Mango"/>
    <x v="2"/>
    <s v="S"/>
    <s v="Pink"/>
    <n v="151.35"/>
    <n v="0"/>
    <n v="151.35"/>
    <d v="2025-08-06T00:00:00"/>
    <n v="18"/>
    <s v="null"/>
    <n v="3"/>
    <b v="0"/>
    <s v="null"/>
    <s v="No Return"/>
    <n v="2724.2999999999997"/>
  </r>
  <r>
    <s v="FB001374"/>
    <s v="Accessories"/>
    <s v="Gap"/>
    <x v="1"/>
    <s v="null"/>
    <s v="Blue"/>
    <n v="72.900000000000006"/>
    <n v="44"/>
    <n v="40.82"/>
    <d v="2025-08-06T00:00:00"/>
    <n v="25"/>
    <n v="3"/>
    <n v="3"/>
    <b v="0"/>
    <s v="null"/>
    <s v="No Return"/>
    <n v="1020.5"/>
  </r>
  <r>
    <s v="FB001375"/>
    <s v="Accessories"/>
    <s v="Gap"/>
    <x v="1"/>
    <s v="null"/>
    <s v="Purple"/>
    <n v="79.48"/>
    <n v="0"/>
    <n v="79.48"/>
    <d v="2025-08-06T00:00:00"/>
    <n v="2"/>
    <n v="3.3"/>
    <n v="3.3"/>
    <b v="0"/>
    <s v="null"/>
    <s v="No Return"/>
    <n v="158.96"/>
  </r>
  <r>
    <s v="FB001376"/>
    <s v="Shoes"/>
    <s v="Mango"/>
    <x v="2"/>
    <s v="M"/>
    <s v="Beige"/>
    <n v="122.77"/>
    <n v="59.8"/>
    <n v="49.35"/>
    <d v="2025-08-06T00:00:00"/>
    <n v="33"/>
    <n v="4"/>
    <n v="4"/>
    <b v="0"/>
    <s v="null"/>
    <s v="No Return"/>
    <n v="1628.55"/>
  </r>
  <r>
    <s v="FB001377"/>
    <s v="Bottoms"/>
    <s v="Forever21"/>
    <x v="3"/>
    <s v="XL"/>
    <s v="Black"/>
    <n v="79.61"/>
    <n v="0"/>
    <n v="79.61"/>
    <d v="2025-08-06T00:00:00"/>
    <n v="29"/>
    <n v="3.7"/>
    <n v="3.7"/>
    <b v="0"/>
    <s v="null"/>
    <s v="No Return"/>
    <n v="2308.69"/>
  </r>
  <r>
    <s v="FB001378"/>
    <s v="Bottoms"/>
    <s v="Uniqlo"/>
    <x v="1"/>
    <s v="L"/>
    <s v="White"/>
    <n v="60.13"/>
    <n v="0"/>
    <n v="60.13"/>
    <d v="2025-08-06T00:00:00"/>
    <n v="27"/>
    <s v="null"/>
    <n v="3"/>
    <b v="0"/>
    <s v="null"/>
    <s v="No Return"/>
    <n v="1623.51"/>
  </r>
  <r>
    <s v="FB001379"/>
    <s v="Accessories"/>
    <s v="Gap"/>
    <x v="1"/>
    <s v="null"/>
    <s v="Gray"/>
    <n v="72.260000000000005"/>
    <n v="41"/>
    <n v="42.63"/>
    <d v="2025-08-06T00:00:00"/>
    <n v="43"/>
    <n v="3.5"/>
    <n v="3.5"/>
    <b v="0"/>
    <s v="null"/>
    <s v="No Return"/>
    <n v="1833.0900000000001"/>
  </r>
  <r>
    <s v="FB001380"/>
    <s v="Bottoms"/>
    <s v="Mango"/>
    <x v="3"/>
    <s v="XL"/>
    <s v="Green"/>
    <n v="66.38"/>
    <n v="17"/>
    <n v="55.1"/>
    <d v="2025-08-06T00:00:00"/>
    <n v="24"/>
    <n v="4.9000000000000004"/>
    <n v="4.9000000000000004"/>
    <b v="1"/>
    <s v="Size Issue"/>
    <s v="Size Issue"/>
    <n v="1322.4"/>
  </r>
  <r>
    <s v="FB001381"/>
    <s v="Outerwear"/>
    <s v="Ann Taylor"/>
    <x v="0"/>
    <s v="XS"/>
    <s v="Beige"/>
    <n v="100.27"/>
    <n v="0"/>
    <n v="100.27"/>
    <d v="2025-03-03T00:00:00"/>
    <n v="37"/>
    <n v="3.1"/>
    <n v="3.1"/>
    <b v="0"/>
    <s v="null"/>
    <s v="No Return"/>
    <n v="3709.99"/>
  </r>
  <r>
    <s v="FB001382"/>
    <s v="Dresses"/>
    <s v="Zara"/>
    <x v="3"/>
    <s v="S"/>
    <s v="Beige"/>
    <n v="116.09"/>
    <n v="52.8"/>
    <n v="54.79"/>
    <d v="2025-08-06T00:00:00"/>
    <n v="22"/>
    <s v="null"/>
    <n v="3"/>
    <b v="0"/>
    <s v="null"/>
    <s v="No Return"/>
    <n v="1205.3799999999999"/>
  </r>
  <r>
    <s v="FB001383"/>
    <s v="Outerwear"/>
    <s v="Mango"/>
    <x v="2"/>
    <s v="S"/>
    <s v="White"/>
    <n v="80.709999999999994"/>
    <n v="0.9"/>
    <n v="79.98"/>
    <d v="2025-08-06T00:00:00"/>
    <n v="11"/>
    <n v="1.1000000000000001"/>
    <n v="1.1000000000000001"/>
    <b v="0"/>
    <s v="null"/>
    <s v="No Return"/>
    <n v="879.78000000000009"/>
  </r>
  <r>
    <s v="FB001384"/>
    <s v="Dresses"/>
    <s v="Banana Republic"/>
    <x v="3"/>
    <s v="M"/>
    <s v="Blue"/>
    <n v="175.11"/>
    <n v="0"/>
    <n v="175.11"/>
    <d v="2025-08-06T00:00:00"/>
    <n v="39"/>
    <n v="2.9"/>
    <n v="2.9"/>
    <b v="0"/>
    <s v="null"/>
    <s v="No Return"/>
    <n v="6829.2900000000009"/>
  </r>
  <r>
    <s v="FB001385"/>
    <s v="Dresses"/>
    <s v="Mango"/>
    <x v="2"/>
    <s v="XS"/>
    <s v="Brown"/>
    <n v="122.35"/>
    <n v="37"/>
    <n v="77.08"/>
    <d v="2025-08-06T00:00:00"/>
    <n v="25"/>
    <s v="null"/>
    <n v="3"/>
    <b v="0"/>
    <s v="null"/>
    <s v="No Return"/>
    <n v="1927"/>
  </r>
  <r>
    <s v="FB001386"/>
    <s v="Shoes"/>
    <s v="Uniqlo"/>
    <x v="1"/>
    <s v="S"/>
    <s v="Blue"/>
    <n v="127.99"/>
    <n v="0"/>
    <n v="127.99"/>
    <d v="2025-08-06T00:00:00"/>
    <n v="14"/>
    <n v="2.7"/>
    <n v="2.7"/>
    <b v="0"/>
    <s v="null"/>
    <s v="No Return"/>
    <n v="1791.86"/>
  </r>
  <r>
    <s v="FB001387"/>
    <s v="Bottoms"/>
    <s v="Zara"/>
    <x v="3"/>
    <s v="S"/>
    <s v="Brown"/>
    <n v="101.07"/>
    <n v="4.5999999999999996"/>
    <n v="96.42"/>
    <d v="2025-08-06T00:00:00"/>
    <n v="19"/>
    <n v="4.7"/>
    <n v="4.7"/>
    <b v="0"/>
    <s v="null"/>
    <s v="No Return"/>
    <n v="1831.98"/>
  </r>
  <r>
    <s v="FB001388"/>
    <s v="Bottoms"/>
    <s v="Forever21"/>
    <x v="1"/>
    <s v="L"/>
    <s v="Brown"/>
    <n v="41.83"/>
    <n v="44.1"/>
    <n v="23.38"/>
    <d v="2025-08-06T00:00:00"/>
    <n v="6"/>
    <n v="2.4"/>
    <n v="2.4"/>
    <b v="0"/>
    <s v="null"/>
    <s v="No Return"/>
    <n v="140.28"/>
  </r>
  <r>
    <s v="FB001389"/>
    <s v="Shoes"/>
    <s v="H&amp;M"/>
    <x v="0"/>
    <s v="M"/>
    <s v="Green"/>
    <n v="147.52000000000001"/>
    <n v="0"/>
    <n v="147.52000000000001"/>
    <d v="2025-01-08T00:00:00"/>
    <n v="41"/>
    <n v="4"/>
    <n v="4"/>
    <b v="0"/>
    <s v="null"/>
    <s v="No Return"/>
    <n v="6048.3200000000006"/>
  </r>
  <r>
    <s v="FB001390"/>
    <s v="Tops"/>
    <s v="Banana Republic"/>
    <x v="2"/>
    <s v="S"/>
    <s v="Gray"/>
    <n v="85.94"/>
    <n v="0"/>
    <n v="85.94"/>
    <d v="2025-08-06T00:00:00"/>
    <n v="49"/>
    <n v="1.5"/>
    <n v="1.5"/>
    <b v="0"/>
    <s v="null"/>
    <s v="No Return"/>
    <n v="4211.0599999999995"/>
  </r>
  <r>
    <s v="FB001391"/>
    <s v="Dresses"/>
    <s v="Gap"/>
    <x v="1"/>
    <s v="XXL"/>
    <s v="Green"/>
    <n v="115.61"/>
    <n v="0"/>
    <n v="115.61"/>
    <d v="2025-08-06T00:00:00"/>
    <n v="35"/>
    <n v="1.8"/>
    <n v="1.8"/>
    <b v="0"/>
    <s v="null"/>
    <s v="No Return"/>
    <n v="4046.35"/>
  </r>
  <r>
    <s v="FB001392"/>
    <s v="Outerwear"/>
    <s v="Ann Taylor"/>
    <x v="1"/>
    <s v="XS"/>
    <s v="Pink"/>
    <n v="90.58"/>
    <n v="0"/>
    <n v="90.58"/>
    <d v="2025-08-06T00:00:00"/>
    <n v="1"/>
    <n v="1"/>
    <n v="1"/>
    <b v="0"/>
    <s v="null"/>
    <s v="No Return"/>
    <n v="90.58"/>
  </r>
  <r>
    <s v="FB001393"/>
    <s v="Tops"/>
    <s v="Gap"/>
    <x v="0"/>
    <s v="S"/>
    <s v="Red"/>
    <n v="64.84"/>
    <n v="0"/>
    <n v="64.84"/>
    <d v="2024-10-26T00:00:00"/>
    <n v="25"/>
    <n v="3.9"/>
    <n v="3.9"/>
    <b v="0"/>
    <s v="null"/>
    <s v="No Return"/>
    <n v="1621"/>
  </r>
  <r>
    <s v="FB001394"/>
    <s v="Bottoms"/>
    <s v="Banana Republic"/>
    <x v="3"/>
    <s v="XS"/>
    <s v="Black"/>
    <n v="37.270000000000003"/>
    <n v="0"/>
    <n v="37.270000000000003"/>
    <d v="2025-08-06T00:00:00"/>
    <n v="27"/>
    <n v="2.8"/>
    <n v="2.8"/>
    <b v="1"/>
    <s v="Changed Mind"/>
    <s v="Changed Mind"/>
    <n v="1006.2900000000001"/>
  </r>
  <r>
    <s v="FB001395"/>
    <s v="Tops"/>
    <s v="Gap"/>
    <x v="3"/>
    <s v="XL"/>
    <s v="Blue"/>
    <n v="90.48"/>
    <n v="55.2"/>
    <n v="40.54"/>
    <d v="2025-08-06T00:00:00"/>
    <n v="26"/>
    <n v="3"/>
    <n v="3"/>
    <b v="0"/>
    <s v="null"/>
    <s v="No Return"/>
    <n v="1054.04"/>
  </r>
  <r>
    <s v="FB001396"/>
    <s v="Shoes"/>
    <s v="Gap"/>
    <x v="3"/>
    <s v="S"/>
    <s v="Green"/>
    <n v="159.62"/>
    <n v="58.4"/>
    <n v="66.400000000000006"/>
    <d v="2025-08-06T00:00:00"/>
    <n v="45"/>
    <n v="1.1000000000000001"/>
    <n v="1.1000000000000001"/>
    <b v="0"/>
    <s v="null"/>
    <s v="No Return"/>
    <n v="2988.0000000000005"/>
  </r>
  <r>
    <s v="FB001397"/>
    <s v="Shoes"/>
    <s v="Ann Taylor"/>
    <x v="3"/>
    <s v="L"/>
    <s v="Gray"/>
    <n v="81.459999999999994"/>
    <n v="58.8"/>
    <n v="33.56"/>
    <d v="2025-08-06T00:00:00"/>
    <n v="37"/>
    <n v="4.5999999999999996"/>
    <n v="4.5999999999999996"/>
    <b v="0"/>
    <s v="null"/>
    <s v="No Return"/>
    <n v="1241.72"/>
  </r>
  <r>
    <s v="FB001398"/>
    <s v="Shoes"/>
    <s v="Forever21"/>
    <x v="1"/>
    <s v="XS"/>
    <s v="White"/>
    <n v="93.63"/>
    <n v="0"/>
    <n v="93.63"/>
    <d v="2025-08-06T00:00:00"/>
    <n v="47"/>
    <n v="4.0999999999999996"/>
    <n v="4.0999999999999996"/>
    <b v="0"/>
    <s v="null"/>
    <s v="No Return"/>
    <n v="4400.6099999999997"/>
  </r>
  <r>
    <s v="FB001399"/>
    <s v="Tops"/>
    <s v="Ann Taylor"/>
    <x v="3"/>
    <s v="M"/>
    <s v="Brown"/>
    <n v="95.55"/>
    <n v="0"/>
    <n v="95.55"/>
    <d v="2025-08-06T00:00:00"/>
    <n v="25"/>
    <n v="4.7"/>
    <n v="4.7"/>
    <b v="0"/>
    <s v="null"/>
    <s v="No Return"/>
    <n v="2388.75"/>
  </r>
  <r>
    <s v="FB001400"/>
    <s v="Outerwear"/>
    <s v="Zara"/>
    <x v="1"/>
    <s v="M"/>
    <s v="White"/>
    <n v="146.44999999999999"/>
    <n v="0"/>
    <n v="146.44999999999999"/>
    <d v="2025-08-06T00:00:00"/>
    <n v="45"/>
    <n v="3.4"/>
    <n v="3.4"/>
    <b v="0"/>
    <s v="null"/>
    <s v="No Return"/>
    <n v="6590.2499999999991"/>
  </r>
  <r>
    <s v="FB001401"/>
    <s v="Shoes"/>
    <s v="Banana Republic"/>
    <x v="0"/>
    <s v="M"/>
    <s v="Blue"/>
    <n v="96.9"/>
    <n v="0"/>
    <n v="96.9"/>
    <d v="2025-02-03T00:00:00"/>
    <n v="24"/>
    <n v="4.3"/>
    <n v="4.3"/>
    <b v="0"/>
    <s v="null"/>
    <s v="No Return"/>
    <n v="2325.6000000000004"/>
  </r>
  <r>
    <s v="FB001402"/>
    <s v="Tops"/>
    <s v="Banana Republic"/>
    <x v="2"/>
    <s v="XXL"/>
    <s v="Brown"/>
    <n v="71.83"/>
    <n v="0"/>
    <n v="71.83"/>
    <d v="2025-08-06T00:00:00"/>
    <n v="46"/>
    <n v="4.5"/>
    <n v="4.5"/>
    <b v="0"/>
    <s v="null"/>
    <s v="No Return"/>
    <n v="3304.18"/>
  </r>
  <r>
    <s v="FB001403"/>
    <s v="Tops"/>
    <s v="H&amp;M"/>
    <x v="3"/>
    <s v="L"/>
    <s v="Navy"/>
    <n v="29.17"/>
    <n v="0"/>
    <n v="29.17"/>
    <d v="2025-08-06T00:00:00"/>
    <n v="17"/>
    <n v="1.6"/>
    <n v="1.6"/>
    <b v="0"/>
    <s v="null"/>
    <s v="No Return"/>
    <n v="495.89000000000004"/>
  </r>
  <r>
    <s v="FB001404"/>
    <s v="Tops"/>
    <s v="H&amp;M"/>
    <x v="0"/>
    <s v="S"/>
    <s v="Green"/>
    <n v="31.3"/>
    <n v="43.6"/>
    <n v="17.649999999999999"/>
    <d v="2025-03-06T00:00:00"/>
    <n v="21"/>
    <n v="4.4000000000000004"/>
    <n v="4.4000000000000004"/>
    <b v="0"/>
    <s v="null"/>
    <s v="No Return"/>
    <n v="370.65"/>
  </r>
  <r>
    <s v="FB001405"/>
    <s v="Accessories"/>
    <s v="Zara"/>
    <x v="2"/>
    <s v="null"/>
    <s v="Green"/>
    <n v="73.569999999999993"/>
    <n v="0"/>
    <n v="73.569999999999993"/>
    <d v="2025-08-06T00:00:00"/>
    <n v="22"/>
    <n v="1.1000000000000001"/>
    <n v="1.1000000000000001"/>
    <b v="0"/>
    <s v="null"/>
    <s v="No Return"/>
    <n v="1618.54"/>
  </r>
  <r>
    <s v="FB001406"/>
    <s v="Shoes"/>
    <s v="Mango"/>
    <x v="3"/>
    <s v="null"/>
    <s v="Pink"/>
    <n v="75.95"/>
    <n v="0"/>
    <n v="75.95"/>
    <d v="2025-08-06T00:00:00"/>
    <n v="14"/>
    <s v="null"/>
    <n v="3"/>
    <b v="0"/>
    <s v="null"/>
    <s v="No Return"/>
    <n v="1063.3"/>
  </r>
  <r>
    <s v="FB001407"/>
    <s v="Accessories"/>
    <s v="H&amp;M"/>
    <x v="0"/>
    <s v="null"/>
    <s v="Green"/>
    <n v="79.040000000000006"/>
    <n v="0"/>
    <n v="79.040000000000006"/>
    <d v="2024-10-03T00:00:00"/>
    <n v="28"/>
    <n v="4.7"/>
    <n v="4.7"/>
    <b v="0"/>
    <s v="null"/>
    <s v="No Return"/>
    <n v="2213.1200000000003"/>
  </r>
  <r>
    <s v="FB001408"/>
    <s v="Tops"/>
    <s v="Mango"/>
    <x v="2"/>
    <s v="L"/>
    <s v="White"/>
    <n v="26.85"/>
    <n v="0"/>
    <n v="26.85"/>
    <d v="2025-08-06T00:00:00"/>
    <n v="26"/>
    <s v="null"/>
    <n v="3"/>
    <b v="0"/>
    <s v="null"/>
    <s v="No Return"/>
    <n v="698.1"/>
  </r>
  <r>
    <s v="FB001409"/>
    <s v="Dresses"/>
    <s v="Ann Taylor"/>
    <x v="0"/>
    <s v="L"/>
    <s v="Gray"/>
    <n v="126.21"/>
    <n v="29.2"/>
    <n v="89.36"/>
    <d v="2024-08-15T00:00:00"/>
    <n v="25"/>
    <n v="1.1000000000000001"/>
    <n v="1.1000000000000001"/>
    <b v="0"/>
    <s v="null"/>
    <s v="No Return"/>
    <n v="2234"/>
  </r>
  <r>
    <s v="FB001410"/>
    <s v="Shoes"/>
    <s v="Mango"/>
    <x v="2"/>
    <s v="S"/>
    <s v="Navy"/>
    <n v="71.459999999999994"/>
    <n v="0"/>
    <n v="71.459999999999994"/>
    <d v="2025-08-06T00:00:00"/>
    <n v="2"/>
    <n v="3.1"/>
    <n v="3.1"/>
    <b v="0"/>
    <s v="null"/>
    <s v="No Return"/>
    <n v="142.91999999999999"/>
  </r>
  <r>
    <s v="FB001411"/>
    <s v="Dresses"/>
    <s v="Mango"/>
    <x v="1"/>
    <s v="M"/>
    <s v="Beige"/>
    <n v="65.069999999999993"/>
    <n v="14.8"/>
    <n v="55.44"/>
    <d v="2025-08-06T00:00:00"/>
    <n v="21"/>
    <s v="null"/>
    <n v="3"/>
    <b v="0"/>
    <s v="null"/>
    <s v="No Return"/>
    <n v="1164.24"/>
  </r>
  <r>
    <s v="FB001412"/>
    <s v="Bottoms"/>
    <s v="Mango"/>
    <x v="2"/>
    <s v="XL"/>
    <s v="Pink"/>
    <n v="28.11"/>
    <n v="20.9"/>
    <n v="22.24"/>
    <d v="2025-08-06T00:00:00"/>
    <n v="6"/>
    <n v="2.2999999999999998"/>
    <n v="2.2999999999999998"/>
    <b v="0"/>
    <s v="null"/>
    <s v="No Return"/>
    <n v="133.44"/>
  </r>
  <r>
    <s v="FB001413"/>
    <s v="Tops"/>
    <s v="H&amp;M"/>
    <x v="0"/>
    <s v="L"/>
    <s v="Green"/>
    <n v="29.12"/>
    <n v="0"/>
    <n v="29.12"/>
    <d v="2025-03-25T00:00:00"/>
    <n v="14"/>
    <n v="2.7"/>
    <n v="2.7"/>
    <b v="0"/>
    <s v="null"/>
    <s v="No Return"/>
    <n v="407.68"/>
  </r>
  <r>
    <s v="FB001414"/>
    <s v="Accessories"/>
    <s v="Forever21"/>
    <x v="1"/>
    <s v="null"/>
    <s v="Black"/>
    <n v="57.1"/>
    <n v="0"/>
    <n v="57.1"/>
    <d v="2025-08-06T00:00:00"/>
    <n v="28"/>
    <s v="null"/>
    <n v="3"/>
    <b v="1"/>
    <s v="Wrong Item"/>
    <s v="Wrong Item"/>
    <n v="1598.8"/>
  </r>
  <r>
    <s v="FB001415"/>
    <s v="Outerwear"/>
    <s v="Uniqlo"/>
    <x v="0"/>
    <s v="M"/>
    <s v="Black"/>
    <n v="248.05"/>
    <n v="0"/>
    <n v="248.05"/>
    <d v="2025-04-29T00:00:00"/>
    <n v="17"/>
    <n v="4.5999999999999996"/>
    <n v="4.5999999999999996"/>
    <b v="0"/>
    <s v="null"/>
    <s v="No Return"/>
    <n v="4216.8500000000004"/>
  </r>
  <r>
    <s v="FB001416"/>
    <s v="Bottoms"/>
    <s v="Zara"/>
    <x v="2"/>
    <s v="S"/>
    <s v="Gray"/>
    <n v="108.59"/>
    <n v="40.6"/>
    <n v="64.5"/>
    <d v="2025-08-06T00:00:00"/>
    <n v="9"/>
    <n v="1.3"/>
    <n v="1.3"/>
    <b v="0"/>
    <s v="null"/>
    <s v="No Return"/>
    <n v="580.5"/>
  </r>
  <r>
    <s v="FB001417"/>
    <s v="Outerwear"/>
    <s v="Forever21"/>
    <x v="3"/>
    <s v="XL"/>
    <s v="Beige"/>
    <n v="124.13"/>
    <n v="0"/>
    <n v="124.13"/>
    <d v="2025-08-06T00:00:00"/>
    <n v="33"/>
    <n v="5"/>
    <n v="5"/>
    <b v="0"/>
    <s v="null"/>
    <s v="No Return"/>
    <n v="4096.29"/>
  </r>
  <r>
    <s v="FB001418"/>
    <s v="Accessories"/>
    <s v="Zara"/>
    <x v="0"/>
    <s v="null"/>
    <s v="Brown"/>
    <n v="62.21"/>
    <n v="1.8"/>
    <n v="61.09"/>
    <d v="2024-11-03T00:00:00"/>
    <n v="4"/>
    <n v="2.2999999999999998"/>
    <n v="2.2999999999999998"/>
    <b v="0"/>
    <s v="null"/>
    <s v="No Return"/>
    <n v="244.36"/>
  </r>
  <r>
    <s v="FB001419"/>
    <s v="Bottoms"/>
    <s v="Uniqlo"/>
    <x v="2"/>
    <s v="M"/>
    <s v="Gray"/>
    <n v="48.27"/>
    <n v="0"/>
    <n v="48.27"/>
    <d v="2025-08-06T00:00:00"/>
    <n v="33"/>
    <s v="null"/>
    <n v="3"/>
    <b v="0"/>
    <s v="null"/>
    <s v="No Return"/>
    <n v="1592.91"/>
  </r>
  <r>
    <s v="FB001420"/>
    <s v="Tops"/>
    <s v="Zara"/>
    <x v="0"/>
    <s v="XL"/>
    <s v="Blue"/>
    <n v="88.77"/>
    <n v="0"/>
    <n v="88.77"/>
    <d v="2025-05-16T00:00:00"/>
    <n v="40"/>
    <n v="4.8"/>
    <n v="4.8"/>
    <b v="0"/>
    <s v="null"/>
    <s v="No Return"/>
    <n v="3550.7999999999997"/>
  </r>
  <r>
    <s v="FB001421"/>
    <s v="Dresses"/>
    <s v="Gap"/>
    <x v="2"/>
    <s v="M"/>
    <s v="Navy"/>
    <n v="94.17"/>
    <n v="0"/>
    <n v="94.17"/>
    <d v="2025-08-06T00:00:00"/>
    <n v="2"/>
    <s v="null"/>
    <n v="3"/>
    <b v="0"/>
    <s v="null"/>
    <s v="No Return"/>
    <n v="188.34"/>
  </r>
  <r>
    <s v="FB001422"/>
    <s v="Accessories"/>
    <s v="Forever21"/>
    <x v="2"/>
    <s v="null"/>
    <s v="Black"/>
    <n v="30.44"/>
    <n v="0"/>
    <n v="30.44"/>
    <d v="2025-08-06T00:00:00"/>
    <n v="42"/>
    <s v="null"/>
    <n v="3"/>
    <b v="0"/>
    <s v="null"/>
    <s v="No Return"/>
    <n v="1278.48"/>
  </r>
  <r>
    <s v="FB001423"/>
    <s v="Bottoms"/>
    <s v="Uniqlo"/>
    <x v="2"/>
    <s v="XS"/>
    <s v="Purple"/>
    <n v="114.29"/>
    <n v="0"/>
    <n v="114.29"/>
    <d v="2025-08-06T00:00:00"/>
    <n v="9"/>
    <n v="3.2"/>
    <n v="3.2"/>
    <b v="0"/>
    <s v="null"/>
    <s v="No Return"/>
    <n v="1028.6100000000001"/>
  </r>
  <r>
    <s v="FB001424"/>
    <s v="Shoes"/>
    <s v="Uniqlo"/>
    <x v="2"/>
    <s v="XL"/>
    <s v="Gray"/>
    <n v="105.01"/>
    <n v="25.8"/>
    <n v="77.92"/>
    <d v="2025-08-06T00:00:00"/>
    <n v="17"/>
    <n v="3.2"/>
    <n v="3.2"/>
    <b v="0"/>
    <s v="null"/>
    <s v="No Return"/>
    <n v="1324.64"/>
  </r>
  <r>
    <s v="FB001425"/>
    <s v="Tops"/>
    <s v="Ann Taylor"/>
    <x v="0"/>
    <s v="XL"/>
    <s v="Blue"/>
    <n v="38.56"/>
    <n v="0"/>
    <n v="38.56"/>
    <d v="2025-05-30T00:00:00"/>
    <n v="39"/>
    <n v="1.5"/>
    <n v="1.5"/>
    <b v="0"/>
    <s v="null"/>
    <s v="No Return"/>
    <n v="1503.8400000000001"/>
  </r>
  <r>
    <s v="FB001426"/>
    <s v="Shoes"/>
    <s v="Mango"/>
    <x v="1"/>
    <s v="L"/>
    <s v="Purple"/>
    <n v="64.94"/>
    <n v="0"/>
    <n v="64.94"/>
    <d v="2025-08-06T00:00:00"/>
    <n v="32"/>
    <n v="4.5"/>
    <n v="4.5"/>
    <b v="0"/>
    <s v="null"/>
    <s v="No Return"/>
    <n v="2078.08"/>
  </r>
  <r>
    <s v="FB001427"/>
    <s v="Bottoms"/>
    <s v="Mango"/>
    <x v="1"/>
    <s v="S"/>
    <s v="Green"/>
    <n v="63.74"/>
    <n v="56.8"/>
    <n v="27.54"/>
    <d v="2025-08-06T00:00:00"/>
    <n v="15"/>
    <n v="4"/>
    <n v="4"/>
    <b v="0"/>
    <s v="null"/>
    <s v="No Return"/>
    <n v="413.09999999999997"/>
  </r>
  <r>
    <s v="FB001428"/>
    <s v="Tops"/>
    <s v="Zara"/>
    <x v="3"/>
    <s v="XL"/>
    <s v="Pink"/>
    <n v="67.23"/>
    <n v="11.1"/>
    <n v="59.77"/>
    <d v="2025-08-06T00:00:00"/>
    <n v="39"/>
    <n v="1.1000000000000001"/>
    <n v="1.1000000000000001"/>
    <b v="1"/>
    <s v="Wrong Item"/>
    <s v="Wrong Item"/>
    <n v="2331.0300000000002"/>
  </r>
  <r>
    <s v="FB001429"/>
    <s v="Accessories"/>
    <s v="H&amp;M"/>
    <x v="0"/>
    <s v="null"/>
    <s v="Blue"/>
    <n v="27.2"/>
    <n v="40.4"/>
    <n v="16.21"/>
    <d v="2024-08-19T00:00:00"/>
    <n v="20"/>
    <n v="4.3"/>
    <n v="4.3"/>
    <b v="0"/>
    <s v="null"/>
    <s v="No Return"/>
    <n v="324.20000000000005"/>
  </r>
  <r>
    <s v="FB001430"/>
    <s v="Tops"/>
    <s v="Mango"/>
    <x v="0"/>
    <s v="XL"/>
    <s v="Brown"/>
    <n v="75.84"/>
    <n v="0"/>
    <n v="75.84"/>
    <d v="2025-04-07T00:00:00"/>
    <n v="8"/>
    <n v="4.0999999999999996"/>
    <n v="4.0999999999999996"/>
    <b v="0"/>
    <s v="null"/>
    <s v="No Return"/>
    <n v="606.72"/>
  </r>
  <r>
    <s v="FB001431"/>
    <s v="Dresses"/>
    <s v="Mango"/>
    <x v="1"/>
    <s v="M"/>
    <s v="Navy"/>
    <n v="68.510000000000005"/>
    <n v="0"/>
    <n v="68.510000000000005"/>
    <d v="2025-08-06T00:00:00"/>
    <n v="1"/>
    <n v="2.6"/>
    <n v="2.6"/>
    <b v="0"/>
    <s v="null"/>
    <s v="No Return"/>
    <n v="68.510000000000005"/>
  </r>
  <r>
    <s v="FB001432"/>
    <s v="Accessories"/>
    <s v="Mango"/>
    <x v="3"/>
    <s v="null"/>
    <s v="Purple"/>
    <n v="25.49"/>
    <n v="0"/>
    <n v="25.49"/>
    <d v="2025-08-06T00:00:00"/>
    <n v="35"/>
    <n v="2.2000000000000002"/>
    <n v="2.2000000000000002"/>
    <b v="1"/>
    <s v="Size Issue"/>
    <s v="Size Issue"/>
    <n v="892.15"/>
  </r>
  <r>
    <s v="FB001433"/>
    <s v="Tops"/>
    <s v="Ann Taylor"/>
    <x v="2"/>
    <s v="XS"/>
    <s v="Red"/>
    <n v="70.88"/>
    <n v="0"/>
    <n v="70.88"/>
    <d v="2025-08-06T00:00:00"/>
    <n v="5"/>
    <n v="2.2999999999999998"/>
    <n v="2.2999999999999998"/>
    <b v="0"/>
    <s v="null"/>
    <s v="No Return"/>
    <n v="354.4"/>
  </r>
  <r>
    <s v="FB001434"/>
    <s v="Shoes"/>
    <s v="H&amp;M"/>
    <x v="3"/>
    <s v="XS"/>
    <s v="White"/>
    <n v="176.64"/>
    <n v="8.8000000000000007"/>
    <n v="161.1"/>
    <d v="2025-08-06T00:00:00"/>
    <n v="1"/>
    <n v="1.7"/>
    <n v="1.7"/>
    <b v="0"/>
    <s v="null"/>
    <s v="No Return"/>
    <n v="161.1"/>
  </r>
  <r>
    <s v="FB001435"/>
    <s v="Dresses"/>
    <s v="Ann Taylor"/>
    <x v="1"/>
    <s v="L"/>
    <s v="Red"/>
    <n v="50.76"/>
    <n v="0"/>
    <n v="50.76"/>
    <d v="2025-08-06T00:00:00"/>
    <n v="45"/>
    <n v="4.3"/>
    <n v="4.3"/>
    <b v="0"/>
    <s v="null"/>
    <s v="No Return"/>
    <n v="2284.1999999999998"/>
  </r>
  <r>
    <s v="FB001436"/>
    <s v="Shoes"/>
    <s v="Mango"/>
    <x v="2"/>
    <s v="XL"/>
    <s v="Pink"/>
    <n v="155.85"/>
    <n v="0"/>
    <n v="155.85"/>
    <d v="2025-08-06T00:00:00"/>
    <n v="1"/>
    <n v="3.5"/>
    <n v="3.5"/>
    <b v="0"/>
    <s v="null"/>
    <s v="No Return"/>
    <n v="155.85"/>
  </r>
  <r>
    <s v="FB001437"/>
    <s v="Dresses"/>
    <s v="Banana Republic"/>
    <x v="0"/>
    <s v="XL"/>
    <s v="Blue"/>
    <n v="48.04"/>
    <n v="0"/>
    <n v="48.04"/>
    <d v="2025-05-01T00:00:00"/>
    <n v="20"/>
    <n v="3.2"/>
    <n v="3.2"/>
    <b v="0"/>
    <s v="null"/>
    <s v="No Return"/>
    <n v="960.8"/>
  </r>
  <r>
    <s v="FB001438"/>
    <s v="Tops"/>
    <s v="Forever21"/>
    <x v="0"/>
    <s v="XS"/>
    <s v="Navy"/>
    <n v="44.79"/>
    <n v="0"/>
    <n v="44.79"/>
    <d v="2025-01-19T00:00:00"/>
    <n v="7"/>
    <n v="3.6"/>
    <n v="3.6"/>
    <b v="0"/>
    <s v="null"/>
    <s v="No Return"/>
    <n v="313.52999999999997"/>
  </r>
  <r>
    <s v="FB001439"/>
    <s v="Tops"/>
    <s v="Uniqlo"/>
    <x v="0"/>
    <s v="XS"/>
    <s v="Blue"/>
    <n v="76.95"/>
    <n v="0"/>
    <n v="76.95"/>
    <d v="2025-01-12T00:00:00"/>
    <n v="9"/>
    <n v="2.5"/>
    <n v="2.5"/>
    <b v="0"/>
    <s v="null"/>
    <s v="No Return"/>
    <n v="692.55000000000007"/>
  </r>
  <r>
    <s v="FB001440"/>
    <s v="Accessories"/>
    <s v="Gap"/>
    <x v="3"/>
    <s v="null"/>
    <s v="Gray"/>
    <n v="35.93"/>
    <n v="49.9"/>
    <n v="18"/>
    <d v="2025-08-06T00:00:00"/>
    <n v="26"/>
    <n v="4"/>
    <n v="4"/>
    <b v="0"/>
    <s v="null"/>
    <s v="No Return"/>
    <n v="468"/>
  </r>
  <r>
    <s v="FB001441"/>
    <s v="Bottoms"/>
    <s v="Banana Republic"/>
    <x v="2"/>
    <s v="XL"/>
    <s v="Red"/>
    <n v="49.97"/>
    <n v="0"/>
    <n v="49.97"/>
    <d v="2025-08-06T00:00:00"/>
    <n v="11"/>
    <n v="3.5"/>
    <n v="3.5"/>
    <b v="1"/>
    <s v="Quality Issue"/>
    <s v="Quality Issue"/>
    <n v="549.66999999999996"/>
  </r>
  <r>
    <s v="FB001442"/>
    <s v="Outerwear"/>
    <s v="H&amp;M"/>
    <x v="3"/>
    <s v="null"/>
    <s v="Black"/>
    <n v="169.69"/>
    <n v="0"/>
    <n v="169.69"/>
    <d v="2025-08-06T00:00:00"/>
    <n v="29"/>
    <n v="1.9"/>
    <n v="1.9"/>
    <b v="0"/>
    <s v="null"/>
    <s v="No Return"/>
    <n v="4921.01"/>
  </r>
  <r>
    <s v="FB001443"/>
    <s v="Outerwear"/>
    <s v="Ann Taylor"/>
    <x v="0"/>
    <s v="null"/>
    <s v="White"/>
    <n v="209.3"/>
    <n v="14.2"/>
    <n v="179.58"/>
    <d v="2025-03-05T00:00:00"/>
    <n v="29"/>
    <s v="null"/>
    <n v="3"/>
    <b v="0"/>
    <s v="null"/>
    <s v="No Return"/>
    <n v="5207.8200000000006"/>
  </r>
  <r>
    <s v="FB001444"/>
    <s v="Tops"/>
    <s v="Gap"/>
    <x v="3"/>
    <s v="XXL"/>
    <s v="Pink"/>
    <n v="110.81"/>
    <n v="0"/>
    <n v="110.81"/>
    <d v="2025-08-06T00:00:00"/>
    <n v="24"/>
    <n v="2.4"/>
    <n v="2.4"/>
    <b v="0"/>
    <s v="null"/>
    <s v="No Return"/>
    <n v="2659.44"/>
  </r>
  <r>
    <s v="FB001445"/>
    <s v="Accessories"/>
    <s v="Uniqlo"/>
    <x v="2"/>
    <s v="null"/>
    <s v="Black"/>
    <n v="61.84"/>
    <n v="0"/>
    <n v="61.84"/>
    <d v="2025-08-06T00:00:00"/>
    <n v="0"/>
    <n v="4.7"/>
    <n v="4.7"/>
    <b v="1"/>
    <s v="Wrong Item"/>
    <s v="Wrong Item"/>
    <n v="0"/>
  </r>
  <r>
    <s v="FB001446"/>
    <s v="Outerwear"/>
    <s v="Zara"/>
    <x v="0"/>
    <s v="S"/>
    <s v="Brown"/>
    <n v="190.03"/>
    <n v="14.9"/>
    <n v="161.72"/>
    <d v="2025-07-24T00:00:00"/>
    <n v="35"/>
    <n v="4.0999999999999996"/>
    <n v="4.0999999999999996"/>
    <b v="0"/>
    <s v="null"/>
    <s v="No Return"/>
    <n v="5660.2"/>
  </r>
  <r>
    <s v="FB001447"/>
    <s v="Bottoms"/>
    <s v="Banana Republic"/>
    <x v="2"/>
    <s v="XS"/>
    <s v="Red"/>
    <n v="74.27"/>
    <n v="0"/>
    <n v="74.27"/>
    <d v="2025-08-06T00:00:00"/>
    <n v="6"/>
    <n v="1.3"/>
    <n v="1.3"/>
    <b v="0"/>
    <s v="null"/>
    <s v="No Return"/>
    <n v="445.62"/>
  </r>
  <r>
    <s v="FB001448"/>
    <s v="Outerwear"/>
    <s v="Zara"/>
    <x v="2"/>
    <s v="XL"/>
    <s v="Beige"/>
    <n v="163.77000000000001"/>
    <n v="30.5"/>
    <n v="113.82"/>
    <d v="2025-08-06T00:00:00"/>
    <n v="10"/>
    <s v="null"/>
    <n v="3"/>
    <b v="0"/>
    <s v="null"/>
    <s v="No Return"/>
    <n v="1138.1999999999998"/>
  </r>
  <r>
    <s v="FB001449"/>
    <s v="Accessories"/>
    <s v="Mango"/>
    <x v="1"/>
    <s v="null"/>
    <s v="Purple"/>
    <n v="42.28"/>
    <n v="0"/>
    <n v="42.28"/>
    <d v="2025-08-06T00:00:00"/>
    <n v="22"/>
    <n v="1.9"/>
    <n v="1.9"/>
    <b v="0"/>
    <s v="null"/>
    <s v="No Return"/>
    <n v="930.16000000000008"/>
  </r>
  <r>
    <s v="FB001450"/>
    <s v="Bottoms"/>
    <s v="H&amp;M"/>
    <x v="3"/>
    <s v="XS"/>
    <s v="Navy"/>
    <n v="52.92"/>
    <n v="0"/>
    <n v="52.92"/>
    <d v="2025-08-06T00:00:00"/>
    <n v="9"/>
    <s v="null"/>
    <n v="3"/>
    <b v="0"/>
    <s v="null"/>
    <s v="No Return"/>
    <n v="476.28000000000003"/>
  </r>
  <r>
    <s v="FB001451"/>
    <s v="Accessories"/>
    <s v="Ann Taylor"/>
    <x v="0"/>
    <s v="null"/>
    <s v="Black"/>
    <n v="40.549999999999997"/>
    <n v="6.2"/>
    <n v="38.04"/>
    <d v="2024-09-09T00:00:00"/>
    <n v="26"/>
    <n v="3.7"/>
    <n v="3.7"/>
    <b v="1"/>
    <s v="Wrong Item"/>
    <s v="Wrong Item"/>
    <n v="989.04"/>
  </r>
  <r>
    <s v="FB001452"/>
    <s v="Shoes"/>
    <s v="Mango"/>
    <x v="3"/>
    <s v="XXL"/>
    <s v="Black"/>
    <n v="129.76"/>
    <n v="0"/>
    <n v="129.76"/>
    <d v="2025-08-06T00:00:00"/>
    <n v="39"/>
    <n v="2.9"/>
    <n v="2.9"/>
    <b v="0"/>
    <s v="null"/>
    <s v="No Return"/>
    <n v="5060.6399999999994"/>
  </r>
  <r>
    <s v="FB001453"/>
    <s v="Tops"/>
    <s v="Ann Taylor"/>
    <x v="2"/>
    <s v="XL"/>
    <s v="Purple"/>
    <n v="63.39"/>
    <n v="0"/>
    <n v="63.39"/>
    <d v="2025-08-06T00:00:00"/>
    <n v="50"/>
    <n v="2.5"/>
    <n v="2.5"/>
    <b v="0"/>
    <s v="null"/>
    <s v="No Return"/>
    <n v="3169.5"/>
  </r>
  <r>
    <s v="FB001454"/>
    <s v="Shoes"/>
    <s v="H&amp;M"/>
    <x v="2"/>
    <s v="S"/>
    <s v="Navy"/>
    <n v="191.94"/>
    <n v="1.3"/>
    <n v="189.44"/>
    <d v="2025-08-06T00:00:00"/>
    <n v="39"/>
    <n v="1.2"/>
    <n v="1.2"/>
    <b v="0"/>
    <s v="null"/>
    <s v="No Return"/>
    <n v="7388.16"/>
  </r>
  <r>
    <s v="FB001455"/>
    <s v="Accessories"/>
    <s v="Uniqlo"/>
    <x v="0"/>
    <s v="null"/>
    <s v="Purple"/>
    <n v="63.42"/>
    <n v="0"/>
    <n v="63.42"/>
    <d v="2024-11-12T00:00:00"/>
    <n v="19"/>
    <n v="2.9"/>
    <n v="2.9"/>
    <b v="1"/>
    <s v="Color Mismatch"/>
    <s v="Color Mismatch"/>
    <n v="1204.98"/>
  </r>
  <r>
    <s v="FB001456"/>
    <s v="Tops"/>
    <s v="Ann Taylor"/>
    <x v="1"/>
    <s v="XXL"/>
    <s v="Beige"/>
    <n v="35.26"/>
    <n v="0"/>
    <n v="35.26"/>
    <d v="2025-08-06T00:00:00"/>
    <n v="47"/>
    <n v="2.2999999999999998"/>
    <n v="2.2999999999999998"/>
    <b v="0"/>
    <s v="null"/>
    <s v="No Return"/>
    <n v="1657.2199999999998"/>
  </r>
  <r>
    <s v="FB001457"/>
    <s v="Accessories"/>
    <s v="Gap"/>
    <x v="0"/>
    <s v="null"/>
    <s v="Green"/>
    <n v="44.5"/>
    <n v="0"/>
    <n v="44.5"/>
    <d v="2025-06-13T00:00:00"/>
    <n v="36"/>
    <n v="3.6"/>
    <n v="3.6"/>
    <b v="0"/>
    <s v="null"/>
    <s v="No Return"/>
    <n v="1602"/>
  </r>
  <r>
    <s v="FB001458"/>
    <s v="Shoes"/>
    <s v="Zara"/>
    <x v="0"/>
    <s v="XS"/>
    <s v="White"/>
    <n v="186.78"/>
    <n v="43.4"/>
    <n v="105.72"/>
    <d v="2024-10-03T00:00:00"/>
    <n v="42"/>
    <n v="2.5"/>
    <n v="2.5"/>
    <b v="1"/>
    <s v="Damaged"/>
    <s v="Damaged"/>
    <n v="4440.24"/>
  </r>
  <r>
    <s v="FB001459"/>
    <s v="Tops"/>
    <s v="H&amp;M"/>
    <x v="3"/>
    <s v="L"/>
    <s v="Black"/>
    <n v="116.71"/>
    <n v="55.4"/>
    <n v="52.05"/>
    <d v="2025-08-06T00:00:00"/>
    <n v="15"/>
    <s v="null"/>
    <n v="3"/>
    <b v="0"/>
    <s v="null"/>
    <s v="No Return"/>
    <n v="780.75"/>
  </r>
  <r>
    <s v="FB001460"/>
    <s v="Accessories"/>
    <s v="H&amp;M"/>
    <x v="1"/>
    <s v="null"/>
    <s v="Black"/>
    <n v="24.5"/>
    <n v="0"/>
    <n v="24.5"/>
    <d v="2025-08-06T00:00:00"/>
    <n v="7"/>
    <s v="null"/>
    <n v="3"/>
    <b v="0"/>
    <s v="null"/>
    <s v="No Return"/>
    <n v="171.5"/>
  </r>
  <r>
    <s v="FB001461"/>
    <s v="Accessories"/>
    <s v="Gap"/>
    <x v="1"/>
    <s v="null"/>
    <s v="Navy"/>
    <n v="23.2"/>
    <n v="0"/>
    <n v="23.2"/>
    <d v="2025-08-06T00:00:00"/>
    <n v="17"/>
    <n v="2.1"/>
    <n v="2.1"/>
    <b v="0"/>
    <s v="null"/>
    <s v="No Return"/>
    <n v="394.4"/>
  </r>
  <r>
    <s v="FB001462"/>
    <s v="Bottoms"/>
    <s v="Forever21"/>
    <x v="1"/>
    <s v="XL"/>
    <s v="Green"/>
    <n v="73.8"/>
    <n v="0"/>
    <n v="73.8"/>
    <d v="2025-08-06T00:00:00"/>
    <n v="42"/>
    <s v="null"/>
    <n v="3"/>
    <b v="0"/>
    <s v="null"/>
    <s v="No Return"/>
    <n v="3099.6"/>
  </r>
  <r>
    <s v="FB001463"/>
    <s v="Accessories"/>
    <s v="Zara"/>
    <x v="3"/>
    <s v="null"/>
    <s v="Black"/>
    <n v="51.33"/>
    <n v="0"/>
    <n v="51.33"/>
    <d v="2025-08-06T00:00:00"/>
    <n v="25"/>
    <n v="1.2"/>
    <n v="1.2"/>
    <b v="0"/>
    <s v="null"/>
    <s v="No Return"/>
    <n v="1283.25"/>
  </r>
  <r>
    <s v="FB001464"/>
    <s v="Bottoms"/>
    <s v="H&amp;M"/>
    <x v="1"/>
    <s v="XXL"/>
    <s v="Green"/>
    <n v="80.209999999999994"/>
    <n v="0"/>
    <n v="80.209999999999994"/>
    <d v="2025-08-06T00:00:00"/>
    <n v="17"/>
    <s v="null"/>
    <n v="3"/>
    <b v="0"/>
    <s v="null"/>
    <s v="No Return"/>
    <n v="1363.57"/>
  </r>
  <r>
    <s v="FB001465"/>
    <s v="Outerwear"/>
    <s v="Uniqlo"/>
    <x v="2"/>
    <s v="L"/>
    <s v="Brown"/>
    <n v="237.65"/>
    <n v="0"/>
    <n v="237.65"/>
    <d v="2025-08-06T00:00:00"/>
    <n v="3"/>
    <n v="3.4"/>
    <n v="3.4"/>
    <b v="0"/>
    <s v="null"/>
    <s v="No Return"/>
    <n v="712.95"/>
  </r>
  <r>
    <s v="FB001466"/>
    <s v="Bottoms"/>
    <s v="Banana Republic"/>
    <x v="0"/>
    <s v="S"/>
    <s v="Brown"/>
    <n v="96.35"/>
    <n v="0"/>
    <n v="96.35"/>
    <d v="2024-12-12T00:00:00"/>
    <n v="34"/>
    <n v="3.7"/>
    <n v="3.7"/>
    <b v="0"/>
    <s v="null"/>
    <s v="No Return"/>
    <n v="3275.8999999999996"/>
  </r>
  <r>
    <s v="FB001467"/>
    <s v="Bottoms"/>
    <s v="Banana Republic"/>
    <x v="1"/>
    <s v="XL"/>
    <s v="White"/>
    <n v="91.92"/>
    <n v="0"/>
    <n v="91.92"/>
    <d v="2025-08-06T00:00:00"/>
    <n v="29"/>
    <s v="null"/>
    <n v="3"/>
    <b v="0"/>
    <s v="null"/>
    <s v="No Return"/>
    <n v="2665.68"/>
  </r>
  <r>
    <s v="FB001468"/>
    <s v="Shoes"/>
    <s v="Banana Republic"/>
    <x v="2"/>
    <s v="XXL"/>
    <s v="Navy"/>
    <n v="194.05"/>
    <n v="0"/>
    <n v="194.05"/>
    <d v="2025-08-06T00:00:00"/>
    <n v="7"/>
    <n v="1.3"/>
    <n v="1.3"/>
    <b v="0"/>
    <s v="null"/>
    <s v="No Return"/>
    <n v="1358.3500000000001"/>
  </r>
  <r>
    <s v="FB001469"/>
    <s v="Outerwear"/>
    <s v="Gap"/>
    <x v="3"/>
    <s v="S"/>
    <s v="Red"/>
    <n v="166.88"/>
    <n v="0"/>
    <n v="166.88"/>
    <d v="2025-08-06T00:00:00"/>
    <n v="10"/>
    <n v="1.6"/>
    <n v="1.6"/>
    <b v="0"/>
    <s v="null"/>
    <s v="No Return"/>
    <n v="1668.8"/>
  </r>
  <r>
    <s v="FB001470"/>
    <s v="Bottoms"/>
    <s v="H&amp;M"/>
    <x v="1"/>
    <s v="S"/>
    <s v="Red"/>
    <n v="47.01"/>
    <n v="0"/>
    <n v="47.01"/>
    <d v="2025-08-06T00:00:00"/>
    <n v="17"/>
    <n v="1.6"/>
    <n v="1.6"/>
    <b v="0"/>
    <s v="null"/>
    <s v="No Return"/>
    <n v="799.17"/>
  </r>
  <r>
    <s v="FB001471"/>
    <s v="Shoes"/>
    <s v="Banana Republic"/>
    <x v="1"/>
    <s v="XXL"/>
    <s v="Pink"/>
    <n v="119.91"/>
    <n v="20.3"/>
    <n v="95.57"/>
    <d v="2025-08-06T00:00:00"/>
    <n v="15"/>
    <n v="3.8"/>
    <n v="3.8"/>
    <b v="0"/>
    <s v="null"/>
    <s v="No Return"/>
    <n v="1433.55"/>
  </r>
  <r>
    <s v="FB001472"/>
    <s v="Accessories"/>
    <s v="H&amp;M"/>
    <x v="2"/>
    <s v="null"/>
    <s v="Red"/>
    <n v="73.73"/>
    <n v="54.2"/>
    <n v="33.770000000000003"/>
    <d v="2025-08-06T00:00:00"/>
    <n v="37"/>
    <n v="4.0999999999999996"/>
    <n v="4.0999999999999996"/>
    <b v="0"/>
    <s v="null"/>
    <s v="No Return"/>
    <n v="1249.49"/>
  </r>
  <r>
    <s v="FB001473"/>
    <s v="Bottoms"/>
    <s v="Zara"/>
    <x v="2"/>
    <s v="L"/>
    <s v="Black"/>
    <n v="108.65"/>
    <n v="0"/>
    <n v="108.65"/>
    <d v="2025-08-06T00:00:00"/>
    <n v="26"/>
    <n v="2.4"/>
    <n v="2.4"/>
    <b v="0"/>
    <s v="null"/>
    <s v="No Return"/>
    <n v="2824.9"/>
  </r>
  <r>
    <s v="FB001474"/>
    <s v="Shoes"/>
    <s v="Mango"/>
    <x v="3"/>
    <s v="L"/>
    <s v="Red"/>
    <n v="186.53"/>
    <n v="0"/>
    <n v="186.53"/>
    <d v="2025-08-06T00:00:00"/>
    <n v="31"/>
    <n v="2.6"/>
    <n v="2.6"/>
    <b v="0"/>
    <s v="null"/>
    <s v="No Return"/>
    <n v="5782.43"/>
  </r>
  <r>
    <s v="FB001475"/>
    <s v="Accessories"/>
    <s v="Zara"/>
    <x v="3"/>
    <s v="null"/>
    <s v="Red"/>
    <n v="60.34"/>
    <n v="0"/>
    <n v="60.34"/>
    <d v="2025-08-06T00:00:00"/>
    <n v="13"/>
    <s v="null"/>
    <n v="3"/>
    <b v="0"/>
    <s v="null"/>
    <s v="No Return"/>
    <n v="784.42000000000007"/>
  </r>
  <r>
    <s v="FB001476"/>
    <s v="Accessories"/>
    <s v="Mango"/>
    <x v="1"/>
    <s v="null"/>
    <s v="Navy"/>
    <n v="61.16"/>
    <n v="0"/>
    <n v="61.16"/>
    <d v="2025-08-06T00:00:00"/>
    <n v="28"/>
    <n v="2.2999999999999998"/>
    <n v="2.2999999999999998"/>
    <b v="0"/>
    <s v="null"/>
    <s v="No Return"/>
    <n v="1712.48"/>
  </r>
  <r>
    <s v="FB001477"/>
    <s v="Shoes"/>
    <s v="Forever21"/>
    <x v="1"/>
    <s v="XL"/>
    <s v="Green"/>
    <n v="168.85"/>
    <n v="35.299999999999997"/>
    <n v="109.25"/>
    <d v="2025-08-06T00:00:00"/>
    <n v="10"/>
    <n v="3.3"/>
    <n v="3.3"/>
    <b v="0"/>
    <s v="null"/>
    <s v="No Return"/>
    <n v="1092.5"/>
  </r>
  <r>
    <s v="FB001478"/>
    <s v="Tops"/>
    <s v="Ann Taylor"/>
    <x v="1"/>
    <s v="L"/>
    <s v="Navy"/>
    <n v="60.08"/>
    <n v="0"/>
    <n v="60.08"/>
    <d v="2025-08-06T00:00:00"/>
    <n v="26"/>
    <s v="null"/>
    <n v="3"/>
    <b v="0"/>
    <s v="null"/>
    <s v="No Return"/>
    <n v="1562.08"/>
  </r>
  <r>
    <s v="FB001479"/>
    <s v="Accessories"/>
    <s v="Gap"/>
    <x v="3"/>
    <s v="null"/>
    <s v="Brown"/>
    <n v="39.39"/>
    <n v="29.8"/>
    <n v="27.65"/>
    <d v="2025-08-06T00:00:00"/>
    <n v="13"/>
    <n v="4.7"/>
    <n v="4.7"/>
    <b v="0"/>
    <s v="null"/>
    <s v="No Return"/>
    <n v="359.45"/>
  </r>
  <r>
    <s v="FB001480"/>
    <s v="Tops"/>
    <s v="Gap"/>
    <x v="2"/>
    <s v="M"/>
    <s v="Pink"/>
    <n v="111.09"/>
    <n v="0"/>
    <n v="111.09"/>
    <d v="2025-08-06T00:00:00"/>
    <n v="24"/>
    <n v="2.2000000000000002"/>
    <n v="2.2000000000000002"/>
    <b v="0"/>
    <s v="null"/>
    <s v="No Return"/>
    <n v="2666.16"/>
  </r>
  <r>
    <s v="FB001481"/>
    <s v="Dresses"/>
    <s v="Banana Republic"/>
    <x v="3"/>
    <s v="M"/>
    <s v="Green"/>
    <n v="133.51"/>
    <n v="0"/>
    <n v="133.51"/>
    <d v="2025-08-06T00:00:00"/>
    <n v="5"/>
    <n v="1.7"/>
    <n v="1.7"/>
    <b v="1"/>
    <s v="Quality Issue"/>
    <s v="Quality Issue"/>
    <n v="667.55"/>
  </r>
  <r>
    <s v="FB001482"/>
    <s v="Dresses"/>
    <s v="Forever21"/>
    <x v="3"/>
    <s v="XS"/>
    <s v="Pink"/>
    <n v="158.9"/>
    <n v="43.5"/>
    <n v="89.78"/>
    <d v="2025-08-06T00:00:00"/>
    <n v="46"/>
    <s v="null"/>
    <n v="3"/>
    <b v="0"/>
    <s v="null"/>
    <s v="No Return"/>
    <n v="4129.88"/>
  </r>
  <r>
    <s v="FB001483"/>
    <s v="Tops"/>
    <s v="Gap"/>
    <x v="0"/>
    <s v="XS"/>
    <s v="Brown"/>
    <n v="65.27"/>
    <n v="19"/>
    <n v="52.87"/>
    <d v="2024-08-29T00:00:00"/>
    <n v="48"/>
    <n v="3"/>
    <n v="3"/>
    <b v="0"/>
    <s v="null"/>
    <s v="No Return"/>
    <n v="2537.7599999999998"/>
  </r>
  <r>
    <s v="FB001484"/>
    <s v="Accessories"/>
    <s v="Zara"/>
    <x v="2"/>
    <s v="null"/>
    <s v="Green"/>
    <n v="72.37"/>
    <n v="0"/>
    <n v="72.37"/>
    <d v="2025-08-06T00:00:00"/>
    <n v="24"/>
    <n v="2.9"/>
    <n v="2.9"/>
    <b v="0"/>
    <s v="null"/>
    <s v="No Return"/>
    <n v="1736.88"/>
  </r>
  <r>
    <s v="FB001485"/>
    <s v="Dresses"/>
    <s v="Banana Republic"/>
    <x v="2"/>
    <s v="XL"/>
    <s v="White"/>
    <n v="133.88"/>
    <n v="21.5"/>
    <n v="105.1"/>
    <d v="2025-08-06T00:00:00"/>
    <n v="42"/>
    <n v="3.1"/>
    <n v="3.1"/>
    <b v="0"/>
    <s v="null"/>
    <s v="No Return"/>
    <n v="4414.2"/>
  </r>
  <r>
    <s v="FB001486"/>
    <s v="Tops"/>
    <s v="Zara"/>
    <x v="0"/>
    <s v="XXL"/>
    <s v="Purple"/>
    <n v="74.3"/>
    <n v="0"/>
    <n v="74.3"/>
    <d v="2024-12-07T00:00:00"/>
    <n v="24"/>
    <n v="4.4000000000000004"/>
    <n v="4.4000000000000004"/>
    <b v="0"/>
    <s v="null"/>
    <s v="No Return"/>
    <n v="1783.1999999999998"/>
  </r>
  <r>
    <s v="FB001487"/>
    <s v="Shoes"/>
    <s v="Banana Republic"/>
    <x v="3"/>
    <s v="XL"/>
    <s v="Beige"/>
    <n v="192.74"/>
    <n v="47.5"/>
    <n v="101.19"/>
    <d v="2025-08-06T00:00:00"/>
    <n v="40"/>
    <n v="2.8"/>
    <n v="2.8"/>
    <b v="0"/>
    <s v="null"/>
    <s v="No Return"/>
    <n v="4047.6"/>
  </r>
  <r>
    <s v="FB001488"/>
    <s v="Accessories"/>
    <s v="Uniqlo"/>
    <x v="3"/>
    <s v="null"/>
    <s v="Red"/>
    <n v="79.02"/>
    <n v="2.5"/>
    <n v="77.040000000000006"/>
    <d v="2025-08-06T00:00:00"/>
    <n v="16"/>
    <n v="2.8"/>
    <n v="2.8"/>
    <b v="0"/>
    <s v="null"/>
    <s v="No Return"/>
    <n v="1232.6400000000001"/>
  </r>
  <r>
    <s v="FB001489"/>
    <s v="Shoes"/>
    <s v="Zara"/>
    <x v="1"/>
    <s v="S"/>
    <s v="White"/>
    <n v="158.29"/>
    <n v="0"/>
    <n v="158.29"/>
    <d v="2025-08-06T00:00:00"/>
    <n v="5"/>
    <n v="1.6"/>
    <n v="1.6"/>
    <b v="0"/>
    <s v="null"/>
    <s v="No Return"/>
    <n v="791.44999999999993"/>
  </r>
  <r>
    <s v="FB001490"/>
    <s v="Tops"/>
    <s v="Ann Taylor"/>
    <x v="1"/>
    <s v="L"/>
    <s v="White"/>
    <n v="69.33"/>
    <n v="0"/>
    <n v="69.33"/>
    <d v="2025-08-06T00:00:00"/>
    <n v="26"/>
    <n v="4.9000000000000004"/>
    <n v="4.9000000000000004"/>
    <b v="0"/>
    <s v="null"/>
    <s v="No Return"/>
    <n v="1802.58"/>
  </r>
  <r>
    <s v="FB001491"/>
    <s v="Shoes"/>
    <s v="Gap"/>
    <x v="1"/>
    <s v="XS"/>
    <s v="Brown"/>
    <n v="86.89"/>
    <n v="19.5"/>
    <n v="69.95"/>
    <d v="2025-08-06T00:00:00"/>
    <n v="49"/>
    <n v="1.3"/>
    <n v="1.3"/>
    <b v="0"/>
    <s v="null"/>
    <s v="No Return"/>
    <n v="3427.55"/>
  </r>
  <r>
    <s v="FB001492"/>
    <s v="Outerwear"/>
    <s v="Uniqlo"/>
    <x v="2"/>
    <s v="L"/>
    <s v="Green"/>
    <n v="162.75"/>
    <n v="0"/>
    <n v="162.75"/>
    <d v="2025-08-06T00:00:00"/>
    <n v="13"/>
    <n v="4.8"/>
    <n v="4.8"/>
    <b v="0"/>
    <s v="null"/>
    <s v="No Return"/>
    <n v="2115.75"/>
  </r>
  <r>
    <s v="FB001493"/>
    <s v="Shoes"/>
    <s v="H&amp;M"/>
    <x v="3"/>
    <s v="M"/>
    <s v="Blue"/>
    <n v="70.28"/>
    <n v="0"/>
    <n v="70.28"/>
    <d v="2025-08-06T00:00:00"/>
    <n v="27"/>
    <n v="4.7"/>
    <n v="4.7"/>
    <b v="0"/>
    <s v="null"/>
    <s v="No Return"/>
    <n v="1897.56"/>
  </r>
  <r>
    <s v="FB001494"/>
    <s v="Bottoms"/>
    <s v="Mango"/>
    <x v="0"/>
    <s v="S"/>
    <s v="White"/>
    <n v="111.91"/>
    <n v="0"/>
    <n v="111.91"/>
    <d v="2025-07-22T00:00:00"/>
    <n v="28"/>
    <n v="1.8"/>
    <n v="1.8"/>
    <b v="0"/>
    <s v="null"/>
    <s v="No Return"/>
    <n v="3133.48"/>
  </r>
  <r>
    <s v="FB001495"/>
    <s v="Outerwear"/>
    <s v="Ann Taylor"/>
    <x v="2"/>
    <s v="S"/>
    <s v="Purple"/>
    <n v="143.76"/>
    <n v="0"/>
    <n v="143.76"/>
    <d v="2025-08-06T00:00:00"/>
    <n v="7"/>
    <n v="2"/>
    <n v="2"/>
    <b v="0"/>
    <s v="null"/>
    <s v="No Return"/>
    <n v="1006.3199999999999"/>
  </r>
  <r>
    <s v="FB001496"/>
    <s v="Dresses"/>
    <s v="H&amp;M"/>
    <x v="3"/>
    <s v="S"/>
    <s v="Purple"/>
    <n v="169.89"/>
    <n v="0"/>
    <n v="169.89"/>
    <d v="2025-08-06T00:00:00"/>
    <n v="17"/>
    <n v="1.3"/>
    <n v="1.3"/>
    <b v="0"/>
    <s v="null"/>
    <s v="No Return"/>
    <n v="2888.1299999999997"/>
  </r>
  <r>
    <s v="FB001497"/>
    <s v="Shoes"/>
    <s v="Zara"/>
    <x v="1"/>
    <s v="XL"/>
    <s v="White"/>
    <n v="72.290000000000006"/>
    <n v="0"/>
    <n v="72.290000000000006"/>
    <d v="2025-08-06T00:00:00"/>
    <n v="0"/>
    <s v="null"/>
    <n v="3"/>
    <b v="0"/>
    <s v="null"/>
    <s v="No Return"/>
    <n v="0"/>
  </r>
  <r>
    <s v="FB001498"/>
    <s v="Outerwear"/>
    <s v="Forever21"/>
    <x v="1"/>
    <s v="XS"/>
    <s v="Purple"/>
    <n v="136.19999999999999"/>
    <n v="10.199999999999999"/>
    <n v="122.31"/>
    <d v="2025-08-06T00:00:00"/>
    <n v="10"/>
    <n v="3.6"/>
    <n v="3.6"/>
    <b v="0"/>
    <s v="null"/>
    <s v="No Return"/>
    <n v="1223.0999999999999"/>
  </r>
  <r>
    <s v="FB001499"/>
    <s v="Tops"/>
    <s v="Forever21"/>
    <x v="3"/>
    <s v="S"/>
    <s v="Red"/>
    <n v="92.5"/>
    <n v="0"/>
    <n v="92.5"/>
    <d v="2025-08-06T00:00:00"/>
    <n v="15"/>
    <n v="2.7"/>
    <n v="2.7"/>
    <b v="0"/>
    <s v="null"/>
    <s v="No Return"/>
    <n v="1387.5"/>
  </r>
  <r>
    <s v="FB001500"/>
    <s v="Shoes"/>
    <s v="Banana Republic"/>
    <x v="1"/>
    <s v="L"/>
    <s v="Purple"/>
    <n v="89.5"/>
    <n v="0"/>
    <n v="89.5"/>
    <d v="2025-08-06T00:00:00"/>
    <n v="5"/>
    <n v="4.5"/>
    <n v="4.5"/>
    <b v="0"/>
    <s v="null"/>
    <s v="No Return"/>
    <n v="447.5"/>
  </r>
  <r>
    <s v="FB001501"/>
    <s v="Outerwear"/>
    <s v="H&amp;M"/>
    <x v="0"/>
    <s v="L"/>
    <s v="Beige"/>
    <n v="161.51"/>
    <n v="0"/>
    <n v="161.51"/>
    <d v="2024-11-02T00:00:00"/>
    <n v="22"/>
    <n v="4.7"/>
    <n v="4.7"/>
    <b v="0"/>
    <s v="null"/>
    <s v="No Return"/>
    <n v="3553.22"/>
  </r>
  <r>
    <s v="FB001502"/>
    <s v="Accessories"/>
    <s v="Zara"/>
    <x v="1"/>
    <s v="null"/>
    <s v="Brown"/>
    <n v="38.119999999999997"/>
    <n v="0"/>
    <n v="38.119999999999997"/>
    <d v="2025-08-06T00:00:00"/>
    <n v="18"/>
    <n v="4.4000000000000004"/>
    <n v="4.4000000000000004"/>
    <b v="1"/>
    <s v="Damaged"/>
    <s v="Damaged"/>
    <n v="686.16"/>
  </r>
  <r>
    <s v="FB001503"/>
    <s v="Dresses"/>
    <s v="H&amp;M"/>
    <x v="3"/>
    <s v="XS"/>
    <s v="Purple"/>
    <n v="100.08"/>
    <n v="0"/>
    <n v="100.08"/>
    <d v="2025-08-06T00:00:00"/>
    <n v="23"/>
    <n v="4.8"/>
    <n v="4.8"/>
    <b v="0"/>
    <s v="null"/>
    <s v="No Return"/>
    <n v="2301.84"/>
  </r>
  <r>
    <s v="FB001504"/>
    <s v="Dresses"/>
    <s v="Uniqlo"/>
    <x v="2"/>
    <s v="L"/>
    <s v="White"/>
    <n v="161.79"/>
    <n v="0"/>
    <n v="161.79"/>
    <d v="2025-08-06T00:00:00"/>
    <n v="44"/>
    <n v="3.9"/>
    <n v="3.9"/>
    <b v="0"/>
    <s v="null"/>
    <s v="No Return"/>
    <n v="7118.7599999999993"/>
  </r>
  <r>
    <s v="FB001505"/>
    <s v="Bottoms"/>
    <s v="Ann Taylor"/>
    <x v="2"/>
    <s v="XL"/>
    <s v="Black"/>
    <n v="46.42"/>
    <n v="0"/>
    <n v="46.42"/>
    <d v="2025-08-06T00:00:00"/>
    <n v="2"/>
    <n v="3.7"/>
    <n v="3.7"/>
    <b v="1"/>
    <s v="Changed Mind"/>
    <s v="Changed Mind"/>
    <n v="92.84"/>
  </r>
  <r>
    <s v="FB001506"/>
    <s v="Shoes"/>
    <s v="Uniqlo"/>
    <x v="0"/>
    <s v="L"/>
    <s v="Brown"/>
    <n v="199.33"/>
    <n v="44.3"/>
    <n v="111.03"/>
    <d v="2024-11-20T00:00:00"/>
    <n v="19"/>
    <n v="1.8"/>
    <n v="1.8"/>
    <b v="0"/>
    <s v="null"/>
    <s v="No Return"/>
    <n v="2109.5700000000002"/>
  </r>
  <r>
    <s v="FB001507"/>
    <s v="Bottoms"/>
    <s v="Forever21"/>
    <x v="3"/>
    <s v="XXL"/>
    <s v="Black"/>
    <n v="25.77"/>
    <n v="0"/>
    <n v="25.77"/>
    <d v="2025-08-06T00:00:00"/>
    <n v="5"/>
    <n v="3.1"/>
    <n v="3.1"/>
    <b v="0"/>
    <s v="null"/>
    <s v="No Return"/>
    <n v="128.85"/>
  </r>
  <r>
    <s v="FB001508"/>
    <s v="Shoes"/>
    <s v="Forever21"/>
    <x v="1"/>
    <s v="M"/>
    <s v="Navy"/>
    <n v="180.67"/>
    <n v="0"/>
    <n v="180.67"/>
    <d v="2025-08-06T00:00:00"/>
    <n v="31"/>
    <n v="4.4000000000000004"/>
    <n v="4.4000000000000004"/>
    <b v="0"/>
    <s v="null"/>
    <s v="No Return"/>
    <n v="5600.7699999999995"/>
  </r>
  <r>
    <s v="FB001509"/>
    <s v="Shoes"/>
    <s v="Forever21"/>
    <x v="0"/>
    <s v="L"/>
    <s v="Green"/>
    <n v="198.13"/>
    <n v="46.1"/>
    <n v="106.79"/>
    <d v="2025-05-19T00:00:00"/>
    <n v="8"/>
    <n v="3.2"/>
    <n v="3.2"/>
    <b v="0"/>
    <s v="null"/>
    <s v="No Return"/>
    <n v="854.32"/>
  </r>
  <r>
    <s v="FB001510"/>
    <s v="Dresses"/>
    <s v="Uniqlo"/>
    <x v="3"/>
    <s v="null"/>
    <s v="Navy"/>
    <n v="161.53"/>
    <n v="5.3"/>
    <n v="152.97"/>
    <d v="2025-08-06T00:00:00"/>
    <n v="33"/>
    <n v="3.7"/>
    <n v="3.7"/>
    <b v="0"/>
    <s v="null"/>
    <s v="No Return"/>
    <n v="5048.01"/>
  </r>
  <r>
    <s v="FB001511"/>
    <s v="Bottoms"/>
    <s v="Zara"/>
    <x v="0"/>
    <s v="M"/>
    <s v="Gray"/>
    <n v="25.97"/>
    <n v="0"/>
    <n v="25.97"/>
    <d v="2024-11-28T00:00:00"/>
    <n v="31"/>
    <n v="1.2"/>
    <n v="1.2"/>
    <b v="0"/>
    <s v="null"/>
    <s v="No Return"/>
    <n v="805.06999999999994"/>
  </r>
  <r>
    <s v="FB001512"/>
    <s v="Tops"/>
    <s v="Forever21"/>
    <x v="3"/>
    <s v="L"/>
    <s v="Beige"/>
    <n v="85"/>
    <n v="39.9"/>
    <n v="51.09"/>
    <d v="2025-08-06T00:00:00"/>
    <n v="44"/>
    <n v="3"/>
    <n v="3"/>
    <b v="0"/>
    <s v="null"/>
    <s v="No Return"/>
    <n v="2247.96"/>
  </r>
  <r>
    <s v="FB001513"/>
    <s v="Accessories"/>
    <s v="Uniqlo"/>
    <x v="3"/>
    <s v="null"/>
    <s v="Pink"/>
    <n v="75.03"/>
    <n v="10.9"/>
    <n v="66.849999999999994"/>
    <d v="2025-08-06T00:00:00"/>
    <n v="12"/>
    <n v="1.2"/>
    <n v="1.2"/>
    <b v="0"/>
    <s v="null"/>
    <s v="No Return"/>
    <n v="802.19999999999993"/>
  </r>
  <r>
    <s v="FB001514"/>
    <s v="Accessories"/>
    <s v="Ann Taylor"/>
    <x v="1"/>
    <s v="null"/>
    <s v="Beige"/>
    <n v="33.880000000000003"/>
    <n v="0"/>
    <n v="33.880000000000003"/>
    <d v="2025-08-06T00:00:00"/>
    <n v="9"/>
    <s v="null"/>
    <n v="3"/>
    <b v="0"/>
    <s v="null"/>
    <s v="No Return"/>
    <n v="304.92"/>
  </r>
  <r>
    <s v="FB001515"/>
    <s v="Shoes"/>
    <s v="Banana Republic"/>
    <x v="3"/>
    <s v="XS"/>
    <s v="Purple"/>
    <n v="142"/>
    <n v="12.3"/>
    <n v="124.53"/>
    <d v="2025-08-06T00:00:00"/>
    <n v="39"/>
    <n v="3.3"/>
    <n v="3.3"/>
    <b v="0"/>
    <s v="null"/>
    <s v="No Return"/>
    <n v="4856.67"/>
  </r>
  <r>
    <s v="FB001516"/>
    <s v="Dresses"/>
    <s v="H&amp;M"/>
    <x v="2"/>
    <s v="XL"/>
    <s v="Green"/>
    <n v="125.46"/>
    <n v="0"/>
    <n v="125.46"/>
    <d v="2025-08-06T00:00:00"/>
    <n v="26"/>
    <n v="1.1000000000000001"/>
    <n v="1.1000000000000001"/>
    <b v="0"/>
    <s v="null"/>
    <s v="No Return"/>
    <n v="3261.96"/>
  </r>
  <r>
    <s v="FB001517"/>
    <s v="Shoes"/>
    <s v="H&amp;M"/>
    <x v="1"/>
    <s v="L"/>
    <s v="Blue"/>
    <n v="138.79"/>
    <n v="0"/>
    <n v="138.79"/>
    <d v="2025-08-06T00:00:00"/>
    <n v="16"/>
    <s v="null"/>
    <n v="3"/>
    <b v="1"/>
    <s v="Size Issue"/>
    <s v="Size Issue"/>
    <n v="2220.64"/>
  </r>
  <r>
    <s v="FB001518"/>
    <s v="Bottoms"/>
    <s v="Ann Taylor"/>
    <x v="0"/>
    <s v="XL"/>
    <s v="Pink"/>
    <n v="81.81"/>
    <n v="37.9"/>
    <n v="50.8"/>
    <d v="2025-02-16T00:00:00"/>
    <n v="44"/>
    <s v="null"/>
    <n v="3"/>
    <b v="0"/>
    <s v="null"/>
    <s v="No Return"/>
    <n v="2235.1999999999998"/>
  </r>
  <r>
    <s v="FB001519"/>
    <s v="Accessories"/>
    <s v="Uniqlo"/>
    <x v="2"/>
    <s v="null"/>
    <s v="Brown"/>
    <n v="78.260000000000005"/>
    <n v="47.3"/>
    <n v="41.24"/>
    <d v="2025-08-06T00:00:00"/>
    <n v="20"/>
    <n v="4"/>
    <n v="4"/>
    <b v="0"/>
    <s v="null"/>
    <s v="No Return"/>
    <n v="824.80000000000007"/>
  </r>
  <r>
    <s v="FB001520"/>
    <s v="Bottoms"/>
    <s v="Banana Republic"/>
    <x v="0"/>
    <s v="XL"/>
    <s v="Navy"/>
    <n v="119.33"/>
    <n v="16"/>
    <n v="100.24"/>
    <d v="2024-08-16T00:00:00"/>
    <n v="35"/>
    <s v="null"/>
    <n v="3"/>
    <b v="0"/>
    <s v="null"/>
    <s v="No Return"/>
    <n v="3508.3999999999996"/>
  </r>
  <r>
    <s v="FB001521"/>
    <s v="Accessories"/>
    <s v="Ann Taylor"/>
    <x v="0"/>
    <s v="null"/>
    <s v="Black"/>
    <n v="52.97"/>
    <n v="0"/>
    <n v="52.97"/>
    <d v="2025-07-26T00:00:00"/>
    <n v="36"/>
    <n v="4.5999999999999996"/>
    <n v="4.5999999999999996"/>
    <b v="0"/>
    <s v="null"/>
    <s v="No Return"/>
    <n v="1906.92"/>
  </r>
  <r>
    <s v="FB001522"/>
    <s v="Accessories"/>
    <s v="Mango"/>
    <x v="1"/>
    <s v="null"/>
    <s v="Blue"/>
    <n v="69.48"/>
    <n v="0"/>
    <n v="69.48"/>
    <d v="2025-08-06T00:00:00"/>
    <n v="17"/>
    <n v="3.4"/>
    <n v="3.4"/>
    <b v="0"/>
    <s v="null"/>
    <s v="No Return"/>
    <n v="1181.1600000000001"/>
  </r>
  <r>
    <s v="FB001523"/>
    <s v="Outerwear"/>
    <s v="Banana Republic"/>
    <x v="3"/>
    <s v="L"/>
    <s v="Gray"/>
    <n v="177.82"/>
    <n v="0"/>
    <n v="177.82"/>
    <d v="2025-08-06T00:00:00"/>
    <n v="9"/>
    <n v="1.1000000000000001"/>
    <n v="1.1000000000000001"/>
    <b v="0"/>
    <s v="null"/>
    <s v="No Return"/>
    <n v="1600.3799999999999"/>
  </r>
  <r>
    <s v="FB001524"/>
    <s v="Shoes"/>
    <s v="Banana Republic"/>
    <x v="1"/>
    <s v="L"/>
    <s v="Pink"/>
    <n v="142.71"/>
    <n v="0"/>
    <n v="142.71"/>
    <d v="2025-08-06T00:00:00"/>
    <n v="28"/>
    <n v="1"/>
    <n v="1"/>
    <b v="0"/>
    <s v="null"/>
    <s v="No Return"/>
    <n v="3995.88"/>
  </r>
  <r>
    <s v="FB001525"/>
    <s v="Bottoms"/>
    <s v="Zara"/>
    <x v="0"/>
    <s v="XS"/>
    <s v="Blue"/>
    <n v="105.21"/>
    <n v="0"/>
    <n v="105.21"/>
    <d v="2024-11-02T00:00:00"/>
    <n v="41"/>
    <n v="4.9000000000000004"/>
    <n v="4.9000000000000004"/>
    <b v="0"/>
    <s v="null"/>
    <s v="No Return"/>
    <n v="4313.6099999999997"/>
  </r>
  <r>
    <s v="FB001526"/>
    <s v="Accessories"/>
    <s v="Forever21"/>
    <x v="2"/>
    <s v="null"/>
    <s v="Gray"/>
    <n v="65.09"/>
    <n v="49.8"/>
    <n v="32.68"/>
    <d v="2025-08-06T00:00:00"/>
    <n v="32"/>
    <n v="4.9000000000000004"/>
    <n v="4.9000000000000004"/>
    <b v="0"/>
    <s v="null"/>
    <s v="No Return"/>
    <n v="1045.76"/>
  </r>
  <r>
    <s v="FB001527"/>
    <s v="Outerwear"/>
    <s v="Uniqlo"/>
    <x v="1"/>
    <s v="M"/>
    <s v="Navy"/>
    <n v="167.39"/>
    <n v="0"/>
    <n v="167.39"/>
    <d v="2025-08-06T00:00:00"/>
    <n v="43"/>
    <n v="1.8"/>
    <n v="1.8"/>
    <b v="0"/>
    <s v="null"/>
    <s v="No Return"/>
    <n v="7197.7699999999995"/>
  </r>
  <r>
    <s v="FB001528"/>
    <s v="Accessories"/>
    <s v="Uniqlo"/>
    <x v="1"/>
    <s v="null"/>
    <s v="Red"/>
    <n v="49.89"/>
    <n v="0"/>
    <n v="49.89"/>
    <d v="2025-08-06T00:00:00"/>
    <n v="32"/>
    <n v="2.4"/>
    <n v="2.4"/>
    <b v="0"/>
    <s v="null"/>
    <s v="No Return"/>
    <n v="1596.48"/>
  </r>
  <r>
    <s v="FB001529"/>
    <s v="Outerwear"/>
    <s v="Banana Republic"/>
    <x v="2"/>
    <s v="S"/>
    <s v="White"/>
    <n v="218.06"/>
    <n v="0"/>
    <n v="218.06"/>
    <d v="2025-08-06T00:00:00"/>
    <n v="32"/>
    <n v="4"/>
    <n v="4"/>
    <b v="0"/>
    <s v="null"/>
    <s v="No Return"/>
    <n v="6977.92"/>
  </r>
  <r>
    <s v="FB001530"/>
    <s v="Bottoms"/>
    <s v="Gap"/>
    <x v="3"/>
    <s v="XS"/>
    <s v="White"/>
    <n v="66.64"/>
    <n v="21.8"/>
    <n v="52.11"/>
    <d v="2025-08-06T00:00:00"/>
    <n v="25"/>
    <n v="3.5"/>
    <n v="3.5"/>
    <b v="1"/>
    <s v="Changed Mind"/>
    <s v="Changed Mind"/>
    <n v="1302.75"/>
  </r>
  <r>
    <s v="FB001531"/>
    <s v="Outerwear"/>
    <s v="Ann Taylor"/>
    <x v="2"/>
    <s v="S"/>
    <s v="Gray"/>
    <n v="124.69"/>
    <n v="40.9"/>
    <n v="73.69"/>
    <d v="2025-08-06T00:00:00"/>
    <n v="9"/>
    <n v="4.0999999999999996"/>
    <n v="4.0999999999999996"/>
    <b v="0"/>
    <s v="null"/>
    <s v="No Return"/>
    <n v="663.21"/>
  </r>
  <r>
    <s v="FB001532"/>
    <s v="Tops"/>
    <s v="Mango"/>
    <x v="3"/>
    <s v="S"/>
    <s v="Pink"/>
    <n v="28.24"/>
    <n v="48.2"/>
    <n v="14.63"/>
    <d v="2025-08-06T00:00:00"/>
    <n v="20"/>
    <n v="4.5"/>
    <n v="4.5"/>
    <b v="0"/>
    <s v="null"/>
    <s v="No Return"/>
    <n v="292.60000000000002"/>
  </r>
  <r>
    <s v="FB001533"/>
    <s v="Accessories"/>
    <s v="Zara"/>
    <x v="3"/>
    <s v="null"/>
    <s v="Purple"/>
    <n v="76.39"/>
    <n v="53.9"/>
    <n v="35.22"/>
    <d v="2025-08-06T00:00:00"/>
    <n v="15"/>
    <n v="1.5"/>
    <n v="1.5"/>
    <b v="0"/>
    <s v="null"/>
    <s v="No Return"/>
    <n v="528.29999999999995"/>
  </r>
  <r>
    <s v="FB001534"/>
    <s v="Bottoms"/>
    <s v="Zara"/>
    <x v="1"/>
    <s v="M"/>
    <s v="Blue"/>
    <n v="96.82"/>
    <n v="0"/>
    <n v="96.82"/>
    <d v="2025-08-06T00:00:00"/>
    <n v="0"/>
    <n v="1.1000000000000001"/>
    <n v="1.1000000000000001"/>
    <b v="0"/>
    <s v="null"/>
    <s v="No Return"/>
    <n v="0"/>
  </r>
  <r>
    <s v="FB001535"/>
    <s v="Shoes"/>
    <s v="Banana Republic"/>
    <x v="2"/>
    <s v="XS"/>
    <s v="Navy"/>
    <n v="159.25"/>
    <n v="28.2"/>
    <n v="114.34"/>
    <d v="2025-08-06T00:00:00"/>
    <n v="1"/>
    <s v="null"/>
    <n v="3"/>
    <b v="1"/>
    <s v="Wrong Item"/>
    <s v="Wrong Item"/>
    <n v="114.34"/>
  </r>
  <r>
    <s v="FB001536"/>
    <s v="Dresses"/>
    <s v="Zara"/>
    <x v="3"/>
    <s v="XXL"/>
    <s v="Navy"/>
    <n v="171.93"/>
    <n v="52.3"/>
    <n v="82.01"/>
    <d v="2025-08-06T00:00:00"/>
    <n v="28"/>
    <n v="2.2000000000000002"/>
    <n v="2.2000000000000002"/>
    <b v="0"/>
    <s v="null"/>
    <s v="No Return"/>
    <n v="2296.2800000000002"/>
  </r>
  <r>
    <s v="FB001537"/>
    <s v="Tops"/>
    <s v="Zara"/>
    <x v="3"/>
    <s v="XS"/>
    <s v="Brown"/>
    <n v="85.25"/>
    <n v="0"/>
    <n v="85.25"/>
    <d v="2025-08-06T00:00:00"/>
    <n v="11"/>
    <s v="null"/>
    <n v="3"/>
    <b v="0"/>
    <s v="null"/>
    <s v="No Return"/>
    <n v="937.75"/>
  </r>
  <r>
    <s v="FB001538"/>
    <s v="Tops"/>
    <s v="Banana Republic"/>
    <x v="0"/>
    <s v="XXL"/>
    <s v="Pink"/>
    <n v="70.48"/>
    <n v="0"/>
    <n v="70.48"/>
    <d v="2024-11-27T00:00:00"/>
    <n v="22"/>
    <n v="1.2"/>
    <n v="1.2"/>
    <b v="0"/>
    <s v="null"/>
    <s v="No Return"/>
    <n v="1550.5600000000002"/>
  </r>
  <r>
    <s v="FB001539"/>
    <s v="Outerwear"/>
    <s v="Banana Republic"/>
    <x v="0"/>
    <s v="S"/>
    <s v="Brown"/>
    <n v="203.02"/>
    <n v="0"/>
    <n v="203.02"/>
    <d v="2025-05-17T00:00:00"/>
    <n v="23"/>
    <n v="3.5"/>
    <n v="3.5"/>
    <b v="1"/>
    <s v="Quality Issue"/>
    <s v="Quality Issue"/>
    <n v="4669.46"/>
  </r>
  <r>
    <s v="FB001540"/>
    <s v="Dresses"/>
    <s v="Ann Taylor"/>
    <x v="2"/>
    <s v="XXL"/>
    <s v="Pink"/>
    <n v="115.39"/>
    <n v="11.2"/>
    <n v="102.47"/>
    <d v="2025-08-06T00:00:00"/>
    <n v="4"/>
    <n v="3.8"/>
    <n v="3.8"/>
    <b v="0"/>
    <s v="null"/>
    <s v="No Return"/>
    <n v="409.88"/>
  </r>
  <r>
    <s v="FB001541"/>
    <s v="Accessories"/>
    <s v="Mango"/>
    <x v="0"/>
    <s v="null"/>
    <s v="Pink"/>
    <n v="27.91"/>
    <n v="49.8"/>
    <n v="14.01"/>
    <d v="2025-02-13T00:00:00"/>
    <n v="12"/>
    <n v="2.6"/>
    <n v="2.6"/>
    <b v="0"/>
    <s v="null"/>
    <s v="No Return"/>
    <n v="168.12"/>
  </r>
  <r>
    <s v="FB001542"/>
    <s v="Accessories"/>
    <s v="H&amp;M"/>
    <x v="1"/>
    <s v="null"/>
    <s v="Navy"/>
    <n v="79.69"/>
    <n v="0"/>
    <n v="79.69"/>
    <d v="2025-08-06T00:00:00"/>
    <n v="44"/>
    <n v="1.6"/>
    <n v="1.6"/>
    <b v="0"/>
    <s v="null"/>
    <s v="No Return"/>
    <n v="3506.3599999999997"/>
  </r>
  <r>
    <s v="FB001543"/>
    <s v="Bottoms"/>
    <s v="Forever21"/>
    <x v="2"/>
    <s v="S"/>
    <s v="Brown"/>
    <n v="47.22"/>
    <n v="0"/>
    <n v="47.22"/>
    <d v="2025-08-06T00:00:00"/>
    <n v="19"/>
    <n v="1.9"/>
    <n v="1.9"/>
    <b v="0"/>
    <s v="null"/>
    <s v="No Return"/>
    <n v="897.18"/>
  </r>
  <r>
    <s v="FB001544"/>
    <s v="Shoes"/>
    <s v="H&amp;M"/>
    <x v="2"/>
    <s v="null"/>
    <s v="Brown"/>
    <n v="172.27"/>
    <n v="14.9"/>
    <n v="146.6"/>
    <d v="2025-08-06T00:00:00"/>
    <n v="8"/>
    <n v="3.7"/>
    <n v="3.7"/>
    <b v="0"/>
    <s v="null"/>
    <s v="No Return"/>
    <n v="1172.8"/>
  </r>
  <r>
    <s v="FB001545"/>
    <s v="Accessories"/>
    <s v="Zara"/>
    <x v="1"/>
    <s v="null"/>
    <s v="Black"/>
    <n v="27.9"/>
    <n v="0"/>
    <n v="27.9"/>
    <d v="2025-08-06T00:00:00"/>
    <n v="27"/>
    <n v="3"/>
    <n v="3"/>
    <b v="1"/>
    <s v="Changed Mind"/>
    <s v="Changed Mind"/>
    <n v="753.3"/>
  </r>
  <r>
    <s v="FB001546"/>
    <s v="Dresses"/>
    <s v="Zara"/>
    <x v="0"/>
    <s v="S"/>
    <s v="Beige"/>
    <n v="139.26"/>
    <n v="0"/>
    <n v="139.26"/>
    <d v="2025-01-02T00:00:00"/>
    <n v="32"/>
    <n v="3.4"/>
    <n v="3.4"/>
    <b v="0"/>
    <s v="null"/>
    <s v="No Return"/>
    <n v="4456.32"/>
  </r>
  <r>
    <s v="FB001547"/>
    <s v="Accessories"/>
    <s v="Ann Taylor"/>
    <x v="3"/>
    <s v="null"/>
    <s v="Gray"/>
    <n v="30.47"/>
    <n v="0"/>
    <n v="30.47"/>
    <d v="2025-08-06T00:00:00"/>
    <n v="34"/>
    <n v="4.2"/>
    <n v="4.2"/>
    <b v="0"/>
    <s v="null"/>
    <s v="No Return"/>
    <n v="1035.98"/>
  </r>
  <r>
    <s v="FB001548"/>
    <s v="Outerwear"/>
    <s v="Gap"/>
    <x v="2"/>
    <s v="M"/>
    <s v="Purple"/>
    <n v="141.53"/>
    <n v="39.799999999999997"/>
    <n v="85.2"/>
    <d v="2025-08-06T00:00:00"/>
    <n v="47"/>
    <n v="3.5"/>
    <n v="3.5"/>
    <b v="0"/>
    <s v="null"/>
    <s v="No Return"/>
    <n v="4004.4"/>
  </r>
  <r>
    <s v="FB001549"/>
    <s v="Dresses"/>
    <s v="Gap"/>
    <x v="0"/>
    <s v="XL"/>
    <s v="Gray"/>
    <n v="47.45"/>
    <n v="24.4"/>
    <n v="35.869999999999997"/>
    <d v="2025-06-15T00:00:00"/>
    <n v="42"/>
    <n v="2.8"/>
    <n v="2.8"/>
    <b v="0"/>
    <s v="null"/>
    <s v="No Return"/>
    <n v="1506.54"/>
  </r>
  <r>
    <s v="FB001550"/>
    <s v="Bottoms"/>
    <s v="Gap"/>
    <x v="1"/>
    <s v="XS"/>
    <s v="Navy"/>
    <n v="51.39"/>
    <n v="6.3"/>
    <n v="48.15"/>
    <d v="2025-08-06T00:00:00"/>
    <n v="46"/>
    <s v="null"/>
    <n v="3"/>
    <b v="0"/>
    <s v="null"/>
    <s v="No Return"/>
    <n v="2214.9"/>
  </r>
  <r>
    <s v="FB001551"/>
    <s v="Tops"/>
    <s v="Gap"/>
    <x v="0"/>
    <s v="null"/>
    <s v="White"/>
    <n v="74.13"/>
    <n v="0"/>
    <n v="74.13"/>
    <d v="2024-11-13T00:00:00"/>
    <n v="23"/>
    <s v="null"/>
    <n v="3"/>
    <b v="0"/>
    <s v="null"/>
    <s v="No Return"/>
    <n v="1704.9899999999998"/>
  </r>
  <r>
    <s v="FB001552"/>
    <s v="Dresses"/>
    <s v="Zara"/>
    <x v="2"/>
    <s v="XL"/>
    <s v="Purple"/>
    <n v="156.13999999999999"/>
    <n v="5"/>
    <n v="148.33000000000001"/>
    <d v="2025-08-06T00:00:00"/>
    <n v="39"/>
    <s v="null"/>
    <n v="3"/>
    <b v="0"/>
    <s v="null"/>
    <s v="No Return"/>
    <n v="5784.8700000000008"/>
  </r>
  <r>
    <s v="FB001553"/>
    <s v="Outerwear"/>
    <s v="Banana Republic"/>
    <x v="3"/>
    <s v="XS"/>
    <s v="Green"/>
    <n v="105.3"/>
    <n v="0"/>
    <n v="105.3"/>
    <d v="2025-08-06T00:00:00"/>
    <n v="1"/>
    <n v="3"/>
    <n v="3"/>
    <b v="0"/>
    <s v="null"/>
    <s v="No Return"/>
    <n v="105.3"/>
  </r>
  <r>
    <s v="FB001554"/>
    <s v="Dresses"/>
    <s v="H&amp;M"/>
    <x v="1"/>
    <s v="S"/>
    <s v="Navy"/>
    <n v="126.76"/>
    <n v="0"/>
    <n v="126.76"/>
    <d v="2025-08-06T00:00:00"/>
    <n v="24"/>
    <n v="2.2000000000000002"/>
    <n v="2.2000000000000002"/>
    <b v="0"/>
    <s v="null"/>
    <s v="No Return"/>
    <n v="3042.2400000000002"/>
  </r>
  <r>
    <s v="FB001555"/>
    <s v="Tops"/>
    <s v="Gap"/>
    <x v="1"/>
    <s v="L"/>
    <s v="Navy"/>
    <n v="35.409999999999997"/>
    <n v="0"/>
    <n v="35.409999999999997"/>
    <d v="2025-08-06T00:00:00"/>
    <n v="48"/>
    <n v="4.3"/>
    <n v="4.3"/>
    <b v="1"/>
    <s v="Damaged"/>
    <s v="Damaged"/>
    <n v="1699.6799999999998"/>
  </r>
  <r>
    <s v="FB001556"/>
    <s v="Outerwear"/>
    <s v="Ann Taylor"/>
    <x v="1"/>
    <s v="M"/>
    <s v="White"/>
    <n v="80.040000000000006"/>
    <n v="0"/>
    <n v="80.040000000000006"/>
    <d v="2025-08-06T00:00:00"/>
    <n v="13"/>
    <n v="2.2999999999999998"/>
    <n v="2.2999999999999998"/>
    <b v="0"/>
    <s v="null"/>
    <s v="No Return"/>
    <n v="1040.52"/>
  </r>
  <r>
    <s v="FB001557"/>
    <s v="Bottoms"/>
    <s v="Gap"/>
    <x v="2"/>
    <s v="null"/>
    <s v="Navy"/>
    <n v="68.16"/>
    <n v="0"/>
    <n v="68.16"/>
    <d v="2025-08-06T00:00:00"/>
    <n v="34"/>
    <n v="2.7"/>
    <n v="2.7"/>
    <b v="0"/>
    <s v="null"/>
    <s v="No Return"/>
    <n v="2317.44"/>
  </r>
  <r>
    <s v="FB001558"/>
    <s v="Dresses"/>
    <s v="Ann Taylor"/>
    <x v="2"/>
    <s v="XL"/>
    <s v="White"/>
    <n v="60.87"/>
    <n v="0"/>
    <n v="60.87"/>
    <d v="2025-08-06T00:00:00"/>
    <n v="35"/>
    <s v="null"/>
    <n v="3"/>
    <b v="0"/>
    <s v="null"/>
    <s v="No Return"/>
    <n v="2130.4499999999998"/>
  </r>
  <r>
    <s v="FB001559"/>
    <s v="Tops"/>
    <s v="H&amp;M"/>
    <x v="0"/>
    <s v="L"/>
    <s v="Brown"/>
    <n v="59.8"/>
    <n v="0"/>
    <n v="59.8"/>
    <d v="2025-04-06T00:00:00"/>
    <n v="50"/>
    <n v="2.2000000000000002"/>
    <n v="2.2000000000000002"/>
    <b v="1"/>
    <s v="Size Issue"/>
    <s v="Size Issue"/>
    <n v="2990"/>
  </r>
  <r>
    <s v="FB001560"/>
    <s v="Accessories"/>
    <s v="Gap"/>
    <x v="2"/>
    <s v="null"/>
    <s v="Black"/>
    <n v="75.83"/>
    <n v="0"/>
    <n v="75.83"/>
    <d v="2025-08-06T00:00:00"/>
    <n v="8"/>
    <n v="2"/>
    <n v="2"/>
    <b v="0"/>
    <s v="null"/>
    <s v="No Return"/>
    <n v="606.64"/>
  </r>
  <r>
    <s v="FB001561"/>
    <s v="Tops"/>
    <s v="H&amp;M"/>
    <x v="3"/>
    <s v="L"/>
    <s v="Beige"/>
    <n v="55.97"/>
    <n v="0"/>
    <n v="55.97"/>
    <d v="2025-08-06T00:00:00"/>
    <n v="30"/>
    <s v="null"/>
    <n v="3"/>
    <b v="0"/>
    <s v="null"/>
    <s v="No Return"/>
    <n v="1679.1"/>
  </r>
  <r>
    <s v="FB001562"/>
    <s v="Shoes"/>
    <s v="Gap"/>
    <x v="1"/>
    <s v="XL"/>
    <s v="Beige"/>
    <n v="190.52"/>
    <n v="45.2"/>
    <n v="104.4"/>
    <d v="2025-08-06T00:00:00"/>
    <n v="2"/>
    <n v="1.1000000000000001"/>
    <n v="1.1000000000000001"/>
    <b v="0"/>
    <s v="null"/>
    <s v="No Return"/>
    <n v="208.8"/>
  </r>
  <r>
    <s v="FB001563"/>
    <s v="Bottoms"/>
    <s v="Zara"/>
    <x v="3"/>
    <s v="M"/>
    <s v="Pink"/>
    <n v="89.19"/>
    <n v="10.3"/>
    <n v="80"/>
    <d v="2025-08-06T00:00:00"/>
    <n v="4"/>
    <s v="null"/>
    <n v="3"/>
    <b v="0"/>
    <s v="null"/>
    <s v="No Return"/>
    <n v="320"/>
  </r>
  <r>
    <s v="FB001564"/>
    <s v="Shoes"/>
    <s v="Banana Republic"/>
    <x v="3"/>
    <s v="null"/>
    <s v="White"/>
    <n v="79.59"/>
    <n v="8.9"/>
    <n v="72.510000000000005"/>
    <d v="2025-08-06T00:00:00"/>
    <n v="16"/>
    <n v="4.5999999999999996"/>
    <n v="4.5999999999999996"/>
    <b v="1"/>
    <s v="Wrong Item"/>
    <s v="Wrong Item"/>
    <n v="1160.1600000000001"/>
  </r>
  <r>
    <s v="FB001565"/>
    <s v="Bottoms"/>
    <s v="Mango"/>
    <x v="0"/>
    <s v="XXL"/>
    <s v="Gray"/>
    <n v="84.8"/>
    <n v="0"/>
    <n v="84.8"/>
    <d v="2025-07-08T00:00:00"/>
    <n v="46"/>
    <n v="4.5999999999999996"/>
    <n v="4.5999999999999996"/>
    <b v="0"/>
    <s v="null"/>
    <s v="No Return"/>
    <n v="3900.7999999999997"/>
  </r>
  <r>
    <s v="FB001566"/>
    <s v="Bottoms"/>
    <s v="Forever21"/>
    <x v="2"/>
    <s v="M"/>
    <s v="Black"/>
    <n v="69.209999999999994"/>
    <n v="0"/>
    <n v="69.209999999999994"/>
    <d v="2025-08-06T00:00:00"/>
    <n v="41"/>
    <s v="null"/>
    <n v="3"/>
    <b v="0"/>
    <s v="null"/>
    <s v="No Return"/>
    <n v="2837.6099999999997"/>
  </r>
  <r>
    <s v="FB001567"/>
    <s v="Outerwear"/>
    <s v="Banana Republic"/>
    <x v="0"/>
    <s v="XS"/>
    <s v="Navy"/>
    <n v="229.17"/>
    <n v="0"/>
    <n v="229.17"/>
    <d v="2025-07-17T00:00:00"/>
    <n v="37"/>
    <n v="2"/>
    <n v="2"/>
    <b v="0"/>
    <s v="null"/>
    <s v="No Return"/>
    <n v="8479.2899999999991"/>
  </r>
  <r>
    <s v="FB001568"/>
    <s v="Dresses"/>
    <s v="Banana Republic"/>
    <x v="1"/>
    <s v="L"/>
    <s v="White"/>
    <n v="103.9"/>
    <n v="0"/>
    <n v="103.9"/>
    <d v="2025-08-06T00:00:00"/>
    <n v="40"/>
    <n v="4.4000000000000004"/>
    <n v="4.4000000000000004"/>
    <b v="0"/>
    <s v="null"/>
    <s v="No Return"/>
    <n v="4156"/>
  </r>
  <r>
    <s v="FB001569"/>
    <s v="Outerwear"/>
    <s v="Zara"/>
    <x v="0"/>
    <s v="XS"/>
    <s v="Beige"/>
    <n v="228.46"/>
    <n v="0"/>
    <n v="228.46"/>
    <d v="2025-02-07T00:00:00"/>
    <n v="7"/>
    <n v="2.5"/>
    <n v="2.5"/>
    <b v="1"/>
    <s v="Quality Issue"/>
    <s v="Quality Issue"/>
    <n v="1599.22"/>
  </r>
  <r>
    <s v="FB001570"/>
    <s v="Accessories"/>
    <s v="Zara"/>
    <x v="3"/>
    <s v="null"/>
    <s v="White"/>
    <n v="44.35"/>
    <n v="29.2"/>
    <n v="31.4"/>
    <d v="2025-08-06T00:00:00"/>
    <n v="20"/>
    <n v="4.9000000000000004"/>
    <n v="4.9000000000000004"/>
    <b v="0"/>
    <s v="null"/>
    <s v="No Return"/>
    <n v="628"/>
  </r>
  <r>
    <s v="FB001571"/>
    <s v="Bottoms"/>
    <s v="Uniqlo"/>
    <x v="0"/>
    <s v="null"/>
    <s v="Gray"/>
    <n v="28.76"/>
    <n v="54.7"/>
    <n v="13.03"/>
    <d v="2025-05-14T00:00:00"/>
    <n v="2"/>
    <n v="4.4000000000000004"/>
    <n v="4.4000000000000004"/>
    <b v="1"/>
    <s v="Color Mismatch"/>
    <s v="Color Mismatch"/>
    <n v="26.06"/>
  </r>
  <r>
    <s v="FB001572"/>
    <s v="Outerwear"/>
    <s v="Mango"/>
    <x v="0"/>
    <s v="XXL"/>
    <s v="Red"/>
    <n v="158.34"/>
    <n v="36.6"/>
    <n v="100.39"/>
    <d v="2025-01-27T00:00:00"/>
    <n v="11"/>
    <n v="4.5"/>
    <n v="4.5"/>
    <b v="0"/>
    <s v="null"/>
    <s v="No Return"/>
    <n v="1104.29"/>
  </r>
  <r>
    <s v="FB001573"/>
    <s v="Accessories"/>
    <s v="Zara"/>
    <x v="0"/>
    <s v="null"/>
    <s v="Brown"/>
    <n v="39.049999999999997"/>
    <n v="12"/>
    <n v="34.36"/>
    <d v="2024-09-30T00:00:00"/>
    <n v="0"/>
    <n v="3.1"/>
    <n v="3.1"/>
    <b v="0"/>
    <s v="null"/>
    <s v="No Return"/>
    <n v="0"/>
  </r>
  <r>
    <s v="FB001574"/>
    <s v="Tops"/>
    <s v="Ann Taylor"/>
    <x v="0"/>
    <s v="S"/>
    <s v="Blue"/>
    <n v="52.46"/>
    <n v="12.2"/>
    <n v="46.06"/>
    <d v="2024-12-19T00:00:00"/>
    <n v="39"/>
    <n v="2.2999999999999998"/>
    <n v="2.2999999999999998"/>
    <b v="0"/>
    <s v="null"/>
    <s v="No Return"/>
    <n v="1796.3400000000001"/>
  </r>
  <r>
    <s v="FB001575"/>
    <s v="Bottoms"/>
    <s v="Gap"/>
    <x v="0"/>
    <s v="S"/>
    <s v="Red"/>
    <n v="70.31"/>
    <n v="34.4"/>
    <n v="46.12"/>
    <d v="2025-01-24T00:00:00"/>
    <n v="28"/>
    <n v="3.1"/>
    <n v="3.1"/>
    <b v="0"/>
    <s v="null"/>
    <s v="No Return"/>
    <n v="1291.3599999999999"/>
  </r>
  <r>
    <s v="FB001576"/>
    <s v="Outerwear"/>
    <s v="Forever21"/>
    <x v="3"/>
    <s v="S"/>
    <s v="Beige"/>
    <n v="123.27"/>
    <n v="0"/>
    <n v="123.27"/>
    <d v="2025-08-06T00:00:00"/>
    <n v="13"/>
    <n v="2.8"/>
    <n v="2.8"/>
    <b v="0"/>
    <s v="null"/>
    <s v="No Return"/>
    <n v="1602.51"/>
  </r>
  <r>
    <s v="FB001577"/>
    <s v="Outerwear"/>
    <s v="Mango"/>
    <x v="3"/>
    <s v="L"/>
    <s v="Navy"/>
    <n v="215.82"/>
    <n v="16.5"/>
    <n v="180.21"/>
    <d v="2025-08-06T00:00:00"/>
    <n v="9"/>
    <n v="2.4"/>
    <n v="2.4"/>
    <b v="0"/>
    <s v="null"/>
    <s v="No Return"/>
    <n v="1621.89"/>
  </r>
  <r>
    <s v="FB001578"/>
    <s v="Outerwear"/>
    <s v="Gap"/>
    <x v="3"/>
    <s v="XS"/>
    <s v="Blue"/>
    <n v="82.91"/>
    <n v="0.7"/>
    <n v="82.33"/>
    <d v="2025-08-06T00:00:00"/>
    <n v="24"/>
    <s v="null"/>
    <n v="3"/>
    <b v="1"/>
    <s v="Damaged"/>
    <s v="Damaged"/>
    <n v="1975.92"/>
  </r>
  <r>
    <s v="FB001579"/>
    <s v="Tops"/>
    <s v="Gap"/>
    <x v="1"/>
    <s v="XL"/>
    <s v="Purple"/>
    <n v="33.46"/>
    <n v="0"/>
    <n v="33.46"/>
    <d v="2025-08-06T00:00:00"/>
    <n v="36"/>
    <n v="3.6"/>
    <n v="3.6"/>
    <b v="0"/>
    <s v="null"/>
    <s v="No Return"/>
    <n v="1204.56"/>
  </r>
  <r>
    <s v="FB001580"/>
    <s v="Bottoms"/>
    <s v="Banana Republic"/>
    <x v="0"/>
    <s v="L"/>
    <s v="Gray"/>
    <n v="37.21"/>
    <n v="53.9"/>
    <n v="17.149999999999999"/>
    <d v="2025-06-27T00:00:00"/>
    <n v="48"/>
    <n v="3.8"/>
    <n v="3.8"/>
    <b v="0"/>
    <s v="null"/>
    <s v="No Return"/>
    <n v="823.19999999999993"/>
  </r>
  <r>
    <s v="FB001581"/>
    <s v="Bottoms"/>
    <s v="Mango"/>
    <x v="1"/>
    <s v="null"/>
    <s v="Red"/>
    <n v="76.86"/>
    <n v="48.9"/>
    <n v="39.28"/>
    <d v="2025-08-06T00:00:00"/>
    <n v="5"/>
    <n v="1.2"/>
    <n v="1.2"/>
    <b v="0"/>
    <s v="null"/>
    <s v="No Return"/>
    <n v="196.4"/>
  </r>
  <r>
    <s v="FB001582"/>
    <s v="Outerwear"/>
    <s v="H&amp;M"/>
    <x v="1"/>
    <s v="S"/>
    <s v="Beige"/>
    <n v="208.57"/>
    <n v="0"/>
    <n v="208.57"/>
    <d v="2025-08-06T00:00:00"/>
    <n v="24"/>
    <n v="3.6"/>
    <n v="3.6"/>
    <b v="0"/>
    <s v="null"/>
    <s v="No Return"/>
    <n v="5005.68"/>
  </r>
  <r>
    <s v="FB001583"/>
    <s v="Dresses"/>
    <s v="Gap"/>
    <x v="0"/>
    <s v="XL"/>
    <s v="Red"/>
    <n v="131.69999999999999"/>
    <n v="15.8"/>
    <n v="110.89"/>
    <d v="2024-08-12T00:00:00"/>
    <n v="49"/>
    <n v="1.4"/>
    <n v="1.4"/>
    <b v="1"/>
    <s v="Damaged"/>
    <s v="Damaged"/>
    <n v="5433.61"/>
  </r>
  <r>
    <s v="FB001584"/>
    <s v="Bottoms"/>
    <s v="Mango"/>
    <x v="3"/>
    <s v="XXL"/>
    <s v="Blue"/>
    <n v="117.21"/>
    <n v="0"/>
    <n v="117.21"/>
    <d v="2025-08-06T00:00:00"/>
    <n v="14"/>
    <n v="3.2"/>
    <n v="3.2"/>
    <b v="0"/>
    <s v="null"/>
    <s v="No Return"/>
    <n v="1640.9399999999998"/>
  </r>
  <r>
    <s v="FB001585"/>
    <s v="Accessories"/>
    <s v="Mango"/>
    <x v="3"/>
    <s v="null"/>
    <s v="Green"/>
    <n v="23.01"/>
    <n v="48.8"/>
    <n v="11.78"/>
    <d v="2025-08-06T00:00:00"/>
    <n v="13"/>
    <n v="3.6"/>
    <n v="3.6"/>
    <b v="0"/>
    <s v="null"/>
    <s v="No Return"/>
    <n v="153.13999999999999"/>
  </r>
  <r>
    <s v="FB001586"/>
    <s v="Accessories"/>
    <s v="Forever21"/>
    <x v="3"/>
    <s v="null"/>
    <s v="Red"/>
    <n v="47.6"/>
    <n v="0"/>
    <n v="47.6"/>
    <d v="2025-08-06T00:00:00"/>
    <n v="24"/>
    <n v="4.4000000000000004"/>
    <n v="4.4000000000000004"/>
    <b v="1"/>
    <s v="Wrong Item"/>
    <s v="Wrong Item"/>
    <n v="1142.4000000000001"/>
  </r>
  <r>
    <s v="FB001587"/>
    <s v="Bottoms"/>
    <s v="Zara"/>
    <x v="2"/>
    <s v="L"/>
    <s v="Pink"/>
    <n v="33.22"/>
    <n v="38.4"/>
    <n v="20.46"/>
    <d v="2025-08-06T00:00:00"/>
    <n v="11"/>
    <n v="2.9"/>
    <n v="2.9"/>
    <b v="0"/>
    <s v="null"/>
    <s v="No Return"/>
    <n v="225.06"/>
  </r>
  <r>
    <s v="FB001588"/>
    <s v="Accessories"/>
    <s v="Uniqlo"/>
    <x v="1"/>
    <s v="null"/>
    <s v="Navy"/>
    <n v="65.97"/>
    <n v="6.8"/>
    <n v="61.48"/>
    <d v="2025-08-06T00:00:00"/>
    <n v="41"/>
    <n v="4.3"/>
    <n v="4.3"/>
    <b v="0"/>
    <s v="null"/>
    <s v="No Return"/>
    <n v="2520.6799999999998"/>
  </r>
  <r>
    <s v="FB001589"/>
    <s v="Tops"/>
    <s v="H&amp;M"/>
    <x v="0"/>
    <s v="L"/>
    <s v="Green"/>
    <n v="47.25"/>
    <n v="29"/>
    <n v="33.549999999999997"/>
    <d v="2025-06-20T00:00:00"/>
    <n v="38"/>
    <n v="5"/>
    <n v="5"/>
    <b v="0"/>
    <s v="null"/>
    <s v="No Return"/>
    <n v="1274.8999999999999"/>
  </r>
  <r>
    <s v="FB001590"/>
    <s v="Tops"/>
    <s v="Forever21"/>
    <x v="0"/>
    <s v="XS"/>
    <s v="Green"/>
    <n v="93.74"/>
    <n v="0"/>
    <n v="93.74"/>
    <d v="2024-12-27T00:00:00"/>
    <n v="39"/>
    <n v="4"/>
    <n v="4"/>
    <b v="0"/>
    <s v="null"/>
    <s v="No Return"/>
    <n v="3655.8599999999997"/>
  </r>
  <r>
    <s v="FB001591"/>
    <s v="Bottoms"/>
    <s v="Forever21"/>
    <x v="3"/>
    <s v="XXL"/>
    <s v="White"/>
    <n v="31.57"/>
    <n v="0"/>
    <n v="31.57"/>
    <d v="2025-08-06T00:00:00"/>
    <n v="2"/>
    <s v="null"/>
    <n v="3"/>
    <b v="0"/>
    <s v="null"/>
    <s v="No Return"/>
    <n v="63.14"/>
  </r>
  <r>
    <s v="FB001592"/>
    <s v="Bottoms"/>
    <s v="Banana Republic"/>
    <x v="1"/>
    <s v="XXL"/>
    <s v="Brown"/>
    <n v="64.209999999999994"/>
    <n v="0"/>
    <n v="64.209999999999994"/>
    <d v="2025-08-06T00:00:00"/>
    <n v="3"/>
    <n v="2.8"/>
    <n v="2.8"/>
    <b v="0"/>
    <s v="null"/>
    <s v="No Return"/>
    <n v="192.63"/>
  </r>
  <r>
    <s v="FB001593"/>
    <s v="Accessories"/>
    <s v="Banana Republic"/>
    <x v="1"/>
    <s v="null"/>
    <s v="Green"/>
    <n v="56.13"/>
    <n v="8.1"/>
    <n v="51.58"/>
    <d v="2025-08-06T00:00:00"/>
    <n v="12"/>
    <n v="3.8"/>
    <n v="3.8"/>
    <b v="0"/>
    <s v="null"/>
    <s v="No Return"/>
    <n v="618.96"/>
  </r>
  <r>
    <s v="FB001594"/>
    <s v="Tops"/>
    <s v="Uniqlo"/>
    <x v="3"/>
    <s v="XXL"/>
    <s v="Beige"/>
    <n v="70.89"/>
    <n v="0"/>
    <n v="70.89"/>
    <d v="2025-08-06T00:00:00"/>
    <n v="14"/>
    <n v="4.7"/>
    <n v="4.7"/>
    <b v="1"/>
    <s v="Size Issue"/>
    <s v="Size Issue"/>
    <n v="992.46"/>
  </r>
  <r>
    <s v="FB001595"/>
    <s v="Shoes"/>
    <s v="Banana Republic"/>
    <x v="1"/>
    <s v="M"/>
    <s v="Purple"/>
    <n v="149.65"/>
    <n v="0"/>
    <n v="149.65"/>
    <d v="2025-08-06T00:00:00"/>
    <n v="26"/>
    <n v="3.8"/>
    <n v="3.8"/>
    <b v="0"/>
    <s v="null"/>
    <s v="No Return"/>
    <n v="3890.9"/>
  </r>
  <r>
    <s v="FB001596"/>
    <s v="Shoes"/>
    <s v="Zara"/>
    <x v="0"/>
    <s v="S"/>
    <s v="White"/>
    <n v="83.17"/>
    <n v="0"/>
    <n v="83.17"/>
    <d v="2024-09-03T00:00:00"/>
    <n v="48"/>
    <n v="3.2"/>
    <n v="3.2"/>
    <b v="0"/>
    <s v="null"/>
    <s v="No Return"/>
    <n v="3992.16"/>
  </r>
  <r>
    <s v="FB001597"/>
    <s v="Outerwear"/>
    <s v="H&amp;M"/>
    <x v="2"/>
    <s v="XL"/>
    <s v="Blue"/>
    <n v="121.56"/>
    <n v="0"/>
    <n v="121.56"/>
    <d v="2025-08-06T00:00:00"/>
    <n v="18"/>
    <n v="3.3"/>
    <n v="3.3"/>
    <b v="0"/>
    <s v="null"/>
    <s v="No Return"/>
    <n v="2188.08"/>
  </r>
  <r>
    <s v="FB001598"/>
    <s v="Bottoms"/>
    <s v="Zara"/>
    <x v="1"/>
    <s v="M"/>
    <s v="Purple"/>
    <n v="48.62"/>
    <n v="0"/>
    <n v="48.62"/>
    <d v="2025-08-06T00:00:00"/>
    <n v="3"/>
    <s v="null"/>
    <n v="3"/>
    <b v="1"/>
    <s v="Damaged"/>
    <s v="Damaged"/>
    <n v="145.85999999999999"/>
  </r>
  <r>
    <s v="FB001599"/>
    <s v="Dresses"/>
    <s v="Ann Taylor"/>
    <x v="1"/>
    <s v="M"/>
    <s v="Blue"/>
    <n v="79.040000000000006"/>
    <n v="0"/>
    <n v="79.040000000000006"/>
    <d v="2025-08-06T00:00:00"/>
    <n v="4"/>
    <n v="4.0999999999999996"/>
    <n v="4.0999999999999996"/>
    <b v="0"/>
    <s v="null"/>
    <s v="No Return"/>
    <n v="316.16000000000003"/>
  </r>
  <r>
    <s v="FB001600"/>
    <s v="Outerwear"/>
    <s v="Mango"/>
    <x v="0"/>
    <s v="XS"/>
    <s v="Gray"/>
    <n v="198.58"/>
    <n v="0"/>
    <n v="198.58"/>
    <d v="2025-01-24T00:00:00"/>
    <n v="46"/>
    <s v="null"/>
    <n v="3"/>
    <b v="0"/>
    <s v="null"/>
    <s v="No Return"/>
    <n v="9134.68"/>
  </r>
  <r>
    <s v="FB001601"/>
    <s v="Outerwear"/>
    <s v="Banana Republic"/>
    <x v="3"/>
    <s v="M"/>
    <s v="Green"/>
    <n v="109.82"/>
    <n v="0"/>
    <n v="109.82"/>
    <d v="2025-08-06T00:00:00"/>
    <n v="32"/>
    <n v="2.2999999999999998"/>
    <n v="2.2999999999999998"/>
    <b v="0"/>
    <s v="null"/>
    <s v="No Return"/>
    <n v="3514.24"/>
  </r>
  <r>
    <s v="FB001602"/>
    <s v="Accessories"/>
    <s v="Banana Republic"/>
    <x v="3"/>
    <s v="null"/>
    <s v="Red"/>
    <n v="34.42"/>
    <n v="49.5"/>
    <n v="17.38"/>
    <d v="2025-08-06T00:00:00"/>
    <n v="26"/>
    <n v="2.2000000000000002"/>
    <n v="2.2000000000000002"/>
    <b v="0"/>
    <s v="null"/>
    <s v="No Return"/>
    <n v="451.88"/>
  </r>
  <r>
    <s v="FB001603"/>
    <s v="Shoes"/>
    <s v="Zara"/>
    <x v="1"/>
    <s v="null"/>
    <s v="Gray"/>
    <n v="112.1"/>
    <n v="0"/>
    <n v="112.1"/>
    <d v="2025-08-06T00:00:00"/>
    <n v="5"/>
    <n v="2"/>
    <n v="2"/>
    <b v="1"/>
    <s v="Color Mismatch"/>
    <s v="Color Mismatch"/>
    <n v="560.5"/>
  </r>
  <r>
    <s v="FB001604"/>
    <s v="Bottoms"/>
    <s v="Gap"/>
    <x v="2"/>
    <s v="XS"/>
    <s v="White"/>
    <n v="25.07"/>
    <n v="0"/>
    <n v="25.07"/>
    <d v="2025-08-06T00:00:00"/>
    <n v="9"/>
    <n v="2.5"/>
    <n v="2.5"/>
    <b v="0"/>
    <s v="null"/>
    <s v="No Return"/>
    <n v="225.63"/>
  </r>
  <r>
    <s v="FB001605"/>
    <s v="Dresses"/>
    <s v="Uniqlo"/>
    <x v="0"/>
    <s v="XL"/>
    <s v="Green"/>
    <n v="170.38"/>
    <n v="0"/>
    <n v="170.38"/>
    <d v="2024-09-05T00:00:00"/>
    <n v="23"/>
    <n v="4.3"/>
    <n v="4.3"/>
    <b v="0"/>
    <s v="null"/>
    <s v="No Return"/>
    <n v="3918.74"/>
  </r>
  <r>
    <s v="FB001606"/>
    <s v="Dresses"/>
    <s v="Mango"/>
    <x v="1"/>
    <s v="XXL"/>
    <s v="Green"/>
    <n v="77.319999999999993"/>
    <n v="0"/>
    <n v="77.319999999999993"/>
    <d v="2025-08-06T00:00:00"/>
    <n v="30"/>
    <n v="2.2000000000000002"/>
    <n v="2.2000000000000002"/>
    <b v="1"/>
    <s v="Color Mismatch"/>
    <s v="Color Mismatch"/>
    <n v="2319.6"/>
  </r>
  <r>
    <s v="FB001607"/>
    <s v="Shoes"/>
    <s v="Mango"/>
    <x v="1"/>
    <s v="XS"/>
    <s v="Black"/>
    <n v="111.88"/>
    <n v="0"/>
    <n v="111.88"/>
    <d v="2025-08-06T00:00:00"/>
    <n v="17"/>
    <n v="4.5999999999999996"/>
    <n v="4.5999999999999996"/>
    <b v="0"/>
    <s v="null"/>
    <s v="No Return"/>
    <n v="1901.96"/>
  </r>
  <r>
    <s v="FB001608"/>
    <s v="Accessories"/>
    <s v="Forever21"/>
    <x v="2"/>
    <s v="null"/>
    <s v="Black"/>
    <n v="24.71"/>
    <n v="0"/>
    <n v="24.71"/>
    <d v="2025-08-06T00:00:00"/>
    <n v="37"/>
    <s v="null"/>
    <n v="3"/>
    <b v="0"/>
    <s v="null"/>
    <s v="No Return"/>
    <n v="914.27"/>
  </r>
  <r>
    <s v="FB001609"/>
    <s v="Tops"/>
    <s v="Uniqlo"/>
    <x v="0"/>
    <s v="XL"/>
    <s v="Red"/>
    <n v="61.42"/>
    <n v="0"/>
    <n v="61.42"/>
    <d v="2024-08-22T00:00:00"/>
    <n v="41"/>
    <n v="3.5"/>
    <n v="3.5"/>
    <b v="0"/>
    <s v="null"/>
    <s v="No Return"/>
    <n v="2518.2200000000003"/>
  </r>
  <r>
    <s v="FB001610"/>
    <s v="Accessories"/>
    <s v="Gap"/>
    <x v="2"/>
    <s v="null"/>
    <s v="Blue"/>
    <n v="60.48"/>
    <n v="7.3"/>
    <n v="56.06"/>
    <d v="2025-08-06T00:00:00"/>
    <n v="46"/>
    <n v="3.6"/>
    <n v="3.6"/>
    <b v="0"/>
    <s v="null"/>
    <s v="No Return"/>
    <n v="2578.7600000000002"/>
  </r>
  <r>
    <s v="FB001611"/>
    <s v="Accessories"/>
    <s v="Mango"/>
    <x v="2"/>
    <s v="null"/>
    <s v="Purple"/>
    <n v="34.94"/>
    <n v="5.2"/>
    <n v="33.119999999999997"/>
    <d v="2025-08-06T00:00:00"/>
    <n v="18"/>
    <s v="null"/>
    <n v="3"/>
    <b v="0"/>
    <s v="null"/>
    <s v="No Return"/>
    <n v="596.16"/>
  </r>
  <r>
    <s v="FB001612"/>
    <s v="Bottoms"/>
    <s v="Banana Republic"/>
    <x v="0"/>
    <s v="XL"/>
    <s v="Red"/>
    <n v="30.51"/>
    <n v="0"/>
    <n v="30.51"/>
    <d v="2025-01-14T00:00:00"/>
    <n v="17"/>
    <n v="1.2"/>
    <n v="1.2"/>
    <b v="0"/>
    <s v="null"/>
    <s v="No Return"/>
    <n v="518.67000000000007"/>
  </r>
  <r>
    <s v="FB001613"/>
    <s v="Dresses"/>
    <s v="Banana Republic"/>
    <x v="1"/>
    <s v="XXL"/>
    <s v="Navy"/>
    <n v="65.540000000000006"/>
    <n v="40.299999999999997"/>
    <n v="39.130000000000003"/>
    <d v="2025-08-06T00:00:00"/>
    <n v="27"/>
    <n v="1.2"/>
    <n v="1.2"/>
    <b v="0"/>
    <s v="null"/>
    <s v="No Return"/>
    <n v="1056.51"/>
  </r>
  <r>
    <s v="FB001614"/>
    <s v="Shoes"/>
    <s v="Forever21"/>
    <x v="3"/>
    <s v="S"/>
    <s v="Beige"/>
    <n v="114.37"/>
    <n v="43.2"/>
    <n v="64.959999999999994"/>
    <d v="2025-08-06T00:00:00"/>
    <n v="16"/>
    <n v="1.4"/>
    <n v="1.4"/>
    <b v="0"/>
    <s v="null"/>
    <s v="No Return"/>
    <n v="1039.3599999999999"/>
  </r>
  <r>
    <s v="FB001615"/>
    <s v="Dresses"/>
    <s v="Mango"/>
    <x v="0"/>
    <s v="S"/>
    <s v="White"/>
    <n v="145.80000000000001"/>
    <n v="0"/>
    <n v="145.80000000000001"/>
    <d v="2024-09-27T00:00:00"/>
    <n v="13"/>
    <n v="4"/>
    <n v="4"/>
    <b v="0"/>
    <s v="null"/>
    <s v="No Return"/>
    <n v="1895.4"/>
  </r>
  <r>
    <s v="FB001616"/>
    <s v="Shoes"/>
    <s v="Zara"/>
    <x v="3"/>
    <s v="S"/>
    <s v="Red"/>
    <n v="121.43"/>
    <n v="44.1"/>
    <n v="67.88"/>
    <d v="2025-08-06T00:00:00"/>
    <n v="2"/>
    <n v="4.4000000000000004"/>
    <n v="4.4000000000000004"/>
    <b v="0"/>
    <s v="null"/>
    <s v="No Return"/>
    <n v="135.76"/>
  </r>
  <r>
    <s v="FB001617"/>
    <s v="Shoes"/>
    <s v="Forever21"/>
    <x v="3"/>
    <s v="XXL"/>
    <s v="Green"/>
    <n v="94.49"/>
    <n v="0"/>
    <n v="94.49"/>
    <d v="2025-08-06T00:00:00"/>
    <n v="30"/>
    <n v="1.5"/>
    <n v="1.5"/>
    <b v="0"/>
    <s v="null"/>
    <s v="No Return"/>
    <n v="2834.7"/>
  </r>
  <r>
    <s v="FB001618"/>
    <s v="Outerwear"/>
    <s v="Forever21"/>
    <x v="2"/>
    <s v="M"/>
    <s v="Purple"/>
    <n v="218.64"/>
    <n v="0"/>
    <n v="218.64"/>
    <d v="2025-08-06T00:00:00"/>
    <n v="5"/>
    <s v="null"/>
    <n v="3"/>
    <b v="0"/>
    <s v="null"/>
    <s v="No Return"/>
    <n v="1093.1999999999998"/>
  </r>
  <r>
    <s v="FB001619"/>
    <s v="Outerwear"/>
    <s v="Uniqlo"/>
    <x v="2"/>
    <s v="S"/>
    <s v="Black"/>
    <n v="80.41"/>
    <n v="11.9"/>
    <n v="70.84"/>
    <d v="2025-08-06T00:00:00"/>
    <n v="35"/>
    <n v="1.5"/>
    <n v="1.5"/>
    <b v="0"/>
    <s v="null"/>
    <s v="No Return"/>
    <n v="2479.4"/>
  </r>
  <r>
    <s v="FB001620"/>
    <s v="Shoes"/>
    <s v="Gap"/>
    <x v="1"/>
    <s v="XL"/>
    <s v="Beige"/>
    <n v="183.3"/>
    <n v="0"/>
    <n v="183.3"/>
    <d v="2025-08-06T00:00:00"/>
    <n v="7"/>
    <n v="2"/>
    <n v="2"/>
    <b v="0"/>
    <s v="null"/>
    <s v="No Return"/>
    <n v="1283.1000000000001"/>
  </r>
  <r>
    <s v="FB001621"/>
    <s v="Outerwear"/>
    <s v="Uniqlo"/>
    <x v="2"/>
    <s v="XS"/>
    <s v="White"/>
    <n v="241.81"/>
    <n v="0"/>
    <n v="241.81"/>
    <d v="2025-08-06T00:00:00"/>
    <n v="38"/>
    <n v="3.5"/>
    <n v="3.5"/>
    <b v="0"/>
    <s v="null"/>
    <s v="No Return"/>
    <n v="9188.7800000000007"/>
  </r>
  <r>
    <s v="FB001622"/>
    <s v="Outerwear"/>
    <s v="Mango"/>
    <x v="0"/>
    <s v="XS"/>
    <s v="White"/>
    <n v="216.46"/>
    <n v="28.8"/>
    <n v="154.12"/>
    <d v="2024-08-12T00:00:00"/>
    <n v="43"/>
    <n v="1.3"/>
    <n v="1.3"/>
    <b v="0"/>
    <s v="null"/>
    <s v="No Return"/>
    <n v="6627.16"/>
  </r>
  <r>
    <s v="FB001623"/>
    <s v="Dresses"/>
    <s v="Uniqlo"/>
    <x v="0"/>
    <s v="S"/>
    <s v="Pink"/>
    <n v="63.07"/>
    <n v="53.6"/>
    <n v="29.26"/>
    <d v="2025-05-20T00:00:00"/>
    <n v="4"/>
    <n v="1.5"/>
    <n v="1.5"/>
    <b v="1"/>
    <s v="Color Mismatch"/>
    <s v="Color Mismatch"/>
    <n v="117.04"/>
  </r>
  <r>
    <s v="FB001624"/>
    <s v="Accessories"/>
    <s v="Banana Republic"/>
    <x v="0"/>
    <s v="null"/>
    <s v="Green"/>
    <n v="44.7"/>
    <n v="0"/>
    <n v="44.7"/>
    <d v="2025-03-17T00:00:00"/>
    <n v="29"/>
    <n v="3.2"/>
    <n v="3.2"/>
    <b v="0"/>
    <s v="null"/>
    <s v="No Return"/>
    <n v="1296.3000000000002"/>
  </r>
  <r>
    <s v="FB001625"/>
    <s v="Tops"/>
    <s v="Zara"/>
    <x v="2"/>
    <s v="XXL"/>
    <s v="White"/>
    <n v="28.23"/>
    <n v="40.299999999999997"/>
    <n v="16.850000000000001"/>
    <d v="2025-08-06T00:00:00"/>
    <n v="21"/>
    <n v="2.7"/>
    <n v="2.7"/>
    <b v="0"/>
    <s v="null"/>
    <s v="No Return"/>
    <n v="353.85"/>
  </r>
  <r>
    <s v="FB001626"/>
    <s v="Shoes"/>
    <s v="Ann Taylor"/>
    <x v="2"/>
    <s v="XXL"/>
    <s v="Green"/>
    <n v="131.94"/>
    <n v="27.3"/>
    <n v="95.92"/>
    <d v="2025-08-06T00:00:00"/>
    <n v="6"/>
    <n v="2.8"/>
    <n v="2.8"/>
    <b v="1"/>
    <s v="Damaged"/>
    <s v="Damaged"/>
    <n v="575.52"/>
  </r>
  <r>
    <s v="FB001627"/>
    <s v="Outerwear"/>
    <s v="Forever21"/>
    <x v="2"/>
    <s v="M"/>
    <s v="Blue"/>
    <n v="166.85"/>
    <n v="30.9"/>
    <n v="115.29"/>
    <d v="2025-08-06T00:00:00"/>
    <n v="14"/>
    <n v="4.2"/>
    <n v="4.2"/>
    <b v="1"/>
    <s v="Changed Mind"/>
    <s v="Changed Mind"/>
    <n v="1614.0600000000002"/>
  </r>
  <r>
    <s v="FB001628"/>
    <s v="Tops"/>
    <s v="Banana Republic"/>
    <x v="1"/>
    <s v="S"/>
    <s v="Navy"/>
    <n v="39.58"/>
    <n v="30.9"/>
    <n v="27.35"/>
    <d v="2025-08-06T00:00:00"/>
    <n v="17"/>
    <n v="2.5"/>
    <n v="2.5"/>
    <b v="0"/>
    <s v="null"/>
    <s v="No Return"/>
    <n v="464.95000000000005"/>
  </r>
  <r>
    <s v="FB001629"/>
    <s v="Outerwear"/>
    <s v="Uniqlo"/>
    <x v="3"/>
    <s v="M"/>
    <s v="Blue"/>
    <n v="89.55"/>
    <n v="58"/>
    <n v="37.61"/>
    <d v="2025-08-06T00:00:00"/>
    <n v="21"/>
    <n v="2.6"/>
    <n v="2.6"/>
    <b v="0"/>
    <s v="null"/>
    <s v="No Return"/>
    <n v="789.81"/>
  </r>
  <r>
    <s v="FB001630"/>
    <s v="Outerwear"/>
    <s v="Mango"/>
    <x v="2"/>
    <s v="M"/>
    <s v="Purple"/>
    <n v="138.55000000000001"/>
    <n v="0"/>
    <n v="138.55000000000001"/>
    <d v="2025-08-06T00:00:00"/>
    <n v="25"/>
    <n v="2"/>
    <n v="2"/>
    <b v="0"/>
    <s v="null"/>
    <s v="No Return"/>
    <n v="3463.7500000000005"/>
  </r>
  <r>
    <s v="FB001631"/>
    <s v="Accessories"/>
    <s v="Uniqlo"/>
    <x v="2"/>
    <s v="null"/>
    <s v="Beige"/>
    <n v="43.84"/>
    <n v="0"/>
    <n v="43.84"/>
    <d v="2025-08-06T00:00:00"/>
    <n v="28"/>
    <n v="2.8"/>
    <n v="2.8"/>
    <b v="0"/>
    <s v="null"/>
    <s v="No Return"/>
    <n v="1227.52"/>
  </r>
  <r>
    <s v="FB001632"/>
    <s v="Tops"/>
    <s v="Forever21"/>
    <x v="2"/>
    <s v="XL"/>
    <s v="Brown"/>
    <n v="63.72"/>
    <n v="17.8"/>
    <n v="52.38"/>
    <d v="2025-08-06T00:00:00"/>
    <n v="45"/>
    <n v="2.4"/>
    <n v="2.4"/>
    <b v="0"/>
    <s v="null"/>
    <s v="No Return"/>
    <n v="2357.1"/>
  </r>
  <r>
    <s v="FB001633"/>
    <s v="Accessories"/>
    <s v="Zara"/>
    <x v="0"/>
    <s v="null"/>
    <s v="Red"/>
    <n v="74.61"/>
    <n v="0"/>
    <n v="74.61"/>
    <d v="2025-04-28T00:00:00"/>
    <n v="38"/>
    <n v="2.8"/>
    <n v="2.8"/>
    <b v="0"/>
    <s v="null"/>
    <s v="No Return"/>
    <n v="2835.18"/>
  </r>
  <r>
    <s v="FB001634"/>
    <s v="Shoes"/>
    <s v="Uniqlo"/>
    <x v="0"/>
    <s v="S"/>
    <s v="Gray"/>
    <n v="148.24"/>
    <n v="10.9"/>
    <n v="132.08000000000001"/>
    <d v="2024-08-27T00:00:00"/>
    <n v="44"/>
    <n v="1.3"/>
    <n v="1.3"/>
    <b v="0"/>
    <s v="null"/>
    <s v="No Return"/>
    <n v="5811.52"/>
  </r>
  <r>
    <s v="FB001635"/>
    <s v="Tops"/>
    <s v="Gap"/>
    <x v="0"/>
    <s v="XL"/>
    <s v="Gray"/>
    <n v="93.46"/>
    <n v="0"/>
    <n v="93.46"/>
    <d v="2025-02-12T00:00:00"/>
    <n v="20"/>
    <n v="2.2000000000000002"/>
    <n v="2.2000000000000002"/>
    <b v="0"/>
    <s v="null"/>
    <s v="No Return"/>
    <n v="1869.1999999999998"/>
  </r>
  <r>
    <s v="FB001636"/>
    <s v="Outerwear"/>
    <s v="Uniqlo"/>
    <x v="3"/>
    <s v="XXL"/>
    <s v="Red"/>
    <n v="245.31"/>
    <n v="44.1"/>
    <n v="137.13"/>
    <d v="2025-08-06T00:00:00"/>
    <n v="44"/>
    <s v="null"/>
    <n v="3"/>
    <b v="0"/>
    <s v="null"/>
    <s v="No Return"/>
    <n v="6033.7199999999993"/>
  </r>
  <r>
    <s v="FB001637"/>
    <s v="Tops"/>
    <s v="Banana Republic"/>
    <x v="0"/>
    <s v="XXL"/>
    <s v="Red"/>
    <n v="43.38"/>
    <n v="45.9"/>
    <n v="23.47"/>
    <d v="2024-12-03T00:00:00"/>
    <n v="47"/>
    <n v="3.7"/>
    <n v="3.7"/>
    <b v="1"/>
    <s v="Changed Mind"/>
    <s v="Changed Mind"/>
    <n v="1103.0899999999999"/>
  </r>
  <r>
    <s v="FB001638"/>
    <s v="Accessories"/>
    <s v="Ann Taylor"/>
    <x v="2"/>
    <s v="null"/>
    <s v="Black"/>
    <n v="40.04"/>
    <n v="45.5"/>
    <n v="21.82"/>
    <d v="2025-08-06T00:00:00"/>
    <n v="50"/>
    <n v="2.2000000000000002"/>
    <n v="2.2000000000000002"/>
    <b v="0"/>
    <s v="null"/>
    <s v="No Return"/>
    <n v="1091"/>
  </r>
  <r>
    <s v="FB001639"/>
    <s v="Outerwear"/>
    <s v="H&amp;M"/>
    <x v="2"/>
    <s v="M"/>
    <s v="Beige"/>
    <n v="209.68"/>
    <n v="3.6"/>
    <n v="202.13"/>
    <d v="2025-08-06T00:00:00"/>
    <n v="18"/>
    <n v="4.0999999999999996"/>
    <n v="4.0999999999999996"/>
    <b v="0"/>
    <s v="null"/>
    <s v="No Return"/>
    <n v="3638.34"/>
  </r>
  <r>
    <s v="FB001640"/>
    <s v="Accessories"/>
    <s v="Mango"/>
    <x v="1"/>
    <s v="null"/>
    <s v="Brown"/>
    <n v="38.08"/>
    <n v="0"/>
    <n v="38.08"/>
    <d v="2025-08-06T00:00:00"/>
    <n v="0"/>
    <n v="1.6"/>
    <n v="1.6"/>
    <b v="0"/>
    <s v="null"/>
    <s v="No Return"/>
    <n v="0"/>
  </r>
  <r>
    <s v="FB001641"/>
    <s v="Outerwear"/>
    <s v="Ann Taylor"/>
    <x v="0"/>
    <s v="XXL"/>
    <s v="Beige"/>
    <n v="123.04"/>
    <n v="0"/>
    <n v="123.04"/>
    <d v="2025-04-05T00:00:00"/>
    <n v="13"/>
    <n v="1.2"/>
    <n v="1.2"/>
    <b v="0"/>
    <s v="null"/>
    <s v="No Return"/>
    <n v="1599.52"/>
  </r>
  <r>
    <s v="FB001642"/>
    <s v="Accessories"/>
    <s v="Uniqlo"/>
    <x v="3"/>
    <s v="null"/>
    <s v="Pink"/>
    <n v="39.94"/>
    <n v="0"/>
    <n v="39.94"/>
    <d v="2025-08-06T00:00:00"/>
    <n v="32"/>
    <n v="3.1"/>
    <n v="3.1"/>
    <b v="0"/>
    <s v="null"/>
    <s v="No Return"/>
    <n v="1278.08"/>
  </r>
  <r>
    <s v="FB001643"/>
    <s v="Dresses"/>
    <s v="H&amp;M"/>
    <x v="3"/>
    <s v="M"/>
    <s v="Gray"/>
    <n v="80.19"/>
    <n v="0"/>
    <n v="80.19"/>
    <d v="2025-08-06T00:00:00"/>
    <n v="43"/>
    <n v="3.8"/>
    <n v="3.8"/>
    <b v="0"/>
    <s v="null"/>
    <s v="No Return"/>
    <n v="3448.17"/>
  </r>
  <r>
    <s v="FB001644"/>
    <s v="Tops"/>
    <s v="Uniqlo"/>
    <x v="0"/>
    <s v="XXL"/>
    <s v="Purple"/>
    <n v="35.03"/>
    <n v="10.1"/>
    <n v="31.49"/>
    <d v="2025-05-30T00:00:00"/>
    <n v="5"/>
    <n v="3.8"/>
    <n v="3.8"/>
    <b v="0"/>
    <s v="null"/>
    <s v="No Return"/>
    <n v="157.44999999999999"/>
  </r>
  <r>
    <s v="FB001645"/>
    <s v="Tops"/>
    <s v="H&amp;M"/>
    <x v="3"/>
    <s v="M"/>
    <s v="Black"/>
    <n v="27.64"/>
    <n v="29"/>
    <n v="19.62"/>
    <d v="2025-08-06T00:00:00"/>
    <n v="19"/>
    <n v="1"/>
    <n v="1"/>
    <b v="0"/>
    <s v="null"/>
    <s v="No Return"/>
    <n v="372.78000000000003"/>
  </r>
  <r>
    <s v="FB001646"/>
    <s v="Outerwear"/>
    <s v="Mango"/>
    <x v="0"/>
    <s v="M"/>
    <s v="Navy"/>
    <n v="187.63"/>
    <n v="0"/>
    <n v="187.63"/>
    <d v="2025-04-25T00:00:00"/>
    <n v="25"/>
    <n v="1.8"/>
    <n v="1.8"/>
    <b v="0"/>
    <s v="null"/>
    <s v="No Return"/>
    <n v="4690.75"/>
  </r>
  <r>
    <s v="FB001647"/>
    <s v="Outerwear"/>
    <s v="H&amp;M"/>
    <x v="1"/>
    <s v="XXL"/>
    <s v="Black"/>
    <n v="193.17"/>
    <n v="34.6"/>
    <n v="126.33"/>
    <d v="2025-08-06T00:00:00"/>
    <n v="26"/>
    <s v="null"/>
    <n v="3"/>
    <b v="0"/>
    <s v="null"/>
    <s v="No Return"/>
    <n v="3284.58"/>
  </r>
  <r>
    <s v="FB001648"/>
    <s v="Shoes"/>
    <s v="Banana Republic"/>
    <x v="0"/>
    <s v="M"/>
    <s v="Black"/>
    <n v="157.78"/>
    <n v="40.200000000000003"/>
    <n v="94.35"/>
    <d v="2025-08-02T00:00:00"/>
    <n v="23"/>
    <n v="3.1"/>
    <n v="3.1"/>
    <b v="0"/>
    <s v="null"/>
    <s v="No Return"/>
    <n v="2170.0499999999997"/>
  </r>
  <r>
    <s v="FB001649"/>
    <s v="Shoes"/>
    <s v="Zara"/>
    <x v="1"/>
    <s v="L"/>
    <s v="Black"/>
    <n v="119.14"/>
    <n v="7.8"/>
    <n v="109.85"/>
    <d v="2025-08-06T00:00:00"/>
    <n v="20"/>
    <n v="3.1"/>
    <n v="3.1"/>
    <b v="0"/>
    <s v="null"/>
    <s v="No Return"/>
    <n v="2197"/>
  </r>
  <r>
    <s v="FB001650"/>
    <s v="Dresses"/>
    <s v="Forever21"/>
    <x v="1"/>
    <s v="M"/>
    <s v="White"/>
    <n v="150.08000000000001"/>
    <n v="4.8"/>
    <n v="142.88"/>
    <d v="2025-08-06T00:00:00"/>
    <n v="24"/>
    <n v="1.7"/>
    <n v="1.7"/>
    <b v="0"/>
    <s v="null"/>
    <s v="No Return"/>
    <n v="3429.12"/>
  </r>
  <r>
    <s v="FB001651"/>
    <s v="Dresses"/>
    <s v="Uniqlo"/>
    <x v="3"/>
    <s v="L"/>
    <s v="Blue"/>
    <n v="153.18"/>
    <n v="0"/>
    <n v="153.18"/>
    <d v="2025-08-06T00:00:00"/>
    <n v="26"/>
    <n v="1.1000000000000001"/>
    <n v="1.1000000000000001"/>
    <b v="0"/>
    <s v="null"/>
    <s v="No Return"/>
    <n v="3982.6800000000003"/>
  </r>
  <r>
    <s v="FB001652"/>
    <s v="Tops"/>
    <s v="Banana Republic"/>
    <x v="1"/>
    <s v="S"/>
    <s v="Pink"/>
    <n v="118.69"/>
    <n v="47.7"/>
    <n v="62.07"/>
    <d v="2025-08-06T00:00:00"/>
    <n v="11"/>
    <n v="2.8"/>
    <n v="2.8"/>
    <b v="0"/>
    <s v="null"/>
    <s v="No Return"/>
    <n v="682.77"/>
  </r>
  <r>
    <s v="FB001653"/>
    <s v="Accessories"/>
    <s v="H&amp;M"/>
    <x v="0"/>
    <s v="null"/>
    <s v="Navy"/>
    <n v="50.12"/>
    <n v="0"/>
    <n v="50.12"/>
    <d v="2025-03-09T00:00:00"/>
    <n v="27"/>
    <n v="2.4"/>
    <n v="2.4"/>
    <b v="0"/>
    <s v="null"/>
    <s v="No Return"/>
    <n v="1353.24"/>
  </r>
  <r>
    <s v="FB001654"/>
    <s v="Dresses"/>
    <s v="Gap"/>
    <x v="0"/>
    <s v="XS"/>
    <s v="Blue"/>
    <n v="93.68"/>
    <n v="59.5"/>
    <n v="37.94"/>
    <d v="2025-04-24T00:00:00"/>
    <n v="21"/>
    <s v="null"/>
    <n v="3"/>
    <b v="0"/>
    <s v="null"/>
    <s v="No Return"/>
    <n v="796.74"/>
  </r>
  <r>
    <s v="FB001655"/>
    <s v="Tops"/>
    <s v="Uniqlo"/>
    <x v="3"/>
    <s v="S"/>
    <s v="Red"/>
    <n v="50.49"/>
    <n v="0"/>
    <n v="50.49"/>
    <d v="2025-08-06T00:00:00"/>
    <n v="30"/>
    <n v="4.0999999999999996"/>
    <n v="4.0999999999999996"/>
    <b v="0"/>
    <s v="null"/>
    <s v="No Return"/>
    <n v="1514.7"/>
  </r>
  <r>
    <s v="FB001656"/>
    <s v="Shoes"/>
    <s v="Mango"/>
    <x v="3"/>
    <s v="XS"/>
    <s v="White"/>
    <n v="97.9"/>
    <n v="0"/>
    <n v="97.9"/>
    <d v="2025-08-06T00:00:00"/>
    <n v="29"/>
    <n v="1.3"/>
    <n v="1.3"/>
    <b v="0"/>
    <s v="null"/>
    <s v="No Return"/>
    <n v="2839.1000000000004"/>
  </r>
  <r>
    <s v="FB001657"/>
    <s v="Tops"/>
    <s v="Uniqlo"/>
    <x v="3"/>
    <s v="S"/>
    <s v="Gray"/>
    <n v="69"/>
    <n v="0"/>
    <n v="69"/>
    <d v="2025-08-06T00:00:00"/>
    <n v="32"/>
    <n v="4.5"/>
    <n v="4.5"/>
    <b v="0"/>
    <s v="null"/>
    <s v="No Return"/>
    <n v="2208"/>
  </r>
  <r>
    <s v="FB001658"/>
    <s v="Accessories"/>
    <s v="Mango"/>
    <x v="2"/>
    <s v="null"/>
    <s v="Purple"/>
    <n v="30.2"/>
    <n v="27.1"/>
    <n v="22.02"/>
    <d v="2025-08-06T00:00:00"/>
    <n v="15"/>
    <s v="null"/>
    <n v="3"/>
    <b v="0"/>
    <s v="null"/>
    <s v="No Return"/>
    <n v="330.3"/>
  </r>
  <r>
    <s v="FB001659"/>
    <s v="Tops"/>
    <s v="Banana Republic"/>
    <x v="1"/>
    <s v="L"/>
    <s v="Beige"/>
    <n v="84.92"/>
    <n v="59.1"/>
    <n v="34.729999999999997"/>
    <d v="2025-08-06T00:00:00"/>
    <n v="42"/>
    <s v="null"/>
    <n v="3"/>
    <b v="0"/>
    <s v="null"/>
    <s v="No Return"/>
    <n v="1458.6599999999999"/>
  </r>
  <r>
    <s v="FB001660"/>
    <s v="Tops"/>
    <s v="Forever21"/>
    <x v="2"/>
    <s v="XS"/>
    <s v="White"/>
    <n v="116.48"/>
    <n v="0"/>
    <n v="116.48"/>
    <d v="2025-08-06T00:00:00"/>
    <n v="3"/>
    <n v="1.5"/>
    <n v="1.5"/>
    <b v="0"/>
    <s v="null"/>
    <s v="No Return"/>
    <n v="349.44"/>
  </r>
  <r>
    <s v="FB001661"/>
    <s v="Tops"/>
    <s v="H&amp;M"/>
    <x v="3"/>
    <s v="XL"/>
    <s v="Navy"/>
    <n v="40.68"/>
    <n v="0"/>
    <n v="40.68"/>
    <d v="2025-08-06T00:00:00"/>
    <n v="41"/>
    <n v="1.1000000000000001"/>
    <n v="1.1000000000000001"/>
    <b v="1"/>
    <s v="Changed Mind"/>
    <s v="Changed Mind"/>
    <n v="1667.8799999999999"/>
  </r>
  <r>
    <s v="FB001662"/>
    <s v="Outerwear"/>
    <s v="Ann Taylor"/>
    <x v="3"/>
    <s v="XL"/>
    <s v="Black"/>
    <n v="118.92"/>
    <n v="0"/>
    <n v="118.92"/>
    <d v="2025-08-06T00:00:00"/>
    <n v="36"/>
    <n v="1.8"/>
    <n v="1.8"/>
    <b v="1"/>
    <s v="Wrong Item"/>
    <s v="Wrong Item"/>
    <n v="4281.12"/>
  </r>
  <r>
    <s v="FB001663"/>
    <s v="Bottoms"/>
    <s v="Ann Taylor"/>
    <x v="3"/>
    <s v="XXL"/>
    <s v="Black"/>
    <n v="26.86"/>
    <n v="0"/>
    <n v="26.86"/>
    <d v="2025-08-06T00:00:00"/>
    <n v="18"/>
    <n v="3.2"/>
    <n v="3.2"/>
    <b v="0"/>
    <s v="null"/>
    <s v="No Return"/>
    <n v="483.48"/>
  </r>
  <r>
    <s v="FB001664"/>
    <s v="Dresses"/>
    <s v="Banana Republic"/>
    <x v="2"/>
    <s v="S"/>
    <s v="Green"/>
    <n v="113.34"/>
    <n v="0"/>
    <n v="113.34"/>
    <d v="2025-08-06T00:00:00"/>
    <n v="13"/>
    <s v="null"/>
    <n v="3"/>
    <b v="0"/>
    <s v="null"/>
    <s v="No Return"/>
    <n v="1473.42"/>
  </r>
  <r>
    <s v="FB001665"/>
    <s v="Tops"/>
    <s v="Gap"/>
    <x v="3"/>
    <s v="L"/>
    <s v="Black"/>
    <n v="40.520000000000003"/>
    <n v="8.9"/>
    <n v="36.909999999999997"/>
    <d v="2025-08-06T00:00:00"/>
    <n v="13"/>
    <n v="2.5"/>
    <n v="2.5"/>
    <b v="0"/>
    <s v="null"/>
    <s v="No Return"/>
    <n v="479.82999999999993"/>
  </r>
  <r>
    <s v="FB001666"/>
    <s v="Bottoms"/>
    <s v="Forever21"/>
    <x v="3"/>
    <s v="L"/>
    <s v="Pink"/>
    <n v="98.41"/>
    <n v="0"/>
    <n v="98.41"/>
    <d v="2025-08-06T00:00:00"/>
    <n v="7"/>
    <n v="4.5999999999999996"/>
    <n v="4.5999999999999996"/>
    <b v="0"/>
    <s v="null"/>
    <s v="No Return"/>
    <n v="688.87"/>
  </r>
  <r>
    <s v="FB001667"/>
    <s v="Bottoms"/>
    <s v="Forever21"/>
    <x v="1"/>
    <s v="XS"/>
    <s v="Red"/>
    <n v="83.18"/>
    <n v="0"/>
    <n v="83.18"/>
    <d v="2025-08-06T00:00:00"/>
    <n v="17"/>
    <n v="1.7"/>
    <n v="1.7"/>
    <b v="1"/>
    <s v="Size Issue"/>
    <s v="Size Issue"/>
    <n v="1414.0600000000002"/>
  </r>
  <r>
    <s v="FB001668"/>
    <s v="Shoes"/>
    <s v="H&amp;M"/>
    <x v="0"/>
    <s v="XXL"/>
    <s v="Purple"/>
    <n v="179.31"/>
    <n v="24.1"/>
    <n v="136.1"/>
    <d v="2025-07-13T00:00:00"/>
    <n v="0"/>
    <n v="3.1"/>
    <n v="3.1"/>
    <b v="0"/>
    <s v="null"/>
    <s v="No Return"/>
    <n v="0"/>
  </r>
  <r>
    <s v="FB001669"/>
    <s v="Tops"/>
    <s v="Zara"/>
    <x v="0"/>
    <s v="XXL"/>
    <s v="Green"/>
    <n v="47.88"/>
    <n v="0"/>
    <n v="47.88"/>
    <d v="2024-12-21T00:00:00"/>
    <n v="44"/>
    <n v="1.9"/>
    <n v="1.9"/>
    <b v="0"/>
    <s v="null"/>
    <s v="No Return"/>
    <n v="2106.7200000000003"/>
  </r>
  <r>
    <s v="FB001670"/>
    <s v="Outerwear"/>
    <s v="Mango"/>
    <x v="1"/>
    <s v="XL"/>
    <s v="Navy"/>
    <n v="89.26"/>
    <n v="0"/>
    <n v="89.26"/>
    <d v="2025-08-06T00:00:00"/>
    <n v="43"/>
    <n v="3.8"/>
    <n v="3.8"/>
    <b v="0"/>
    <s v="null"/>
    <s v="No Return"/>
    <n v="3838.1800000000003"/>
  </r>
  <r>
    <s v="FB001671"/>
    <s v="Dresses"/>
    <s v="Gap"/>
    <x v="3"/>
    <s v="XXL"/>
    <s v="Black"/>
    <n v="114.2"/>
    <n v="0"/>
    <n v="114.2"/>
    <d v="2025-08-06T00:00:00"/>
    <n v="15"/>
    <s v="null"/>
    <n v="3"/>
    <b v="0"/>
    <s v="null"/>
    <s v="No Return"/>
    <n v="1713"/>
  </r>
  <r>
    <s v="FB001672"/>
    <s v="Shoes"/>
    <s v="Gap"/>
    <x v="3"/>
    <s v="L"/>
    <s v="Green"/>
    <n v="169.5"/>
    <n v="59.7"/>
    <n v="68.31"/>
    <d v="2025-08-06T00:00:00"/>
    <n v="16"/>
    <n v="1.8"/>
    <n v="1.8"/>
    <b v="0"/>
    <s v="null"/>
    <s v="No Return"/>
    <n v="1092.96"/>
  </r>
  <r>
    <s v="FB001673"/>
    <s v="Tops"/>
    <s v="H&amp;M"/>
    <x v="2"/>
    <s v="XS"/>
    <s v="White"/>
    <n v="77.989999999999995"/>
    <n v="0"/>
    <n v="77.989999999999995"/>
    <d v="2025-08-06T00:00:00"/>
    <n v="42"/>
    <s v="null"/>
    <n v="3"/>
    <b v="0"/>
    <s v="null"/>
    <s v="No Return"/>
    <n v="3275.58"/>
  </r>
  <r>
    <s v="FB001674"/>
    <s v="Bottoms"/>
    <s v="Ann Taylor"/>
    <x v="2"/>
    <s v="null"/>
    <s v="Pink"/>
    <n v="103.77"/>
    <n v="0"/>
    <n v="103.77"/>
    <d v="2025-08-06T00:00:00"/>
    <n v="12"/>
    <n v="4.4000000000000004"/>
    <n v="4.4000000000000004"/>
    <b v="0"/>
    <s v="null"/>
    <s v="No Return"/>
    <n v="1245.24"/>
  </r>
  <r>
    <s v="FB001675"/>
    <s v="Accessories"/>
    <s v="Forever21"/>
    <x v="2"/>
    <s v="null"/>
    <s v="Black"/>
    <n v="42.96"/>
    <n v="0"/>
    <n v="42.96"/>
    <d v="2025-08-06T00:00:00"/>
    <n v="36"/>
    <n v="1.1000000000000001"/>
    <n v="1.1000000000000001"/>
    <b v="0"/>
    <s v="null"/>
    <s v="No Return"/>
    <n v="1546.56"/>
  </r>
  <r>
    <s v="FB001676"/>
    <s v="Dresses"/>
    <s v="Banana Republic"/>
    <x v="2"/>
    <s v="null"/>
    <s v="Brown"/>
    <n v="126.11"/>
    <n v="0"/>
    <n v="126.11"/>
    <d v="2025-08-06T00:00:00"/>
    <n v="16"/>
    <n v="3.5"/>
    <n v="3.5"/>
    <b v="0"/>
    <s v="null"/>
    <s v="No Return"/>
    <n v="2017.76"/>
  </r>
  <r>
    <s v="FB001677"/>
    <s v="Accessories"/>
    <s v="Banana Republic"/>
    <x v="3"/>
    <s v="null"/>
    <s v="Beige"/>
    <n v="43.83"/>
    <n v="0"/>
    <n v="43.83"/>
    <d v="2025-08-06T00:00:00"/>
    <n v="31"/>
    <n v="2.5"/>
    <n v="2.5"/>
    <b v="0"/>
    <s v="null"/>
    <s v="No Return"/>
    <n v="1358.73"/>
  </r>
  <r>
    <s v="FB001678"/>
    <s v="Shoes"/>
    <s v="Banana Republic"/>
    <x v="2"/>
    <s v="S"/>
    <s v="Beige"/>
    <n v="94.1"/>
    <n v="0"/>
    <n v="94.1"/>
    <d v="2025-08-06T00:00:00"/>
    <n v="24"/>
    <n v="1.4"/>
    <n v="1.4"/>
    <b v="0"/>
    <s v="null"/>
    <s v="No Return"/>
    <n v="2258.3999999999996"/>
  </r>
  <r>
    <s v="FB001679"/>
    <s v="Shoes"/>
    <s v="Zara"/>
    <x v="2"/>
    <s v="M"/>
    <s v="Red"/>
    <n v="151.27000000000001"/>
    <n v="0"/>
    <n v="151.27000000000001"/>
    <d v="2025-08-06T00:00:00"/>
    <n v="39"/>
    <n v="4"/>
    <n v="4"/>
    <b v="1"/>
    <s v="Damaged"/>
    <s v="Damaged"/>
    <n v="5899.5300000000007"/>
  </r>
  <r>
    <s v="FB001680"/>
    <s v="Accessories"/>
    <s v="Gap"/>
    <x v="0"/>
    <s v="null"/>
    <s v="Navy"/>
    <n v="61.47"/>
    <n v="0"/>
    <n v="61.47"/>
    <d v="2024-08-25T00:00:00"/>
    <n v="44"/>
    <s v="null"/>
    <n v="3"/>
    <b v="0"/>
    <s v="null"/>
    <s v="No Return"/>
    <n v="2704.68"/>
  </r>
  <r>
    <s v="FB001681"/>
    <s v="Shoes"/>
    <s v="Mango"/>
    <x v="3"/>
    <s v="M"/>
    <s v="Navy"/>
    <n v="185.96"/>
    <n v="0"/>
    <n v="185.96"/>
    <d v="2025-08-06T00:00:00"/>
    <n v="35"/>
    <n v="1.3"/>
    <n v="1.3"/>
    <b v="0"/>
    <s v="null"/>
    <s v="No Return"/>
    <n v="6508.6"/>
  </r>
  <r>
    <s v="FB001682"/>
    <s v="Dresses"/>
    <s v="Gap"/>
    <x v="2"/>
    <s v="M"/>
    <s v="Red"/>
    <n v="113.05"/>
    <n v="0"/>
    <n v="113.05"/>
    <d v="2025-08-06T00:00:00"/>
    <n v="47"/>
    <n v="2"/>
    <n v="2"/>
    <b v="0"/>
    <s v="null"/>
    <s v="No Return"/>
    <n v="5313.3499999999995"/>
  </r>
  <r>
    <s v="FB001683"/>
    <s v="Tops"/>
    <s v="Banana Republic"/>
    <x v="3"/>
    <s v="L"/>
    <s v="Brown"/>
    <n v="110.9"/>
    <n v="34.700000000000003"/>
    <n v="72.42"/>
    <d v="2025-08-06T00:00:00"/>
    <n v="2"/>
    <n v="2.5"/>
    <n v="2.5"/>
    <b v="0"/>
    <s v="null"/>
    <s v="No Return"/>
    <n v="144.84"/>
  </r>
  <r>
    <s v="FB001684"/>
    <s v="Tops"/>
    <s v="Uniqlo"/>
    <x v="3"/>
    <s v="XXL"/>
    <s v="White"/>
    <n v="29.04"/>
    <n v="0"/>
    <n v="29.04"/>
    <d v="2025-08-06T00:00:00"/>
    <n v="4"/>
    <n v="5"/>
    <n v="5"/>
    <b v="0"/>
    <s v="null"/>
    <s v="No Return"/>
    <n v="116.16"/>
  </r>
  <r>
    <s v="FB001685"/>
    <s v="Shoes"/>
    <s v="Forever21"/>
    <x v="0"/>
    <s v="XL"/>
    <s v="Gray"/>
    <n v="164.48"/>
    <n v="51.5"/>
    <n v="79.77"/>
    <d v="2024-09-07T00:00:00"/>
    <n v="27"/>
    <n v="3.4"/>
    <n v="3.4"/>
    <b v="0"/>
    <s v="null"/>
    <s v="No Return"/>
    <n v="2153.79"/>
  </r>
  <r>
    <s v="FB001686"/>
    <s v="Bottoms"/>
    <s v="Banana Republic"/>
    <x v="1"/>
    <s v="L"/>
    <s v="White"/>
    <n v="52.51"/>
    <n v="49.4"/>
    <n v="26.57"/>
    <d v="2025-08-06T00:00:00"/>
    <n v="37"/>
    <n v="3.5"/>
    <n v="3.5"/>
    <b v="1"/>
    <s v="Changed Mind"/>
    <s v="Changed Mind"/>
    <n v="983.09"/>
  </r>
  <r>
    <s v="FB001687"/>
    <s v="Dresses"/>
    <s v="Ann Taylor"/>
    <x v="1"/>
    <s v="XXL"/>
    <s v="Gray"/>
    <n v="175.74"/>
    <n v="42.9"/>
    <n v="100.35"/>
    <d v="2025-08-06T00:00:00"/>
    <n v="48"/>
    <s v="null"/>
    <n v="3"/>
    <b v="1"/>
    <s v="Changed Mind"/>
    <s v="Changed Mind"/>
    <n v="4816.7999999999993"/>
  </r>
  <r>
    <s v="FB001688"/>
    <s v="Tops"/>
    <s v="Ann Taylor"/>
    <x v="0"/>
    <s v="XS"/>
    <s v="Beige"/>
    <n v="57.06"/>
    <n v="27.5"/>
    <n v="41.37"/>
    <d v="2024-12-25T00:00:00"/>
    <n v="43"/>
    <n v="1.8"/>
    <n v="1.8"/>
    <b v="0"/>
    <s v="null"/>
    <s v="No Return"/>
    <n v="1778.9099999999999"/>
  </r>
  <r>
    <s v="FB001689"/>
    <s v="Dresses"/>
    <s v="Ann Taylor"/>
    <x v="1"/>
    <s v="L"/>
    <s v="Black"/>
    <n v="158.24"/>
    <n v="0"/>
    <n v="158.24"/>
    <d v="2025-08-06T00:00:00"/>
    <n v="41"/>
    <n v="3.1"/>
    <n v="3.1"/>
    <b v="0"/>
    <s v="null"/>
    <s v="No Return"/>
    <n v="6487.84"/>
  </r>
  <r>
    <s v="FB001690"/>
    <s v="Outerwear"/>
    <s v="Mango"/>
    <x v="2"/>
    <s v="null"/>
    <s v="Pink"/>
    <n v="153.46"/>
    <n v="0"/>
    <n v="153.46"/>
    <d v="2025-08-06T00:00:00"/>
    <n v="27"/>
    <n v="1.7"/>
    <n v="1.7"/>
    <b v="0"/>
    <s v="null"/>
    <s v="No Return"/>
    <n v="4143.42"/>
  </r>
  <r>
    <s v="FB001691"/>
    <s v="Accessories"/>
    <s v="Zara"/>
    <x v="0"/>
    <s v="null"/>
    <s v="Brown"/>
    <n v="54.92"/>
    <n v="0"/>
    <n v="54.92"/>
    <d v="2025-04-12T00:00:00"/>
    <n v="44"/>
    <n v="3.1"/>
    <n v="3.1"/>
    <b v="0"/>
    <s v="null"/>
    <s v="No Return"/>
    <n v="2416.48"/>
  </r>
  <r>
    <s v="FB001692"/>
    <s v="Accessories"/>
    <s v="Uniqlo"/>
    <x v="0"/>
    <s v="null"/>
    <s v="Purple"/>
    <n v="32.200000000000003"/>
    <n v="19.2"/>
    <n v="26.02"/>
    <d v="2025-07-27T00:00:00"/>
    <n v="8"/>
    <n v="4.3"/>
    <n v="4.3"/>
    <b v="0"/>
    <s v="null"/>
    <s v="No Return"/>
    <n v="208.16"/>
  </r>
  <r>
    <s v="FB001693"/>
    <s v="Accessories"/>
    <s v="Mango"/>
    <x v="2"/>
    <s v="null"/>
    <s v="Brown"/>
    <n v="66.489999999999995"/>
    <n v="29.1"/>
    <n v="47.14"/>
    <d v="2025-08-06T00:00:00"/>
    <n v="37"/>
    <n v="1.3"/>
    <n v="1.3"/>
    <b v="0"/>
    <s v="null"/>
    <s v="No Return"/>
    <n v="1744.18"/>
  </r>
  <r>
    <s v="FB001694"/>
    <s v="Accessories"/>
    <s v="Mango"/>
    <x v="1"/>
    <s v="null"/>
    <s v="Blue"/>
    <n v="32.950000000000003"/>
    <n v="50.2"/>
    <n v="16.41"/>
    <d v="2025-08-06T00:00:00"/>
    <n v="46"/>
    <s v="null"/>
    <n v="3"/>
    <b v="0"/>
    <s v="null"/>
    <s v="No Return"/>
    <n v="754.86"/>
  </r>
  <r>
    <s v="FB001695"/>
    <s v="Accessories"/>
    <s v="H&amp;M"/>
    <x v="2"/>
    <s v="null"/>
    <s v="Gray"/>
    <n v="54.31"/>
    <n v="19.2"/>
    <n v="43.88"/>
    <d v="2025-08-06T00:00:00"/>
    <n v="19"/>
    <n v="1.8"/>
    <n v="1.8"/>
    <b v="0"/>
    <s v="null"/>
    <s v="No Return"/>
    <n v="833.72"/>
  </r>
  <r>
    <s v="FB001696"/>
    <s v="Accessories"/>
    <s v="Banana Republic"/>
    <x v="3"/>
    <s v="null"/>
    <s v="Navy"/>
    <n v="19.68"/>
    <n v="0"/>
    <n v="19.68"/>
    <d v="2025-08-06T00:00:00"/>
    <n v="29"/>
    <n v="1.5"/>
    <n v="1.5"/>
    <b v="1"/>
    <s v="Size Issue"/>
    <s v="Size Issue"/>
    <n v="570.72"/>
  </r>
  <r>
    <s v="FB001697"/>
    <s v="Tops"/>
    <s v="Zara"/>
    <x v="0"/>
    <s v="XS"/>
    <s v="Gray"/>
    <n v="105.19"/>
    <n v="24.3"/>
    <n v="79.63"/>
    <d v="2025-06-14T00:00:00"/>
    <n v="47"/>
    <n v="5"/>
    <n v="5"/>
    <b v="0"/>
    <s v="null"/>
    <s v="No Return"/>
    <n v="3742.6099999999997"/>
  </r>
  <r>
    <s v="FB001698"/>
    <s v="Accessories"/>
    <s v="Banana Republic"/>
    <x v="3"/>
    <s v="null"/>
    <s v="Green"/>
    <n v="20.3"/>
    <n v="19.600000000000001"/>
    <n v="16.32"/>
    <d v="2025-08-06T00:00:00"/>
    <n v="47"/>
    <n v="2.9"/>
    <n v="2.9"/>
    <b v="1"/>
    <s v="Changed Mind"/>
    <s v="Changed Mind"/>
    <n v="767.04"/>
  </r>
  <r>
    <s v="FB001699"/>
    <s v="Bottoms"/>
    <s v="Mango"/>
    <x v="3"/>
    <s v="S"/>
    <s v="Brown"/>
    <n v="105.37"/>
    <n v="19.600000000000001"/>
    <n v="84.72"/>
    <d v="2025-08-06T00:00:00"/>
    <n v="39"/>
    <n v="4.3"/>
    <n v="4.3"/>
    <b v="0"/>
    <s v="null"/>
    <s v="No Return"/>
    <n v="3304.08"/>
  </r>
  <r>
    <s v="FB001700"/>
    <s v="Dresses"/>
    <s v="Ann Taylor"/>
    <x v="1"/>
    <s v="XS"/>
    <s v="Green"/>
    <n v="156.24"/>
    <n v="0"/>
    <n v="156.24"/>
    <d v="2025-08-06T00:00:00"/>
    <n v="15"/>
    <n v="5"/>
    <n v="5"/>
    <b v="0"/>
    <s v="null"/>
    <s v="No Return"/>
    <n v="2343.6000000000004"/>
  </r>
  <r>
    <s v="FB001701"/>
    <s v="Shoes"/>
    <s v="Mango"/>
    <x v="1"/>
    <s v="XS"/>
    <s v="Brown"/>
    <n v="162.19"/>
    <n v="5.7"/>
    <n v="152.94999999999999"/>
    <d v="2025-08-06T00:00:00"/>
    <n v="39"/>
    <n v="1.4"/>
    <n v="1.4"/>
    <b v="0"/>
    <s v="null"/>
    <s v="No Return"/>
    <n v="5965.0499999999993"/>
  </r>
  <r>
    <s v="FB001702"/>
    <s v="Tops"/>
    <s v="H&amp;M"/>
    <x v="0"/>
    <s v="M"/>
    <s v="Beige"/>
    <n v="75.790000000000006"/>
    <n v="7.1"/>
    <n v="70.41"/>
    <d v="2025-03-29T00:00:00"/>
    <n v="13"/>
    <n v="3.3"/>
    <n v="3.3"/>
    <b v="0"/>
    <s v="null"/>
    <s v="No Return"/>
    <n v="915.32999999999993"/>
  </r>
  <r>
    <s v="FB001703"/>
    <s v="Accessories"/>
    <s v="Forever21"/>
    <x v="3"/>
    <s v="null"/>
    <s v="Pink"/>
    <n v="32.04"/>
    <n v="0"/>
    <n v="32.04"/>
    <d v="2025-08-06T00:00:00"/>
    <n v="41"/>
    <n v="1.8"/>
    <n v="1.8"/>
    <b v="0"/>
    <s v="null"/>
    <s v="No Return"/>
    <n v="1313.6399999999999"/>
  </r>
  <r>
    <s v="FB001704"/>
    <s v="Tops"/>
    <s v="Gap"/>
    <x v="2"/>
    <s v="M"/>
    <s v="Black"/>
    <n v="27.65"/>
    <n v="31.8"/>
    <n v="18.86"/>
    <d v="2025-08-06T00:00:00"/>
    <n v="2"/>
    <n v="3.7"/>
    <n v="3.7"/>
    <b v="1"/>
    <s v="Size Issue"/>
    <s v="Size Issue"/>
    <n v="37.72"/>
  </r>
  <r>
    <s v="FB001705"/>
    <s v="Bottoms"/>
    <s v="Banana Republic"/>
    <x v="0"/>
    <s v="M"/>
    <s v="Purple"/>
    <n v="31.54"/>
    <n v="0"/>
    <n v="31.54"/>
    <d v="2025-08-03T00:00:00"/>
    <n v="45"/>
    <n v="1.3"/>
    <n v="1.3"/>
    <b v="0"/>
    <s v="null"/>
    <s v="No Return"/>
    <n v="1419.3"/>
  </r>
  <r>
    <s v="FB001706"/>
    <s v="Bottoms"/>
    <s v="Zara"/>
    <x v="3"/>
    <s v="XXL"/>
    <s v="Beige"/>
    <n v="77.64"/>
    <n v="39.1"/>
    <n v="47.28"/>
    <d v="2025-08-06T00:00:00"/>
    <n v="19"/>
    <n v="2.6"/>
    <n v="2.6"/>
    <b v="0"/>
    <s v="null"/>
    <s v="No Return"/>
    <n v="898.32"/>
  </r>
  <r>
    <s v="FB001707"/>
    <s v="Dresses"/>
    <s v="H&amp;M"/>
    <x v="1"/>
    <s v="XL"/>
    <s v="Pink"/>
    <n v="51.48"/>
    <n v="0"/>
    <n v="51.48"/>
    <d v="2025-08-06T00:00:00"/>
    <n v="10"/>
    <n v="1"/>
    <n v="1"/>
    <b v="0"/>
    <s v="null"/>
    <s v="No Return"/>
    <n v="514.79999999999995"/>
  </r>
  <r>
    <s v="FB001708"/>
    <s v="Outerwear"/>
    <s v="Zara"/>
    <x v="2"/>
    <s v="M"/>
    <s v="Pink"/>
    <n v="108.58"/>
    <n v="0"/>
    <n v="108.58"/>
    <d v="2025-08-06T00:00:00"/>
    <n v="44"/>
    <n v="2.4"/>
    <n v="2.4"/>
    <b v="0"/>
    <s v="null"/>
    <s v="No Return"/>
    <n v="4777.5199999999995"/>
  </r>
  <r>
    <s v="FB001709"/>
    <s v="Tops"/>
    <s v="Forever21"/>
    <x v="1"/>
    <s v="XXL"/>
    <s v="Black"/>
    <n v="84.17"/>
    <n v="0"/>
    <n v="84.17"/>
    <d v="2025-08-06T00:00:00"/>
    <n v="20"/>
    <n v="3.7"/>
    <n v="3.7"/>
    <b v="0"/>
    <s v="null"/>
    <s v="No Return"/>
    <n v="1683.4"/>
  </r>
  <r>
    <s v="FB001710"/>
    <s v="Bottoms"/>
    <s v="Mango"/>
    <x v="0"/>
    <s v="L"/>
    <s v="Pink"/>
    <n v="76.45"/>
    <n v="0"/>
    <n v="76.45"/>
    <d v="2025-06-10T00:00:00"/>
    <n v="16"/>
    <n v="1"/>
    <n v="1"/>
    <b v="1"/>
    <s v="Color Mismatch"/>
    <s v="Color Mismatch"/>
    <n v="1223.2"/>
  </r>
  <r>
    <s v="FB001711"/>
    <s v="Accessories"/>
    <s v="Uniqlo"/>
    <x v="0"/>
    <s v="null"/>
    <s v="Gray"/>
    <n v="50.31"/>
    <n v="0"/>
    <n v="50.31"/>
    <d v="2025-04-24T00:00:00"/>
    <n v="36"/>
    <s v="null"/>
    <n v="3"/>
    <b v="0"/>
    <s v="null"/>
    <s v="No Return"/>
    <n v="1811.16"/>
  </r>
  <r>
    <s v="FB001712"/>
    <s v="Tops"/>
    <s v="Gap"/>
    <x v="0"/>
    <s v="S"/>
    <s v="Pink"/>
    <n v="43.45"/>
    <n v="0"/>
    <n v="43.45"/>
    <d v="2025-07-17T00:00:00"/>
    <n v="30"/>
    <n v="2.2999999999999998"/>
    <n v="2.2999999999999998"/>
    <b v="0"/>
    <s v="null"/>
    <s v="No Return"/>
    <n v="1303.5"/>
  </r>
  <r>
    <s v="FB001713"/>
    <s v="Dresses"/>
    <s v="Uniqlo"/>
    <x v="2"/>
    <s v="XL"/>
    <s v="Gray"/>
    <n v="149.22"/>
    <n v="53.9"/>
    <n v="68.790000000000006"/>
    <d v="2025-08-06T00:00:00"/>
    <n v="41"/>
    <n v="2.2000000000000002"/>
    <n v="2.2000000000000002"/>
    <b v="0"/>
    <s v="null"/>
    <s v="No Return"/>
    <n v="2820.3900000000003"/>
  </r>
  <r>
    <s v="FB001714"/>
    <s v="Bottoms"/>
    <s v="Gap"/>
    <x v="3"/>
    <s v="XS"/>
    <s v="Gray"/>
    <n v="48.24"/>
    <n v="31.7"/>
    <n v="32.950000000000003"/>
    <d v="2025-08-06T00:00:00"/>
    <n v="46"/>
    <n v="3.7"/>
    <n v="3.7"/>
    <b v="0"/>
    <s v="null"/>
    <s v="No Return"/>
    <n v="1515.7"/>
  </r>
  <r>
    <s v="FB001715"/>
    <s v="Bottoms"/>
    <s v="H&amp;M"/>
    <x v="3"/>
    <s v="S"/>
    <s v="Brown"/>
    <n v="66.27"/>
    <n v="21.7"/>
    <n v="51.89"/>
    <d v="2025-08-06T00:00:00"/>
    <n v="28"/>
    <n v="2.5"/>
    <n v="2.5"/>
    <b v="1"/>
    <s v="Changed Mind"/>
    <s v="Changed Mind"/>
    <n v="1452.92"/>
  </r>
  <r>
    <s v="FB001716"/>
    <s v="Shoes"/>
    <s v="H&amp;M"/>
    <x v="2"/>
    <s v="XXL"/>
    <s v="Navy"/>
    <n v="82.65"/>
    <n v="0"/>
    <n v="82.65"/>
    <d v="2025-08-06T00:00:00"/>
    <n v="30"/>
    <n v="4.0999999999999996"/>
    <n v="4.0999999999999996"/>
    <b v="0"/>
    <s v="null"/>
    <s v="No Return"/>
    <n v="2479.5"/>
  </r>
  <r>
    <s v="FB001717"/>
    <s v="Bottoms"/>
    <s v="Ann Taylor"/>
    <x v="1"/>
    <s v="XXL"/>
    <s v="Black"/>
    <n v="42.36"/>
    <n v="0"/>
    <n v="42.36"/>
    <d v="2025-08-06T00:00:00"/>
    <n v="37"/>
    <n v="1.4"/>
    <n v="1.4"/>
    <b v="0"/>
    <s v="null"/>
    <s v="No Return"/>
    <n v="1567.32"/>
  </r>
  <r>
    <s v="FB001718"/>
    <s v="Bottoms"/>
    <s v="Ann Taylor"/>
    <x v="3"/>
    <s v="M"/>
    <s v="Red"/>
    <n v="109.36"/>
    <n v="0"/>
    <n v="109.36"/>
    <d v="2025-08-06T00:00:00"/>
    <n v="24"/>
    <n v="1.7"/>
    <n v="1.7"/>
    <b v="0"/>
    <s v="null"/>
    <s v="No Return"/>
    <n v="2624.64"/>
  </r>
  <r>
    <s v="FB001719"/>
    <s v="Accessories"/>
    <s v="Ann Taylor"/>
    <x v="1"/>
    <s v="null"/>
    <s v="Beige"/>
    <n v="59.98"/>
    <n v="0"/>
    <n v="59.98"/>
    <d v="2025-08-06T00:00:00"/>
    <n v="28"/>
    <n v="2.2000000000000002"/>
    <n v="2.2000000000000002"/>
    <b v="0"/>
    <s v="null"/>
    <s v="No Return"/>
    <n v="1679.4399999999998"/>
  </r>
  <r>
    <s v="FB001720"/>
    <s v="Dresses"/>
    <s v="Gap"/>
    <x v="0"/>
    <s v="null"/>
    <s v="Purple"/>
    <n v="111.81"/>
    <n v="0"/>
    <n v="111.81"/>
    <d v="2024-08-21T00:00:00"/>
    <n v="45"/>
    <n v="1.1000000000000001"/>
    <n v="1.1000000000000001"/>
    <b v="0"/>
    <s v="null"/>
    <s v="No Return"/>
    <n v="5031.45"/>
  </r>
  <r>
    <s v="FB001721"/>
    <s v="Bottoms"/>
    <s v="Banana Republic"/>
    <x v="1"/>
    <s v="XXL"/>
    <s v="Red"/>
    <n v="70.78"/>
    <n v="0"/>
    <n v="70.78"/>
    <d v="2025-08-06T00:00:00"/>
    <n v="39"/>
    <n v="3.4"/>
    <n v="3.4"/>
    <b v="1"/>
    <s v="Color Mismatch"/>
    <s v="Color Mismatch"/>
    <n v="2760.42"/>
  </r>
  <r>
    <s v="FB001722"/>
    <s v="Accessories"/>
    <s v="Mango"/>
    <x v="1"/>
    <s v="null"/>
    <s v="Pink"/>
    <n v="76.13"/>
    <n v="58.5"/>
    <n v="31.59"/>
    <d v="2025-08-06T00:00:00"/>
    <n v="40"/>
    <n v="1.6"/>
    <n v="1.6"/>
    <b v="0"/>
    <s v="null"/>
    <s v="No Return"/>
    <n v="1263.5999999999999"/>
  </r>
  <r>
    <s v="FB001723"/>
    <s v="Bottoms"/>
    <s v="Banana Republic"/>
    <x v="2"/>
    <s v="XS"/>
    <s v="Pink"/>
    <n v="71.09"/>
    <n v="41.5"/>
    <n v="41.59"/>
    <d v="2025-08-06T00:00:00"/>
    <n v="20"/>
    <n v="3.1"/>
    <n v="3.1"/>
    <b v="0"/>
    <s v="null"/>
    <s v="No Return"/>
    <n v="831.80000000000007"/>
  </r>
  <r>
    <s v="FB001724"/>
    <s v="Bottoms"/>
    <s v="Mango"/>
    <x v="2"/>
    <s v="null"/>
    <s v="Gray"/>
    <n v="53.64"/>
    <n v="55.9"/>
    <n v="23.66"/>
    <d v="2025-08-06T00:00:00"/>
    <n v="10"/>
    <n v="2.5"/>
    <n v="2.5"/>
    <b v="0"/>
    <s v="null"/>
    <s v="No Return"/>
    <n v="236.6"/>
  </r>
  <r>
    <s v="FB001725"/>
    <s v="Shoes"/>
    <s v="Ann Taylor"/>
    <x v="2"/>
    <s v="null"/>
    <s v="Brown"/>
    <n v="110.2"/>
    <n v="59.7"/>
    <n v="44.41"/>
    <d v="2025-08-06T00:00:00"/>
    <n v="13"/>
    <n v="3.5"/>
    <n v="3.5"/>
    <b v="1"/>
    <s v="Color Mismatch"/>
    <s v="Color Mismatch"/>
    <n v="577.32999999999993"/>
  </r>
  <r>
    <s v="FB001726"/>
    <s v="Shoes"/>
    <s v="Uniqlo"/>
    <x v="3"/>
    <s v="XXL"/>
    <s v="Green"/>
    <n v="80.63"/>
    <n v="17.399999999999999"/>
    <n v="66.599999999999994"/>
    <d v="2025-08-06T00:00:00"/>
    <n v="6"/>
    <s v="null"/>
    <n v="3"/>
    <b v="1"/>
    <s v="Damaged"/>
    <s v="Damaged"/>
    <n v="399.59999999999997"/>
  </r>
  <r>
    <s v="FB001727"/>
    <s v="Dresses"/>
    <s v="Mango"/>
    <x v="0"/>
    <s v="XL"/>
    <s v="Green"/>
    <n v="101.09"/>
    <n v="24.8"/>
    <n v="76.02"/>
    <d v="2024-09-02T00:00:00"/>
    <n v="7"/>
    <n v="4.5"/>
    <n v="4.5"/>
    <b v="1"/>
    <s v="Damaged"/>
    <s v="Damaged"/>
    <n v="532.14"/>
  </r>
  <r>
    <s v="FB001728"/>
    <s v="Accessories"/>
    <s v="Zara"/>
    <x v="0"/>
    <s v="null"/>
    <s v="Navy"/>
    <n v="75.48"/>
    <n v="0"/>
    <n v="75.48"/>
    <d v="2025-05-27T00:00:00"/>
    <n v="16"/>
    <n v="1.4"/>
    <n v="1.4"/>
    <b v="0"/>
    <s v="null"/>
    <s v="No Return"/>
    <n v="1207.68"/>
  </r>
  <r>
    <s v="FB001729"/>
    <s v="Shoes"/>
    <s v="Banana Republic"/>
    <x v="3"/>
    <s v="S"/>
    <s v="Brown"/>
    <n v="159.94999999999999"/>
    <n v="6.4"/>
    <n v="149.71"/>
    <d v="2025-08-06T00:00:00"/>
    <n v="39"/>
    <n v="3"/>
    <n v="3"/>
    <b v="0"/>
    <s v="null"/>
    <s v="No Return"/>
    <n v="5838.6900000000005"/>
  </r>
  <r>
    <s v="FB001730"/>
    <s v="Dresses"/>
    <s v="Gap"/>
    <x v="3"/>
    <s v="L"/>
    <s v="Black"/>
    <n v="61.9"/>
    <n v="0"/>
    <n v="61.9"/>
    <d v="2025-08-06T00:00:00"/>
    <n v="29"/>
    <n v="4.4000000000000004"/>
    <n v="4.4000000000000004"/>
    <b v="0"/>
    <s v="null"/>
    <s v="No Return"/>
    <n v="1795.1"/>
  </r>
  <r>
    <s v="FB001731"/>
    <s v="Tops"/>
    <s v="Banana Republic"/>
    <x v="2"/>
    <s v="XL"/>
    <s v="Purple"/>
    <n v="63.45"/>
    <n v="12.3"/>
    <n v="55.65"/>
    <d v="2025-08-06T00:00:00"/>
    <n v="23"/>
    <n v="4.9000000000000004"/>
    <n v="4.9000000000000004"/>
    <b v="0"/>
    <s v="null"/>
    <s v="No Return"/>
    <n v="1279.95"/>
  </r>
  <r>
    <s v="FB001732"/>
    <s v="Tops"/>
    <s v="Mango"/>
    <x v="3"/>
    <s v="S"/>
    <s v="Red"/>
    <n v="43.22"/>
    <n v="46.7"/>
    <n v="23.04"/>
    <d v="2025-08-06T00:00:00"/>
    <n v="29"/>
    <n v="1.3"/>
    <n v="1.3"/>
    <b v="0"/>
    <s v="null"/>
    <s v="No Return"/>
    <n v="668.16"/>
  </r>
  <r>
    <s v="FB001733"/>
    <s v="Shoes"/>
    <s v="Banana Republic"/>
    <x v="1"/>
    <s v="S"/>
    <s v="Navy"/>
    <n v="64.650000000000006"/>
    <n v="26.8"/>
    <n v="47.32"/>
    <d v="2025-08-06T00:00:00"/>
    <n v="28"/>
    <n v="4.7"/>
    <n v="4.7"/>
    <b v="0"/>
    <s v="null"/>
    <s v="No Return"/>
    <n v="1324.96"/>
  </r>
  <r>
    <s v="FB001734"/>
    <s v="Shoes"/>
    <s v="Uniqlo"/>
    <x v="0"/>
    <s v="XXL"/>
    <s v="Purple"/>
    <n v="118.67"/>
    <n v="56"/>
    <n v="52.21"/>
    <d v="2025-04-26T00:00:00"/>
    <n v="27"/>
    <n v="3.5"/>
    <n v="3.5"/>
    <b v="0"/>
    <s v="null"/>
    <s v="No Return"/>
    <n v="1409.67"/>
  </r>
  <r>
    <s v="FB001735"/>
    <s v="Dresses"/>
    <s v="Banana Republic"/>
    <x v="0"/>
    <s v="XS"/>
    <s v="White"/>
    <n v="169.32"/>
    <n v="0"/>
    <n v="169.32"/>
    <d v="2024-12-17T00:00:00"/>
    <n v="19"/>
    <n v="2.2000000000000002"/>
    <n v="2.2000000000000002"/>
    <b v="0"/>
    <s v="null"/>
    <s v="No Return"/>
    <n v="3217.08"/>
  </r>
  <r>
    <s v="FB001736"/>
    <s v="Shoes"/>
    <s v="Ann Taylor"/>
    <x v="0"/>
    <s v="XS"/>
    <s v="Gray"/>
    <n v="115.77"/>
    <n v="0"/>
    <n v="115.77"/>
    <d v="2024-11-24T00:00:00"/>
    <n v="43"/>
    <s v="null"/>
    <n v="3"/>
    <b v="0"/>
    <s v="null"/>
    <s v="No Return"/>
    <n v="4978.1099999999997"/>
  </r>
  <r>
    <s v="FB001737"/>
    <s v="Shoes"/>
    <s v="Mango"/>
    <x v="2"/>
    <s v="XS"/>
    <s v="Beige"/>
    <n v="139.91"/>
    <n v="0"/>
    <n v="139.91"/>
    <d v="2025-08-06T00:00:00"/>
    <n v="9"/>
    <n v="3.7"/>
    <n v="3.7"/>
    <b v="0"/>
    <s v="null"/>
    <s v="No Return"/>
    <n v="1259.19"/>
  </r>
  <r>
    <s v="FB001738"/>
    <s v="Bottoms"/>
    <s v="Banana Republic"/>
    <x v="3"/>
    <s v="XXL"/>
    <s v="Purple"/>
    <n v="101.73"/>
    <n v="0"/>
    <n v="101.73"/>
    <d v="2025-08-06T00:00:00"/>
    <n v="14"/>
    <n v="4.7"/>
    <n v="4.7"/>
    <b v="0"/>
    <s v="null"/>
    <s v="No Return"/>
    <n v="1424.22"/>
  </r>
  <r>
    <s v="FB001739"/>
    <s v="Tops"/>
    <s v="Forever21"/>
    <x v="3"/>
    <s v="null"/>
    <s v="Pink"/>
    <n v="105.85"/>
    <n v="0"/>
    <n v="105.85"/>
    <d v="2025-08-06T00:00:00"/>
    <n v="29"/>
    <n v="2.1"/>
    <n v="2.1"/>
    <b v="0"/>
    <s v="null"/>
    <s v="No Return"/>
    <n v="3069.6499999999996"/>
  </r>
  <r>
    <s v="FB001740"/>
    <s v="Tops"/>
    <s v="Gap"/>
    <x v="0"/>
    <s v="XL"/>
    <s v="Gray"/>
    <n v="105.37"/>
    <n v="0"/>
    <n v="105.37"/>
    <d v="2025-04-15T00:00:00"/>
    <n v="24"/>
    <n v="1.2"/>
    <n v="1.2"/>
    <b v="0"/>
    <s v="null"/>
    <s v="No Return"/>
    <n v="2528.88"/>
  </r>
  <r>
    <s v="FB001741"/>
    <s v="Tops"/>
    <s v="H&amp;M"/>
    <x v="3"/>
    <s v="S"/>
    <s v="Brown"/>
    <n v="44.42"/>
    <n v="0"/>
    <n v="44.42"/>
    <d v="2025-08-06T00:00:00"/>
    <n v="49"/>
    <s v="null"/>
    <n v="3"/>
    <b v="0"/>
    <s v="null"/>
    <s v="No Return"/>
    <n v="2176.58"/>
  </r>
  <r>
    <s v="FB001742"/>
    <s v="Shoes"/>
    <s v="Uniqlo"/>
    <x v="0"/>
    <s v="XS"/>
    <s v="Gray"/>
    <n v="164.86"/>
    <n v="14.3"/>
    <n v="141.29"/>
    <d v="2025-03-14T00:00:00"/>
    <n v="7"/>
    <n v="2.2999999999999998"/>
    <n v="2.2999999999999998"/>
    <b v="0"/>
    <s v="null"/>
    <s v="No Return"/>
    <n v="989.03"/>
  </r>
  <r>
    <s v="FB001743"/>
    <s v="Shoes"/>
    <s v="Mango"/>
    <x v="2"/>
    <s v="XXL"/>
    <s v="Black"/>
    <n v="163.88"/>
    <n v="5.9"/>
    <n v="154.21"/>
    <d v="2025-08-06T00:00:00"/>
    <n v="39"/>
    <n v="2.6"/>
    <n v="2.6"/>
    <b v="0"/>
    <s v="null"/>
    <s v="No Return"/>
    <n v="6014.1900000000005"/>
  </r>
  <r>
    <s v="FB001744"/>
    <s v="Bottoms"/>
    <s v="Zara"/>
    <x v="2"/>
    <s v="XS"/>
    <s v="Green"/>
    <n v="36.54"/>
    <n v="5.3"/>
    <n v="34.6"/>
    <d v="2025-08-06T00:00:00"/>
    <n v="13"/>
    <n v="2.5"/>
    <n v="2.5"/>
    <b v="0"/>
    <s v="null"/>
    <s v="No Return"/>
    <n v="449.8"/>
  </r>
  <r>
    <s v="FB001745"/>
    <s v="Dresses"/>
    <s v="Banana Republic"/>
    <x v="0"/>
    <s v="M"/>
    <s v="Red"/>
    <n v="99.97"/>
    <n v="0"/>
    <n v="99.97"/>
    <d v="2024-10-16T00:00:00"/>
    <n v="38"/>
    <n v="1.4"/>
    <n v="1.4"/>
    <b v="0"/>
    <s v="null"/>
    <s v="No Return"/>
    <n v="3798.86"/>
  </r>
  <r>
    <s v="FB001746"/>
    <s v="Outerwear"/>
    <s v="Ann Taylor"/>
    <x v="3"/>
    <s v="XL"/>
    <s v="Red"/>
    <n v="194.78"/>
    <n v="0"/>
    <n v="194.78"/>
    <d v="2025-08-06T00:00:00"/>
    <n v="31"/>
    <s v="null"/>
    <n v="3"/>
    <b v="0"/>
    <s v="null"/>
    <s v="No Return"/>
    <n v="6038.18"/>
  </r>
  <r>
    <s v="FB001747"/>
    <s v="Outerwear"/>
    <s v="Uniqlo"/>
    <x v="2"/>
    <s v="XS"/>
    <s v="Blue"/>
    <n v="208.93"/>
    <n v="0"/>
    <n v="208.93"/>
    <d v="2025-08-06T00:00:00"/>
    <n v="12"/>
    <n v="2.2999999999999998"/>
    <n v="2.2999999999999998"/>
    <b v="0"/>
    <s v="null"/>
    <s v="No Return"/>
    <n v="2507.16"/>
  </r>
  <r>
    <s v="FB001748"/>
    <s v="Bottoms"/>
    <s v="Ann Taylor"/>
    <x v="0"/>
    <s v="XS"/>
    <s v="Red"/>
    <n v="68.459999999999994"/>
    <n v="50"/>
    <n v="34.229999999999997"/>
    <d v="2025-01-26T00:00:00"/>
    <n v="24"/>
    <n v="1.9"/>
    <n v="1.9"/>
    <b v="0"/>
    <s v="null"/>
    <s v="No Return"/>
    <n v="821.52"/>
  </r>
  <r>
    <s v="FB001749"/>
    <s v="Accessories"/>
    <s v="Banana Republic"/>
    <x v="1"/>
    <s v="null"/>
    <s v="Purple"/>
    <n v="30.26"/>
    <n v="50"/>
    <n v="15.13"/>
    <d v="2025-08-06T00:00:00"/>
    <n v="23"/>
    <n v="1.4"/>
    <n v="1.4"/>
    <b v="0"/>
    <s v="null"/>
    <s v="No Return"/>
    <n v="347.99"/>
  </r>
  <r>
    <s v="FB001750"/>
    <s v="Outerwear"/>
    <s v="Mango"/>
    <x v="3"/>
    <s v="XS"/>
    <s v="Green"/>
    <n v="186.66"/>
    <n v="30.9"/>
    <n v="128.97999999999999"/>
    <d v="2025-08-06T00:00:00"/>
    <n v="7"/>
    <n v="1"/>
    <n v="1"/>
    <b v="0"/>
    <s v="null"/>
    <s v="No Return"/>
    <n v="902.8599999999999"/>
  </r>
  <r>
    <s v="FB001751"/>
    <s v="Tops"/>
    <s v="Zara"/>
    <x v="1"/>
    <s v="S"/>
    <s v="Black"/>
    <n v="78.05"/>
    <n v="48.1"/>
    <n v="40.51"/>
    <d v="2025-08-06T00:00:00"/>
    <n v="36"/>
    <n v="2.9"/>
    <n v="2.9"/>
    <b v="1"/>
    <s v="Changed Mind"/>
    <s v="Changed Mind"/>
    <n v="1458.36"/>
  </r>
  <r>
    <s v="FB001752"/>
    <s v="Tops"/>
    <s v="Uniqlo"/>
    <x v="0"/>
    <s v="M"/>
    <s v="Purple"/>
    <n v="104.75"/>
    <n v="0"/>
    <n v="104.75"/>
    <d v="2024-10-26T00:00:00"/>
    <n v="11"/>
    <s v="null"/>
    <n v="3"/>
    <b v="0"/>
    <s v="null"/>
    <s v="No Return"/>
    <n v="1152.25"/>
  </r>
  <r>
    <s v="FB001753"/>
    <s v="Shoes"/>
    <s v="Uniqlo"/>
    <x v="3"/>
    <s v="M"/>
    <s v="Brown"/>
    <n v="121.33"/>
    <n v="0"/>
    <n v="121.33"/>
    <d v="2025-08-06T00:00:00"/>
    <n v="30"/>
    <n v="4.2"/>
    <n v="4.2"/>
    <b v="0"/>
    <s v="null"/>
    <s v="No Return"/>
    <n v="3639.9"/>
  </r>
  <r>
    <s v="FB001754"/>
    <s v="Dresses"/>
    <s v="Mango"/>
    <x v="2"/>
    <s v="XXL"/>
    <s v="Green"/>
    <n v="78.09"/>
    <n v="0"/>
    <n v="78.09"/>
    <d v="2025-08-06T00:00:00"/>
    <n v="6"/>
    <n v="2"/>
    <n v="2"/>
    <b v="0"/>
    <s v="null"/>
    <s v="No Return"/>
    <n v="468.54"/>
  </r>
  <r>
    <s v="FB001755"/>
    <s v="Tops"/>
    <s v="Uniqlo"/>
    <x v="2"/>
    <s v="XXL"/>
    <s v="Red"/>
    <n v="109.19"/>
    <n v="0"/>
    <n v="109.19"/>
    <d v="2025-08-06T00:00:00"/>
    <n v="47"/>
    <n v="4.5"/>
    <n v="4.5"/>
    <b v="0"/>
    <s v="null"/>
    <s v="No Return"/>
    <n v="5131.93"/>
  </r>
  <r>
    <s v="FB001756"/>
    <s v="Shoes"/>
    <s v="Ann Taylor"/>
    <x v="1"/>
    <s v="L"/>
    <s v="Black"/>
    <n v="126.74"/>
    <n v="0"/>
    <n v="126.74"/>
    <d v="2025-08-06T00:00:00"/>
    <n v="2"/>
    <n v="2.9"/>
    <n v="2.9"/>
    <b v="0"/>
    <s v="null"/>
    <s v="No Return"/>
    <n v="253.48"/>
  </r>
  <r>
    <s v="FB001757"/>
    <s v="Shoes"/>
    <s v="H&amp;M"/>
    <x v="0"/>
    <s v="XL"/>
    <s v="Black"/>
    <n v="95.85"/>
    <n v="0"/>
    <n v="95.85"/>
    <d v="2025-02-15T00:00:00"/>
    <n v="45"/>
    <n v="5"/>
    <n v="5"/>
    <b v="0"/>
    <s v="null"/>
    <s v="No Return"/>
    <n v="4313.25"/>
  </r>
  <r>
    <s v="FB001758"/>
    <s v="Outerwear"/>
    <s v="Mango"/>
    <x v="3"/>
    <s v="S"/>
    <s v="Blue"/>
    <n v="213.98"/>
    <n v="0"/>
    <n v="213.98"/>
    <d v="2025-08-06T00:00:00"/>
    <n v="38"/>
    <s v="null"/>
    <n v="3"/>
    <b v="0"/>
    <s v="null"/>
    <s v="No Return"/>
    <n v="8131.24"/>
  </r>
  <r>
    <s v="FB001759"/>
    <s v="Shoes"/>
    <s v="Forever21"/>
    <x v="0"/>
    <s v="XXL"/>
    <s v="Beige"/>
    <n v="146.22999999999999"/>
    <n v="40"/>
    <n v="87.74"/>
    <d v="2025-01-27T00:00:00"/>
    <n v="17"/>
    <n v="2.6"/>
    <n v="2.6"/>
    <b v="1"/>
    <s v="Quality Issue"/>
    <s v="Quality Issue"/>
    <n v="1491.58"/>
  </r>
  <r>
    <s v="FB001760"/>
    <s v="Bottoms"/>
    <s v="Mango"/>
    <x v="1"/>
    <s v="L"/>
    <s v="Pink"/>
    <n v="115.57"/>
    <n v="16.100000000000001"/>
    <n v="96.96"/>
    <d v="2025-08-06T00:00:00"/>
    <n v="32"/>
    <n v="3.1"/>
    <n v="3.1"/>
    <b v="1"/>
    <s v="Size Issue"/>
    <s v="Size Issue"/>
    <n v="3102.72"/>
  </r>
  <r>
    <s v="FB001761"/>
    <s v="Accessories"/>
    <s v="Banana Republic"/>
    <x v="0"/>
    <s v="null"/>
    <s v="Blue"/>
    <n v="66.62"/>
    <n v="0"/>
    <n v="66.62"/>
    <d v="2024-10-27T00:00:00"/>
    <n v="37"/>
    <s v="null"/>
    <n v="3"/>
    <b v="0"/>
    <s v="null"/>
    <s v="No Return"/>
    <n v="2464.94"/>
  </r>
  <r>
    <s v="FB001762"/>
    <s v="Dresses"/>
    <s v="Banana Republic"/>
    <x v="0"/>
    <s v="XS"/>
    <s v="Purple"/>
    <n v="60.37"/>
    <n v="23.1"/>
    <n v="46.42"/>
    <d v="2025-03-14T00:00:00"/>
    <n v="30"/>
    <n v="4.8"/>
    <n v="4.8"/>
    <b v="0"/>
    <s v="null"/>
    <s v="No Return"/>
    <n v="1392.6000000000001"/>
  </r>
  <r>
    <s v="FB001763"/>
    <s v="Shoes"/>
    <s v="H&amp;M"/>
    <x v="1"/>
    <s v="M"/>
    <s v="Blue"/>
    <n v="83.2"/>
    <n v="57.1"/>
    <n v="35.69"/>
    <d v="2025-08-06T00:00:00"/>
    <n v="10"/>
    <n v="3.3"/>
    <n v="3.3"/>
    <b v="0"/>
    <s v="null"/>
    <s v="No Return"/>
    <n v="356.9"/>
  </r>
  <r>
    <s v="FB001764"/>
    <s v="Outerwear"/>
    <s v="Uniqlo"/>
    <x v="3"/>
    <s v="S"/>
    <s v="Navy"/>
    <n v="204.47"/>
    <n v="3.6"/>
    <n v="197.11"/>
    <d v="2025-08-06T00:00:00"/>
    <n v="26"/>
    <s v="null"/>
    <n v="3"/>
    <b v="0"/>
    <s v="null"/>
    <s v="No Return"/>
    <n v="5124.8600000000006"/>
  </r>
  <r>
    <s v="FB001765"/>
    <s v="Accessories"/>
    <s v="Mango"/>
    <x v="2"/>
    <s v="null"/>
    <s v="Purple"/>
    <n v="52.73"/>
    <n v="0"/>
    <n v="52.73"/>
    <d v="2025-08-06T00:00:00"/>
    <n v="42"/>
    <s v="null"/>
    <n v="3"/>
    <b v="0"/>
    <s v="null"/>
    <s v="No Return"/>
    <n v="2214.66"/>
  </r>
  <r>
    <s v="FB001766"/>
    <s v="Bottoms"/>
    <s v="Forever21"/>
    <x v="2"/>
    <s v="XXL"/>
    <s v="Beige"/>
    <n v="61.1"/>
    <n v="0"/>
    <n v="61.1"/>
    <d v="2025-08-06T00:00:00"/>
    <n v="30"/>
    <n v="4.5999999999999996"/>
    <n v="4.5999999999999996"/>
    <b v="0"/>
    <s v="null"/>
    <s v="No Return"/>
    <n v="1833"/>
  </r>
  <r>
    <s v="FB001767"/>
    <s v="Outerwear"/>
    <s v="Zara"/>
    <x v="3"/>
    <s v="S"/>
    <s v="Gray"/>
    <n v="227.92"/>
    <n v="0"/>
    <n v="227.92"/>
    <d v="2025-08-06T00:00:00"/>
    <n v="34"/>
    <s v="null"/>
    <n v="3"/>
    <b v="0"/>
    <s v="null"/>
    <s v="No Return"/>
    <n v="7749.28"/>
  </r>
  <r>
    <s v="FB001768"/>
    <s v="Dresses"/>
    <s v="H&amp;M"/>
    <x v="2"/>
    <s v="L"/>
    <s v="Blue"/>
    <n v="111.55"/>
    <n v="0"/>
    <n v="111.55"/>
    <d v="2025-08-06T00:00:00"/>
    <n v="14"/>
    <s v="null"/>
    <n v="3"/>
    <b v="0"/>
    <s v="null"/>
    <s v="No Return"/>
    <n v="1561.7"/>
  </r>
  <r>
    <s v="FB001769"/>
    <s v="Bottoms"/>
    <s v="Forever21"/>
    <x v="2"/>
    <s v="XS"/>
    <s v="Pink"/>
    <n v="29.09"/>
    <n v="29.6"/>
    <n v="20.48"/>
    <d v="2025-08-06T00:00:00"/>
    <n v="25"/>
    <n v="4.8"/>
    <n v="4.8"/>
    <b v="0"/>
    <s v="null"/>
    <s v="No Return"/>
    <n v="512"/>
  </r>
  <r>
    <s v="FB001770"/>
    <s v="Dresses"/>
    <s v="H&amp;M"/>
    <x v="2"/>
    <s v="M"/>
    <s v="Pink"/>
    <n v="179.71"/>
    <n v="0"/>
    <n v="179.71"/>
    <d v="2025-08-06T00:00:00"/>
    <n v="9"/>
    <n v="3.9"/>
    <n v="3.9"/>
    <b v="0"/>
    <s v="null"/>
    <s v="No Return"/>
    <n v="1617.39"/>
  </r>
  <r>
    <s v="FB001771"/>
    <s v="Accessories"/>
    <s v="H&amp;M"/>
    <x v="3"/>
    <s v="null"/>
    <s v="Pink"/>
    <n v="52.76"/>
    <n v="39.4"/>
    <n v="31.97"/>
    <d v="2025-08-06T00:00:00"/>
    <n v="0"/>
    <n v="1.4"/>
    <n v="1.4"/>
    <b v="0"/>
    <s v="null"/>
    <s v="No Return"/>
    <n v="0"/>
  </r>
  <r>
    <s v="FB001772"/>
    <s v="Accessories"/>
    <s v="Uniqlo"/>
    <x v="0"/>
    <s v="null"/>
    <s v="Green"/>
    <n v="67.900000000000006"/>
    <n v="0"/>
    <n v="67.900000000000006"/>
    <d v="2024-12-31T00:00:00"/>
    <n v="1"/>
    <n v="1.3"/>
    <n v="1.3"/>
    <b v="0"/>
    <s v="null"/>
    <s v="No Return"/>
    <n v="67.900000000000006"/>
  </r>
  <r>
    <s v="FB001773"/>
    <s v="Accessories"/>
    <s v="Uniqlo"/>
    <x v="2"/>
    <s v="null"/>
    <s v="Navy"/>
    <n v="46.77"/>
    <n v="40.799999999999997"/>
    <n v="27.69"/>
    <d v="2025-08-06T00:00:00"/>
    <n v="25"/>
    <n v="2.6"/>
    <n v="2.6"/>
    <b v="0"/>
    <s v="null"/>
    <s v="No Return"/>
    <n v="692.25"/>
  </r>
  <r>
    <s v="FB001774"/>
    <s v="Tops"/>
    <s v="Uniqlo"/>
    <x v="1"/>
    <s v="XL"/>
    <s v="Navy"/>
    <n v="91.6"/>
    <n v="0"/>
    <n v="91.6"/>
    <d v="2025-08-06T00:00:00"/>
    <n v="6"/>
    <n v="2.7"/>
    <n v="2.7"/>
    <b v="0"/>
    <s v="null"/>
    <s v="No Return"/>
    <n v="549.59999999999991"/>
  </r>
  <r>
    <s v="FB001775"/>
    <s v="Outerwear"/>
    <s v="Uniqlo"/>
    <x v="0"/>
    <s v="XS"/>
    <s v="Pink"/>
    <n v="230.39"/>
    <n v="4.2"/>
    <n v="220.71"/>
    <d v="2024-10-15T00:00:00"/>
    <n v="34"/>
    <n v="3.5"/>
    <n v="3.5"/>
    <b v="0"/>
    <s v="null"/>
    <s v="No Return"/>
    <n v="7504.14"/>
  </r>
  <r>
    <s v="FB001776"/>
    <s v="Outerwear"/>
    <s v="Ann Taylor"/>
    <x v="2"/>
    <s v="M"/>
    <s v="Blue"/>
    <n v="118.37"/>
    <n v="0"/>
    <n v="118.37"/>
    <d v="2025-08-06T00:00:00"/>
    <n v="45"/>
    <s v="null"/>
    <n v="3"/>
    <b v="0"/>
    <s v="null"/>
    <s v="No Return"/>
    <n v="5326.6500000000005"/>
  </r>
  <r>
    <s v="FB001777"/>
    <s v="Shoes"/>
    <s v="Gap"/>
    <x v="1"/>
    <s v="M"/>
    <s v="Red"/>
    <n v="81.260000000000005"/>
    <n v="32.700000000000003"/>
    <n v="54.69"/>
    <d v="2025-08-06T00:00:00"/>
    <n v="2"/>
    <n v="3.3"/>
    <n v="3.3"/>
    <b v="0"/>
    <s v="null"/>
    <s v="No Return"/>
    <n v="109.38"/>
  </r>
  <r>
    <s v="FB001778"/>
    <s v="Accessories"/>
    <s v="H&amp;M"/>
    <x v="2"/>
    <s v="null"/>
    <s v="Purple"/>
    <n v="57.21"/>
    <n v="18"/>
    <n v="46.91"/>
    <d v="2025-08-06T00:00:00"/>
    <n v="7"/>
    <n v="2.5"/>
    <n v="2.5"/>
    <b v="0"/>
    <s v="null"/>
    <s v="No Return"/>
    <n v="328.37"/>
  </r>
  <r>
    <s v="FB001779"/>
    <s v="Dresses"/>
    <s v="Forever21"/>
    <x v="3"/>
    <s v="XL"/>
    <s v="Brown"/>
    <n v="74.53"/>
    <n v="0"/>
    <n v="74.53"/>
    <d v="2025-08-06T00:00:00"/>
    <n v="9"/>
    <s v="null"/>
    <n v="3"/>
    <b v="0"/>
    <s v="null"/>
    <s v="No Return"/>
    <n v="670.77"/>
  </r>
  <r>
    <s v="FB001780"/>
    <s v="Dresses"/>
    <s v="Banana Republic"/>
    <x v="3"/>
    <s v="M"/>
    <s v="Red"/>
    <n v="69.540000000000006"/>
    <n v="0"/>
    <n v="69.540000000000006"/>
    <d v="2025-08-06T00:00:00"/>
    <n v="40"/>
    <n v="3.2"/>
    <n v="3.2"/>
    <b v="1"/>
    <s v="Size Issue"/>
    <s v="Size Issue"/>
    <n v="2781.6000000000004"/>
  </r>
  <r>
    <s v="FB001781"/>
    <s v="Dresses"/>
    <s v="Ann Taylor"/>
    <x v="3"/>
    <s v="XL"/>
    <s v="Brown"/>
    <n v="102.71"/>
    <n v="55.9"/>
    <n v="45.3"/>
    <d v="2025-08-06T00:00:00"/>
    <n v="31"/>
    <n v="4.5999999999999996"/>
    <n v="4.5999999999999996"/>
    <b v="0"/>
    <s v="null"/>
    <s v="No Return"/>
    <n v="1404.3"/>
  </r>
  <r>
    <s v="FB001782"/>
    <s v="Shoes"/>
    <s v="Gap"/>
    <x v="3"/>
    <s v="L"/>
    <s v="Beige"/>
    <n v="117.82"/>
    <n v="0"/>
    <n v="117.82"/>
    <d v="2025-08-06T00:00:00"/>
    <n v="7"/>
    <n v="4.9000000000000004"/>
    <n v="4.9000000000000004"/>
    <b v="0"/>
    <s v="null"/>
    <s v="No Return"/>
    <n v="824.74"/>
  </r>
  <r>
    <s v="FB001783"/>
    <s v="Accessories"/>
    <s v="Gap"/>
    <x v="0"/>
    <s v="null"/>
    <s v="Purple"/>
    <n v="61.01"/>
    <n v="0"/>
    <n v="61.01"/>
    <d v="2025-04-25T00:00:00"/>
    <n v="30"/>
    <n v="3.4"/>
    <n v="3.4"/>
    <b v="0"/>
    <s v="null"/>
    <s v="No Return"/>
    <n v="1830.3"/>
  </r>
  <r>
    <s v="FB001784"/>
    <s v="Outerwear"/>
    <s v="Forever21"/>
    <x v="1"/>
    <s v="XL"/>
    <s v="Pink"/>
    <n v="222.01"/>
    <n v="0"/>
    <n v="222.01"/>
    <d v="2025-08-06T00:00:00"/>
    <n v="27"/>
    <n v="2.1"/>
    <n v="2.1"/>
    <b v="0"/>
    <s v="null"/>
    <s v="No Return"/>
    <n v="5994.2699999999995"/>
  </r>
  <r>
    <s v="FB001785"/>
    <s v="Outerwear"/>
    <s v="H&amp;M"/>
    <x v="3"/>
    <s v="L"/>
    <s v="Brown"/>
    <n v="123.55"/>
    <n v="0"/>
    <n v="123.55"/>
    <d v="2025-08-06T00:00:00"/>
    <n v="28"/>
    <n v="1.2"/>
    <n v="1.2"/>
    <b v="0"/>
    <s v="null"/>
    <s v="No Return"/>
    <n v="3459.4"/>
  </r>
  <r>
    <s v="FB001786"/>
    <s v="Accessories"/>
    <s v="Zara"/>
    <x v="2"/>
    <s v="null"/>
    <s v="Black"/>
    <n v="24.65"/>
    <n v="0"/>
    <n v="24.65"/>
    <d v="2025-08-06T00:00:00"/>
    <n v="43"/>
    <n v="1.1000000000000001"/>
    <n v="1.1000000000000001"/>
    <b v="0"/>
    <s v="null"/>
    <s v="No Return"/>
    <n v="1059.95"/>
  </r>
  <r>
    <s v="FB001787"/>
    <s v="Outerwear"/>
    <s v="Banana Republic"/>
    <x v="2"/>
    <s v="XXL"/>
    <s v="Navy"/>
    <n v="168.8"/>
    <n v="0"/>
    <n v="168.8"/>
    <d v="2025-08-06T00:00:00"/>
    <n v="1"/>
    <n v="1"/>
    <n v="1"/>
    <b v="0"/>
    <s v="null"/>
    <s v="No Return"/>
    <n v="168.8"/>
  </r>
  <r>
    <s v="FB001788"/>
    <s v="Tops"/>
    <s v="Gap"/>
    <x v="2"/>
    <s v="S"/>
    <s v="Green"/>
    <n v="39.159999999999997"/>
    <n v="40.1"/>
    <n v="23.46"/>
    <d v="2025-08-06T00:00:00"/>
    <n v="4"/>
    <n v="2.8"/>
    <n v="2.8"/>
    <b v="0"/>
    <s v="null"/>
    <s v="No Return"/>
    <n v="93.84"/>
  </r>
  <r>
    <s v="FB001789"/>
    <s v="Bottoms"/>
    <s v="H&amp;M"/>
    <x v="2"/>
    <s v="null"/>
    <s v="Brown"/>
    <n v="74.760000000000005"/>
    <n v="0"/>
    <n v="74.760000000000005"/>
    <d v="2025-08-06T00:00:00"/>
    <n v="50"/>
    <n v="4.4000000000000004"/>
    <n v="4.4000000000000004"/>
    <b v="1"/>
    <s v="Color Mismatch"/>
    <s v="Color Mismatch"/>
    <n v="3738.0000000000005"/>
  </r>
  <r>
    <s v="FB001790"/>
    <s v="Accessories"/>
    <s v="Gap"/>
    <x v="1"/>
    <s v="null"/>
    <s v="Navy"/>
    <n v="37"/>
    <n v="0"/>
    <n v="37"/>
    <d v="2025-08-06T00:00:00"/>
    <n v="5"/>
    <n v="4.9000000000000004"/>
    <n v="4.9000000000000004"/>
    <b v="0"/>
    <s v="null"/>
    <s v="No Return"/>
    <n v="185"/>
  </r>
  <r>
    <s v="FB001791"/>
    <s v="Accessories"/>
    <s v="Mango"/>
    <x v="1"/>
    <s v="null"/>
    <s v="Black"/>
    <n v="67.38"/>
    <n v="0"/>
    <n v="67.38"/>
    <d v="2025-08-06T00:00:00"/>
    <n v="15"/>
    <n v="1.6"/>
    <n v="1.6"/>
    <b v="0"/>
    <s v="null"/>
    <s v="No Return"/>
    <n v="1010.6999999999999"/>
  </r>
  <r>
    <s v="FB001792"/>
    <s v="Bottoms"/>
    <s v="H&amp;M"/>
    <x v="3"/>
    <s v="XS"/>
    <s v="White"/>
    <n v="77.44"/>
    <n v="1.4"/>
    <n v="76.36"/>
    <d v="2025-08-06T00:00:00"/>
    <n v="18"/>
    <n v="3.3"/>
    <n v="3.3"/>
    <b v="0"/>
    <s v="null"/>
    <s v="No Return"/>
    <n v="1374.48"/>
  </r>
  <r>
    <s v="FB001793"/>
    <s v="Outerwear"/>
    <s v="H&amp;M"/>
    <x v="3"/>
    <s v="XS"/>
    <s v="Gray"/>
    <n v="215.06"/>
    <n v="0"/>
    <n v="215.06"/>
    <d v="2025-08-06T00:00:00"/>
    <n v="50"/>
    <n v="1.6"/>
    <n v="1.6"/>
    <b v="0"/>
    <s v="null"/>
    <s v="No Return"/>
    <n v="10753"/>
  </r>
  <r>
    <s v="FB001794"/>
    <s v="Outerwear"/>
    <s v="Banana Republic"/>
    <x v="1"/>
    <s v="XS"/>
    <s v="Gray"/>
    <n v="141.44"/>
    <n v="0"/>
    <n v="141.44"/>
    <d v="2025-08-06T00:00:00"/>
    <n v="34"/>
    <n v="2.4"/>
    <n v="2.4"/>
    <b v="0"/>
    <s v="null"/>
    <s v="No Return"/>
    <n v="4808.96"/>
  </r>
  <r>
    <s v="FB001795"/>
    <s v="Dresses"/>
    <s v="Ann Taylor"/>
    <x v="0"/>
    <s v="XXL"/>
    <s v="White"/>
    <n v="151.83000000000001"/>
    <n v="0"/>
    <n v="151.83000000000001"/>
    <d v="2025-06-17T00:00:00"/>
    <n v="24"/>
    <n v="4.3"/>
    <n v="4.3"/>
    <b v="1"/>
    <s v="Wrong Item"/>
    <s v="Wrong Item"/>
    <n v="3643.92"/>
  </r>
  <r>
    <s v="FB001796"/>
    <s v="Outerwear"/>
    <s v="Gap"/>
    <x v="1"/>
    <s v="XL"/>
    <s v="Gray"/>
    <n v="140.07"/>
    <n v="0"/>
    <n v="140.07"/>
    <d v="2025-08-06T00:00:00"/>
    <n v="23"/>
    <n v="2.7"/>
    <n v="2.7"/>
    <b v="0"/>
    <s v="null"/>
    <s v="No Return"/>
    <n v="3221.6099999999997"/>
  </r>
  <r>
    <s v="FB001797"/>
    <s v="Dresses"/>
    <s v="Mango"/>
    <x v="3"/>
    <s v="XXL"/>
    <s v="Pink"/>
    <n v="94.26"/>
    <n v="28.9"/>
    <n v="67.02"/>
    <d v="2025-08-06T00:00:00"/>
    <n v="44"/>
    <n v="3.6"/>
    <n v="3.6"/>
    <b v="0"/>
    <s v="null"/>
    <s v="No Return"/>
    <n v="2948.8799999999997"/>
  </r>
  <r>
    <s v="FB001798"/>
    <s v="Accessories"/>
    <s v="Ann Taylor"/>
    <x v="1"/>
    <s v="null"/>
    <s v="Green"/>
    <n v="55.79"/>
    <n v="27.3"/>
    <n v="40.56"/>
    <d v="2025-08-06T00:00:00"/>
    <n v="39"/>
    <n v="4.9000000000000004"/>
    <n v="4.9000000000000004"/>
    <b v="0"/>
    <s v="null"/>
    <s v="No Return"/>
    <n v="1581.8400000000001"/>
  </r>
  <r>
    <s v="FB001799"/>
    <s v="Accessories"/>
    <s v="Gap"/>
    <x v="1"/>
    <s v="null"/>
    <s v="Black"/>
    <n v="58.99"/>
    <n v="0"/>
    <n v="58.99"/>
    <d v="2025-08-06T00:00:00"/>
    <n v="50"/>
    <n v="2.7"/>
    <n v="2.7"/>
    <b v="0"/>
    <s v="null"/>
    <s v="No Return"/>
    <n v="2949.5"/>
  </r>
  <r>
    <s v="FB001800"/>
    <s v="Bottoms"/>
    <s v="Forever21"/>
    <x v="3"/>
    <s v="XXL"/>
    <s v="Purple"/>
    <n v="61.96"/>
    <n v="0"/>
    <n v="61.96"/>
    <d v="2025-08-06T00:00:00"/>
    <n v="13"/>
    <n v="3.9"/>
    <n v="3.9"/>
    <b v="0"/>
    <s v="null"/>
    <s v="No Return"/>
    <n v="805.48"/>
  </r>
  <r>
    <s v="FB001801"/>
    <s v="Bottoms"/>
    <s v="Zara"/>
    <x v="2"/>
    <s v="L"/>
    <s v="Brown"/>
    <n v="104.25"/>
    <n v="0"/>
    <n v="104.25"/>
    <d v="2025-08-06T00:00:00"/>
    <n v="35"/>
    <n v="3.1"/>
    <n v="3.1"/>
    <b v="0"/>
    <s v="null"/>
    <s v="No Return"/>
    <n v="3648.75"/>
  </r>
  <r>
    <s v="FB001802"/>
    <s v="Outerwear"/>
    <s v="H&amp;M"/>
    <x v="1"/>
    <s v="L"/>
    <s v="Gray"/>
    <n v="102.68"/>
    <n v="0"/>
    <n v="102.68"/>
    <d v="2025-08-06T00:00:00"/>
    <n v="18"/>
    <n v="1.9"/>
    <n v="1.9"/>
    <b v="0"/>
    <s v="null"/>
    <s v="No Return"/>
    <n v="1848.2400000000002"/>
  </r>
  <r>
    <s v="FB001803"/>
    <s v="Dresses"/>
    <s v="Gap"/>
    <x v="1"/>
    <s v="XXL"/>
    <s v="Beige"/>
    <n v="131.05000000000001"/>
    <n v="32.6"/>
    <n v="88.33"/>
    <d v="2025-08-06T00:00:00"/>
    <n v="9"/>
    <s v="null"/>
    <n v="3"/>
    <b v="0"/>
    <s v="null"/>
    <s v="No Return"/>
    <n v="794.97"/>
  </r>
  <r>
    <s v="FB001804"/>
    <s v="Outerwear"/>
    <s v="Banana Republic"/>
    <x v="0"/>
    <s v="XS"/>
    <s v="Navy"/>
    <n v="139.72999999999999"/>
    <n v="54.3"/>
    <n v="63.86"/>
    <d v="2025-03-27T00:00:00"/>
    <n v="38"/>
    <s v="null"/>
    <n v="3"/>
    <b v="1"/>
    <s v="Changed Mind"/>
    <s v="Changed Mind"/>
    <n v="2426.6799999999998"/>
  </r>
  <r>
    <s v="FB001805"/>
    <s v="Accessories"/>
    <s v="Forever21"/>
    <x v="1"/>
    <s v="null"/>
    <s v="Navy"/>
    <n v="17.59"/>
    <n v="0"/>
    <n v="17.59"/>
    <d v="2025-08-06T00:00:00"/>
    <n v="14"/>
    <s v="null"/>
    <n v="3"/>
    <b v="0"/>
    <s v="null"/>
    <s v="No Return"/>
    <n v="246.26"/>
  </r>
  <r>
    <s v="FB001806"/>
    <s v="Shoes"/>
    <s v="Zara"/>
    <x v="2"/>
    <s v="L"/>
    <s v="Red"/>
    <n v="115.09"/>
    <n v="0"/>
    <n v="115.09"/>
    <d v="2025-08-06T00:00:00"/>
    <n v="10"/>
    <n v="2.5"/>
    <n v="2.5"/>
    <b v="0"/>
    <s v="null"/>
    <s v="No Return"/>
    <n v="1150.9000000000001"/>
  </r>
  <r>
    <s v="FB001807"/>
    <s v="Accessories"/>
    <s v="Zara"/>
    <x v="3"/>
    <s v="null"/>
    <s v="Black"/>
    <n v="73.75"/>
    <n v="0"/>
    <n v="73.75"/>
    <d v="2025-08-06T00:00:00"/>
    <n v="23"/>
    <n v="4.5"/>
    <n v="4.5"/>
    <b v="0"/>
    <s v="null"/>
    <s v="No Return"/>
    <n v="1696.25"/>
  </r>
  <r>
    <s v="FB001808"/>
    <s v="Accessories"/>
    <s v="Ann Taylor"/>
    <x v="1"/>
    <s v="null"/>
    <s v="Navy"/>
    <n v="66.77"/>
    <n v="0"/>
    <n v="66.77"/>
    <d v="2025-08-06T00:00:00"/>
    <n v="28"/>
    <n v="5"/>
    <n v="5"/>
    <b v="1"/>
    <s v="Size Issue"/>
    <s v="Size Issue"/>
    <n v="1869.56"/>
  </r>
  <r>
    <s v="FB001809"/>
    <s v="Tops"/>
    <s v="H&amp;M"/>
    <x v="2"/>
    <s v="L"/>
    <s v="White"/>
    <n v="63.92"/>
    <n v="0"/>
    <n v="63.92"/>
    <d v="2025-08-06T00:00:00"/>
    <n v="10"/>
    <n v="4.4000000000000004"/>
    <n v="4.4000000000000004"/>
    <b v="0"/>
    <s v="null"/>
    <s v="No Return"/>
    <n v="639.20000000000005"/>
  </r>
  <r>
    <s v="FB001810"/>
    <s v="Accessories"/>
    <s v="H&amp;M"/>
    <x v="2"/>
    <s v="null"/>
    <s v="Green"/>
    <n v="26.26"/>
    <n v="0"/>
    <n v="26.26"/>
    <d v="2025-08-06T00:00:00"/>
    <n v="27"/>
    <s v="null"/>
    <n v="3"/>
    <b v="0"/>
    <s v="null"/>
    <s v="No Return"/>
    <n v="709.0200000000001"/>
  </r>
  <r>
    <s v="FB001811"/>
    <s v="Accessories"/>
    <s v="H&amp;M"/>
    <x v="0"/>
    <s v="null"/>
    <s v="White"/>
    <n v="62.58"/>
    <n v="8.8000000000000007"/>
    <n v="57.07"/>
    <d v="2024-11-06T00:00:00"/>
    <n v="1"/>
    <n v="1.7"/>
    <n v="1.7"/>
    <b v="0"/>
    <s v="null"/>
    <s v="No Return"/>
    <n v="57.07"/>
  </r>
  <r>
    <s v="FB001812"/>
    <s v="Shoes"/>
    <s v="Banana Republic"/>
    <x v="3"/>
    <s v="S"/>
    <s v="Green"/>
    <n v="143.88"/>
    <n v="0"/>
    <n v="143.88"/>
    <d v="2025-08-06T00:00:00"/>
    <n v="1"/>
    <n v="3.1"/>
    <n v="3.1"/>
    <b v="0"/>
    <s v="null"/>
    <s v="No Return"/>
    <n v="143.88"/>
  </r>
  <r>
    <s v="FB001813"/>
    <s v="Outerwear"/>
    <s v="Zara"/>
    <x v="0"/>
    <s v="XL"/>
    <s v="Blue"/>
    <n v="226.24"/>
    <n v="1.2"/>
    <n v="223.53"/>
    <d v="2025-02-20T00:00:00"/>
    <n v="24"/>
    <n v="4.5"/>
    <n v="4.5"/>
    <b v="0"/>
    <s v="null"/>
    <s v="No Return"/>
    <n v="5364.72"/>
  </r>
  <r>
    <s v="FB001814"/>
    <s v="Shoes"/>
    <s v="Gap"/>
    <x v="0"/>
    <s v="XXL"/>
    <s v="Black"/>
    <n v="164.75"/>
    <n v="0"/>
    <n v="164.75"/>
    <d v="2025-05-02T00:00:00"/>
    <n v="8"/>
    <n v="3.7"/>
    <n v="3.7"/>
    <b v="0"/>
    <s v="null"/>
    <s v="No Return"/>
    <n v="1318"/>
  </r>
  <r>
    <s v="FB001815"/>
    <s v="Bottoms"/>
    <s v="Zara"/>
    <x v="3"/>
    <s v="L"/>
    <s v="Navy"/>
    <n v="56.14"/>
    <n v="0"/>
    <n v="56.14"/>
    <d v="2025-08-06T00:00:00"/>
    <n v="16"/>
    <n v="4.3"/>
    <n v="4.3"/>
    <b v="0"/>
    <s v="null"/>
    <s v="No Return"/>
    <n v="898.24"/>
  </r>
  <r>
    <s v="FB001816"/>
    <s v="Accessories"/>
    <s v="H&amp;M"/>
    <x v="1"/>
    <s v="null"/>
    <s v="Red"/>
    <n v="39.96"/>
    <n v="0"/>
    <n v="39.96"/>
    <d v="2025-08-06T00:00:00"/>
    <n v="49"/>
    <s v="null"/>
    <n v="3"/>
    <b v="0"/>
    <s v="null"/>
    <s v="No Return"/>
    <n v="1958.04"/>
  </r>
  <r>
    <s v="FB001817"/>
    <s v="Bottoms"/>
    <s v="Ann Taylor"/>
    <x v="3"/>
    <s v="L"/>
    <s v="Navy"/>
    <n v="26.5"/>
    <n v="57.9"/>
    <n v="11.16"/>
    <d v="2025-08-06T00:00:00"/>
    <n v="8"/>
    <n v="1.7"/>
    <n v="1.7"/>
    <b v="0"/>
    <s v="null"/>
    <s v="No Return"/>
    <n v="89.28"/>
  </r>
  <r>
    <s v="FB001818"/>
    <s v="Shoes"/>
    <s v="H&amp;M"/>
    <x v="0"/>
    <s v="XXL"/>
    <s v="Brown"/>
    <n v="118.53"/>
    <n v="55"/>
    <n v="53.34"/>
    <d v="2025-04-25T00:00:00"/>
    <n v="2"/>
    <n v="4.9000000000000004"/>
    <n v="4.9000000000000004"/>
    <b v="0"/>
    <s v="null"/>
    <s v="No Return"/>
    <n v="106.68"/>
  </r>
  <r>
    <s v="FB001819"/>
    <s v="Dresses"/>
    <s v="Mango"/>
    <x v="3"/>
    <s v="XL"/>
    <s v="Purple"/>
    <n v="58.08"/>
    <n v="0"/>
    <n v="58.08"/>
    <d v="2025-08-06T00:00:00"/>
    <n v="42"/>
    <n v="1.6"/>
    <n v="1.6"/>
    <b v="0"/>
    <s v="null"/>
    <s v="No Return"/>
    <n v="2439.36"/>
  </r>
  <r>
    <s v="FB001820"/>
    <s v="Shoes"/>
    <s v="H&amp;M"/>
    <x v="3"/>
    <s v="S"/>
    <s v="Navy"/>
    <n v="138.85"/>
    <n v="15"/>
    <n v="118.02"/>
    <d v="2025-08-06T00:00:00"/>
    <n v="17"/>
    <s v="null"/>
    <n v="3"/>
    <b v="0"/>
    <s v="null"/>
    <s v="No Return"/>
    <n v="2006.34"/>
  </r>
  <r>
    <s v="FB001821"/>
    <s v="Bottoms"/>
    <s v="Banana Republic"/>
    <x v="3"/>
    <s v="XS"/>
    <s v="Gray"/>
    <n v="73.33"/>
    <n v="0"/>
    <n v="73.33"/>
    <d v="2025-08-06T00:00:00"/>
    <n v="3"/>
    <n v="3.1"/>
    <n v="3.1"/>
    <b v="1"/>
    <s v="Changed Mind"/>
    <s v="Changed Mind"/>
    <n v="219.99"/>
  </r>
  <r>
    <s v="FB001822"/>
    <s v="Outerwear"/>
    <s v="Forever21"/>
    <x v="1"/>
    <s v="S"/>
    <s v="Green"/>
    <n v="167.73"/>
    <n v="0"/>
    <n v="167.73"/>
    <d v="2025-08-06T00:00:00"/>
    <n v="4"/>
    <n v="4.9000000000000004"/>
    <n v="4.9000000000000004"/>
    <b v="0"/>
    <s v="null"/>
    <s v="No Return"/>
    <n v="670.92"/>
  </r>
  <r>
    <s v="FB001823"/>
    <s v="Tops"/>
    <s v="H&amp;M"/>
    <x v="1"/>
    <s v="XXL"/>
    <s v="Black"/>
    <n v="79.47"/>
    <n v="0"/>
    <n v="79.47"/>
    <d v="2025-08-06T00:00:00"/>
    <n v="31"/>
    <n v="3.7"/>
    <n v="3.7"/>
    <b v="0"/>
    <s v="null"/>
    <s v="No Return"/>
    <n v="2463.5700000000002"/>
  </r>
  <r>
    <s v="FB001824"/>
    <s v="Dresses"/>
    <s v="Forever21"/>
    <x v="3"/>
    <s v="XL"/>
    <s v="White"/>
    <n v="69.12"/>
    <n v="49.4"/>
    <n v="34.97"/>
    <d v="2025-08-06T00:00:00"/>
    <n v="45"/>
    <n v="2.2999999999999998"/>
    <n v="2.2999999999999998"/>
    <b v="0"/>
    <s v="null"/>
    <s v="No Return"/>
    <n v="1573.6499999999999"/>
  </r>
  <r>
    <s v="FB001825"/>
    <s v="Bottoms"/>
    <s v="Mango"/>
    <x v="3"/>
    <s v="S"/>
    <s v="Purple"/>
    <n v="56.18"/>
    <n v="6.7"/>
    <n v="52.42"/>
    <d v="2025-08-06T00:00:00"/>
    <n v="35"/>
    <n v="2.6"/>
    <n v="2.6"/>
    <b v="1"/>
    <s v="Changed Mind"/>
    <s v="Changed Mind"/>
    <n v="1834.7"/>
  </r>
  <r>
    <s v="FB001826"/>
    <s v="Tops"/>
    <s v="Gap"/>
    <x v="1"/>
    <s v="XS"/>
    <s v="Gray"/>
    <n v="51.28"/>
    <n v="48.3"/>
    <n v="26.51"/>
    <d v="2025-08-06T00:00:00"/>
    <n v="9"/>
    <n v="1.1000000000000001"/>
    <n v="1.1000000000000001"/>
    <b v="1"/>
    <s v="Changed Mind"/>
    <s v="Changed Mind"/>
    <n v="238.59"/>
  </r>
  <r>
    <s v="FB001827"/>
    <s v="Outerwear"/>
    <s v="Gap"/>
    <x v="0"/>
    <s v="null"/>
    <s v="Green"/>
    <n v="111.73"/>
    <n v="16.8"/>
    <n v="92.96"/>
    <d v="2025-05-29T00:00:00"/>
    <n v="41"/>
    <n v="1.2"/>
    <n v="1.2"/>
    <b v="0"/>
    <s v="null"/>
    <s v="No Return"/>
    <n v="3811.3599999999997"/>
  </r>
  <r>
    <s v="FB001828"/>
    <s v="Bottoms"/>
    <s v="Ann Taylor"/>
    <x v="2"/>
    <s v="XXL"/>
    <s v="Gray"/>
    <n v="49.08"/>
    <n v="19.899999999999999"/>
    <n v="39.31"/>
    <d v="2025-08-06T00:00:00"/>
    <n v="46"/>
    <n v="1"/>
    <n v="1"/>
    <b v="1"/>
    <s v="Changed Mind"/>
    <s v="Changed Mind"/>
    <n v="1808.2600000000002"/>
  </r>
  <r>
    <s v="FB001829"/>
    <s v="Shoes"/>
    <s v="Forever21"/>
    <x v="1"/>
    <s v="M"/>
    <s v="Pink"/>
    <n v="182.47"/>
    <n v="27.1"/>
    <n v="133.02000000000001"/>
    <d v="2025-08-06T00:00:00"/>
    <n v="40"/>
    <s v="null"/>
    <n v="3"/>
    <b v="0"/>
    <s v="null"/>
    <s v="No Return"/>
    <n v="5320.8"/>
  </r>
  <r>
    <s v="FB001830"/>
    <s v="Outerwear"/>
    <s v="Forever21"/>
    <x v="3"/>
    <s v="XS"/>
    <s v="Purple"/>
    <n v="241.22"/>
    <n v="5.9"/>
    <n v="226.99"/>
    <d v="2025-08-06T00:00:00"/>
    <n v="13"/>
    <n v="1.2"/>
    <n v="1.2"/>
    <b v="0"/>
    <s v="null"/>
    <s v="No Return"/>
    <n v="2950.87"/>
  </r>
  <r>
    <s v="FB001831"/>
    <s v="Dresses"/>
    <s v="Ann Taylor"/>
    <x v="0"/>
    <s v="XXL"/>
    <s v="Blue"/>
    <n v="78.3"/>
    <n v="0"/>
    <n v="78.3"/>
    <d v="2025-03-14T00:00:00"/>
    <n v="19"/>
    <n v="3"/>
    <n v="3"/>
    <b v="0"/>
    <s v="null"/>
    <s v="No Return"/>
    <n v="1487.7"/>
  </r>
  <r>
    <s v="FB001832"/>
    <s v="Shoes"/>
    <s v="Banana Republic"/>
    <x v="1"/>
    <s v="M"/>
    <s v="Purple"/>
    <n v="73.930000000000007"/>
    <n v="0"/>
    <n v="73.930000000000007"/>
    <d v="2025-08-06T00:00:00"/>
    <n v="0"/>
    <s v="null"/>
    <n v="3"/>
    <b v="0"/>
    <s v="null"/>
    <s v="No Return"/>
    <n v="0"/>
  </r>
  <r>
    <s v="FB001833"/>
    <s v="Bottoms"/>
    <s v="H&amp;M"/>
    <x v="3"/>
    <s v="XXL"/>
    <s v="Green"/>
    <n v="97.5"/>
    <n v="0"/>
    <n v="97.5"/>
    <d v="2025-08-06T00:00:00"/>
    <n v="43"/>
    <n v="1.6"/>
    <n v="1.6"/>
    <b v="0"/>
    <s v="null"/>
    <s v="No Return"/>
    <n v="4192.5"/>
  </r>
  <r>
    <s v="FB001834"/>
    <s v="Tops"/>
    <s v="Ann Taylor"/>
    <x v="3"/>
    <s v="XS"/>
    <s v="Green"/>
    <n v="38.9"/>
    <n v="0"/>
    <n v="38.9"/>
    <d v="2025-08-06T00:00:00"/>
    <n v="1"/>
    <n v="5"/>
    <n v="5"/>
    <b v="0"/>
    <s v="null"/>
    <s v="No Return"/>
    <n v="38.9"/>
  </r>
  <r>
    <s v="FB001835"/>
    <s v="Shoes"/>
    <s v="Banana Republic"/>
    <x v="3"/>
    <s v="S"/>
    <s v="Blue"/>
    <n v="95.52"/>
    <n v="0"/>
    <n v="95.52"/>
    <d v="2025-08-06T00:00:00"/>
    <n v="47"/>
    <n v="3.9"/>
    <n v="3.9"/>
    <b v="0"/>
    <s v="null"/>
    <s v="No Return"/>
    <n v="4489.4399999999996"/>
  </r>
  <r>
    <s v="FB001836"/>
    <s v="Outerwear"/>
    <s v="Zara"/>
    <x v="2"/>
    <s v="M"/>
    <s v="Red"/>
    <n v="158.63999999999999"/>
    <n v="50.2"/>
    <n v="79"/>
    <d v="2025-08-06T00:00:00"/>
    <n v="7"/>
    <n v="3"/>
    <n v="3"/>
    <b v="1"/>
    <s v="Changed Mind"/>
    <s v="Changed Mind"/>
    <n v="553"/>
  </r>
  <r>
    <s v="FB001837"/>
    <s v="Tops"/>
    <s v="Mango"/>
    <x v="2"/>
    <s v="XL"/>
    <s v="Navy"/>
    <n v="26.11"/>
    <n v="0"/>
    <n v="26.11"/>
    <d v="2025-08-06T00:00:00"/>
    <n v="41"/>
    <n v="4.3"/>
    <n v="4.3"/>
    <b v="0"/>
    <s v="null"/>
    <s v="No Return"/>
    <n v="1070.51"/>
  </r>
  <r>
    <s v="FB001838"/>
    <s v="Shoes"/>
    <s v="Forever21"/>
    <x v="0"/>
    <s v="null"/>
    <s v="White"/>
    <n v="107.09"/>
    <n v="43.1"/>
    <n v="60.93"/>
    <d v="2025-02-14T00:00:00"/>
    <n v="16"/>
    <n v="4.7"/>
    <n v="4.7"/>
    <b v="1"/>
    <s v="Changed Mind"/>
    <s v="Changed Mind"/>
    <n v="974.88"/>
  </r>
  <r>
    <s v="FB001839"/>
    <s v="Accessories"/>
    <s v="Gap"/>
    <x v="3"/>
    <s v="null"/>
    <s v="Black"/>
    <n v="71.42"/>
    <n v="38"/>
    <n v="44.28"/>
    <d v="2025-08-06T00:00:00"/>
    <n v="49"/>
    <n v="2.8"/>
    <n v="2.8"/>
    <b v="0"/>
    <s v="null"/>
    <s v="No Return"/>
    <n v="2169.7200000000003"/>
  </r>
  <r>
    <s v="FB001840"/>
    <s v="Shoes"/>
    <s v="Zara"/>
    <x v="3"/>
    <s v="XL"/>
    <s v="Red"/>
    <n v="124.56"/>
    <n v="0"/>
    <n v="124.56"/>
    <d v="2025-08-06T00:00:00"/>
    <n v="18"/>
    <n v="3"/>
    <n v="3"/>
    <b v="0"/>
    <s v="null"/>
    <s v="No Return"/>
    <n v="2242.08"/>
  </r>
  <r>
    <s v="FB001841"/>
    <s v="Bottoms"/>
    <s v="Uniqlo"/>
    <x v="3"/>
    <s v="L"/>
    <s v="Purple"/>
    <n v="30.91"/>
    <n v="0"/>
    <n v="30.91"/>
    <d v="2025-08-06T00:00:00"/>
    <n v="45"/>
    <n v="1.8"/>
    <n v="1.8"/>
    <b v="0"/>
    <s v="null"/>
    <s v="No Return"/>
    <n v="1390.95"/>
  </r>
  <r>
    <s v="FB001842"/>
    <s v="Tops"/>
    <s v="Zara"/>
    <x v="1"/>
    <s v="XS"/>
    <s v="Beige"/>
    <n v="53.37"/>
    <n v="0"/>
    <n v="53.37"/>
    <d v="2025-08-06T00:00:00"/>
    <n v="15"/>
    <n v="1.1000000000000001"/>
    <n v="1.1000000000000001"/>
    <b v="0"/>
    <s v="null"/>
    <s v="No Return"/>
    <n v="800.55"/>
  </r>
  <r>
    <s v="FB001843"/>
    <s v="Shoes"/>
    <s v="Gap"/>
    <x v="3"/>
    <s v="XL"/>
    <s v="Green"/>
    <n v="159.16"/>
    <n v="0"/>
    <n v="159.16"/>
    <d v="2025-08-06T00:00:00"/>
    <n v="40"/>
    <s v="null"/>
    <n v="3"/>
    <b v="1"/>
    <s v="Changed Mind"/>
    <s v="Changed Mind"/>
    <n v="6366.4"/>
  </r>
  <r>
    <s v="FB001844"/>
    <s v="Dresses"/>
    <s v="Mango"/>
    <x v="2"/>
    <s v="S"/>
    <s v="Pink"/>
    <n v="169.64"/>
    <n v="0"/>
    <n v="169.64"/>
    <d v="2025-08-06T00:00:00"/>
    <n v="5"/>
    <n v="1.6"/>
    <n v="1.6"/>
    <b v="0"/>
    <s v="null"/>
    <s v="No Return"/>
    <n v="848.19999999999993"/>
  </r>
  <r>
    <s v="FB001845"/>
    <s v="Accessories"/>
    <s v="Gap"/>
    <x v="3"/>
    <s v="null"/>
    <s v="Blue"/>
    <n v="59.94"/>
    <n v="0"/>
    <n v="59.94"/>
    <d v="2025-08-06T00:00:00"/>
    <n v="7"/>
    <n v="4"/>
    <n v="4"/>
    <b v="0"/>
    <s v="null"/>
    <s v="No Return"/>
    <n v="419.58"/>
  </r>
  <r>
    <s v="FB001846"/>
    <s v="Dresses"/>
    <s v="Gap"/>
    <x v="2"/>
    <s v="XL"/>
    <s v="Purple"/>
    <n v="92.59"/>
    <n v="0"/>
    <n v="92.59"/>
    <d v="2025-08-06T00:00:00"/>
    <n v="29"/>
    <n v="3.5"/>
    <n v="3.5"/>
    <b v="1"/>
    <s v="Size Issue"/>
    <s v="Size Issue"/>
    <n v="2685.11"/>
  </r>
  <r>
    <s v="FB001847"/>
    <s v="Bottoms"/>
    <s v="H&amp;M"/>
    <x v="0"/>
    <s v="S"/>
    <s v="White"/>
    <n v="64.069999999999993"/>
    <n v="0"/>
    <n v="64.069999999999993"/>
    <d v="2025-03-18T00:00:00"/>
    <n v="10"/>
    <s v="null"/>
    <n v="3"/>
    <b v="0"/>
    <s v="null"/>
    <s v="No Return"/>
    <n v="640.69999999999993"/>
  </r>
  <r>
    <s v="FB001848"/>
    <s v="Dresses"/>
    <s v="Forever21"/>
    <x v="2"/>
    <s v="XS"/>
    <s v="Blue"/>
    <n v="127.87"/>
    <n v="54.6"/>
    <n v="58.05"/>
    <d v="2025-08-06T00:00:00"/>
    <n v="14"/>
    <n v="4.4000000000000004"/>
    <n v="4.4000000000000004"/>
    <b v="0"/>
    <s v="null"/>
    <s v="No Return"/>
    <n v="812.69999999999993"/>
  </r>
  <r>
    <s v="FB001849"/>
    <s v="Bottoms"/>
    <s v="Banana Republic"/>
    <x v="2"/>
    <s v="M"/>
    <s v="Blue"/>
    <n v="32.46"/>
    <n v="12.9"/>
    <n v="28.27"/>
    <d v="2025-08-06T00:00:00"/>
    <n v="9"/>
    <s v="null"/>
    <n v="3"/>
    <b v="0"/>
    <s v="null"/>
    <s v="No Return"/>
    <n v="254.43"/>
  </r>
  <r>
    <s v="FB001850"/>
    <s v="Bottoms"/>
    <s v="H&amp;M"/>
    <x v="3"/>
    <s v="XXL"/>
    <s v="Pink"/>
    <n v="40.31"/>
    <n v="43"/>
    <n v="22.98"/>
    <d v="2025-08-06T00:00:00"/>
    <n v="30"/>
    <n v="3.5"/>
    <n v="3.5"/>
    <b v="1"/>
    <s v="Color Mismatch"/>
    <s v="Color Mismatch"/>
    <n v="689.4"/>
  </r>
  <r>
    <s v="FB001851"/>
    <s v="Accessories"/>
    <s v="Ann Taylor"/>
    <x v="1"/>
    <s v="null"/>
    <s v="Green"/>
    <n v="51.3"/>
    <n v="6.1"/>
    <n v="48.17"/>
    <d v="2025-08-06T00:00:00"/>
    <n v="31"/>
    <s v="null"/>
    <n v="3"/>
    <b v="0"/>
    <s v="null"/>
    <s v="No Return"/>
    <n v="1493.27"/>
  </r>
  <r>
    <s v="FB001852"/>
    <s v="Bottoms"/>
    <s v="Gap"/>
    <x v="1"/>
    <s v="XS"/>
    <s v="Pink"/>
    <n v="28.62"/>
    <n v="0"/>
    <n v="28.62"/>
    <d v="2025-08-06T00:00:00"/>
    <n v="41"/>
    <n v="4"/>
    <n v="4"/>
    <b v="0"/>
    <s v="null"/>
    <s v="No Return"/>
    <n v="1173.42"/>
  </r>
  <r>
    <s v="FB001853"/>
    <s v="Accessories"/>
    <s v="Gap"/>
    <x v="2"/>
    <s v="null"/>
    <s v="Green"/>
    <n v="59.03"/>
    <n v="6.4"/>
    <n v="55.25"/>
    <d v="2025-08-06T00:00:00"/>
    <n v="45"/>
    <s v="null"/>
    <n v="3"/>
    <b v="0"/>
    <s v="null"/>
    <s v="No Return"/>
    <n v="2486.25"/>
  </r>
  <r>
    <s v="FB001854"/>
    <s v="Tops"/>
    <s v="Ann Taylor"/>
    <x v="3"/>
    <s v="S"/>
    <s v="Brown"/>
    <n v="99.65"/>
    <n v="7.4"/>
    <n v="92.28"/>
    <d v="2025-08-06T00:00:00"/>
    <n v="31"/>
    <n v="3.8"/>
    <n v="3.8"/>
    <b v="0"/>
    <s v="null"/>
    <s v="No Return"/>
    <n v="2860.68"/>
  </r>
  <r>
    <s v="FB001855"/>
    <s v="Dresses"/>
    <s v="Forever21"/>
    <x v="1"/>
    <s v="null"/>
    <s v="Blue"/>
    <n v="128.55000000000001"/>
    <n v="0"/>
    <n v="128.55000000000001"/>
    <d v="2025-08-06T00:00:00"/>
    <n v="1"/>
    <n v="3.7"/>
    <n v="3.7"/>
    <b v="0"/>
    <s v="null"/>
    <s v="No Return"/>
    <n v="128.55000000000001"/>
  </r>
  <r>
    <s v="FB001856"/>
    <s v="Bottoms"/>
    <s v="Mango"/>
    <x v="0"/>
    <s v="L"/>
    <s v="Purple"/>
    <n v="78.09"/>
    <n v="56.3"/>
    <n v="34.130000000000003"/>
    <d v="2025-04-23T00:00:00"/>
    <n v="20"/>
    <n v="1.3"/>
    <n v="1.3"/>
    <b v="0"/>
    <s v="null"/>
    <s v="No Return"/>
    <n v="682.6"/>
  </r>
  <r>
    <s v="FB001857"/>
    <s v="Bottoms"/>
    <s v="Mango"/>
    <x v="3"/>
    <s v="XXL"/>
    <s v="Navy"/>
    <n v="108.89"/>
    <n v="0"/>
    <n v="108.89"/>
    <d v="2025-08-06T00:00:00"/>
    <n v="50"/>
    <n v="2.9"/>
    <n v="2.9"/>
    <b v="0"/>
    <s v="null"/>
    <s v="No Return"/>
    <n v="5444.5"/>
  </r>
  <r>
    <s v="FB001858"/>
    <s v="Bottoms"/>
    <s v="Ann Taylor"/>
    <x v="0"/>
    <s v="null"/>
    <s v="Gray"/>
    <n v="35.21"/>
    <n v="14.7"/>
    <n v="30.03"/>
    <d v="2024-12-23T00:00:00"/>
    <n v="15"/>
    <n v="3.1"/>
    <n v="3.1"/>
    <b v="1"/>
    <s v="Quality Issue"/>
    <s v="Quality Issue"/>
    <n v="450.45000000000005"/>
  </r>
  <r>
    <s v="FB001859"/>
    <s v="Dresses"/>
    <s v="Gap"/>
    <x v="3"/>
    <s v="XXL"/>
    <s v="Brown"/>
    <n v="129.16"/>
    <n v="34"/>
    <n v="85.25"/>
    <d v="2025-08-06T00:00:00"/>
    <n v="24"/>
    <n v="1.7"/>
    <n v="1.7"/>
    <b v="0"/>
    <s v="null"/>
    <s v="No Return"/>
    <n v="2046"/>
  </r>
  <r>
    <s v="FB001860"/>
    <s v="Dresses"/>
    <s v="Ann Taylor"/>
    <x v="3"/>
    <s v="S"/>
    <s v="Gray"/>
    <n v="142.43"/>
    <n v="0"/>
    <n v="142.43"/>
    <d v="2025-08-06T00:00:00"/>
    <n v="15"/>
    <n v="4.0999999999999996"/>
    <n v="4.0999999999999996"/>
    <b v="1"/>
    <s v="Size Issue"/>
    <s v="Size Issue"/>
    <n v="2136.4500000000003"/>
  </r>
  <r>
    <s v="FB001861"/>
    <s v="Accessories"/>
    <s v="Forever21"/>
    <x v="0"/>
    <s v="null"/>
    <s v="Navy"/>
    <n v="45.19"/>
    <n v="0"/>
    <n v="45.19"/>
    <d v="2025-02-28T00:00:00"/>
    <n v="38"/>
    <n v="1.6"/>
    <n v="1.6"/>
    <b v="1"/>
    <s v="Wrong Item"/>
    <s v="Wrong Item"/>
    <n v="1717.2199999999998"/>
  </r>
  <r>
    <s v="FB001862"/>
    <s v="Bottoms"/>
    <s v="H&amp;M"/>
    <x v="2"/>
    <s v="S"/>
    <s v="Purple"/>
    <n v="47.66"/>
    <n v="0"/>
    <n v="47.66"/>
    <d v="2025-08-06T00:00:00"/>
    <n v="0"/>
    <n v="4.8"/>
    <n v="4.8"/>
    <b v="1"/>
    <s v="Size Issue"/>
    <s v="Size Issue"/>
    <n v="0"/>
  </r>
  <r>
    <s v="FB001863"/>
    <s v="Bottoms"/>
    <s v="Uniqlo"/>
    <x v="3"/>
    <s v="XS"/>
    <s v="Beige"/>
    <n v="115.05"/>
    <n v="40"/>
    <n v="69.03"/>
    <d v="2025-08-06T00:00:00"/>
    <n v="48"/>
    <n v="3.1"/>
    <n v="3.1"/>
    <b v="0"/>
    <s v="null"/>
    <s v="No Return"/>
    <n v="3313.44"/>
  </r>
  <r>
    <s v="FB001864"/>
    <s v="Bottoms"/>
    <s v="Banana Republic"/>
    <x v="3"/>
    <s v="XL"/>
    <s v="Brown"/>
    <n v="87.84"/>
    <n v="0"/>
    <n v="87.84"/>
    <d v="2025-08-06T00:00:00"/>
    <n v="29"/>
    <n v="1.3"/>
    <n v="1.3"/>
    <b v="0"/>
    <s v="null"/>
    <s v="No Return"/>
    <n v="2547.36"/>
  </r>
  <r>
    <s v="FB001865"/>
    <s v="Dresses"/>
    <s v="Forever21"/>
    <x v="2"/>
    <s v="S"/>
    <s v="Blue"/>
    <n v="73.42"/>
    <n v="35"/>
    <n v="47.72"/>
    <d v="2025-08-06T00:00:00"/>
    <n v="44"/>
    <s v="null"/>
    <n v="3"/>
    <b v="0"/>
    <s v="null"/>
    <s v="No Return"/>
    <n v="2099.6799999999998"/>
  </r>
  <r>
    <s v="FB001866"/>
    <s v="Shoes"/>
    <s v="Gap"/>
    <x v="2"/>
    <s v="L"/>
    <s v="Navy"/>
    <n v="181.58"/>
    <n v="21.6"/>
    <n v="142.36000000000001"/>
    <d v="2025-08-06T00:00:00"/>
    <n v="14"/>
    <n v="4.7"/>
    <n v="4.7"/>
    <b v="0"/>
    <s v="null"/>
    <s v="No Return"/>
    <n v="1993.0400000000002"/>
  </r>
  <r>
    <s v="FB001867"/>
    <s v="Tops"/>
    <s v="H&amp;M"/>
    <x v="0"/>
    <s v="L"/>
    <s v="Black"/>
    <n v="71.680000000000007"/>
    <n v="0"/>
    <n v="71.680000000000007"/>
    <d v="2025-08-05T00:00:00"/>
    <n v="0"/>
    <n v="1.5"/>
    <n v="1.5"/>
    <b v="0"/>
    <s v="null"/>
    <s v="No Return"/>
    <n v="0"/>
  </r>
  <r>
    <s v="FB001868"/>
    <s v="Tops"/>
    <s v="Banana Republic"/>
    <x v="1"/>
    <s v="XXL"/>
    <s v="Beige"/>
    <n v="25.63"/>
    <n v="0"/>
    <n v="25.63"/>
    <d v="2025-08-06T00:00:00"/>
    <n v="27"/>
    <n v="1.2"/>
    <n v="1.2"/>
    <b v="0"/>
    <s v="null"/>
    <s v="No Return"/>
    <n v="692.01"/>
  </r>
  <r>
    <s v="FB001869"/>
    <s v="Tops"/>
    <s v="Forever21"/>
    <x v="1"/>
    <s v="null"/>
    <s v="Brown"/>
    <n v="31.34"/>
    <n v="48.5"/>
    <n v="16.14"/>
    <d v="2025-08-06T00:00:00"/>
    <n v="36"/>
    <n v="1.6"/>
    <n v="1.6"/>
    <b v="1"/>
    <s v="Size Issue"/>
    <s v="Size Issue"/>
    <n v="581.04"/>
  </r>
  <r>
    <s v="FB001870"/>
    <s v="Dresses"/>
    <s v="H&amp;M"/>
    <x v="2"/>
    <s v="L"/>
    <s v="Beige"/>
    <n v="98.91"/>
    <n v="33.799999999999997"/>
    <n v="65.48"/>
    <d v="2025-08-06T00:00:00"/>
    <n v="33"/>
    <s v="null"/>
    <n v="3"/>
    <b v="1"/>
    <s v="Color Mismatch"/>
    <s v="Color Mismatch"/>
    <n v="2160.84"/>
  </r>
  <r>
    <s v="FB001871"/>
    <s v="Accessories"/>
    <s v="Zara"/>
    <x v="1"/>
    <s v="null"/>
    <s v="Red"/>
    <n v="43.33"/>
    <n v="7.8"/>
    <n v="39.950000000000003"/>
    <d v="2025-08-06T00:00:00"/>
    <n v="4"/>
    <n v="1.3"/>
    <n v="1.3"/>
    <b v="0"/>
    <s v="null"/>
    <s v="No Return"/>
    <n v="159.80000000000001"/>
  </r>
  <r>
    <s v="FB001872"/>
    <s v="Shoes"/>
    <s v="Gap"/>
    <x v="3"/>
    <s v="M"/>
    <s v="Black"/>
    <n v="70.709999999999994"/>
    <n v="0"/>
    <n v="70.709999999999994"/>
    <d v="2025-08-06T00:00:00"/>
    <n v="8"/>
    <n v="2.2999999999999998"/>
    <n v="2.2999999999999998"/>
    <b v="0"/>
    <s v="null"/>
    <s v="No Return"/>
    <n v="565.67999999999995"/>
  </r>
  <r>
    <s v="FB001873"/>
    <s v="Outerwear"/>
    <s v="H&amp;M"/>
    <x v="1"/>
    <s v="S"/>
    <s v="Purple"/>
    <n v="215.99"/>
    <n v="38.1"/>
    <n v="133.69999999999999"/>
    <d v="2025-08-06T00:00:00"/>
    <n v="14"/>
    <n v="3.9"/>
    <n v="3.9"/>
    <b v="0"/>
    <s v="null"/>
    <s v="No Return"/>
    <n v="1871.7999999999997"/>
  </r>
  <r>
    <s v="FB001874"/>
    <s v="Dresses"/>
    <s v="Banana Republic"/>
    <x v="1"/>
    <s v="XL"/>
    <s v="Green"/>
    <n v="145.57"/>
    <n v="5.0999999999999996"/>
    <n v="138.15"/>
    <d v="2025-08-06T00:00:00"/>
    <n v="8"/>
    <n v="4.4000000000000004"/>
    <n v="4.4000000000000004"/>
    <b v="0"/>
    <s v="null"/>
    <s v="No Return"/>
    <n v="1105.2"/>
  </r>
  <r>
    <s v="FB001875"/>
    <s v="Shoes"/>
    <s v="Banana Republic"/>
    <x v="2"/>
    <s v="XS"/>
    <s v="Navy"/>
    <n v="195.03"/>
    <n v="0"/>
    <n v="195.03"/>
    <d v="2025-08-06T00:00:00"/>
    <n v="44"/>
    <n v="4.4000000000000004"/>
    <n v="4.4000000000000004"/>
    <b v="0"/>
    <s v="null"/>
    <s v="No Return"/>
    <n v="8581.32"/>
  </r>
  <r>
    <s v="FB001876"/>
    <s v="Bottoms"/>
    <s v="Ann Taylor"/>
    <x v="1"/>
    <s v="XS"/>
    <s v="Black"/>
    <n v="74.88"/>
    <n v="9.6999999999999993"/>
    <n v="67.62"/>
    <d v="2025-08-06T00:00:00"/>
    <n v="23"/>
    <n v="2.6"/>
    <n v="2.6"/>
    <b v="0"/>
    <s v="null"/>
    <s v="No Return"/>
    <n v="1555.2600000000002"/>
  </r>
  <r>
    <s v="FB001877"/>
    <s v="Tops"/>
    <s v="Gap"/>
    <x v="0"/>
    <s v="L"/>
    <s v="Pink"/>
    <n v="50.3"/>
    <n v="0"/>
    <n v="50.3"/>
    <d v="2024-08-18T00:00:00"/>
    <n v="23"/>
    <n v="1.3"/>
    <n v="1.3"/>
    <b v="0"/>
    <s v="null"/>
    <s v="No Return"/>
    <n v="1156.8999999999999"/>
  </r>
  <r>
    <s v="FB001878"/>
    <s v="Outerwear"/>
    <s v="Ann Taylor"/>
    <x v="3"/>
    <s v="XXL"/>
    <s v="Red"/>
    <n v="130.65"/>
    <n v="0"/>
    <n v="130.65"/>
    <d v="2025-08-06T00:00:00"/>
    <n v="20"/>
    <n v="2.6"/>
    <n v="2.6"/>
    <b v="0"/>
    <s v="null"/>
    <s v="No Return"/>
    <n v="2613"/>
  </r>
  <r>
    <s v="FB001879"/>
    <s v="Dresses"/>
    <s v="Forever21"/>
    <x v="0"/>
    <s v="XXL"/>
    <s v="Green"/>
    <n v="94.56"/>
    <n v="40.299999999999997"/>
    <n v="56.45"/>
    <d v="2025-06-14T00:00:00"/>
    <n v="41"/>
    <n v="4.7"/>
    <n v="4.7"/>
    <b v="0"/>
    <s v="null"/>
    <s v="No Return"/>
    <n v="2314.4500000000003"/>
  </r>
  <r>
    <s v="FB001880"/>
    <s v="Outerwear"/>
    <s v="Uniqlo"/>
    <x v="0"/>
    <s v="S"/>
    <s v="Brown"/>
    <n v="138.97999999999999"/>
    <n v="10.199999999999999"/>
    <n v="124.8"/>
    <d v="2025-07-22T00:00:00"/>
    <n v="36"/>
    <n v="1.4"/>
    <n v="1.4"/>
    <b v="0"/>
    <s v="null"/>
    <s v="No Return"/>
    <n v="4492.8"/>
  </r>
  <r>
    <s v="FB001881"/>
    <s v="Accessories"/>
    <s v="H&amp;M"/>
    <x v="1"/>
    <s v="null"/>
    <s v="Green"/>
    <n v="52.57"/>
    <n v="0"/>
    <n v="52.57"/>
    <d v="2025-08-06T00:00:00"/>
    <n v="50"/>
    <n v="2.5"/>
    <n v="2.5"/>
    <b v="1"/>
    <s v="Damaged"/>
    <s v="Damaged"/>
    <n v="2628.5"/>
  </r>
  <r>
    <s v="FB001882"/>
    <s v="Outerwear"/>
    <s v="H&amp;M"/>
    <x v="0"/>
    <s v="null"/>
    <s v="White"/>
    <n v="151.62"/>
    <n v="0"/>
    <n v="151.62"/>
    <d v="2025-07-11T00:00:00"/>
    <n v="41"/>
    <n v="3.5"/>
    <n v="3.5"/>
    <b v="0"/>
    <s v="null"/>
    <s v="No Return"/>
    <n v="6216.42"/>
  </r>
  <r>
    <s v="FB001883"/>
    <s v="Accessories"/>
    <s v="Uniqlo"/>
    <x v="0"/>
    <s v="null"/>
    <s v="Blue"/>
    <n v="26.7"/>
    <n v="0"/>
    <n v="26.7"/>
    <d v="2025-05-27T00:00:00"/>
    <n v="48"/>
    <n v="3.1"/>
    <n v="3.1"/>
    <b v="0"/>
    <s v="null"/>
    <s v="No Return"/>
    <n v="1281.5999999999999"/>
  </r>
  <r>
    <s v="FB001884"/>
    <s v="Outerwear"/>
    <s v="Ann Taylor"/>
    <x v="3"/>
    <s v="S"/>
    <s v="Brown"/>
    <n v="147.5"/>
    <n v="0"/>
    <n v="147.5"/>
    <d v="2025-08-06T00:00:00"/>
    <n v="4"/>
    <n v="2.4"/>
    <n v="2.4"/>
    <b v="0"/>
    <s v="null"/>
    <s v="No Return"/>
    <n v="590"/>
  </r>
  <r>
    <s v="FB001885"/>
    <s v="Tops"/>
    <s v="Mango"/>
    <x v="2"/>
    <s v="S"/>
    <s v="Navy"/>
    <n v="66"/>
    <n v="2.7"/>
    <n v="64.22"/>
    <d v="2025-08-06T00:00:00"/>
    <n v="42"/>
    <n v="4.4000000000000004"/>
    <n v="4.4000000000000004"/>
    <b v="0"/>
    <s v="null"/>
    <s v="No Return"/>
    <n v="2697.24"/>
  </r>
  <r>
    <s v="FB001886"/>
    <s v="Outerwear"/>
    <s v="Zara"/>
    <x v="2"/>
    <s v="XS"/>
    <s v="Red"/>
    <n v="183.6"/>
    <n v="0"/>
    <n v="183.6"/>
    <d v="2025-08-06T00:00:00"/>
    <n v="10"/>
    <s v="null"/>
    <n v="3"/>
    <b v="0"/>
    <s v="null"/>
    <s v="No Return"/>
    <n v="1836"/>
  </r>
  <r>
    <s v="FB001887"/>
    <s v="Shoes"/>
    <s v="Uniqlo"/>
    <x v="3"/>
    <s v="L"/>
    <s v="Blue"/>
    <n v="195.83"/>
    <n v="0"/>
    <n v="195.83"/>
    <d v="2025-08-06T00:00:00"/>
    <n v="14"/>
    <n v="2.1"/>
    <n v="2.1"/>
    <b v="0"/>
    <s v="null"/>
    <s v="No Return"/>
    <n v="2741.6200000000003"/>
  </r>
  <r>
    <s v="FB001888"/>
    <s v="Bottoms"/>
    <s v="Ann Taylor"/>
    <x v="1"/>
    <s v="S"/>
    <s v="Beige"/>
    <n v="75.53"/>
    <n v="58.1"/>
    <n v="31.65"/>
    <d v="2025-08-06T00:00:00"/>
    <n v="33"/>
    <n v="4"/>
    <n v="4"/>
    <b v="0"/>
    <s v="null"/>
    <s v="No Return"/>
    <n v="1044.45"/>
  </r>
  <r>
    <s v="FB001889"/>
    <s v="Tops"/>
    <s v="Mango"/>
    <x v="0"/>
    <s v="XL"/>
    <s v="Beige"/>
    <n v="30.78"/>
    <n v="0"/>
    <n v="30.78"/>
    <d v="2025-06-13T00:00:00"/>
    <n v="28"/>
    <n v="3.9"/>
    <n v="3.9"/>
    <b v="0"/>
    <s v="null"/>
    <s v="No Return"/>
    <n v="861.84"/>
  </r>
  <r>
    <s v="FB001890"/>
    <s v="Shoes"/>
    <s v="Banana Republic"/>
    <x v="1"/>
    <s v="L"/>
    <s v="White"/>
    <n v="150.96"/>
    <n v="0"/>
    <n v="150.96"/>
    <d v="2025-08-06T00:00:00"/>
    <n v="18"/>
    <n v="4.5999999999999996"/>
    <n v="4.5999999999999996"/>
    <b v="0"/>
    <s v="null"/>
    <s v="No Return"/>
    <n v="2717.28"/>
  </r>
  <r>
    <s v="FB001891"/>
    <s v="Bottoms"/>
    <s v="Forever21"/>
    <x v="3"/>
    <s v="L"/>
    <s v="Black"/>
    <n v="58.98"/>
    <n v="18.100000000000001"/>
    <n v="48.3"/>
    <d v="2025-08-06T00:00:00"/>
    <n v="23"/>
    <n v="2.8"/>
    <n v="2.8"/>
    <b v="0"/>
    <s v="null"/>
    <s v="No Return"/>
    <n v="1110.8999999999999"/>
  </r>
  <r>
    <s v="FB001892"/>
    <s v="Outerwear"/>
    <s v="Forever21"/>
    <x v="0"/>
    <s v="L"/>
    <s v="Purple"/>
    <n v="224.91"/>
    <n v="18.899999999999999"/>
    <n v="182.4"/>
    <d v="2024-09-19T00:00:00"/>
    <n v="50"/>
    <s v="null"/>
    <n v="3"/>
    <b v="0"/>
    <s v="null"/>
    <s v="No Return"/>
    <n v="9120"/>
  </r>
  <r>
    <s v="FB001893"/>
    <s v="Outerwear"/>
    <s v="Banana Republic"/>
    <x v="0"/>
    <s v="XL"/>
    <s v="Brown"/>
    <n v="155.75"/>
    <n v="0"/>
    <n v="155.75"/>
    <d v="2025-03-25T00:00:00"/>
    <n v="0"/>
    <n v="2.4"/>
    <n v="2.4"/>
    <b v="0"/>
    <s v="null"/>
    <s v="No Return"/>
    <n v="0"/>
  </r>
  <r>
    <s v="FB001894"/>
    <s v="Shoes"/>
    <s v="H&amp;M"/>
    <x v="1"/>
    <s v="XL"/>
    <s v="Blue"/>
    <n v="194.4"/>
    <n v="16.2"/>
    <n v="162.91"/>
    <d v="2025-08-06T00:00:00"/>
    <n v="36"/>
    <n v="1.5"/>
    <n v="1.5"/>
    <b v="0"/>
    <s v="null"/>
    <s v="No Return"/>
    <n v="5864.76"/>
  </r>
  <r>
    <s v="FB001895"/>
    <s v="Shoes"/>
    <s v="Banana Republic"/>
    <x v="2"/>
    <s v="L"/>
    <s v="Red"/>
    <n v="169.77"/>
    <n v="0"/>
    <n v="169.77"/>
    <d v="2025-08-06T00:00:00"/>
    <n v="39"/>
    <n v="4.4000000000000004"/>
    <n v="4.4000000000000004"/>
    <b v="0"/>
    <s v="null"/>
    <s v="No Return"/>
    <n v="6621.0300000000007"/>
  </r>
  <r>
    <s v="FB001896"/>
    <s v="Accessories"/>
    <s v="Uniqlo"/>
    <x v="1"/>
    <s v="null"/>
    <s v="Blue"/>
    <n v="41.52"/>
    <n v="27.3"/>
    <n v="30.19"/>
    <d v="2025-08-06T00:00:00"/>
    <n v="48"/>
    <n v="3.4"/>
    <n v="3.4"/>
    <b v="0"/>
    <s v="null"/>
    <s v="No Return"/>
    <n v="1449.1200000000001"/>
  </r>
  <r>
    <s v="FB001897"/>
    <s v="Bottoms"/>
    <s v="Uniqlo"/>
    <x v="1"/>
    <s v="S"/>
    <s v="Green"/>
    <n v="29.5"/>
    <n v="0"/>
    <n v="29.5"/>
    <d v="2025-08-06T00:00:00"/>
    <n v="36"/>
    <n v="2.6"/>
    <n v="2.6"/>
    <b v="0"/>
    <s v="null"/>
    <s v="No Return"/>
    <n v="1062"/>
  </r>
  <r>
    <s v="FB001898"/>
    <s v="Outerwear"/>
    <s v="Banana Republic"/>
    <x v="0"/>
    <s v="S"/>
    <s v="Gray"/>
    <n v="224.47"/>
    <n v="2.7"/>
    <n v="218.41"/>
    <d v="2025-01-27T00:00:00"/>
    <n v="15"/>
    <n v="3.5"/>
    <n v="3.5"/>
    <b v="0"/>
    <s v="null"/>
    <s v="No Return"/>
    <n v="3276.15"/>
  </r>
  <r>
    <s v="FB001899"/>
    <s v="Bottoms"/>
    <s v="Forever21"/>
    <x v="3"/>
    <s v="S"/>
    <s v="Gray"/>
    <n v="101.45"/>
    <n v="7.8"/>
    <n v="93.54"/>
    <d v="2025-08-06T00:00:00"/>
    <n v="4"/>
    <n v="1.1000000000000001"/>
    <n v="1.1000000000000001"/>
    <b v="0"/>
    <s v="null"/>
    <s v="No Return"/>
    <n v="374.16"/>
  </r>
  <r>
    <s v="FB001900"/>
    <s v="Shoes"/>
    <s v="Banana Republic"/>
    <x v="0"/>
    <s v="XXL"/>
    <s v="Red"/>
    <n v="84.65"/>
    <n v="0"/>
    <n v="84.65"/>
    <d v="2025-07-26T00:00:00"/>
    <n v="49"/>
    <n v="3.6"/>
    <n v="3.6"/>
    <b v="0"/>
    <s v="null"/>
    <s v="No Return"/>
    <n v="4147.8500000000004"/>
  </r>
  <r>
    <s v="FB001901"/>
    <s v="Outerwear"/>
    <s v="Ann Taylor"/>
    <x v="3"/>
    <s v="S"/>
    <s v="Beige"/>
    <n v="155.85"/>
    <n v="0"/>
    <n v="155.85"/>
    <d v="2025-08-06T00:00:00"/>
    <n v="38"/>
    <s v="null"/>
    <n v="3"/>
    <b v="0"/>
    <s v="null"/>
    <s v="No Return"/>
    <n v="5922.3"/>
  </r>
  <r>
    <s v="FB001902"/>
    <s v="Tops"/>
    <s v="Zara"/>
    <x v="1"/>
    <s v="XL"/>
    <s v="Blue"/>
    <n v="89.62"/>
    <n v="0"/>
    <n v="89.62"/>
    <d v="2025-08-06T00:00:00"/>
    <n v="0"/>
    <n v="4.5999999999999996"/>
    <n v="4.5999999999999996"/>
    <b v="1"/>
    <s v="Color Mismatch"/>
    <s v="Color Mismatch"/>
    <n v="0"/>
  </r>
  <r>
    <s v="FB001903"/>
    <s v="Tops"/>
    <s v="Gap"/>
    <x v="3"/>
    <s v="L"/>
    <s v="Green"/>
    <n v="62.79"/>
    <n v="37.700000000000003"/>
    <n v="39.119999999999997"/>
    <d v="2025-08-06T00:00:00"/>
    <n v="5"/>
    <n v="2.6"/>
    <n v="2.6"/>
    <b v="0"/>
    <s v="null"/>
    <s v="No Return"/>
    <n v="195.6"/>
  </r>
  <r>
    <s v="FB001904"/>
    <s v="Bottoms"/>
    <s v="Gap"/>
    <x v="3"/>
    <s v="XL"/>
    <s v="Beige"/>
    <n v="84.72"/>
    <n v="24.2"/>
    <n v="64.22"/>
    <d v="2025-08-06T00:00:00"/>
    <n v="44"/>
    <s v="null"/>
    <n v="3"/>
    <b v="1"/>
    <s v="Color Mismatch"/>
    <s v="Color Mismatch"/>
    <n v="2825.68"/>
  </r>
  <r>
    <s v="FB001905"/>
    <s v="Tops"/>
    <s v="Mango"/>
    <x v="2"/>
    <s v="XL"/>
    <s v="Pink"/>
    <n v="50.9"/>
    <n v="0"/>
    <n v="50.9"/>
    <d v="2025-08-06T00:00:00"/>
    <n v="1"/>
    <n v="1.8"/>
    <n v="1.8"/>
    <b v="0"/>
    <s v="null"/>
    <s v="No Return"/>
    <n v="50.9"/>
  </r>
  <r>
    <s v="FB001906"/>
    <s v="Accessories"/>
    <s v="Zara"/>
    <x v="1"/>
    <s v="null"/>
    <s v="Pink"/>
    <n v="31.23"/>
    <n v="0"/>
    <n v="31.23"/>
    <d v="2025-08-06T00:00:00"/>
    <n v="25"/>
    <n v="2.8"/>
    <n v="2.8"/>
    <b v="0"/>
    <s v="null"/>
    <s v="No Return"/>
    <n v="780.75"/>
  </r>
  <r>
    <s v="FB001907"/>
    <s v="Tops"/>
    <s v="Zara"/>
    <x v="0"/>
    <s v="XXL"/>
    <s v="Red"/>
    <n v="105.1"/>
    <n v="0"/>
    <n v="105.1"/>
    <d v="2024-08-28T00:00:00"/>
    <n v="39"/>
    <n v="4.4000000000000004"/>
    <n v="4.4000000000000004"/>
    <b v="0"/>
    <s v="null"/>
    <s v="No Return"/>
    <n v="4098.8999999999996"/>
  </r>
  <r>
    <s v="FB001908"/>
    <s v="Dresses"/>
    <s v="Forever21"/>
    <x v="3"/>
    <s v="XS"/>
    <s v="Brown"/>
    <n v="160.38"/>
    <n v="0"/>
    <n v="160.38"/>
    <d v="2025-08-06T00:00:00"/>
    <n v="27"/>
    <n v="2.7"/>
    <n v="2.7"/>
    <b v="1"/>
    <s v="Wrong Item"/>
    <s v="Wrong Item"/>
    <n v="4330.26"/>
  </r>
  <r>
    <s v="FB001909"/>
    <s v="Bottoms"/>
    <s v="Uniqlo"/>
    <x v="0"/>
    <s v="XS"/>
    <s v="Pink"/>
    <n v="96.68"/>
    <n v="26"/>
    <n v="71.540000000000006"/>
    <d v="2024-09-21T00:00:00"/>
    <n v="16"/>
    <s v="null"/>
    <n v="3"/>
    <b v="0"/>
    <s v="null"/>
    <s v="No Return"/>
    <n v="1144.6400000000001"/>
  </r>
  <r>
    <s v="FB001910"/>
    <s v="Accessories"/>
    <s v="Forever21"/>
    <x v="3"/>
    <s v="null"/>
    <s v="Beige"/>
    <n v="16.64"/>
    <n v="0"/>
    <n v="16.64"/>
    <d v="2025-08-06T00:00:00"/>
    <n v="8"/>
    <n v="4.8"/>
    <n v="4.8"/>
    <b v="0"/>
    <s v="null"/>
    <s v="No Return"/>
    <n v="133.12"/>
  </r>
  <r>
    <s v="FB001911"/>
    <s v="Outerwear"/>
    <s v="Ann Taylor"/>
    <x v="2"/>
    <s v="S"/>
    <s v="Beige"/>
    <n v="160.05000000000001"/>
    <n v="53.7"/>
    <n v="74.099999999999994"/>
    <d v="2025-08-06T00:00:00"/>
    <n v="2"/>
    <n v="3.2"/>
    <n v="3.2"/>
    <b v="1"/>
    <s v="Quality Issue"/>
    <s v="Quality Issue"/>
    <n v="148.19999999999999"/>
  </r>
  <r>
    <s v="FB001912"/>
    <s v="Accessories"/>
    <s v="Mango"/>
    <x v="2"/>
    <s v="null"/>
    <s v="Gray"/>
    <n v="23.56"/>
    <n v="0"/>
    <n v="23.56"/>
    <d v="2025-08-06T00:00:00"/>
    <n v="16"/>
    <n v="4.4000000000000004"/>
    <n v="4.4000000000000004"/>
    <b v="0"/>
    <s v="null"/>
    <s v="No Return"/>
    <n v="376.96"/>
  </r>
  <r>
    <s v="FB001913"/>
    <s v="Shoes"/>
    <s v="Zara"/>
    <x v="2"/>
    <s v="XS"/>
    <s v="Black"/>
    <n v="68.37"/>
    <n v="24.2"/>
    <n v="51.82"/>
    <d v="2025-08-06T00:00:00"/>
    <n v="8"/>
    <n v="3.7"/>
    <n v="3.7"/>
    <b v="0"/>
    <s v="null"/>
    <s v="No Return"/>
    <n v="414.56"/>
  </r>
  <r>
    <s v="FB001914"/>
    <s v="Outerwear"/>
    <s v="Mango"/>
    <x v="2"/>
    <s v="S"/>
    <s v="Green"/>
    <n v="184.24"/>
    <n v="0"/>
    <n v="184.24"/>
    <d v="2025-08-06T00:00:00"/>
    <n v="49"/>
    <n v="4"/>
    <n v="4"/>
    <b v="0"/>
    <s v="null"/>
    <s v="No Return"/>
    <n v="9027.76"/>
  </r>
  <r>
    <s v="FB001915"/>
    <s v="Shoes"/>
    <s v="Banana Republic"/>
    <x v="0"/>
    <s v="XS"/>
    <s v="Green"/>
    <n v="94.83"/>
    <n v="0"/>
    <n v="94.83"/>
    <d v="2024-09-08T00:00:00"/>
    <n v="23"/>
    <n v="2.9"/>
    <n v="2.9"/>
    <b v="0"/>
    <s v="null"/>
    <s v="No Return"/>
    <n v="2181.09"/>
  </r>
  <r>
    <s v="FB001916"/>
    <s v="Tops"/>
    <s v="Ann Taylor"/>
    <x v="3"/>
    <s v="M"/>
    <s v="Pink"/>
    <n v="115.58"/>
    <n v="0"/>
    <n v="115.58"/>
    <d v="2025-08-06T00:00:00"/>
    <n v="37"/>
    <n v="2.2000000000000002"/>
    <n v="2.2000000000000002"/>
    <b v="0"/>
    <s v="null"/>
    <s v="No Return"/>
    <n v="4276.46"/>
  </r>
  <r>
    <s v="FB001917"/>
    <s v="Outerwear"/>
    <s v="Zara"/>
    <x v="1"/>
    <s v="XXL"/>
    <s v="Green"/>
    <n v="116.29"/>
    <n v="58.7"/>
    <n v="48.03"/>
    <d v="2025-08-06T00:00:00"/>
    <n v="34"/>
    <n v="3.3"/>
    <n v="3.3"/>
    <b v="0"/>
    <s v="null"/>
    <s v="No Return"/>
    <n v="1633.02"/>
  </r>
  <r>
    <s v="FB001918"/>
    <s v="Accessories"/>
    <s v="Banana Republic"/>
    <x v="3"/>
    <s v="null"/>
    <s v="Green"/>
    <n v="24.55"/>
    <n v="0"/>
    <n v="24.55"/>
    <d v="2025-08-06T00:00:00"/>
    <n v="43"/>
    <n v="2.2999999999999998"/>
    <n v="2.2999999999999998"/>
    <b v="0"/>
    <s v="null"/>
    <s v="No Return"/>
    <n v="1055.6500000000001"/>
  </r>
  <r>
    <s v="FB001919"/>
    <s v="Dresses"/>
    <s v="Zara"/>
    <x v="0"/>
    <s v="null"/>
    <s v="Navy"/>
    <n v="81.56"/>
    <n v="0"/>
    <n v="81.56"/>
    <d v="2025-01-09T00:00:00"/>
    <n v="28"/>
    <n v="3"/>
    <n v="3"/>
    <b v="0"/>
    <s v="null"/>
    <s v="No Return"/>
    <n v="2283.6800000000003"/>
  </r>
  <r>
    <s v="FB001920"/>
    <s v="Outerwear"/>
    <s v="Banana Republic"/>
    <x v="0"/>
    <s v="M"/>
    <s v="White"/>
    <n v="234.63"/>
    <n v="0"/>
    <n v="234.63"/>
    <d v="2025-02-07T00:00:00"/>
    <n v="30"/>
    <n v="4.3"/>
    <n v="4.3"/>
    <b v="0"/>
    <s v="null"/>
    <s v="No Return"/>
    <n v="7038.9"/>
  </r>
  <r>
    <s v="FB001921"/>
    <s v="Accessories"/>
    <s v="Zara"/>
    <x v="2"/>
    <s v="null"/>
    <s v="White"/>
    <n v="27.6"/>
    <n v="0"/>
    <n v="27.6"/>
    <d v="2025-08-06T00:00:00"/>
    <n v="33"/>
    <n v="2.8"/>
    <n v="2.8"/>
    <b v="0"/>
    <s v="null"/>
    <s v="No Return"/>
    <n v="910.80000000000007"/>
  </r>
  <r>
    <s v="FB001922"/>
    <s v="Tops"/>
    <s v="Ann Taylor"/>
    <x v="2"/>
    <s v="XS"/>
    <s v="Gray"/>
    <n v="114.76"/>
    <n v="24.3"/>
    <n v="86.87"/>
    <d v="2025-08-06T00:00:00"/>
    <n v="10"/>
    <n v="3.4"/>
    <n v="3.4"/>
    <b v="0"/>
    <s v="null"/>
    <s v="No Return"/>
    <n v="868.7"/>
  </r>
  <r>
    <s v="FB001923"/>
    <s v="Shoes"/>
    <s v="Zara"/>
    <x v="0"/>
    <s v="S"/>
    <s v="Green"/>
    <n v="133.52000000000001"/>
    <n v="0"/>
    <n v="133.52000000000001"/>
    <d v="2024-10-04T00:00:00"/>
    <n v="32"/>
    <s v="null"/>
    <n v="3"/>
    <b v="0"/>
    <s v="null"/>
    <s v="No Return"/>
    <n v="4272.6400000000003"/>
  </r>
  <r>
    <s v="FB001924"/>
    <s v="Tops"/>
    <s v="Banana Republic"/>
    <x v="1"/>
    <s v="XS"/>
    <s v="Blue"/>
    <n v="64.34"/>
    <n v="59.3"/>
    <n v="26.19"/>
    <d v="2025-08-06T00:00:00"/>
    <n v="34"/>
    <n v="1.2"/>
    <n v="1.2"/>
    <b v="0"/>
    <s v="null"/>
    <s v="No Return"/>
    <n v="890.46"/>
  </r>
  <r>
    <s v="FB001925"/>
    <s v="Bottoms"/>
    <s v="Forever21"/>
    <x v="2"/>
    <s v="L"/>
    <s v="Purple"/>
    <n v="117.81"/>
    <n v="0"/>
    <n v="117.81"/>
    <d v="2025-08-06T00:00:00"/>
    <n v="22"/>
    <n v="4.9000000000000004"/>
    <n v="4.9000000000000004"/>
    <b v="0"/>
    <s v="null"/>
    <s v="No Return"/>
    <n v="2591.8200000000002"/>
  </r>
  <r>
    <s v="FB001926"/>
    <s v="Accessories"/>
    <s v="Ann Taylor"/>
    <x v="0"/>
    <s v="null"/>
    <s v="Blue"/>
    <n v="29.19"/>
    <n v="0"/>
    <n v="29.19"/>
    <d v="2025-03-15T00:00:00"/>
    <n v="20"/>
    <n v="1.9"/>
    <n v="1.9"/>
    <b v="0"/>
    <s v="null"/>
    <s v="No Return"/>
    <n v="583.80000000000007"/>
  </r>
  <r>
    <s v="FB001927"/>
    <s v="Tops"/>
    <s v="Uniqlo"/>
    <x v="2"/>
    <s v="M"/>
    <s v="Purple"/>
    <n v="34.72"/>
    <n v="0"/>
    <n v="34.72"/>
    <d v="2025-08-06T00:00:00"/>
    <n v="7"/>
    <s v="null"/>
    <n v="3"/>
    <b v="0"/>
    <s v="null"/>
    <s v="No Return"/>
    <n v="243.04"/>
  </r>
  <r>
    <s v="FB001928"/>
    <s v="Dresses"/>
    <s v="Gap"/>
    <x v="2"/>
    <s v="XL"/>
    <s v="Gray"/>
    <n v="107.49"/>
    <n v="0"/>
    <n v="107.49"/>
    <d v="2025-08-06T00:00:00"/>
    <n v="49"/>
    <n v="3.3"/>
    <n v="3.3"/>
    <b v="0"/>
    <s v="null"/>
    <s v="No Return"/>
    <n v="5267.0099999999993"/>
  </r>
  <r>
    <s v="FB001929"/>
    <s v="Bottoms"/>
    <s v="Uniqlo"/>
    <x v="1"/>
    <s v="XXL"/>
    <s v="Blue"/>
    <n v="38.700000000000003"/>
    <n v="0"/>
    <n v="38.700000000000003"/>
    <d v="2025-08-06T00:00:00"/>
    <n v="11"/>
    <n v="4"/>
    <n v="4"/>
    <b v="0"/>
    <s v="null"/>
    <s v="No Return"/>
    <n v="425.70000000000005"/>
  </r>
  <r>
    <s v="FB001930"/>
    <s v="Outerwear"/>
    <s v="Ann Taylor"/>
    <x v="0"/>
    <s v="XS"/>
    <s v="Brown"/>
    <n v="152.63999999999999"/>
    <n v="0"/>
    <n v="152.63999999999999"/>
    <d v="2025-04-05T00:00:00"/>
    <n v="19"/>
    <n v="4.0999999999999996"/>
    <n v="4.0999999999999996"/>
    <b v="0"/>
    <s v="null"/>
    <s v="No Return"/>
    <n v="2900.16"/>
  </r>
  <r>
    <s v="FB001931"/>
    <s v="Outerwear"/>
    <s v="Mango"/>
    <x v="2"/>
    <s v="XS"/>
    <s v="Purple"/>
    <n v="181.66"/>
    <n v="56.4"/>
    <n v="79.2"/>
    <d v="2025-08-06T00:00:00"/>
    <n v="43"/>
    <n v="1.2"/>
    <n v="1.2"/>
    <b v="0"/>
    <s v="null"/>
    <s v="No Return"/>
    <n v="3405.6"/>
  </r>
  <r>
    <s v="FB001932"/>
    <s v="Tops"/>
    <s v="Uniqlo"/>
    <x v="0"/>
    <s v="XL"/>
    <s v="Green"/>
    <n v="114.8"/>
    <n v="17.399999999999999"/>
    <n v="94.82"/>
    <d v="2025-05-17T00:00:00"/>
    <n v="4"/>
    <n v="1.8"/>
    <n v="1.8"/>
    <b v="0"/>
    <s v="null"/>
    <s v="No Return"/>
    <n v="379.28"/>
  </r>
  <r>
    <s v="FB001933"/>
    <s v="Shoes"/>
    <s v="Uniqlo"/>
    <x v="1"/>
    <s v="XXL"/>
    <s v="Green"/>
    <n v="102.95"/>
    <n v="0"/>
    <n v="102.95"/>
    <d v="2025-08-06T00:00:00"/>
    <n v="38"/>
    <n v="3.8"/>
    <n v="3.8"/>
    <b v="0"/>
    <s v="null"/>
    <s v="No Return"/>
    <n v="3912.1"/>
  </r>
  <r>
    <s v="FB001934"/>
    <s v="Tops"/>
    <s v="Forever21"/>
    <x v="1"/>
    <s v="XXL"/>
    <s v="Green"/>
    <n v="86.82"/>
    <n v="0"/>
    <n v="86.82"/>
    <d v="2025-08-06T00:00:00"/>
    <n v="0"/>
    <n v="4.8"/>
    <n v="4.8"/>
    <b v="0"/>
    <s v="null"/>
    <s v="No Return"/>
    <n v="0"/>
  </r>
  <r>
    <s v="FB001935"/>
    <s v="Outerwear"/>
    <s v="H&amp;M"/>
    <x v="3"/>
    <s v="L"/>
    <s v="Red"/>
    <n v="83.68"/>
    <n v="28.1"/>
    <n v="60.17"/>
    <d v="2025-08-06T00:00:00"/>
    <n v="46"/>
    <s v="null"/>
    <n v="3"/>
    <b v="1"/>
    <s v="Quality Issue"/>
    <s v="Quality Issue"/>
    <n v="2767.82"/>
  </r>
  <r>
    <s v="FB001936"/>
    <s v="Outerwear"/>
    <s v="Banana Republic"/>
    <x v="2"/>
    <s v="S"/>
    <s v="Pink"/>
    <n v="167.31"/>
    <n v="50.7"/>
    <n v="82.48"/>
    <d v="2025-08-06T00:00:00"/>
    <n v="9"/>
    <n v="3.2"/>
    <n v="3.2"/>
    <b v="0"/>
    <s v="null"/>
    <s v="No Return"/>
    <n v="742.32"/>
  </r>
  <r>
    <s v="FB001937"/>
    <s v="Bottoms"/>
    <s v="H&amp;M"/>
    <x v="2"/>
    <s v="XS"/>
    <s v="Gray"/>
    <n v="114.64"/>
    <n v="5.0999999999999996"/>
    <n v="108.79"/>
    <d v="2025-08-06T00:00:00"/>
    <n v="21"/>
    <n v="2"/>
    <n v="2"/>
    <b v="0"/>
    <s v="null"/>
    <s v="No Return"/>
    <n v="2284.59"/>
  </r>
  <r>
    <s v="FB001938"/>
    <s v="Outerwear"/>
    <s v="H&amp;M"/>
    <x v="0"/>
    <s v="XXL"/>
    <s v="White"/>
    <n v="109.53"/>
    <n v="29.3"/>
    <n v="77.44"/>
    <d v="2024-11-02T00:00:00"/>
    <n v="35"/>
    <n v="1.3"/>
    <n v="1.3"/>
    <b v="0"/>
    <s v="null"/>
    <s v="No Return"/>
    <n v="2710.4"/>
  </r>
  <r>
    <s v="FB001939"/>
    <s v="Accessories"/>
    <s v="Ann Taylor"/>
    <x v="3"/>
    <s v="null"/>
    <s v="Beige"/>
    <n v="51.02"/>
    <n v="57.9"/>
    <n v="21.48"/>
    <d v="2025-08-06T00:00:00"/>
    <n v="36"/>
    <s v="null"/>
    <n v="3"/>
    <b v="0"/>
    <s v="null"/>
    <s v="No Return"/>
    <n v="773.28"/>
  </r>
  <r>
    <s v="FB001940"/>
    <s v="Shoes"/>
    <s v="H&amp;M"/>
    <x v="2"/>
    <s v="M"/>
    <s v="Green"/>
    <n v="77.45"/>
    <n v="52.8"/>
    <n v="36.56"/>
    <d v="2025-08-06T00:00:00"/>
    <n v="6"/>
    <n v="2.7"/>
    <n v="2.7"/>
    <b v="0"/>
    <s v="null"/>
    <s v="No Return"/>
    <n v="219.36"/>
  </r>
  <r>
    <s v="FB001941"/>
    <s v="Shoes"/>
    <s v="Ann Taylor"/>
    <x v="2"/>
    <s v="XS"/>
    <s v="White"/>
    <n v="142.87"/>
    <n v="45.4"/>
    <n v="78.010000000000005"/>
    <d v="2025-08-06T00:00:00"/>
    <n v="20"/>
    <n v="1.7"/>
    <n v="1.7"/>
    <b v="0"/>
    <s v="null"/>
    <s v="No Return"/>
    <n v="1560.2"/>
  </r>
  <r>
    <s v="FB001942"/>
    <s v="Outerwear"/>
    <s v="Banana Republic"/>
    <x v="1"/>
    <s v="XS"/>
    <s v="White"/>
    <n v="138.87"/>
    <n v="0"/>
    <n v="138.87"/>
    <d v="2025-08-06T00:00:00"/>
    <n v="37"/>
    <n v="3.2"/>
    <n v="3.2"/>
    <b v="0"/>
    <s v="null"/>
    <s v="No Return"/>
    <n v="5138.1900000000005"/>
  </r>
  <r>
    <s v="FB001943"/>
    <s v="Shoes"/>
    <s v="Ann Taylor"/>
    <x v="0"/>
    <s v="S"/>
    <s v="Red"/>
    <n v="132.82"/>
    <n v="0"/>
    <n v="132.82"/>
    <d v="2025-03-17T00:00:00"/>
    <n v="40"/>
    <s v="null"/>
    <n v="3"/>
    <b v="1"/>
    <s v="Changed Mind"/>
    <s v="Changed Mind"/>
    <n v="5312.7999999999993"/>
  </r>
  <r>
    <s v="FB001944"/>
    <s v="Shoes"/>
    <s v="H&amp;M"/>
    <x v="3"/>
    <s v="L"/>
    <s v="Navy"/>
    <n v="110.54"/>
    <n v="0"/>
    <n v="110.54"/>
    <d v="2025-08-06T00:00:00"/>
    <n v="24"/>
    <s v="null"/>
    <n v="3"/>
    <b v="1"/>
    <s v="Size Issue"/>
    <s v="Size Issue"/>
    <n v="2652.96"/>
  </r>
  <r>
    <s v="FB001945"/>
    <s v="Bottoms"/>
    <s v="Zara"/>
    <x v="3"/>
    <s v="XL"/>
    <s v="Beige"/>
    <n v="29.07"/>
    <n v="0"/>
    <n v="29.07"/>
    <d v="2025-08-06T00:00:00"/>
    <n v="41"/>
    <n v="2.8"/>
    <n v="2.8"/>
    <b v="0"/>
    <s v="null"/>
    <s v="No Return"/>
    <n v="1191.8700000000001"/>
  </r>
  <r>
    <s v="FB001946"/>
    <s v="Outerwear"/>
    <s v="Gap"/>
    <x v="3"/>
    <s v="S"/>
    <s v="Navy"/>
    <n v="141.91999999999999"/>
    <n v="0"/>
    <n v="141.91999999999999"/>
    <d v="2025-08-06T00:00:00"/>
    <n v="37"/>
    <n v="1.7"/>
    <n v="1.7"/>
    <b v="0"/>
    <s v="null"/>
    <s v="No Return"/>
    <n v="5251.04"/>
  </r>
  <r>
    <s v="FB001947"/>
    <s v="Shoes"/>
    <s v="Banana Republic"/>
    <x v="3"/>
    <s v="XL"/>
    <s v="Red"/>
    <n v="67.84"/>
    <n v="0"/>
    <n v="67.84"/>
    <d v="2025-08-06T00:00:00"/>
    <n v="24"/>
    <n v="1.2"/>
    <n v="1.2"/>
    <b v="0"/>
    <s v="null"/>
    <s v="No Return"/>
    <n v="1628.16"/>
  </r>
  <r>
    <s v="FB001948"/>
    <s v="Shoes"/>
    <s v="Mango"/>
    <x v="1"/>
    <s v="S"/>
    <s v="Brown"/>
    <n v="143.27000000000001"/>
    <n v="0"/>
    <n v="143.27000000000001"/>
    <d v="2025-08-06T00:00:00"/>
    <n v="0"/>
    <s v="null"/>
    <n v="3"/>
    <b v="0"/>
    <s v="null"/>
    <s v="No Return"/>
    <n v="0"/>
  </r>
  <r>
    <s v="FB001949"/>
    <s v="Accessories"/>
    <s v="Banana Republic"/>
    <x v="1"/>
    <s v="null"/>
    <s v="Brown"/>
    <n v="20.97"/>
    <n v="0"/>
    <n v="20.97"/>
    <d v="2025-08-06T00:00:00"/>
    <n v="44"/>
    <n v="4.5999999999999996"/>
    <n v="4.5999999999999996"/>
    <b v="0"/>
    <s v="null"/>
    <s v="No Return"/>
    <n v="922.68"/>
  </r>
  <r>
    <s v="FB001950"/>
    <s v="Dresses"/>
    <s v="Zara"/>
    <x v="3"/>
    <s v="XL"/>
    <s v="Purple"/>
    <n v="105.5"/>
    <n v="59.8"/>
    <n v="42.41"/>
    <d v="2025-08-06T00:00:00"/>
    <n v="34"/>
    <s v="null"/>
    <n v="3"/>
    <b v="0"/>
    <s v="null"/>
    <s v="No Return"/>
    <n v="1441.9399999999998"/>
  </r>
  <r>
    <s v="FB001951"/>
    <s v="Shoes"/>
    <s v="Banana Republic"/>
    <x v="0"/>
    <s v="XXL"/>
    <s v="Green"/>
    <n v="184.7"/>
    <n v="0"/>
    <n v="184.7"/>
    <d v="2024-09-19T00:00:00"/>
    <n v="39"/>
    <n v="2.1"/>
    <n v="2.1"/>
    <b v="1"/>
    <s v="Size Issue"/>
    <s v="Size Issue"/>
    <n v="7203.2999999999993"/>
  </r>
  <r>
    <s v="FB001952"/>
    <s v="Shoes"/>
    <s v="H&amp;M"/>
    <x v="0"/>
    <s v="XS"/>
    <s v="Blue"/>
    <n v="81.47"/>
    <n v="32"/>
    <n v="55.4"/>
    <d v="2024-09-01T00:00:00"/>
    <n v="2"/>
    <n v="1.1000000000000001"/>
    <n v="1.1000000000000001"/>
    <b v="0"/>
    <s v="null"/>
    <s v="No Return"/>
    <n v="110.8"/>
  </r>
  <r>
    <s v="FB001953"/>
    <s v="Outerwear"/>
    <s v="Banana Republic"/>
    <x v="1"/>
    <s v="L"/>
    <s v="Blue"/>
    <n v="107.67"/>
    <n v="20.3"/>
    <n v="85.81"/>
    <d v="2025-08-06T00:00:00"/>
    <n v="16"/>
    <n v="4.3"/>
    <n v="4.3"/>
    <b v="0"/>
    <s v="null"/>
    <s v="No Return"/>
    <n v="1372.96"/>
  </r>
  <r>
    <s v="FB001954"/>
    <s v="Tops"/>
    <s v="Banana Republic"/>
    <x v="3"/>
    <s v="XL"/>
    <s v="Purple"/>
    <n v="88.64"/>
    <n v="0"/>
    <n v="88.64"/>
    <d v="2025-08-06T00:00:00"/>
    <n v="33"/>
    <s v="null"/>
    <n v="3"/>
    <b v="0"/>
    <s v="null"/>
    <s v="No Return"/>
    <n v="2925.12"/>
  </r>
  <r>
    <s v="FB001955"/>
    <s v="Accessories"/>
    <s v="Zara"/>
    <x v="1"/>
    <s v="null"/>
    <s v="Red"/>
    <n v="17.5"/>
    <n v="14.4"/>
    <n v="14.98"/>
    <d v="2025-08-06T00:00:00"/>
    <n v="16"/>
    <n v="3.1"/>
    <n v="3.1"/>
    <b v="0"/>
    <s v="null"/>
    <s v="No Return"/>
    <n v="239.68"/>
  </r>
  <r>
    <s v="FB001956"/>
    <s v="Outerwear"/>
    <s v="H&amp;M"/>
    <x v="1"/>
    <s v="XL"/>
    <s v="Gray"/>
    <n v="205.37"/>
    <n v="0"/>
    <n v="205.37"/>
    <d v="2025-08-06T00:00:00"/>
    <n v="25"/>
    <n v="2"/>
    <n v="2"/>
    <b v="1"/>
    <s v="Damaged"/>
    <s v="Damaged"/>
    <n v="5134.25"/>
  </r>
  <r>
    <s v="FB001957"/>
    <s v="Dresses"/>
    <s v="Mango"/>
    <x v="1"/>
    <s v="XS"/>
    <s v="Beige"/>
    <n v="111.66"/>
    <n v="0"/>
    <n v="111.66"/>
    <d v="2025-08-06T00:00:00"/>
    <n v="26"/>
    <n v="1.4"/>
    <n v="1.4"/>
    <b v="0"/>
    <s v="null"/>
    <s v="No Return"/>
    <n v="2903.16"/>
  </r>
  <r>
    <s v="FB001958"/>
    <s v="Shoes"/>
    <s v="Mango"/>
    <x v="3"/>
    <s v="S"/>
    <s v="Pink"/>
    <n v="184.87"/>
    <n v="56.4"/>
    <n v="80.599999999999994"/>
    <d v="2025-08-06T00:00:00"/>
    <n v="10"/>
    <n v="3.7"/>
    <n v="3.7"/>
    <b v="0"/>
    <s v="null"/>
    <s v="No Return"/>
    <n v="806"/>
  </r>
  <r>
    <s v="FB001959"/>
    <s v="Bottoms"/>
    <s v="Zara"/>
    <x v="0"/>
    <s v="L"/>
    <s v="Green"/>
    <n v="84.58"/>
    <n v="0"/>
    <n v="84.58"/>
    <d v="2025-01-17T00:00:00"/>
    <n v="33"/>
    <n v="4.5"/>
    <n v="4.5"/>
    <b v="0"/>
    <s v="null"/>
    <s v="No Return"/>
    <n v="2791.14"/>
  </r>
  <r>
    <s v="FB001960"/>
    <s v="Bottoms"/>
    <s v="Forever21"/>
    <x v="3"/>
    <s v="XXL"/>
    <s v="White"/>
    <n v="66.739999999999995"/>
    <n v="0"/>
    <n v="66.739999999999995"/>
    <d v="2025-08-06T00:00:00"/>
    <n v="26"/>
    <n v="4.5999999999999996"/>
    <n v="4.5999999999999996"/>
    <b v="0"/>
    <s v="null"/>
    <s v="No Return"/>
    <n v="1735.2399999999998"/>
  </r>
  <r>
    <s v="FB001961"/>
    <s v="Shoes"/>
    <s v="H&amp;M"/>
    <x v="3"/>
    <s v="M"/>
    <s v="Green"/>
    <n v="104.19"/>
    <n v="0"/>
    <n v="104.19"/>
    <d v="2025-08-06T00:00:00"/>
    <n v="4"/>
    <n v="4.7"/>
    <n v="4.7"/>
    <b v="0"/>
    <s v="null"/>
    <s v="No Return"/>
    <n v="416.76"/>
  </r>
  <r>
    <s v="FB001962"/>
    <s v="Outerwear"/>
    <s v="Uniqlo"/>
    <x v="3"/>
    <s v="M"/>
    <s v="Green"/>
    <n v="216.73"/>
    <n v="0"/>
    <n v="216.73"/>
    <d v="2025-08-06T00:00:00"/>
    <n v="5"/>
    <n v="2.7"/>
    <n v="2.7"/>
    <b v="1"/>
    <s v="Wrong Item"/>
    <s v="Wrong Item"/>
    <n v="1083.6499999999999"/>
  </r>
  <r>
    <s v="FB001963"/>
    <s v="Dresses"/>
    <s v="Mango"/>
    <x v="3"/>
    <s v="XXL"/>
    <s v="Beige"/>
    <n v="87.82"/>
    <n v="0"/>
    <n v="87.82"/>
    <d v="2025-08-06T00:00:00"/>
    <n v="24"/>
    <n v="4.2"/>
    <n v="4.2"/>
    <b v="0"/>
    <s v="null"/>
    <s v="No Return"/>
    <n v="2107.6799999999998"/>
  </r>
  <r>
    <s v="FB001964"/>
    <s v="Shoes"/>
    <s v="Zara"/>
    <x v="3"/>
    <s v="L"/>
    <s v="Green"/>
    <n v="81.59"/>
    <n v="0"/>
    <n v="81.59"/>
    <d v="2025-08-06T00:00:00"/>
    <n v="5"/>
    <n v="2.5"/>
    <n v="2.5"/>
    <b v="0"/>
    <s v="null"/>
    <s v="No Return"/>
    <n v="407.95000000000005"/>
  </r>
  <r>
    <s v="FB001965"/>
    <s v="Outerwear"/>
    <s v="Gap"/>
    <x v="3"/>
    <s v="null"/>
    <s v="Blue"/>
    <n v="93.14"/>
    <n v="32.799999999999997"/>
    <n v="62.59"/>
    <d v="2025-08-06T00:00:00"/>
    <n v="45"/>
    <n v="4.5"/>
    <n v="4.5"/>
    <b v="0"/>
    <s v="null"/>
    <s v="No Return"/>
    <n v="2816.55"/>
  </r>
  <r>
    <s v="FB001966"/>
    <s v="Bottoms"/>
    <s v="Gap"/>
    <x v="0"/>
    <s v="XS"/>
    <s v="Gray"/>
    <n v="96.73"/>
    <n v="0"/>
    <n v="96.73"/>
    <d v="2024-11-09T00:00:00"/>
    <n v="18"/>
    <n v="4.8"/>
    <n v="4.8"/>
    <b v="0"/>
    <s v="null"/>
    <s v="No Return"/>
    <n v="1741.14"/>
  </r>
  <r>
    <s v="FB001967"/>
    <s v="Accessories"/>
    <s v="Forever21"/>
    <x v="1"/>
    <s v="null"/>
    <s v="Blue"/>
    <n v="19.34"/>
    <n v="0"/>
    <n v="19.34"/>
    <d v="2025-08-06T00:00:00"/>
    <n v="19"/>
    <s v="null"/>
    <n v="3"/>
    <b v="0"/>
    <s v="null"/>
    <s v="No Return"/>
    <n v="367.46"/>
  </r>
  <r>
    <s v="FB001968"/>
    <s v="Shoes"/>
    <s v="Zara"/>
    <x v="0"/>
    <s v="S"/>
    <s v="Red"/>
    <n v="113.88"/>
    <n v="31.1"/>
    <n v="78.459999999999994"/>
    <d v="2025-06-10T00:00:00"/>
    <n v="22"/>
    <n v="3.1"/>
    <n v="3.1"/>
    <b v="0"/>
    <s v="null"/>
    <s v="No Return"/>
    <n v="1726.12"/>
  </r>
  <r>
    <s v="FB001969"/>
    <s v="Dresses"/>
    <s v="Zara"/>
    <x v="0"/>
    <s v="XL"/>
    <s v="Navy"/>
    <n v="90.32"/>
    <n v="0"/>
    <n v="90.32"/>
    <d v="2025-03-26T00:00:00"/>
    <n v="41"/>
    <n v="2.8"/>
    <n v="2.8"/>
    <b v="0"/>
    <s v="null"/>
    <s v="No Return"/>
    <n v="3703.12"/>
  </r>
  <r>
    <s v="FB001970"/>
    <s v="Tops"/>
    <s v="Banana Republic"/>
    <x v="3"/>
    <s v="L"/>
    <s v="Gray"/>
    <n v="38.119999999999997"/>
    <n v="0"/>
    <n v="38.119999999999997"/>
    <d v="2025-08-06T00:00:00"/>
    <n v="44"/>
    <s v="null"/>
    <n v="3"/>
    <b v="0"/>
    <s v="null"/>
    <s v="No Return"/>
    <n v="1677.28"/>
  </r>
  <r>
    <s v="FB001971"/>
    <s v="Shoes"/>
    <s v="Banana Republic"/>
    <x v="3"/>
    <s v="S"/>
    <s v="Blue"/>
    <n v="175.31"/>
    <n v="0"/>
    <n v="175.31"/>
    <d v="2025-08-06T00:00:00"/>
    <n v="13"/>
    <s v="null"/>
    <n v="3"/>
    <b v="0"/>
    <s v="null"/>
    <s v="No Return"/>
    <n v="2279.0300000000002"/>
  </r>
  <r>
    <s v="FB001972"/>
    <s v="Dresses"/>
    <s v="Zara"/>
    <x v="0"/>
    <s v="L"/>
    <s v="Red"/>
    <n v="171.92"/>
    <n v="0"/>
    <n v="171.92"/>
    <d v="2025-06-08T00:00:00"/>
    <n v="12"/>
    <n v="1.3"/>
    <n v="1.3"/>
    <b v="0"/>
    <s v="null"/>
    <s v="No Return"/>
    <n v="2063.04"/>
  </r>
  <r>
    <s v="FB001973"/>
    <s v="Accessories"/>
    <s v="Gap"/>
    <x v="3"/>
    <s v="null"/>
    <s v="Blue"/>
    <n v="35.6"/>
    <n v="0"/>
    <n v="35.6"/>
    <d v="2025-08-06T00:00:00"/>
    <n v="24"/>
    <n v="3.1"/>
    <n v="3.1"/>
    <b v="0"/>
    <s v="null"/>
    <s v="No Return"/>
    <n v="854.40000000000009"/>
  </r>
  <r>
    <s v="FB001974"/>
    <s v="Bottoms"/>
    <s v="H&amp;M"/>
    <x v="3"/>
    <s v="M"/>
    <s v="Navy"/>
    <n v="81.7"/>
    <n v="0"/>
    <n v="81.7"/>
    <d v="2025-08-06T00:00:00"/>
    <n v="33"/>
    <s v="null"/>
    <n v="3"/>
    <b v="1"/>
    <s v="Wrong Item"/>
    <s v="Wrong Item"/>
    <n v="2696.1"/>
  </r>
  <r>
    <s v="FB001975"/>
    <s v="Bottoms"/>
    <s v="Banana Republic"/>
    <x v="3"/>
    <s v="null"/>
    <s v="Purple"/>
    <n v="29.7"/>
    <n v="0"/>
    <n v="29.7"/>
    <d v="2025-08-06T00:00:00"/>
    <n v="16"/>
    <n v="2.7"/>
    <n v="2.7"/>
    <b v="0"/>
    <s v="null"/>
    <s v="No Return"/>
    <n v="475.2"/>
  </r>
  <r>
    <s v="FB001976"/>
    <s v="Outerwear"/>
    <s v="Mango"/>
    <x v="1"/>
    <s v="S"/>
    <s v="Brown"/>
    <n v="239.65"/>
    <n v="0"/>
    <n v="239.65"/>
    <d v="2025-08-06T00:00:00"/>
    <n v="27"/>
    <n v="2.9"/>
    <n v="2.9"/>
    <b v="0"/>
    <s v="null"/>
    <s v="No Return"/>
    <n v="6470.55"/>
  </r>
  <r>
    <s v="FB001977"/>
    <s v="Tops"/>
    <s v="H&amp;M"/>
    <x v="2"/>
    <s v="M"/>
    <s v="Red"/>
    <n v="90.41"/>
    <n v="0"/>
    <n v="90.41"/>
    <d v="2025-08-06T00:00:00"/>
    <n v="11"/>
    <s v="null"/>
    <n v="3"/>
    <b v="0"/>
    <s v="null"/>
    <s v="No Return"/>
    <n v="994.51"/>
  </r>
  <r>
    <s v="FB001978"/>
    <s v="Dresses"/>
    <s v="Ann Taylor"/>
    <x v="1"/>
    <s v="XL"/>
    <s v="White"/>
    <n v="81.78"/>
    <n v="10"/>
    <n v="73.599999999999994"/>
    <d v="2025-08-06T00:00:00"/>
    <n v="24"/>
    <n v="1.2"/>
    <n v="1.2"/>
    <b v="0"/>
    <s v="null"/>
    <s v="No Return"/>
    <n v="1766.3999999999999"/>
  </r>
  <r>
    <s v="FB001979"/>
    <s v="Outerwear"/>
    <s v="Forever21"/>
    <x v="1"/>
    <s v="L"/>
    <s v="Black"/>
    <n v="142.55000000000001"/>
    <n v="0"/>
    <n v="142.55000000000001"/>
    <d v="2025-08-06T00:00:00"/>
    <n v="21"/>
    <n v="4.5"/>
    <n v="4.5"/>
    <b v="0"/>
    <s v="null"/>
    <s v="No Return"/>
    <n v="2993.55"/>
  </r>
  <r>
    <s v="FB001980"/>
    <s v="Dresses"/>
    <s v="Gap"/>
    <x v="2"/>
    <s v="S"/>
    <s v="Black"/>
    <n v="53.13"/>
    <n v="0"/>
    <n v="53.13"/>
    <d v="2025-08-06T00:00:00"/>
    <n v="5"/>
    <n v="4.5999999999999996"/>
    <n v="4.5999999999999996"/>
    <b v="0"/>
    <s v="null"/>
    <s v="No Return"/>
    <n v="265.65000000000003"/>
  </r>
  <r>
    <s v="FB001981"/>
    <s v="Bottoms"/>
    <s v="Forever21"/>
    <x v="3"/>
    <s v="L"/>
    <s v="Navy"/>
    <n v="80.81"/>
    <n v="0"/>
    <n v="80.81"/>
    <d v="2025-08-06T00:00:00"/>
    <n v="15"/>
    <n v="4.5999999999999996"/>
    <n v="4.5999999999999996"/>
    <b v="0"/>
    <s v="null"/>
    <s v="No Return"/>
    <n v="1212.1500000000001"/>
  </r>
  <r>
    <s v="FB001982"/>
    <s v="Tops"/>
    <s v="Uniqlo"/>
    <x v="2"/>
    <s v="M"/>
    <s v="Navy"/>
    <n v="89.39"/>
    <n v="0"/>
    <n v="89.39"/>
    <d v="2025-08-06T00:00:00"/>
    <n v="33"/>
    <n v="4.2"/>
    <n v="4.2"/>
    <b v="0"/>
    <s v="null"/>
    <s v="No Return"/>
    <n v="2949.87"/>
  </r>
  <r>
    <s v="FB001983"/>
    <s v="Bottoms"/>
    <s v="Mango"/>
    <x v="3"/>
    <s v="S"/>
    <s v="Blue"/>
    <n v="37.9"/>
    <n v="37.9"/>
    <n v="23.54"/>
    <d v="2025-08-06T00:00:00"/>
    <n v="34"/>
    <n v="1.3"/>
    <n v="1.3"/>
    <b v="0"/>
    <s v="null"/>
    <s v="No Return"/>
    <n v="800.36"/>
  </r>
  <r>
    <s v="FB001984"/>
    <s v="Accessories"/>
    <s v="Mango"/>
    <x v="0"/>
    <s v="null"/>
    <s v="Brown"/>
    <n v="44.49"/>
    <n v="0"/>
    <n v="44.49"/>
    <d v="2025-06-27T00:00:00"/>
    <n v="34"/>
    <n v="2.1"/>
    <n v="2.1"/>
    <b v="0"/>
    <s v="null"/>
    <s v="No Return"/>
    <n v="1512.66"/>
  </r>
  <r>
    <s v="FB001985"/>
    <s v="Tops"/>
    <s v="Mango"/>
    <x v="3"/>
    <s v="L"/>
    <s v="Beige"/>
    <n v="111.7"/>
    <n v="0"/>
    <n v="111.7"/>
    <d v="2025-08-06T00:00:00"/>
    <n v="2"/>
    <s v="null"/>
    <n v="3"/>
    <b v="1"/>
    <s v="Size Issue"/>
    <s v="Size Issue"/>
    <n v="223.4"/>
  </r>
  <r>
    <s v="FB001986"/>
    <s v="Tops"/>
    <s v="H&amp;M"/>
    <x v="0"/>
    <s v="L"/>
    <s v="Navy"/>
    <n v="109.76"/>
    <n v="0"/>
    <n v="109.76"/>
    <d v="2025-01-12T00:00:00"/>
    <n v="23"/>
    <n v="2"/>
    <n v="2"/>
    <b v="1"/>
    <s v="Quality Issue"/>
    <s v="Quality Issue"/>
    <n v="2524.48"/>
  </r>
  <r>
    <s v="FB001987"/>
    <s v="Accessories"/>
    <s v="Uniqlo"/>
    <x v="2"/>
    <s v="null"/>
    <s v="Navy"/>
    <n v="33"/>
    <n v="0"/>
    <n v="33"/>
    <d v="2025-08-06T00:00:00"/>
    <n v="50"/>
    <n v="4"/>
    <n v="4"/>
    <b v="0"/>
    <s v="null"/>
    <s v="No Return"/>
    <n v="1650"/>
  </r>
  <r>
    <s v="FB001988"/>
    <s v="Shoes"/>
    <s v="Ann Taylor"/>
    <x v="1"/>
    <s v="M"/>
    <s v="Green"/>
    <n v="150.65"/>
    <n v="8.9"/>
    <n v="137.24"/>
    <d v="2025-08-06T00:00:00"/>
    <n v="43"/>
    <n v="3.4"/>
    <n v="3.4"/>
    <b v="0"/>
    <s v="null"/>
    <s v="No Return"/>
    <n v="5901.3200000000006"/>
  </r>
  <r>
    <s v="FB001989"/>
    <s v="Bottoms"/>
    <s v="Zara"/>
    <x v="2"/>
    <s v="S"/>
    <s v="Green"/>
    <n v="66.34"/>
    <n v="19"/>
    <n v="53.74"/>
    <d v="2025-08-06T00:00:00"/>
    <n v="42"/>
    <n v="1.9"/>
    <n v="1.9"/>
    <b v="0"/>
    <s v="null"/>
    <s v="No Return"/>
    <n v="2257.08"/>
  </r>
  <r>
    <s v="FB001990"/>
    <s v="Bottoms"/>
    <s v="Gap"/>
    <x v="0"/>
    <s v="M"/>
    <s v="Pink"/>
    <n v="27.89"/>
    <n v="17.399999999999999"/>
    <n v="23.04"/>
    <d v="2024-09-06T00:00:00"/>
    <n v="43"/>
    <n v="2.1"/>
    <n v="2.1"/>
    <b v="0"/>
    <s v="null"/>
    <s v="No Return"/>
    <n v="990.71999999999991"/>
  </r>
  <r>
    <s v="FB001991"/>
    <s v="Accessories"/>
    <s v="Uniqlo"/>
    <x v="3"/>
    <s v="null"/>
    <s v="Gray"/>
    <n v="60.18"/>
    <n v="0"/>
    <n v="60.18"/>
    <d v="2025-08-06T00:00:00"/>
    <n v="36"/>
    <n v="1.4"/>
    <n v="1.4"/>
    <b v="0"/>
    <s v="null"/>
    <s v="No Return"/>
    <n v="2166.48"/>
  </r>
  <r>
    <s v="FB001992"/>
    <s v="Tops"/>
    <s v="Zara"/>
    <x v="2"/>
    <s v="XL"/>
    <s v="Red"/>
    <n v="54.26"/>
    <n v="18.399999999999999"/>
    <n v="44.28"/>
    <d v="2025-08-06T00:00:00"/>
    <n v="29"/>
    <n v="2.6"/>
    <n v="2.6"/>
    <b v="0"/>
    <s v="null"/>
    <s v="No Return"/>
    <n v="1284.1200000000001"/>
  </r>
  <r>
    <s v="FB001993"/>
    <s v="Shoes"/>
    <s v="Uniqlo"/>
    <x v="0"/>
    <s v="S"/>
    <s v="Red"/>
    <n v="78.44"/>
    <n v="0"/>
    <n v="78.44"/>
    <d v="2024-09-20T00:00:00"/>
    <n v="42"/>
    <s v="null"/>
    <n v="3"/>
    <b v="1"/>
    <s v="Quality Issue"/>
    <s v="Quality Issue"/>
    <n v="3294.48"/>
  </r>
  <r>
    <s v="FB001994"/>
    <s v="Outerwear"/>
    <s v="H&amp;M"/>
    <x v="2"/>
    <s v="XS"/>
    <s v="Black"/>
    <n v="183.05"/>
    <n v="0"/>
    <n v="183.05"/>
    <d v="2025-08-06T00:00:00"/>
    <n v="4"/>
    <n v="4.5999999999999996"/>
    <n v="4.5999999999999996"/>
    <b v="0"/>
    <s v="null"/>
    <s v="No Return"/>
    <n v="732.2"/>
  </r>
  <r>
    <s v="FB001995"/>
    <s v="Shoes"/>
    <s v="Uniqlo"/>
    <x v="0"/>
    <s v="M"/>
    <s v="Gray"/>
    <n v="76.3"/>
    <n v="0"/>
    <n v="76.3"/>
    <d v="2025-07-03T00:00:00"/>
    <n v="35"/>
    <n v="2.6"/>
    <n v="2.6"/>
    <b v="0"/>
    <s v="null"/>
    <s v="No Return"/>
    <n v="2670.5"/>
  </r>
  <r>
    <s v="FB001996"/>
    <s v="Tops"/>
    <s v="Zara"/>
    <x v="0"/>
    <s v="XS"/>
    <s v="Purple"/>
    <n v="84.21"/>
    <n v="0"/>
    <n v="84.21"/>
    <d v="2025-01-15T00:00:00"/>
    <n v="43"/>
    <n v="3.4"/>
    <n v="3.4"/>
    <b v="0"/>
    <s v="null"/>
    <s v="No Return"/>
    <n v="3621.0299999999997"/>
  </r>
  <r>
    <s v="FB001997"/>
    <s v="Accessories"/>
    <s v="Ann Taylor"/>
    <x v="0"/>
    <s v="null"/>
    <s v="Gray"/>
    <n v="77.34"/>
    <n v="0"/>
    <n v="77.34"/>
    <d v="2025-01-10T00:00:00"/>
    <n v="27"/>
    <s v="null"/>
    <n v="3"/>
    <b v="0"/>
    <s v="null"/>
    <s v="No Return"/>
    <n v="2088.1800000000003"/>
  </r>
  <r>
    <s v="FB001998"/>
    <s v="Dresses"/>
    <s v="Zara"/>
    <x v="0"/>
    <s v="S"/>
    <s v="Navy"/>
    <n v="122.82"/>
    <n v="45.4"/>
    <n v="67.06"/>
    <d v="2024-08-30T00:00:00"/>
    <n v="9"/>
    <n v="3.1"/>
    <n v="3.1"/>
    <b v="0"/>
    <s v="null"/>
    <s v="No Return"/>
    <n v="603.54"/>
  </r>
  <r>
    <s v="FB001999"/>
    <s v="Dresses"/>
    <s v="Mango"/>
    <x v="1"/>
    <s v="XXL"/>
    <s v="Blue"/>
    <n v="103.85"/>
    <n v="0"/>
    <n v="103.85"/>
    <d v="2025-08-06T00:00:00"/>
    <n v="26"/>
    <n v="3.1"/>
    <n v="3.1"/>
    <b v="0"/>
    <s v="null"/>
    <s v="No Return"/>
    <n v="2700.1"/>
  </r>
  <r>
    <s v="FB002000"/>
    <s v="Bottoms"/>
    <s v="H&amp;M"/>
    <x v="2"/>
    <s v="XXL"/>
    <s v="Red"/>
    <n v="117.73"/>
    <n v="41.3"/>
    <n v="69.11"/>
    <d v="2025-08-06T00:00:00"/>
    <n v="8"/>
    <s v="null"/>
    <n v="3"/>
    <b v="0"/>
    <s v="null"/>
    <s v="No Return"/>
    <n v="552.88"/>
  </r>
  <r>
    <s v="FB002001"/>
    <s v="Dresses"/>
    <s v="Forever21"/>
    <x v="2"/>
    <s v="XL"/>
    <s v="Green"/>
    <n v="115.98"/>
    <n v="0"/>
    <n v="115.98"/>
    <d v="2025-08-06T00:00:00"/>
    <n v="42"/>
    <n v="3.7"/>
    <n v="3.7"/>
    <b v="0"/>
    <s v="null"/>
    <s v="No Return"/>
    <n v="4871.16"/>
  </r>
  <r>
    <s v="FB002002"/>
    <s v="Dresses"/>
    <s v="Zara"/>
    <x v="2"/>
    <s v="L"/>
    <s v="Navy"/>
    <n v="175.43"/>
    <n v="0"/>
    <n v="175.43"/>
    <d v="2025-08-06T00:00:00"/>
    <n v="3"/>
    <n v="1.8"/>
    <n v="1.8"/>
    <b v="1"/>
    <s v="Color Mismatch"/>
    <s v="Color Mismatch"/>
    <n v="526.29"/>
  </r>
  <r>
    <s v="FB002003"/>
    <s v="Outerwear"/>
    <s v="Gap"/>
    <x v="0"/>
    <s v="S"/>
    <s v="Green"/>
    <n v="162.81"/>
    <n v="0"/>
    <n v="162.81"/>
    <d v="2025-01-10T00:00:00"/>
    <n v="40"/>
    <n v="2.1"/>
    <n v="2.1"/>
    <b v="0"/>
    <s v="null"/>
    <s v="No Return"/>
    <n v="6512.4"/>
  </r>
  <r>
    <s v="FB002004"/>
    <s v="Dresses"/>
    <s v="Uniqlo"/>
    <x v="0"/>
    <s v="L"/>
    <s v="Purple"/>
    <n v="146.68"/>
    <n v="0"/>
    <n v="146.68"/>
    <d v="2024-08-07T00:00:00"/>
    <n v="8"/>
    <s v="null"/>
    <n v="3"/>
    <b v="0"/>
    <s v="null"/>
    <s v="No Return"/>
    <n v="1173.44"/>
  </r>
  <r>
    <s v="FB002005"/>
    <s v="Dresses"/>
    <s v="H&amp;M"/>
    <x v="2"/>
    <s v="L"/>
    <s v="Pink"/>
    <n v="82.9"/>
    <n v="42.2"/>
    <n v="47.92"/>
    <d v="2025-08-06T00:00:00"/>
    <n v="4"/>
    <n v="2.1"/>
    <n v="2.1"/>
    <b v="0"/>
    <s v="null"/>
    <s v="No Return"/>
    <n v="191.68"/>
  </r>
  <r>
    <s v="FB002006"/>
    <s v="Tops"/>
    <s v="Zara"/>
    <x v="2"/>
    <s v="XS"/>
    <s v="White"/>
    <n v="92.9"/>
    <n v="0"/>
    <n v="92.9"/>
    <d v="2025-08-06T00:00:00"/>
    <n v="30"/>
    <s v="null"/>
    <n v="3"/>
    <b v="0"/>
    <s v="null"/>
    <s v="No Return"/>
    <n v="2787"/>
  </r>
  <r>
    <s v="FB002007"/>
    <s v="Dresses"/>
    <s v="Banana Republic"/>
    <x v="1"/>
    <s v="XXL"/>
    <s v="Blue"/>
    <n v="133.88999999999999"/>
    <n v="5.7"/>
    <n v="126.26"/>
    <d v="2025-08-06T00:00:00"/>
    <n v="17"/>
    <n v="3.4"/>
    <n v="3.4"/>
    <b v="1"/>
    <s v="Size Issue"/>
    <s v="Size Issue"/>
    <n v="2146.42"/>
  </r>
  <r>
    <s v="FB002008"/>
    <s v="Dresses"/>
    <s v="Ann Taylor"/>
    <x v="1"/>
    <s v="XXL"/>
    <s v="Beige"/>
    <n v="89.1"/>
    <n v="0"/>
    <n v="89.1"/>
    <d v="2025-08-06T00:00:00"/>
    <n v="8"/>
    <n v="2.2000000000000002"/>
    <n v="2.2000000000000002"/>
    <b v="0"/>
    <s v="null"/>
    <s v="No Return"/>
    <n v="712.8"/>
  </r>
  <r>
    <s v="FB002009"/>
    <s v="Outerwear"/>
    <s v="Banana Republic"/>
    <x v="1"/>
    <s v="XL"/>
    <s v="Beige"/>
    <n v="175.62"/>
    <n v="3.2"/>
    <n v="170"/>
    <d v="2025-08-06T00:00:00"/>
    <n v="46"/>
    <s v="null"/>
    <n v="3"/>
    <b v="0"/>
    <s v="null"/>
    <s v="No Return"/>
    <n v="7820"/>
  </r>
  <r>
    <s v="FB002010"/>
    <s v="Dresses"/>
    <s v="H&amp;M"/>
    <x v="3"/>
    <s v="L"/>
    <s v="Black"/>
    <n v="154.02000000000001"/>
    <n v="0"/>
    <n v="154.02000000000001"/>
    <d v="2025-08-06T00:00:00"/>
    <n v="21"/>
    <n v="3.3"/>
    <n v="3.3"/>
    <b v="0"/>
    <s v="null"/>
    <s v="No Return"/>
    <n v="3234.42"/>
  </r>
  <r>
    <s v="FB002011"/>
    <s v="Outerwear"/>
    <s v="Zara"/>
    <x v="2"/>
    <s v="S"/>
    <s v="Beige"/>
    <n v="215.1"/>
    <n v="0"/>
    <n v="215.1"/>
    <d v="2025-08-06T00:00:00"/>
    <n v="16"/>
    <n v="2.5"/>
    <n v="2.5"/>
    <b v="0"/>
    <s v="null"/>
    <s v="No Return"/>
    <n v="3441.6"/>
  </r>
  <r>
    <s v="FB002012"/>
    <s v="Tops"/>
    <s v="Ann Taylor"/>
    <x v="2"/>
    <s v="M"/>
    <s v="Brown"/>
    <n v="40.28"/>
    <n v="0"/>
    <n v="40.28"/>
    <d v="2025-08-06T00:00:00"/>
    <n v="35"/>
    <n v="3.8"/>
    <n v="3.8"/>
    <b v="0"/>
    <s v="null"/>
    <s v="No Return"/>
    <n v="1409.8"/>
  </r>
  <r>
    <s v="FB002013"/>
    <s v="Accessories"/>
    <s v="Forever21"/>
    <x v="2"/>
    <s v="null"/>
    <s v="Gray"/>
    <n v="25.95"/>
    <n v="18.8"/>
    <n v="21.07"/>
    <d v="2025-08-06T00:00:00"/>
    <n v="1"/>
    <n v="4"/>
    <n v="4"/>
    <b v="0"/>
    <s v="null"/>
    <s v="No Return"/>
    <n v="21.07"/>
  </r>
  <r>
    <s v="FB002014"/>
    <s v="Accessories"/>
    <s v="Uniqlo"/>
    <x v="2"/>
    <s v="null"/>
    <s v="Navy"/>
    <n v="21.26"/>
    <n v="50.7"/>
    <n v="10.48"/>
    <d v="2025-08-06T00:00:00"/>
    <n v="39"/>
    <n v="4.3"/>
    <n v="4.3"/>
    <b v="0"/>
    <s v="null"/>
    <s v="No Return"/>
    <n v="408.72"/>
  </r>
  <r>
    <s v="FB002015"/>
    <s v="Dresses"/>
    <s v="Zara"/>
    <x v="0"/>
    <s v="XS"/>
    <s v="Blue"/>
    <n v="146.07"/>
    <n v="0"/>
    <n v="146.07"/>
    <d v="2025-07-09T00:00:00"/>
    <n v="33"/>
    <n v="3.7"/>
    <n v="3.7"/>
    <b v="0"/>
    <s v="null"/>
    <s v="No Return"/>
    <n v="4820.3099999999995"/>
  </r>
  <r>
    <s v="FB002016"/>
    <s v="Dresses"/>
    <s v="Ann Taylor"/>
    <x v="0"/>
    <s v="S"/>
    <s v="Gray"/>
    <n v="135.97"/>
    <n v="0"/>
    <n v="135.97"/>
    <d v="2024-09-10T00:00:00"/>
    <n v="30"/>
    <n v="1.1000000000000001"/>
    <n v="1.1000000000000001"/>
    <b v="0"/>
    <s v="null"/>
    <s v="No Return"/>
    <n v="4079.1"/>
  </r>
  <r>
    <s v="FB002017"/>
    <s v="Shoes"/>
    <s v="Zara"/>
    <x v="0"/>
    <s v="L"/>
    <s v="Green"/>
    <n v="84.88"/>
    <n v="7.4"/>
    <n v="78.599999999999994"/>
    <d v="2025-03-26T00:00:00"/>
    <n v="42"/>
    <n v="3.4"/>
    <n v="3.4"/>
    <b v="0"/>
    <s v="null"/>
    <s v="No Return"/>
    <n v="3301.2"/>
  </r>
  <r>
    <s v="FB002018"/>
    <s v="Shoes"/>
    <s v="H&amp;M"/>
    <x v="1"/>
    <s v="XS"/>
    <s v="Beige"/>
    <n v="159.25"/>
    <n v="5.5"/>
    <n v="150.49"/>
    <d v="2025-08-06T00:00:00"/>
    <n v="8"/>
    <s v="null"/>
    <n v="3"/>
    <b v="0"/>
    <s v="null"/>
    <s v="No Return"/>
    <n v="1203.92"/>
  </r>
  <r>
    <s v="FB002019"/>
    <s v="Bottoms"/>
    <s v="Ann Taylor"/>
    <x v="1"/>
    <s v="M"/>
    <s v="Brown"/>
    <n v="84.29"/>
    <n v="0"/>
    <n v="84.29"/>
    <d v="2025-08-06T00:00:00"/>
    <n v="4"/>
    <n v="2.8"/>
    <n v="2.8"/>
    <b v="0"/>
    <s v="null"/>
    <s v="No Return"/>
    <n v="337.16"/>
  </r>
  <r>
    <s v="FB002020"/>
    <s v="Accessories"/>
    <s v="Forever21"/>
    <x v="1"/>
    <s v="null"/>
    <s v="Red"/>
    <n v="38.86"/>
    <n v="0"/>
    <n v="38.86"/>
    <d v="2025-08-06T00:00:00"/>
    <n v="44"/>
    <s v="null"/>
    <n v="3"/>
    <b v="0"/>
    <s v="null"/>
    <s v="No Return"/>
    <n v="1709.84"/>
  </r>
  <r>
    <s v="FB002021"/>
    <s v="Tops"/>
    <s v="Banana Republic"/>
    <x v="3"/>
    <s v="M"/>
    <s v="Blue"/>
    <n v="38.72"/>
    <n v="0"/>
    <n v="38.72"/>
    <d v="2025-08-06T00:00:00"/>
    <n v="35"/>
    <n v="4"/>
    <n v="4"/>
    <b v="0"/>
    <s v="null"/>
    <s v="No Return"/>
    <n v="1355.2"/>
  </r>
  <r>
    <s v="FB002022"/>
    <s v="Dresses"/>
    <s v="Zara"/>
    <x v="1"/>
    <s v="XS"/>
    <s v="Black"/>
    <n v="177.1"/>
    <n v="0"/>
    <n v="177.1"/>
    <d v="2025-08-06T00:00:00"/>
    <n v="49"/>
    <n v="1.6"/>
    <n v="1.6"/>
    <b v="0"/>
    <s v="null"/>
    <s v="No Return"/>
    <n v="8677.9"/>
  </r>
  <r>
    <s v="FB002023"/>
    <s v="Bottoms"/>
    <s v="Forever21"/>
    <x v="0"/>
    <s v="XS"/>
    <s v="Gray"/>
    <n v="31.49"/>
    <n v="0"/>
    <n v="31.49"/>
    <d v="2024-10-19T00:00:00"/>
    <n v="28"/>
    <s v="null"/>
    <n v="3"/>
    <b v="0"/>
    <s v="null"/>
    <s v="No Return"/>
    <n v="881.71999999999991"/>
  </r>
  <r>
    <s v="FB002024"/>
    <s v="Tops"/>
    <s v="Uniqlo"/>
    <x v="3"/>
    <s v="null"/>
    <s v="Pink"/>
    <n v="118.14"/>
    <n v="0"/>
    <n v="118.14"/>
    <d v="2025-08-06T00:00:00"/>
    <n v="33"/>
    <n v="2.4"/>
    <n v="2.4"/>
    <b v="0"/>
    <s v="null"/>
    <s v="No Return"/>
    <n v="3898.62"/>
  </r>
  <r>
    <s v="FB002025"/>
    <s v="Tops"/>
    <s v="Gap"/>
    <x v="0"/>
    <s v="S"/>
    <s v="Green"/>
    <n v="26.51"/>
    <n v="24"/>
    <n v="20.149999999999999"/>
    <d v="2025-05-24T00:00:00"/>
    <n v="1"/>
    <n v="4.7"/>
    <n v="4.7"/>
    <b v="0"/>
    <s v="null"/>
    <s v="No Return"/>
    <n v="20.149999999999999"/>
  </r>
  <r>
    <s v="FB002026"/>
    <s v="Tops"/>
    <s v="Forever21"/>
    <x v="2"/>
    <s v="L"/>
    <s v="Blue"/>
    <n v="29.61"/>
    <n v="0"/>
    <n v="29.61"/>
    <d v="2025-08-06T00:00:00"/>
    <n v="9"/>
    <n v="1"/>
    <n v="1"/>
    <b v="0"/>
    <s v="null"/>
    <s v="No Return"/>
    <n v="266.49"/>
  </r>
  <r>
    <s v="FB002027"/>
    <s v="Outerwear"/>
    <s v="Ann Taylor"/>
    <x v="3"/>
    <s v="S"/>
    <s v="Gray"/>
    <n v="244.13"/>
    <n v="0"/>
    <n v="244.13"/>
    <d v="2025-08-06T00:00:00"/>
    <n v="2"/>
    <n v="3.5"/>
    <n v="3.5"/>
    <b v="1"/>
    <s v="Size Issue"/>
    <s v="Size Issue"/>
    <n v="488.26"/>
  </r>
  <r>
    <s v="FB002028"/>
    <s v="Accessories"/>
    <s v="Gap"/>
    <x v="0"/>
    <s v="null"/>
    <s v="White"/>
    <n v="16.54"/>
    <n v="0"/>
    <n v="16.54"/>
    <d v="2025-04-26T00:00:00"/>
    <n v="30"/>
    <s v="null"/>
    <n v="3"/>
    <b v="0"/>
    <s v="null"/>
    <s v="No Return"/>
    <n v="496.2"/>
  </r>
  <r>
    <s v="FB002029"/>
    <s v="Tops"/>
    <s v="Zara"/>
    <x v="2"/>
    <s v="S"/>
    <s v="White"/>
    <n v="100.98"/>
    <n v="0"/>
    <n v="100.98"/>
    <d v="2025-08-06T00:00:00"/>
    <n v="41"/>
    <s v="null"/>
    <n v="3"/>
    <b v="0"/>
    <s v="null"/>
    <s v="No Return"/>
    <n v="4140.18"/>
  </r>
  <r>
    <s v="FB002030"/>
    <s v="Outerwear"/>
    <s v="Uniqlo"/>
    <x v="1"/>
    <s v="null"/>
    <s v="Gray"/>
    <n v="175.42"/>
    <n v="0"/>
    <n v="175.42"/>
    <d v="2025-08-06T00:00:00"/>
    <n v="5"/>
    <n v="3.6"/>
    <n v="3.6"/>
    <b v="0"/>
    <s v="null"/>
    <s v="No Return"/>
    <n v="877.09999999999991"/>
  </r>
  <r>
    <s v="FB002031"/>
    <s v="Dresses"/>
    <s v="Ann Taylor"/>
    <x v="0"/>
    <s v="XXL"/>
    <s v="Pink"/>
    <n v="133.15"/>
    <n v="20.3"/>
    <n v="106.12"/>
    <d v="2025-06-03T00:00:00"/>
    <n v="9"/>
    <n v="3.2"/>
    <n v="3.2"/>
    <b v="0"/>
    <s v="null"/>
    <s v="No Return"/>
    <n v="955.08"/>
  </r>
  <r>
    <s v="FB002032"/>
    <s v="Dresses"/>
    <s v="Uniqlo"/>
    <x v="2"/>
    <s v="null"/>
    <s v="Pink"/>
    <n v="94.21"/>
    <n v="44.7"/>
    <n v="52.1"/>
    <d v="2025-08-06T00:00:00"/>
    <n v="48"/>
    <n v="4.3"/>
    <n v="4.3"/>
    <b v="0"/>
    <s v="null"/>
    <s v="No Return"/>
    <n v="2500.8000000000002"/>
  </r>
  <r>
    <s v="FB002033"/>
    <s v="Tops"/>
    <s v="Forever21"/>
    <x v="1"/>
    <s v="M"/>
    <s v="Pink"/>
    <n v="115.44"/>
    <n v="0"/>
    <n v="115.44"/>
    <d v="2025-08-06T00:00:00"/>
    <n v="21"/>
    <n v="1.2"/>
    <n v="1.2"/>
    <b v="0"/>
    <s v="null"/>
    <s v="No Return"/>
    <n v="2424.2399999999998"/>
  </r>
  <r>
    <s v="FB002034"/>
    <s v="Outerwear"/>
    <s v="Zara"/>
    <x v="0"/>
    <s v="S"/>
    <s v="White"/>
    <n v="194.39"/>
    <n v="26.5"/>
    <n v="142.88"/>
    <d v="2025-04-15T00:00:00"/>
    <n v="12"/>
    <n v="1.2"/>
    <n v="1.2"/>
    <b v="0"/>
    <s v="null"/>
    <s v="No Return"/>
    <n v="1714.56"/>
  </r>
  <r>
    <s v="FB002035"/>
    <s v="Shoes"/>
    <s v="Banana Republic"/>
    <x v="0"/>
    <s v="L"/>
    <s v="White"/>
    <n v="132.38999999999999"/>
    <n v="27.6"/>
    <n v="95.85"/>
    <d v="2024-10-31T00:00:00"/>
    <n v="16"/>
    <s v="null"/>
    <n v="3"/>
    <b v="0"/>
    <s v="null"/>
    <s v="No Return"/>
    <n v="1533.6"/>
  </r>
  <r>
    <s v="FB002036"/>
    <s v="Accessories"/>
    <s v="Uniqlo"/>
    <x v="0"/>
    <s v="null"/>
    <s v="Red"/>
    <n v="52.54"/>
    <n v="14.6"/>
    <n v="44.87"/>
    <d v="2024-09-17T00:00:00"/>
    <n v="7"/>
    <n v="1.4"/>
    <n v="1.4"/>
    <b v="0"/>
    <s v="null"/>
    <s v="No Return"/>
    <n v="314.08999999999997"/>
  </r>
  <r>
    <s v="FB002037"/>
    <s v="Dresses"/>
    <s v="Uniqlo"/>
    <x v="0"/>
    <s v="XL"/>
    <s v="Black"/>
    <n v="165.01"/>
    <n v="41.2"/>
    <n v="97.03"/>
    <d v="2024-10-19T00:00:00"/>
    <n v="22"/>
    <s v="null"/>
    <n v="3"/>
    <b v="0"/>
    <s v="null"/>
    <s v="No Return"/>
    <n v="2134.66"/>
  </r>
  <r>
    <s v="FB002038"/>
    <s v="Accessories"/>
    <s v="Ann Taylor"/>
    <x v="0"/>
    <s v="null"/>
    <s v="Purple"/>
    <n v="42.94"/>
    <n v="34.299999999999997"/>
    <n v="28.21"/>
    <d v="2024-12-22T00:00:00"/>
    <n v="41"/>
    <s v="null"/>
    <n v="3"/>
    <b v="0"/>
    <s v="null"/>
    <s v="No Return"/>
    <n v="1156.6100000000001"/>
  </r>
  <r>
    <s v="FB002039"/>
    <s v="Tops"/>
    <s v="Uniqlo"/>
    <x v="2"/>
    <s v="XL"/>
    <s v="Beige"/>
    <n v="72.78"/>
    <n v="0"/>
    <n v="72.78"/>
    <d v="2025-08-06T00:00:00"/>
    <n v="49"/>
    <n v="3.1"/>
    <n v="3.1"/>
    <b v="0"/>
    <s v="null"/>
    <s v="No Return"/>
    <n v="3566.2200000000003"/>
  </r>
  <r>
    <s v="FB002040"/>
    <s v="Shoes"/>
    <s v="Uniqlo"/>
    <x v="2"/>
    <s v="S"/>
    <s v="Red"/>
    <n v="189.32"/>
    <n v="0"/>
    <n v="189.32"/>
    <d v="2025-08-06T00:00:00"/>
    <n v="35"/>
    <n v="2.5"/>
    <n v="2.5"/>
    <b v="0"/>
    <s v="null"/>
    <s v="No Return"/>
    <n v="6626.2"/>
  </r>
  <r>
    <s v="FB002041"/>
    <s v="Dresses"/>
    <s v="Ann Taylor"/>
    <x v="3"/>
    <s v="XL"/>
    <s v="White"/>
    <n v="157"/>
    <n v="55.7"/>
    <n v="69.55"/>
    <d v="2025-08-06T00:00:00"/>
    <n v="6"/>
    <n v="2.1"/>
    <n v="2.1"/>
    <b v="0"/>
    <s v="null"/>
    <s v="No Return"/>
    <n v="417.29999999999995"/>
  </r>
  <r>
    <s v="FB002042"/>
    <s v="Tops"/>
    <s v="Gap"/>
    <x v="0"/>
    <s v="S"/>
    <s v="Purple"/>
    <n v="28.73"/>
    <n v="26.4"/>
    <n v="21.15"/>
    <d v="2024-10-10T00:00:00"/>
    <n v="47"/>
    <n v="2.2999999999999998"/>
    <n v="2.2999999999999998"/>
    <b v="1"/>
    <s v="Size Issue"/>
    <s v="Size Issue"/>
    <n v="994.05"/>
  </r>
  <r>
    <s v="FB002043"/>
    <s v="Outerwear"/>
    <s v="Forever21"/>
    <x v="1"/>
    <s v="L"/>
    <s v="Gray"/>
    <n v="144.63999999999999"/>
    <n v="0"/>
    <n v="144.63999999999999"/>
    <d v="2025-08-06T00:00:00"/>
    <n v="0"/>
    <n v="4.5"/>
    <n v="4.5"/>
    <b v="0"/>
    <s v="null"/>
    <s v="No Return"/>
    <n v="0"/>
  </r>
  <r>
    <s v="FB002044"/>
    <s v="Shoes"/>
    <s v="Banana Republic"/>
    <x v="2"/>
    <s v="L"/>
    <s v="Blue"/>
    <n v="180.99"/>
    <n v="0"/>
    <n v="180.99"/>
    <d v="2025-08-06T00:00:00"/>
    <n v="0"/>
    <n v="4.5"/>
    <n v="4.5"/>
    <b v="0"/>
    <s v="null"/>
    <s v="No Return"/>
    <n v="0"/>
  </r>
  <r>
    <s v="FB002045"/>
    <s v="Tops"/>
    <s v="Ann Taylor"/>
    <x v="2"/>
    <s v="M"/>
    <s v="Green"/>
    <n v="74.959999999999994"/>
    <n v="56.1"/>
    <n v="32.909999999999997"/>
    <d v="2025-08-06T00:00:00"/>
    <n v="16"/>
    <s v="null"/>
    <n v="3"/>
    <b v="1"/>
    <s v="Wrong Item"/>
    <s v="Wrong Item"/>
    <n v="526.55999999999995"/>
  </r>
  <r>
    <s v="FB002046"/>
    <s v="Dresses"/>
    <s v="Ann Taylor"/>
    <x v="2"/>
    <s v="XXL"/>
    <s v="Navy"/>
    <n v="63.46"/>
    <n v="0"/>
    <n v="63.46"/>
    <d v="2025-08-06T00:00:00"/>
    <n v="36"/>
    <n v="1.2"/>
    <n v="1.2"/>
    <b v="0"/>
    <s v="null"/>
    <s v="No Return"/>
    <n v="2284.56"/>
  </r>
  <r>
    <s v="FB002047"/>
    <s v="Shoes"/>
    <s v="Mango"/>
    <x v="0"/>
    <s v="S"/>
    <s v="Black"/>
    <n v="105.95"/>
    <n v="31.6"/>
    <n v="72.47"/>
    <d v="2025-04-01T00:00:00"/>
    <n v="38"/>
    <n v="3.5"/>
    <n v="3.5"/>
    <b v="0"/>
    <s v="null"/>
    <s v="No Return"/>
    <n v="2753.86"/>
  </r>
  <r>
    <s v="FB002048"/>
    <s v="Dresses"/>
    <s v="Mango"/>
    <x v="3"/>
    <s v="S"/>
    <s v="Navy"/>
    <n v="86.55"/>
    <n v="24.5"/>
    <n v="65.349999999999994"/>
    <d v="2025-08-06T00:00:00"/>
    <n v="40"/>
    <n v="3.5"/>
    <n v="3.5"/>
    <b v="0"/>
    <s v="null"/>
    <s v="No Return"/>
    <n v="2614"/>
  </r>
  <r>
    <s v="FB002049"/>
    <s v="Bottoms"/>
    <s v="Gap"/>
    <x v="2"/>
    <s v="M"/>
    <s v="Navy"/>
    <n v="90.97"/>
    <n v="10.8"/>
    <n v="81.150000000000006"/>
    <d v="2025-08-06T00:00:00"/>
    <n v="33"/>
    <n v="2.2000000000000002"/>
    <n v="2.2000000000000002"/>
    <b v="1"/>
    <s v="Damaged"/>
    <s v="Damaged"/>
    <n v="2677.9500000000003"/>
  </r>
  <r>
    <s v="FB002050"/>
    <s v="Dresses"/>
    <s v="Mango"/>
    <x v="1"/>
    <s v="L"/>
    <s v="Beige"/>
    <n v="122.41"/>
    <n v="48.2"/>
    <n v="63.41"/>
    <d v="2025-08-06T00:00:00"/>
    <n v="49"/>
    <n v="4.5"/>
    <n v="4.5"/>
    <b v="0"/>
    <s v="null"/>
    <s v="No Return"/>
    <n v="3107.0899999999997"/>
  </r>
  <r>
    <s v="FB002051"/>
    <s v="Shoes"/>
    <s v="Banana Republic"/>
    <x v="1"/>
    <s v="XXL"/>
    <s v="Gray"/>
    <n v="198.22"/>
    <n v="0"/>
    <n v="198.22"/>
    <d v="2025-08-06T00:00:00"/>
    <n v="12"/>
    <s v="null"/>
    <n v="3"/>
    <b v="0"/>
    <s v="null"/>
    <s v="No Return"/>
    <n v="2378.64"/>
  </r>
  <r>
    <s v="FB002052"/>
    <s v="Shoes"/>
    <s v="Zara"/>
    <x v="1"/>
    <s v="M"/>
    <s v="Beige"/>
    <n v="129.56"/>
    <n v="20.8"/>
    <n v="102.61"/>
    <d v="2025-08-06T00:00:00"/>
    <n v="3"/>
    <n v="2.9"/>
    <n v="2.9"/>
    <b v="0"/>
    <s v="null"/>
    <s v="No Return"/>
    <n v="307.83"/>
  </r>
  <r>
    <s v="FB002053"/>
    <s v="Accessories"/>
    <s v="Zara"/>
    <x v="3"/>
    <s v="null"/>
    <s v="Pink"/>
    <n v="49.31"/>
    <n v="0"/>
    <n v="49.31"/>
    <d v="2025-08-06T00:00:00"/>
    <n v="49"/>
    <n v="3.4"/>
    <n v="3.4"/>
    <b v="0"/>
    <s v="null"/>
    <s v="No Return"/>
    <n v="2416.19"/>
  </r>
  <r>
    <s v="FB002054"/>
    <s v="Outerwear"/>
    <s v="Uniqlo"/>
    <x v="3"/>
    <s v="S"/>
    <s v="Pink"/>
    <n v="206.94"/>
    <n v="0"/>
    <n v="206.94"/>
    <d v="2025-08-06T00:00:00"/>
    <n v="43"/>
    <n v="3.3"/>
    <n v="3.3"/>
    <b v="0"/>
    <s v="null"/>
    <s v="No Return"/>
    <n v="8898.42"/>
  </r>
  <r>
    <s v="FB002055"/>
    <s v="Accessories"/>
    <s v="Banana Republic"/>
    <x v="3"/>
    <s v="null"/>
    <s v="Black"/>
    <n v="36.93"/>
    <n v="0"/>
    <n v="36.93"/>
    <d v="2025-08-06T00:00:00"/>
    <n v="18"/>
    <s v="null"/>
    <n v="3"/>
    <b v="0"/>
    <s v="null"/>
    <s v="No Return"/>
    <n v="664.74"/>
  </r>
  <r>
    <s v="FB002056"/>
    <s v="Accessories"/>
    <s v="Uniqlo"/>
    <x v="3"/>
    <s v="null"/>
    <s v="Green"/>
    <n v="21.85"/>
    <n v="12"/>
    <n v="19.23"/>
    <d v="2025-08-06T00:00:00"/>
    <n v="18"/>
    <n v="4.8"/>
    <n v="4.8"/>
    <b v="0"/>
    <s v="null"/>
    <s v="No Return"/>
    <n v="346.14"/>
  </r>
  <r>
    <s v="FB002057"/>
    <s v="Shoes"/>
    <s v="Banana Republic"/>
    <x v="1"/>
    <s v="S"/>
    <s v="Brown"/>
    <n v="174.65"/>
    <n v="43.8"/>
    <n v="98.15"/>
    <d v="2025-08-06T00:00:00"/>
    <n v="28"/>
    <n v="3.3"/>
    <n v="3.3"/>
    <b v="0"/>
    <s v="null"/>
    <s v="No Return"/>
    <n v="2748.2000000000003"/>
  </r>
  <r>
    <s v="FB002058"/>
    <s v="Accessories"/>
    <s v="Mango"/>
    <x v="0"/>
    <s v="null"/>
    <s v="Pink"/>
    <n v="19.96"/>
    <n v="0"/>
    <n v="19.96"/>
    <d v="2025-06-19T00:00:00"/>
    <n v="16"/>
    <n v="1.4"/>
    <n v="1.4"/>
    <b v="0"/>
    <s v="null"/>
    <s v="No Return"/>
    <n v="319.36"/>
  </r>
  <r>
    <s v="FB002059"/>
    <s v="Tops"/>
    <s v="H&amp;M"/>
    <x v="2"/>
    <s v="M"/>
    <s v="Green"/>
    <n v="90.46"/>
    <n v="54.1"/>
    <n v="41.52"/>
    <d v="2025-08-06T00:00:00"/>
    <n v="15"/>
    <n v="2.5"/>
    <n v="2.5"/>
    <b v="0"/>
    <s v="null"/>
    <s v="No Return"/>
    <n v="622.80000000000007"/>
  </r>
  <r>
    <s v="FB002060"/>
    <s v="Shoes"/>
    <s v="H&amp;M"/>
    <x v="2"/>
    <s v="L"/>
    <s v="Blue"/>
    <n v="189.24"/>
    <n v="0"/>
    <n v="189.24"/>
    <d v="2025-08-06T00:00:00"/>
    <n v="25"/>
    <n v="3.6"/>
    <n v="3.6"/>
    <b v="1"/>
    <s v="Color Mismatch"/>
    <s v="Color Mismatch"/>
    <n v="4731"/>
  </r>
  <r>
    <s v="FB002061"/>
    <s v="Outerwear"/>
    <s v="Banana Republic"/>
    <x v="3"/>
    <s v="XXL"/>
    <s v="Black"/>
    <n v="231.24"/>
    <n v="44.6"/>
    <n v="128.11000000000001"/>
    <d v="2025-08-06T00:00:00"/>
    <n v="15"/>
    <n v="3.7"/>
    <n v="3.7"/>
    <b v="0"/>
    <s v="null"/>
    <s v="No Return"/>
    <n v="1921.65"/>
  </r>
  <r>
    <s v="FB002062"/>
    <s v="Accessories"/>
    <s v="Mango"/>
    <x v="2"/>
    <s v="null"/>
    <s v="Beige"/>
    <n v="66.48"/>
    <n v="0"/>
    <n v="66.48"/>
    <d v="2025-08-06T00:00:00"/>
    <n v="38"/>
    <n v="1.4"/>
    <n v="1.4"/>
    <b v="0"/>
    <s v="null"/>
    <s v="No Return"/>
    <n v="2526.2400000000002"/>
  </r>
  <r>
    <s v="FB002063"/>
    <s v="Accessories"/>
    <s v="H&amp;M"/>
    <x v="2"/>
    <s v="null"/>
    <s v="Beige"/>
    <n v="37.270000000000003"/>
    <n v="0"/>
    <n v="37.270000000000003"/>
    <d v="2025-08-06T00:00:00"/>
    <n v="15"/>
    <n v="3.8"/>
    <n v="3.8"/>
    <b v="0"/>
    <s v="null"/>
    <s v="No Return"/>
    <n v="559.05000000000007"/>
  </r>
  <r>
    <s v="FB002064"/>
    <s v="Shoes"/>
    <s v="Uniqlo"/>
    <x v="0"/>
    <s v="L"/>
    <s v="Brown"/>
    <n v="178.05"/>
    <n v="0"/>
    <n v="178.05"/>
    <d v="2025-03-08T00:00:00"/>
    <n v="24"/>
    <s v="null"/>
    <n v="3"/>
    <b v="0"/>
    <s v="null"/>
    <s v="No Return"/>
    <n v="4273.2000000000007"/>
  </r>
  <r>
    <s v="FB002065"/>
    <s v="Tops"/>
    <s v="Forever21"/>
    <x v="0"/>
    <s v="XS"/>
    <s v="Pink"/>
    <n v="73.760000000000005"/>
    <n v="0"/>
    <n v="73.760000000000005"/>
    <d v="2024-08-19T00:00:00"/>
    <n v="25"/>
    <n v="1.3"/>
    <n v="1.3"/>
    <b v="0"/>
    <s v="null"/>
    <s v="No Return"/>
    <n v="1844.0000000000002"/>
  </r>
  <r>
    <s v="FB002066"/>
    <s v="Bottoms"/>
    <s v="Zara"/>
    <x v="1"/>
    <s v="XL"/>
    <s v="Pink"/>
    <n v="36.229999999999997"/>
    <n v="0"/>
    <n v="36.229999999999997"/>
    <d v="2025-08-06T00:00:00"/>
    <n v="49"/>
    <s v="null"/>
    <n v="3"/>
    <b v="0"/>
    <s v="null"/>
    <s v="No Return"/>
    <n v="1775.2699999999998"/>
  </r>
  <r>
    <s v="FB002067"/>
    <s v="Bottoms"/>
    <s v="H&amp;M"/>
    <x v="0"/>
    <s v="S"/>
    <s v="Purple"/>
    <n v="48.89"/>
    <n v="0"/>
    <n v="48.89"/>
    <d v="2024-12-10T00:00:00"/>
    <n v="9"/>
    <n v="3.1"/>
    <n v="3.1"/>
    <b v="0"/>
    <s v="null"/>
    <s v="No Return"/>
    <n v="440.01"/>
  </r>
  <r>
    <s v="FB002068"/>
    <s v="Tops"/>
    <s v="H&amp;M"/>
    <x v="1"/>
    <s v="XL"/>
    <s v="Pink"/>
    <n v="94.15"/>
    <n v="31"/>
    <n v="64.959999999999994"/>
    <d v="2025-08-06T00:00:00"/>
    <n v="25"/>
    <s v="null"/>
    <n v="3"/>
    <b v="0"/>
    <s v="null"/>
    <s v="No Return"/>
    <n v="1623.9999999999998"/>
  </r>
  <r>
    <s v="FB002069"/>
    <s v="Accessories"/>
    <s v="Forever21"/>
    <x v="3"/>
    <s v="null"/>
    <s v="Brown"/>
    <n v="27.7"/>
    <n v="0"/>
    <n v="27.7"/>
    <d v="2025-08-06T00:00:00"/>
    <n v="27"/>
    <n v="4.8"/>
    <n v="4.8"/>
    <b v="0"/>
    <s v="null"/>
    <s v="No Return"/>
    <n v="747.9"/>
  </r>
  <r>
    <s v="FB002070"/>
    <s v="Shoes"/>
    <s v="H&amp;M"/>
    <x v="0"/>
    <s v="XXL"/>
    <s v="Gray"/>
    <n v="122.55"/>
    <n v="11.2"/>
    <n v="108.82"/>
    <d v="2024-10-02T00:00:00"/>
    <n v="23"/>
    <s v="null"/>
    <n v="3"/>
    <b v="0"/>
    <s v="null"/>
    <s v="No Return"/>
    <n v="2502.8599999999997"/>
  </r>
  <r>
    <s v="FB002071"/>
    <s v="Dresses"/>
    <s v="Mango"/>
    <x v="0"/>
    <s v="XL"/>
    <s v="Pink"/>
    <n v="173.77"/>
    <n v="17"/>
    <n v="144.22999999999999"/>
    <d v="2024-11-20T00:00:00"/>
    <n v="5"/>
    <n v="1.9"/>
    <n v="1.9"/>
    <b v="0"/>
    <s v="null"/>
    <s v="No Return"/>
    <n v="721.15"/>
  </r>
  <r>
    <s v="FB002072"/>
    <s v="Accessories"/>
    <s v="Uniqlo"/>
    <x v="3"/>
    <s v="null"/>
    <s v="Pink"/>
    <n v="77.45"/>
    <n v="0"/>
    <n v="77.45"/>
    <d v="2025-08-06T00:00:00"/>
    <n v="0"/>
    <n v="3.1"/>
    <n v="3.1"/>
    <b v="0"/>
    <s v="null"/>
    <s v="No Return"/>
    <n v="0"/>
  </r>
  <r>
    <s v="FB002073"/>
    <s v="Bottoms"/>
    <s v="Uniqlo"/>
    <x v="1"/>
    <s v="M"/>
    <s v="Black"/>
    <n v="34.159999999999997"/>
    <n v="0"/>
    <n v="34.159999999999997"/>
    <d v="2025-08-06T00:00:00"/>
    <n v="37"/>
    <n v="1.3"/>
    <n v="1.3"/>
    <b v="0"/>
    <s v="null"/>
    <s v="No Return"/>
    <n v="1263.9199999999998"/>
  </r>
  <r>
    <s v="FB002074"/>
    <s v="Accessories"/>
    <s v="Forever21"/>
    <x v="3"/>
    <s v="null"/>
    <s v="White"/>
    <n v="71.3"/>
    <n v="0"/>
    <n v="71.3"/>
    <d v="2025-08-06T00:00:00"/>
    <n v="21"/>
    <n v="1.6"/>
    <n v="1.6"/>
    <b v="0"/>
    <s v="null"/>
    <s v="No Return"/>
    <n v="1497.3"/>
  </r>
  <r>
    <s v="FB002075"/>
    <s v="Tops"/>
    <s v="H&amp;M"/>
    <x v="3"/>
    <s v="M"/>
    <s v="Brown"/>
    <n v="63.67"/>
    <n v="0"/>
    <n v="63.67"/>
    <d v="2025-08-06T00:00:00"/>
    <n v="18"/>
    <n v="1.6"/>
    <n v="1.6"/>
    <b v="0"/>
    <s v="null"/>
    <s v="No Return"/>
    <n v="1146.06"/>
  </r>
  <r>
    <s v="FB002076"/>
    <s v="Outerwear"/>
    <s v="Forever21"/>
    <x v="2"/>
    <s v="S"/>
    <s v="Gray"/>
    <n v="249.98"/>
    <n v="0"/>
    <n v="249.98"/>
    <d v="2025-08-06T00:00:00"/>
    <n v="46"/>
    <n v="3.6"/>
    <n v="3.6"/>
    <b v="0"/>
    <s v="null"/>
    <s v="No Return"/>
    <n v="11499.08"/>
  </r>
  <r>
    <s v="FB002077"/>
    <s v="Outerwear"/>
    <s v="Ann Taylor"/>
    <x v="0"/>
    <s v="XL"/>
    <s v="Green"/>
    <n v="103.92"/>
    <n v="0"/>
    <n v="103.92"/>
    <d v="2024-10-24T00:00:00"/>
    <n v="5"/>
    <s v="null"/>
    <n v="3"/>
    <b v="0"/>
    <s v="null"/>
    <s v="No Return"/>
    <n v="519.6"/>
  </r>
  <r>
    <s v="FB002078"/>
    <s v="Shoes"/>
    <s v="Uniqlo"/>
    <x v="3"/>
    <s v="XL"/>
    <s v="Black"/>
    <n v="116.76"/>
    <n v="0"/>
    <n v="116.76"/>
    <d v="2025-08-06T00:00:00"/>
    <n v="13"/>
    <s v="null"/>
    <n v="3"/>
    <b v="0"/>
    <s v="null"/>
    <s v="No Return"/>
    <n v="1517.88"/>
  </r>
  <r>
    <s v="FB002079"/>
    <s v="Shoes"/>
    <s v="Gap"/>
    <x v="1"/>
    <s v="XXL"/>
    <s v="White"/>
    <n v="102.61"/>
    <n v="0"/>
    <n v="102.61"/>
    <d v="2025-08-06T00:00:00"/>
    <n v="47"/>
    <n v="3.5"/>
    <n v="3.5"/>
    <b v="0"/>
    <s v="null"/>
    <s v="No Return"/>
    <n v="4822.67"/>
  </r>
  <r>
    <s v="FB002080"/>
    <s v="Accessories"/>
    <s v="Ann Taylor"/>
    <x v="0"/>
    <s v="null"/>
    <s v="Pink"/>
    <n v="43.48"/>
    <n v="0"/>
    <n v="43.48"/>
    <d v="2024-08-23T00:00:00"/>
    <n v="11"/>
    <n v="4.7"/>
    <n v="4.7"/>
    <b v="0"/>
    <s v="null"/>
    <s v="No Return"/>
    <n v="478.28"/>
  </r>
  <r>
    <s v="FB002081"/>
    <s v="Accessories"/>
    <s v="Forever21"/>
    <x v="1"/>
    <s v="null"/>
    <s v="Pink"/>
    <n v="39.9"/>
    <n v="0"/>
    <n v="39.9"/>
    <d v="2025-08-06T00:00:00"/>
    <n v="6"/>
    <n v="2.4"/>
    <n v="2.4"/>
    <b v="1"/>
    <s v="Damaged"/>
    <s v="Damaged"/>
    <n v="239.39999999999998"/>
  </r>
  <r>
    <s v="FB002082"/>
    <s v="Bottoms"/>
    <s v="Zara"/>
    <x v="0"/>
    <s v="S"/>
    <s v="Pink"/>
    <n v="86"/>
    <n v="36.700000000000003"/>
    <n v="54.44"/>
    <d v="2025-04-23T00:00:00"/>
    <n v="18"/>
    <n v="2.4"/>
    <n v="2.4"/>
    <b v="1"/>
    <s v="Size Issue"/>
    <s v="Size Issue"/>
    <n v="979.92"/>
  </r>
  <r>
    <s v="FB002083"/>
    <s v="Shoes"/>
    <s v="Gap"/>
    <x v="3"/>
    <s v="XXL"/>
    <s v="Blue"/>
    <n v="154.47999999999999"/>
    <n v="58.5"/>
    <n v="64.11"/>
    <d v="2025-08-06T00:00:00"/>
    <n v="19"/>
    <n v="3.2"/>
    <n v="3.2"/>
    <b v="0"/>
    <s v="null"/>
    <s v="No Return"/>
    <n v="1218.0899999999999"/>
  </r>
  <r>
    <s v="FB002084"/>
    <s v="Dresses"/>
    <s v="Gap"/>
    <x v="3"/>
    <s v="S"/>
    <s v="Red"/>
    <n v="141.97"/>
    <n v="35.299999999999997"/>
    <n v="91.85"/>
    <d v="2025-08-06T00:00:00"/>
    <n v="12"/>
    <n v="2.6"/>
    <n v="2.6"/>
    <b v="0"/>
    <s v="null"/>
    <s v="No Return"/>
    <n v="1102.1999999999998"/>
  </r>
  <r>
    <s v="FB002085"/>
    <s v="Outerwear"/>
    <s v="Gap"/>
    <x v="0"/>
    <s v="XS"/>
    <s v="Red"/>
    <n v="119.36"/>
    <n v="0"/>
    <n v="119.36"/>
    <d v="2025-07-02T00:00:00"/>
    <n v="30"/>
    <n v="2.7"/>
    <n v="2.7"/>
    <b v="1"/>
    <s v="Size Issue"/>
    <s v="Size Issue"/>
    <n v="3580.8"/>
  </r>
  <r>
    <s v="FB002086"/>
    <s v="Accessories"/>
    <s v="Forever21"/>
    <x v="3"/>
    <s v="null"/>
    <s v="Navy"/>
    <n v="15.71"/>
    <n v="47.6"/>
    <n v="8.23"/>
    <d v="2025-08-06T00:00:00"/>
    <n v="42"/>
    <n v="2"/>
    <n v="2"/>
    <b v="0"/>
    <s v="null"/>
    <s v="No Return"/>
    <n v="345.66"/>
  </r>
  <r>
    <s v="FB002087"/>
    <s v="Shoes"/>
    <s v="Mango"/>
    <x v="1"/>
    <s v="M"/>
    <s v="Black"/>
    <n v="89.12"/>
    <n v="0"/>
    <n v="89.12"/>
    <d v="2025-08-06T00:00:00"/>
    <n v="27"/>
    <s v="null"/>
    <n v="3"/>
    <b v="1"/>
    <s v="Damaged"/>
    <s v="Damaged"/>
    <n v="2406.2400000000002"/>
  </r>
  <r>
    <s v="FB002088"/>
    <s v="Bottoms"/>
    <s v="H&amp;M"/>
    <x v="2"/>
    <s v="S"/>
    <s v="Blue"/>
    <n v="30.43"/>
    <n v="0"/>
    <n v="30.43"/>
    <d v="2025-08-06T00:00:00"/>
    <n v="32"/>
    <n v="3.1"/>
    <n v="3.1"/>
    <b v="0"/>
    <s v="null"/>
    <s v="No Return"/>
    <n v="973.76"/>
  </r>
  <r>
    <s v="FB002089"/>
    <s v="Dresses"/>
    <s v="Forever21"/>
    <x v="1"/>
    <s v="XS"/>
    <s v="Pink"/>
    <n v="115.4"/>
    <n v="0"/>
    <n v="115.4"/>
    <d v="2025-08-06T00:00:00"/>
    <n v="7"/>
    <n v="4.5"/>
    <n v="4.5"/>
    <b v="0"/>
    <s v="null"/>
    <s v="No Return"/>
    <n v="807.80000000000007"/>
  </r>
  <r>
    <s v="FB002090"/>
    <s v="Outerwear"/>
    <s v="Gap"/>
    <x v="1"/>
    <s v="S"/>
    <s v="Red"/>
    <n v="155.19999999999999"/>
    <n v="0"/>
    <n v="155.19999999999999"/>
    <d v="2025-08-06T00:00:00"/>
    <n v="5"/>
    <n v="4.8"/>
    <n v="4.8"/>
    <b v="0"/>
    <s v="null"/>
    <s v="No Return"/>
    <n v="776"/>
  </r>
  <r>
    <s v="FB002091"/>
    <s v="Bottoms"/>
    <s v="Forever21"/>
    <x v="2"/>
    <s v="L"/>
    <s v="Gray"/>
    <n v="104.83"/>
    <n v="0"/>
    <n v="104.83"/>
    <d v="2025-08-06T00:00:00"/>
    <n v="26"/>
    <n v="4"/>
    <n v="4"/>
    <b v="0"/>
    <s v="null"/>
    <s v="No Return"/>
    <n v="2725.58"/>
  </r>
  <r>
    <s v="FB002092"/>
    <s v="Accessories"/>
    <s v="Gap"/>
    <x v="3"/>
    <s v="null"/>
    <s v="Gray"/>
    <n v="41.62"/>
    <n v="0"/>
    <n v="41.62"/>
    <d v="2025-08-06T00:00:00"/>
    <n v="33"/>
    <s v="null"/>
    <n v="3"/>
    <b v="0"/>
    <s v="null"/>
    <s v="No Return"/>
    <n v="1373.4599999999998"/>
  </r>
  <r>
    <s v="FB002093"/>
    <s v="Bottoms"/>
    <s v="Ann Taylor"/>
    <x v="0"/>
    <s v="M"/>
    <s v="Beige"/>
    <n v="94.92"/>
    <n v="0"/>
    <n v="94.92"/>
    <d v="2024-09-29T00:00:00"/>
    <n v="20"/>
    <n v="2.2999999999999998"/>
    <n v="2.2999999999999998"/>
    <b v="0"/>
    <s v="null"/>
    <s v="No Return"/>
    <n v="1898.4"/>
  </r>
  <r>
    <s v="FB002094"/>
    <s v="Bottoms"/>
    <s v="Mango"/>
    <x v="2"/>
    <s v="XXL"/>
    <s v="Red"/>
    <n v="107.92"/>
    <n v="22.2"/>
    <n v="83.96"/>
    <d v="2025-08-06T00:00:00"/>
    <n v="35"/>
    <n v="3.7"/>
    <n v="3.7"/>
    <b v="0"/>
    <s v="null"/>
    <s v="No Return"/>
    <n v="2938.6"/>
  </r>
  <r>
    <s v="FB002095"/>
    <s v="Accessories"/>
    <s v="Forever21"/>
    <x v="3"/>
    <s v="null"/>
    <s v="Green"/>
    <n v="45.52"/>
    <n v="0"/>
    <n v="45.52"/>
    <d v="2025-08-06T00:00:00"/>
    <n v="41"/>
    <n v="1.6"/>
    <n v="1.6"/>
    <b v="0"/>
    <s v="null"/>
    <s v="No Return"/>
    <n v="1866.3200000000002"/>
  </r>
  <r>
    <s v="FB002096"/>
    <s v="Bottoms"/>
    <s v="Gap"/>
    <x v="1"/>
    <s v="M"/>
    <s v="Green"/>
    <n v="112.1"/>
    <n v="30.7"/>
    <n v="77.69"/>
    <d v="2025-08-06T00:00:00"/>
    <n v="10"/>
    <n v="1"/>
    <n v="1"/>
    <b v="0"/>
    <s v="null"/>
    <s v="No Return"/>
    <n v="776.9"/>
  </r>
  <r>
    <s v="FB002097"/>
    <s v="Shoes"/>
    <s v="Uniqlo"/>
    <x v="0"/>
    <s v="L"/>
    <s v="Purple"/>
    <n v="103.9"/>
    <n v="0"/>
    <n v="103.9"/>
    <d v="2025-07-23T00:00:00"/>
    <n v="27"/>
    <n v="2.1"/>
    <n v="2.1"/>
    <b v="0"/>
    <s v="null"/>
    <s v="No Return"/>
    <n v="2805.3"/>
  </r>
  <r>
    <s v="FB002098"/>
    <s v="Outerwear"/>
    <s v="Banana Republic"/>
    <x v="1"/>
    <s v="L"/>
    <s v="Pink"/>
    <n v="168.02"/>
    <n v="0"/>
    <n v="168.02"/>
    <d v="2025-08-06T00:00:00"/>
    <n v="30"/>
    <n v="1.6"/>
    <n v="1.6"/>
    <b v="1"/>
    <s v="Size Issue"/>
    <s v="Size Issue"/>
    <n v="5040.6000000000004"/>
  </r>
  <r>
    <s v="FB002099"/>
    <s v="Shoes"/>
    <s v="Mango"/>
    <x v="2"/>
    <s v="M"/>
    <s v="Brown"/>
    <n v="80.41"/>
    <n v="0"/>
    <n v="80.41"/>
    <d v="2025-08-06T00:00:00"/>
    <n v="46"/>
    <n v="2.8"/>
    <n v="2.8"/>
    <b v="0"/>
    <s v="null"/>
    <s v="No Return"/>
    <n v="3698.8599999999997"/>
  </r>
  <r>
    <s v="FB002100"/>
    <s v="Bottoms"/>
    <s v="Forever21"/>
    <x v="0"/>
    <s v="XL"/>
    <s v="Green"/>
    <n v="102.76"/>
    <n v="0"/>
    <n v="102.76"/>
    <d v="2024-11-16T00:00:00"/>
    <n v="35"/>
    <n v="2.2000000000000002"/>
    <n v="2.2000000000000002"/>
    <b v="0"/>
    <s v="null"/>
    <s v="No Return"/>
    <n v="3596.6000000000004"/>
  </r>
  <r>
    <s v="FB002101"/>
    <s v="Tops"/>
    <s v="Forever21"/>
    <x v="2"/>
    <s v="XXL"/>
    <s v="Black"/>
    <n v="81.2"/>
    <n v="0"/>
    <n v="81.2"/>
    <d v="2025-08-06T00:00:00"/>
    <n v="27"/>
    <n v="1.7"/>
    <n v="1.7"/>
    <b v="0"/>
    <s v="null"/>
    <s v="No Return"/>
    <n v="2192.4"/>
  </r>
  <r>
    <s v="FB002102"/>
    <s v="Accessories"/>
    <s v="Uniqlo"/>
    <x v="2"/>
    <s v="null"/>
    <s v="Gray"/>
    <n v="68.95"/>
    <n v="0"/>
    <n v="68.95"/>
    <d v="2025-08-06T00:00:00"/>
    <n v="47"/>
    <n v="3.6"/>
    <n v="3.6"/>
    <b v="0"/>
    <s v="null"/>
    <s v="No Return"/>
    <n v="3240.65"/>
  </r>
  <r>
    <s v="FB002103"/>
    <s v="Bottoms"/>
    <s v="Zara"/>
    <x v="3"/>
    <s v="XS"/>
    <s v="Purple"/>
    <n v="43.04"/>
    <n v="0"/>
    <n v="43.04"/>
    <d v="2025-08-06T00:00:00"/>
    <n v="26"/>
    <n v="4.8"/>
    <n v="4.8"/>
    <b v="1"/>
    <s v="Wrong Item"/>
    <s v="Wrong Item"/>
    <n v="1119.04"/>
  </r>
  <r>
    <s v="FB002104"/>
    <s v="Tops"/>
    <s v="Zara"/>
    <x v="0"/>
    <s v="XS"/>
    <s v="Beige"/>
    <n v="81.819999999999993"/>
    <n v="0"/>
    <n v="81.819999999999993"/>
    <d v="2025-05-09T00:00:00"/>
    <n v="1"/>
    <n v="3.5"/>
    <n v="3.5"/>
    <b v="0"/>
    <s v="null"/>
    <s v="No Return"/>
    <n v="81.819999999999993"/>
  </r>
  <r>
    <s v="FB002105"/>
    <s v="Accessories"/>
    <s v="Mango"/>
    <x v="3"/>
    <s v="null"/>
    <s v="Blue"/>
    <n v="53.7"/>
    <n v="0"/>
    <n v="53.7"/>
    <d v="2025-08-06T00:00:00"/>
    <n v="16"/>
    <n v="1.4"/>
    <n v="1.4"/>
    <b v="1"/>
    <s v="Damaged"/>
    <s v="Damaged"/>
    <n v="859.2"/>
  </r>
  <r>
    <s v="FB002106"/>
    <s v="Tops"/>
    <s v="Mango"/>
    <x v="3"/>
    <s v="L"/>
    <s v="Red"/>
    <n v="100.11"/>
    <n v="0"/>
    <n v="100.11"/>
    <d v="2025-08-06T00:00:00"/>
    <n v="41"/>
    <n v="4.7"/>
    <n v="4.7"/>
    <b v="0"/>
    <s v="null"/>
    <s v="No Return"/>
    <n v="4104.51"/>
  </r>
  <r>
    <s v="FB002107"/>
    <s v="Accessories"/>
    <s v="Ann Taylor"/>
    <x v="1"/>
    <s v="null"/>
    <s v="Gray"/>
    <n v="24.08"/>
    <n v="38.5"/>
    <n v="14.81"/>
    <d v="2025-08-06T00:00:00"/>
    <n v="43"/>
    <n v="4.0999999999999996"/>
    <n v="4.0999999999999996"/>
    <b v="0"/>
    <s v="null"/>
    <s v="No Return"/>
    <n v="636.83000000000004"/>
  </r>
  <r>
    <s v="FB002108"/>
    <s v="Accessories"/>
    <s v="Ann Taylor"/>
    <x v="0"/>
    <s v="null"/>
    <s v="Red"/>
    <n v="74.77"/>
    <n v="0"/>
    <n v="74.77"/>
    <d v="2025-03-18T00:00:00"/>
    <n v="26"/>
    <n v="2.9"/>
    <n v="2.9"/>
    <b v="0"/>
    <s v="null"/>
    <s v="No Return"/>
    <n v="1944.02"/>
  </r>
  <r>
    <s v="FB002109"/>
    <s v="Dresses"/>
    <s v="H&amp;M"/>
    <x v="0"/>
    <s v="XL"/>
    <s v="Navy"/>
    <n v="105.98"/>
    <n v="0"/>
    <n v="105.98"/>
    <d v="2024-10-02T00:00:00"/>
    <n v="32"/>
    <n v="2.5"/>
    <n v="2.5"/>
    <b v="1"/>
    <s v="Size Issue"/>
    <s v="Size Issue"/>
    <n v="3391.36"/>
  </r>
  <r>
    <s v="FB002110"/>
    <s v="Shoes"/>
    <s v="Zara"/>
    <x v="3"/>
    <s v="L"/>
    <s v="White"/>
    <n v="81.650000000000006"/>
    <n v="7.7"/>
    <n v="75.36"/>
    <d v="2025-08-06T00:00:00"/>
    <n v="23"/>
    <n v="2.6"/>
    <n v="2.6"/>
    <b v="0"/>
    <s v="null"/>
    <s v="No Return"/>
    <n v="1733.28"/>
  </r>
  <r>
    <s v="FB002111"/>
    <s v="Shoes"/>
    <s v="Forever21"/>
    <x v="2"/>
    <s v="S"/>
    <s v="Black"/>
    <n v="92.66"/>
    <n v="8.3000000000000007"/>
    <n v="84.97"/>
    <d v="2025-08-06T00:00:00"/>
    <n v="5"/>
    <n v="3.3"/>
    <n v="3.3"/>
    <b v="0"/>
    <s v="null"/>
    <s v="No Return"/>
    <n v="424.85"/>
  </r>
  <r>
    <s v="FB002112"/>
    <s v="Accessories"/>
    <s v="Mango"/>
    <x v="3"/>
    <s v="null"/>
    <s v="Brown"/>
    <n v="41.04"/>
    <n v="0"/>
    <n v="41.04"/>
    <d v="2025-08-06T00:00:00"/>
    <n v="43"/>
    <s v="null"/>
    <n v="3"/>
    <b v="0"/>
    <s v="null"/>
    <s v="No Return"/>
    <n v="1764.72"/>
  </r>
  <r>
    <s v="FB002113"/>
    <s v="Outerwear"/>
    <s v="Forever21"/>
    <x v="2"/>
    <s v="M"/>
    <s v="Pink"/>
    <n v="169.98"/>
    <n v="5.8"/>
    <n v="160.12"/>
    <d v="2025-08-06T00:00:00"/>
    <n v="12"/>
    <n v="2.1"/>
    <n v="2.1"/>
    <b v="0"/>
    <s v="null"/>
    <s v="No Return"/>
    <n v="1921.44"/>
  </r>
  <r>
    <s v="FB002114"/>
    <s v="Accessories"/>
    <s v="Mango"/>
    <x v="1"/>
    <s v="null"/>
    <s v="Red"/>
    <n v="66.12"/>
    <n v="51"/>
    <n v="32.4"/>
    <d v="2025-08-06T00:00:00"/>
    <n v="17"/>
    <n v="2.2000000000000002"/>
    <n v="2.2000000000000002"/>
    <b v="0"/>
    <s v="null"/>
    <s v="No Return"/>
    <n v="550.79999999999995"/>
  </r>
  <r>
    <s v="FB002115"/>
    <s v="Dresses"/>
    <s v="Banana Republic"/>
    <x v="0"/>
    <s v="S"/>
    <s v="Purple"/>
    <n v="139.87"/>
    <n v="14.5"/>
    <n v="119.59"/>
    <d v="2024-09-13T00:00:00"/>
    <n v="13"/>
    <n v="1.3"/>
    <n v="1.3"/>
    <b v="0"/>
    <s v="null"/>
    <s v="No Return"/>
    <n v="1554.67"/>
  </r>
  <r>
    <s v="FB002116"/>
    <s v="Accessories"/>
    <s v="Zara"/>
    <x v="1"/>
    <s v="null"/>
    <s v="Pink"/>
    <n v="70.23"/>
    <n v="49.9"/>
    <n v="35.19"/>
    <d v="2025-08-06T00:00:00"/>
    <n v="0"/>
    <n v="4.5999999999999996"/>
    <n v="4.5999999999999996"/>
    <b v="1"/>
    <s v="Damaged"/>
    <s v="Damaged"/>
    <n v="0"/>
  </r>
  <r>
    <s v="FB002117"/>
    <s v="Shoes"/>
    <s v="Zara"/>
    <x v="1"/>
    <s v="XL"/>
    <s v="Blue"/>
    <n v="129.9"/>
    <n v="39.9"/>
    <n v="78.069999999999993"/>
    <d v="2025-08-06T00:00:00"/>
    <n v="28"/>
    <n v="1.3"/>
    <n v="1.3"/>
    <b v="0"/>
    <s v="null"/>
    <s v="No Return"/>
    <n v="2185.96"/>
  </r>
  <r>
    <s v="FB002118"/>
    <s v="Bottoms"/>
    <s v="Zara"/>
    <x v="0"/>
    <s v="L"/>
    <s v="Beige"/>
    <n v="75.78"/>
    <n v="0"/>
    <n v="75.78"/>
    <d v="2025-01-28T00:00:00"/>
    <n v="12"/>
    <n v="3.6"/>
    <n v="3.6"/>
    <b v="0"/>
    <s v="null"/>
    <s v="No Return"/>
    <n v="909.36"/>
  </r>
  <r>
    <s v="FB002119"/>
    <s v="Bottoms"/>
    <s v="H&amp;M"/>
    <x v="1"/>
    <s v="M"/>
    <s v="Beige"/>
    <n v="93.41"/>
    <n v="0"/>
    <n v="93.41"/>
    <d v="2025-08-06T00:00:00"/>
    <n v="4"/>
    <n v="3.2"/>
    <n v="3.2"/>
    <b v="1"/>
    <s v="Size Issue"/>
    <s v="Size Issue"/>
    <n v="373.64"/>
  </r>
  <r>
    <s v="FB002120"/>
    <s v="Tops"/>
    <s v="Banana Republic"/>
    <x v="0"/>
    <s v="L"/>
    <s v="Red"/>
    <n v="66.900000000000006"/>
    <n v="0"/>
    <n v="66.900000000000006"/>
    <d v="2025-05-07T00:00:00"/>
    <n v="1"/>
    <n v="2.8"/>
    <n v="2.8"/>
    <b v="0"/>
    <s v="null"/>
    <s v="No Return"/>
    <n v="66.900000000000006"/>
  </r>
  <r>
    <s v="FB002121"/>
    <s v="Tops"/>
    <s v="Mango"/>
    <x v="2"/>
    <s v="L"/>
    <s v="Green"/>
    <n v="110.45"/>
    <n v="6.6"/>
    <n v="103.16"/>
    <d v="2025-08-06T00:00:00"/>
    <n v="6"/>
    <s v="null"/>
    <n v="3"/>
    <b v="0"/>
    <s v="null"/>
    <s v="No Return"/>
    <n v="618.96"/>
  </r>
  <r>
    <s v="FB002122"/>
    <s v="Bottoms"/>
    <s v="Zara"/>
    <x v="2"/>
    <s v="L"/>
    <s v="Gray"/>
    <n v="52.73"/>
    <n v="0"/>
    <n v="52.73"/>
    <d v="2025-08-06T00:00:00"/>
    <n v="10"/>
    <n v="4.5"/>
    <n v="4.5"/>
    <b v="0"/>
    <s v="null"/>
    <s v="No Return"/>
    <n v="527.29999999999995"/>
  </r>
  <r>
    <s v="FB002123"/>
    <s v="Outerwear"/>
    <s v="Ann Taylor"/>
    <x v="2"/>
    <s v="L"/>
    <s v="Blue"/>
    <n v="89.13"/>
    <n v="0"/>
    <n v="89.13"/>
    <d v="2025-08-06T00:00:00"/>
    <n v="17"/>
    <n v="4.0999999999999996"/>
    <n v="4.0999999999999996"/>
    <b v="0"/>
    <s v="null"/>
    <s v="No Return"/>
    <n v="1515.21"/>
  </r>
  <r>
    <s v="FB002124"/>
    <s v="Outerwear"/>
    <s v="Banana Republic"/>
    <x v="3"/>
    <s v="L"/>
    <s v="Green"/>
    <n v="171.78"/>
    <n v="44.1"/>
    <n v="96.03"/>
    <d v="2025-08-06T00:00:00"/>
    <n v="25"/>
    <s v="null"/>
    <n v="3"/>
    <b v="1"/>
    <s v="Color Mismatch"/>
    <s v="Color Mismatch"/>
    <n v="2400.75"/>
  </r>
  <r>
    <s v="FB002125"/>
    <s v="Shoes"/>
    <s v="Gap"/>
    <x v="1"/>
    <s v="M"/>
    <s v="Pink"/>
    <n v="129"/>
    <n v="0"/>
    <n v="129"/>
    <d v="2025-08-06T00:00:00"/>
    <n v="13"/>
    <n v="3.8"/>
    <n v="3.8"/>
    <b v="1"/>
    <s v="Changed Mind"/>
    <s v="Changed Mind"/>
    <n v="1677"/>
  </r>
  <r>
    <s v="FB002126"/>
    <s v="Shoes"/>
    <s v="Zara"/>
    <x v="3"/>
    <s v="XS"/>
    <s v="Brown"/>
    <n v="160.59"/>
    <n v="0"/>
    <n v="160.59"/>
    <d v="2025-08-06T00:00:00"/>
    <n v="8"/>
    <n v="2.9"/>
    <n v="2.9"/>
    <b v="0"/>
    <s v="null"/>
    <s v="No Return"/>
    <n v="1284.72"/>
  </r>
  <r>
    <s v="FB002127"/>
    <s v="Tops"/>
    <s v="Banana Republic"/>
    <x v="3"/>
    <s v="L"/>
    <s v="Red"/>
    <n v="56.38"/>
    <n v="0"/>
    <n v="56.38"/>
    <d v="2025-08-06T00:00:00"/>
    <n v="9"/>
    <s v="null"/>
    <n v="3"/>
    <b v="0"/>
    <s v="null"/>
    <s v="No Return"/>
    <n v="507.42"/>
  </r>
  <r>
    <s v="FB002128"/>
    <s v="Outerwear"/>
    <s v="Gap"/>
    <x v="1"/>
    <s v="L"/>
    <s v="Green"/>
    <n v="109.2"/>
    <n v="26.6"/>
    <n v="80.150000000000006"/>
    <d v="2025-08-06T00:00:00"/>
    <n v="21"/>
    <n v="3.9"/>
    <n v="3.9"/>
    <b v="1"/>
    <s v="Quality Issue"/>
    <s v="Quality Issue"/>
    <n v="1683.15"/>
  </r>
  <r>
    <s v="FB002129"/>
    <s v="Accessories"/>
    <s v="Uniqlo"/>
    <x v="0"/>
    <s v="null"/>
    <s v="Pink"/>
    <n v="21.43"/>
    <n v="0"/>
    <n v="21.43"/>
    <d v="2025-02-03T00:00:00"/>
    <n v="38"/>
    <n v="1.9"/>
    <n v="1.9"/>
    <b v="0"/>
    <s v="null"/>
    <s v="No Return"/>
    <n v="814.34"/>
  </r>
  <r>
    <s v="FB002130"/>
    <s v="Shoes"/>
    <s v="H&amp;M"/>
    <x v="1"/>
    <s v="M"/>
    <s v="Purple"/>
    <n v="87.11"/>
    <n v="0"/>
    <n v="87.11"/>
    <d v="2025-08-06T00:00:00"/>
    <n v="36"/>
    <n v="2.2999999999999998"/>
    <n v="2.2999999999999998"/>
    <b v="0"/>
    <s v="null"/>
    <s v="No Return"/>
    <n v="3135.96"/>
  </r>
  <r>
    <s v="FB002131"/>
    <s v="Accessories"/>
    <s v="Forever21"/>
    <x v="2"/>
    <s v="null"/>
    <s v="Navy"/>
    <n v="36.29"/>
    <n v="0"/>
    <n v="36.29"/>
    <d v="2025-08-06T00:00:00"/>
    <n v="47"/>
    <n v="2.8"/>
    <n v="2.8"/>
    <b v="0"/>
    <s v="null"/>
    <s v="No Return"/>
    <n v="1705.6299999999999"/>
  </r>
  <r>
    <s v="FB002132"/>
    <s v="Dresses"/>
    <s v="H&amp;M"/>
    <x v="0"/>
    <s v="M"/>
    <s v="Green"/>
    <n v="105.59"/>
    <n v="0"/>
    <n v="105.59"/>
    <d v="2025-06-27T00:00:00"/>
    <n v="37"/>
    <n v="4.7"/>
    <n v="4.7"/>
    <b v="0"/>
    <s v="null"/>
    <s v="No Return"/>
    <n v="3906.83"/>
  </r>
  <r>
    <s v="FB002133"/>
    <s v="Dresses"/>
    <s v="Zara"/>
    <x v="2"/>
    <s v="S"/>
    <s v="Black"/>
    <n v="93.5"/>
    <n v="0"/>
    <n v="93.5"/>
    <d v="2025-08-06T00:00:00"/>
    <n v="4"/>
    <n v="3.7"/>
    <n v="3.7"/>
    <b v="0"/>
    <s v="null"/>
    <s v="No Return"/>
    <n v="374"/>
  </r>
  <r>
    <s v="FB002134"/>
    <s v="Accessories"/>
    <s v="Ann Taylor"/>
    <x v="1"/>
    <s v="null"/>
    <s v="Black"/>
    <n v="41.72"/>
    <n v="9.5"/>
    <n v="37.76"/>
    <d v="2025-08-06T00:00:00"/>
    <n v="9"/>
    <n v="3.9"/>
    <n v="3.9"/>
    <b v="0"/>
    <s v="null"/>
    <s v="No Return"/>
    <n v="339.84"/>
  </r>
  <r>
    <s v="FB002135"/>
    <s v="Accessories"/>
    <s v="Mango"/>
    <x v="3"/>
    <s v="null"/>
    <s v="Red"/>
    <n v="74.540000000000006"/>
    <n v="58.1"/>
    <n v="31.23"/>
    <d v="2025-08-06T00:00:00"/>
    <n v="35"/>
    <n v="4.8"/>
    <n v="4.8"/>
    <b v="0"/>
    <s v="null"/>
    <s v="No Return"/>
    <n v="1093.05"/>
  </r>
  <r>
    <s v="FB002136"/>
    <s v="Dresses"/>
    <s v="Uniqlo"/>
    <x v="0"/>
    <s v="null"/>
    <s v="Blue"/>
    <n v="85.49"/>
    <n v="0"/>
    <n v="85.49"/>
    <d v="2024-12-16T00:00:00"/>
    <n v="0"/>
    <n v="3.7"/>
    <n v="3.7"/>
    <b v="0"/>
    <s v="null"/>
    <s v="No Return"/>
    <n v="0"/>
  </r>
  <r>
    <s v="FB002137"/>
    <s v="Dresses"/>
    <s v="Zara"/>
    <x v="3"/>
    <s v="M"/>
    <s v="Green"/>
    <n v="131.05000000000001"/>
    <n v="0"/>
    <n v="131.05000000000001"/>
    <d v="2025-08-06T00:00:00"/>
    <n v="23"/>
    <n v="4.9000000000000004"/>
    <n v="4.9000000000000004"/>
    <b v="0"/>
    <s v="null"/>
    <s v="No Return"/>
    <n v="3014.15"/>
  </r>
  <r>
    <s v="FB002138"/>
    <s v="Bottoms"/>
    <s v="Forever21"/>
    <x v="3"/>
    <s v="XL"/>
    <s v="Pink"/>
    <n v="63.5"/>
    <n v="0"/>
    <n v="63.5"/>
    <d v="2025-08-06T00:00:00"/>
    <n v="17"/>
    <n v="2.6"/>
    <n v="2.6"/>
    <b v="0"/>
    <s v="null"/>
    <s v="No Return"/>
    <n v="1079.5"/>
  </r>
  <r>
    <s v="FB002139"/>
    <s v="Tops"/>
    <s v="Uniqlo"/>
    <x v="2"/>
    <s v="M"/>
    <s v="Beige"/>
    <n v="75.540000000000006"/>
    <n v="0"/>
    <n v="75.540000000000006"/>
    <d v="2025-08-06T00:00:00"/>
    <n v="7"/>
    <n v="3.3"/>
    <n v="3.3"/>
    <b v="0"/>
    <s v="null"/>
    <s v="No Return"/>
    <n v="528.78000000000009"/>
  </r>
  <r>
    <s v="FB002140"/>
    <s v="Tops"/>
    <s v="Mango"/>
    <x v="2"/>
    <s v="XXL"/>
    <s v="Beige"/>
    <n v="110.77"/>
    <n v="0"/>
    <n v="110.77"/>
    <d v="2025-08-06T00:00:00"/>
    <n v="48"/>
    <n v="2.6"/>
    <n v="2.6"/>
    <b v="0"/>
    <s v="null"/>
    <s v="No Return"/>
    <n v="5316.96"/>
  </r>
  <r>
    <s v="FB002141"/>
    <s v="Shoes"/>
    <s v="Mango"/>
    <x v="3"/>
    <s v="M"/>
    <s v="White"/>
    <n v="190.71"/>
    <n v="6.3"/>
    <n v="178.7"/>
    <d v="2025-08-06T00:00:00"/>
    <n v="1"/>
    <n v="2"/>
    <n v="2"/>
    <b v="0"/>
    <s v="null"/>
    <s v="No Return"/>
    <n v="178.7"/>
  </r>
  <r>
    <s v="FB002142"/>
    <s v="Tops"/>
    <s v="Mango"/>
    <x v="2"/>
    <s v="L"/>
    <s v="White"/>
    <n v="100.56"/>
    <n v="17.3"/>
    <n v="83.16"/>
    <d v="2025-08-06T00:00:00"/>
    <n v="21"/>
    <n v="3.6"/>
    <n v="3.6"/>
    <b v="0"/>
    <s v="null"/>
    <s v="No Return"/>
    <n v="1746.36"/>
  </r>
  <r>
    <s v="FB002143"/>
    <s v="Outerwear"/>
    <s v="Forever21"/>
    <x v="3"/>
    <s v="XXL"/>
    <s v="Pink"/>
    <n v="221.59"/>
    <n v="8.6"/>
    <n v="202.53"/>
    <d v="2025-08-06T00:00:00"/>
    <n v="5"/>
    <s v="null"/>
    <n v="3"/>
    <b v="0"/>
    <s v="null"/>
    <s v="No Return"/>
    <n v="1012.65"/>
  </r>
  <r>
    <s v="FB002144"/>
    <s v="Bottoms"/>
    <s v="Gap"/>
    <x v="3"/>
    <s v="L"/>
    <s v="Beige"/>
    <n v="55.21"/>
    <n v="0"/>
    <n v="55.21"/>
    <d v="2025-08-06T00:00:00"/>
    <n v="21"/>
    <n v="1.8"/>
    <n v="1.8"/>
    <b v="1"/>
    <s v="Wrong Item"/>
    <s v="Wrong Item"/>
    <n v="1159.4100000000001"/>
  </r>
  <r>
    <s v="FB002145"/>
    <s v="Accessories"/>
    <s v="Uniqlo"/>
    <x v="2"/>
    <s v="null"/>
    <s v="Black"/>
    <n v="17.87"/>
    <n v="0"/>
    <n v="17.87"/>
    <d v="2025-08-06T00:00:00"/>
    <n v="47"/>
    <s v="null"/>
    <n v="3"/>
    <b v="0"/>
    <s v="null"/>
    <s v="No Return"/>
    <n v="839.8900000000001"/>
  </r>
  <r>
    <s v="FB002146"/>
    <s v="Bottoms"/>
    <s v="Uniqlo"/>
    <x v="3"/>
    <s v="XS"/>
    <s v="Pink"/>
    <n v="56.57"/>
    <n v="0"/>
    <n v="56.57"/>
    <d v="2025-08-06T00:00:00"/>
    <n v="43"/>
    <n v="4.4000000000000004"/>
    <n v="4.4000000000000004"/>
    <b v="1"/>
    <s v="Size Issue"/>
    <s v="Size Issue"/>
    <n v="2432.5100000000002"/>
  </r>
  <r>
    <s v="FB002147"/>
    <s v="Accessories"/>
    <s v="Gap"/>
    <x v="0"/>
    <s v="null"/>
    <s v="Purple"/>
    <n v="47.74"/>
    <n v="0"/>
    <n v="47.74"/>
    <d v="2024-12-25T00:00:00"/>
    <n v="17"/>
    <n v="2.9"/>
    <n v="2.9"/>
    <b v="0"/>
    <s v="null"/>
    <s v="No Return"/>
    <n v="811.58"/>
  </r>
  <r>
    <s v="FB002148"/>
    <s v="Dresses"/>
    <s v="Banana Republic"/>
    <x v="2"/>
    <s v="M"/>
    <s v="Navy"/>
    <n v="152.88"/>
    <n v="8.9"/>
    <n v="139.27000000000001"/>
    <d v="2025-08-06T00:00:00"/>
    <n v="19"/>
    <n v="2.2000000000000002"/>
    <n v="2.2000000000000002"/>
    <b v="0"/>
    <s v="null"/>
    <s v="No Return"/>
    <n v="2646.13"/>
  </r>
  <r>
    <s v="FB002149"/>
    <s v="Outerwear"/>
    <s v="Banana Republic"/>
    <x v="1"/>
    <s v="M"/>
    <s v="Beige"/>
    <n v="199.61"/>
    <n v="37.700000000000003"/>
    <n v="124.36"/>
    <d v="2025-08-06T00:00:00"/>
    <n v="6"/>
    <s v="null"/>
    <n v="3"/>
    <b v="0"/>
    <s v="null"/>
    <s v="No Return"/>
    <n v="746.16"/>
  </r>
  <r>
    <s v="FB002150"/>
    <s v="Accessories"/>
    <s v="Gap"/>
    <x v="3"/>
    <s v="null"/>
    <s v="Gray"/>
    <n v="57.25"/>
    <n v="0"/>
    <n v="57.25"/>
    <d v="2025-08-06T00:00:00"/>
    <n v="22"/>
    <n v="5"/>
    <n v="5"/>
    <b v="0"/>
    <s v="null"/>
    <s v="No Return"/>
    <n v="1259.5"/>
  </r>
  <r>
    <s v="FB002151"/>
    <s v="Dresses"/>
    <s v="H&amp;M"/>
    <x v="2"/>
    <s v="XL"/>
    <s v="Blue"/>
    <n v="134.41"/>
    <n v="55.3"/>
    <n v="60.08"/>
    <d v="2025-08-06T00:00:00"/>
    <n v="12"/>
    <n v="3.2"/>
    <n v="3.2"/>
    <b v="0"/>
    <s v="null"/>
    <s v="No Return"/>
    <n v="720.96"/>
  </r>
  <r>
    <s v="FB002152"/>
    <s v="Bottoms"/>
    <s v="Ann Taylor"/>
    <x v="2"/>
    <s v="S"/>
    <s v="Brown"/>
    <n v="111.43"/>
    <n v="43.5"/>
    <n v="62.96"/>
    <d v="2025-08-06T00:00:00"/>
    <n v="22"/>
    <n v="4.8"/>
    <n v="4.8"/>
    <b v="0"/>
    <s v="null"/>
    <s v="No Return"/>
    <n v="1385.1200000000001"/>
  </r>
  <r>
    <s v="FB002153"/>
    <s v="Accessories"/>
    <s v="Uniqlo"/>
    <x v="0"/>
    <s v="null"/>
    <s v="Brown"/>
    <n v="15.36"/>
    <n v="36.799999999999997"/>
    <n v="9.7100000000000009"/>
    <d v="2025-04-29T00:00:00"/>
    <n v="46"/>
    <n v="2.2999999999999998"/>
    <n v="2.2999999999999998"/>
    <b v="0"/>
    <s v="null"/>
    <s v="No Return"/>
    <n v="446.66"/>
  </r>
  <r>
    <s v="FB002154"/>
    <s v="Tops"/>
    <s v="Gap"/>
    <x v="2"/>
    <s v="XL"/>
    <s v="Black"/>
    <n v="100.03"/>
    <n v="51.8"/>
    <n v="48.21"/>
    <d v="2025-08-06T00:00:00"/>
    <n v="43"/>
    <n v="5"/>
    <n v="5"/>
    <b v="0"/>
    <s v="null"/>
    <s v="No Return"/>
    <n v="2073.0300000000002"/>
  </r>
  <r>
    <s v="FB002155"/>
    <s v="Shoes"/>
    <s v="Uniqlo"/>
    <x v="3"/>
    <s v="S"/>
    <s v="Black"/>
    <n v="173.75"/>
    <n v="19.2"/>
    <n v="140.38999999999999"/>
    <d v="2025-08-06T00:00:00"/>
    <n v="38"/>
    <s v="null"/>
    <n v="3"/>
    <b v="0"/>
    <s v="null"/>
    <s v="No Return"/>
    <n v="5334.82"/>
  </r>
  <r>
    <s v="FB002156"/>
    <s v="Bottoms"/>
    <s v="Gap"/>
    <x v="1"/>
    <s v="XL"/>
    <s v="Green"/>
    <n v="37.979999999999997"/>
    <n v="15.2"/>
    <n v="32.21"/>
    <d v="2025-08-06T00:00:00"/>
    <n v="25"/>
    <n v="3.6"/>
    <n v="3.6"/>
    <b v="0"/>
    <s v="null"/>
    <s v="No Return"/>
    <n v="805.25"/>
  </r>
  <r>
    <s v="FB002157"/>
    <s v="Dresses"/>
    <s v="Forever21"/>
    <x v="3"/>
    <s v="M"/>
    <s v="Black"/>
    <n v="154.11000000000001"/>
    <n v="0"/>
    <n v="154.11000000000001"/>
    <d v="2025-08-06T00:00:00"/>
    <n v="50"/>
    <n v="3.1"/>
    <n v="3.1"/>
    <b v="0"/>
    <s v="null"/>
    <s v="No Return"/>
    <n v="7705.5000000000009"/>
  </r>
  <r>
    <s v="FB002158"/>
    <s v="Accessories"/>
    <s v="Ann Taylor"/>
    <x v="0"/>
    <s v="null"/>
    <s v="Purple"/>
    <n v="69.8"/>
    <n v="46.9"/>
    <n v="37.06"/>
    <d v="2024-10-21T00:00:00"/>
    <n v="26"/>
    <n v="3.8"/>
    <n v="3.8"/>
    <b v="0"/>
    <s v="null"/>
    <s v="No Return"/>
    <n v="963.56000000000006"/>
  </r>
  <r>
    <s v="FB002159"/>
    <s v="Dresses"/>
    <s v="Gap"/>
    <x v="1"/>
    <s v="XXL"/>
    <s v="Gray"/>
    <n v="171.16"/>
    <n v="0"/>
    <n v="171.16"/>
    <d v="2025-08-06T00:00:00"/>
    <n v="26"/>
    <n v="4.3"/>
    <n v="4.3"/>
    <b v="0"/>
    <s v="null"/>
    <s v="No Return"/>
    <n v="4450.16"/>
  </r>
  <r>
    <s v="FB002160"/>
    <s v="Outerwear"/>
    <s v="Zara"/>
    <x v="3"/>
    <s v="XXL"/>
    <s v="White"/>
    <n v="118.57"/>
    <n v="0"/>
    <n v="118.57"/>
    <d v="2025-08-06T00:00:00"/>
    <n v="6"/>
    <n v="1.4"/>
    <n v="1.4"/>
    <b v="1"/>
    <s v="Quality Issue"/>
    <s v="Quality Issue"/>
    <n v="711.42"/>
  </r>
  <r>
    <s v="FB002161"/>
    <s v="Dresses"/>
    <s v="Mango"/>
    <x v="1"/>
    <s v="XXL"/>
    <s v="Pink"/>
    <n v="118.46"/>
    <n v="0"/>
    <n v="118.46"/>
    <d v="2025-08-06T00:00:00"/>
    <n v="40"/>
    <n v="2.2999999999999998"/>
    <n v="2.2999999999999998"/>
    <b v="0"/>
    <s v="null"/>
    <s v="No Return"/>
    <n v="4738.3999999999996"/>
  </r>
  <r>
    <s v="FB002162"/>
    <s v="Shoes"/>
    <s v="Zara"/>
    <x v="3"/>
    <s v="L"/>
    <s v="Green"/>
    <n v="122.7"/>
    <n v="0"/>
    <n v="122.7"/>
    <d v="2025-08-06T00:00:00"/>
    <n v="9"/>
    <s v="null"/>
    <n v="3"/>
    <b v="0"/>
    <s v="null"/>
    <s v="No Return"/>
    <n v="1104.3"/>
  </r>
  <r>
    <s v="FB002163"/>
    <s v="Accessories"/>
    <s v="Gap"/>
    <x v="0"/>
    <s v="null"/>
    <s v="Black"/>
    <n v="68.2"/>
    <n v="0"/>
    <n v="68.2"/>
    <d v="2025-04-05T00:00:00"/>
    <n v="2"/>
    <n v="3.8"/>
    <n v="3.8"/>
    <b v="0"/>
    <s v="null"/>
    <s v="No Return"/>
    <n v="136.4"/>
  </r>
  <r>
    <s v="FB002164"/>
    <s v="Shoes"/>
    <s v="H&amp;M"/>
    <x v="0"/>
    <s v="XL"/>
    <s v="White"/>
    <n v="178.56"/>
    <n v="0"/>
    <n v="178.56"/>
    <d v="2025-03-16T00:00:00"/>
    <n v="46"/>
    <n v="2.6"/>
    <n v="2.6"/>
    <b v="0"/>
    <s v="null"/>
    <s v="No Return"/>
    <n v="8213.76"/>
  </r>
  <r>
    <s v="FB002165"/>
    <s v="Accessories"/>
    <s v="Uniqlo"/>
    <x v="3"/>
    <s v="null"/>
    <s v="Green"/>
    <n v="30.46"/>
    <n v="31.4"/>
    <n v="20.9"/>
    <d v="2025-08-06T00:00:00"/>
    <n v="40"/>
    <n v="2.4"/>
    <n v="2.4"/>
    <b v="0"/>
    <s v="null"/>
    <s v="No Return"/>
    <n v="836"/>
  </r>
  <r>
    <s v="FB002166"/>
    <s v="Accessories"/>
    <s v="Banana Republic"/>
    <x v="3"/>
    <s v="null"/>
    <s v="Black"/>
    <n v="76.08"/>
    <n v="0"/>
    <n v="76.08"/>
    <d v="2025-08-06T00:00:00"/>
    <n v="6"/>
    <n v="4.9000000000000004"/>
    <n v="4.9000000000000004"/>
    <b v="0"/>
    <s v="null"/>
    <s v="No Return"/>
    <n v="456.48"/>
  </r>
  <r>
    <s v="FB002167"/>
    <s v="Shoes"/>
    <s v="Banana Republic"/>
    <x v="1"/>
    <s v="M"/>
    <s v="Brown"/>
    <n v="116.15"/>
    <n v="16.5"/>
    <n v="96.99"/>
    <d v="2025-08-06T00:00:00"/>
    <n v="11"/>
    <n v="3"/>
    <n v="3"/>
    <b v="0"/>
    <s v="null"/>
    <s v="No Return"/>
    <n v="1066.8899999999999"/>
  </r>
  <r>
    <s v="FB002168"/>
    <s v="Shoes"/>
    <s v="H&amp;M"/>
    <x v="1"/>
    <s v="XS"/>
    <s v="White"/>
    <n v="98.22"/>
    <n v="0"/>
    <n v="98.22"/>
    <d v="2025-08-06T00:00:00"/>
    <n v="27"/>
    <n v="3.3"/>
    <n v="3.3"/>
    <b v="0"/>
    <s v="null"/>
    <s v="No Return"/>
    <n v="2651.94"/>
  </r>
  <r>
    <s v="FB002169"/>
    <s v="Shoes"/>
    <s v="Ann Taylor"/>
    <x v="1"/>
    <s v="null"/>
    <s v="Beige"/>
    <n v="66.58"/>
    <n v="0"/>
    <n v="66.58"/>
    <d v="2025-08-06T00:00:00"/>
    <n v="45"/>
    <n v="3.4"/>
    <n v="3.4"/>
    <b v="0"/>
    <s v="null"/>
    <s v="No Return"/>
    <n v="2996.1"/>
  </r>
  <r>
    <s v="FB002170"/>
    <s v="Accessories"/>
    <s v="Uniqlo"/>
    <x v="0"/>
    <s v="null"/>
    <s v="Beige"/>
    <n v="69.22"/>
    <n v="0"/>
    <n v="69.22"/>
    <d v="2024-09-05T00:00:00"/>
    <n v="42"/>
    <n v="3.8"/>
    <n v="3.8"/>
    <b v="0"/>
    <s v="null"/>
    <s v="No Return"/>
    <n v="2907.24"/>
  </r>
  <r>
    <s v="FB002171"/>
    <s v="Tops"/>
    <s v="Uniqlo"/>
    <x v="1"/>
    <s v="XL"/>
    <s v="Black"/>
    <n v="85.01"/>
    <n v="0"/>
    <n v="85.01"/>
    <d v="2025-08-06T00:00:00"/>
    <n v="39"/>
    <n v="4.3"/>
    <n v="4.3"/>
    <b v="0"/>
    <s v="null"/>
    <s v="No Return"/>
    <n v="3315.3900000000003"/>
  </r>
  <r>
    <s v="FB002172"/>
    <s v="Tops"/>
    <s v="Mango"/>
    <x v="3"/>
    <s v="XL"/>
    <s v="Black"/>
    <n v="31.41"/>
    <n v="0"/>
    <n v="31.41"/>
    <d v="2025-08-06T00:00:00"/>
    <n v="10"/>
    <n v="2.1"/>
    <n v="2.1"/>
    <b v="0"/>
    <s v="null"/>
    <s v="No Return"/>
    <n v="314.10000000000002"/>
  </r>
  <r>
    <s v="FB002173"/>
    <s v="Dresses"/>
    <s v="Banana Republic"/>
    <x v="1"/>
    <s v="L"/>
    <s v="Brown"/>
    <n v="50.58"/>
    <n v="0"/>
    <n v="50.58"/>
    <d v="2025-08-06T00:00:00"/>
    <n v="1"/>
    <n v="3.1"/>
    <n v="3.1"/>
    <b v="1"/>
    <s v="Changed Mind"/>
    <s v="Changed Mind"/>
    <n v="50.58"/>
  </r>
  <r>
    <s v="FB002174"/>
    <s v="Accessories"/>
    <s v="Banana Republic"/>
    <x v="1"/>
    <s v="null"/>
    <s v="Beige"/>
    <n v="79.37"/>
    <n v="54.8"/>
    <n v="35.880000000000003"/>
    <d v="2025-08-06T00:00:00"/>
    <n v="40"/>
    <n v="2.6"/>
    <n v="2.6"/>
    <b v="0"/>
    <s v="null"/>
    <s v="No Return"/>
    <n v="1435.2"/>
  </r>
  <r>
    <s v="FB002175"/>
    <s v="Bottoms"/>
    <s v="Ann Taylor"/>
    <x v="3"/>
    <s v="XL"/>
    <s v="Pink"/>
    <n v="105.52"/>
    <n v="0"/>
    <n v="105.52"/>
    <d v="2025-08-06T00:00:00"/>
    <n v="20"/>
    <n v="4.9000000000000004"/>
    <n v="4.9000000000000004"/>
    <b v="1"/>
    <s v="Size Issue"/>
    <s v="Size Issue"/>
    <n v="2110.4"/>
  </r>
  <r>
    <s v="FB002176"/>
    <s v="Shoes"/>
    <s v="Ann Taylor"/>
    <x v="3"/>
    <s v="XXL"/>
    <s v="White"/>
    <n v="154.02000000000001"/>
    <n v="0"/>
    <n v="154.02000000000001"/>
    <d v="2025-08-06T00:00:00"/>
    <n v="23"/>
    <n v="1.3"/>
    <n v="1.3"/>
    <b v="0"/>
    <s v="null"/>
    <s v="No Return"/>
    <n v="3542.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s v="Red"/>
    <n v="196.01"/>
    <x v="0"/>
    <n v="196.01"/>
    <d v="2025-07-05T00:00:00"/>
    <n v="37"/>
    <n v="3"/>
    <n v="3"/>
    <b v="0"/>
    <s v="null"/>
    <s v="No Return"/>
    <n v="7252.37"/>
    <n v="2025"/>
    <s v="July"/>
    <n v="0"/>
    <n v="0"/>
  </r>
  <r>
    <s v="Pink"/>
    <n v="119.64"/>
    <x v="0"/>
    <n v="119.64"/>
    <d v="2025-08-06T00:00:00"/>
    <n v="2"/>
    <n v="2.5"/>
    <n v="2.5"/>
    <b v="0"/>
    <s v="null"/>
    <s v="No Return"/>
    <n v="239.28"/>
    <n v="2025"/>
    <s v="August"/>
    <n v="0"/>
    <n v="0"/>
  </r>
  <r>
    <s v="Black"/>
    <n v="33.799999999999997"/>
    <x v="0"/>
    <n v="33.799999999999997"/>
    <d v="2025-08-06T00:00:00"/>
    <n v="22"/>
    <n v="4.3"/>
    <n v="4.3"/>
    <b v="0"/>
    <s v="null"/>
    <s v="No Return"/>
    <n v="743.59999999999991"/>
    <n v="2025"/>
    <s v="August"/>
    <n v="0"/>
    <n v="0"/>
  </r>
  <r>
    <s v="Black"/>
    <n v="75.36"/>
    <x v="0"/>
    <n v="75.36"/>
    <d v="2025-07-07T00:00:00"/>
    <n v="48"/>
    <n v="2.6"/>
    <n v="2.6"/>
    <b v="0"/>
    <s v="null"/>
    <s v="No Return"/>
    <n v="3617.2799999999997"/>
    <n v="2025"/>
    <s v="July"/>
    <n v="0"/>
    <n v="0"/>
  </r>
  <r>
    <s v="Black"/>
    <n v="105.02"/>
    <x v="0"/>
    <n v="105.02"/>
    <d v="2025-08-06T00:00:00"/>
    <n v="10"/>
    <s v="null"/>
    <n v="3"/>
    <b v="0"/>
    <s v="null"/>
    <s v="No Return"/>
    <n v="1050.2"/>
    <n v="2025"/>
    <s v="August"/>
    <n v="0"/>
    <n v="0"/>
  </r>
  <r>
    <s v="White"/>
    <n v="35.03"/>
    <x v="1"/>
    <n v="22.63"/>
    <d v="2025-08-06T00:00:00"/>
    <n v="38"/>
    <n v="2.9"/>
    <n v="2.9"/>
    <b v="1"/>
    <s v="Color Mismatch"/>
    <s v="Color Mismatch"/>
    <n v="859.93999999999994"/>
    <n v="2025"/>
    <s v="August"/>
    <n v="12.400000000000002"/>
    <n v="1"/>
  </r>
  <r>
    <s v="Gray"/>
    <n v="53.83"/>
    <x v="2"/>
    <n v="24.49"/>
    <d v="2024-10-29T00:00:00"/>
    <n v="38"/>
    <n v="2.6"/>
    <n v="2.6"/>
    <b v="0"/>
    <s v="null"/>
    <s v="No Return"/>
    <n v="930.61999999999989"/>
    <n v="2024"/>
    <s v="October"/>
    <n v="29.34"/>
    <n v="0"/>
  </r>
  <r>
    <s v="Blue"/>
    <n v="91.55"/>
    <x v="3"/>
    <n v="71.319999999999993"/>
    <d v="2025-08-06T00:00:00"/>
    <n v="47"/>
    <n v="1.6"/>
    <n v="1.6"/>
    <b v="0"/>
    <s v="null"/>
    <s v="No Return"/>
    <n v="3352.0399999999995"/>
    <n v="2025"/>
    <s v="August"/>
    <n v="20.230000000000004"/>
    <n v="0"/>
  </r>
  <r>
    <s v="Green"/>
    <n v="227.73"/>
    <x v="4"/>
    <n v="198.58"/>
    <d v="2025-03-24T00:00:00"/>
    <n v="14"/>
    <s v="null"/>
    <n v="3"/>
    <b v="0"/>
    <s v="null"/>
    <s v="No Return"/>
    <n v="2780.1200000000003"/>
    <n v="2025"/>
    <s v="March"/>
    <n v="29.149999999999977"/>
    <n v="0"/>
  </r>
  <r>
    <s v="Pink"/>
    <n v="248.41"/>
    <x v="5"/>
    <n v="221.33"/>
    <d v="2025-08-06T00:00:00"/>
    <n v="37"/>
    <s v="null"/>
    <n v="3"/>
    <b v="0"/>
    <s v="null"/>
    <s v="No Return"/>
    <n v="8189.21"/>
    <n v="2025"/>
    <s v="August"/>
    <n v="27.079999999999984"/>
    <n v="0"/>
  </r>
  <r>
    <s v="Black"/>
    <n v="116.84"/>
    <x v="0"/>
    <n v="116.84"/>
    <d v="2025-04-25T00:00:00"/>
    <n v="3"/>
    <n v="4.4000000000000004"/>
    <n v="4.4000000000000004"/>
    <b v="0"/>
    <s v="null"/>
    <s v="No Return"/>
    <n v="350.52"/>
    <n v="2025"/>
    <s v="April"/>
    <n v="0"/>
    <n v="0"/>
  </r>
  <r>
    <s v="Blue"/>
    <n v="146.97999999999999"/>
    <x v="0"/>
    <n v="146.97999999999999"/>
    <d v="2025-08-06T00:00:00"/>
    <n v="2"/>
    <n v="3.4"/>
    <n v="3.4"/>
    <b v="0"/>
    <s v="null"/>
    <s v="No Return"/>
    <n v="293.95999999999998"/>
    <n v="2025"/>
    <s v="August"/>
    <n v="0"/>
    <n v="0"/>
  </r>
  <r>
    <s v="White"/>
    <n v="37.51"/>
    <x v="0"/>
    <n v="37.51"/>
    <d v="2025-01-04T00:00:00"/>
    <n v="43"/>
    <s v="null"/>
    <n v="3"/>
    <b v="0"/>
    <s v="null"/>
    <s v="No Return"/>
    <n v="1612.9299999999998"/>
    <n v="2025"/>
    <s v="January"/>
    <n v="0"/>
    <n v="0"/>
  </r>
  <r>
    <s v="Beige"/>
    <n v="48.15"/>
    <x v="0"/>
    <n v="48.15"/>
    <d v="2025-08-06T00:00:00"/>
    <n v="39"/>
    <n v="1.6"/>
    <n v="1.6"/>
    <b v="0"/>
    <s v="null"/>
    <s v="No Return"/>
    <n v="1877.85"/>
    <n v="2025"/>
    <s v="August"/>
    <n v="0"/>
    <n v="0"/>
  </r>
  <r>
    <s v="Beige"/>
    <n v="79.66"/>
    <x v="0"/>
    <n v="79.66"/>
    <d v="2025-08-06T00:00:00"/>
    <n v="7"/>
    <n v="1.7"/>
    <n v="1.7"/>
    <b v="0"/>
    <s v="null"/>
    <s v="No Return"/>
    <n v="557.62"/>
    <n v="2025"/>
    <s v="August"/>
    <n v="0"/>
    <n v="0"/>
  </r>
  <r>
    <s v="Green"/>
    <n v="67.569999999999993"/>
    <x v="0"/>
    <n v="67.569999999999993"/>
    <d v="2025-08-06T00:00:00"/>
    <n v="17"/>
    <n v="2.4"/>
    <n v="2.4"/>
    <b v="0"/>
    <s v="null"/>
    <s v="No Return"/>
    <n v="1148.6899999999998"/>
    <n v="2025"/>
    <s v="August"/>
    <n v="0"/>
    <n v="0"/>
  </r>
  <r>
    <s v="Beige"/>
    <n v="123.53"/>
    <x v="0"/>
    <n v="123.53"/>
    <d v="2025-08-06T00:00:00"/>
    <n v="14"/>
    <n v="4.5999999999999996"/>
    <n v="4.5999999999999996"/>
    <b v="0"/>
    <s v="null"/>
    <s v="No Return"/>
    <n v="1729.42"/>
    <n v="2025"/>
    <s v="August"/>
    <n v="0"/>
    <n v="0"/>
  </r>
  <r>
    <s v="Navy"/>
    <n v="102.35"/>
    <x v="0"/>
    <n v="102.35"/>
    <d v="2025-08-06T00:00:00"/>
    <n v="14"/>
    <n v="3.5"/>
    <n v="3.5"/>
    <b v="0"/>
    <s v="null"/>
    <s v="No Return"/>
    <n v="1432.8999999999999"/>
    <n v="2025"/>
    <s v="August"/>
    <n v="0"/>
    <n v="0"/>
  </r>
  <r>
    <s v="Purple"/>
    <n v="137.94999999999999"/>
    <x v="6"/>
    <n v="57.25"/>
    <d v="2025-08-06T00:00:00"/>
    <n v="16"/>
    <n v="4.0999999999999996"/>
    <n v="4.0999999999999996"/>
    <b v="0"/>
    <s v="null"/>
    <s v="No Return"/>
    <n v="916"/>
    <n v="2025"/>
    <s v="August"/>
    <n v="80.699999999999989"/>
    <n v="0"/>
  </r>
  <r>
    <s v="Gray"/>
    <n v="142.59"/>
    <x v="0"/>
    <n v="142.59"/>
    <d v="2025-08-06T00:00:00"/>
    <n v="1"/>
    <n v="3.7"/>
    <n v="3.7"/>
    <b v="0"/>
    <s v="null"/>
    <s v="No Return"/>
    <n v="142.59"/>
    <n v="2025"/>
    <s v="August"/>
    <n v="0"/>
    <n v="0"/>
  </r>
  <r>
    <s v="Beige"/>
    <n v="33.33"/>
    <x v="7"/>
    <n v="26.06"/>
    <d v="2025-08-06T00:00:00"/>
    <n v="42"/>
    <s v="null"/>
    <n v="3"/>
    <b v="0"/>
    <s v="null"/>
    <s v="No Return"/>
    <n v="1094.52"/>
    <n v="2025"/>
    <s v="August"/>
    <n v="7.27"/>
    <n v="0"/>
  </r>
  <r>
    <s v="Brown"/>
    <n v="62.3"/>
    <x v="0"/>
    <n v="62.3"/>
    <d v="2024-09-24T00:00:00"/>
    <n v="10"/>
    <n v="2.5"/>
    <n v="2.5"/>
    <b v="0"/>
    <s v="null"/>
    <s v="No Return"/>
    <n v="623"/>
    <n v="2024"/>
    <s v="September"/>
    <n v="0"/>
    <n v="0"/>
  </r>
  <r>
    <s v="Pink"/>
    <n v="38.479999999999997"/>
    <x v="0"/>
    <n v="38.479999999999997"/>
    <d v="2025-08-06T00:00:00"/>
    <n v="46"/>
    <n v="1.2"/>
    <n v="1.2"/>
    <b v="0"/>
    <s v="null"/>
    <s v="No Return"/>
    <n v="1770.08"/>
    <n v="2025"/>
    <s v="August"/>
    <n v="0"/>
    <n v="0"/>
  </r>
  <r>
    <s v="Green"/>
    <n v="91.36"/>
    <x v="0"/>
    <n v="91.36"/>
    <d v="2025-08-06T00:00:00"/>
    <n v="37"/>
    <n v="1.2"/>
    <n v="1.2"/>
    <b v="1"/>
    <s v="Size Issue"/>
    <s v="Size Issue"/>
    <n v="3380.32"/>
    <n v="2025"/>
    <s v="August"/>
    <n v="0"/>
    <n v="1"/>
  </r>
  <r>
    <s v="Blue"/>
    <n v="80.47"/>
    <x v="8"/>
    <n v="57.05"/>
    <d v="2025-08-06T00:00:00"/>
    <n v="38"/>
    <n v="3.6"/>
    <n v="3.6"/>
    <b v="0"/>
    <s v="null"/>
    <s v="No Return"/>
    <n v="2167.9"/>
    <n v="2025"/>
    <s v="August"/>
    <n v="23.42"/>
    <n v="0"/>
  </r>
  <r>
    <s v="Red"/>
    <n v="40.89"/>
    <x v="9"/>
    <n v="26.99"/>
    <d v="2025-06-11T00:00:00"/>
    <n v="16"/>
    <n v="3.7"/>
    <n v="3.7"/>
    <b v="0"/>
    <s v="null"/>
    <s v="No Return"/>
    <n v="431.84"/>
    <n v="2025"/>
    <s v="June"/>
    <n v="13.900000000000002"/>
    <n v="0"/>
  </r>
  <r>
    <s v="Red"/>
    <n v="47.04"/>
    <x v="10"/>
    <n v="30.11"/>
    <d v="2025-08-06T00:00:00"/>
    <n v="25"/>
    <n v="1.1000000000000001"/>
    <n v="1.1000000000000001"/>
    <b v="1"/>
    <s v="Damaged"/>
    <s v="Damaged"/>
    <n v="752.75"/>
    <n v="2025"/>
    <s v="August"/>
    <n v="16.93"/>
    <n v="1"/>
  </r>
  <r>
    <s v="Blue"/>
    <n v="53.37"/>
    <x v="0"/>
    <n v="53.37"/>
    <d v="2025-08-06T00:00:00"/>
    <n v="28"/>
    <n v="3.8"/>
    <n v="3.8"/>
    <b v="0"/>
    <s v="null"/>
    <s v="No Return"/>
    <n v="1494.36"/>
    <n v="2025"/>
    <s v="August"/>
    <n v="0"/>
    <n v="0"/>
  </r>
  <r>
    <s v="White"/>
    <n v="114.35"/>
    <x v="0"/>
    <n v="114.35"/>
    <d v="2025-08-06T00:00:00"/>
    <n v="6"/>
    <n v="1.2"/>
    <n v="1.2"/>
    <b v="0"/>
    <s v="null"/>
    <s v="No Return"/>
    <n v="686.09999999999991"/>
    <n v="2025"/>
    <s v="August"/>
    <n v="0"/>
    <n v="0"/>
  </r>
  <r>
    <s v="Red"/>
    <n v="77.63"/>
    <x v="0"/>
    <n v="77.63"/>
    <d v="2024-10-24T00:00:00"/>
    <n v="1"/>
    <s v="null"/>
    <n v="3"/>
    <b v="0"/>
    <s v="null"/>
    <s v="No Return"/>
    <n v="77.63"/>
    <n v="2024"/>
    <s v="October"/>
    <n v="0"/>
    <n v="0"/>
  </r>
  <r>
    <s v="Red"/>
    <n v="71.290000000000006"/>
    <x v="0"/>
    <n v="71.290000000000006"/>
    <d v="2025-08-06T00:00:00"/>
    <n v="37"/>
    <n v="4.0999999999999996"/>
    <n v="4.0999999999999996"/>
    <b v="1"/>
    <s v="Quality Issue"/>
    <s v="Quality Issue"/>
    <n v="2637.73"/>
    <n v="2025"/>
    <s v="August"/>
    <n v="0"/>
    <n v="1"/>
  </r>
  <r>
    <s v="Purple"/>
    <n v="37.43"/>
    <x v="11"/>
    <n v="28.3"/>
    <d v="2025-04-16T00:00:00"/>
    <n v="5"/>
    <s v="null"/>
    <n v="3"/>
    <b v="0"/>
    <s v="null"/>
    <s v="No Return"/>
    <n v="141.5"/>
    <n v="2025"/>
    <s v="April"/>
    <n v="9.129999999999999"/>
    <n v="0"/>
  </r>
  <r>
    <s v="Purple"/>
    <n v="143.78"/>
    <x v="0"/>
    <n v="143.78"/>
    <d v="2024-10-16T00:00:00"/>
    <n v="43"/>
    <n v="1.1000000000000001"/>
    <n v="1.1000000000000001"/>
    <b v="0"/>
    <s v="null"/>
    <s v="No Return"/>
    <n v="6182.54"/>
    <n v="2024"/>
    <s v="October"/>
    <n v="0"/>
    <n v="0"/>
  </r>
  <r>
    <s v="Gray"/>
    <n v="88.23"/>
    <x v="0"/>
    <n v="88.23"/>
    <d v="2025-08-06T00:00:00"/>
    <n v="44"/>
    <n v="1.6"/>
    <n v="1.6"/>
    <b v="0"/>
    <s v="null"/>
    <s v="No Return"/>
    <n v="3882.1200000000003"/>
    <n v="2025"/>
    <s v="August"/>
    <n v="0"/>
    <n v="0"/>
  </r>
  <r>
    <s v="Navy"/>
    <n v="58.57"/>
    <x v="0"/>
    <n v="58.57"/>
    <d v="2025-08-06T00:00:00"/>
    <n v="38"/>
    <n v="1.5"/>
    <n v="1.5"/>
    <b v="0"/>
    <s v="null"/>
    <s v="No Return"/>
    <n v="2225.66"/>
    <n v="2025"/>
    <s v="August"/>
    <n v="0"/>
    <n v="0"/>
  </r>
  <r>
    <s v="White"/>
    <n v="119.7"/>
    <x v="12"/>
    <n v="112.88"/>
    <d v="2025-08-06T00:00:00"/>
    <n v="37"/>
    <n v="4.9000000000000004"/>
    <n v="4.9000000000000004"/>
    <b v="0"/>
    <s v="null"/>
    <s v="No Return"/>
    <n v="4176.5599999999995"/>
    <n v="2025"/>
    <s v="August"/>
    <n v="6.8200000000000074"/>
    <n v="0"/>
  </r>
  <r>
    <s v="Green"/>
    <n v="97.06"/>
    <x v="13"/>
    <n v="50.67"/>
    <d v="2025-08-06T00:00:00"/>
    <n v="31"/>
    <n v="4.0999999999999996"/>
    <n v="4.0999999999999996"/>
    <b v="0"/>
    <s v="null"/>
    <s v="No Return"/>
    <n v="1570.77"/>
    <n v="2025"/>
    <s v="August"/>
    <n v="46.39"/>
    <n v="0"/>
  </r>
  <r>
    <s v="White"/>
    <n v="110.09"/>
    <x v="0"/>
    <n v="110.09"/>
    <d v="2025-08-06T00:00:00"/>
    <n v="32"/>
    <n v="3.4"/>
    <n v="3.4"/>
    <b v="0"/>
    <s v="null"/>
    <s v="No Return"/>
    <n v="3522.88"/>
    <n v="2025"/>
    <s v="August"/>
    <n v="0"/>
    <n v="0"/>
  </r>
  <r>
    <s v="Green"/>
    <n v="198.42"/>
    <x v="14"/>
    <n v="170.24"/>
    <d v="2025-08-06T00:00:00"/>
    <n v="10"/>
    <s v="null"/>
    <n v="3"/>
    <b v="0"/>
    <s v="null"/>
    <s v="No Return"/>
    <n v="1702.4"/>
    <n v="2025"/>
    <s v="August"/>
    <n v="28.179999999999978"/>
    <n v="0"/>
  </r>
  <r>
    <s v="Purple"/>
    <n v="101.72"/>
    <x v="0"/>
    <n v="101.72"/>
    <d v="2025-08-06T00:00:00"/>
    <n v="40"/>
    <s v="null"/>
    <n v="3"/>
    <b v="0"/>
    <s v="null"/>
    <s v="No Return"/>
    <n v="4068.8"/>
    <n v="2025"/>
    <s v="August"/>
    <n v="0"/>
    <n v="0"/>
  </r>
  <r>
    <s v="White"/>
    <n v="117.86"/>
    <x v="0"/>
    <n v="117.86"/>
    <d v="2025-08-06T00:00:00"/>
    <n v="6"/>
    <s v="null"/>
    <n v="3"/>
    <b v="0"/>
    <s v="null"/>
    <s v="No Return"/>
    <n v="707.16"/>
    <n v="2025"/>
    <s v="August"/>
    <n v="0"/>
    <n v="0"/>
  </r>
  <r>
    <s v="Green"/>
    <n v="78.86"/>
    <x v="0"/>
    <n v="78.86"/>
    <d v="2025-08-06T00:00:00"/>
    <n v="22"/>
    <n v="4.3"/>
    <n v="4.3"/>
    <b v="0"/>
    <s v="null"/>
    <s v="No Return"/>
    <n v="1734.92"/>
    <n v="2025"/>
    <s v="August"/>
    <n v="0"/>
    <n v="0"/>
  </r>
  <r>
    <s v="Navy"/>
    <n v="216.16"/>
    <x v="15"/>
    <n v="105.05"/>
    <d v="2025-08-06T00:00:00"/>
    <n v="36"/>
    <n v="4"/>
    <n v="4"/>
    <b v="0"/>
    <s v="null"/>
    <s v="No Return"/>
    <n v="3781.7999999999997"/>
    <n v="2025"/>
    <s v="August"/>
    <n v="111.11"/>
    <n v="0"/>
  </r>
  <r>
    <s v="Pink"/>
    <n v="129.85"/>
    <x v="0"/>
    <n v="129.85"/>
    <d v="2025-04-25T00:00:00"/>
    <n v="36"/>
    <n v="3.3"/>
    <n v="3.3"/>
    <b v="0"/>
    <s v="null"/>
    <s v="No Return"/>
    <n v="4674.5999999999995"/>
    <n v="2025"/>
    <s v="April"/>
    <n v="0"/>
    <n v="0"/>
  </r>
  <r>
    <s v="Green"/>
    <n v="111.3"/>
    <x v="0"/>
    <n v="111.3"/>
    <d v="2025-08-06T00:00:00"/>
    <n v="11"/>
    <n v="1.7"/>
    <n v="1.7"/>
    <b v="0"/>
    <s v="null"/>
    <s v="No Return"/>
    <n v="1224.3"/>
    <n v="2025"/>
    <s v="August"/>
    <n v="0"/>
    <n v="0"/>
  </r>
  <r>
    <s v="Brown"/>
    <n v="73.650000000000006"/>
    <x v="0"/>
    <n v="73.650000000000006"/>
    <d v="2025-08-06T00:00:00"/>
    <n v="33"/>
    <n v="3.6"/>
    <n v="3.6"/>
    <b v="0"/>
    <s v="null"/>
    <s v="No Return"/>
    <n v="2430.4500000000003"/>
    <n v="2025"/>
    <s v="August"/>
    <n v="0"/>
    <n v="0"/>
  </r>
  <r>
    <s v="Pink"/>
    <n v="147.13"/>
    <x v="16"/>
    <n v="102.55"/>
    <d v="2025-08-06T00:00:00"/>
    <n v="13"/>
    <n v="4.4000000000000004"/>
    <n v="4.4000000000000004"/>
    <b v="0"/>
    <s v="null"/>
    <s v="No Return"/>
    <n v="1333.1499999999999"/>
    <n v="2025"/>
    <s v="August"/>
    <n v="44.58"/>
    <n v="0"/>
  </r>
  <r>
    <s v="Green"/>
    <n v="44.6"/>
    <x v="17"/>
    <n v="20.56"/>
    <d v="2025-08-06T00:00:00"/>
    <n v="42"/>
    <n v="2.4"/>
    <n v="2.4"/>
    <b v="0"/>
    <s v="null"/>
    <s v="No Return"/>
    <n v="863.52"/>
    <n v="2025"/>
    <s v="August"/>
    <n v="24.040000000000003"/>
    <n v="0"/>
  </r>
  <r>
    <s v="White"/>
    <n v="101.8"/>
    <x v="0"/>
    <n v="101.8"/>
    <d v="2025-08-06T00:00:00"/>
    <n v="7"/>
    <n v="2.8"/>
    <n v="2.8"/>
    <b v="0"/>
    <s v="null"/>
    <s v="No Return"/>
    <n v="712.6"/>
    <n v="2025"/>
    <s v="August"/>
    <n v="0"/>
    <n v="0"/>
  </r>
  <r>
    <s v="Brown"/>
    <n v="16.52"/>
    <x v="18"/>
    <n v="7.29"/>
    <d v="2025-08-06T00:00:00"/>
    <n v="43"/>
    <s v="null"/>
    <n v="3"/>
    <b v="0"/>
    <s v="null"/>
    <s v="No Return"/>
    <n v="313.47000000000003"/>
    <n v="2025"/>
    <s v="August"/>
    <n v="9.23"/>
    <n v="0"/>
  </r>
  <r>
    <s v="Beige"/>
    <n v="50.91"/>
    <x v="0"/>
    <n v="50.91"/>
    <d v="2025-08-06T00:00:00"/>
    <n v="3"/>
    <n v="1.8"/>
    <n v="1.8"/>
    <b v="0"/>
    <s v="null"/>
    <s v="No Return"/>
    <n v="152.72999999999999"/>
    <n v="2025"/>
    <s v="August"/>
    <n v="0"/>
    <n v="0"/>
  </r>
  <r>
    <s v="White"/>
    <n v="222.26"/>
    <x v="0"/>
    <n v="222.26"/>
    <d v="2025-05-03T00:00:00"/>
    <n v="50"/>
    <n v="4.5"/>
    <n v="4.5"/>
    <b v="0"/>
    <s v="null"/>
    <s v="No Return"/>
    <n v="11113"/>
    <n v="2025"/>
    <s v="May"/>
    <n v="0"/>
    <n v="0"/>
  </r>
  <r>
    <s v="Navy"/>
    <n v="104.14"/>
    <x v="19"/>
    <n v="44.68"/>
    <d v="2025-08-06T00:00:00"/>
    <n v="14"/>
    <n v="1.8"/>
    <n v="1.8"/>
    <b v="0"/>
    <s v="null"/>
    <s v="No Return"/>
    <n v="625.52"/>
    <n v="2025"/>
    <s v="August"/>
    <n v="59.46"/>
    <n v="0"/>
  </r>
  <r>
    <s v="White"/>
    <n v="166.76"/>
    <x v="0"/>
    <n v="166.76"/>
    <d v="2025-06-12T00:00:00"/>
    <n v="21"/>
    <n v="4.2"/>
    <n v="4.2"/>
    <b v="0"/>
    <s v="null"/>
    <s v="No Return"/>
    <n v="3501.96"/>
    <n v="2025"/>
    <s v="June"/>
    <n v="0"/>
    <n v="0"/>
  </r>
  <r>
    <s v="Black"/>
    <n v="44.13"/>
    <x v="20"/>
    <n v="21.67"/>
    <d v="2025-08-06T00:00:00"/>
    <n v="21"/>
    <n v="3"/>
    <n v="3"/>
    <b v="0"/>
    <s v="null"/>
    <s v="No Return"/>
    <n v="455.07000000000005"/>
    <n v="2025"/>
    <s v="August"/>
    <n v="22.46"/>
    <n v="0"/>
  </r>
  <r>
    <s v="Green"/>
    <n v="121.29"/>
    <x v="21"/>
    <n v="102.85"/>
    <d v="2025-08-06T00:00:00"/>
    <n v="42"/>
    <s v="null"/>
    <n v="3"/>
    <b v="0"/>
    <s v="null"/>
    <s v="No Return"/>
    <n v="4319.7"/>
    <n v="2025"/>
    <s v="August"/>
    <n v="18.440000000000012"/>
    <n v="0"/>
  </r>
  <r>
    <s v="Beige"/>
    <n v="73.709999999999994"/>
    <x v="0"/>
    <n v="73.709999999999994"/>
    <d v="2025-07-10T00:00:00"/>
    <n v="35"/>
    <n v="3.9"/>
    <n v="3.9"/>
    <b v="1"/>
    <s v="Quality Issue"/>
    <s v="Quality Issue"/>
    <n v="2579.85"/>
    <n v="2025"/>
    <s v="July"/>
    <n v="0"/>
    <n v="1"/>
  </r>
  <r>
    <s v="Brown"/>
    <n v="84.07"/>
    <x v="22"/>
    <n v="61.96"/>
    <d v="2024-10-25T00:00:00"/>
    <n v="19"/>
    <n v="2.2999999999999998"/>
    <n v="2.2999999999999998"/>
    <b v="1"/>
    <s v="Size Issue"/>
    <s v="Size Issue"/>
    <n v="1177.24"/>
    <n v="2024"/>
    <s v="October"/>
    <n v="22.109999999999992"/>
    <n v="1"/>
  </r>
  <r>
    <s v="Black"/>
    <n v="28.59"/>
    <x v="0"/>
    <n v="28.59"/>
    <d v="2025-08-06T00:00:00"/>
    <n v="39"/>
    <n v="1.4"/>
    <n v="1.4"/>
    <b v="0"/>
    <s v="null"/>
    <s v="No Return"/>
    <n v="1115.01"/>
    <n v="2025"/>
    <s v="August"/>
    <n v="0"/>
    <n v="0"/>
  </r>
  <r>
    <s v="Blue"/>
    <n v="166.49"/>
    <x v="23"/>
    <n v="162.16"/>
    <d v="2025-08-06T00:00:00"/>
    <n v="27"/>
    <s v="null"/>
    <n v="3"/>
    <b v="0"/>
    <s v="null"/>
    <s v="No Return"/>
    <n v="4378.32"/>
    <n v="2025"/>
    <s v="August"/>
    <n v="4.3300000000000125"/>
    <n v="0"/>
  </r>
  <r>
    <s v="White"/>
    <n v="145.94999999999999"/>
    <x v="24"/>
    <n v="136.32"/>
    <d v="2025-08-06T00:00:00"/>
    <n v="15"/>
    <n v="4"/>
    <n v="4"/>
    <b v="0"/>
    <s v="null"/>
    <s v="No Return"/>
    <n v="2044.8"/>
    <n v="2025"/>
    <s v="August"/>
    <n v="9.6299999999999955"/>
    <n v="0"/>
  </r>
  <r>
    <s v="Purple"/>
    <n v="218.42"/>
    <x v="0"/>
    <n v="218.42"/>
    <d v="2025-08-06T00:00:00"/>
    <n v="33"/>
    <n v="4.4000000000000004"/>
    <n v="4.4000000000000004"/>
    <b v="1"/>
    <s v="Changed Mind"/>
    <s v="Changed Mind"/>
    <n v="7207.86"/>
    <n v="2025"/>
    <s v="August"/>
    <n v="0"/>
    <n v="1"/>
  </r>
  <r>
    <s v="White"/>
    <n v="46.17"/>
    <x v="25"/>
    <n v="45.66"/>
    <d v="2025-08-06T00:00:00"/>
    <n v="30"/>
    <n v="1.9"/>
    <n v="1.9"/>
    <b v="0"/>
    <s v="null"/>
    <s v="No Return"/>
    <n v="1369.8"/>
    <n v="2025"/>
    <s v="August"/>
    <n v="0.51000000000000512"/>
    <n v="0"/>
  </r>
  <r>
    <s v="Green"/>
    <n v="106.18"/>
    <x v="26"/>
    <n v="87.07"/>
    <d v="2025-08-06T00:00:00"/>
    <n v="11"/>
    <n v="4.5"/>
    <n v="4.5"/>
    <b v="0"/>
    <s v="null"/>
    <s v="No Return"/>
    <n v="957.77"/>
    <n v="2025"/>
    <s v="August"/>
    <n v="19.110000000000014"/>
    <n v="0"/>
  </r>
  <r>
    <s v="Gray"/>
    <n v="93.33"/>
    <x v="27"/>
    <n v="91.09"/>
    <d v="2025-08-06T00:00:00"/>
    <n v="20"/>
    <n v="4.2"/>
    <n v="4.2"/>
    <b v="0"/>
    <s v="null"/>
    <s v="No Return"/>
    <n v="1821.8000000000002"/>
    <n v="2025"/>
    <s v="August"/>
    <n v="2.2399999999999949"/>
    <n v="0"/>
  </r>
  <r>
    <s v="White"/>
    <n v="86.54"/>
    <x v="28"/>
    <n v="67.760000000000005"/>
    <d v="2025-06-01T00:00:00"/>
    <n v="21"/>
    <n v="3.6"/>
    <n v="3.6"/>
    <b v="1"/>
    <s v="Changed Mind"/>
    <s v="Changed Mind"/>
    <n v="1422.96"/>
    <n v="2025"/>
    <s v="June"/>
    <n v="18.78"/>
    <n v="1"/>
  </r>
  <r>
    <s v="Green"/>
    <n v="55.57"/>
    <x v="0"/>
    <n v="55.57"/>
    <d v="2025-08-06T00:00:00"/>
    <n v="44"/>
    <n v="3.8"/>
    <n v="3.8"/>
    <b v="0"/>
    <s v="null"/>
    <s v="No Return"/>
    <n v="2445.08"/>
    <n v="2025"/>
    <s v="August"/>
    <n v="0"/>
    <n v="0"/>
  </r>
  <r>
    <s v="Black"/>
    <n v="76.5"/>
    <x v="0"/>
    <n v="76.5"/>
    <d v="2025-01-26T00:00:00"/>
    <n v="17"/>
    <n v="4.5999999999999996"/>
    <n v="4.5999999999999996"/>
    <b v="0"/>
    <s v="null"/>
    <s v="No Return"/>
    <n v="1300.5"/>
    <n v="2025"/>
    <s v="January"/>
    <n v="0"/>
    <n v="0"/>
  </r>
  <r>
    <s v="Green"/>
    <n v="137.19"/>
    <x v="29"/>
    <n v="124.16"/>
    <d v="2025-04-01T00:00:00"/>
    <n v="17"/>
    <s v="null"/>
    <n v="3"/>
    <b v="0"/>
    <s v="null"/>
    <s v="No Return"/>
    <n v="2110.7199999999998"/>
    <n v="2025"/>
    <s v="April"/>
    <n v="13.030000000000001"/>
    <n v="0"/>
  </r>
  <r>
    <s v="Purple"/>
    <n v="48.92"/>
    <x v="30"/>
    <n v="39.229999999999997"/>
    <d v="2025-08-06T00:00:00"/>
    <n v="17"/>
    <n v="2.6"/>
    <n v="2.6"/>
    <b v="0"/>
    <s v="null"/>
    <s v="No Return"/>
    <n v="666.91"/>
    <n v="2025"/>
    <s v="August"/>
    <n v="9.6900000000000048"/>
    <n v="0"/>
  </r>
  <r>
    <s v="White"/>
    <n v="69.819999999999993"/>
    <x v="0"/>
    <n v="69.819999999999993"/>
    <d v="2025-08-06T00:00:00"/>
    <n v="46"/>
    <s v="null"/>
    <n v="3"/>
    <b v="1"/>
    <s v="Wrong Item"/>
    <s v="Wrong Item"/>
    <n v="3211.72"/>
    <n v="2025"/>
    <s v="August"/>
    <n v="0"/>
    <n v="1"/>
  </r>
  <r>
    <s v="Red"/>
    <n v="199.39"/>
    <x v="31"/>
    <n v="184.64"/>
    <d v="2025-08-06T00:00:00"/>
    <n v="49"/>
    <s v="null"/>
    <n v="3"/>
    <b v="0"/>
    <s v="null"/>
    <s v="No Return"/>
    <n v="9047.3599999999988"/>
    <n v="2025"/>
    <s v="August"/>
    <n v="14.75"/>
    <n v="0"/>
  </r>
  <r>
    <s v="White"/>
    <n v="222.09"/>
    <x v="32"/>
    <n v="99.5"/>
    <d v="2025-08-06T00:00:00"/>
    <n v="21"/>
    <n v="4.5"/>
    <n v="4.5"/>
    <b v="0"/>
    <s v="null"/>
    <s v="No Return"/>
    <n v="2089.5"/>
    <n v="2025"/>
    <s v="August"/>
    <n v="122.59"/>
    <n v="0"/>
  </r>
  <r>
    <s v="Red"/>
    <n v="112.86"/>
    <x v="0"/>
    <n v="112.86"/>
    <d v="2025-08-06T00:00:00"/>
    <n v="8"/>
    <n v="2.9"/>
    <n v="2.9"/>
    <b v="0"/>
    <s v="null"/>
    <s v="No Return"/>
    <n v="902.88"/>
    <n v="2025"/>
    <s v="August"/>
    <n v="0"/>
    <n v="0"/>
  </r>
  <r>
    <s v="Green"/>
    <n v="100.96"/>
    <x v="0"/>
    <n v="100.96"/>
    <d v="2025-05-10T00:00:00"/>
    <n v="32"/>
    <n v="3.3"/>
    <n v="3.3"/>
    <b v="0"/>
    <s v="null"/>
    <s v="No Return"/>
    <n v="3230.72"/>
    <n v="2025"/>
    <s v="May"/>
    <n v="0"/>
    <n v="0"/>
  </r>
  <r>
    <s v="Green"/>
    <n v="243.56"/>
    <x v="33"/>
    <n v="126.65"/>
    <d v="2024-10-14T00:00:00"/>
    <n v="22"/>
    <n v="4.4000000000000004"/>
    <n v="4.4000000000000004"/>
    <b v="1"/>
    <s v="Changed Mind"/>
    <s v="Changed Mind"/>
    <n v="2786.3"/>
    <n v="2024"/>
    <s v="October"/>
    <n v="116.91"/>
    <n v="1"/>
  </r>
  <r>
    <s v="Red"/>
    <n v="153.32"/>
    <x v="0"/>
    <n v="153.32"/>
    <d v="2024-09-13T00:00:00"/>
    <n v="43"/>
    <n v="2.9"/>
    <n v="2.9"/>
    <b v="0"/>
    <s v="null"/>
    <s v="No Return"/>
    <n v="6592.7599999999993"/>
    <n v="2024"/>
    <s v="September"/>
    <n v="0"/>
    <n v="0"/>
  </r>
  <r>
    <s v="Purple"/>
    <n v="42.95"/>
    <x v="34"/>
    <n v="33.29"/>
    <d v="2025-08-06T00:00:00"/>
    <n v="7"/>
    <n v="1.9"/>
    <n v="1.9"/>
    <b v="1"/>
    <s v="Size Issue"/>
    <s v="Size Issue"/>
    <n v="233.03"/>
    <n v="2025"/>
    <s v="August"/>
    <n v="9.6600000000000037"/>
    <n v="1"/>
  </r>
  <r>
    <s v="Green"/>
    <n v="30.79"/>
    <x v="0"/>
    <n v="30.79"/>
    <d v="2025-08-06T00:00:00"/>
    <n v="36"/>
    <n v="3.4"/>
    <n v="3.4"/>
    <b v="0"/>
    <s v="null"/>
    <s v="No Return"/>
    <n v="1108.44"/>
    <n v="2025"/>
    <s v="August"/>
    <n v="0"/>
    <n v="0"/>
  </r>
  <r>
    <s v="Brown"/>
    <n v="59.85"/>
    <x v="0"/>
    <n v="59.85"/>
    <d v="2025-08-06T00:00:00"/>
    <n v="38"/>
    <n v="4"/>
    <n v="4"/>
    <b v="0"/>
    <s v="null"/>
    <s v="No Return"/>
    <n v="2274.3000000000002"/>
    <n v="2025"/>
    <s v="August"/>
    <n v="0"/>
    <n v="0"/>
  </r>
  <r>
    <s v="Navy"/>
    <n v="78.16"/>
    <x v="35"/>
    <n v="63.23"/>
    <d v="2025-07-25T00:00:00"/>
    <n v="23"/>
    <s v="null"/>
    <n v="3"/>
    <b v="0"/>
    <s v="null"/>
    <s v="No Return"/>
    <n v="1454.29"/>
    <n v="2025"/>
    <s v="July"/>
    <n v="14.93"/>
    <n v="0"/>
  </r>
  <r>
    <s v="White"/>
    <n v="113.17"/>
    <x v="35"/>
    <n v="91.55"/>
    <d v="2025-08-06T00:00:00"/>
    <n v="15"/>
    <n v="4.9000000000000004"/>
    <n v="4.9000000000000004"/>
    <b v="0"/>
    <s v="null"/>
    <s v="No Return"/>
    <n v="1373.25"/>
    <n v="2025"/>
    <s v="August"/>
    <n v="21.620000000000005"/>
    <n v="0"/>
  </r>
  <r>
    <s v="Blue"/>
    <n v="174.13"/>
    <x v="0"/>
    <n v="174.13"/>
    <d v="2025-08-06T00:00:00"/>
    <n v="34"/>
    <n v="3.7"/>
    <n v="3.7"/>
    <b v="0"/>
    <s v="null"/>
    <s v="No Return"/>
    <n v="5920.42"/>
    <n v="2025"/>
    <s v="August"/>
    <n v="0"/>
    <n v="0"/>
  </r>
  <r>
    <s v="Purple"/>
    <n v="191.96"/>
    <x v="0"/>
    <n v="191.96"/>
    <d v="2025-08-06T00:00:00"/>
    <n v="50"/>
    <s v="null"/>
    <n v="3"/>
    <b v="0"/>
    <s v="null"/>
    <s v="No Return"/>
    <n v="9598"/>
    <n v="2025"/>
    <s v="August"/>
    <n v="0"/>
    <n v="0"/>
  </r>
  <r>
    <s v="Beige"/>
    <n v="222.55"/>
    <x v="36"/>
    <n v="172.25"/>
    <d v="2025-02-10T00:00:00"/>
    <n v="50"/>
    <s v="null"/>
    <n v="3"/>
    <b v="0"/>
    <s v="null"/>
    <s v="No Return"/>
    <n v="8612.5"/>
    <n v="2025"/>
    <s v="February"/>
    <n v="50.300000000000011"/>
    <n v="0"/>
  </r>
  <r>
    <s v="Black"/>
    <n v="37.85"/>
    <x v="37"/>
    <n v="33.35"/>
    <d v="2025-08-06T00:00:00"/>
    <n v="45"/>
    <n v="3.4"/>
    <n v="3.4"/>
    <b v="1"/>
    <s v="Changed Mind"/>
    <s v="Changed Mind"/>
    <n v="1500.75"/>
    <n v="2025"/>
    <s v="August"/>
    <n v="4.5"/>
    <n v="1"/>
  </r>
  <r>
    <s v="Gray"/>
    <n v="241.09"/>
    <x v="0"/>
    <n v="241.09"/>
    <d v="2025-08-06T00:00:00"/>
    <n v="26"/>
    <s v="null"/>
    <n v="3"/>
    <b v="0"/>
    <s v="null"/>
    <s v="No Return"/>
    <n v="6268.34"/>
    <n v="2025"/>
    <s v="August"/>
    <n v="0"/>
    <n v="0"/>
  </r>
  <r>
    <s v="Navy"/>
    <n v="136.97"/>
    <x v="0"/>
    <n v="136.97"/>
    <d v="2024-10-25T00:00:00"/>
    <n v="17"/>
    <n v="4.4000000000000004"/>
    <n v="4.4000000000000004"/>
    <b v="1"/>
    <s v="Quality Issue"/>
    <s v="Quality Issue"/>
    <n v="2328.4899999999998"/>
    <n v="2024"/>
    <s v="October"/>
    <n v="0"/>
    <n v="1"/>
  </r>
  <r>
    <s v="Blue"/>
    <n v="113.79"/>
    <x v="38"/>
    <n v="50.86"/>
    <d v="2024-12-29T00:00:00"/>
    <n v="47"/>
    <n v="4.0999999999999996"/>
    <n v="4.0999999999999996"/>
    <b v="0"/>
    <s v="null"/>
    <s v="No Return"/>
    <n v="2390.42"/>
    <n v="2024"/>
    <s v="December"/>
    <n v="62.930000000000007"/>
    <n v="0"/>
  </r>
  <r>
    <s v="White"/>
    <n v="93.23"/>
    <x v="39"/>
    <n v="55.94"/>
    <d v="2025-08-06T00:00:00"/>
    <n v="46"/>
    <n v="1.9"/>
    <n v="1.9"/>
    <b v="0"/>
    <s v="null"/>
    <s v="No Return"/>
    <n v="2573.2399999999998"/>
    <n v="2025"/>
    <s v="August"/>
    <n v="37.290000000000006"/>
    <n v="0"/>
  </r>
  <r>
    <s v="Navy"/>
    <n v="106.24"/>
    <x v="40"/>
    <n v="99.44"/>
    <d v="2024-09-09T00:00:00"/>
    <n v="50"/>
    <n v="1.5"/>
    <n v="1.5"/>
    <b v="0"/>
    <s v="null"/>
    <s v="No Return"/>
    <n v="4972"/>
    <n v="2024"/>
    <s v="September"/>
    <n v="6.7999999999999972"/>
    <n v="0"/>
  </r>
  <r>
    <s v="Brown"/>
    <n v="30.95"/>
    <x v="0"/>
    <n v="30.95"/>
    <d v="2025-08-06T00:00:00"/>
    <n v="27"/>
    <n v="3.1"/>
    <n v="3.1"/>
    <b v="1"/>
    <s v="Changed Mind"/>
    <s v="Changed Mind"/>
    <n v="835.65"/>
    <n v="2025"/>
    <s v="August"/>
    <n v="0"/>
    <n v="1"/>
  </r>
  <r>
    <s v="Black"/>
    <n v="76.92"/>
    <x v="41"/>
    <n v="38.840000000000003"/>
    <d v="2025-08-06T00:00:00"/>
    <n v="7"/>
    <n v="1.1000000000000001"/>
    <n v="1.1000000000000001"/>
    <b v="0"/>
    <s v="null"/>
    <s v="No Return"/>
    <n v="271.88"/>
    <n v="2025"/>
    <s v="August"/>
    <n v="38.08"/>
    <n v="0"/>
  </r>
  <r>
    <s v="Beige"/>
    <n v="80.64"/>
    <x v="0"/>
    <n v="80.64"/>
    <d v="2025-08-06T00:00:00"/>
    <n v="26"/>
    <s v="null"/>
    <n v="3"/>
    <b v="0"/>
    <s v="null"/>
    <s v="No Return"/>
    <n v="2096.64"/>
    <n v="2025"/>
    <s v="August"/>
    <n v="0"/>
    <n v="0"/>
  </r>
  <r>
    <s v="Beige"/>
    <n v="32.46"/>
    <x v="42"/>
    <n v="15.45"/>
    <d v="2025-08-06T00:00:00"/>
    <n v="14"/>
    <n v="3.9"/>
    <n v="3.9"/>
    <b v="0"/>
    <s v="null"/>
    <s v="No Return"/>
    <n v="216.29999999999998"/>
    <n v="2025"/>
    <s v="August"/>
    <n v="17.010000000000002"/>
    <n v="0"/>
  </r>
  <r>
    <s v="Black"/>
    <n v="54.79"/>
    <x v="0"/>
    <n v="54.79"/>
    <d v="2025-08-06T00:00:00"/>
    <n v="12"/>
    <n v="4.5"/>
    <n v="4.5"/>
    <b v="0"/>
    <s v="null"/>
    <s v="No Return"/>
    <n v="657.48"/>
    <n v="2025"/>
    <s v="August"/>
    <n v="0"/>
    <n v="0"/>
  </r>
  <r>
    <s v="Pink"/>
    <n v="71.14"/>
    <x v="43"/>
    <n v="31.02"/>
    <d v="2025-08-06T00:00:00"/>
    <n v="12"/>
    <n v="3.4"/>
    <n v="3.4"/>
    <b v="0"/>
    <s v="null"/>
    <s v="No Return"/>
    <n v="372.24"/>
    <n v="2025"/>
    <s v="August"/>
    <n v="40.120000000000005"/>
    <n v="0"/>
  </r>
  <r>
    <s v="Navy"/>
    <n v="57.85"/>
    <x v="0"/>
    <n v="57.85"/>
    <d v="2025-08-06T00:00:00"/>
    <n v="36"/>
    <n v="3.5"/>
    <n v="3.5"/>
    <b v="0"/>
    <s v="null"/>
    <s v="No Return"/>
    <n v="2082.6"/>
    <n v="2025"/>
    <s v="August"/>
    <n v="0"/>
    <n v="0"/>
  </r>
  <r>
    <s v="Green"/>
    <n v="33.369999999999997"/>
    <x v="44"/>
    <n v="32.369999999999997"/>
    <d v="2025-08-06T00:00:00"/>
    <n v="40"/>
    <n v="1.3"/>
    <n v="1.3"/>
    <b v="0"/>
    <s v="null"/>
    <s v="No Return"/>
    <n v="1294.8"/>
    <n v="2025"/>
    <s v="August"/>
    <n v="1"/>
    <n v="0"/>
  </r>
  <r>
    <s v="Black"/>
    <n v="91.83"/>
    <x v="0"/>
    <n v="91.83"/>
    <d v="2025-08-06T00:00:00"/>
    <n v="39"/>
    <n v="4.9000000000000004"/>
    <n v="4.9000000000000004"/>
    <b v="0"/>
    <s v="null"/>
    <s v="No Return"/>
    <n v="3581.37"/>
    <n v="2025"/>
    <s v="August"/>
    <n v="0"/>
    <n v="0"/>
  </r>
  <r>
    <s v="White"/>
    <n v="60.12"/>
    <x v="45"/>
    <n v="48.4"/>
    <d v="2025-08-06T00:00:00"/>
    <n v="42"/>
    <n v="1"/>
    <n v="1"/>
    <b v="0"/>
    <s v="null"/>
    <s v="No Return"/>
    <n v="2032.8"/>
    <n v="2025"/>
    <s v="August"/>
    <n v="11.719999999999999"/>
    <n v="0"/>
  </r>
  <r>
    <s v="White"/>
    <n v="163.5"/>
    <x v="0"/>
    <n v="163.5"/>
    <d v="2025-08-06T00:00:00"/>
    <n v="34"/>
    <n v="4.9000000000000004"/>
    <n v="4.9000000000000004"/>
    <b v="0"/>
    <s v="null"/>
    <s v="No Return"/>
    <n v="5559"/>
    <n v="2025"/>
    <s v="August"/>
    <n v="0"/>
    <n v="0"/>
  </r>
  <r>
    <s v="Beige"/>
    <n v="126.37"/>
    <x v="0"/>
    <n v="126.37"/>
    <d v="2024-11-08T00:00:00"/>
    <n v="25"/>
    <n v="1.8"/>
    <n v="1.8"/>
    <b v="0"/>
    <s v="null"/>
    <s v="No Return"/>
    <n v="3159.25"/>
    <n v="2024"/>
    <s v="November"/>
    <n v="0"/>
    <n v="0"/>
  </r>
  <r>
    <s v="Navy"/>
    <n v="50.01"/>
    <x v="46"/>
    <n v="20.9"/>
    <d v="2025-08-06T00:00:00"/>
    <n v="32"/>
    <n v="4.8"/>
    <n v="4.8"/>
    <b v="0"/>
    <s v="null"/>
    <s v="No Return"/>
    <n v="668.8"/>
    <n v="2025"/>
    <s v="August"/>
    <n v="29.11"/>
    <n v="0"/>
  </r>
  <r>
    <s v="Red"/>
    <n v="84.31"/>
    <x v="0"/>
    <n v="84.31"/>
    <d v="2025-08-06T00:00:00"/>
    <n v="10"/>
    <n v="3.9"/>
    <n v="3.9"/>
    <b v="0"/>
    <s v="null"/>
    <s v="No Return"/>
    <n v="843.1"/>
    <n v="2025"/>
    <s v="August"/>
    <n v="0"/>
    <n v="0"/>
  </r>
  <r>
    <s v="Beige"/>
    <n v="100.98"/>
    <x v="0"/>
    <n v="100.98"/>
    <d v="2025-06-17T00:00:00"/>
    <n v="21"/>
    <n v="2.8"/>
    <n v="2.8"/>
    <b v="0"/>
    <s v="null"/>
    <s v="No Return"/>
    <n v="2120.58"/>
    <n v="2025"/>
    <s v="June"/>
    <n v="0"/>
    <n v="0"/>
  </r>
  <r>
    <s v="Beige"/>
    <n v="38.020000000000003"/>
    <x v="0"/>
    <n v="38.020000000000003"/>
    <d v="2025-08-06T00:00:00"/>
    <n v="44"/>
    <n v="4.7"/>
    <n v="4.7"/>
    <b v="0"/>
    <s v="null"/>
    <s v="No Return"/>
    <n v="1672.88"/>
    <n v="2025"/>
    <s v="August"/>
    <n v="0"/>
    <n v="0"/>
  </r>
  <r>
    <s v="Blue"/>
    <n v="63.85"/>
    <x v="0"/>
    <n v="63.85"/>
    <d v="2025-08-06T00:00:00"/>
    <n v="41"/>
    <s v="null"/>
    <n v="3"/>
    <b v="0"/>
    <s v="null"/>
    <s v="No Return"/>
    <n v="2617.85"/>
    <n v="2025"/>
    <s v="August"/>
    <n v="0"/>
    <n v="0"/>
  </r>
  <r>
    <s v="Navy"/>
    <n v="183.15"/>
    <x v="0"/>
    <n v="183.15"/>
    <d v="2025-08-06T00:00:00"/>
    <n v="23"/>
    <n v="4.0999999999999996"/>
    <n v="4.0999999999999996"/>
    <b v="0"/>
    <s v="null"/>
    <s v="No Return"/>
    <n v="4212.45"/>
    <n v="2025"/>
    <s v="August"/>
    <n v="0"/>
    <n v="0"/>
  </r>
  <r>
    <s v="Gray"/>
    <n v="91"/>
    <x v="47"/>
    <n v="36.86"/>
    <d v="2025-08-06T00:00:00"/>
    <n v="5"/>
    <n v="3.9"/>
    <n v="3.9"/>
    <b v="0"/>
    <s v="null"/>
    <s v="No Return"/>
    <n v="184.3"/>
    <n v="2025"/>
    <s v="August"/>
    <n v="54.14"/>
    <n v="0"/>
  </r>
  <r>
    <s v="Black"/>
    <n v="92.83"/>
    <x v="0"/>
    <n v="92.83"/>
    <d v="2025-07-20T00:00:00"/>
    <n v="9"/>
    <n v="1.2"/>
    <n v="1.2"/>
    <b v="0"/>
    <s v="null"/>
    <s v="No Return"/>
    <n v="835.47"/>
    <n v="2025"/>
    <s v="July"/>
    <n v="0"/>
    <n v="0"/>
  </r>
  <r>
    <s v="Brown"/>
    <n v="34.450000000000003"/>
    <x v="0"/>
    <n v="34.450000000000003"/>
    <d v="2025-08-06T00:00:00"/>
    <n v="4"/>
    <n v="4.5"/>
    <n v="4.5"/>
    <b v="0"/>
    <s v="null"/>
    <s v="No Return"/>
    <n v="137.80000000000001"/>
    <n v="2025"/>
    <s v="August"/>
    <n v="0"/>
    <n v="0"/>
  </r>
  <r>
    <s v="Purple"/>
    <n v="128.15"/>
    <x v="48"/>
    <n v="64.08"/>
    <d v="2025-08-06T00:00:00"/>
    <n v="28"/>
    <n v="3.2"/>
    <n v="3.2"/>
    <b v="0"/>
    <s v="null"/>
    <s v="No Return"/>
    <n v="1794.24"/>
    <n v="2025"/>
    <s v="August"/>
    <n v="64.070000000000007"/>
    <n v="0"/>
  </r>
  <r>
    <s v="Red"/>
    <n v="99.62"/>
    <x v="49"/>
    <n v="65.95"/>
    <d v="2025-08-06T00:00:00"/>
    <n v="27"/>
    <n v="2.1"/>
    <n v="2.1"/>
    <b v="0"/>
    <s v="null"/>
    <s v="No Return"/>
    <n v="1780.65"/>
    <n v="2025"/>
    <s v="August"/>
    <n v="33.67"/>
    <n v="0"/>
  </r>
  <r>
    <s v="Pink"/>
    <n v="87.39"/>
    <x v="50"/>
    <n v="65.11"/>
    <d v="2025-08-06T00:00:00"/>
    <n v="8"/>
    <n v="2.2999999999999998"/>
    <n v="2.2999999999999998"/>
    <b v="0"/>
    <s v="null"/>
    <s v="No Return"/>
    <n v="520.88"/>
    <n v="2025"/>
    <s v="August"/>
    <n v="22.28"/>
    <n v="0"/>
  </r>
  <r>
    <s v="Brown"/>
    <n v="49.67"/>
    <x v="0"/>
    <n v="49.67"/>
    <d v="2024-09-06T00:00:00"/>
    <n v="37"/>
    <n v="2.2999999999999998"/>
    <n v="2.2999999999999998"/>
    <b v="0"/>
    <s v="null"/>
    <s v="No Return"/>
    <n v="1837.79"/>
    <n v="2024"/>
    <s v="September"/>
    <n v="0"/>
    <n v="0"/>
  </r>
  <r>
    <s v="Brown"/>
    <n v="72.040000000000006"/>
    <x v="0"/>
    <n v="72.040000000000006"/>
    <d v="2025-08-06T00:00:00"/>
    <n v="48"/>
    <s v="null"/>
    <n v="3"/>
    <b v="1"/>
    <s v="Wrong Item"/>
    <s v="Wrong Item"/>
    <n v="3457.92"/>
    <n v="2025"/>
    <s v="August"/>
    <n v="0"/>
    <n v="1"/>
  </r>
  <r>
    <s v="Navy"/>
    <n v="133.82"/>
    <x v="0"/>
    <n v="133.82"/>
    <d v="2024-11-25T00:00:00"/>
    <n v="12"/>
    <n v="1.7"/>
    <n v="1.7"/>
    <b v="0"/>
    <s v="null"/>
    <s v="No Return"/>
    <n v="1605.84"/>
    <n v="2024"/>
    <s v="November"/>
    <n v="0"/>
    <n v="0"/>
  </r>
  <r>
    <s v="Black"/>
    <n v="62.93"/>
    <x v="0"/>
    <n v="62.93"/>
    <d v="2025-08-06T00:00:00"/>
    <n v="49"/>
    <s v="null"/>
    <n v="3"/>
    <b v="0"/>
    <s v="null"/>
    <s v="No Return"/>
    <n v="3083.57"/>
    <n v="2025"/>
    <s v="August"/>
    <n v="0"/>
    <n v="0"/>
  </r>
  <r>
    <s v="Red"/>
    <n v="248.58"/>
    <x v="0"/>
    <n v="248.58"/>
    <d v="2025-07-04T00:00:00"/>
    <n v="27"/>
    <n v="1.5"/>
    <n v="1.5"/>
    <b v="0"/>
    <s v="null"/>
    <s v="No Return"/>
    <n v="6711.6600000000008"/>
    <n v="2025"/>
    <s v="July"/>
    <n v="0"/>
    <n v="0"/>
  </r>
  <r>
    <s v="Navy"/>
    <n v="61.08"/>
    <x v="0"/>
    <n v="61.08"/>
    <d v="2025-08-06T00:00:00"/>
    <n v="27"/>
    <s v="null"/>
    <n v="3"/>
    <b v="1"/>
    <s v="Changed Mind"/>
    <s v="Changed Mind"/>
    <n v="1649.1599999999999"/>
    <n v="2025"/>
    <s v="August"/>
    <n v="0"/>
    <n v="1"/>
  </r>
  <r>
    <s v="Red"/>
    <n v="109.12"/>
    <x v="0"/>
    <n v="109.12"/>
    <d v="2025-08-06T00:00:00"/>
    <n v="34"/>
    <s v="null"/>
    <n v="3"/>
    <b v="0"/>
    <s v="null"/>
    <s v="No Return"/>
    <n v="3710.08"/>
    <n v="2025"/>
    <s v="August"/>
    <n v="0"/>
    <n v="0"/>
  </r>
  <r>
    <s v="Purple"/>
    <n v="82.91"/>
    <x v="51"/>
    <n v="44.85"/>
    <d v="2025-08-06T00:00:00"/>
    <n v="24"/>
    <s v="null"/>
    <n v="3"/>
    <b v="1"/>
    <s v="Quality Issue"/>
    <s v="Quality Issue"/>
    <n v="1076.4000000000001"/>
    <n v="2025"/>
    <s v="August"/>
    <n v="38.059999999999995"/>
    <n v="1"/>
  </r>
  <r>
    <s v="Purple"/>
    <n v="113.53"/>
    <x v="5"/>
    <n v="101.16"/>
    <d v="2025-08-06T00:00:00"/>
    <n v="40"/>
    <n v="2.8"/>
    <n v="2.8"/>
    <b v="0"/>
    <s v="null"/>
    <s v="No Return"/>
    <n v="4046.3999999999996"/>
    <n v="2025"/>
    <s v="August"/>
    <n v="12.370000000000005"/>
    <n v="0"/>
  </r>
  <r>
    <s v="Brown"/>
    <n v="38.89"/>
    <x v="52"/>
    <n v="18.86"/>
    <d v="2025-08-06T00:00:00"/>
    <n v="28"/>
    <n v="4.3"/>
    <n v="4.3"/>
    <b v="0"/>
    <s v="null"/>
    <s v="No Return"/>
    <n v="528.07999999999993"/>
    <n v="2025"/>
    <s v="August"/>
    <n v="20.03"/>
    <n v="0"/>
  </r>
  <r>
    <s v="Black"/>
    <n v="53.01"/>
    <x v="51"/>
    <n v="28.68"/>
    <d v="2025-01-14T00:00:00"/>
    <n v="37"/>
    <n v="3.7"/>
    <n v="3.7"/>
    <b v="0"/>
    <s v="null"/>
    <s v="No Return"/>
    <n v="1061.1600000000001"/>
    <n v="2025"/>
    <s v="January"/>
    <n v="24.33"/>
    <n v="0"/>
  </r>
  <r>
    <s v="Blue"/>
    <n v="81.64"/>
    <x v="0"/>
    <n v="81.64"/>
    <d v="2024-12-06T00:00:00"/>
    <n v="50"/>
    <n v="1.1000000000000001"/>
    <n v="1.1000000000000001"/>
    <b v="0"/>
    <s v="null"/>
    <s v="No Return"/>
    <n v="4082"/>
    <n v="2024"/>
    <s v="December"/>
    <n v="0"/>
    <n v="0"/>
  </r>
  <r>
    <s v="White"/>
    <n v="125.24"/>
    <x v="53"/>
    <n v="98.31"/>
    <d v="2024-09-06T00:00:00"/>
    <n v="7"/>
    <n v="2.9"/>
    <n v="2.9"/>
    <b v="0"/>
    <s v="null"/>
    <s v="No Return"/>
    <n v="688.17000000000007"/>
    <n v="2024"/>
    <s v="September"/>
    <n v="26.929999999999993"/>
    <n v="0"/>
  </r>
  <r>
    <s v="Pink"/>
    <n v="98.61"/>
    <x v="0"/>
    <n v="98.61"/>
    <d v="2025-03-05T00:00:00"/>
    <n v="1"/>
    <n v="2.6"/>
    <n v="2.6"/>
    <b v="0"/>
    <s v="null"/>
    <s v="No Return"/>
    <n v="98.61"/>
    <n v="2025"/>
    <s v="March"/>
    <n v="0"/>
    <n v="0"/>
  </r>
  <r>
    <s v="Blue"/>
    <n v="77.540000000000006"/>
    <x v="0"/>
    <n v="77.540000000000006"/>
    <d v="2025-08-06T00:00:00"/>
    <n v="36"/>
    <n v="3.4"/>
    <n v="3.4"/>
    <b v="0"/>
    <s v="null"/>
    <s v="No Return"/>
    <n v="2791.44"/>
    <n v="2025"/>
    <s v="August"/>
    <n v="0"/>
    <n v="0"/>
  </r>
  <r>
    <s v="Purple"/>
    <n v="79.13"/>
    <x v="0"/>
    <n v="79.13"/>
    <d v="2024-11-16T00:00:00"/>
    <n v="11"/>
    <n v="3.6"/>
    <n v="3.6"/>
    <b v="0"/>
    <s v="null"/>
    <s v="No Return"/>
    <n v="870.43"/>
    <n v="2024"/>
    <s v="November"/>
    <n v="0"/>
    <n v="0"/>
  </r>
  <r>
    <s v="Green"/>
    <n v="96.11"/>
    <x v="0"/>
    <n v="96.11"/>
    <d v="2025-04-12T00:00:00"/>
    <n v="13"/>
    <n v="4.2"/>
    <n v="4.2"/>
    <b v="0"/>
    <s v="null"/>
    <s v="No Return"/>
    <n v="1249.43"/>
    <n v="2025"/>
    <s v="April"/>
    <n v="0"/>
    <n v="0"/>
  </r>
  <r>
    <s v="White"/>
    <n v="116.61"/>
    <x v="0"/>
    <n v="116.61"/>
    <d v="2024-11-04T00:00:00"/>
    <n v="31"/>
    <s v="null"/>
    <n v="3"/>
    <b v="0"/>
    <s v="null"/>
    <s v="No Return"/>
    <n v="3614.91"/>
    <n v="2024"/>
    <s v="November"/>
    <n v="0"/>
    <n v="0"/>
  </r>
  <r>
    <s v="Blue"/>
    <n v="57.8"/>
    <x v="54"/>
    <n v="42.19"/>
    <d v="2025-08-06T00:00:00"/>
    <n v="9"/>
    <n v="1.8"/>
    <n v="1.8"/>
    <b v="0"/>
    <s v="null"/>
    <s v="No Return"/>
    <n v="379.71"/>
    <n v="2025"/>
    <s v="August"/>
    <n v="15.61"/>
    <n v="0"/>
  </r>
  <r>
    <s v="White"/>
    <n v="110.78"/>
    <x v="0"/>
    <n v="110.78"/>
    <d v="2025-01-13T00:00:00"/>
    <n v="9"/>
    <n v="1.4"/>
    <n v="1.4"/>
    <b v="0"/>
    <s v="null"/>
    <s v="No Return"/>
    <n v="997.02"/>
    <n v="2025"/>
    <s v="January"/>
    <n v="0"/>
    <n v="0"/>
  </r>
  <r>
    <s v="Black"/>
    <n v="112.63"/>
    <x v="0"/>
    <n v="112.63"/>
    <d v="2024-10-14T00:00:00"/>
    <n v="50"/>
    <n v="3.6"/>
    <n v="3.6"/>
    <b v="1"/>
    <s v="Quality Issue"/>
    <s v="Quality Issue"/>
    <n v="5631.5"/>
    <n v="2024"/>
    <s v="October"/>
    <n v="0"/>
    <n v="1"/>
  </r>
  <r>
    <s v="Purple"/>
    <n v="89.36"/>
    <x v="0"/>
    <n v="89.36"/>
    <d v="2025-08-06T00:00:00"/>
    <n v="24"/>
    <n v="4.3"/>
    <n v="4.3"/>
    <b v="1"/>
    <s v="Damaged"/>
    <s v="Damaged"/>
    <n v="2144.64"/>
    <n v="2025"/>
    <s v="August"/>
    <n v="0"/>
    <n v="1"/>
  </r>
  <r>
    <s v="Pink"/>
    <n v="127.99"/>
    <x v="0"/>
    <n v="127.99"/>
    <d v="2025-08-06T00:00:00"/>
    <n v="16"/>
    <s v="null"/>
    <n v="3"/>
    <b v="0"/>
    <s v="null"/>
    <s v="No Return"/>
    <n v="2047.84"/>
    <n v="2025"/>
    <s v="August"/>
    <n v="0"/>
    <n v="0"/>
  </r>
  <r>
    <s v="Beige"/>
    <n v="54.88"/>
    <x v="55"/>
    <n v="22.61"/>
    <d v="2025-08-06T00:00:00"/>
    <n v="50"/>
    <n v="3.5"/>
    <n v="3.5"/>
    <b v="0"/>
    <s v="null"/>
    <s v="No Return"/>
    <n v="1130.5"/>
    <n v="2025"/>
    <s v="August"/>
    <n v="32.270000000000003"/>
    <n v="0"/>
  </r>
  <r>
    <s v="White"/>
    <n v="154.13"/>
    <x v="0"/>
    <n v="154.13"/>
    <d v="2024-10-01T00:00:00"/>
    <n v="31"/>
    <n v="4.0999999999999996"/>
    <n v="4.0999999999999996"/>
    <b v="1"/>
    <s v="Size Issue"/>
    <s v="Size Issue"/>
    <n v="4778.03"/>
    <n v="2024"/>
    <s v="October"/>
    <n v="0"/>
    <n v="1"/>
  </r>
  <r>
    <s v="Gray"/>
    <n v="131.5"/>
    <x v="0"/>
    <n v="131.5"/>
    <d v="2024-11-03T00:00:00"/>
    <n v="5"/>
    <s v="null"/>
    <n v="3"/>
    <b v="0"/>
    <s v="null"/>
    <s v="No Return"/>
    <n v="657.5"/>
    <n v="2024"/>
    <s v="November"/>
    <n v="0"/>
    <n v="0"/>
  </r>
  <r>
    <s v="Blue"/>
    <n v="133.26"/>
    <x v="0"/>
    <n v="133.26"/>
    <d v="2025-08-06T00:00:00"/>
    <n v="29"/>
    <n v="1.3"/>
    <n v="1.3"/>
    <b v="0"/>
    <s v="null"/>
    <s v="No Return"/>
    <n v="3864.54"/>
    <n v="2025"/>
    <s v="August"/>
    <n v="0"/>
    <n v="0"/>
  </r>
  <r>
    <s v="Red"/>
    <n v="173.91"/>
    <x v="0"/>
    <n v="173.91"/>
    <d v="2025-08-06T00:00:00"/>
    <n v="21"/>
    <s v="null"/>
    <n v="3"/>
    <b v="0"/>
    <s v="null"/>
    <s v="No Return"/>
    <n v="3652.11"/>
    <n v="2025"/>
    <s v="August"/>
    <n v="0"/>
    <n v="0"/>
  </r>
  <r>
    <s v="Beige"/>
    <n v="102.99"/>
    <x v="0"/>
    <n v="102.99"/>
    <d v="2025-07-16T00:00:00"/>
    <n v="41"/>
    <n v="3.9"/>
    <n v="3.9"/>
    <b v="0"/>
    <s v="null"/>
    <s v="No Return"/>
    <n v="4222.59"/>
    <n v="2025"/>
    <s v="July"/>
    <n v="0"/>
    <n v="0"/>
  </r>
  <r>
    <s v="Beige"/>
    <n v="87.78"/>
    <x v="56"/>
    <n v="48.02"/>
    <d v="2025-02-17T00:00:00"/>
    <n v="34"/>
    <n v="1.8"/>
    <n v="1.8"/>
    <b v="0"/>
    <s v="null"/>
    <s v="No Return"/>
    <n v="1632.68"/>
    <n v="2025"/>
    <s v="February"/>
    <n v="39.76"/>
    <n v="0"/>
  </r>
  <r>
    <s v="Beige"/>
    <n v="91.8"/>
    <x v="57"/>
    <n v="77.3"/>
    <d v="2025-08-06T00:00:00"/>
    <n v="30"/>
    <n v="4.2"/>
    <n v="4.2"/>
    <b v="0"/>
    <s v="null"/>
    <s v="No Return"/>
    <n v="2319"/>
    <n v="2025"/>
    <s v="August"/>
    <n v="14.5"/>
    <n v="0"/>
  </r>
  <r>
    <s v="White"/>
    <n v="107.32"/>
    <x v="58"/>
    <n v="80.06"/>
    <d v="2025-08-06T00:00:00"/>
    <n v="50"/>
    <n v="4.4000000000000004"/>
    <n v="4.4000000000000004"/>
    <b v="0"/>
    <s v="null"/>
    <s v="No Return"/>
    <n v="4003"/>
    <n v="2025"/>
    <s v="August"/>
    <n v="27.259999999999991"/>
    <n v="0"/>
  </r>
  <r>
    <s v="Brown"/>
    <n v="67.69"/>
    <x v="59"/>
    <n v="28.9"/>
    <d v="2025-07-24T00:00:00"/>
    <n v="50"/>
    <n v="4.5999999999999996"/>
    <n v="4.5999999999999996"/>
    <b v="0"/>
    <s v="null"/>
    <s v="No Return"/>
    <n v="1445"/>
    <n v="2025"/>
    <s v="July"/>
    <n v="38.79"/>
    <n v="0"/>
  </r>
  <r>
    <s v="Beige"/>
    <n v="68.11"/>
    <x v="60"/>
    <n v="36.78"/>
    <d v="2025-08-06T00:00:00"/>
    <n v="3"/>
    <n v="2.5"/>
    <n v="2.5"/>
    <b v="0"/>
    <s v="null"/>
    <s v="No Return"/>
    <n v="110.34"/>
    <n v="2025"/>
    <s v="August"/>
    <n v="31.33"/>
    <n v="0"/>
  </r>
  <r>
    <s v="Blue"/>
    <n v="94.29"/>
    <x v="0"/>
    <n v="94.29"/>
    <d v="2024-09-15T00:00:00"/>
    <n v="18"/>
    <n v="1.7"/>
    <n v="1.7"/>
    <b v="0"/>
    <s v="null"/>
    <s v="No Return"/>
    <n v="1697.22"/>
    <n v="2024"/>
    <s v="September"/>
    <n v="0"/>
    <n v="0"/>
  </r>
  <r>
    <s v="Gray"/>
    <n v="94.97"/>
    <x v="0"/>
    <n v="94.97"/>
    <d v="2025-08-06T00:00:00"/>
    <n v="46"/>
    <n v="4.3"/>
    <n v="4.3"/>
    <b v="0"/>
    <s v="null"/>
    <s v="No Return"/>
    <n v="4368.62"/>
    <n v="2025"/>
    <s v="August"/>
    <n v="0"/>
    <n v="0"/>
  </r>
  <r>
    <s v="Navy"/>
    <n v="65.87"/>
    <x v="61"/>
    <n v="58.36"/>
    <d v="2025-08-06T00:00:00"/>
    <n v="15"/>
    <n v="3.9"/>
    <n v="3.9"/>
    <b v="0"/>
    <s v="null"/>
    <s v="No Return"/>
    <n v="875.4"/>
    <n v="2025"/>
    <s v="August"/>
    <n v="7.5100000000000051"/>
    <n v="0"/>
  </r>
  <r>
    <s v="Blue"/>
    <n v="155.06"/>
    <x v="62"/>
    <n v="109.47"/>
    <d v="2025-08-06T00:00:00"/>
    <n v="5"/>
    <n v="3.6"/>
    <n v="3.6"/>
    <b v="0"/>
    <s v="null"/>
    <s v="No Return"/>
    <n v="547.35"/>
    <n v="2025"/>
    <s v="August"/>
    <n v="45.59"/>
    <n v="0"/>
  </r>
  <r>
    <s v="Brown"/>
    <n v="172.59"/>
    <x v="0"/>
    <n v="172.59"/>
    <d v="2025-08-06T00:00:00"/>
    <n v="1"/>
    <n v="2.1"/>
    <n v="2.1"/>
    <b v="0"/>
    <s v="null"/>
    <s v="No Return"/>
    <n v="172.59"/>
    <n v="2025"/>
    <s v="August"/>
    <n v="0"/>
    <n v="0"/>
  </r>
  <r>
    <s v="Blue"/>
    <n v="68.72"/>
    <x v="0"/>
    <n v="68.72"/>
    <d v="2025-08-06T00:00:00"/>
    <n v="28"/>
    <n v="1.7"/>
    <n v="1.7"/>
    <b v="1"/>
    <s v="Quality Issue"/>
    <s v="Quality Issue"/>
    <n v="1924.1599999999999"/>
    <n v="2025"/>
    <s v="August"/>
    <n v="0"/>
    <n v="1"/>
  </r>
  <r>
    <s v="Blue"/>
    <n v="28.78"/>
    <x v="0"/>
    <n v="28.78"/>
    <d v="2024-10-03T00:00:00"/>
    <n v="21"/>
    <s v="null"/>
    <n v="3"/>
    <b v="0"/>
    <s v="null"/>
    <s v="No Return"/>
    <n v="604.38"/>
    <n v="2024"/>
    <s v="October"/>
    <n v="0"/>
    <n v="0"/>
  </r>
  <r>
    <s v="Black"/>
    <n v="110.32"/>
    <x v="63"/>
    <n v="79.099999999999994"/>
    <d v="2025-08-06T00:00:00"/>
    <n v="49"/>
    <n v="3.3"/>
    <n v="3.3"/>
    <b v="0"/>
    <s v="null"/>
    <s v="No Return"/>
    <n v="3875.8999999999996"/>
    <n v="2025"/>
    <s v="August"/>
    <n v="31.22"/>
    <n v="0"/>
  </r>
  <r>
    <s v="Black"/>
    <n v="194.24"/>
    <x v="0"/>
    <n v="194.24"/>
    <d v="2025-08-06T00:00:00"/>
    <n v="17"/>
    <n v="1.2"/>
    <n v="1.2"/>
    <b v="1"/>
    <s v="Changed Mind"/>
    <s v="Changed Mind"/>
    <n v="3302.08"/>
    <n v="2025"/>
    <s v="August"/>
    <n v="0"/>
    <n v="1"/>
  </r>
  <r>
    <s v="Beige"/>
    <n v="175.91"/>
    <x v="0"/>
    <n v="175.91"/>
    <d v="2025-08-06T00:00:00"/>
    <n v="4"/>
    <n v="2.8"/>
    <n v="2.8"/>
    <b v="0"/>
    <s v="null"/>
    <s v="No Return"/>
    <n v="703.64"/>
    <n v="2025"/>
    <s v="August"/>
    <n v="0"/>
    <n v="0"/>
  </r>
  <r>
    <s v="Gray"/>
    <n v="79.34"/>
    <x v="0"/>
    <n v="79.34"/>
    <d v="2025-08-06T00:00:00"/>
    <n v="30"/>
    <n v="4.4000000000000004"/>
    <n v="4.4000000000000004"/>
    <b v="0"/>
    <s v="null"/>
    <s v="No Return"/>
    <n v="2380.2000000000003"/>
    <n v="2025"/>
    <s v="August"/>
    <n v="0"/>
    <n v="0"/>
  </r>
  <r>
    <s v="Green"/>
    <n v="111.88"/>
    <x v="0"/>
    <n v="111.88"/>
    <d v="2025-08-06T00:00:00"/>
    <n v="41"/>
    <n v="4.5"/>
    <n v="4.5"/>
    <b v="0"/>
    <s v="null"/>
    <s v="No Return"/>
    <n v="4587.08"/>
    <n v="2025"/>
    <s v="August"/>
    <n v="0"/>
    <n v="0"/>
  </r>
  <r>
    <s v="Navy"/>
    <n v="42.84"/>
    <x v="64"/>
    <n v="25.45"/>
    <d v="2024-09-12T00:00:00"/>
    <n v="18"/>
    <n v="2.6"/>
    <n v="2.6"/>
    <b v="0"/>
    <s v="null"/>
    <s v="No Return"/>
    <n v="458.09999999999997"/>
    <n v="2024"/>
    <s v="September"/>
    <n v="17.390000000000004"/>
    <n v="0"/>
  </r>
  <r>
    <s v="Navy"/>
    <n v="26.28"/>
    <x v="25"/>
    <n v="25.99"/>
    <d v="2025-06-20T00:00:00"/>
    <n v="35"/>
    <n v="5"/>
    <n v="5"/>
    <b v="0"/>
    <s v="null"/>
    <s v="No Return"/>
    <n v="909.65"/>
    <n v="2025"/>
    <s v="June"/>
    <n v="0.2900000000000027"/>
    <n v="0"/>
  </r>
  <r>
    <s v="Green"/>
    <n v="23.11"/>
    <x v="0"/>
    <n v="23.11"/>
    <d v="2024-09-17T00:00:00"/>
    <n v="2"/>
    <n v="1.4"/>
    <n v="1.4"/>
    <b v="0"/>
    <s v="null"/>
    <s v="No Return"/>
    <n v="46.22"/>
    <n v="2024"/>
    <s v="September"/>
    <n v="0"/>
    <n v="0"/>
  </r>
  <r>
    <s v="White"/>
    <n v="168.36"/>
    <x v="0"/>
    <n v="168.36"/>
    <d v="2025-08-06T00:00:00"/>
    <n v="47"/>
    <s v="null"/>
    <n v="3"/>
    <b v="1"/>
    <s v="Damaged"/>
    <s v="Damaged"/>
    <n v="7912.920000000001"/>
    <n v="2025"/>
    <s v="August"/>
    <n v="0"/>
    <n v="1"/>
  </r>
  <r>
    <s v="Green"/>
    <n v="99.26"/>
    <x v="0"/>
    <n v="99.26"/>
    <d v="2025-08-06T00:00:00"/>
    <n v="33"/>
    <s v="null"/>
    <n v="3"/>
    <b v="1"/>
    <s v="Quality Issue"/>
    <s v="Quality Issue"/>
    <n v="3275.5800000000004"/>
    <n v="2025"/>
    <s v="August"/>
    <n v="0"/>
    <n v="1"/>
  </r>
  <r>
    <s v="Black"/>
    <n v="53.66"/>
    <x v="0"/>
    <n v="53.66"/>
    <d v="2024-12-19T00:00:00"/>
    <n v="40"/>
    <n v="2.8"/>
    <n v="2.8"/>
    <b v="0"/>
    <s v="null"/>
    <s v="No Return"/>
    <n v="2146.3999999999996"/>
    <n v="2024"/>
    <s v="December"/>
    <n v="0"/>
    <n v="0"/>
  </r>
  <r>
    <s v="Gray"/>
    <n v="69.709999999999994"/>
    <x v="26"/>
    <n v="57.16"/>
    <d v="2025-08-06T00:00:00"/>
    <n v="34"/>
    <n v="4.2"/>
    <n v="4.2"/>
    <b v="1"/>
    <s v="Color Mismatch"/>
    <s v="Color Mismatch"/>
    <n v="1943.4399999999998"/>
    <n v="2025"/>
    <s v="August"/>
    <n v="12.549999999999997"/>
    <n v="1"/>
  </r>
  <r>
    <s v="Gray"/>
    <n v="60.3"/>
    <x v="65"/>
    <n v="47.4"/>
    <d v="2025-08-06T00:00:00"/>
    <n v="4"/>
    <n v="3.6"/>
    <n v="3.6"/>
    <b v="0"/>
    <s v="null"/>
    <s v="No Return"/>
    <n v="189.6"/>
    <n v="2025"/>
    <s v="August"/>
    <n v="12.899999999999999"/>
    <n v="0"/>
  </r>
  <r>
    <s v="Red"/>
    <n v="113.58"/>
    <x v="0"/>
    <n v="113.58"/>
    <d v="2025-08-06T00:00:00"/>
    <n v="33"/>
    <n v="4.9000000000000004"/>
    <n v="4.9000000000000004"/>
    <b v="1"/>
    <s v="Wrong Item"/>
    <s v="Wrong Item"/>
    <n v="3748.14"/>
    <n v="2025"/>
    <s v="August"/>
    <n v="0"/>
    <n v="1"/>
  </r>
  <r>
    <s v="Brown"/>
    <n v="54.86"/>
    <x v="66"/>
    <n v="53.93"/>
    <d v="2025-08-06T00:00:00"/>
    <n v="40"/>
    <n v="2.5"/>
    <n v="2.5"/>
    <b v="0"/>
    <s v="null"/>
    <s v="No Return"/>
    <n v="2157.1999999999998"/>
    <n v="2025"/>
    <s v="August"/>
    <n v="0.92999999999999972"/>
    <n v="0"/>
  </r>
  <r>
    <s v="Red"/>
    <n v="92.25"/>
    <x v="0"/>
    <n v="92.25"/>
    <d v="2025-08-06T00:00:00"/>
    <n v="13"/>
    <n v="2.8"/>
    <n v="2.8"/>
    <b v="1"/>
    <s v="Damaged"/>
    <s v="Damaged"/>
    <n v="1199.25"/>
    <n v="2025"/>
    <s v="August"/>
    <n v="0"/>
    <n v="1"/>
  </r>
  <r>
    <s v="White"/>
    <n v="54.07"/>
    <x v="0"/>
    <n v="54.07"/>
    <d v="2025-08-06T00:00:00"/>
    <n v="47"/>
    <n v="4.5999999999999996"/>
    <n v="4.5999999999999996"/>
    <b v="0"/>
    <s v="null"/>
    <s v="No Return"/>
    <n v="2541.29"/>
    <n v="2025"/>
    <s v="August"/>
    <n v="0"/>
    <n v="0"/>
  </r>
  <r>
    <s v="Red"/>
    <n v="104.4"/>
    <x v="0"/>
    <n v="104.4"/>
    <d v="2025-08-06T00:00:00"/>
    <n v="41"/>
    <n v="3.4"/>
    <n v="3.4"/>
    <b v="0"/>
    <s v="null"/>
    <s v="No Return"/>
    <n v="4280.4000000000005"/>
    <n v="2025"/>
    <s v="August"/>
    <n v="0"/>
    <n v="0"/>
  </r>
  <r>
    <s v="Gray"/>
    <n v="45.97"/>
    <x v="0"/>
    <n v="45.97"/>
    <d v="2024-08-28T00:00:00"/>
    <n v="37"/>
    <n v="3.2"/>
    <n v="3.2"/>
    <b v="1"/>
    <s v="Quality Issue"/>
    <s v="Quality Issue"/>
    <n v="1700.8899999999999"/>
    <n v="2024"/>
    <s v="August"/>
    <n v="0"/>
    <n v="1"/>
  </r>
  <r>
    <s v="Black"/>
    <n v="28.79"/>
    <x v="0"/>
    <n v="28.79"/>
    <d v="2025-08-06T00:00:00"/>
    <n v="4"/>
    <n v="4.4000000000000004"/>
    <n v="4.4000000000000004"/>
    <b v="0"/>
    <s v="null"/>
    <s v="No Return"/>
    <n v="115.16"/>
    <n v="2025"/>
    <s v="August"/>
    <n v="0"/>
    <n v="0"/>
  </r>
  <r>
    <s v="Gray"/>
    <n v="204.21"/>
    <x v="0"/>
    <n v="204.21"/>
    <d v="2025-08-06T00:00:00"/>
    <n v="5"/>
    <n v="3.3"/>
    <n v="3.3"/>
    <b v="0"/>
    <s v="null"/>
    <s v="No Return"/>
    <n v="1021.0500000000001"/>
    <n v="2025"/>
    <s v="August"/>
    <n v="0"/>
    <n v="0"/>
  </r>
  <r>
    <s v="Pink"/>
    <n v="190.75"/>
    <x v="67"/>
    <n v="152.6"/>
    <d v="2025-08-06T00:00:00"/>
    <n v="47"/>
    <s v="null"/>
    <n v="3"/>
    <b v="0"/>
    <s v="null"/>
    <s v="No Return"/>
    <n v="7172.2"/>
    <n v="2025"/>
    <s v="August"/>
    <n v="38.150000000000006"/>
    <n v="0"/>
  </r>
  <r>
    <s v="Brown"/>
    <n v="33.01"/>
    <x v="68"/>
    <n v="20.07"/>
    <d v="2025-08-06T00:00:00"/>
    <n v="16"/>
    <n v="3.7"/>
    <n v="3.7"/>
    <b v="0"/>
    <s v="null"/>
    <s v="No Return"/>
    <n v="321.12"/>
    <n v="2025"/>
    <s v="August"/>
    <n v="12.939999999999998"/>
    <n v="0"/>
  </r>
  <r>
    <s v="Blue"/>
    <n v="47.61"/>
    <x v="69"/>
    <n v="28.66"/>
    <d v="2024-12-03T00:00:00"/>
    <n v="18"/>
    <n v="1.3"/>
    <n v="1.3"/>
    <b v="0"/>
    <s v="null"/>
    <s v="No Return"/>
    <n v="515.88"/>
    <n v="2024"/>
    <s v="December"/>
    <n v="18.95"/>
    <n v="0"/>
  </r>
  <r>
    <s v="Red"/>
    <n v="137.16"/>
    <x v="0"/>
    <n v="137.16"/>
    <d v="2024-09-26T00:00:00"/>
    <n v="34"/>
    <n v="3.2"/>
    <n v="3.2"/>
    <b v="0"/>
    <s v="null"/>
    <s v="No Return"/>
    <n v="4663.4399999999996"/>
    <n v="2024"/>
    <s v="September"/>
    <n v="0"/>
    <n v="0"/>
  </r>
  <r>
    <s v="Navy"/>
    <n v="108.49"/>
    <x v="0"/>
    <n v="108.49"/>
    <d v="2025-08-06T00:00:00"/>
    <n v="7"/>
    <n v="3.3"/>
    <n v="3.3"/>
    <b v="0"/>
    <s v="null"/>
    <s v="No Return"/>
    <n v="759.43"/>
    <n v="2025"/>
    <s v="August"/>
    <n v="0"/>
    <n v="0"/>
  </r>
  <r>
    <s v="Green"/>
    <n v="106.49"/>
    <x v="0"/>
    <n v="106.49"/>
    <d v="2025-08-06T00:00:00"/>
    <n v="23"/>
    <n v="4"/>
    <n v="4"/>
    <b v="0"/>
    <s v="null"/>
    <s v="No Return"/>
    <n v="2449.27"/>
    <n v="2025"/>
    <s v="August"/>
    <n v="0"/>
    <n v="0"/>
  </r>
  <r>
    <s v="Pink"/>
    <n v="114.86"/>
    <x v="0"/>
    <n v="114.86"/>
    <d v="2025-08-06T00:00:00"/>
    <n v="48"/>
    <n v="1.1000000000000001"/>
    <n v="1.1000000000000001"/>
    <b v="0"/>
    <s v="null"/>
    <s v="No Return"/>
    <n v="5513.28"/>
    <n v="2025"/>
    <s v="August"/>
    <n v="0"/>
    <n v="0"/>
  </r>
  <r>
    <s v="Blue"/>
    <n v="121.68"/>
    <x v="0"/>
    <n v="121.68"/>
    <d v="2025-08-06T00:00:00"/>
    <n v="9"/>
    <n v="1.5"/>
    <n v="1.5"/>
    <b v="0"/>
    <s v="null"/>
    <s v="No Return"/>
    <n v="1095.1200000000001"/>
    <n v="2025"/>
    <s v="August"/>
    <n v="0"/>
    <n v="0"/>
  </r>
  <r>
    <s v="Black"/>
    <n v="74.08"/>
    <x v="70"/>
    <n v="71.19"/>
    <d v="2025-08-06T00:00:00"/>
    <n v="37"/>
    <n v="1.7"/>
    <n v="1.7"/>
    <b v="0"/>
    <s v="null"/>
    <s v="No Return"/>
    <n v="2634.0299999999997"/>
    <n v="2025"/>
    <s v="August"/>
    <n v="2.8900000000000006"/>
    <n v="0"/>
  </r>
  <r>
    <s v="Blue"/>
    <n v="92.37"/>
    <x v="71"/>
    <n v="59.21"/>
    <d v="2025-08-06T00:00:00"/>
    <n v="20"/>
    <s v="null"/>
    <n v="3"/>
    <b v="0"/>
    <s v="null"/>
    <s v="No Return"/>
    <n v="1184.2"/>
    <n v="2025"/>
    <s v="August"/>
    <n v="33.160000000000004"/>
    <n v="0"/>
  </r>
  <r>
    <s v="Beige"/>
    <n v="34.06"/>
    <x v="0"/>
    <n v="34.06"/>
    <d v="2025-08-06T00:00:00"/>
    <n v="39"/>
    <n v="4.5"/>
    <n v="4.5"/>
    <b v="0"/>
    <s v="null"/>
    <s v="No Return"/>
    <n v="1328.3400000000001"/>
    <n v="2025"/>
    <s v="August"/>
    <n v="0"/>
    <n v="0"/>
  </r>
  <r>
    <s v="Pink"/>
    <n v="173.42"/>
    <x v="0"/>
    <n v="173.42"/>
    <d v="2025-08-06T00:00:00"/>
    <n v="47"/>
    <n v="4.2"/>
    <n v="4.2"/>
    <b v="0"/>
    <s v="null"/>
    <s v="No Return"/>
    <n v="8150.74"/>
    <n v="2025"/>
    <s v="August"/>
    <n v="0"/>
    <n v="0"/>
  </r>
  <r>
    <s v="Brown"/>
    <n v="66.510000000000005"/>
    <x v="0"/>
    <n v="66.510000000000005"/>
    <d v="2024-10-04T00:00:00"/>
    <n v="32"/>
    <n v="2.1"/>
    <n v="2.1"/>
    <b v="0"/>
    <s v="null"/>
    <s v="No Return"/>
    <n v="2128.3200000000002"/>
    <n v="2024"/>
    <s v="October"/>
    <n v="0"/>
    <n v="0"/>
  </r>
  <r>
    <s v="Blue"/>
    <n v="72.44"/>
    <x v="72"/>
    <n v="67.3"/>
    <d v="2025-08-06T00:00:00"/>
    <n v="10"/>
    <n v="1.8"/>
    <n v="1.8"/>
    <b v="0"/>
    <s v="null"/>
    <s v="No Return"/>
    <n v="673"/>
    <n v="2025"/>
    <s v="August"/>
    <n v="5.1400000000000006"/>
    <n v="0"/>
  </r>
  <r>
    <s v="Black"/>
    <n v="81.2"/>
    <x v="0"/>
    <n v="81.2"/>
    <d v="2025-08-06T00:00:00"/>
    <n v="3"/>
    <n v="1.5"/>
    <n v="1.5"/>
    <b v="0"/>
    <s v="null"/>
    <s v="No Return"/>
    <n v="243.60000000000002"/>
    <n v="2025"/>
    <s v="August"/>
    <n v="0"/>
    <n v="0"/>
  </r>
  <r>
    <s v="Red"/>
    <n v="104.5"/>
    <x v="73"/>
    <n v="91.65"/>
    <d v="2025-08-06T00:00:00"/>
    <n v="42"/>
    <s v="null"/>
    <n v="3"/>
    <b v="0"/>
    <s v="null"/>
    <s v="No Return"/>
    <n v="3849.3"/>
    <n v="2025"/>
    <s v="August"/>
    <n v="12.849999999999994"/>
    <n v="0"/>
  </r>
  <r>
    <s v="Pink"/>
    <n v="57.53"/>
    <x v="74"/>
    <n v="50.05"/>
    <d v="2025-08-06T00:00:00"/>
    <n v="12"/>
    <n v="4.0999999999999996"/>
    <n v="4.0999999999999996"/>
    <b v="0"/>
    <s v="null"/>
    <s v="No Return"/>
    <n v="600.59999999999991"/>
    <n v="2025"/>
    <s v="August"/>
    <n v="7.480000000000004"/>
    <n v="0"/>
  </r>
  <r>
    <s v="Gray"/>
    <n v="142.58000000000001"/>
    <x v="0"/>
    <n v="142.58000000000001"/>
    <d v="2025-08-06T00:00:00"/>
    <n v="25"/>
    <n v="4.8"/>
    <n v="4.8"/>
    <b v="1"/>
    <s v="Quality Issue"/>
    <s v="Quality Issue"/>
    <n v="3564.5000000000005"/>
    <n v="2025"/>
    <s v="August"/>
    <n v="0"/>
    <n v="1"/>
  </r>
  <r>
    <s v="Green"/>
    <n v="162.22999999999999"/>
    <x v="62"/>
    <n v="114.53"/>
    <d v="2025-08-06T00:00:00"/>
    <n v="41"/>
    <n v="4"/>
    <n v="4"/>
    <b v="1"/>
    <s v="Quality Issue"/>
    <s v="Quality Issue"/>
    <n v="4695.7300000000005"/>
    <n v="2025"/>
    <s v="August"/>
    <n v="47.699999999999989"/>
    <n v="1"/>
  </r>
  <r>
    <s v="Red"/>
    <n v="32.1"/>
    <x v="75"/>
    <n v="15.5"/>
    <d v="2024-11-23T00:00:00"/>
    <n v="27"/>
    <s v="null"/>
    <n v="3"/>
    <b v="0"/>
    <s v="null"/>
    <s v="No Return"/>
    <n v="418.5"/>
    <n v="2024"/>
    <s v="November"/>
    <n v="16.600000000000001"/>
    <n v="0"/>
  </r>
  <r>
    <s v="Black"/>
    <n v="162.41"/>
    <x v="76"/>
    <n v="93.06"/>
    <d v="2025-08-06T00:00:00"/>
    <n v="22"/>
    <n v="4.8"/>
    <n v="4.8"/>
    <b v="0"/>
    <s v="null"/>
    <s v="No Return"/>
    <n v="2047.3200000000002"/>
    <n v="2025"/>
    <s v="August"/>
    <n v="69.349999999999994"/>
    <n v="0"/>
  </r>
  <r>
    <s v="Gray"/>
    <n v="77.459999999999994"/>
    <x v="77"/>
    <n v="32.92"/>
    <d v="2025-08-06T00:00:00"/>
    <n v="23"/>
    <n v="4"/>
    <n v="4"/>
    <b v="0"/>
    <s v="null"/>
    <s v="No Return"/>
    <n v="757.16000000000008"/>
    <n v="2025"/>
    <s v="August"/>
    <n v="44.539999999999992"/>
    <n v="0"/>
  </r>
  <r>
    <s v="Blue"/>
    <n v="103.42"/>
    <x v="78"/>
    <n v="45.4"/>
    <d v="2025-08-06T00:00:00"/>
    <n v="4"/>
    <n v="4.7"/>
    <n v="4.7"/>
    <b v="0"/>
    <s v="null"/>
    <s v="No Return"/>
    <n v="181.6"/>
    <n v="2025"/>
    <s v="August"/>
    <n v="58.02"/>
    <n v="0"/>
  </r>
  <r>
    <s v="Green"/>
    <n v="42.91"/>
    <x v="79"/>
    <n v="28.62"/>
    <d v="2024-11-23T00:00:00"/>
    <n v="18"/>
    <s v="null"/>
    <n v="3"/>
    <b v="0"/>
    <s v="null"/>
    <s v="No Return"/>
    <n v="515.16"/>
    <n v="2024"/>
    <s v="November"/>
    <n v="14.289999999999996"/>
    <n v="0"/>
  </r>
  <r>
    <s v="Green"/>
    <n v="144.91999999999999"/>
    <x v="80"/>
    <n v="120.28"/>
    <d v="2025-08-06T00:00:00"/>
    <n v="32"/>
    <n v="2"/>
    <n v="2"/>
    <b v="0"/>
    <s v="null"/>
    <s v="No Return"/>
    <n v="3848.96"/>
    <n v="2025"/>
    <s v="August"/>
    <n v="24.639999999999986"/>
    <n v="0"/>
  </r>
  <r>
    <s v="Black"/>
    <n v="93.07"/>
    <x v="81"/>
    <n v="70.83"/>
    <d v="2025-08-06T00:00:00"/>
    <n v="10"/>
    <n v="3.5"/>
    <n v="3.5"/>
    <b v="1"/>
    <s v="Changed Mind"/>
    <s v="Changed Mind"/>
    <n v="708.3"/>
    <n v="2025"/>
    <s v="August"/>
    <n v="22.239999999999995"/>
    <n v="1"/>
  </r>
  <r>
    <s v="Red"/>
    <n v="119.96"/>
    <x v="0"/>
    <n v="119.96"/>
    <d v="2025-08-06T00:00:00"/>
    <n v="20"/>
    <n v="1.1000000000000001"/>
    <n v="1.1000000000000001"/>
    <b v="0"/>
    <s v="null"/>
    <s v="No Return"/>
    <n v="2399.1999999999998"/>
    <n v="2025"/>
    <s v="August"/>
    <n v="0"/>
    <n v="0"/>
  </r>
  <r>
    <s v="Gray"/>
    <n v="42.04"/>
    <x v="20"/>
    <n v="20.64"/>
    <d v="2025-08-06T00:00:00"/>
    <n v="43"/>
    <n v="2.2999999999999998"/>
    <n v="2.2999999999999998"/>
    <b v="1"/>
    <s v="Wrong Item"/>
    <s v="Wrong Item"/>
    <n v="887.52"/>
    <n v="2025"/>
    <s v="August"/>
    <n v="21.4"/>
    <n v="1"/>
  </r>
  <r>
    <s v="Red"/>
    <n v="54.45"/>
    <x v="0"/>
    <n v="54.45"/>
    <d v="2025-08-06T00:00:00"/>
    <n v="12"/>
    <n v="2.7"/>
    <n v="2.7"/>
    <b v="0"/>
    <s v="null"/>
    <s v="No Return"/>
    <n v="653.40000000000009"/>
    <n v="2025"/>
    <s v="August"/>
    <n v="0"/>
    <n v="0"/>
  </r>
  <r>
    <s v="Green"/>
    <n v="66.95"/>
    <x v="82"/>
    <n v="42.58"/>
    <d v="2024-09-28T00:00:00"/>
    <n v="44"/>
    <n v="1.9"/>
    <n v="1.9"/>
    <b v="1"/>
    <s v="Quality Issue"/>
    <s v="Quality Issue"/>
    <n v="1873.52"/>
    <n v="2024"/>
    <s v="September"/>
    <n v="24.370000000000005"/>
    <n v="1"/>
  </r>
  <r>
    <s v="Beige"/>
    <n v="116.96"/>
    <x v="83"/>
    <n v="106.67"/>
    <d v="2025-04-29T00:00:00"/>
    <n v="33"/>
    <n v="1.6"/>
    <n v="1.6"/>
    <b v="0"/>
    <s v="null"/>
    <s v="No Return"/>
    <n v="3520.11"/>
    <n v="2025"/>
    <s v="April"/>
    <n v="10.289999999999992"/>
    <n v="0"/>
  </r>
  <r>
    <s v="Pink"/>
    <n v="111.14"/>
    <x v="0"/>
    <n v="111.14"/>
    <d v="2025-08-06T00:00:00"/>
    <n v="49"/>
    <n v="1.6"/>
    <n v="1.6"/>
    <b v="0"/>
    <s v="null"/>
    <s v="No Return"/>
    <n v="5445.86"/>
    <n v="2025"/>
    <s v="August"/>
    <n v="0"/>
    <n v="0"/>
  </r>
  <r>
    <s v="Blue"/>
    <n v="59.6"/>
    <x v="0"/>
    <n v="59.6"/>
    <d v="2025-08-06T00:00:00"/>
    <n v="40"/>
    <n v="2.1"/>
    <n v="2.1"/>
    <b v="0"/>
    <s v="null"/>
    <s v="No Return"/>
    <n v="2384"/>
    <n v="2025"/>
    <s v="August"/>
    <n v="0"/>
    <n v="0"/>
  </r>
  <r>
    <s v="Gray"/>
    <n v="25.49"/>
    <x v="84"/>
    <n v="21.23"/>
    <d v="2025-05-23T00:00:00"/>
    <n v="32"/>
    <s v="null"/>
    <n v="3"/>
    <b v="0"/>
    <s v="null"/>
    <s v="No Return"/>
    <n v="679.36"/>
    <n v="2025"/>
    <s v="May"/>
    <n v="4.259999999999998"/>
    <n v="0"/>
  </r>
  <r>
    <s v="Black"/>
    <n v="82.94"/>
    <x v="0"/>
    <n v="82.94"/>
    <d v="2025-07-17T00:00:00"/>
    <n v="46"/>
    <n v="1.5"/>
    <n v="1.5"/>
    <b v="0"/>
    <s v="null"/>
    <s v="No Return"/>
    <n v="3815.24"/>
    <n v="2025"/>
    <s v="July"/>
    <n v="0"/>
    <n v="0"/>
  </r>
  <r>
    <s v="Blue"/>
    <n v="99.71"/>
    <x v="0"/>
    <n v="99.71"/>
    <d v="2024-08-21T00:00:00"/>
    <n v="23"/>
    <n v="1.4"/>
    <n v="1.4"/>
    <b v="0"/>
    <s v="null"/>
    <s v="No Return"/>
    <n v="2293.33"/>
    <n v="2024"/>
    <s v="August"/>
    <n v="0"/>
    <n v="0"/>
  </r>
  <r>
    <s v="Black"/>
    <n v="69.739999999999995"/>
    <x v="0"/>
    <n v="69.739999999999995"/>
    <d v="2025-08-06T00:00:00"/>
    <n v="11"/>
    <n v="3.3"/>
    <n v="3.3"/>
    <b v="1"/>
    <s v="Changed Mind"/>
    <s v="Changed Mind"/>
    <n v="767.14"/>
    <n v="2025"/>
    <s v="August"/>
    <n v="0"/>
    <n v="1"/>
  </r>
  <r>
    <s v="Green"/>
    <n v="57.19"/>
    <x v="0"/>
    <n v="57.19"/>
    <d v="2025-08-06T00:00:00"/>
    <n v="12"/>
    <n v="2.5"/>
    <n v="2.5"/>
    <b v="0"/>
    <s v="null"/>
    <s v="No Return"/>
    <n v="686.28"/>
    <n v="2025"/>
    <s v="August"/>
    <n v="0"/>
    <n v="0"/>
  </r>
  <r>
    <s v="Red"/>
    <n v="58.65"/>
    <x v="0"/>
    <n v="58.65"/>
    <d v="2025-08-06T00:00:00"/>
    <n v="4"/>
    <n v="1.1000000000000001"/>
    <n v="1.1000000000000001"/>
    <b v="0"/>
    <s v="null"/>
    <s v="No Return"/>
    <n v="234.6"/>
    <n v="2025"/>
    <s v="August"/>
    <n v="0"/>
    <n v="0"/>
  </r>
  <r>
    <s v="Pink"/>
    <n v="110.22"/>
    <x v="0"/>
    <n v="110.22"/>
    <d v="2025-08-06T00:00:00"/>
    <n v="4"/>
    <n v="1.6"/>
    <n v="1.6"/>
    <b v="0"/>
    <s v="null"/>
    <s v="No Return"/>
    <n v="440.88"/>
    <n v="2025"/>
    <s v="August"/>
    <n v="0"/>
    <n v="0"/>
  </r>
  <r>
    <s v="Pink"/>
    <n v="69.36"/>
    <x v="0"/>
    <n v="69.36"/>
    <d v="2025-08-06T00:00:00"/>
    <n v="25"/>
    <s v="null"/>
    <n v="3"/>
    <b v="0"/>
    <s v="null"/>
    <s v="No Return"/>
    <n v="1734"/>
    <n v="2025"/>
    <s v="August"/>
    <n v="0"/>
    <n v="0"/>
  </r>
  <r>
    <s v="Black"/>
    <n v="87.03"/>
    <x v="0"/>
    <n v="87.03"/>
    <d v="2025-08-06T00:00:00"/>
    <n v="39"/>
    <n v="4.3"/>
    <n v="4.3"/>
    <b v="0"/>
    <s v="null"/>
    <s v="No Return"/>
    <n v="3394.17"/>
    <n v="2025"/>
    <s v="August"/>
    <n v="0"/>
    <n v="0"/>
  </r>
  <r>
    <s v="Brown"/>
    <n v="160.6"/>
    <x v="85"/>
    <n v="131.05000000000001"/>
    <d v="2025-08-06T00:00:00"/>
    <n v="41"/>
    <n v="3"/>
    <n v="3"/>
    <b v="0"/>
    <s v="null"/>
    <s v="No Return"/>
    <n v="5373.05"/>
    <n v="2025"/>
    <s v="August"/>
    <n v="29.549999999999983"/>
    <n v="0"/>
  </r>
  <r>
    <s v="Purple"/>
    <n v="167.02"/>
    <x v="0"/>
    <n v="167.02"/>
    <d v="2025-01-30T00:00:00"/>
    <n v="26"/>
    <n v="2.6"/>
    <n v="2.6"/>
    <b v="1"/>
    <s v="Size Issue"/>
    <s v="Size Issue"/>
    <n v="4342.5200000000004"/>
    <n v="2025"/>
    <s v="January"/>
    <n v="0"/>
    <n v="1"/>
  </r>
  <r>
    <s v="Gray"/>
    <n v="26.09"/>
    <x v="0"/>
    <n v="26.09"/>
    <d v="2025-08-06T00:00:00"/>
    <n v="32"/>
    <n v="4.5999999999999996"/>
    <n v="4.5999999999999996"/>
    <b v="1"/>
    <s v="Damaged"/>
    <s v="Damaged"/>
    <n v="834.88"/>
    <n v="2025"/>
    <s v="August"/>
    <n v="0"/>
    <n v="1"/>
  </r>
  <r>
    <s v="Brown"/>
    <n v="246.65"/>
    <x v="0"/>
    <n v="246.65"/>
    <d v="2025-08-06T00:00:00"/>
    <n v="17"/>
    <n v="2.9"/>
    <n v="2.9"/>
    <b v="1"/>
    <s v="Damaged"/>
    <s v="Damaged"/>
    <n v="4193.05"/>
    <n v="2025"/>
    <s v="August"/>
    <n v="0"/>
    <n v="1"/>
  </r>
  <r>
    <s v="Red"/>
    <n v="206.91"/>
    <x v="0"/>
    <n v="206.91"/>
    <d v="2025-08-06T00:00:00"/>
    <n v="34"/>
    <n v="2.2999999999999998"/>
    <n v="2.2999999999999998"/>
    <b v="0"/>
    <s v="null"/>
    <s v="No Return"/>
    <n v="7034.94"/>
    <n v="2025"/>
    <s v="August"/>
    <n v="0"/>
    <n v="0"/>
  </r>
  <r>
    <s v="Black"/>
    <n v="85.08"/>
    <x v="0"/>
    <n v="85.08"/>
    <d v="2025-08-06T00:00:00"/>
    <n v="29"/>
    <s v="null"/>
    <n v="3"/>
    <b v="0"/>
    <s v="null"/>
    <s v="No Return"/>
    <n v="2467.3200000000002"/>
    <n v="2025"/>
    <s v="August"/>
    <n v="0"/>
    <n v="0"/>
  </r>
  <r>
    <s v="White"/>
    <n v="240.32"/>
    <x v="86"/>
    <n v="108.62"/>
    <d v="2024-12-27T00:00:00"/>
    <n v="3"/>
    <n v="4.5"/>
    <n v="4.5"/>
    <b v="0"/>
    <s v="null"/>
    <s v="No Return"/>
    <n v="325.86"/>
    <n v="2024"/>
    <s v="December"/>
    <n v="131.69999999999999"/>
    <n v="0"/>
  </r>
  <r>
    <s v="Red"/>
    <n v="130.12"/>
    <x v="87"/>
    <n v="128.30000000000001"/>
    <d v="2025-08-06T00:00:00"/>
    <n v="0"/>
    <n v="5"/>
    <n v="5"/>
    <b v="0"/>
    <s v="null"/>
    <s v="No Return"/>
    <n v="0"/>
    <n v="2025"/>
    <s v="August"/>
    <n v="1.8199999999999932"/>
    <n v="0"/>
  </r>
  <r>
    <s v="Black"/>
    <n v="42.29"/>
    <x v="57"/>
    <n v="35.61"/>
    <d v="2024-11-02T00:00:00"/>
    <n v="11"/>
    <n v="1.6"/>
    <n v="1.6"/>
    <b v="0"/>
    <s v="null"/>
    <s v="No Return"/>
    <n v="391.71"/>
    <n v="2024"/>
    <s v="November"/>
    <n v="6.68"/>
    <n v="0"/>
  </r>
  <r>
    <s v="Beige"/>
    <n v="191.54"/>
    <x v="0"/>
    <n v="191.54"/>
    <d v="2024-10-10T00:00:00"/>
    <n v="18"/>
    <n v="1.2"/>
    <n v="1.2"/>
    <b v="0"/>
    <s v="null"/>
    <s v="No Return"/>
    <n v="3447.72"/>
    <n v="2024"/>
    <s v="October"/>
    <n v="0"/>
    <n v="0"/>
  </r>
  <r>
    <s v="Beige"/>
    <n v="42.23"/>
    <x v="0"/>
    <n v="42.23"/>
    <d v="2025-07-14T00:00:00"/>
    <n v="15"/>
    <s v="null"/>
    <n v="3"/>
    <b v="0"/>
    <s v="null"/>
    <s v="No Return"/>
    <n v="633.44999999999993"/>
    <n v="2025"/>
    <s v="July"/>
    <n v="0"/>
    <n v="0"/>
  </r>
  <r>
    <s v="Gray"/>
    <n v="109.76"/>
    <x v="0"/>
    <n v="109.76"/>
    <d v="2025-08-06T00:00:00"/>
    <n v="16"/>
    <n v="4.3"/>
    <n v="4.3"/>
    <b v="0"/>
    <s v="null"/>
    <s v="No Return"/>
    <n v="1756.16"/>
    <n v="2025"/>
    <s v="August"/>
    <n v="0"/>
    <n v="0"/>
  </r>
  <r>
    <s v="Red"/>
    <n v="76.8"/>
    <x v="88"/>
    <n v="43.55"/>
    <d v="2025-08-06T00:00:00"/>
    <n v="24"/>
    <s v="null"/>
    <n v="3"/>
    <b v="0"/>
    <s v="null"/>
    <s v="No Return"/>
    <n v="1045.1999999999998"/>
    <n v="2025"/>
    <s v="August"/>
    <n v="33.25"/>
    <n v="0"/>
  </r>
  <r>
    <s v="Black"/>
    <n v="56.34"/>
    <x v="89"/>
    <n v="43.72"/>
    <d v="2025-08-06T00:00:00"/>
    <n v="37"/>
    <n v="2.5"/>
    <n v="2.5"/>
    <b v="1"/>
    <s v="Wrong Item"/>
    <s v="Wrong Item"/>
    <n v="1617.6399999999999"/>
    <n v="2025"/>
    <s v="August"/>
    <n v="12.620000000000005"/>
    <n v="1"/>
  </r>
  <r>
    <s v="Beige"/>
    <n v="88.41"/>
    <x v="0"/>
    <n v="88.41"/>
    <d v="2025-08-06T00:00:00"/>
    <n v="24"/>
    <n v="4.4000000000000004"/>
    <n v="4.4000000000000004"/>
    <b v="0"/>
    <s v="null"/>
    <s v="No Return"/>
    <n v="2121.84"/>
    <n v="2025"/>
    <s v="August"/>
    <n v="0"/>
    <n v="0"/>
  </r>
  <r>
    <s v="Black"/>
    <n v="25.96"/>
    <x v="0"/>
    <n v="25.96"/>
    <d v="2024-10-04T00:00:00"/>
    <n v="2"/>
    <n v="1.4"/>
    <n v="1.4"/>
    <b v="0"/>
    <s v="null"/>
    <s v="No Return"/>
    <n v="51.92"/>
    <n v="2024"/>
    <s v="October"/>
    <n v="0"/>
    <n v="0"/>
  </r>
  <r>
    <s v="Red"/>
    <n v="60.25"/>
    <x v="0"/>
    <n v="60.25"/>
    <d v="2024-08-16T00:00:00"/>
    <n v="25"/>
    <n v="4.0999999999999996"/>
    <n v="4.0999999999999996"/>
    <b v="0"/>
    <s v="null"/>
    <s v="No Return"/>
    <n v="1506.25"/>
    <n v="2024"/>
    <s v="August"/>
    <n v="0"/>
    <n v="0"/>
  </r>
  <r>
    <s v="Red"/>
    <n v="52.33"/>
    <x v="35"/>
    <n v="42.33"/>
    <d v="2025-08-06T00:00:00"/>
    <n v="4"/>
    <s v="null"/>
    <n v="3"/>
    <b v="0"/>
    <s v="null"/>
    <s v="No Return"/>
    <n v="169.32"/>
    <n v="2025"/>
    <s v="August"/>
    <n v="10"/>
    <n v="0"/>
  </r>
  <r>
    <s v="White"/>
    <n v="67.61"/>
    <x v="0"/>
    <n v="67.61"/>
    <d v="2025-08-06T00:00:00"/>
    <n v="14"/>
    <n v="1.8"/>
    <n v="1.8"/>
    <b v="0"/>
    <s v="null"/>
    <s v="No Return"/>
    <n v="946.54"/>
    <n v="2025"/>
    <s v="August"/>
    <n v="0"/>
    <n v="0"/>
  </r>
  <r>
    <s v="Brown"/>
    <n v="136"/>
    <x v="0"/>
    <n v="136"/>
    <d v="2025-08-01T00:00:00"/>
    <n v="46"/>
    <n v="4.5"/>
    <n v="4.5"/>
    <b v="0"/>
    <s v="null"/>
    <s v="No Return"/>
    <n v="6256"/>
    <n v="2025"/>
    <s v="August"/>
    <n v="0"/>
    <n v="0"/>
  </r>
  <r>
    <s v="Brown"/>
    <n v="74.48"/>
    <x v="0"/>
    <n v="74.48"/>
    <d v="2025-08-06T00:00:00"/>
    <n v="24"/>
    <n v="3.7"/>
    <n v="3.7"/>
    <b v="0"/>
    <s v="null"/>
    <s v="No Return"/>
    <n v="1787.52"/>
    <n v="2025"/>
    <s v="August"/>
    <n v="0"/>
    <n v="0"/>
  </r>
  <r>
    <s v="Pink"/>
    <n v="101.39"/>
    <x v="0"/>
    <n v="101.39"/>
    <d v="2025-08-06T00:00:00"/>
    <n v="33"/>
    <n v="2.4"/>
    <n v="2.4"/>
    <b v="1"/>
    <s v="Size Issue"/>
    <s v="Size Issue"/>
    <n v="3345.87"/>
    <n v="2025"/>
    <s v="August"/>
    <n v="0"/>
    <n v="1"/>
  </r>
  <r>
    <s v="Green"/>
    <n v="169.68"/>
    <x v="90"/>
    <n v="98.92"/>
    <d v="2025-08-06T00:00:00"/>
    <n v="43"/>
    <n v="4.5999999999999996"/>
    <n v="4.5999999999999996"/>
    <b v="0"/>
    <s v="null"/>
    <s v="No Return"/>
    <n v="4253.5600000000004"/>
    <n v="2025"/>
    <s v="August"/>
    <n v="70.760000000000005"/>
    <n v="0"/>
  </r>
  <r>
    <s v="Purple"/>
    <n v="52.45"/>
    <x v="0"/>
    <n v="52.45"/>
    <d v="2025-08-06T00:00:00"/>
    <n v="34"/>
    <n v="2.1"/>
    <n v="2.1"/>
    <b v="0"/>
    <s v="null"/>
    <s v="No Return"/>
    <n v="1783.3000000000002"/>
    <n v="2025"/>
    <s v="August"/>
    <n v="0"/>
    <n v="0"/>
  </r>
  <r>
    <s v="Pink"/>
    <n v="153.85"/>
    <x v="91"/>
    <n v="80.62"/>
    <d v="2025-08-06T00:00:00"/>
    <n v="12"/>
    <n v="3.1"/>
    <n v="3.1"/>
    <b v="0"/>
    <s v="null"/>
    <s v="No Return"/>
    <n v="967.44"/>
    <n v="2025"/>
    <s v="August"/>
    <n v="73.22999999999999"/>
    <n v="0"/>
  </r>
  <r>
    <s v="Brown"/>
    <n v="32.700000000000003"/>
    <x v="92"/>
    <n v="16.190000000000001"/>
    <d v="2025-08-06T00:00:00"/>
    <n v="46"/>
    <n v="1.3"/>
    <n v="1.3"/>
    <b v="0"/>
    <s v="null"/>
    <s v="No Return"/>
    <n v="744.74"/>
    <n v="2025"/>
    <s v="August"/>
    <n v="16.510000000000002"/>
    <n v="0"/>
  </r>
  <r>
    <s v="Navy"/>
    <n v="104.27"/>
    <x v="93"/>
    <n v="47.34"/>
    <d v="2025-08-06T00:00:00"/>
    <n v="42"/>
    <n v="4.2"/>
    <n v="4.2"/>
    <b v="0"/>
    <s v="null"/>
    <s v="No Return"/>
    <n v="1988.2800000000002"/>
    <n v="2025"/>
    <s v="August"/>
    <n v="56.929999999999993"/>
    <n v="0"/>
  </r>
  <r>
    <s v="Gray"/>
    <n v="80.040000000000006"/>
    <x v="20"/>
    <n v="39.299999999999997"/>
    <d v="2025-08-06T00:00:00"/>
    <n v="45"/>
    <s v="null"/>
    <n v="3"/>
    <b v="0"/>
    <s v="null"/>
    <s v="No Return"/>
    <n v="1768.4999999999998"/>
    <n v="2025"/>
    <s v="August"/>
    <n v="40.740000000000009"/>
    <n v="0"/>
  </r>
  <r>
    <s v="Black"/>
    <n v="72.069999999999993"/>
    <x v="0"/>
    <n v="72.069999999999993"/>
    <d v="2025-05-08T00:00:00"/>
    <n v="20"/>
    <s v="null"/>
    <n v="3"/>
    <b v="1"/>
    <s v="Color Mismatch"/>
    <s v="Color Mismatch"/>
    <n v="1441.3999999999999"/>
    <n v="2025"/>
    <s v="May"/>
    <n v="0"/>
    <n v="1"/>
  </r>
  <r>
    <s v="Green"/>
    <n v="220.99"/>
    <x v="0"/>
    <n v="220.99"/>
    <d v="2025-08-06T00:00:00"/>
    <n v="42"/>
    <n v="3.6"/>
    <n v="3.6"/>
    <b v="0"/>
    <s v="null"/>
    <s v="No Return"/>
    <n v="9281.58"/>
    <n v="2025"/>
    <s v="August"/>
    <n v="0"/>
    <n v="0"/>
  </r>
  <r>
    <s v="Black"/>
    <n v="117.36"/>
    <x v="94"/>
    <n v="100.23"/>
    <d v="2025-08-06T00:00:00"/>
    <n v="33"/>
    <s v="null"/>
    <n v="3"/>
    <b v="1"/>
    <s v="Size Issue"/>
    <s v="Size Issue"/>
    <n v="3307.59"/>
    <n v="2025"/>
    <s v="August"/>
    <n v="17.129999999999995"/>
    <n v="1"/>
  </r>
  <r>
    <s v="Navy"/>
    <n v="198.76"/>
    <x v="95"/>
    <n v="101.77"/>
    <d v="2025-04-26T00:00:00"/>
    <n v="36"/>
    <n v="3"/>
    <n v="3"/>
    <b v="0"/>
    <s v="null"/>
    <s v="No Return"/>
    <n v="3663.72"/>
    <n v="2025"/>
    <s v="April"/>
    <n v="96.99"/>
    <n v="0"/>
  </r>
  <r>
    <s v="Black"/>
    <n v="121.03"/>
    <x v="0"/>
    <n v="121.03"/>
    <d v="2025-08-06T00:00:00"/>
    <n v="14"/>
    <n v="1.6"/>
    <n v="1.6"/>
    <b v="1"/>
    <s v="Changed Mind"/>
    <s v="Changed Mind"/>
    <n v="1694.42"/>
    <n v="2025"/>
    <s v="August"/>
    <n v="0"/>
    <n v="1"/>
  </r>
  <r>
    <s v="White"/>
    <n v="88.62"/>
    <x v="0"/>
    <n v="88.62"/>
    <d v="2025-08-06T00:00:00"/>
    <n v="48"/>
    <n v="2.4"/>
    <n v="2.4"/>
    <b v="0"/>
    <s v="null"/>
    <s v="No Return"/>
    <n v="4253.76"/>
    <n v="2025"/>
    <s v="August"/>
    <n v="0"/>
    <n v="0"/>
  </r>
  <r>
    <s v="Green"/>
    <n v="88.94"/>
    <x v="0"/>
    <n v="88.94"/>
    <d v="2025-08-06T00:00:00"/>
    <n v="29"/>
    <n v="3.9"/>
    <n v="3.9"/>
    <b v="0"/>
    <s v="null"/>
    <s v="No Return"/>
    <n v="2579.2599999999998"/>
    <n v="2025"/>
    <s v="August"/>
    <n v="0"/>
    <n v="0"/>
  </r>
  <r>
    <s v="Black"/>
    <n v="115.7"/>
    <x v="96"/>
    <n v="95.11"/>
    <d v="2025-08-06T00:00:00"/>
    <n v="32"/>
    <n v="1.7"/>
    <n v="1.7"/>
    <b v="0"/>
    <s v="null"/>
    <s v="No Return"/>
    <n v="3043.52"/>
    <n v="2025"/>
    <s v="August"/>
    <n v="20.590000000000003"/>
    <n v="0"/>
  </r>
  <r>
    <s v="Black"/>
    <n v="75.66"/>
    <x v="0"/>
    <n v="75.66"/>
    <d v="2025-08-06T00:00:00"/>
    <n v="20"/>
    <n v="3"/>
    <n v="3"/>
    <b v="0"/>
    <s v="null"/>
    <s v="No Return"/>
    <n v="1513.1999999999998"/>
    <n v="2025"/>
    <s v="August"/>
    <n v="0"/>
    <n v="0"/>
  </r>
  <r>
    <s v="Green"/>
    <n v="42.11"/>
    <x v="0"/>
    <n v="42.11"/>
    <d v="2025-08-06T00:00:00"/>
    <n v="26"/>
    <n v="4"/>
    <n v="4"/>
    <b v="0"/>
    <s v="null"/>
    <s v="No Return"/>
    <n v="1094.8599999999999"/>
    <n v="2025"/>
    <s v="August"/>
    <n v="0"/>
    <n v="0"/>
  </r>
  <r>
    <s v="Beige"/>
    <n v="247.9"/>
    <x v="97"/>
    <n v="237.24"/>
    <d v="2024-12-25T00:00:00"/>
    <n v="25"/>
    <n v="4.5999999999999996"/>
    <n v="4.5999999999999996"/>
    <b v="0"/>
    <s v="null"/>
    <s v="No Return"/>
    <n v="5931"/>
    <n v="2024"/>
    <s v="December"/>
    <n v="10.659999999999997"/>
    <n v="0"/>
  </r>
  <r>
    <s v="Beige"/>
    <n v="143.44999999999999"/>
    <x v="0"/>
    <n v="143.44999999999999"/>
    <d v="2024-09-27T00:00:00"/>
    <n v="39"/>
    <s v="null"/>
    <n v="3"/>
    <b v="1"/>
    <s v="Quality Issue"/>
    <s v="Quality Issue"/>
    <n v="5594.5499999999993"/>
    <n v="2024"/>
    <s v="September"/>
    <n v="0"/>
    <n v="1"/>
  </r>
  <r>
    <s v="Beige"/>
    <n v="24.96"/>
    <x v="98"/>
    <n v="13.8"/>
    <d v="2025-08-06T00:00:00"/>
    <n v="44"/>
    <s v="null"/>
    <n v="3"/>
    <b v="0"/>
    <s v="null"/>
    <s v="No Return"/>
    <n v="607.20000000000005"/>
    <n v="2025"/>
    <s v="August"/>
    <n v="11.16"/>
    <n v="0"/>
  </r>
  <r>
    <s v="Navy"/>
    <n v="109.74"/>
    <x v="0"/>
    <n v="109.74"/>
    <d v="2025-08-06T00:00:00"/>
    <n v="45"/>
    <n v="1.9"/>
    <n v="1.9"/>
    <b v="0"/>
    <s v="null"/>
    <s v="No Return"/>
    <n v="4938.3"/>
    <n v="2025"/>
    <s v="August"/>
    <n v="0"/>
    <n v="0"/>
  </r>
  <r>
    <s v="Blue"/>
    <n v="161.13999999999999"/>
    <x v="0"/>
    <n v="161.13999999999999"/>
    <d v="2025-08-06T00:00:00"/>
    <n v="44"/>
    <n v="1.6"/>
    <n v="1.6"/>
    <b v="0"/>
    <s v="null"/>
    <s v="No Return"/>
    <n v="7090.16"/>
    <n v="2025"/>
    <s v="August"/>
    <n v="0"/>
    <n v="0"/>
  </r>
  <r>
    <s v="Brown"/>
    <n v="220.14"/>
    <x v="99"/>
    <n v="199.89"/>
    <d v="2025-06-27T00:00:00"/>
    <n v="23"/>
    <n v="4.8"/>
    <n v="4.8"/>
    <b v="0"/>
    <s v="null"/>
    <s v="No Return"/>
    <n v="4597.4699999999993"/>
    <n v="2025"/>
    <s v="June"/>
    <n v="20.25"/>
    <n v="0"/>
  </r>
  <r>
    <s v="Pink"/>
    <n v="57.33"/>
    <x v="0"/>
    <n v="57.33"/>
    <d v="2025-08-06T00:00:00"/>
    <n v="23"/>
    <n v="2"/>
    <n v="2"/>
    <b v="0"/>
    <s v="null"/>
    <s v="No Return"/>
    <n v="1318.59"/>
    <n v="2025"/>
    <s v="August"/>
    <n v="0"/>
    <n v="0"/>
  </r>
  <r>
    <s v="Blue"/>
    <n v="108.24"/>
    <x v="0"/>
    <n v="108.24"/>
    <d v="2025-08-06T00:00:00"/>
    <n v="8"/>
    <n v="2.2999999999999998"/>
    <n v="2.2999999999999998"/>
    <b v="0"/>
    <s v="null"/>
    <s v="No Return"/>
    <n v="865.92"/>
    <n v="2025"/>
    <s v="August"/>
    <n v="0"/>
    <n v="0"/>
  </r>
  <r>
    <s v="Gray"/>
    <n v="67.930000000000007"/>
    <x v="0"/>
    <n v="67.930000000000007"/>
    <d v="2025-08-06T00:00:00"/>
    <n v="22"/>
    <n v="4.5999999999999996"/>
    <n v="4.5999999999999996"/>
    <b v="0"/>
    <s v="null"/>
    <s v="No Return"/>
    <n v="1494.46"/>
    <n v="2025"/>
    <s v="August"/>
    <n v="0"/>
    <n v="0"/>
  </r>
  <r>
    <s v="Blue"/>
    <n v="168.96"/>
    <x v="0"/>
    <n v="168.96"/>
    <d v="2025-08-06T00:00:00"/>
    <n v="9"/>
    <s v="null"/>
    <n v="3"/>
    <b v="0"/>
    <s v="null"/>
    <s v="No Return"/>
    <n v="1520.64"/>
    <n v="2025"/>
    <s v="August"/>
    <n v="0"/>
    <n v="0"/>
  </r>
  <r>
    <s v="White"/>
    <n v="90.63"/>
    <x v="0"/>
    <n v="90.63"/>
    <d v="2025-08-06T00:00:00"/>
    <n v="33"/>
    <n v="4.2"/>
    <n v="4.2"/>
    <b v="0"/>
    <s v="null"/>
    <s v="No Return"/>
    <n v="2990.79"/>
    <n v="2025"/>
    <s v="August"/>
    <n v="0"/>
    <n v="0"/>
  </r>
  <r>
    <s v="Green"/>
    <n v="72.3"/>
    <x v="100"/>
    <n v="72.010000000000005"/>
    <d v="2024-12-29T00:00:00"/>
    <n v="38"/>
    <n v="3"/>
    <n v="3"/>
    <b v="1"/>
    <s v="Color Mismatch"/>
    <s v="Color Mismatch"/>
    <n v="2736.38"/>
    <n v="2024"/>
    <s v="December"/>
    <n v="0.28999999999999204"/>
    <n v="1"/>
  </r>
  <r>
    <s v="Beige"/>
    <n v="27.98"/>
    <x v="0"/>
    <n v="27.98"/>
    <d v="2025-08-06T00:00:00"/>
    <n v="0"/>
    <n v="3"/>
    <n v="3"/>
    <b v="0"/>
    <s v="null"/>
    <s v="No Return"/>
    <n v="0"/>
    <n v="2025"/>
    <s v="August"/>
    <n v="0"/>
    <n v="0"/>
  </r>
  <r>
    <s v="Navy"/>
    <n v="92.73"/>
    <x v="0"/>
    <n v="92.73"/>
    <d v="2025-08-06T00:00:00"/>
    <n v="15"/>
    <n v="1.4"/>
    <n v="1.4"/>
    <b v="0"/>
    <s v="null"/>
    <s v="No Return"/>
    <n v="1390.95"/>
    <n v="2025"/>
    <s v="August"/>
    <n v="0"/>
    <n v="0"/>
  </r>
  <r>
    <s v="White"/>
    <n v="64.28"/>
    <x v="0"/>
    <n v="64.28"/>
    <d v="2025-08-06T00:00:00"/>
    <n v="46"/>
    <n v="3"/>
    <n v="3"/>
    <b v="0"/>
    <s v="null"/>
    <s v="No Return"/>
    <n v="2956.88"/>
    <n v="2025"/>
    <s v="August"/>
    <n v="0"/>
    <n v="0"/>
  </r>
  <r>
    <s v="Black"/>
    <n v="133.12"/>
    <x v="0"/>
    <n v="133.12"/>
    <d v="2025-08-06T00:00:00"/>
    <n v="35"/>
    <n v="1.9"/>
    <n v="1.9"/>
    <b v="0"/>
    <s v="null"/>
    <s v="No Return"/>
    <n v="4659.2"/>
    <n v="2025"/>
    <s v="August"/>
    <n v="0"/>
    <n v="0"/>
  </r>
  <r>
    <s v="Brown"/>
    <n v="70.36"/>
    <x v="0"/>
    <n v="70.36"/>
    <d v="2025-08-06T00:00:00"/>
    <n v="0"/>
    <s v="null"/>
    <n v="3"/>
    <b v="0"/>
    <s v="null"/>
    <s v="No Return"/>
    <n v="0"/>
    <n v="2025"/>
    <s v="August"/>
    <n v="0"/>
    <n v="0"/>
  </r>
  <r>
    <s v="Pink"/>
    <n v="199.01"/>
    <x v="0"/>
    <n v="199.01"/>
    <d v="2025-08-06T00:00:00"/>
    <n v="8"/>
    <n v="4.4000000000000004"/>
    <n v="4.4000000000000004"/>
    <b v="0"/>
    <s v="null"/>
    <s v="No Return"/>
    <n v="1592.08"/>
    <n v="2025"/>
    <s v="August"/>
    <n v="0"/>
    <n v="0"/>
  </r>
  <r>
    <s v="Navy"/>
    <n v="62.41"/>
    <x v="101"/>
    <n v="39.26"/>
    <d v="2025-08-06T00:00:00"/>
    <n v="6"/>
    <n v="4.0999999999999996"/>
    <n v="4.0999999999999996"/>
    <b v="0"/>
    <s v="null"/>
    <s v="No Return"/>
    <n v="235.56"/>
    <n v="2025"/>
    <s v="August"/>
    <n v="23.15"/>
    <n v="0"/>
  </r>
  <r>
    <s v="Black"/>
    <n v="71.44"/>
    <x v="0"/>
    <n v="71.44"/>
    <d v="2025-08-06T00:00:00"/>
    <n v="45"/>
    <n v="4"/>
    <n v="4"/>
    <b v="0"/>
    <s v="null"/>
    <s v="No Return"/>
    <n v="3214.7999999999997"/>
    <n v="2025"/>
    <s v="August"/>
    <n v="0"/>
    <n v="0"/>
  </r>
  <r>
    <s v="Blue"/>
    <n v="89.69"/>
    <x v="0"/>
    <n v="89.69"/>
    <d v="2025-08-06T00:00:00"/>
    <n v="50"/>
    <n v="4.3"/>
    <n v="4.3"/>
    <b v="0"/>
    <s v="null"/>
    <s v="No Return"/>
    <n v="4484.5"/>
    <n v="2025"/>
    <s v="August"/>
    <n v="0"/>
    <n v="0"/>
  </r>
  <r>
    <s v="Gray"/>
    <n v="161.65"/>
    <x v="102"/>
    <n v="145.16"/>
    <d v="2025-03-30T00:00:00"/>
    <n v="42"/>
    <s v="null"/>
    <n v="3"/>
    <b v="0"/>
    <s v="null"/>
    <s v="No Return"/>
    <n v="6096.72"/>
    <n v="2025"/>
    <s v="March"/>
    <n v="16.490000000000009"/>
    <n v="0"/>
  </r>
  <r>
    <s v="White"/>
    <n v="46.59"/>
    <x v="0"/>
    <n v="46.59"/>
    <d v="2025-08-06T00:00:00"/>
    <n v="29"/>
    <n v="4.8"/>
    <n v="4.8"/>
    <b v="0"/>
    <s v="null"/>
    <s v="No Return"/>
    <n v="1351.1100000000001"/>
    <n v="2025"/>
    <s v="August"/>
    <n v="0"/>
    <n v="0"/>
  </r>
  <r>
    <s v="Pink"/>
    <n v="74.2"/>
    <x v="0"/>
    <n v="74.2"/>
    <d v="2025-08-06T00:00:00"/>
    <n v="22"/>
    <n v="1.7"/>
    <n v="1.7"/>
    <b v="0"/>
    <s v="null"/>
    <s v="No Return"/>
    <n v="1632.4"/>
    <n v="2025"/>
    <s v="August"/>
    <n v="0"/>
    <n v="0"/>
  </r>
  <r>
    <s v="Brown"/>
    <n v="99.67"/>
    <x v="0"/>
    <n v="99.67"/>
    <d v="2025-08-06T00:00:00"/>
    <n v="13"/>
    <n v="5"/>
    <n v="5"/>
    <b v="0"/>
    <s v="null"/>
    <s v="No Return"/>
    <n v="1295.71"/>
    <n v="2025"/>
    <s v="August"/>
    <n v="0"/>
    <n v="0"/>
  </r>
  <r>
    <s v="Purple"/>
    <n v="112.74"/>
    <x v="103"/>
    <n v="86.81"/>
    <d v="2025-08-06T00:00:00"/>
    <n v="37"/>
    <n v="1"/>
    <n v="1"/>
    <b v="0"/>
    <s v="null"/>
    <s v="No Return"/>
    <n v="3211.9700000000003"/>
    <n v="2025"/>
    <s v="August"/>
    <n v="25.929999999999993"/>
    <n v="0"/>
  </r>
  <r>
    <s v="Black"/>
    <n v="95.82"/>
    <x v="104"/>
    <n v="58.07"/>
    <d v="2025-08-06T00:00:00"/>
    <n v="6"/>
    <s v="null"/>
    <n v="3"/>
    <b v="1"/>
    <s v="Damaged"/>
    <s v="Damaged"/>
    <n v="348.42"/>
    <n v="2025"/>
    <s v="August"/>
    <n v="37.749999999999993"/>
    <n v="1"/>
  </r>
  <r>
    <s v="Green"/>
    <n v="157.41999999999999"/>
    <x v="0"/>
    <n v="157.41999999999999"/>
    <d v="2025-08-06T00:00:00"/>
    <n v="38"/>
    <n v="2.4"/>
    <n v="2.4"/>
    <b v="0"/>
    <s v="null"/>
    <s v="No Return"/>
    <n v="5981.9599999999991"/>
    <n v="2025"/>
    <s v="August"/>
    <n v="0"/>
    <n v="0"/>
  </r>
  <r>
    <s v="Red"/>
    <n v="60.17"/>
    <x v="105"/>
    <n v="51.69"/>
    <d v="2025-08-06T00:00:00"/>
    <n v="38"/>
    <n v="5"/>
    <n v="5"/>
    <b v="0"/>
    <s v="null"/>
    <s v="No Return"/>
    <n v="1964.2199999999998"/>
    <n v="2025"/>
    <s v="August"/>
    <n v="8.480000000000004"/>
    <n v="0"/>
  </r>
  <r>
    <s v="Pink"/>
    <n v="169.03"/>
    <x v="0"/>
    <n v="169.03"/>
    <d v="2025-08-06T00:00:00"/>
    <n v="16"/>
    <n v="1.7"/>
    <n v="1.7"/>
    <b v="0"/>
    <s v="null"/>
    <s v="No Return"/>
    <n v="2704.48"/>
    <n v="2025"/>
    <s v="August"/>
    <n v="0"/>
    <n v="0"/>
  </r>
  <r>
    <s v="Pink"/>
    <n v="175.86"/>
    <x v="0"/>
    <n v="175.86"/>
    <d v="2025-08-06T00:00:00"/>
    <n v="0"/>
    <n v="4.5999999999999996"/>
    <n v="4.5999999999999996"/>
    <b v="0"/>
    <s v="null"/>
    <s v="No Return"/>
    <n v="0"/>
    <n v="2025"/>
    <s v="August"/>
    <n v="0"/>
    <n v="0"/>
  </r>
  <r>
    <s v="Brown"/>
    <n v="169.75"/>
    <x v="0"/>
    <n v="169.75"/>
    <d v="2025-08-06T00:00:00"/>
    <n v="5"/>
    <n v="2.7"/>
    <n v="2.7"/>
    <b v="0"/>
    <s v="null"/>
    <s v="No Return"/>
    <n v="848.75"/>
    <n v="2025"/>
    <s v="August"/>
    <n v="0"/>
    <n v="0"/>
  </r>
  <r>
    <s v="Red"/>
    <n v="51.77"/>
    <x v="106"/>
    <n v="39.19"/>
    <d v="2025-08-06T00:00:00"/>
    <n v="50"/>
    <n v="3.7"/>
    <n v="3.7"/>
    <b v="0"/>
    <s v="null"/>
    <s v="No Return"/>
    <n v="1959.5"/>
    <n v="2025"/>
    <s v="August"/>
    <n v="12.580000000000005"/>
    <n v="0"/>
  </r>
  <r>
    <s v="Black"/>
    <n v="83.09"/>
    <x v="0"/>
    <n v="83.09"/>
    <d v="2025-08-06T00:00:00"/>
    <n v="22"/>
    <n v="2.2999999999999998"/>
    <n v="2.2999999999999998"/>
    <b v="0"/>
    <s v="null"/>
    <s v="No Return"/>
    <n v="1827.98"/>
    <n v="2025"/>
    <s v="August"/>
    <n v="0"/>
    <n v="0"/>
  </r>
  <r>
    <s v="Purple"/>
    <n v="176.1"/>
    <x v="0"/>
    <n v="176.1"/>
    <d v="2025-08-06T00:00:00"/>
    <n v="12"/>
    <n v="4.5999999999999996"/>
    <n v="4.5999999999999996"/>
    <b v="0"/>
    <s v="null"/>
    <s v="No Return"/>
    <n v="2113.1999999999998"/>
    <n v="2025"/>
    <s v="August"/>
    <n v="0"/>
    <n v="0"/>
  </r>
  <r>
    <s v="Blue"/>
    <n v="69.11"/>
    <x v="0"/>
    <n v="69.11"/>
    <d v="2025-08-06T00:00:00"/>
    <n v="18"/>
    <n v="3.9"/>
    <n v="3.9"/>
    <b v="0"/>
    <s v="null"/>
    <s v="No Return"/>
    <n v="1243.98"/>
    <n v="2025"/>
    <s v="August"/>
    <n v="0"/>
    <n v="0"/>
  </r>
  <r>
    <s v="Purple"/>
    <n v="117.85"/>
    <x v="0"/>
    <n v="117.85"/>
    <d v="2024-12-23T00:00:00"/>
    <n v="34"/>
    <n v="3.3"/>
    <n v="3.3"/>
    <b v="0"/>
    <s v="null"/>
    <s v="No Return"/>
    <n v="4006.8999999999996"/>
    <n v="2024"/>
    <s v="December"/>
    <n v="0"/>
    <n v="0"/>
  </r>
  <r>
    <s v="Purple"/>
    <n v="96.17"/>
    <x v="10"/>
    <n v="61.55"/>
    <d v="2025-08-06T00:00:00"/>
    <n v="45"/>
    <n v="3.5"/>
    <n v="3.5"/>
    <b v="0"/>
    <s v="null"/>
    <s v="No Return"/>
    <n v="2769.75"/>
    <n v="2025"/>
    <s v="August"/>
    <n v="34.620000000000005"/>
    <n v="0"/>
  </r>
  <r>
    <s v="Red"/>
    <n v="80.14"/>
    <x v="0"/>
    <n v="80.14"/>
    <d v="2025-03-31T00:00:00"/>
    <n v="10"/>
    <n v="5"/>
    <n v="5"/>
    <b v="0"/>
    <s v="null"/>
    <s v="No Return"/>
    <n v="801.4"/>
    <n v="2025"/>
    <s v="March"/>
    <n v="0"/>
    <n v="0"/>
  </r>
  <r>
    <s v="Pink"/>
    <n v="55.08"/>
    <x v="74"/>
    <n v="47.92"/>
    <d v="2025-08-06T00:00:00"/>
    <n v="17"/>
    <n v="3.9"/>
    <n v="3.9"/>
    <b v="0"/>
    <s v="null"/>
    <s v="No Return"/>
    <n v="814.64"/>
    <n v="2025"/>
    <s v="August"/>
    <n v="7.1599999999999966"/>
    <n v="0"/>
  </r>
  <r>
    <s v="Pink"/>
    <n v="165.84"/>
    <x v="107"/>
    <n v="82.26"/>
    <d v="2025-08-06T00:00:00"/>
    <n v="17"/>
    <n v="3.2"/>
    <n v="3.2"/>
    <b v="1"/>
    <s v="Damaged"/>
    <s v="Damaged"/>
    <n v="1398.42"/>
    <n v="2025"/>
    <s v="August"/>
    <n v="83.58"/>
    <n v="1"/>
  </r>
  <r>
    <s v="Red"/>
    <n v="82.7"/>
    <x v="0"/>
    <n v="82.7"/>
    <d v="2025-08-06T00:00:00"/>
    <n v="20"/>
    <n v="4"/>
    <n v="4"/>
    <b v="0"/>
    <s v="null"/>
    <s v="No Return"/>
    <n v="1654"/>
    <n v="2025"/>
    <s v="August"/>
    <n v="0"/>
    <n v="0"/>
  </r>
  <r>
    <s v="Purple"/>
    <n v="222.86"/>
    <x v="24"/>
    <n v="208.15"/>
    <d v="2024-12-19T00:00:00"/>
    <n v="29"/>
    <n v="2.1"/>
    <n v="2.1"/>
    <b v="0"/>
    <s v="null"/>
    <s v="No Return"/>
    <n v="6036.35"/>
    <n v="2024"/>
    <s v="December"/>
    <n v="14.710000000000008"/>
    <n v="0"/>
  </r>
  <r>
    <s v="Gray"/>
    <n v="107.15"/>
    <x v="0"/>
    <n v="107.15"/>
    <d v="2025-08-06T00:00:00"/>
    <n v="33"/>
    <s v="null"/>
    <n v="3"/>
    <b v="1"/>
    <s v="Wrong Item"/>
    <s v="Wrong Item"/>
    <n v="3535.9500000000003"/>
    <n v="2025"/>
    <s v="August"/>
    <n v="0"/>
    <n v="1"/>
  </r>
  <r>
    <s v="Gray"/>
    <n v="85.54"/>
    <x v="0"/>
    <n v="85.54"/>
    <d v="2025-08-06T00:00:00"/>
    <n v="30"/>
    <s v="null"/>
    <n v="3"/>
    <b v="0"/>
    <s v="null"/>
    <s v="No Return"/>
    <n v="2566.2000000000003"/>
    <n v="2025"/>
    <s v="August"/>
    <n v="0"/>
    <n v="0"/>
  </r>
  <r>
    <s v="Green"/>
    <n v="34.36"/>
    <x v="108"/>
    <n v="32.5"/>
    <d v="2025-08-06T00:00:00"/>
    <n v="49"/>
    <n v="4.5"/>
    <n v="4.5"/>
    <b v="0"/>
    <s v="null"/>
    <s v="No Return"/>
    <n v="1592.5"/>
    <n v="2025"/>
    <s v="August"/>
    <n v="1.8599999999999994"/>
    <n v="0"/>
  </r>
  <r>
    <s v="Black"/>
    <n v="111.25"/>
    <x v="109"/>
    <n v="64.3"/>
    <d v="2025-08-06T00:00:00"/>
    <n v="34"/>
    <n v="3"/>
    <n v="3"/>
    <b v="0"/>
    <s v="null"/>
    <s v="No Return"/>
    <n v="2186.1999999999998"/>
    <n v="2025"/>
    <s v="August"/>
    <n v="46.95"/>
    <n v="0"/>
  </r>
  <r>
    <s v="Pink"/>
    <n v="39.97"/>
    <x v="110"/>
    <n v="25.9"/>
    <d v="2025-01-22T00:00:00"/>
    <n v="15"/>
    <n v="2.2999999999999998"/>
    <n v="2.2999999999999998"/>
    <b v="0"/>
    <s v="null"/>
    <s v="No Return"/>
    <n v="388.5"/>
    <n v="2025"/>
    <s v="January"/>
    <n v="14.07"/>
    <n v="0"/>
  </r>
  <r>
    <s v="White"/>
    <n v="60.34"/>
    <x v="0"/>
    <n v="60.34"/>
    <d v="2025-08-06T00:00:00"/>
    <n v="4"/>
    <s v="null"/>
    <n v="3"/>
    <b v="0"/>
    <s v="null"/>
    <s v="No Return"/>
    <n v="241.36"/>
    <n v="2025"/>
    <s v="August"/>
    <n v="0"/>
    <n v="0"/>
  </r>
  <r>
    <s v="Blue"/>
    <n v="17.7"/>
    <x v="0"/>
    <n v="17.7"/>
    <d v="2025-08-06T00:00:00"/>
    <n v="42"/>
    <n v="3.9"/>
    <n v="3.9"/>
    <b v="0"/>
    <s v="null"/>
    <s v="No Return"/>
    <n v="743.4"/>
    <n v="2025"/>
    <s v="August"/>
    <n v="0"/>
    <n v="0"/>
  </r>
  <r>
    <s v="White"/>
    <n v="57.88"/>
    <x v="0"/>
    <n v="57.88"/>
    <d v="2025-08-06T00:00:00"/>
    <n v="39"/>
    <n v="3"/>
    <n v="3"/>
    <b v="0"/>
    <s v="null"/>
    <s v="No Return"/>
    <n v="2257.3200000000002"/>
    <n v="2025"/>
    <s v="August"/>
    <n v="0"/>
    <n v="0"/>
  </r>
  <r>
    <s v="Blue"/>
    <n v="25.15"/>
    <x v="0"/>
    <n v="25.15"/>
    <d v="2025-08-06T00:00:00"/>
    <n v="34"/>
    <n v="2.6"/>
    <n v="2.6"/>
    <b v="0"/>
    <s v="null"/>
    <s v="No Return"/>
    <n v="855.09999999999991"/>
    <n v="2025"/>
    <s v="August"/>
    <n v="0"/>
    <n v="0"/>
  </r>
  <r>
    <s v="Purple"/>
    <n v="157.44999999999999"/>
    <x v="0"/>
    <n v="157.44999999999999"/>
    <d v="2025-05-26T00:00:00"/>
    <n v="7"/>
    <n v="2.9"/>
    <n v="2.9"/>
    <b v="0"/>
    <s v="null"/>
    <s v="No Return"/>
    <n v="1102.1499999999999"/>
    <n v="2025"/>
    <s v="May"/>
    <n v="0"/>
    <n v="0"/>
  </r>
  <r>
    <s v="Purple"/>
    <n v="65.72"/>
    <x v="111"/>
    <n v="59.74"/>
    <d v="2025-08-06T00:00:00"/>
    <n v="10"/>
    <n v="2.8"/>
    <n v="2.8"/>
    <b v="1"/>
    <s v="Quality Issue"/>
    <s v="Quality Issue"/>
    <n v="597.4"/>
    <n v="2025"/>
    <s v="August"/>
    <n v="5.9799999999999969"/>
    <n v="1"/>
  </r>
  <r>
    <s v="Brown"/>
    <n v="92.8"/>
    <x v="0"/>
    <n v="92.8"/>
    <d v="2025-08-06T00:00:00"/>
    <n v="25"/>
    <n v="2.5"/>
    <n v="2.5"/>
    <b v="0"/>
    <s v="null"/>
    <s v="No Return"/>
    <n v="2320"/>
    <n v="2025"/>
    <s v="August"/>
    <n v="0"/>
    <n v="0"/>
  </r>
  <r>
    <s v="Blue"/>
    <n v="88.65"/>
    <x v="0"/>
    <n v="88.65"/>
    <d v="2025-08-06T00:00:00"/>
    <n v="11"/>
    <n v="3.3"/>
    <n v="3.3"/>
    <b v="0"/>
    <s v="null"/>
    <s v="No Return"/>
    <n v="975.15000000000009"/>
    <n v="2025"/>
    <s v="August"/>
    <n v="0"/>
    <n v="0"/>
  </r>
  <r>
    <s v="Beige"/>
    <n v="47.07"/>
    <x v="112"/>
    <n v="20.05"/>
    <d v="2025-08-06T00:00:00"/>
    <n v="24"/>
    <n v="1.3"/>
    <n v="1.3"/>
    <b v="1"/>
    <s v="Size Issue"/>
    <s v="Size Issue"/>
    <n v="481.20000000000005"/>
    <n v="2025"/>
    <s v="August"/>
    <n v="27.02"/>
    <n v="1"/>
  </r>
  <r>
    <s v="Red"/>
    <n v="101.75"/>
    <x v="0"/>
    <n v="101.75"/>
    <d v="2025-08-06T00:00:00"/>
    <n v="7"/>
    <n v="3.1"/>
    <n v="3.1"/>
    <b v="0"/>
    <s v="null"/>
    <s v="No Return"/>
    <n v="712.25"/>
    <n v="2025"/>
    <s v="August"/>
    <n v="0"/>
    <n v="0"/>
  </r>
  <r>
    <s v="Blue"/>
    <n v="131.08000000000001"/>
    <x v="113"/>
    <n v="121.25"/>
    <d v="2024-12-04T00:00:00"/>
    <n v="20"/>
    <n v="4.5"/>
    <n v="4.5"/>
    <b v="1"/>
    <s v="Wrong Item"/>
    <s v="Wrong Item"/>
    <n v="2425"/>
    <n v="2024"/>
    <s v="December"/>
    <n v="9.8300000000000125"/>
    <n v="1"/>
  </r>
  <r>
    <s v="Black"/>
    <n v="82.06"/>
    <x v="114"/>
    <n v="60.64"/>
    <d v="2025-08-06T00:00:00"/>
    <n v="32"/>
    <n v="1.5"/>
    <n v="1.5"/>
    <b v="0"/>
    <s v="null"/>
    <s v="No Return"/>
    <n v="1940.48"/>
    <n v="2025"/>
    <s v="August"/>
    <n v="21.42"/>
    <n v="0"/>
  </r>
  <r>
    <s v="Purple"/>
    <n v="66.31"/>
    <x v="0"/>
    <n v="66.31"/>
    <d v="2025-08-06T00:00:00"/>
    <n v="47"/>
    <n v="3.9"/>
    <n v="3.9"/>
    <b v="0"/>
    <s v="null"/>
    <s v="No Return"/>
    <n v="3116.57"/>
    <n v="2025"/>
    <s v="August"/>
    <n v="0"/>
    <n v="0"/>
  </r>
  <r>
    <s v="Green"/>
    <n v="26.03"/>
    <x v="0"/>
    <n v="26.03"/>
    <d v="2025-08-06T00:00:00"/>
    <n v="15"/>
    <n v="3.8"/>
    <n v="3.8"/>
    <b v="0"/>
    <s v="null"/>
    <s v="No Return"/>
    <n v="390.45000000000005"/>
    <n v="2025"/>
    <s v="August"/>
    <n v="0"/>
    <n v="0"/>
  </r>
  <r>
    <s v="Beige"/>
    <n v="152.53"/>
    <x v="0"/>
    <n v="152.53"/>
    <d v="2024-11-21T00:00:00"/>
    <n v="24"/>
    <n v="4.2"/>
    <n v="4.2"/>
    <b v="0"/>
    <s v="null"/>
    <s v="No Return"/>
    <n v="3660.7200000000003"/>
    <n v="2024"/>
    <s v="November"/>
    <n v="0"/>
    <n v="0"/>
  </r>
  <r>
    <s v="Beige"/>
    <n v="26.16"/>
    <x v="115"/>
    <n v="21.92"/>
    <d v="2025-08-06T00:00:00"/>
    <n v="13"/>
    <n v="2.2999999999999998"/>
    <n v="2.2999999999999998"/>
    <b v="0"/>
    <s v="null"/>
    <s v="No Return"/>
    <n v="284.96000000000004"/>
    <n v="2025"/>
    <s v="August"/>
    <n v="4.2399999999999984"/>
    <n v="0"/>
  </r>
  <r>
    <s v="Blue"/>
    <n v="89.17"/>
    <x v="116"/>
    <n v="79.540000000000006"/>
    <d v="2025-08-06T00:00:00"/>
    <n v="27"/>
    <n v="3.3"/>
    <n v="3.3"/>
    <b v="0"/>
    <s v="null"/>
    <s v="No Return"/>
    <n v="2147.5800000000004"/>
    <n v="2025"/>
    <s v="August"/>
    <n v="9.6299999999999955"/>
    <n v="0"/>
  </r>
  <r>
    <s v="White"/>
    <n v="106.37"/>
    <x v="0"/>
    <n v="106.37"/>
    <d v="2025-04-06T00:00:00"/>
    <n v="37"/>
    <n v="4.9000000000000004"/>
    <n v="4.9000000000000004"/>
    <b v="0"/>
    <s v="null"/>
    <s v="No Return"/>
    <n v="3935.69"/>
    <n v="2025"/>
    <s v="April"/>
    <n v="0"/>
    <n v="0"/>
  </r>
  <r>
    <s v="White"/>
    <n v="80.95"/>
    <x v="117"/>
    <n v="51.16"/>
    <d v="2025-08-06T00:00:00"/>
    <n v="16"/>
    <n v="2.5"/>
    <n v="2.5"/>
    <b v="0"/>
    <s v="null"/>
    <s v="No Return"/>
    <n v="818.56"/>
    <n v="2025"/>
    <s v="August"/>
    <n v="29.790000000000006"/>
    <n v="0"/>
  </r>
  <r>
    <s v="Navy"/>
    <n v="169.84"/>
    <x v="118"/>
    <n v="84.58"/>
    <d v="2025-08-06T00:00:00"/>
    <n v="21"/>
    <n v="3"/>
    <n v="3"/>
    <b v="1"/>
    <s v="Quality Issue"/>
    <s v="Quality Issue"/>
    <n v="1776.18"/>
    <n v="2025"/>
    <s v="August"/>
    <n v="85.26"/>
    <n v="1"/>
  </r>
  <r>
    <s v="Green"/>
    <n v="159.4"/>
    <x v="83"/>
    <n v="145.37"/>
    <d v="2025-08-06T00:00:00"/>
    <n v="43"/>
    <n v="4.5"/>
    <n v="4.5"/>
    <b v="0"/>
    <s v="null"/>
    <s v="No Return"/>
    <n v="6250.91"/>
    <n v="2025"/>
    <s v="August"/>
    <n v="14.030000000000001"/>
    <n v="0"/>
  </r>
  <r>
    <s v="Black"/>
    <n v="106.53"/>
    <x v="119"/>
    <n v="56.99"/>
    <d v="2025-08-06T00:00:00"/>
    <n v="17"/>
    <s v="null"/>
    <n v="3"/>
    <b v="0"/>
    <s v="null"/>
    <s v="No Return"/>
    <n v="968.83"/>
    <n v="2025"/>
    <s v="August"/>
    <n v="49.54"/>
    <n v="0"/>
  </r>
  <r>
    <s v="Black"/>
    <n v="78.81"/>
    <x v="98"/>
    <n v="43.58"/>
    <d v="2024-09-13T00:00:00"/>
    <n v="34"/>
    <n v="1.4"/>
    <n v="1.4"/>
    <b v="0"/>
    <s v="null"/>
    <s v="No Return"/>
    <n v="1481.72"/>
    <n v="2024"/>
    <s v="September"/>
    <n v="35.230000000000004"/>
    <n v="0"/>
  </r>
  <r>
    <s v="Gray"/>
    <n v="117.45"/>
    <x v="120"/>
    <n v="82.8"/>
    <d v="2025-08-06T00:00:00"/>
    <n v="43"/>
    <n v="1.2"/>
    <n v="1.2"/>
    <b v="0"/>
    <s v="null"/>
    <s v="No Return"/>
    <n v="3560.4"/>
    <n v="2025"/>
    <s v="August"/>
    <n v="34.650000000000006"/>
    <n v="0"/>
  </r>
  <r>
    <s v="Beige"/>
    <n v="76.94"/>
    <x v="0"/>
    <n v="76.94"/>
    <d v="2025-06-13T00:00:00"/>
    <n v="21"/>
    <n v="4.3"/>
    <n v="4.3"/>
    <b v="0"/>
    <s v="null"/>
    <s v="No Return"/>
    <n v="1615.74"/>
    <n v="2025"/>
    <s v="June"/>
    <n v="0"/>
    <n v="0"/>
  </r>
  <r>
    <s v="White"/>
    <n v="232.19"/>
    <x v="0"/>
    <n v="232.19"/>
    <d v="2025-08-06T00:00:00"/>
    <n v="31"/>
    <n v="1.3"/>
    <n v="1.3"/>
    <b v="1"/>
    <s v="Changed Mind"/>
    <s v="Changed Mind"/>
    <n v="7197.89"/>
    <n v="2025"/>
    <s v="August"/>
    <n v="0"/>
    <n v="1"/>
  </r>
  <r>
    <s v="Navy"/>
    <n v="80.400000000000006"/>
    <x v="121"/>
    <n v="38.51"/>
    <d v="2025-08-06T00:00:00"/>
    <n v="7"/>
    <n v="1.2"/>
    <n v="1.2"/>
    <b v="0"/>
    <s v="null"/>
    <s v="No Return"/>
    <n v="269.57"/>
    <n v="2025"/>
    <s v="August"/>
    <n v="41.890000000000008"/>
    <n v="0"/>
  </r>
  <r>
    <s v="Black"/>
    <n v="102.82"/>
    <x v="0"/>
    <n v="102.82"/>
    <d v="2025-08-06T00:00:00"/>
    <n v="50"/>
    <n v="3.6"/>
    <n v="3.6"/>
    <b v="0"/>
    <s v="null"/>
    <s v="No Return"/>
    <n v="5141"/>
    <n v="2025"/>
    <s v="August"/>
    <n v="0"/>
    <n v="0"/>
  </r>
  <r>
    <s v="Navy"/>
    <n v="48.5"/>
    <x v="0"/>
    <n v="48.5"/>
    <d v="2025-05-09T00:00:00"/>
    <n v="46"/>
    <s v="null"/>
    <n v="3"/>
    <b v="0"/>
    <s v="null"/>
    <s v="No Return"/>
    <n v="2231"/>
    <n v="2025"/>
    <s v="May"/>
    <n v="0"/>
    <n v="0"/>
  </r>
  <r>
    <s v="Pink"/>
    <n v="88.4"/>
    <x v="0"/>
    <n v="88.4"/>
    <d v="2025-08-06T00:00:00"/>
    <n v="1"/>
    <n v="1.4"/>
    <n v="1.4"/>
    <b v="0"/>
    <s v="null"/>
    <s v="No Return"/>
    <n v="88.4"/>
    <n v="2025"/>
    <s v="August"/>
    <n v="0"/>
    <n v="0"/>
  </r>
  <r>
    <s v="Black"/>
    <n v="112.5"/>
    <x v="0"/>
    <n v="112.5"/>
    <d v="2025-08-06T00:00:00"/>
    <n v="11"/>
    <n v="4.3"/>
    <n v="4.3"/>
    <b v="0"/>
    <s v="null"/>
    <s v="No Return"/>
    <n v="1237.5"/>
    <n v="2025"/>
    <s v="August"/>
    <n v="0"/>
    <n v="0"/>
  </r>
  <r>
    <s v="Gray"/>
    <n v="97.95"/>
    <x v="122"/>
    <n v="87.08"/>
    <d v="2025-08-06T00:00:00"/>
    <n v="25"/>
    <n v="2.4"/>
    <n v="2.4"/>
    <b v="0"/>
    <s v="null"/>
    <s v="No Return"/>
    <n v="2177"/>
    <n v="2025"/>
    <s v="August"/>
    <n v="10.870000000000005"/>
    <n v="0"/>
  </r>
  <r>
    <s v="Pink"/>
    <n v="114.51"/>
    <x v="123"/>
    <n v="72.260000000000005"/>
    <d v="2025-08-06T00:00:00"/>
    <n v="33"/>
    <n v="1.5"/>
    <n v="1.5"/>
    <b v="0"/>
    <s v="null"/>
    <s v="No Return"/>
    <n v="2384.5800000000004"/>
    <n v="2025"/>
    <s v="August"/>
    <n v="42.25"/>
    <n v="0"/>
  </r>
  <r>
    <s v="Brown"/>
    <n v="27.85"/>
    <x v="0"/>
    <n v="27.85"/>
    <d v="2025-08-06T00:00:00"/>
    <n v="0"/>
    <n v="1.5"/>
    <n v="1.5"/>
    <b v="0"/>
    <s v="null"/>
    <s v="No Return"/>
    <n v="0"/>
    <n v="2025"/>
    <s v="August"/>
    <n v="0"/>
    <n v="0"/>
  </r>
  <r>
    <s v="Blue"/>
    <n v="82.08"/>
    <x v="64"/>
    <n v="48.76"/>
    <d v="2025-05-23T00:00:00"/>
    <n v="43"/>
    <n v="2.5"/>
    <n v="2.5"/>
    <b v="1"/>
    <s v="Quality Issue"/>
    <s v="Quality Issue"/>
    <n v="2096.6799999999998"/>
    <n v="2025"/>
    <s v="May"/>
    <n v="33.32"/>
    <n v="1"/>
  </r>
  <r>
    <s v="Black"/>
    <n v="116.41"/>
    <x v="124"/>
    <n v="69.03"/>
    <d v="2025-08-06T00:00:00"/>
    <n v="23"/>
    <n v="1.2"/>
    <n v="1.2"/>
    <b v="0"/>
    <s v="null"/>
    <s v="No Return"/>
    <n v="1587.69"/>
    <n v="2025"/>
    <s v="August"/>
    <n v="47.379999999999995"/>
    <n v="0"/>
  </r>
  <r>
    <s v="White"/>
    <n v="95.61"/>
    <x v="0"/>
    <n v="95.61"/>
    <d v="2025-06-10T00:00:00"/>
    <n v="47"/>
    <n v="4.7"/>
    <n v="4.7"/>
    <b v="1"/>
    <s v="Quality Issue"/>
    <s v="Quality Issue"/>
    <n v="4493.67"/>
    <n v="2025"/>
    <s v="June"/>
    <n v="0"/>
    <n v="1"/>
  </r>
  <r>
    <s v="White"/>
    <n v="70.040000000000006"/>
    <x v="0"/>
    <n v="70.040000000000006"/>
    <d v="2025-08-06T00:00:00"/>
    <n v="12"/>
    <n v="2.4"/>
    <n v="2.4"/>
    <b v="0"/>
    <s v="null"/>
    <s v="No Return"/>
    <n v="840.48"/>
    <n v="2025"/>
    <s v="August"/>
    <n v="0"/>
    <n v="0"/>
  </r>
  <r>
    <s v="Gray"/>
    <n v="112.59"/>
    <x v="125"/>
    <n v="51.79"/>
    <d v="2025-08-06T00:00:00"/>
    <n v="17"/>
    <n v="4"/>
    <n v="4"/>
    <b v="0"/>
    <s v="null"/>
    <s v="No Return"/>
    <n v="880.43"/>
    <n v="2025"/>
    <s v="August"/>
    <n v="60.800000000000004"/>
    <n v="0"/>
  </r>
  <r>
    <s v="Purple"/>
    <n v="26.8"/>
    <x v="126"/>
    <n v="26.56"/>
    <d v="2025-08-06T00:00:00"/>
    <n v="25"/>
    <n v="1.2"/>
    <n v="1.2"/>
    <b v="1"/>
    <s v="Color Mismatch"/>
    <s v="Color Mismatch"/>
    <n v="664"/>
    <n v="2025"/>
    <s v="August"/>
    <n v="0.24000000000000199"/>
    <n v="1"/>
  </r>
  <r>
    <s v="Blue"/>
    <n v="50.09"/>
    <x v="0"/>
    <n v="50.09"/>
    <d v="2025-08-06T00:00:00"/>
    <n v="47"/>
    <n v="4"/>
    <n v="4"/>
    <b v="0"/>
    <s v="null"/>
    <s v="No Return"/>
    <n v="2354.23"/>
    <n v="2025"/>
    <s v="August"/>
    <n v="0"/>
    <n v="0"/>
  </r>
  <r>
    <s v="Green"/>
    <n v="92.84"/>
    <x v="127"/>
    <n v="88.94"/>
    <d v="2025-01-13T00:00:00"/>
    <n v="0"/>
    <s v="null"/>
    <n v="3"/>
    <b v="1"/>
    <s v="Size Issue"/>
    <s v="Size Issue"/>
    <n v="0"/>
    <n v="2025"/>
    <s v="January"/>
    <n v="3.9000000000000057"/>
    <n v="1"/>
  </r>
  <r>
    <s v="Gray"/>
    <n v="114.63"/>
    <x v="0"/>
    <n v="114.63"/>
    <d v="2025-08-06T00:00:00"/>
    <n v="47"/>
    <n v="3.8"/>
    <n v="3.8"/>
    <b v="1"/>
    <s v="Changed Mind"/>
    <s v="Changed Mind"/>
    <n v="5387.61"/>
    <n v="2025"/>
    <s v="August"/>
    <n v="0"/>
    <n v="1"/>
  </r>
  <r>
    <s v="Purple"/>
    <n v="21.9"/>
    <x v="128"/>
    <n v="15.51"/>
    <d v="2025-08-06T00:00:00"/>
    <n v="35"/>
    <n v="2"/>
    <n v="2"/>
    <b v="0"/>
    <s v="null"/>
    <s v="No Return"/>
    <n v="542.85"/>
    <n v="2025"/>
    <s v="August"/>
    <n v="6.3899999999999988"/>
    <n v="0"/>
  </r>
  <r>
    <s v="Navy"/>
    <n v="100.55"/>
    <x v="129"/>
    <n v="53.59"/>
    <d v="2025-02-01T00:00:00"/>
    <n v="30"/>
    <s v="null"/>
    <n v="3"/>
    <b v="0"/>
    <s v="null"/>
    <s v="No Return"/>
    <n v="1607.7"/>
    <n v="2025"/>
    <s v="February"/>
    <n v="46.959999999999994"/>
    <n v="0"/>
  </r>
  <r>
    <s v="Brown"/>
    <n v="47.45"/>
    <x v="130"/>
    <n v="39.67"/>
    <d v="2025-08-06T00:00:00"/>
    <n v="33"/>
    <n v="1.7"/>
    <n v="1.7"/>
    <b v="0"/>
    <s v="null"/>
    <s v="No Return"/>
    <n v="1309.1100000000001"/>
    <n v="2025"/>
    <s v="August"/>
    <n v="7.7800000000000011"/>
    <n v="0"/>
  </r>
  <r>
    <s v="Brown"/>
    <n v="113.21"/>
    <x v="0"/>
    <n v="113.21"/>
    <d v="2025-08-06T00:00:00"/>
    <n v="8"/>
    <n v="2.7"/>
    <n v="2.7"/>
    <b v="0"/>
    <s v="null"/>
    <s v="No Return"/>
    <n v="905.68"/>
    <n v="2025"/>
    <s v="August"/>
    <n v="0"/>
    <n v="0"/>
  </r>
  <r>
    <s v="Black"/>
    <n v="163.27000000000001"/>
    <x v="0"/>
    <n v="163.27000000000001"/>
    <d v="2025-04-23T00:00:00"/>
    <n v="24"/>
    <n v="2.5"/>
    <n v="2.5"/>
    <b v="0"/>
    <s v="null"/>
    <s v="No Return"/>
    <n v="3918.4800000000005"/>
    <n v="2025"/>
    <s v="April"/>
    <n v="0"/>
    <n v="0"/>
  </r>
  <r>
    <s v="Black"/>
    <n v="44.58"/>
    <x v="0"/>
    <n v="44.58"/>
    <d v="2025-08-06T00:00:00"/>
    <n v="21"/>
    <s v="null"/>
    <n v="3"/>
    <b v="0"/>
    <s v="null"/>
    <s v="No Return"/>
    <n v="936.18"/>
    <n v="2025"/>
    <s v="August"/>
    <n v="0"/>
    <n v="0"/>
  </r>
  <r>
    <s v="Red"/>
    <n v="166.53"/>
    <x v="0"/>
    <n v="166.53"/>
    <d v="2025-08-06T00:00:00"/>
    <n v="28"/>
    <n v="1.7"/>
    <n v="1.7"/>
    <b v="0"/>
    <s v="null"/>
    <s v="No Return"/>
    <n v="4662.84"/>
    <n v="2025"/>
    <s v="August"/>
    <n v="0"/>
    <n v="0"/>
  </r>
  <r>
    <s v="Pink"/>
    <n v="144.61000000000001"/>
    <x v="0"/>
    <n v="144.61000000000001"/>
    <d v="2025-08-06T00:00:00"/>
    <n v="21"/>
    <n v="2.5"/>
    <n v="2.5"/>
    <b v="0"/>
    <s v="null"/>
    <s v="No Return"/>
    <n v="3036.8100000000004"/>
    <n v="2025"/>
    <s v="August"/>
    <n v="0"/>
    <n v="0"/>
  </r>
  <r>
    <s v="Navy"/>
    <n v="31"/>
    <x v="0"/>
    <n v="31"/>
    <d v="2025-08-06T00:00:00"/>
    <n v="29"/>
    <n v="1.9"/>
    <n v="1.9"/>
    <b v="0"/>
    <s v="null"/>
    <s v="No Return"/>
    <n v="899"/>
    <n v="2025"/>
    <s v="August"/>
    <n v="0"/>
    <n v="0"/>
  </r>
  <r>
    <s v="Pink"/>
    <n v="68.569999999999993"/>
    <x v="62"/>
    <n v="48.41"/>
    <d v="2025-08-06T00:00:00"/>
    <n v="4"/>
    <n v="3.5"/>
    <n v="3.5"/>
    <b v="0"/>
    <s v="null"/>
    <s v="No Return"/>
    <n v="193.64"/>
    <n v="2025"/>
    <s v="August"/>
    <n v="20.159999999999997"/>
    <n v="0"/>
  </r>
  <r>
    <s v="Red"/>
    <n v="73.040000000000006"/>
    <x v="131"/>
    <n v="31.77"/>
    <d v="2025-08-06T00:00:00"/>
    <n v="15"/>
    <n v="3"/>
    <n v="3"/>
    <b v="1"/>
    <s v="Changed Mind"/>
    <s v="Changed Mind"/>
    <n v="476.55"/>
    <n v="2025"/>
    <s v="August"/>
    <n v="41.27000000000001"/>
    <n v="1"/>
  </r>
  <r>
    <s v="Purple"/>
    <n v="95.19"/>
    <x v="0"/>
    <n v="95.19"/>
    <d v="2025-02-09T00:00:00"/>
    <n v="13"/>
    <n v="4.0999999999999996"/>
    <n v="4.0999999999999996"/>
    <b v="0"/>
    <s v="null"/>
    <s v="No Return"/>
    <n v="1237.47"/>
    <n v="2025"/>
    <s v="February"/>
    <n v="0"/>
    <n v="0"/>
  </r>
  <r>
    <s v="Purple"/>
    <n v="104.94"/>
    <x v="0"/>
    <n v="104.94"/>
    <d v="2025-08-06T00:00:00"/>
    <n v="42"/>
    <n v="2"/>
    <n v="2"/>
    <b v="0"/>
    <s v="null"/>
    <s v="No Return"/>
    <n v="4407.4799999999996"/>
    <n v="2025"/>
    <s v="August"/>
    <n v="0"/>
    <n v="0"/>
  </r>
  <r>
    <s v="Beige"/>
    <n v="97.29"/>
    <x v="0"/>
    <n v="97.29"/>
    <d v="2025-07-29T00:00:00"/>
    <n v="42"/>
    <n v="4.5"/>
    <n v="4.5"/>
    <b v="0"/>
    <s v="null"/>
    <s v="No Return"/>
    <n v="4086.1800000000003"/>
    <n v="2025"/>
    <s v="July"/>
    <n v="0"/>
    <n v="0"/>
  </r>
  <r>
    <s v="White"/>
    <n v="83.05"/>
    <x v="69"/>
    <n v="50"/>
    <d v="2025-08-06T00:00:00"/>
    <n v="5"/>
    <n v="3.4"/>
    <n v="3.4"/>
    <b v="0"/>
    <s v="null"/>
    <s v="No Return"/>
    <n v="250"/>
    <n v="2025"/>
    <s v="August"/>
    <n v="33.049999999999997"/>
    <n v="0"/>
  </r>
  <r>
    <s v="Beige"/>
    <n v="86.13"/>
    <x v="0"/>
    <n v="86.13"/>
    <d v="2025-08-06T00:00:00"/>
    <n v="28"/>
    <n v="2.7"/>
    <n v="2.7"/>
    <b v="0"/>
    <s v="null"/>
    <s v="No Return"/>
    <n v="2411.64"/>
    <n v="2025"/>
    <s v="August"/>
    <n v="0"/>
    <n v="0"/>
  </r>
  <r>
    <s v="White"/>
    <n v="104.13"/>
    <x v="132"/>
    <n v="74.239999999999995"/>
    <d v="2025-08-06T00:00:00"/>
    <n v="23"/>
    <n v="3.1"/>
    <n v="3.1"/>
    <b v="0"/>
    <s v="null"/>
    <s v="No Return"/>
    <n v="1707.52"/>
    <n v="2025"/>
    <s v="August"/>
    <n v="29.89"/>
    <n v="0"/>
  </r>
  <r>
    <s v="Green"/>
    <n v="41.7"/>
    <x v="0"/>
    <n v="41.7"/>
    <d v="2025-08-06T00:00:00"/>
    <n v="18"/>
    <n v="3.2"/>
    <n v="3.2"/>
    <b v="0"/>
    <s v="null"/>
    <s v="No Return"/>
    <n v="750.6"/>
    <n v="2025"/>
    <s v="August"/>
    <n v="0"/>
    <n v="0"/>
  </r>
  <r>
    <s v="White"/>
    <n v="80.11"/>
    <x v="0"/>
    <n v="80.11"/>
    <d v="2025-04-16T00:00:00"/>
    <n v="34"/>
    <n v="1.8"/>
    <n v="1.8"/>
    <b v="0"/>
    <s v="null"/>
    <s v="No Return"/>
    <n v="2723.74"/>
    <n v="2025"/>
    <s v="April"/>
    <n v="0"/>
    <n v="0"/>
  </r>
  <r>
    <s v="White"/>
    <n v="97.84"/>
    <x v="0"/>
    <n v="97.84"/>
    <d v="2025-08-06T00:00:00"/>
    <n v="16"/>
    <s v="null"/>
    <n v="3"/>
    <b v="0"/>
    <s v="null"/>
    <s v="No Return"/>
    <n v="1565.44"/>
    <n v="2025"/>
    <s v="August"/>
    <n v="0"/>
    <n v="0"/>
  </r>
  <r>
    <s v="Beige"/>
    <n v="77.37"/>
    <x v="110"/>
    <n v="50.14"/>
    <d v="2025-08-06T00:00:00"/>
    <n v="14"/>
    <n v="2.2999999999999998"/>
    <n v="2.2999999999999998"/>
    <b v="0"/>
    <s v="null"/>
    <s v="No Return"/>
    <n v="701.96"/>
    <n v="2025"/>
    <s v="August"/>
    <n v="27.230000000000004"/>
    <n v="0"/>
  </r>
  <r>
    <s v="Red"/>
    <n v="36.35"/>
    <x v="133"/>
    <n v="22.68"/>
    <d v="2025-08-06T00:00:00"/>
    <n v="49"/>
    <n v="4"/>
    <n v="4"/>
    <b v="1"/>
    <s v="Changed Mind"/>
    <s v="Changed Mind"/>
    <n v="1111.32"/>
    <n v="2025"/>
    <s v="August"/>
    <n v="13.670000000000002"/>
    <n v="1"/>
  </r>
  <r>
    <s v="Green"/>
    <n v="181.04"/>
    <x v="134"/>
    <n v="144.47"/>
    <d v="2025-08-06T00:00:00"/>
    <n v="17"/>
    <s v="null"/>
    <n v="3"/>
    <b v="1"/>
    <s v="Size Issue"/>
    <s v="Size Issue"/>
    <n v="2455.9899999999998"/>
    <n v="2025"/>
    <s v="August"/>
    <n v="36.569999999999993"/>
    <n v="1"/>
  </r>
  <r>
    <s v="Black"/>
    <n v="158.37"/>
    <x v="0"/>
    <n v="158.37"/>
    <d v="2025-02-15T00:00:00"/>
    <n v="33"/>
    <s v="null"/>
    <n v="3"/>
    <b v="0"/>
    <s v="null"/>
    <s v="No Return"/>
    <n v="5226.21"/>
    <n v="2025"/>
    <s v="February"/>
    <n v="0"/>
    <n v="0"/>
  </r>
  <r>
    <s v="Purple"/>
    <n v="91.98"/>
    <x v="0"/>
    <n v="91.98"/>
    <d v="2025-08-06T00:00:00"/>
    <n v="48"/>
    <n v="3.9"/>
    <n v="3.9"/>
    <b v="0"/>
    <s v="null"/>
    <s v="No Return"/>
    <n v="4415.04"/>
    <n v="2025"/>
    <s v="August"/>
    <n v="0"/>
    <n v="0"/>
  </r>
  <r>
    <s v="Brown"/>
    <n v="140.29"/>
    <x v="38"/>
    <n v="62.71"/>
    <d v="2025-08-06T00:00:00"/>
    <n v="5"/>
    <n v="4.4000000000000004"/>
    <n v="4.4000000000000004"/>
    <b v="0"/>
    <s v="null"/>
    <s v="No Return"/>
    <n v="313.55"/>
    <n v="2025"/>
    <s v="August"/>
    <n v="77.579999999999984"/>
    <n v="0"/>
  </r>
  <r>
    <s v="Red"/>
    <n v="26.01"/>
    <x v="0"/>
    <n v="26.01"/>
    <d v="2025-02-23T00:00:00"/>
    <n v="9"/>
    <n v="4"/>
    <n v="4"/>
    <b v="0"/>
    <s v="null"/>
    <s v="No Return"/>
    <n v="234.09"/>
    <n v="2025"/>
    <s v="February"/>
    <n v="0"/>
    <n v="0"/>
  </r>
  <r>
    <s v="Blue"/>
    <n v="51.06"/>
    <x v="29"/>
    <n v="46.21"/>
    <d v="2025-08-06T00:00:00"/>
    <n v="34"/>
    <n v="1.1000000000000001"/>
    <n v="1.1000000000000001"/>
    <b v="0"/>
    <s v="null"/>
    <s v="No Return"/>
    <n v="1571.14"/>
    <n v="2025"/>
    <s v="August"/>
    <n v="4.8500000000000014"/>
    <n v="0"/>
  </r>
  <r>
    <s v="Red"/>
    <n v="132.91999999999999"/>
    <x v="0"/>
    <n v="132.91999999999999"/>
    <d v="2025-08-06T00:00:00"/>
    <n v="36"/>
    <n v="1.2"/>
    <n v="1.2"/>
    <b v="0"/>
    <s v="null"/>
    <s v="No Return"/>
    <n v="4785.12"/>
    <n v="2025"/>
    <s v="August"/>
    <n v="0"/>
    <n v="0"/>
  </r>
  <r>
    <s v="Purple"/>
    <n v="16.57"/>
    <x v="0"/>
    <n v="16.57"/>
    <d v="2025-08-06T00:00:00"/>
    <n v="17"/>
    <s v="null"/>
    <n v="3"/>
    <b v="0"/>
    <s v="null"/>
    <s v="No Return"/>
    <n v="281.69"/>
    <n v="2025"/>
    <s v="August"/>
    <n v="0"/>
    <n v="0"/>
  </r>
  <r>
    <s v="Black"/>
    <n v="78.599999999999994"/>
    <x v="135"/>
    <n v="42.6"/>
    <d v="2025-08-06T00:00:00"/>
    <n v="6"/>
    <n v="2.7"/>
    <n v="2.7"/>
    <b v="0"/>
    <s v="null"/>
    <s v="No Return"/>
    <n v="255.60000000000002"/>
    <n v="2025"/>
    <s v="August"/>
    <n v="35.999999999999993"/>
    <n v="0"/>
  </r>
  <r>
    <s v="Brown"/>
    <n v="69.38"/>
    <x v="0"/>
    <n v="69.38"/>
    <d v="2025-08-06T00:00:00"/>
    <n v="43"/>
    <n v="2.4"/>
    <n v="2.4"/>
    <b v="0"/>
    <s v="null"/>
    <s v="No Return"/>
    <n v="2983.3399999999997"/>
    <n v="2025"/>
    <s v="August"/>
    <n v="0"/>
    <n v="0"/>
  </r>
  <r>
    <s v="Pink"/>
    <n v="23.58"/>
    <x v="0"/>
    <n v="23.58"/>
    <d v="2025-08-06T00:00:00"/>
    <n v="16"/>
    <n v="1.3"/>
    <n v="1.3"/>
    <b v="0"/>
    <s v="null"/>
    <s v="No Return"/>
    <n v="377.28"/>
    <n v="2025"/>
    <s v="August"/>
    <n v="0"/>
    <n v="0"/>
  </r>
  <r>
    <s v="Navy"/>
    <n v="119.91"/>
    <x v="136"/>
    <n v="86.58"/>
    <d v="2024-09-28T00:00:00"/>
    <n v="12"/>
    <n v="1.7"/>
    <n v="1.7"/>
    <b v="0"/>
    <s v="null"/>
    <s v="No Return"/>
    <n v="1038.96"/>
    <n v="2024"/>
    <s v="September"/>
    <n v="33.33"/>
    <n v="0"/>
  </r>
  <r>
    <s v="Black"/>
    <n v="111.05"/>
    <x v="87"/>
    <n v="109.5"/>
    <d v="2025-08-06T00:00:00"/>
    <n v="7"/>
    <n v="2.8"/>
    <n v="2.8"/>
    <b v="0"/>
    <s v="null"/>
    <s v="No Return"/>
    <n v="766.5"/>
    <n v="2025"/>
    <s v="August"/>
    <n v="1.5499999999999972"/>
    <n v="0"/>
  </r>
  <r>
    <s v="Gray"/>
    <n v="60.22"/>
    <x v="0"/>
    <n v="60.22"/>
    <d v="2025-08-06T00:00:00"/>
    <n v="6"/>
    <n v="2.1"/>
    <n v="2.1"/>
    <b v="0"/>
    <s v="null"/>
    <s v="No Return"/>
    <n v="361.32"/>
    <n v="2025"/>
    <s v="August"/>
    <n v="0"/>
    <n v="0"/>
  </r>
  <r>
    <s v="Navy"/>
    <n v="133.52000000000001"/>
    <x v="0"/>
    <n v="133.52000000000001"/>
    <d v="2025-08-06T00:00:00"/>
    <n v="27"/>
    <n v="3.6"/>
    <n v="3.6"/>
    <b v="0"/>
    <s v="null"/>
    <s v="No Return"/>
    <n v="3605.0400000000004"/>
    <n v="2025"/>
    <s v="August"/>
    <n v="0"/>
    <n v="0"/>
  </r>
  <r>
    <s v="Brown"/>
    <n v="54.97"/>
    <x v="137"/>
    <n v="27.7"/>
    <d v="2024-10-08T00:00:00"/>
    <n v="48"/>
    <n v="4.5"/>
    <n v="4.5"/>
    <b v="0"/>
    <s v="null"/>
    <s v="No Return"/>
    <n v="1329.6"/>
    <n v="2024"/>
    <s v="October"/>
    <n v="27.27"/>
    <n v="0"/>
  </r>
  <r>
    <s v="White"/>
    <n v="85.94"/>
    <x v="0"/>
    <n v="85.94"/>
    <d v="2025-08-06T00:00:00"/>
    <n v="42"/>
    <n v="4.3"/>
    <n v="4.3"/>
    <b v="0"/>
    <s v="null"/>
    <s v="No Return"/>
    <n v="3609.48"/>
    <n v="2025"/>
    <s v="August"/>
    <n v="0"/>
    <n v="0"/>
  </r>
  <r>
    <s v="Black"/>
    <n v="24.64"/>
    <x v="0"/>
    <n v="24.64"/>
    <d v="2025-08-06T00:00:00"/>
    <n v="6"/>
    <n v="4.4000000000000004"/>
    <n v="4.4000000000000004"/>
    <b v="0"/>
    <s v="null"/>
    <s v="No Return"/>
    <n v="147.84"/>
    <n v="2025"/>
    <s v="August"/>
    <n v="0"/>
    <n v="0"/>
  </r>
  <r>
    <s v="Blue"/>
    <n v="28.82"/>
    <x v="0"/>
    <n v="28.82"/>
    <d v="2024-10-23T00:00:00"/>
    <n v="30"/>
    <n v="2.8"/>
    <n v="2.8"/>
    <b v="0"/>
    <s v="null"/>
    <s v="No Return"/>
    <n v="864.6"/>
    <n v="2024"/>
    <s v="October"/>
    <n v="0"/>
    <n v="0"/>
  </r>
  <r>
    <s v="Pink"/>
    <n v="79.59"/>
    <x v="106"/>
    <n v="60.25"/>
    <d v="2025-08-06T00:00:00"/>
    <n v="37"/>
    <n v="1.7"/>
    <n v="1.7"/>
    <b v="0"/>
    <s v="null"/>
    <s v="No Return"/>
    <n v="2229.25"/>
    <n v="2025"/>
    <s v="August"/>
    <n v="19.340000000000003"/>
    <n v="0"/>
  </r>
  <r>
    <s v="Blue"/>
    <n v="49.44"/>
    <x v="0"/>
    <n v="49.44"/>
    <d v="2025-08-06T00:00:00"/>
    <n v="19"/>
    <n v="3.4"/>
    <n v="3.4"/>
    <b v="0"/>
    <s v="null"/>
    <s v="No Return"/>
    <n v="939.3599999999999"/>
    <n v="2025"/>
    <s v="August"/>
    <n v="0"/>
    <n v="0"/>
  </r>
  <r>
    <s v="Blue"/>
    <n v="41.46"/>
    <x v="0"/>
    <n v="41.46"/>
    <d v="2025-08-06T00:00:00"/>
    <n v="36"/>
    <n v="3.5"/>
    <n v="3.5"/>
    <b v="0"/>
    <s v="null"/>
    <s v="No Return"/>
    <n v="1492.56"/>
    <n v="2025"/>
    <s v="August"/>
    <n v="0"/>
    <n v="0"/>
  </r>
  <r>
    <s v="Beige"/>
    <n v="131.76"/>
    <x v="1"/>
    <n v="85.12"/>
    <d v="2025-08-06T00:00:00"/>
    <n v="21"/>
    <n v="4.7"/>
    <n v="4.7"/>
    <b v="0"/>
    <s v="null"/>
    <s v="No Return"/>
    <n v="1787.52"/>
    <n v="2025"/>
    <s v="August"/>
    <n v="46.639999999999986"/>
    <n v="0"/>
  </r>
  <r>
    <s v="Blue"/>
    <n v="56.53"/>
    <x v="138"/>
    <n v="40.76"/>
    <d v="2025-08-06T00:00:00"/>
    <n v="22"/>
    <s v="null"/>
    <n v="3"/>
    <b v="0"/>
    <s v="null"/>
    <s v="No Return"/>
    <n v="896.71999999999991"/>
    <n v="2025"/>
    <s v="August"/>
    <n v="15.770000000000003"/>
    <n v="0"/>
  </r>
  <r>
    <s v="Blue"/>
    <n v="111.72"/>
    <x v="79"/>
    <n v="74.52"/>
    <d v="2025-08-06T00:00:00"/>
    <n v="47"/>
    <n v="2"/>
    <n v="2"/>
    <b v="1"/>
    <s v="Quality Issue"/>
    <s v="Quality Issue"/>
    <n v="3502.4399999999996"/>
    <n v="2025"/>
    <s v="August"/>
    <n v="37.200000000000003"/>
    <n v="1"/>
  </r>
  <r>
    <s v="Beige"/>
    <n v="99.96"/>
    <x v="91"/>
    <n v="52.38"/>
    <d v="2025-08-06T00:00:00"/>
    <n v="18"/>
    <n v="2"/>
    <n v="2"/>
    <b v="1"/>
    <s v="Quality Issue"/>
    <s v="Quality Issue"/>
    <n v="942.84"/>
    <n v="2025"/>
    <s v="August"/>
    <n v="47.579999999999991"/>
    <n v="1"/>
  </r>
  <r>
    <s v="Red"/>
    <n v="110.04"/>
    <x v="19"/>
    <n v="47.21"/>
    <d v="2025-08-06T00:00:00"/>
    <n v="0"/>
    <n v="4.7"/>
    <n v="4.7"/>
    <b v="0"/>
    <s v="null"/>
    <s v="No Return"/>
    <n v="0"/>
    <n v="2025"/>
    <s v="August"/>
    <n v="62.830000000000005"/>
    <n v="0"/>
  </r>
  <r>
    <s v="Blue"/>
    <n v="141.84"/>
    <x v="0"/>
    <n v="141.84"/>
    <d v="2025-08-06T00:00:00"/>
    <n v="39"/>
    <n v="1.7"/>
    <n v="1.7"/>
    <b v="0"/>
    <s v="null"/>
    <s v="No Return"/>
    <n v="5531.76"/>
    <n v="2025"/>
    <s v="August"/>
    <n v="0"/>
    <n v="0"/>
  </r>
  <r>
    <s v="Brown"/>
    <n v="32.630000000000003"/>
    <x v="139"/>
    <n v="18.63"/>
    <d v="2025-08-06T00:00:00"/>
    <n v="5"/>
    <n v="1.1000000000000001"/>
    <n v="1.1000000000000001"/>
    <b v="0"/>
    <s v="null"/>
    <s v="No Return"/>
    <n v="93.149999999999991"/>
    <n v="2025"/>
    <s v="August"/>
    <n v="14.000000000000004"/>
    <n v="0"/>
  </r>
  <r>
    <s v="Black"/>
    <n v="189.68"/>
    <x v="140"/>
    <n v="112.29"/>
    <d v="2024-09-21T00:00:00"/>
    <n v="27"/>
    <n v="1.8"/>
    <n v="1.8"/>
    <b v="1"/>
    <s v="Damaged"/>
    <s v="Damaged"/>
    <n v="3031.8300000000004"/>
    <n v="2024"/>
    <s v="September"/>
    <n v="77.39"/>
    <n v="1"/>
  </r>
  <r>
    <s v="Pink"/>
    <n v="150.88999999999999"/>
    <x v="141"/>
    <n v="80.27"/>
    <d v="2025-08-06T00:00:00"/>
    <n v="18"/>
    <n v="4.9000000000000004"/>
    <n v="4.9000000000000004"/>
    <b v="0"/>
    <s v="null"/>
    <s v="No Return"/>
    <n v="1444.86"/>
    <n v="2025"/>
    <s v="August"/>
    <n v="70.61999999999999"/>
    <n v="0"/>
  </r>
  <r>
    <s v="Navy"/>
    <n v="42.66"/>
    <x v="53"/>
    <n v="33.49"/>
    <d v="2025-08-06T00:00:00"/>
    <n v="16"/>
    <s v="null"/>
    <n v="3"/>
    <b v="0"/>
    <s v="null"/>
    <s v="No Return"/>
    <n v="535.84"/>
    <n v="2025"/>
    <s v="August"/>
    <n v="9.1699999999999946"/>
    <n v="0"/>
  </r>
  <r>
    <s v="Red"/>
    <n v="62.05"/>
    <x v="0"/>
    <n v="62.05"/>
    <d v="2025-08-06T00:00:00"/>
    <n v="50"/>
    <n v="1.4"/>
    <n v="1.4"/>
    <b v="1"/>
    <s v="Changed Mind"/>
    <s v="Changed Mind"/>
    <n v="3102.5"/>
    <n v="2025"/>
    <s v="August"/>
    <n v="0"/>
    <n v="1"/>
  </r>
  <r>
    <s v="Green"/>
    <n v="74.319999999999993"/>
    <x v="0"/>
    <n v="74.319999999999993"/>
    <d v="2025-08-06T00:00:00"/>
    <n v="4"/>
    <n v="2.2000000000000002"/>
    <n v="2.2000000000000002"/>
    <b v="0"/>
    <s v="null"/>
    <s v="No Return"/>
    <n v="297.27999999999997"/>
    <n v="2025"/>
    <s v="August"/>
    <n v="0"/>
    <n v="0"/>
  </r>
  <r>
    <s v="Navy"/>
    <n v="217.34"/>
    <x v="0"/>
    <n v="217.34"/>
    <d v="2025-08-06T00:00:00"/>
    <n v="4"/>
    <n v="4.2"/>
    <n v="4.2"/>
    <b v="0"/>
    <s v="null"/>
    <s v="No Return"/>
    <n v="869.36"/>
    <n v="2025"/>
    <s v="August"/>
    <n v="0"/>
    <n v="0"/>
  </r>
  <r>
    <s v="White"/>
    <n v="111.14"/>
    <x v="142"/>
    <n v="48.12"/>
    <d v="2025-08-06T00:00:00"/>
    <n v="29"/>
    <n v="1.5"/>
    <n v="1.5"/>
    <b v="0"/>
    <s v="null"/>
    <s v="No Return"/>
    <n v="1395.48"/>
    <n v="2025"/>
    <s v="August"/>
    <n v="63.02"/>
    <n v="0"/>
  </r>
  <r>
    <s v="Navy"/>
    <n v="62.5"/>
    <x v="0"/>
    <n v="62.5"/>
    <d v="2025-08-06T00:00:00"/>
    <n v="0"/>
    <n v="1.9"/>
    <n v="1.9"/>
    <b v="1"/>
    <s v="Changed Mind"/>
    <s v="Changed Mind"/>
    <n v="0"/>
    <n v="2025"/>
    <s v="August"/>
    <n v="0"/>
    <n v="1"/>
  </r>
  <r>
    <s v="Blue"/>
    <n v="165.88"/>
    <x v="143"/>
    <n v="160.24"/>
    <d v="2025-08-06T00:00:00"/>
    <n v="42"/>
    <n v="2.4"/>
    <n v="2.4"/>
    <b v="0"/>
    <s v="null"/>
    <s v="No Return"/>
    <n v="6730.08"/>
    <n v="2025"/>
    <s v="August"/>
    <n v="5.6399999999999864"/>
    <n v="0"/>
  </r>
  <r>
    <s v="Brown"/>
    <n v="179.8"/>
    <x v="0"/>
    <n v="179.8"/>
    <d v="2025-08-06T00:00:00"/>
    <n v="25"/>
    <n v="1.7"/>
    <n v="1.7"/>
    <b v="0"/>
    <s v="null"/>
    <s v="No Return"/>
    <n v="4495"/>
    <n v="2025"/>
    <s v="August"/>
    <n v="0"/>
    <n v="0"/>
  </r>
  <r>
    <s v="Beige"/>
    <n v="34.15"/>
    <x v="0"/>
    <n v="34.15"/>
    <d v="2025-08-06T00:00:00"/>
    <n v="27"/>
    <n v="4.0999999999999996"/>
    <n v="4.0999999999999996"/>
    <b v="0"/>
    <s v="null"/>
    <s v="No Return"/>
    <n v="922.05"/>
    <n v="2025"/>
    <s v="August"/>
    <n v="0"/>
    <n v="0"/>
  </r>
  <r>
    <s v="Green"/>
    <n v="101.88"/>
    <x v="0"/>
    <n v="101.88"/>
    <d v="2025-03-14T00:00:00"/>
    <n v="46"/>
    <s v="null"/>
    <n v="3"/>
    <b v="1"/>
    <s v="Size Issue"/>
    <s v="Size Issue"/>
    <n v="4686.4799999999996"/>
    <n v="2025"/>
    <s v="March"/>
    <n v="0"/>
    <n v="1"/>
  </r>
  <r>
    <s v="Blue"/>
    <n v="187.58"/>
    <x v="0"/>
    <n v="187.58"/>
    <d v="2025-08-06T00:00:00"/>
    <n v="46"/>
    <n v="2.9"/>
    <n v="2.9"/>
    <b v="0"/>
    <s v="null"/>
    <s v="No Return"/>
    <n v="8628.68"/>
    <n v="2025"/>
    <s v="August"/>
    <n v="0"/>
    <n v="0"/>
  </r>
  <r>
    <s v="Pink"/>
    <n v="145.02000000000001"/>
    <x v="0"/>
    <n v="145.02000000000001"/>
    <d v="2025-08-06T00:00:00"/>
    <n v="36"/>
    <n v="2.6"/>
    <n v="2.6"/>
    <b v="0"/>
    <s v="null"/>
    <s v="No Return"/>
    <n v="5220.72"/>
    <n v="2025"/>
    <s v="August"/>
    <n v="0"/>
    <n v="0"/>
  </r>
  <r>
    <s v="Blue"/>
    <n v="101.61"/>
    <x v="144"/>
    <n v="74.28"/>
    <d v="2025-08-06T00:00:00"/>
    <n v="38"/>
    <n v="3.4"/>
    <n v="3.4"/>
    <b v="1"/>
    <s v="Damaged"/>
    <s v="Damaged"/>
    <n v="2822.64"/>
    <n v="2025"/>
    <s v="August"/>
    <n v="27.33"/>
    <n v="1"/>
  </r>
  <r>
    <s v="Beige"/>
    <n v="71.14"/>
    <x v="0"/>
    <n v="71.14"/>
    <d v="2025-08-06T00:00:00"/>
    <n v="33"/>
    <n v="3.1"/>
    <n v="3.1"/>
    <b v="0"/>
    <s v="null"/>
    <s v="No Return"/>
    <n v="2347.62"/>
    <n v="2025"/>
    <s v="August"/>
    <n v="0"/>
    <n v="0"/>
  </r>
  <r>
    <s v="Green"/>
    <n v="55.21"/>
    <x v="0"/>
    <n v="55.21"/>
    <d v="2025-08-06T00:00:00"/>
    <n v="2"/>
    <n v="3.8"/>
    <n v="3.8"/>
    <b v="1"/>
    <s v="Wrong Item"/>
    <s v="Wrong Item"/>
    <n v="110.42"/>
    <n v="2025"/>
    <s v="August"/>
    <n v="0"/>
    <n v="1"/>
  </r>
  <r>
    <s v="Black"/>
    <n v="94.96"/>
    <x v="1"/>
    <n v="61.34"/>
    <d v="2025-08-06T00:00:00"/>
    <n v="34"/>
    <n v="3.9"/>
    <n v="3.9"/>
    <b v="0"/>
    <s v="null"/>
    <s v="No Return"/>
    <n v="2085.56"/>
    <n v="2025"/>
    <s v="August"/>
    <n v="33.61999999999999"/>
    <n v="0"/>
  </r>
  <r>
    <s v="Purple"/>
    <n v="138.69"/>
    <x v="0"/>
    <n v="138.69"/>
    <d v="2024-12-02T00:00:00"/>
    <n v="0"/>
    <n v="2.9"/>
    <n v="2.9"/>
    <b v="0"/>
    <s v="null"/>
    <s v="No Return"/>
    <n v="0"/>
    <n v="2024"/>
    <s v="December"/>
    <n v="0"/>
    <n v="0"/>
  </r>
  <r>
    <s v="Navy"/>
    <n v="175.7"/>
    <x v="0"/>
    <n v="175.7"/>
    <d v="2025-02-23T00:00:00"/>
    <n v="20"/>
    <n v="3"/>
    <n v="3"/>
    <b v="0"/>
    <s v="null"/>
    <s v="No Return"/>
    <n v="3514"/>
    <n v="2025"/>
    <s v="February"/>
    <n v="0"/>
    <n v="0"/>
  </r>
  <r>
    <s v="Black"/>
    <n v="145.18"/>
    <x v="145"/>
    <n v="93.35"/>
    <d v="2025-08-06T00:00:00"/>
    <n v="25"/>
    <n v="2.2000000000000002"/>
    <n v="2.2000000000000002"/>
    <b v="0"/>
    <s v="null"/>
    <s v="No Return"/>
    <n v="2333.75"/>
    <n v="2025"/>
    <s v="August"/>
    <n v="51.830000000000013"/>
    <n v="0"/>
  </r>
  <r>
    <s v="Black"/>
    <n v="169.34"/>
    <x v="146"/>
    <n v="93.81"/>
    <d v="2025-08-06T00:00:00"/>
    <n v="37"/>
    <n v="2.7"/>
    <n v="2.7"/>
    <b v="0"/>
    <s v="null"/>
    <s v="No Return"/>
    <n v="3470.9700000000003"/>
    <n v="2025"/>
    <s v="August"/>
    <n v="75.53"/>
    <n v="0"/>
  </r>
  <r>
    <s v="Red"/>
    <n v="103.14"/>
    <x v="0"/>
    <n v="103.14"/>
    <d v="2025-08-06T00:00:00"/>
    <n v="13"/>
    <n v="4.5"/>
    <n v="4.5"/>
    <b v="0"/>
    <s v="null"/>
    <s v="No Return"/>
    <n v="1340.82"/>
    <n v="2025"/>
    <s v="August"/>
    <n v="0"/>
    <n v="0"/>
  </r>
  <r>
    <s v="Beige"/>
    <n v="97.47"/>
    <x v="147"/>
    <n v="66.28"/>
    <d v="2025-08-06T00:00:00"/>
    <n v="27"/>
    <n v="3"/>
    <n v="3"/>
    <b v="0"/>
    <s v="null"/>
    <s v="No Return"/>
    <n v="1789.56"/>
    <n v="2025"/>
    <s v="August"/>
    <n v="31.189999999999998"/>
    <n v="0"/>
  </r>
  <r>
    <s v="Navy"/>
    <n v="50.69"/>
    <x v="22"/>
    <n v="37.36"/>
    <d v="2024-10-29T00:00:00"/>
    <n v="37"/>
    <n v="4.0999999999999996"/>
    <n v="4.0999999999999996"/>
    <b v="0"/>
    <s v="null"/>
    <s v="No Return"/>
    <n v="1382.32"/>
    <n v="2024"/>
    <s v="October"/>
    <n v="13.329999999999998"/>
    <n v="0"/>
  </r>
  <r>
    <s v="Black"/>
    <n v="127.75"/>
    <x v="0"/>
    <n v="127.75"/>
    <d v="2025-08-06T00:00:00"/>
    <n v="32"/>
    <n v="3.6"/>
    <n v="3.6"/>
    <b v="0"/>
    <s v="null"/>
    <s v="No Return"/>
    <n v="4088"/>
    <n v="2025"/>
    <s v="August"/>
    <n v="0"/>
    <n v="0"/>
  </r>
  <r>
    <s v="Black"/>
    <n v="111.64"/>
    <x v="0"/>
    <n v="111.64"/>
    <d v="2025-08-06T00:00:00"/>
    <n v="13"/>
    <n v="4.8"/>
    <n v="4.8"/>
    <b v="0"/>
    <s v="null"/>
    <s v="No Return"/>
    <n v="1451.32"/>
    <n v="2025"/>
    <s v="August"/>
    <n v="0"/>
    <n v="0"/>
  </r>
  <r>
    <s v="Purple"/>
    <n v="134.6"/>
    <x v="148"/>
    <n v="118.99"/>
    <d v="2025-08-06T00:00:00"/>
    <n v="47"/>
    <n v="3.9"/>
    <n v="3.9"/>
    <b v="0"/>
    <s v="null"/>
    <s v="No Return"/>
    <n v="5592.53"/>
    <n v="2025"/>
    <s v="August"/>
    <n v="15.61"/>
    <n v="0"/>
  </r>
  <r>
    <s v="Purple"/>
    <n v="56.05"/>
    <x v="0"/>
    <n v="56.05"/>
    <d v="2025-07-16T00:00:00"/>
    <n v="9"/>
    <s v="null"/>
    <n v="3"/>
    <b v="0"/>
    <s v="null"/>
    <s v="No Return"/>
    <n v="504.45"/>
    <n v="2025"/>
    <s v="July"/>
    <n v="0"/>
    <n v="0"/>
  </r>
  <r>
    <s v="Purple"/>
    <n v="106.2"/>
    <x v="0"/>
    <n v="106.2"/>
    <d v="2025-08-06T00:00:00"/>
    <n v="35"/>
    <n v="4.5"/>
    <n v="4.5"/>
    <b v="0"/>
    <s v="null"/>
    <s v="No Return"/>
    <n v="3717"/>
    <n v="2025"/>
    <s v="August"/>
    <n v="0"/>
    <n v="0"/>
  </r>
  <r>
    <s v="Green"/>
    <n v="104.26"/>
    <x v="149"/>
    <n v="82.78"/>
    <d v="2025-08-06T00:00:00"/>
    <n v="31"/>
    <n v="3"/>
    <n v="3"/>
    <b v="0"/>
    <s v="null"/>
    <s v="No Return"/>
    <n v="2566.1799999999998"/>
    <n v="2025"/>
    <s v="August"/>
    <n v="21.480000000000004"/>
    <n v="0"/>
  </r>
  <r>
    <s v="Purple"/>
    <n v="24.53"/>
    <x v="0"/>
    <n v="24.53"/>
    <d v="2024-08-20T00:00:00"/>
    <n v="44"/>
    <n v="4.2"/>
    <n v="4.2"/>
    <b v="0"/>
    <s v="null"/>
    <s v="No Return"/>
    <n v="1079.3200000000002"/>
    <n v="2024"/>
    <s v="August"/>
    <n v="0"/>
    <n v="0"/>
  </r>
  <r>
    <s v="Green"/>
    <n v="131.25"/>
    <x v="0"/>
    <n v="131.25"/>
    <d v="2025-06-18T00:00:00"/>
    <n v="12"/>
    <n v="1.6"/>
    <n v="1.6"/>
    <b v="0"/>
    <s v="null"/>
    <s v="No Return"/>
    <n v="1575"/>
    <n v="2025"/>
    <s v="June"/>
    <n v="0"/>
    <n v="0"/>
  </r>
  <r>
    <s v="Red"/>
    <n v="72.849999999999994"/>
    <x v="0"/>
    <n v="72.849999999999994"/>
    <d v="2025-08-06T00:00:00"/>
    <n v="25"/>
    <n v="3.8"/>
    <n v="3.8"/>
    <b v="0"/>
    <s v="null"/>
    <s v="No Return"/>
    <n v="1821.2499999999998"/>
    <n v="2025"/>
    <s v="August"/>
    <n v="0"/>
    <n v="0"/>
  </r>
  <r>
    <s v="Green"/>
    <n v="135.38999999999999"/>
    <x v="0"/>
    <n v="135.38999999999999"/>
    <d v="2025-08-06T00:00:00"/>
    <n v="26"/>
    <n v="3.9"/>
    <n v="3.9"/>
    <b v="0"/>
    <s v="null"/>
    <s v="No Return"/>
    <n v="3520.1399999999994"/>
    <n v="2025"/>
    <s v="August"/>
    <n v="0"/>
    <n v="0"/>
  </r>
  <r>
    <s v="Navy"/>
    <n v="166.94"/>
    <x v="127"/>
    <n v="159.93"/>
    <d v="2025-08-06T00:00:00"/>
    <n v="17"/>
    <n v="2.6"/>
    <n v="2.6"/>
    <b v="1"/>
    <s v="Color Mismatch"/>
    <s v="Color Mismatch"/>
    <n v="2718.81"/>
    <n v="2025"/>
    <s v="August"/>
    <n v="7.0099999999999909"/>
    <n v="1"/>
  </r>
  <r>
    <s v="Green"/>
    <n v="135.36000000000001"/>
    <x v="90"/>
    <n v="78.91"/>
    <d v="2024-12-20T00:00:00"/>
    <n v="17"/>
    <n v="4.3"/>
    <n v="4.3"/>
    <b v="0"/>
    <s v="null"/>
    <s v="No Return"/>
    <n v="1341.47"/>
    <n v="2024"/>
    <s v="December"/>
    <n v="56.450000000000017"/>
    <n v="0"/>
  </r>
  <r>
    <s v="Blue"/>
    <n v="96.05"/>
    <x v="0"/>
    <n v="96.05"/>
    <d v="2024-09-09T00:00:00"/>
    <n v="15"/>
    <n v="4"/>
    <n v="4"/>
    <b v="0"/>
    <s v="null"/>
    <s v="No Return"/>
    <n v="1440.75"/>
    <n v="2024"/>
    <s v="September"/>
    <n v="0"/>
    <n v="0"/>
  </r>
  <r>
    <s v="Red"/>
    <n v="116.1"/>
    <x v="0"/>
    <n v="116.1"/>
    <d v="2025-08-06T00:00:00"/>
    <n v="27"/>
    <n v="3.6"/>
    <n v="3.6"/>
    <b v="1"/>
    <s v="Changed Mind"/>
    <s v="Changed Mind"/>
    <n v="3134.7"/>
    <n v="2025"/>
    <s v="August"/>
    <n v="0"/>
    <n v="1"/>
  </r>
  <r>
    <s v="Black"/>
    <n v="91.53"/>
    <x v="0"/>
    <n v="91.53"/>
    <d v="2025-08-06T00:00:00"/>
    <n v="8"/>
    <n v="1.5"/>
    <n v="1.5"/>
    <b v="0"/>
    <s v="null"/>
    <s v="No Return"/>
    <n v="732.24"/>
    <n v="2025"/>
    <s v="August"/>
    <n v="0"/>
    <n v="0"/>
  </r>
  <r>
    <s v="Gray"/>
    <n v="102.16"/>
    <x v="0"/>
    <n v="102.16"/>
    <d v="2025-08-06T00:00:00"/>
    <n v="50"/>
    <s v="null"/>
    <n v="3"/>
    <b v="0"/>
    <s v="null"/>
    <s v="No Return"/>
    <n v="5108"/>
    <n v="2025"/>
    <s v="August"/>
    <n v="0"/>
    <n v="0"/>
  </r>
  <r>
    <s v="Gray"/>
    <n v="67.739999999999995"/>
    <x v="150"/>
    <n v="65.5"/>
    <d v="2025-08-06T00:00:00"/>
    <n v="23"/>
    <n v="1.5"/>
    <n v="1.5"/>
    <b v="0"/>
    <s v="null"/>
    <s v="No Return"/>
    <n v="1506.5"/>
    <n v="2025"/>
    <s v="August"/>
    <n v="2.2399999999999949"/>
    <n v="0"/>
  </r>
  <r>
    <s v="Green"/>
    <n v="38.340000000000003"/>
    <x v="0"/>
    <n v="38.340000000000003"/>
    <d v="2025-08-06T00:00:00"/>
    <n v="14"/>
    <n v="1.4"/>
    <n v="1.4"/>
    <b v="0"/>
    <s v="null"/>
    <s v="No Return"/>
    <n v="536.76"/>
    <n v="2025"/>
    <s v="August"/>
    <n v="0"/>
    <n v="0"/>
  </r>
  <r>
    <s v="Gray"/>
    <n v="60.49"/>
    <x v="0"/>
    <n v="60.49"/>
    <d v="2025-08-06T00:00:00"/>
    <n v="30"/>
    <n v="2.5"/>
    <n v="2.5"/>
    <b v="0"/>
    <s v="null"/>
    <s v="No Return"/>
    <n v="1814.7"/>
    <n v="2025"/>
    <s v="August"/>
    <n v="0"/>
    <n v="0"/>
  </r>
  <r>
    <s v="Navy"/>
    <n v="90.27"/>
    <x v="0"/>
    <n v="90.27"/>
    <d v="2025-04-16T00:00:00"/>
    <n v="35"/>
    <n v="4.2"/>
    <n v="4.2"/>
    <b v="0"/>
    <s v="null"/>
    <s v="No Return"/>
    <n v="3159.45"/>
    <n v="2025"/>
    <s v="April"/>
    <n v="0"/>
    <n v="0"/>
  </r>
  <r>
    <s v="Red"/>
    <n v="45.42"/>
    <x v="0"/>
    <n v="45.42"/>
    <d v="2025-08-06T00:00:00"/>
    <n v="36"/>
    <n v="1.3"/>
    <n v="1.3"/>
    <b v="0"/>
    <s v="null"/>
    <s v="No Return"/>
    <n v="1635.1200000000001"/>
    <n v="2025"/>
    <s v="August"/>
    <n v="0"/>
    <n v="0"/>
  </r>
  <r>
    <s v="Purple"/>
    <n v="58.56"/>
    <x v="0"/>
    <n v="58.56"/>
    <d v="2025-01-23T00:00:00"/>
    <n v="21"/>
    <n v="2.2999999999999998"/>
    <n v="2.2999999999999998"/>
    <b v="0"/>
    <s v="null"/>
    <s v="No Return"/>
    <n v="1229.76"/>
    <n v="2025"/>
    <s v="January"/>
    <n v="0"/>
    <n v="0"/>
  </r>
  <r>
    <s v="Pink"/>
    <n v="167.64"/>
    <x v="0"/>
    <n v="167.64"/>
    <d v="2025-08-06T00:00:00"/>
    <n v="18"/>
    <n v="4.0999999999999996"/>
    <n v="4.0999999999999996"/>
    <b v="0"/>
    <s v="null"/>
    <s v="No Return"/>
    <n v="3017.5199999999995"/>
    <n v="2025"/>
    <s v="August"/>
    <n v="0"/>
    <n v="0"/>
  </r>
  <r>
    <s v="Red"/>
    <n v="193.14"/>
    <x v="0"/>
    <n v="193.14"/>
    <d v="2025-08-06T00:00:00"/>
    <n v="7"/>
    <n v="3.5"/>
    <n v="3.5"/>
    <b v="0"/>
    <s v="null"/>
    <s v="No Return"/>
    <n v="1351.98"/>
    <n v="2025"/>
    <s v="August"/>
    <n v="0"/>
    <n v="0"/>
  </r>
  <r>
    <s v="Gray"/>
    <n v="60.06"/>
    <x v="151"/>
    <n v="50.69"/>
    <d v="2025-08-06T00:00:00"/>
    <n v="49"/>
    <n v="2"/>
    <n v="2"/>
    <b v="1"/>
    <s v="Color Mismatch"/>
    <s v="Color Mismatch"/>
    <n v="2483.81"/>
    <n v="2025"/>
    <s v="August"/>
    <n v="9.3700000000000045"/>
    <n v="1"/>
  </r>
  <r>
    <s v="Gray"/>
    <n v="35.369999999999997"/>
    <x v="0"/>
    <n v="35.369999999999997"/>
    <d v="2025-08-06T00:00:00"/>
    <n v="29"/>
    <n v="4.7"/>
    <n v="4.7"/>
    <b v="0"/>
    <s v="null"/>
    <s v="No Return"/>
    <n v="1025.73"/>
    <n v="2025"/>
    <s v="August"/>
    <n v="0"/>
    <n v="0"/>
  </r>
  <r>
    <s v="Purple"/>
    <n v="39.85"/>
    <x v="0"/>
    <n v="39.85"/>
    <d v="2025-08-06T00:00:00"/>
    <n v="28"/>
    <n v="2.4"/>
    <n v="2.4"/>
    <b v="0"/>
    <s v="null"/>
    <s v="No Return"/>
    <n v="1115.8"/>
    <n v="2025"/>
    <s v="August"/>
    <n v="0"/>
    <n v="0"/>
  </r>
  <r>
    <s v="Black"/>
    <n v="85.34"/>
    <x v="152"/>
    <n v="34.65"/>
    <d v="2025-08-06T00:00:00"/>
    <n v="5"/>
    <n v="4.9000000000000004"/>
    <n v="4.9000000000000004"/>
    <b v="0"/>
    <s v="null"/>
    <s v="No Return"/>
    <n v="173.25"/>
    <n v="2025"/>
    <s v="August"/>
    <n v="50.690000000000005"/>
    <n v="0"/>
  </r>
  <r>
    <s v="White"/>
    <n v="81.17"/>
    <x v="0"/>
    <n v="81.17"/>
    <d v="2025-08-06T00:00:00"/>
    <n v="21"/>
    <n v="1.2"/>
    <n v="1.2"/>
    <b v="0"/>
    <s v="null"/>
    <s v="No Return"/>
    <n v="1704.57"/>
    <n v="2025"/>
    <s v="August"/>
    <n v="0"/>
    <n v="0"/>
  </r>
  <r>
    <s v="White"/>
    <n v="16.809999999999999"/>
    <x v="0"/>
    <n v="16.809999999999999"/>
    <d v="2025-07-31T00:00:00"/>
    <n v="16"/>
    <n v="2.8"/>
    <n v="2.8"/>
    <b v="0"/>
    <s v="null"/>
    <s v="No Return"/>
    <n v="268.95999999999998"/>
    <n v="2025"/>
    <s v="July"/>
    <n v="0"/>
    <n v="0"/>
  </r>
  <r>
    <s v="Black"/>
    <n v="115.71"/>
    <x v="153"/>
    <n v="52.07"/>
    <d v="2025-08-06T00:00:00"/>
    <n v="6"/>
    <n v="1.6"/>
    <n v="1.6"/>
    <b v="0"/>
    <s v="null"/>
    <s v="No Return"/>
    <n v="312.42"/>
    <n v="2025"/>
    <s v="August"/>
    <n v="63.639999999999993"/>
    <n v="0"/>
  </r>
  <r>
    <s v="Pink"/>
    <n v="49.87"/>
    <x v="0"/>
    <n v="49.87"/>
    <d v="2025-08-06T00:00:00"/>
    <n v="17"/>
    <n v="2.1"/>
    <n v="2.1"/>
    <b v="0"/>
    <s v="null"/>
    <s v="No Return"/>
    <n v="847.79"/>
    <n v="2025"/>
    <s v="August"/>
    <n v="0"/>
    <n v="0"/>
  </r>
  <r>
    <s v="Beige"/>
    <n v="107.96"/>
    <x v="154"/>
    <n v="50.85"/>
    <d v="2025-08-06T00:00:00"/>
    <n v="2"/>
    <n v="4.9000000000000004"/>
    <n v="4.9000000000000004"/>
    <b v="0"/>
    <s v="null"/>
    <s v="No Return"/>
    <n v="101.7"/>
    <n v="2025"/>
    <s v="August"/>
    <n v="57.109999999999992"/>
    <n v="0"/>
  </r>
  <r>
    <s v="Black"/>
    <n v="138.35"/>
    <x v="155"/>
    <n v="94.49"/>
    <d v="2025-08-06T00:00:00"/>
    <n v="3"/>
    <n v="2.5"/>
    <n v="2.5"/>
    <b v="0"/>
    <s v="null"/>
    <s v="No Return"/>
    <n v="283.46999999999997"/>
    <n v="2025"/>
    <s v="August"/>
    <n v="43.86"/>
    <n v="0"/>
  </r>
  <r>
    <s v="Red"/>
    <n v="32.01"/>
    <x v="0"/>
    <n v="32.01"/>
    <d v="2025-05-09T00:00:00"/>
    <n v="43"/>
    <n v="3.4"/>
    <n v="3.4"/>
    <b v="1"/>
    <s v="Wrong Item"/>
    <s v="Wrong Item"/>
    <n v="1376.4299999999998"/>
    <n v="2025"/>
    <s v="May"/>
    <n v="0"/>
    <n v="1"/>
  </r>
  <r>
    <s v="Black"/>
    <n v="129.08000000000001"/>
    <x v="156"/>
    <n v="63.77"/>
    <d v="2025-08-06T00:00:00"/>
    <n v="10"/>
    <n v="4.4000000000000004"/>
    <n v="4.4000000000000004"/>
    <b v="0"/>
    <s v="null"/>
    <s v="No Return"/>
    <n v="637.70000000000005"/>
    <n v="2025"/>
    <s v="August"/>
    <n v="65.31"/>
    <n v="0"/>
  </r>
  <r>
    <s v="Gray"/>
    <n v="68.569999999999993"/>
    <x v="43"/>
    <n v="29.9"/>
    <d v="2025-08-06T00:00:00"/>
    <n v="30"/>
    <n v="1.8"/>
    <n v="1.8"/>
    <b v="0"/>
    <s v="null"/>
    <s v="No Return"/>
    <n v="897"/>
    <n v="2025"/>
    <s v="August"/>
    <n v="38.669999999999995"/>
    <n v="0"/>
  </r>
  <r>
    <s v="Gray"/>
    <n v="46.46"/>
    <x v="0"/>
    <n v="46.46"/>
    <d v="2025-08-06T00:00:00"/>
    <n v="30"/>
    <s v="null"/>
    <n v="3"/>
    <b v="0"/>
    <s v="null"/>
    <s v="No Return"/>
    <n v="1393.8"/>
    <n v="2025"/>
    <s v="August"/>
    <n v="0"/>
    <n v="0"/>
  </r>
  <r>
    <s v="White"/>
    <n v="124.68"/>
    <x v="46"/>
    <n v="52.12"/>
    <d v="2025-08-06T00:00:00"/>
    <n v="44"/>
    <n v="3.2"/>
    <n v="3.2"/>
    <b v="0"/>
    <s v="null"/>
    <s v="No Return"/>
    <n v="2293.2799999999997"/>
    <n v="2025"/>
    <s v="August"/>
    <n v="72.56"/>
    <n v="0"/>
  </r>
  <r>
    <s v="Red"/>
    <n v="36.85"/>
    <x v="0"/>
    <n v="36.85"/>
    <d v="2025-07-03T00:00:00"/>
    <n v="0"/>
    <n v="4.4000000000000004"/>
    <n v="4.4000000000000004"/>
    <b v="0"/>
    <s v="null"/>
    <s v="No Return"/>
    <n v="0"/>
    <n v="2025"/>
    <s v="July"/>
    <n v="0"/>
    <n v="0"/>
  </r>
  <r>
    <s v="Black"/>
    <n v="229.63"/>
    <x v="157"/>
    <n v="228.94"/>
    <d v="2025-08-06T00:00:00"/>
    <n v="30"/>
    <n v="3.4"/>
    <n v="3.4"/>
    <b v="0"/>
    <s v="null"/>
    <s v="No Return"/>
    <n v="6868.2"/>
    <n v="2025"/>
    <s v="August"/>
    <n v="0.68999999999999773"/>
    <n v="0"/>
  </r>
  <r>
    <s v="Navy"/>
    <n v="74.09"/>
    <x v="0"/>
    <n v="74.09"/>
    <d v="2024-09-07T00:00:00"/>
    <n v="35"/>
    <n v="3.4"/>
    <n v="3.4"/>
    <b v="0"/>
    <s v="null"/>
    <s v="No Return"/>
    <n v="2593.15"/>
    <n v="2024"/>
    <s v="September"/>
    <n v="0"/>
    <n v="0"/>
  </r>
  <r>
    <s v="Brown"/>
    <n v="27.22"/>
    <x v="0"/>
    <n v="27.22"/>
    <d v="2024-09-09T00:00:00"/>
    <n v="14"/>
    <n v="2.4"/>
    <n v="2.4"/>
    <b v="0"/>
    <s v="null"/>
    <s v="No Return"/>
    <n v="381.08"/>
    <n v="2024"/>
    <s v="September"/>
    <n v="0"/>
    <n v="0"/>
  </r>
  <r>
    <s v="Purple"/>
    <n v="32.64"/>
    <x v="87"/>
    <n v="32.18"/>
    <d v="2025-05-06T00:00:00"/>
    <n v="29"/>
    <n v="1.5"/>
    <n v="1.5"/>
    <b v="1"/>
    <s v="Changed Mind"/>
    <s v="Changed Mind"/>
    <n v="933.22"/>
    <n v="2025"/>
    <s v="May"/>
    <n v="0.46000000000000085"/>
    <n v="1"/>
  </r>
  <r>
    <s v="Purple"/>
    <n v="30.25"/>
    <x v="158"/>
    <n v="26.68"/>
    <d v="2025-08-06T00:00:00"/>
    <n v="30"/>
    <n v="3.4"/>
    <n v="3.4"/>
    <b v="0"/>
    <s v="null"/>
    <s v="No Return"/>
    <n v="800.4"/>
    <n v="2025"/>
    <s v="August"/>
    <n v="3.5700000000000003"/>
    <n v="0"/>
  </r>
  <r>
    <s v="Brown"/>
    <n v="180.57"/>
    <x v="0"/>
    <n v="180.57"/>
    <d v="2025-08-06T00:00:00"/>
    <n v="28"/>
    <s v="null"/>
    <n v="3"/>
    <b v="0"/>
    <s v="null"/>
    <s v="No Return"/>
    <n v="5055.96"/>
    <n v="2025"/>
    <s v="August"/>
    <n v="0"/>
    <n v="0"/>
  </r>
  <r>
    <s v="White"/>
    <n v="96.55"/>
    <x v="0"/>
    <n v="96.55"/>
    <d v="2025-08-06T00:00:00"/>
    <n v="17"/>
    <n v="4.4000000000000004"/>
    <n v="4.4000000000000004"/>
    <b v="0"/>
    <s v="null"/>
    <s v="No Return"/>
    <n v="1641.35"/>
    <n v="2025"/>
    <s v="August"/>
    <n v="0"/>
    <n v="0"/>
  </r>
  <r>
    <s v="Pink"/>
    <n v="68.53"/>
    <x v="159"/>
    <n v="31.32"/>
    <d v="2025-08-06T00:00:00"/>
    <n v="38"/>
    <n v="2.9"/>
    <n v="2.9"/>
    <b v="0"/>
    <s v="null"/>
    <s v="No Return"/>
    <n v="1190.1600000000001"/>
    <n v="2025"/>
    <s v="August"/>
    <n v="37.21"/>
    <n v="0"/>
  </r>
  <r>
    <s v="White"/>
    <n v="71.94"/>
    <x v="0"/>
    <n v="71.94"/>
    <d v="2025-08-06T00:00:00"/>
    <n v="45"/>
    <n v="3.3"/>
    <n v="3.3"/>
    <b v="0"/>
    <s v="null"/>
    <s v="No Return"/>
    <n v="3237.2999999999997"/>
    <n v="2025"/>
    <s v="August"/>
    <n v="0"/>
    <n v="0"/>
  </r>
  <r>
    <s v="Blue"/>
    <n v="80.72"/>
    <x v="160"/>
    <n v="72.73"/>
    <d v="2025-08-06T00:00:00"/>
    <n v="37"/>
    <n v="2.5"/>
    <n v="2.5"/>
    <b v="0"/>
    <s v="null"/>
    <s v="No Return"/>
    <n v="2691.01"/>
    <n v="2025"/>
    <s v="August"/>
    <n v="7.9899999999999949"/>
    <n v="0"/>
  </r>
  <r>
    <s v="Green"/>
    <n v="208.8"/>
    <x v="0"/>
    <n v="208.8"/>
    <d v="2025-08-06T00:00:00"/>
    <n v="13"/>
    <n v="1.6"/>
    <n v="1.6"/>
    <b v="0"/>
    <s v="null"/>
    <s v="No Return"/>
    <n v="2714.4"/>
    <n v="2025"/>
    <s v="August"/>
    <n v="0"/>
    <n v="0"/>
  </r>
  <r>
    <s v="Navy"/>
    <n v="158.15"/>
    <x v="161"/>
    <n v="72.59"/>
    <d v="2025-08-06T00:00:00"/>
    <n v="36"/>
    <n v="4.5"/>
    <n v="4.5"/>
    <b v="0"/>
    <s v="null"/>
    <s v="No Return"/>
    <n v="2613.2400000000002"/>
    <n v="2025"/>
    <s v="August"/>
    <n v="85.56"/>
    <n v="0"/>
  </r>
  <r>
    <s v="White"/>
    <n v="85.92"/>
    <x v="0"/>
    <n v="85.92"/>
    <d v="2025-08-06T00:00:00"/>
    <n v="12"/>
    <s v="null"/>
    <n v="3"/>
    <b v="0"/>
    <s v="null"/>
    <s v="No Return"/>
    <n v="1031.04"/>
    <n v="2025"/>
    <s v="August"/>
    <n v="0"/>
    <n v="0"/>
  </r>
  <r>
    <s v="Pink"/>
    <n v="69.59"/>
    <x v="0"/>
    <n v="69.59"/>
    <d v="2024-09-26T00:00:00"/>
    <n v="38"/>
    <n v="1.5"/>
    <n v="1.5"/>
    <b v="0"/>
    <s v="null"/>
    <s v="No Return"/>
    <n v="2644.42"/>
    <n v="2024"/>
    <s v="September"/>
    <n v="0"/>
    <n v="0"/>
  </r>
  <r>
    <s v="Red"/>
    <n v="136.16999999999999"/>
    <x v="35"/>
    <n v="110.16"/>
    <d v="2025-08-06T00:00:00"/>
    <n v="14"/>
    <s v="null"/>
    <n v="3"/>
    <b v="0"/>
    <s v="null"/>
    <s v="No Return"/>
    <n v="1542.24"/>
    <n v="2025"/>
    <s v="August"/>
    <n v="26.009999999999991"/>
    <n v="0"/>
  </r>
  <r>
    <s v="Pink"/>
    <n v="124.26"/>
    <x v="0"/>
    <n v="124.26"/>
    <d v="2024-08-08T00:00:00"/>
    <n v="44"/>
    <n v="4"/>
    <n v="4"/>
    <b v="0"/>
    <s v="null"/>
    <s v="No Return"/>
    <n v="5467.4400000000005"/>
    <n v="2024"/>
    <s v="August"/>
    <n v="0"/>
    <n v="0"/>
  </r>
  <r>
    <s v="Black"/>
    <n v="129.33000000000001"/>
    <x v="0"/>
    <n v="129.33000000000001"/>
    <d v="2025-08-06T00:00:00"/>
    <n v="15"/>
    <n v="3.1"/>
    <n v="3.1"/>
    <b v="0"/>
    <s v="null"/>
    <s v="No Return"/>
    <n v="1939.9500000000003"/>
    <n v="2025"/>
    <s v="August"/>
    <n v="0"/>
    <n v="0"/>
  </r>
  <r>
    <s v="Navy"/>
    <n v="123.93"/>
    <x v="162"/>
    <n v="86.75"/>
    <d v="2025-07-31T00:00:00"/>
    <n v="39"/>
    <n v="1.9"/>
    <n v="1.9"/>
    <b v="0"/>
    <s v="null"/>
    <s v="No Return"/>
    <n v="3383.25"/>
    <n v="2025"/>
    <s v="July"/>
    <n v="37.180000000000007"/>
    <n v="0"/>
  </r>
  <r>
    <s v="Beige"/>
    <n v="62.76"/>
    <x v="0"/>
    <n v="62.76"/>
    <d v="2025-08-06T00:00:00"/>
    <n v="12"/>
    <n v="4.7"/>
    <n v="4.7"/>
    <b v="0"/>
    <s v="null"/>
    <s v="No Return"/>
    <n v="753.12"/>
    <n v="2025"/>
    <s v="August"/>
    <n v="0"/>
    <n v="0"/>
  </r>
  <r>
    <s v="Blue"/>
    <n v="74.540000000000006"/>
    <x v="0"/>
    <n v="74.540000000000006"/>
    <d v="2024-11-07T00:00:00"/>
    <n v="4"/>
    <n v="3.5"/>
    <n v="3.5"/>
    <b v="0"/>
    <s v="null"/>
    <s v="No Return"/>
    <n v="298.16000000000003"/>
    <n v="2024"/>
    <s v="November"/>
    <n v="0"/>
    <n v="0"/>
  </r>
  <r>
    <s v="Pink"/>
    <n v="114.03"/>
    <x v="0"/>
    <n v="114.03"/>
    <d v="2025-08-06T00:00:00"/>
    <n v="2"/>
    <s v="null"/>
    <n v="3"/>
    <b v="0"/>
    <s v="null"/>
    <s v="No Return"/>
    <n v="228.06"/>
    <n v="2025"/>
    <s v="August"/>
    <n v="0"/>
    <n v="0"/>
  </r>
  <r>
    <s v="White"/>
    <n v="20.59"/>
    <x v="163"/>
    <n v="14.91"/>
    <d v="2025-08-06T00:00:00"/>
    <n v="36"/>
    <s v="null"/>
    <n v="3"/>
    <b v="0"/>
    <s v="null"/>
    <s v="No Return"/>
    <n v="536.76"/>
    <n v="2025"/>
    <s v="August"/>
    <n v="5.68"/>
    <n v="0"/>
  </r>
  <r>
    <s v="Blue"/>
    <n v="167.86"/>
    <x v="0"/>
    <n v="167.86"/>
    <d v="2025-08-06T00:00:00"/>
    <n v="17"/>
    <n v="3.2"/>
    <n v="3.2"/>
    <b v="0"/>
    <s v="null"/>
    <s v="No Return"/>
    <n v="2853.6200000000003"/>
    <n v="2025"/>
    <s v="August"/>
    <n v="0"/>
    <n v="0"/>
  </r>
  <r>
    <s v="Gray"/>
    <n v="62.2"/>
    <x v="164"/>
    <n v="38.75"/>
    <d v="2025-08-06T00:00:00"/>
    <n v="16"/>
    <n v="3.1"/>
    <n v="3.1"/>
    <b v="0"/>
    <s v="null"/>
    <s v="No Return"/>
    <n v="620"/>
    <n v="2025"/>
    <s v="August"/>
    <n v="23.450000000000003"/>
    <n v="0"/>
  </r>
  <r>
    <s v="Pink"/>
    <n v="223.69"/>
    <x v="165"/>
    <n v="209.6"/>
    <d v="2025-08-06T00:00:00"/>
    <n v="18"/>
    <n v="1.9"/>
    <n v="1.9"/>
    <b v="0"/>
    <s v="null"/>
    <s v="No Return"/>
    <n v="3772.7999999999997"/>
    <n v="2025"/>
    <s v="August"/>
    <n v="14.090000000000003"/>
    <n v="0"/>
  </r>
  <r>
    <s v="Blue"/>
    <n v="67.13"/>
    <x v="0"/>
    <n v="67.13"/>
    <d v="2025-08-06T00:00:00"/>
    <n v="3"/>
    <n v="1.4"/>
    <n v="1.4"/>
    <b v="0"/>
    <s v="null"/>
    <s v="No Return"/>
    <n v="201.39"/>
    <n v="2025"/>
    <s v="August"/>
    <n v="0"/>
    <n v="0"/>
  </r>
  <r>
    <s v="Red"/>
    <n v="144.81"/>
    <x v="79"/>
    <n v="96.59"/>
    <d v="2025-08-06T00:00:00"/>
    <n v="33"/>
    <n v="2.8"/>
    <n v="2.8"/>
    <b v="0"/>
    <s v="null"/>
    <s v="No Return"/>
    <n v="3187.4700000000003"/>
    <n v="2025"/>
    <s v="August"/>
    <n v="48.22"/>
    <n v="0"/>
  </r>
  <r>
    <s v="Purple"/>
    <n v="152.93"/>
    <x v="166"/>
    <n v="71.88"/>
    <d v="2025-08-06T00:00:00"/>
    <n v="2"/>
    <n v="4.5999999999999996"/>
    <n v="4.5999999999999996"/>
    <b v="1"/>
    <s v="Changed Mind"/>
    <s v="Changed Mind"/>
    <n v="143.76"/>
    <n v="2025"/>
    <s v="August"/>
    <n v="81.050000000000011"/>
    <n v="1"/>
  </r>
  <r>
    <s v="White"/>
    <n v="111.29"/>
    <x v="0"/>
    <n v="111.29"/>
    <d v="2025-08-06T00:00:00"/>
    <n v="48"/>
    <n v="4.9000000000000004"/>
    <n v="4.9000000000000004"/>
    <b v="0"/>
    <s v="null"/>
    <s v="No Return"/>
    <n v="5341.92"/>
    <n v="2025"/>
    <s v="August"/>
    <n v="0"/>
    <n v="0"/>
  </r>
  <r>
    <s v="Pink"/>
    <n v="159.18"/>
    <x v="0"/>
    <n v="159.18"/>
    <d v="2025-08-06T00:00:00"/>
    <n v="38"/>
    <n v="2.4"/>
    <n v="2.4"/>
    <b v="1"/>
    <s v="Quality Issue"/>
    <s v="Quality Issue"/>
    <n v="6048.84"/>
    <n v="2025"/>
    <s v="August"/>
    <n v="0"/>
    <n v="1"/>
  </r>
  <r>
    <s v="White"/>
    <n v="215.93"/>
    <x v="0"/>
    <n v="215.93"/>
    <d v="2025-08-06T00:00:00"/>
    <n v="43"/>
    <n v="3.5"/>
    <n v="3.5"/>
    <b v="0"/>
    <s v="null"/>
    <s v="No Return"/>
    <n v="9284.99"/>
    <n v="2025"/>
    <s v="August"/>
    <n v="0"/>
    <n v="0"/>
  </r>
  <r>
    <s v="Beige"/>
    <n v="51.69"/>
    <x v="167"/>
    <n v="34.43"/>
    <d v="2024-08-07T00:00:00"/>
    <n v="36"/>
    <n v="3.4"/>
    <n v="3.4"/>
    <b v="0"/>
    <s v="null"/>
    <s v="No Return"/>
    <n v="1239.48"/>
    <n v="2024"/>
    <s v="August"/>
    <n v="17.259999999999998"/>
    <n v="0"/>
  </r>
  <r>
    <s v="Pink"/>
    <n v="137.38"/>
    <x v="0"/>
    <n v="137.38"/>
    <d v="2025-08-06T00:00:00"/>
    <n v="43"/>
    <n v="3.5"/>
    <n v="3.5"/>
    <b v="0"/>
    <s v="null"/>
    <s v="No Return"/>
    <n v="5907.34"/>
    <n v="2025"/>
    <s v="August"/>
    <n v="0"/>
    <n v="0"/>
  </r>
  <r>
    <s v="Green"/>
    <n v="96.7"/>
    <x v="168"/>
    <n v="59.18"/>
    <d v="2025-08-06T00:00:00"/>
    <n v="46"/>
    <n v="1.7"/>
    <n v="1.7"/>
    <b v="0"/>
    <s v="null"/>
    <s v="No Return"/>
    <n v="2722.28"/>
    <n v="2025"/>
    <s v="August"/>
    <n v="37.520000000000003"/>
    <n v="0"/>
  </r>
  <r>
    <s v="Purple"/>
    <n v="58.73"/>
    <x v="169"/>
    <n v="36.35"/>
    <d v="2024-12-27T00:00:00"/>
    <n v="50"/>
    <n v="1.2"/>
    <n v="1.2"/>
    <b v="0"/>
    <s v="null"/>
    <s v="No Return"/>
    <n v="1817.5"/>
    <n v="2024"/>
    <s v="December"/>
    <n v="22.379999999999995"/>
    <n v="0"/>
  </r>
  <r>
    <s v="Green"/>
    <n v="204.68"/>
    <x v="0"/>
    <n v="204.68"/>
    <d v="2025-08-06T00:00:00"/>
    <n v="33"/>
    <n v="3.1"/>
    <n v="3.1"/>
    <b v="0"/>
    <s v="null"/>
    <s v="No Return"/>
    <n v="6754.4400000000005"/>
    <n v="2025"/>
    <s v="August"/>
    <n v="0"/>
    <n v="0"/>
  </r>
  <r>
    <s v="White"/>
    <n v="117.26"/>
    <x v="0"/>
    <n v="117.26"/>
    <d v="2024-09-25T00:00:00"/>
    <n v="29"/>
    <s v="null"/>
    <n v="3"/>
    <b v="0"/>
    <s v="null"/>
    <s v="No Return"/>
    <n v="3400.54"/>
    <n v="2024"/>
    <s v="September"/>
    <n v="0"/>
    <n v="0"/>
  </r>
  <r>
    <s v="White"/>
    <n v="91.95"/>
    <x v="0"/>
    <n v="91.95"/>
    <d v="2025-08-06T00:00:00"/>
    <n v="1"/>
    <n v="2.5"/>
    <n v="2.5"/>
    <b v="0"/>
    <s v="null"/>
    <s v="No Return"/>
    <n v="91.95"/>
    <n v="2025"/>
    <s v="August"/>
    <n v="0"/>
    <n v="0"/>
  </r>
  <r>
    <s v="Navy"/>
    <n v="94.53"/>
    <x v="0"/>
    <n v="94.53"/>
    <d v="2025-08-06T00:00:00"/>
    <n v="13"/>
    <n v="2.4"/>
    <n v="2.4"/>
    <b v="0"/>
    <s v="null"/>
    <s v="No Return"/>
    <n v="1228.8900000000001"/>
    <n v="2025"/>
    <s v="August"/>
    <n v="0"/>
    <n v="0"/>
  </r>
  <r>
    <s v="White"/>
    <n v="71.94"/>
    <x v="44"/>
    <n v="69.78"/>
    <d v="2025-08-06T00:00:00"/>
    <n v="45"/>
    <n v="1.4"/>
    <n v="1.4"/>
    <b v="0"/>
    <s v="null"/>
    <s v="No Return"/>
    <n v="3140.1"/>
    <n v="2025"/>
    <s v="August"/>
    <n v="2.1599999999999966"/>
    <n v="0"/>
  </r>
  <r>
    <s v="Green"/>
    <n v="177.72"/>
    <x v="170"/>
    <n v="167.23"/>
    <d v="2025-08-06T00:00:00"/>
    <n v="47"/>
    <s v="null"/>
    <n v="3"/>
    <b v="0"/>
    <s v="null"/>
    <s v="No Return"/>
    <n v="7859.8099999999995"/>
    <n v="2025"/>
    <s v="August"/>
    <n v="10.490000000000009"/>
    <n v="0"/>
  </r>
  <r>
    <s v="White"/>
    <n v="34.4"/>
    <x v="0"/>
    <n v="34.4"/>
    <d v="2025-08-06T00:00:00"/>
    <n v="43"/>
    <n v="3"/>
    <n v="3"/>
    <b v="1"/>
    <s v="Wrong Item"/>
    <s v="Wrong Item"/>
    <n v="1479.2"/>
    <n v="2025"/>
    <s v="August"/>
    <n v="0"/>
    <n v="1"/>
  </r>
  <r>
    <s v="Gray"/>
    <n v="119.72"/>
    <x v="0"/>
    <n v="119.72"/>
    <d v="2025-01-18T00:00:00"/>
    <n v="18"/>
    <n v="3.7"/>
    <n v="3.7"/>
    <b v="0"/>
    <s v="null"/>
    <s v="No Return"/>
    <n v="2154.96"/>
    <n v="2025"/>
    <s v="January"/>
    <n v="0"/>
    <n v="0"/>
  </r>
  <r>
    <s v="Brown"/>
    <n v="44.09"/>
    <x v="0"/>
    <n v="44.09"/>
    <d v="2025-08-06T00:00:00"/>
    <n v="2"/>
    <n v="2"/>
    <n v="2"/>
    <b v="0"/>
    <s v="null"/>
    <s v="No Return"/>
    <n v="88.18"/>
    <n v="2025"/>
    <s v="August"/>
    <n v="0"/>
    <n v="0"/>
  </r>
  <r>
    <s v="Purple"/>
    <n v="42.47"/>
    <x v="0"/>
    <n v="42.47"/>
    <d v="2024-11-14T00:00:00"/>
    <n v="33"/>
    <n v="4.5"/>
    <n v="4.5"/>
    <b v="1"/>
    <s v="Changed Mind"/>
    <s v="Changed Mind"/>
    <n v="1401.51"/>
    <n v="2024"/>
    <s v="November"/>
    <n v="0"/>
    <n v="1"/>
  </r>
  <r>
    <s v="Purple"/>
    <n v="68.430000000000007"/>
    <x v="0"/>
    <n v="68.430000000000007"/>
    <d v="2025-08-06T00:00:00"/>
    <n v="16"/>
    <s v="null"/>
    <n v="3"/>
    <b v="0"/>
    <s v="null"/>
    <s v="No Return"/>
    <n v="1094.8800000000001"/>
    <n v="2025"/>
    <s v="August"/>
    <n v="0"/>
    <n v="0"/>
  </r>
  <r>
    <s v="Green"/>
    <n v="165.39"/>
    <x v="171"/>
    <n v="112.8"/>
    <d v="2025-08-06T00:00:00"/>
    <n v="9"/>
    <n v="4.5999999999999996"/>
    <n v="4.5999999999999996"/>
    <b v="0"/>
    <s v="null"/>
    <s v="No Return"/>
    <n v="1015.1999999999999"/>
    <n v="2025"/>
    <s v="August"/>
    <n v="52.589999999999989"/>
    <n v="0"/>
  </r>
  <r>
    <s v="Green"/>
    <n v="35.36"/>
    <x v="0"/>
    <n v="35.36"/>
    <d v="2025-08-06T00:00:00"/>
    <n v="42"/>
    <n v="4.5"/>
    <n v="4.5"/>
    <b v="0"/>
    <s v="null"/>
    <s v="No Return"/>
    <n v="1485.12"/>
    <n v="2025"/>
    <s v="August"/>
    <n v="0"/>
    <n v="0"/>
  </r>
  <r>
    <s v="Navy"/>
    <n v="95.73"/>
    <x v="0"/>
    <n v="95.73"/>
    <d v="2025-08-06T00:00:00"/>
    <n v="6"/>
    <n v="4.5999999999999996"/>
    <n v="4.5999999999999996"/>
    <b v="0"/>
    <s v="null"/>
    <s v="No Return"/>
    <n v="574.38"/>
    <n v="2025"/>
    <s v="August"/>
    <n v="0"/>
    <n v="0"/>
  </r>
  <r>
    <s v="Brown"/>
    <n v="72.28"/>
    <x v="172"/>
    <n v="35.200000000000003"/>
    <d v="2025-02-15T00:00:00"/>
    <n v="31"/>
    <n v="1.9"/>
    <n v="1.9"/>
    <b v="0"/>
    <s v="null"/>
    <s v="No Return"/>
    <n v="1091.2"/>
    <n v="2025"/>
    <s v="February"/>
    <n v="37.08"/>
    <n v="0"/>
  </r>
  <r>
    <s v="White"/>
    <n v="80.349999999999994"/>
    <x v="0"/>
    <n v="80.349999999999994"/>
    <d v="2025-08-06T00:00:00"/>
    <n v="28"/>
    <n v="2.9"/>
    <n v="2.9"/>
    <b v="0"/>
    <s v="null"/>
    <s v="No Return"/>
    <n v="2249.7999999999997"/>
    <n v="2025"/>
    <s v="August"/>
    <n v="0"/>
    <n v="0"/>
  </r>
  <r>
    <s v="Gray"/>
    <n v="119.04"/>
    <x v="0"/>
    <n v="119.04"/>
    <d v="2025-08-06T00:00:00"/>
    <n v="35"/>
    <n v="1.4"/>
    <n v="1.4"/>
    <b v="0"/>
    <s v="null"/>
    <s v="No Return"/>
    <n v="4166.4000000000005"/>
    <n v="2025"/>
    <s v="August"/>
    <n v="0"/>
    <n v="0"/>
  </r>
  <r>
    <s v="Brown"/>
    <n v="60.53"/>
    <x v="173"/>
    <n v="34.799999999999997"/>
    <d v="2025-08-06T00:00:00"/>
    <n v="8"/>
    <s v="null"/>
    <n v="3"/>
    <b v="1"/>
    <s v="Color Mismatch"/>
    <s v="Color Mismatch"/>
    <n v="278.39999999999998"/>
    <n v="2025"/>
    <s v="August"/>
    <n v="25.730000000000004"/>
    <n v="1"/>
  </r>
  <r>
    <s v="Navy"/>
    <n v="92.54"/>
    <x v="174"/>
    <n v="52.01"/>
    <d v="2025-08-06T00:00:00"/>
    <n v="33"/>
    <n v="1.5"/>
    <n v="1.5"/>
    <b v="1"/>
    <s v="Damaged"/>
    <s v="Damaged"/>
    <n v="1716.33"/>
    <n v="2025"/>
    <s v="August"/>
    <n v="40.530000000000008"/>
    <n v="1"/>
  </r>
  <r>
    <s v="Pink"/>
    <n v="28.4"/>
    <x v="0"/>
    <n v="28.4"/>
    <d v="2025-08-06T00:00:00"/>
    <n v="4"/>
    <n v="3.1"/>
    <n v="3.1"/>
    <b v="0"/>
    <s v="null"/>
    <s v="No Return"/>
    <n v="113.6"/>
    <n v="2025"/>
    <s v="August"/>
    <n v="0"/>
    <n v="0"/>
  </r>
  <r>
    <s v="Gray"/>
    <n v="91.65"/>
    <x v="0"/>
    <n v="91.65"/>
    <d v="2025-08-06T00:00:00"/>
    <n v="40"/>
    <n v="3.8"/>
    <n v="3.8"/>
    <b v="0"/>
    <s v="null"/>
    <s v="No Return"/>
    <n v="3666"/>
    <n v="2025"/>
    <s v="August"/>
    <n v="0"/>
    <n v="0"/>
  </r>
  <r>
    <s v="Navy"/>
    <n v="72.569999999999993"/>
    <x v="0"/>
    <n v="72.569999999999993"/>
    <d v="2025-08-06T00:00:00"/>
    <n v="27"/>
    <n v="2.5"/>
    <n v="2.5"/>
    <b v="0"/>
    <s v="null"/>
    <s v="No Return"/>
    <n v="1959.3899999999999"/>
    <n v="2025"/>
    <s v="August"/>
    <n v="0"/>
    <n v="0"/>
  </r>
  <r>
    <s v="Blue"/>
    <n v="39.049999999999997"/>
    <x v="0"/>
    <n v="39.049999999999997"/>
    <d v="2025-08-06T00:00:00"/>
    <n v="10"/>
    <n v="3.5"/>
    <n v="3.5"/>
    <b v="0"/>
    <s v="null"/>
    <s v="No Return"/>
    <n v="390.5"/>
    <n v="2025"/>
    <s v="August"/>
    <n v="0"/>
    <n v="0"/>
  </r>
  <r>
    <s v="Gray"/>
    <n v="113.21"/>
    <x v="0"/>
    <n v="113.21"/>
    <d v="2025-08-06T00:00:00"/>
    <n v="12"/>
    <n v="4.4000000000000004"/>
    <n v="4.4000000000000004"/>
    <b v="0"/>
    <s v="null"/>
    <s v="No Return"/>
    <n v="1358.52"/>
    <n v="2025"/>
    <s v="August"/>
    <n v="0"/>
    <n v="0"/>
  </r>
  <r>
    <s v="Navy"/>
    <n v="25.34"/>
    <x v="0"/>
    <n v="25.34"/>
    <d v="2025-07-31T00:00:00"/>
    <n v="17"/>
    <n v="3.3"/>
    <n v="3.3"/>
    <b v="0"/>
    <s v="null"/>
    <s v="No Return"/>
    <n v="430.78"/>
    <n v="2025"/>
    <s v="July"/>
    <n v="0"/>
    <n v="0"/>
  </r>
  <r>
    <s v="Black"/>
    <n v="98.16"/>
    <x v="142"/>
    <n v="42.5"/>
    <d v="2025-02-05T00:00:00"/>
    <n v="44"/>
    <n v="2.6"/>
    <n v="2.6"/>
    <b v="0"/>
    <s v="null"/>
    <s v="No Return"/>
    <n v="1870"/>
    <n v="2025"/>
    <s v="February"/>
    <n v="55.66"/>
    <n v="0"/>
  </r>
  <r>
    <s v="Purple"/>
    <n v="60.54"/>
    <x v="0"/>
    <n v="60.54"/>
    <d v="2025-04-10T00:00:00"/>
    <n v="35"/>
    <n v="1.7"/>
    <n v="1.7"/>
    <b v="0"/>
    <s v="null"/>
    <s v="No Return"/>
    <n v="2118.9"/>
    <n v="2025"/>
    <s v="April"/>
    <n v="0"/>
    <n v="0"/>
  </r>
  <r>
    <s v="Pink"/>
    <n v="132.61000000000001"/>
    <x v="31"/>
    <n v="122.8"/>
    <d v="2025-08-06T00:00:00"/>
    <n v="0"/>
    <n v="4.2"/>
    <n v="4.2"/>
    <b v="0"/>
    <s v="null"/>
    <s v="No Return"/>
    <n v="0"/>
    <n v="2025"/>
    <s v="August"/>
    <n v="9.8100000000000165"/>
    <n v="0"/>
  </r>
  <r>
    <s v="Pink"/>
    <n v="234.14"/>
    <x v="0"/>
    <n v="234.14"/>
    <d v="2025-08-06T00:00:00"/>
    <n v="40"/>
    <n v="1.7"/>
    <n v="1.7"/>
    <b v="0"/>
    <s v="null"/>
    <s v="No Return"/>
    <n v="9365.5999999999985"/>
    <n v="2025"/>
    <s v="August"/>
    <n v="0"/>
    <n v="0"/>
  </r>
  <r>
    <s v="Black"/>
    <n v="31.86"/>
    <x v="175"/>
    <n v="16.5"/>
    <d v="2025-08-06T00:00:00"/>
    <n v="32"/>
    <n v="4.5"/>
    <n v="4.5"/>
    <b v="0"/>
    <s v="null"/>
    <s v="No Return"/>
    <n v="528"/>
    <n v="2025"/>
    <s v="August"/>
    <n v="15.36"/>
    <n v="0"/>
  </r>
  <r>
    <s v="Gray"/>
    <n v="15.14"/>
    <x v="176"/>
    <n v="9.58"/>
    <d v="2025-07-23T00:00:00"/>
    <n v="41"/>
    <n v="3.8"/>
    <n v="3.8"/>
    <b v="0"/>
    <s v="null"/>
    <s v="No Return"/>
    <n v="392.78000000000003"/>
    <n v="2025"/>
    <s v="July"/>
    <n v="5.5600000000000005"/>
    <n v="0"/>
  </r>
  <r>
    <s v="Purple"/>
    <n v="77.72"/>
    <x v="0"/>
    <n v="77.72"/>
    <d v="2025-08-06T00:00:00"/>
    <n v="48"/>
    <n v="1.1000000000000001"/>
    <n v="1.1000000000000001"/>
    <b v="0"/>
    <s v="null"/>
    <s v="No Return"/>
    <n v="3730.56"/>
    <n v="2025"/>
    <s v="August"/>
    <n v="0"/>
    <n v="0"/>
  </r>
  <r>
    <s v="Gray"/>
    <n v="78.040000000000006"/>
    <x v="0"/>
    <n v="78.040000000000006"/>
    <d v="2025-04-09T00:00:00"/>
    <n v="38"/>
    <n v="4.9000000000000004"/>
    <n v="4.9000000000000004"/>
    <b v="0"/>
    <s v="null"/>
    <s v="No Return"/>
    <n v="2965.5200000000004"/>
    <n v="2025"/>
    <s v="April"/>
    <n v="0"/>
    <n v="0"/>
  </r>
  <r>
    <s v="Brown"/>
    <n v="169.82"/>
    <x v="0"/>
    <n v="169.82"/>
    <d v="2025-08-06T00:00:00"/>
    <n v="28"/>
    <n v="4"/>
    <n v="4"/>
    <b v="0"/>
    <s v="null"/>
    <s v="No Return"/>
    <n v="4754.96"/>
    <n v="2025"/>
    <s v="August"/>
    <n v="0"/>
    <n v="0"/>
  </r>
  <r>
    <s v="White"/>
    <n v="94.71"/>
    <x v="177"/>
    <n v="57.87"/>
    <d v="2024-08-16T00:00:00"/>
    <n v="39"/>
    <n v="4.7"/>
    <n v="4.7"/>
    <b v="0"/>
    <s v="null"/>
    <s v="No Return"/>
    <n v="2256.9299999999998"/>
    <n v="2024"/>
    <s v="August"/>
    <n v="36.839999999999996"/>
    <n v="0"/>
  </r>
  <r>
    <s v="Red"/>
    <n v="112.6"/>
    <x v="178"/>
    <n v="87.83"/>
    <d v="2025-07-22T00:00:00"/>
    <n v="29"/>
    <n v="2.1"/>
    <n v="2.1"/>
    <b v="1"/>
    <s v="Color Mismatch"/>
    <s v="Color Mismatch"/>
    <n v="2547.0700000000002"/>
    <n v="2025"/>
    <s v="July"/>
    <n v="24.769999999999996"/>
    <n v="1"/>
  </r>
  <r>
    <s v="Purple"/>
    <n v="104.16"/>
    <x v="0"/>
    <n v="104.16"/>
    <d v="2025-08-06T00:00:00"/>
    <n v="21"/>
    <n v="1.6"/>
    <n v="1.6"/>
    <b v="0"/>
    <s v="null"/>
    <s v="No Return"/>
    <n v="2187.36"/>
    <n v="2025"/>
    <s v="August"/>
    <n v="0"/>
    <n v="0"/>
  </r>
  <r>
    <s v="Gray"/>
    <n v="174.86"/>
    <x v="0"/>
    <n v="174.86"/>
    <d v="2025-08-06T00:00:00"/>
    <n v="15"/>
    <n v="1.7"/>
    <n v="1.7"/>
    <b v="0"/>
    <s v="null"/>
    <s v="No Return"/>
    <n v="2622.9"/>
    <n v="2025"/>
    <s v="August"/>
    <n v="0"/>
    <n v="0"/>
  </r>
  <r>
    <s v="Purple"/>
    <n v="217.89"/>
    <x v="179"/>
    <n v="110.25"/>
    <d v="2024-11-27T00:00:00"/>
    <n v="42"/>
    <n v="2.9"/>
    <n v="2.9"/>
    <b v="0"/>
    <s v="null"/>
    <s v="No Return"/>
    <n v="4630.5"/>
    <n v="2024"/>
    <s v="November"/>
    <n v="107.63999999999999"/>
    <n v="0"/>
  </r>
  <r>
    <s v="Black"/>
    <n v="123.14"/>
    <x v="0"/>
    <n v="123.14"/>
    <d v="2025-08-06T00:00:00"/>
    <n v="15"/>
    <n v="1.8"/>
    <n v="1.8"/>
    <b v="1"/>
    <s v="Wrong Item"/>
    <s v="Wrong Item"/>
    <n v="1847.1"/>
    <n v="2025"/>
    <s v="August"/>
    <n v="0"/>
    <n v="1"/>
  </r>
  <r>
    <s v="Navy"/>
    <n v="103.96"/>
    <x v="0"/>
    <n v="103.96"/>
    <d v="2025-08-06T00:00:00"/>
    <n v="23"/>
    <n v="3.3"/>
    <n v="3.3"/>
    <b v="0"/>
    <s v="null"/>
    <s v="No Return"/>
    <n v="2391.08"/>
    <n v="2025"/>
    <s v="August"/>
    <n v="0"/>
    <n v="0"/>
  </r>
  <r>
    <s v="Blue"/>
    <n v="138.44999999999999"/>
    <x v="0"/>
    <n v="138.44999999999999"/>
    <d v="2025-03-28T00:00:00"/>
    <n v="18"/>
    <n v="3.3"/>
    <n v="3.3"/>
    <b v="0"/>
    <s v="null"/>
    <s v="No Return"/>
    <n v="2492.1"/>
    <n v="2025"/>
    <s v="March"/>
    <n v="0"/>
    <n v="0"/>
  </r>
  <r>
    <s v="Black"/>
    <n v="165.1"/>
    <x v="0"/>
    <n v="165.1"/>
    <d v="2025-08-06T00:00:00"/>
    <n v="7"/>
    <s v="null"/>
    <n v="3"/>
    <b v="0"/>
    <s v="null"/>
    <s v="No Return"/>
    <n v="1155.7"/>
    <n v="2025"/>
    <s v="August"/>
    <n v="0"/>
    <n v="0"/>
  </r>
  <r>
    <s v="Gray"/>
    <n v="147.25"/>
    <x v="0"/>
    <n v="147.25"/>
    <d v="2025-08-06T00:00:00"/>
    <n v="15"/>
    <n v="2.7"/>
    <n v="2.7"/>
    <b v="0"/>
    <s v="null"/>
    <s v="No Return"/>
    <n v="2208.75"/>
    <n v="2025"/>
    <s v="August"/>
    <n v="0"/>
    <n v="0"/>
  </r>
  <r>
    <s v="Pink"/>
    <n v="126.23"/>
    <x v="0"/>
    <n v="126.23"/>
    <d v="2025-08-06T00:00:00"/>
    <n v="48"/>
    <n v="2.1"/>
    <n v="2.1"/>
    <b v="0"/>
    <s v="null"/>
    <s v="No Return"/>
    <n v="6059.04"/>
    <n v="2025"/>
    <s v="August"/>
    <n v="0"/>
    <n v="0"/>
  </r>
  <r>
    <s v="Navy"/>
    <n v="229.04"/>
    <x v="0"/>
    <n v="229.04"/>
    <d v="2025-08-06T00:00:00"/>
    <n v="5"/>
    <n v="4.5"/>
    <n v="4.5"/>
    <b v="0"/>
    <s v="null"/>
    <s v="No Return"/>
    <n v="1145.2"/>
    <n v="2025"/>
    <s v="August"/>
    <n v="0"/>
    <n v="0"/>
  </r>
  <r>
    <s v="Gray"/>
    <n v="38.65"/>
    <x v="180"/>
    <n v="26.05"/>
    <d v="2025-08-06T00:00:00"/>
    <n v="46"/>
    <n v="1.1000000000000001"/>
    <n v="1.1000000000000001"/>
    <b v="0"/>
    <s v="null"/>
    <s v="No Return"/>
    <n v="1198.3"/>
    <n v="2025"/>
    <s v="August"/>
    <n v="12.599999999999998"/>
    <n v="0"/>
  </r>
  <r>
    <s v="Pink"/>
    <n v="80.819999999999993"/>
    <x v="0"/>
    <n v="80.819999999999993"/>
    <d v="2025-02-11T00:00:00"/>
    <n v="42"/>
    <s v="null"/>
    <n v="3"/>
    <b v="0"/>
    <s v="null"/>
    <s v="No Return"/>
    <n v="3394.4399999999996"/>
    <n v="2025"/>
    <s v="February"/>
    <n v="0"/>
    <n v="0"/>
  </r>
  <r>
    <s v="Beige"/>
    <n v="56.44"/>
    <x v="0"/>
    <n v="56.44"/>
    <d v="2025-03-18T00:00:00"/>
    <n v="35"/>
    <n v="4"/>
    <n v="4"/>
    <b v="0"/>
    <s v="null"/>
    <s v="No Return"/>
    <n v="1975.3999999999999"/>
    <n v="2025"/>
    <s v="March"/>
    <n v="0"/>
    <n v="0"/>
  </r>
  <r>
    <s v="Beige"/>
    <n v="121.3"/>
    <x v="0"/>
    <n v="121.3"/>
    <d v="2025-08-06T00:00:00"/>
    <n v="33"/>
    <n v="2.2999999999999998"/>
    <n v="2.2999999999999998"/>
    <b v="0"/>
    <s v="null"/>
    <s v="No Return"/>
    <n v="4002.9"/>
    <n v="2025"/>
    <s v="August"/>
    <n v="0"/>
    <n v="0"/>
  </r>
  <r>
    <s v="Black"/>
    <n v="101.98"/>
    <x v="181"/>
    <n v="73.02"/>
    <d v="2025-08-06T00:00:00"/>
    <n v="40"/>
    <n v="4.5"/>
    <n v="4.5"/>
    <b v="0"/>
    <s v="null"/>
    <s v="No Return"/>
    <n v="2920.7999999999997"/>
    <n v="2025"/>
    <s v="August"/>
    <n v="28.960000000000008"/>
    <n v="0"/>
  </r>
  <r>
    <s v="Red"/>
    <n v="89.99"/>
    <x v="0"/>
    <n v="89.99"/>
    <d v="2025-02-28T00:00:00"/>
    <n v="26"/>
    <n v="4.0999999999999996"/>
    <n v="4.0999999999999996"/>
    <b v="0"/>
    <s v="null"/>
    <s v="No Return"/>
    <n v="2339.7399999999998"/>
    <n v="2025"/>
    <s v="February"/>
    <n v="0"/>
    <n v="0"/>
  </r>
  <r>
    <s v="Green"/>
    <n v="64.31"/>
    <x v="182"/>
    <n v="42.12"/>
    <d v="2025-08-06T00:00:00"/>
    <n v="48"/>
    <n v="4.5"/>
    <n v="4.5"/>
    <b v="0"/>
    <s v="null"/>
    <s v="No Return"/>
    <n v="2021.7599999999998"/>
    <n v="2025"/>
    <s v="August"/>
    <n v="22.190000000000005"/>
    <n v="0"/>
  </r>
  <r>
    <s v="Beige"/>
    <n v="168.92"/>
    <x v="0"/>
    <n v="168.92"/>
    <d v="2025-07-14T00:00:00"/>
    <n v="11"/>
    <n v="4.4000000000000004"/>
    <n v="4.4000000000000004"/>
    <b v="0"/>
    <s v="null"/>
    <s v="No Return"/>
    <n v="1858.12"/>
    <n v="2025"/>
    <s v="July"/>
    <n v="0"/>
    <n v="0"/>
  </r>
  <r>
    <s v="Navy"/>
    <n v="86.46"/>
    <x v="41"/>
    <n v="43.66"/>
    <d v="2025-08-06T00:00:00"/>
    <n v="19"/>
    <n v="4.3"/>
    <n v="4.3"/>
    <b v="0"/>
    <s v="null"/>
    <s v="No Return"/>
    <n v="829.54"/>
    <n v="2025"/>
    <s v="August"/>
    <n v="42.8"/>
    <n v="0"/>
  </r>
  <r>
    <s v="Red"/>
    <n v="36.840000000000003"/>
    <x v="183"/>
    <n v="29.88"/>
    <d v="2025-08-06T00:00:00"/>
    <n v="39"/>
    <n v="1.2"/>
    <n v="1.2"/>
    <b v="0"/>
    <s v="null"/>
    <s v="No Return"/>
    <n v="1165.32"/>
    <n v="2025"/>
    <s v="August"/>
    <n v="6.9600000000000044"/>
    <n v="0"/>
  </r>
  <r>
    <s v="Pink"/>
    <n v="38.5"/>
    <x v="0"/>
    <n v="38.5"/>
    <d v="2025-03-06T00:00:00"/>
    <n v="2"/>
    <n v="3.2"/>
    <n v="3.2"/>
    <b v="0"/>
    <s v="null"/>
    <s v="No Return"/>
    <n v="77"/>
    <n v="2025"/>
    <s v="March"/>
    <n v="0"/>
    <n v="0"/>
  </r>
  <r>
    <s v="Beige"/>
    <n v="68.02"/>
    <x v="164"/>
    <n v="42.38"/>
    <d v="2025-08-06T00:00:00"/>
    <n v="40"/>
    <n v="2.1"/>
    <n v="2.1"/>
    <b v="0"/>
    <s v="null"/>
    <s v="No Return"/>
    <n v="1695.2"/>
    <n v="2025"/>
    <s v="August"/>
    <n v="25.639999999999993"/>
    <n v="0"/>
  </r>
  <r>
    <s v="Brown"/>
    <n v="117.23"/>
    <x v="0"/>
    <n v="117.23"/>
    <d v="2025-08-06T00:00:00"/>
    <n v="30"/>
    <s v="null"/>
    <n v="3"/>
    <b v="1"/>
    <s v="Changed Mind"/>
    <s v="Changed Mind"/>
    <n v="3516.9"/>
    <n v="2025"/>
    <s v="August"/>
    <n v="0"/>
    <n v="1"/>
  </r>
  <r>
    <s v="Navy"/>
    <n v="79.33"/>
    <x v="0"/>
    <n v="79.33"/>
    <d v="2025-01-30T00:00:00"/>
    <n v="10"/>
    <n v="3.4"/>
    <n v="3.4"/>
    <b v="1"/>
    <s v="Changed Mind"/>
    <s v="Changed Mind"/>
    <n v="793.3"/>
    <n v="2025"/>
    <s v="January"/>
    <n v="0"/>
    <n v="1"/>
  </r>
  <r>
    <s v="Green"/>
    <n v="75.819999999999993"/>
    <x v="76"/>
    <n v="43.44"/>
    <d v="2025-08-06T00:00:00"/>
    <n v="11"/>
    <n v="2"/>
    <n v="2"/>
    <b v="0"/>
    <s v="null"/>
    <s v="No Return"/>
    <n v="477.84"/>
    <n v="2025"/>
    <s v="August"/>
    <n v="32.379999999999995"/>
    <n v="0"/>
  </r>
  <r>
    <s v="White"/>
    <n v="141.41999999999999"/>
    <x v="0"/>
    <n v="141.41999999999999"/>
    <d v="2025-03-25T00:00:00"/>
    <n v="10"/>
    <n v="2.5"/>
    <n v="2.5"/>
    <b v="0"/>
    <s v="null"/>
    <s v="No Return"/>
    <n v="1414.1999999999998"/>
    <n v="2025"/>
    <s v="March"/>
    <n v="0"/>
    <n v="0"/>
  </r>
  <r>
    <s v="Black"/>
    <n v="124.2"/>
    <x v="0"/>
    <n v="124.2"/>
    <d v="2024-08-28T00:00:00"/>
    <n v="24"/>
    <n v="1"/>
    <n v="1"/>
    <b v="0"/>
    <s v="null"/>
    <s v="No Return"/>
    <n v="2980.8"/>
    <n v="2024"/>
    <s v="August"/>
    <n v="0"/>
    <n v="0"/>
  </r>
  <r>
    <s v="Navy"/>
    <n v="48.42"/>
    <x v="0"/>
    <n v="48.42"/>
    <d v="2025-08-06T00:00:00"/>
    <n v="6"/>
    <n v="4.3"/>
    <n v="4.3"/>
    <b v="0"/>
    <s v="null"/>
    <s v="No Return"/>
    <n v="290.52"/>
    <n v="2025"/>
    <s v="August"/>
    <n v="0"/>
    <n v="0"/>
  </r>
  <r>
    <s v="Gray"/>
    <n v="119.4"/>
    <x v="0"/>
    <n v="119.4"/>
    <d v="2025-08-06T00:00:00"/>
    <n v="45"/>
    <n v="4.2"/>
    <n v="4.2"/>
    <b v="0"/>
    <s v="null"/>
    <s v="No Return"/>
    <n v="5373"/>
    <n v="2025"/>
    <s v="August"/>
    <n v="0"/>
    <n v="0"/>
  </r>
  <r>
    <s v="Brown"/>
    <n v="186.07"/>
    <x v="0"/>
    <n v="186.07"/>
    <d v="2025-08-06T00:00:00"/>
    <n v="41"/>
    <n v="2.6"/>
    <n v="2.6"/>
    <b v="0"/>
    <s v="null"/>
    <s v="No Return"/>
    <n v="7628.87"/>
    <n v="2025"/>
    <s v="August"/>
    <n v="0"/>
    <n v="0"/>
  </r>
  <r>
    <s v="Brown"/>
    <n v="109.46"/>
    <x v="0"/>
    <n v="109.46"/>
    <d v="2025-08-06T00:00:00"/>
    <n v="38"/>
    <n v="4.0999999999999996"/>
    <n v="4.0999999999999996"/>
    <b v="0"/>
    <s v="null"/>
    <s v="No Return"/>
    <n v="4159.4799999999996"/>
    <n v="2025"/>
    <s v="August"/>
    <n v="0"/>
    <n v="0"/>
  </r>
  <r>
    <s v="Gray"/>
    <n v="116.18"/>
    <x v="76"/>
    <n v="66.569999999999993"/>
    <d v="2025-08-06T00:00:00"/>
    <n v="3"/>
    <n v="3.5"/>
    <n v="3.5"/>
    <b v="0"/>
    <s v="null"/>
    <s v="No Return"/>
    <n v="199.70999999999998"/>
    <n v="2025"/>
    <s v="August"/>
    <n v="49.610000000000014"/>
    <n v="0"/>
  </r>
  <r>
    <s v="Green"/>
    <n v="41.29"/>
    <x v="22"/>
    <n v="30.43"/>
    <d v="2025-08-06T00:00:00"/>
    <n v="5"/>
    <n v="4.7"/>
    <n v="4.7"/>
    <b v="0"/>
    <s v="null"/>
    <s v="No Return"/>
    <n v="152.15"/>
    <n v="2025"/>
    <s v="August"/>
    <n v="10.86"/>
    <n v="0"/>
  </r>
  <r>
    <s v="Green"/>
    <n v="94.68"/>
    <x v="184"/>
    <n v="52.07"/>
    <d v="2025-08-06T00:00:00"/>
    <n v="47"/>
    <n v="2.6"/>
    <n v="2.6"/>
    <b v="0"/>
    <s v="null"/>
    <s v="No Return"/>
    <n v="2447.29"/>
    <n v="2025"/>
    <s v="August"/>
    <n v="42.610000000000007"/>
    <n v="0"/>
  </r>
  <r>
    <s v="White"/>
    <n v="48.55"/>
    <x v="185"/>
    <n v="32.67"/>
    <d v="2024-10-01T00:00:00"/>
    <n v="39"/>
    <n v="2.8"/>
    <n v="2.8"/>
    <b v="0"/>
    <s v="null"/>
    <s v="No Return"/>
    <n v="1274.1300000000001"/>
    <n v="2024"/>
    <s v="October"/>
    <n v="15.879999999999995"/>
    <n v="0"/>
  </r>
  <r>
    <s v="Purple"/>
    <n v="75.22"/>
    <x v="0"/>
    <n v="75.22"/>
    <d v="2025-08-06T00:00:00"/>
    <n v="22"/>
    <n v="2.1"/>
    <n v="2.1"/>
    <b v="1"/>
    <s v="Size Issue"/>
    <s v="Size Issue"/>
    <n v="1654.84"/>
    <n v="2025"/>
    <s v="August"/>
    <n v="0"/>
    <n v="1"/>
  </r>
  <r>
    <s v="White"/>
    <n v="98.95"/>
    <x v="16"/>
    <n v="68.97"/>
    <d v="2025-08-06T00:00:00"/>
    <n v="16"/>
    <s v="null"/>
    <n v="3"/>
    <b v="0"/>
    <s v="null"/>
    <s v="No Return"/>
    <n v="1103.52"/>
    <n v="2025"/>
    <s v="August"/>
    <n v="29.980000000000004"/>
    <n v="0"/>
  </r>
  <r>
    <s v="Brown"/>
    <n v="39.56"/>
    <x v="0"/>
    <n v="39.56"/>
    <d v="2025-01-21T00:00:00"/>
    <n v="15"/>
    <s v="null"/>
    <n v="3"/>
    <b v="0"/>
    <s v="null"/>
    <s v="No Return"/>
    <n v="593.40000000000009"/>
    <n v="2025"/>
    <s v="January"/>
    <n v="0"/>
    <n v="0"/>
  </r>
  <r>
    <s v="White"/>
    <n v="153.88"/>
    <x v="0"/>
    <n v="153.88"/>
    <d v="2025-08-06T00:00:00"/>
    <n v="42"/>
    <n v="2.2000000000000002"/>
    <n v="2.2000000000000002"/>
    <b v="0"/>
    <s v="null"/>
    <s v="No Return"/>
    <n v="6462.96"/>
    <n v="2025"/>
    <s v="August"/>
    <n v="0"/>
    <n v="0"/>
  </r>
  <r>
    <s v="Beige"/>
    <n v="68.87"/>
    <x v="0"/>
    <n v="68.87"/>
    <d v="2025-08-06T00:00:00"/>
    <n v="9"/>
    <n v="1.1000000000000001"/>
    <n v="1.1000000000000001"/>
    <b v="0"/>
    <s v="null"/>
    <s v="No Return"/>
    <n v="619.83000000000004"/>
    <n v="2025"/>
    <s v="August"/>
    <n v="0"/>
    <n v="0"/>
  </r>
  <r>
    <s v="Pink"/>
    <n v="25.56"/>
    <x v="177"/>
    <n v="15.62"/>
    <d v="2025-08-06T00:00:00"/>
    <n v="48"/>
    <s v="null"/>
    <n v="3"/>
    <b v="0"/>
    <s v="null"/>
    <s v="No Return"/>
    <n v="749.76"/>
    <n v="2025"/>
    <s v="August"/>
    <n v="9.94"/>
    <n v="0"/>
  </r>
  <r>
    <s v="White"/>
    <n v="246.49"/>
    <x v="0"/>
    <n v="246.49"/>
    <d v="2025-08-06T00:00:00"/>
    <n v="20"/>
    <n v="4.8"/>
    <n v="4.8"/>
    <b v="0"/>
    <s v="null"/>
    <s v="No Return"/>
    <n v="4929.8"/>
    <n v="2025"/>
    <s v="August"/>
    <n v="0"/>
    <n v="0"/>
  </r>
  <r>
    <s v="Green"/>
    <n v="52.41"/>
    <x v="0"/>
    <n v="52.41"/>
    <d v="2025-08-06T00:00:00"/>
    <n v="14"/>
    <s v="null"/>
    <n v="3"/>
    <b v="0"/>
    <s v="null"/>
    <s v="No Return"/>
    <n v="733.74"/>
    <n v="2025"/>
    <s v="August"/>
    <n v="0"/>
    <n v="0"/>
  </r>
  <r>
    <s v="Navy"/>
    <n v="33.770000000000003"/>
    <x v="0"/>
    <n v="33.770000000000003"/>
    <d v="2025-08-06T00:00:00"/>
    <n v="12"/>
    <n v="3.8"/>
    <n v="3.8"/>
    <b v="0"/>
    <s v="null"/>
    <s v="No Return"/>
    <n v="405.24"/>
    <n v="2025"/>
    <s v="August"/>
    <n v="0"/>
    <n v="0"/>
  </r>
  <r>
    <s v="Pink"/>
    <n v="96.7"/>
    <x v="0"/>
    <n v="96.7"/>
    <d v="2025-08-06T00:00:00"/>
    <n v="28"/>
    <n v="3"/>
    <n v="3"/>
    <b v="0"/>
    <s v="null"/>
    <s v="No Return"/>
    <n v="2707.6"/>
    <n v="2025"/>
    <s v="August"/>
    <n v="0"/>
    <n v="0"/>
  </r>
  <r>
    <s v="Red"/>
    <n v="95.81"/>
    <x v="0"/>
    <n v="95.81"/>
    <d v="2025-05-09T00:00:00"/>
    <n v="47"/>
    <n v="4.9000000000000004"/>
    <n v="4.9000000000000004"/>
    <b v="0"/>
    <s v="null"/>
    <s v="No Return"/>
    <n v="4503.07"/>
    <n v="2025"/>
    <s v="May"/>
    <n v="0"/>
    <n v="0"/>
  </r>
  <r>
    <s v="Brown"/>
    <n v="41.58"/>
    <x v="0"/>
    <n v="41.58"/>
    <d v="2025-08-06T00:00:00"/>
    <n v="3"/>
    <n v="1.6"/>
    <n v="1.6"/>
    <b v="0"/>
    <s v="null"/>
    <s v="No Return"/>
    <n v="124.74"/>
    <n v="2025"/>
    <s v="August"/>
    <n v="0"/>
    <n v="0"/>
  </r>
  <r>
    <s v="Gray"/>
    <n v="46.67"/>
    <x v="24"/>
    <n v="43.59"/>
    <d v="2025-08-06T00:00:00"/>
    <n v="35"/>
    <n v="1.3"/>
    <n v="1.3"/>
    <b v="1"/>
    <s v="Quality Issue"/>
    <s v="Quality Issue"/>
    <n v="1525.65"/>
    <n v="2025"/>
    <s v="August"/>
    <n v="3.0799999999999983"/>
    <n v="1"/>
  </r>
  <r>
    <s v="Beige"/>
    <n v="25.98"/>
    <x v="152"/>
    <n v="10.55"/>
    <d v="2025-08-06T00:00:00"/>
    <n v="40"/>
    <s v="null"/>
    <n v="3"/>
    <b v="0"/>
    <s v="null"/>
    <s v="No Return"/>
    <n v="422"/>
    <n v="2025"/>
    <s v="August"/>
    <n v="15.43"/>
    <n v="0"/>
  </r>
  <r>
    <s v="Beige"/>
    <n v="204.82"/>
    <x v="186"/>
    <n v="176.15"/>
    <d v="2025-08-06T00:00:00"/>
    <n v="27"/>
    <n v="3.8"/>
    <n v="3.8"/>
    <b v="0"/>
    <s v="null"/>
    <s v="No Return"/>
    <n v="4756.05"/>
    <n v="2025"/>
    <s v="August"/>
    <n v="28.669999999999987"/>
    <n v="0"/>
  </r>
  <r>
    <s v="Pink"/>
    <n v="43.43"/>
    <x v="187"/>
    <n v="22.97"/>
    <d v="2025-08-06T00:00:00"/>
    <n v="44"/>
    <n v="4.7"/>
    <n v="4.7"/>
    <b v="0"/>
    <s v="null"/>
    <s v="No Return"/>
    <n v="1010.68"/>
    <n v="2025"/>
    <s v="August"/>
    <n v="20.46"/>
    <n v="0"/>
  </r>
  <r>
    <s v="Blue"/>
    <n v="40.5"/>
    <x v="188"/>
    <n v="24.1"/>
    <d v="2025-08-06T00:00:00"/>
    <n v="25"/>
    <n v="2.9"/>
    <n v="2.9"/>
    <b v="0"/>
    <s v="null"/>
    <s v="No Return"/>
    <n v="602.5"/>
    <n v="2025"/>
    <s v="August"/>
    <n v="16.399999999999999"/>
    <n v="0"/>
  </r>
  <r>
    <s v="Red"/>
    <n v="73.59"/>
    <x v="189"/>
    <n v="61.37"/>
    <d v="2025-08-06T00:00:00"/>
    <n v="34"/>
    <n v="4"/>
    <n v="4"/>
    <b v="0"/>
    <s v="null"/>
    <s v="No Return"/>
    <n v="2086.58"/>
    <n v="2025"/>
    <s v="August"/>
    <n v="12.220000000000006"/>
    <n v="0"/>
  </r>
  <r>
    <s v="Navy"/>
    <n v="17.670000000000002"/>
    <x v="0"/>
    <n v="17.670000000000002"/>
    <d v="2025-08-06T00:00:00"/>
    <n v="29"/>
    <n v="4.3"/>
    <n v="4.3"/>
    <b v="0"/>
    <s v="null"/>
    <s v="No Return"/>
    <n v="512.43000000000006"/>
    <n v="2025"/>
    <s v="August"/>
    <n v="0"/>
    <n v="0"/>
  </r>
  <r>
    <s v="Green"/>
    <n v="70.010000000000005"/>
    <x v="190"/>
    <n v="50.41"/>
    <d v="2025-08-06T00:00:00"/>
    <n v="23"/>
    <s v="null"/>
    <n v="3"/>
    <b v="0"/>
    <s v="null"/>
    <s v="No Return"/>
    <n v="1159.4299999999998"/>
    <n v="2025"/>
    <s v="August"/>
    <n v="19.600000000000009"/>
    <n v="0"/>
  </r>
  <r>
    <s v="Red"/>
    <n v="79.319999999999993"/>
    <x v="191"/>
    <n v="52.59"/>
    <d v="2025-08-06T00:00:00"/>
    <n v="38"/>
    <n v="3"/>
    <n v="3"/>
    <b v="1"/>
    <s v="Size Issue"/>
    <s v="Size Issue"/>
    <n v="1998.42"/>
    <n v="2025"/>
    <s v="August"/>
    <n v="26.72999999999999"/>
    <n v="1"/>
  </r>
  <r>
    <s v="Beige"/>
    <n v="45.24"/>
    <x v="0"/>
    <n v="45.24"/>
    <d v="2025-08-06T00:00:00"/>
    <n v="20"/>
    <n v="3"/>
    <n v="3"/>
    <b v="1"/>
    <s v="Quality Issue"/>
    <s v="Quality Issue"/>
    <n v="904.80000000000007"/>
    <n v="2025"/>
    <s v="August"/>
    <n v="0"/>
    <n v="1"/>
  </r>
  <r>
    <s v="Red"/>
    <n v="63.51"/>
    <x v="192"/>
    <n v="54.87"/>
    <d v="2025-08-06T00:00:00"/>
    <n v="19"/>
    <s v="null"/>
    <n v="3"/>
    <b v="0"/>
    <s v="null"/>
    <s v="No Return"/>
    <n v="1042.53"/>
    <n v="2025"/>
    <s v="August"/>
    <n v="8.64"/>
    <n v="0"/>
  </r>
  <r>
    <s v="White"/>
    <n v="55.23"/>
    <x v="193"/>
    <n v="36.67"/>
    <d v="2025-08-06T00:00:00"/>
    <n v="9"/>
    <s v="null"/>
    <n v="3"/>
    <b v="0"/>
    <s v="null"/>
    <s v="No Return"/>
    <n v="330.03000000000003"/>
    <n v="2025"/>
    <s v="August"/>
    <n v="18.559999999999995"/>
    <n v="0"/>
  </r>
  <r>
    <s v="Navy"/>
    <n v="137.59"/>
    <x v="0"/>
    <n v="137.59"/>
    <d v="2025-08-06T00:00:00"/>
    <n v="18"/>
    <s v="null"/>
    <n v="3"/>
    <b v="0"/>
    <s v="null"/>
    <s v="No Return"/>
    <n v="2476.62"/>
    <n v="2025"/>
    <s v="August"/>
    <n v="0"/>
    <n v="0"/>
  </r>
  <r>
    <s v="White"/>
    <n v="65.8"/>
    <x v="0"/>
    <n v="65.8"/>
    <d v="2025-08-06T00:00:00"/>
    <n v="46"/>
    <n v="3.2"/>
    <n v="3.2"/>
    <b v="0"/>
    <s v="null"/>
    <s v="No Return"/>
    <n v="3026.7999999999997"/>
    <n v="2025"/>
    <s v="August"/>
    <n v="0"/>
    <n v="0"/>
  </r>
  <r>
    <s v="Blue"/>
    <n v="88.42"/>
    <x v="0"/>
    <n v="88.42"/>
    <d v="2025-08-06T00:00:00"/>
    <n v="44"/>
    <n v="3.4"/>
    <n v="3.4"/>
    <b v="1"/>
    <s v="Damaged"/>
    <s v="Damaged"/>
    <n v="3890.48"/>
    <n v="2025"/>
    <s v="August"/>
    <n v="0"/>
    <n v="1"/>
  </r>
  <r>
    <s v="Red"/>
    <n v="75.540000000000006"/>
    <x v="0"/>
    <n v="75.540000000000006"/>
    <d v="2025-08-06T00:00:00"/>
    <n v="6"/>
    <n v="4.5999999999999996"/>
    <n v="4.5999999999999996"/>
    <b v="0"/>
    <s v="null"/>
    <s v="No Return"/>
    <n v="453.24"/>
    <n v="2025"/>
    <s v="August"/>
    <n v="0"/>
    <n v="0"/>
  </r>
  <r>
    <s v="White"/>
    <n v="185.13"/>
    <x v="0"/>
    <n v="185.13"/>
    <d v="2025-05-09T00:00:00"/>
    <n v="49"/>
    <n v="4.9000000000000004"/>
    <n v="4.9000000000000004"/>
    <b v="0"/>
    <s v="null"/>
    <s v="No Return"/>
    <n v="9071.369999999999"/>
    <n v="2025"/>
    <s v="May"/>
    <n v="0"/>
    <n v="0"/>
  </r>
  <r>
    <s v="Black"/>
    <n v="132.58000000000001"/>
    <x v="0"/>
    <n v="132.58000000000001"/>
    <d v="2025-08-06T00:00:00"/>
    <n v="45"/>
    <n v="1.6"/>
    <n v="1.6"/>
    <b v="0"/>
    <s v="null"/>
    <s v="No Return"/>
    <n v="5966.1"/>
    <n v="2025"/>
    <s v="August"/>
    <n v="0"/>
    <n v="0"/>
  </r>
  <r>
    <s v="White"/>
    <n v="93.38"/>
    <x v="0"/>
    <n v="93.38"/>
    <d v="2025-08-06T00:00:00"/>
    <n v="7"/>
    <n v="3.5"/>
    <n v="3.5"/>
    <b v="0"/>
    <s v="null"/>
    <s v="No Return"/>
    <n v="653.66"/>
    <n v="2025"/>
    <s v="August"/>
    <n v="0"/>
    <n v="0"/>
  </r>
  <r>
    <s v="Black"/>
    <n v="47.28"/>
    <x v="0"/>
    <n v="47.28"/>
    <d v="2025-08-06T00:00:00"/>
    <n v="38"/>
    <n v="4.2"/>
    <n v="4.2"/>
    <b v="0"/>
    <s v="null"/>
    <s v="No Return"/>
    <n v="1796.64"/>
    <n v="2025"/>
    <s v="August"/>
    <n v="0"/>
    <n v="0"/>
  </r>
  <r>
    <s v="Green"/>
    <n v="59.88"/>
    <x v="0"/>
    <n v="59.88"/>
    <d v="2024-10-12T00:00:00"/>
    <n v="33"/>
    <n v="2.9"/>
    <n v="2.9"/>
    <b v="0"/>
    <s v="null"/>
    <s v="No Return"/>
    <n v="1976.0400000000002"/>
    <n v="2024"/>
    <s v="October"/>
    <n v="0"/>
    <n v="0"/>
  </r>
  <r>
    <s v="Black"/>
    <n v="140.07"/>
    <x v="0"/>
    <n v="140.07"/>
    <d v="2025-08-06T00:00:00"/>
    <n v="15"/>
    <n v="2.7"/>
    <n v="2.7"/>
    <b v="0"/>
    <s v="null"/>
    <s v="No Return"/>
    <n v="2101.0499999999997"/>
    <n v="2025"/>
    <s v="August"/>
    <n v="0"/>
    <n v="0"/>
  </r>
  <r>
    <s v="Black"/>
    <n v="66.599999999999994"/>
    <x v="0"/>
    <n v="66.599999999999994"/>
    <d v="2025-08-06T00:00:00"/>
    <n v="47"/>
    <n v="4"/>
    <n v="4"/>
    <b v="0"/>
    <s v="null"/>
    <s v="No Return"/>
    <n v="3130.2"/>
    <n v="2025"/>
    <s v="August"/>
    <n v="0"/>
    <n v="0"/>
  </r>
  <r>
    <s v="Purple"/>
    <n v="39.82"/>
    <x v="1"/>
    <n v="25.72"/>
    <d v="2025-08-06T00:00:00"/>
    <n v="9"/>
    <n v="4.5999999999999996"/>
    <n v="4.5999999999999996"/>
    <b v="0"/>
    <s v="null"/>
    <s v="No Return"/>
    <n v="231.48"/>
    <n v="2025"/>
    <s v="August"/>
    <n v="14.100000000000001"/>
    <n v="0"/>
  </r>
  <r>
    <s v="Red"/>
    <n v="70.739999999999995"/>
    <x v="0"/>
    <n v="70.739999999999995"/>
    <d v="2025-08-06T00:00:00"/>
    <n v="49"/>
    <n v="1.8"/>
    <n v="1.8"/>
    <b v="0"/>
    <s v="null"/>
    <s v="No Return"/>
    <n v="3466.2599999999998"/>
    <n v="2025"/>
    <s v="August"/>
    <n v="0"/>
    <n v="0"/>
  </r>
  <r>
    <s v="Red"/>
    <n v="95.33"/>
    <x v="0"/>
    <n v="95.33"/>
    <d v="2025-06-07T00:00:00"/>
    <n v="36"/>
    <s v="null"/>
    <n v="3"/>
    <b v="1"/>
    <s v="Quality Issue"/>
    <s v="Quality Issue"/>
    <n v="3431.88"/>
    <n v="2025"/>
    <s v="June"/>
    <n v="0"/>
    <n v="1"/>
  </r>
  <r>
    <s v="Red"/>
    <n v="32.619999999999997"/>
    <x v="8"/>
    <n v="23.13"/>
    <d v="2025-07-27T00:00:00"/>
    <n v="9"/>
    <n v="1.4"/>
    <n v="1.4"/>
    <b v="0"/>
    <s v="null"/>
    <s v="No Return"/>
    <n v="208.17"/>
    <n v="2025"/>
    <s v="July"/>
    <n v="9.4899999999999984"/>
    <n v="0"/>
  </r>
  <r>
    <s v="Purple"/>
    <n v="41.07"/>
    <x v="0"/>
    <n v="41.07"/>
    <d v="2025-08-06T00:00:00"/>
    <n v="10"/>
    <n v="4.8"/>
    <n v="4.8"/>
    <b v="0"/>
    <s v="null"/>
    <s v="No Return"/>
    <n v="410.7"/>
    <n v="2025"/>
    <s v="August"/>
    <n v="0"/>
    <n v="0"/>
  </r>
  <r>
    <s v="Gray"/>
    <n v="43.1"/>
    <x v="0"/>
    <n v="43.1"/>
    <d v="2025-08-06T00:00:00"/>
    <n v="34"/>
    <n v="4.9000000000000004"/>
    <n v="4.9000000000000004"/>
    <b v="0"/>
    <s v="null"/>
    <s v="No Return"/>
    <n v="1465.4"/>
    <n v="2025"/>
    <s v="August"/>
    <n v="0"/>
    <n v="0"/>
  </r>
  <r>
    <s v="Navy"/>
    <n v="102.03"/>
    <x v="138"/>
    <n v="73.56"/>
    <d v="2025-08-06T00:00:00"/>
    <n v="21"/>
    <n v="2.2000000000000002"/>
    <n v="2.2000000000000002"/>
    <b v="1"/>
    <s v="Size Issue"/>
    <s v="Size Issue"/>
    <n v="1544.76"/>
    <n v="2025"/>
    <s v="August"/>
    <n v="28.47"/>
    <n v="1"/>
  </r>
  <r>
    <s v="Red"/>
    <n v="54.11"/>
    <x v="0"/>
    <n v="54.11"/>
    <d v="2025-08-06T00:00:00"/>
    <n v="15"/>
    <n v="2.6"/>
    <n v="2.6"/>
    <b v="0"/>
    <s v="null"/>
    <s v="No Return"/>
    <n v="811.65"/>
    <n v="2025"/>
    <s v="August"/>
    <n v="0"/>
    <n v="0"/>
  </r>
  <r>
    <s v="Purple"/>
    <n v="43.5"/>
    <x v="0"/>
    <n v="43.5"/>
    <d v="2025-08-06T00:00:00"/>
    <n v="35"/>
    <n v="2.8"/>
    <n v="2.8"/>
    <b v="0"/>
    <s v="null"/>
    <s v="No Return"/>
    <n v="1522.5"/>
    <n v="2025"/>
    <s v="August"/>
    <n v="0"/>
    <n v="0"/>
  </r>
  <r>
    <s v="Pink"/>
    <n v="66"/>
    <x v="0"/>
    <n v="66"/>
    <d v="2025-08-06T00:00:00"/>
    <n v="19"/>
    <n v="2.6"/>
    <n v="2.6"/>
    <b v="0"/>
    <s v="null"/>
    <s v="No Return"/>
    <n v="1254"/>
    <n v="2025"/>
    <s v="August"/>
    <n v="0"/>
    <n v="0"/>
  </r>
  <r>
    <s v="White"/>
    <n v="38.85"/>
    <x v="0"/>
    <n v="38.85"/>
    <d v="2025-08-06T00:00:00"/>
    <n v="10"/>
    <n v="3.8"/>
    <n v="3.8"/>
    <b v="0"/>
    <s v="null"/>
    <s v="No Return"/>
    <n v="388.5"/>
    <n v="2025"/>
    <s v="August"/>
    <n v="0"/>
    <n v="0"/>
  </r>
  <r>
    <s v="Beige"/>
    <n v="61.29"/>
    <x v="0"/>
    <n v="61.29"/>
    <d v="2025-08-06T00:00:00"/>
    <n v="15"/>
    <n v="4"/>
    <n v="4"/>
    <b v="0"/>
    <s v="null"/>
    <s v="No Return"/>
    <n v="919.35"/>
    <n v="2025"/>
    <s v="August"/>
    <n v="0"/>
    <n v="0"/>
  </r>
  <r>
    <s v="Beige"/>
    <n v="90.66"/>
    <x v="0"/>
    <n v="90.66"/>
    <d v="2025-03-20T00:00:00"/>
    <n v="49"/>
    <n v="2.4"/>
    <n v="2.4"/>
    <b v="1"/>
    <s v="Color Mismatch"/>
    <s v="Color Mismatch"/>
    <n v="4442.34"/>
    <n v="2025"/>
    <s v="March"/>
    <n v="0"/>
    <n v="1"/>
  </r>
  <r>
    <s v="Green"/>
    <n v="119.96"/>
    <x v="0"/>
    <n v="119.96"/>
    <d v="2025-08-06T00:00:00"/>
    <n v="5"/>
    <n v="5"/>
    <n v="5"/>
    <b v="0"/>
    <s v="null"/>
    <s v="No Return"/>
    <n v="599.79999999999995"/>
    <n v="2025"/>
    <s v="August"/>
    <n v="0"/>
    <n v="0"/>
  </r>
  <r>
    <s v="Red"/>
    <n v="130.21"/>
    <x v="0"/>
    <n v="130.21"/>
    <d v="2025-08-06T00:00:00"/>
    <n v="50"/>
    <n v="4.7"/>
    <n v="4.7"/>
    <b v="0"/>
    <s v="null"/>
    <s v="No Return"/>
    <n v="6510.5"/>
    <n v="2025"/>
    <s v="August"/>
    <n v="0"/>
    <n v="0"/>
  </r>
  <r>
    <s v="Red"/>
    <n v="49.68"/>
    <x v="0"/>
    <n v="49.68"/>
    <d v="2025-08-06T00:00:00"/>
    <n v="15"/>
    <n v="2.8"/>
    <n v="2.8"/>
    <b v="0"/>
    <s v="null"/>
    <s v="No Return"/>
    <n v="745.2"/>
    <n v="2025"/>
    <s v="August"/>
    <n v="0"/>
    <n v="0"/>
  </r>
  <r>
    <s v="Purple"/>
    <n v="46.58"/>
    <x v="0"/>
    <n v="46.58"/>
    <d v="2024-09-25T00:00:00"/>
    <n v="42"/>
    <n v="1.7"/>
    <n v="1.7"/>
    <b v="0"/>
    <s v="null"/>
    <s v="No Return"/>
    <n v="1956.36"/>
    <n v="2024"/>
    <s v="September"/>
    <n v="0"/>
    <n v="0"/>
  </r>
  <r>
    <s v="Brown"/>
    <n v="69.88"/>
    <x v="0"/>
    <n v="69.88"/>
    <d v="2025-08-06T00:00:00"/>
    <n v="8"/>
    <n v="2.8"/>
    <n v="2.8"/>
    <b v="0"/>
    <s v="null"/>
    <s v="No Return"/>
    <n v="559.04"/>
    <n v="2025"/>
    <s v="August"/>
    <n v="0"/>
    <n v="0"/>
  </r>
  <r>
    <s v="Green"/>
    <n v="32.15"/>
    <x v="0"/>
    <n v="32.15"/>
    <d v="2025-08-06T00:00:00"/>
    <n v="17"/>
    <n v="1.9"/>
    <n v="1.9"/>
    <b v="1"/>
    <s v="Quality Issue"/>
    <s v="Quality Issue"/>
    <n v="546.54999999999995"/>
    <n v="2025"/>
    <s v="August"/>
    <n v="0"/>
    <n v="1"/>
  </r>
  <r>
    <s v="Black"/>
    <n v="36.340000000000003"/>
    <x v="0"/>
    <n v="36.340000000000003"/>
    <d v="2025-08-06T00:00:00"/>
    <n v="6"/>
    <n v="4.5"/>
    <n v="4.5"/>
    <b v="1"/>
    <s v="Damaged"/>
    <s v="Damaged"/>
    <n v="218.04000000000002"/>
    <n v="2025"/>
    <s v="August"/>
    <n v="0"/>
    <n v="1"/>
  </r>
  <r>
    <s v="Beige"/>
    <n v="93.01"/>
    <x v="0"/>
    <n v="93.01"/>
    <d v="2025-08-06T00:00:00"/>
    <n v="34"/>
    <n v="1.4"/>
    <n v="1.4"/>
    <b v="0"/>
    <s v="null"/>
    <s v="No Return"/>
    <n v="3162.34"/>
    <n v="2025"/>
    <s v="August"/>
    <n v="0"/>
    <n v="0"/>
  </r>
  <r>
    <s v="Brown"/>
    <n v="75"/>
    <x v="0"/>
    <n v="75"/>
    <d v="2025-08-06T00:00:00"/>
    <n v="19"/>
    <n v="1.6"/>
    <n v="1.6"/>
    <b v="0"/>
    <s v="null"/>
    <s v="No Return"/>
    <n v="1425"/>
    <n v="2025"/>
    <s v="August"/>
    <n v="0"/>
    <n v="0"/>
  </r>
  <r>
    <s v="Blue"/>
    <n v="81.63"/>
    <x v="194"/>
    <n v="71.510000000000005"/>
    <d v="2025-08-06T00:00:00"/>
    <n v="3"/>
    <s v="null"/>
    <n v="3"/>
    <b v="0"/>
    <s v="null"/>
    <s v="No Return"/>
    <n v="214.53000000000003"/>
    <n v="2025"/>
    <s v="August"/>
    <n v="10.11999999999999"/>
    <n v="0"/>
  </r>
  <r>
    <s v="Gray"/>
    <n v="109.81"/>
    <x v="0"/>
    <n v="109.81"/>
    <d v="2025-07-24T00:00:00"/>
    <n v="17"/>
    <n v="1.9"/>
    <n v="1.9"/>
    <b v="0"/>
    <s v="null"/>
    <s v="No Return"/>
    <n v="1866.77"/>
    <n v="2025"/>
    <s v="July"/>
    <n v="0"/>
    <n v="0"/>
  </r>
  <r>
    <s v="Black"/>
    <n v="47.7"/>
    <x v="0"/>
    <n v="47.7"/>
    <d v="2025-08-06T00:00:00"/>
    <n v="14"/>
    <n v="2.2999999999999998"/>
    <n v="2.2999999999999998"/>
    <b v="0"/>
    <s v="null"/>
    <s v="No Return"/>
    <n v="667.80000000000007"/>
    <n v="2025"/>
    <s v="August"/>
    <n v="0"/>
    <n v="0"/>
  </r>
  <r>
    <s v="Red"/>
    <n v="96.08"/>
    <x v="0"/>
    <n v="96.08"/>
    <d v="2025-08-06T00:00:00"/>
    <n v="7"/>
    <n v="2.5"/>
    <n v="2.5"/>
    <b v="0"/>
    <s v="null"/>
    <s v="No Return"/>
    <n v="672.56"/>
    <n v="2025"/>
    <s v="August"/>
    <n v="0"/>
    <n v="0"/>
  </r>
  <r>
    <s v="Brown"/>
    <n v="28"/>
    <x v="23"/>
    <n v="27.27"/>
    <d v="2025-08-06T00:00:00"/>
    <n v="2"/>
    <s v="null"/>
    <n v="3"/>
    <b v="0"/>
    <s v="null"/>
    <s v="No Return"/>
    <n v="54.54"/>
    <n v="2025"/>
    <s v="August"/>
    <n v="0.73000000000000043"/>
    <n v="0"/>
  </r>
  <r>
    <s v="Brown"/>
    <n v="52.43"/>
    <x v="40"/>
    <n v="49.07"/>
    <d v="2025-08-06T00:00:00"/>
    <n v="42"/>
    <n v="2.6"/>
    <n v="2.6"/>
    <b v="0"/>
    <s v="null"/>
    <s v="No Return"/>
    <n v="2060.94"/>
    <n v="2025"/>
    <s v="August"/>
    <n v="3.3599999999999994"/>
    <n v="0"/>
  </r>
  <r>
    <s v="Pink"/>
    <n v="67.95"/>
    <x v="195"/>
    <n v="55.52"/>
    <d v="2025-08-06T00:00:00"/>
    <n v="37"/>
    <s v="null"/>
    <n v="3"/>
    <b v="0"/>
    <s v="null"/>
    <s v="No Return"/>
    <n v="2054.2400000000002"/>
    <n v="2025"/>
    <s v="August"/>
    <n v="12.43"/>
    <n v="0"/>
  </r>
  <r>
    <s v="Red"/>
    <n v="131.91999999999999"/>
    <x v="0"/>
    <n v="131.91999999999999"/>
    <d v="2025-08-06T00:00:00"/>
    <n v="10"/>
    <n v="2.5"/>
    <n v="2.5"/>
    <b v="0"/>
    <s v="null"/>
    <s v="No Return"/>
    <n v="1319.1999999999998"/>
    <n v="2025"/>
    <s v="August"/>
    <n v="0"/>
    <n v="0"/>
  </r>
  <r>
    <s v="White"/>
    <n v="205.77"/>
    <x v="0"/>
    <n v="205.77"/>
    <d v="2025-01-31T00:00:00"/>
    <n v="38"/>
    <n v="1"/>
    <n v="1"/>
    <b v="0"/>
    <s v="null"/>
    <s v="No Return"/>
    <n v="7819.26"/>
    <n v="2025"/>
    <s v="January"/>
    <n v="0"/>
    <n v="0"/>
  </r>
  <r>
    <s v="White"/>
    <n v="97.88"/>
    <x v="196"/>
    <n v="86.82"/>
    <d v="2025-08-06T00:00:00"/>
    <n v="27"/>
    <n v="1.3"/>
    <n v="1.3"/>
    <b v="0"/>
    <s v="null"/>
    <s v="No Return"/>
    <n v="2344.14"/>
    <n v="2025"/>
    <s v="August"/>
    <n v="11.060000000000002"/>
    <n v="0"/>
  </r>
  <r>
    <s v="Gray"/>
    <n v="109.55"/>
    <x v="0"/>
    <n v="109.55"/>
    <d v="2025-08-06T00:00:00"/>
    <n v="32"/>
    <n v="1.4"/>
    <n v="1.4"/>
    <b v="0"/>
    <s v="null"/>
    <s v="No Return"/>
    <n v="3505.6"/>
    <n v="2025"/>
    <s v="August"/>
    <n v="0"/>
    <n v="0"/>
  </r>
  <r>
    <s v="Gray"/>
    <n v="52.94"/>
    <x v="197"/>
    <n v="47.33"/>
    <d v="2025-08-06T00:00:00"/>
    <n v="50"/>
    <n v="2.7"/>
    <n v="2.7"/>
    <b v="0"/>
    <s v="null"/>
    <s v="No Return"/>
    <n v="2366.5"/>
    <n v="2025"/>
    <s v="August"/>
    <n v="5.6099999999999994"/>
    <n v="0"/>
  </r>
  <r>
    <s v="Pink"/>
    <n v="70.83"/>
    <x v="26"/>
    <n v="58.08"/>
    <d v="2025-08-06T00:00:00"/>
    <n v="21"/>
    <n v="2.9"/>
    <n v="2.9"/>
    <b v="0"/>
    <s v="null"/>
    <s v="No Return"/>
    <n v="1219.68"/>
    <n v="2025"/>
    <s v="August"/>
    <n v="12.75"/>
    <n v="0"/>
  </r>
  <r>
    <s v="Navy"/>
    <n v="53.17"/>
    <x v="0"/>
    <n v="53.17"/>
    <d v="2025-08-06T00:00:00"/>
    <n v="14"/>
    <n v="4.5"/>
    <n v="4.5"/>
    <b v="1"/>
    <s v="Changed Mind"/>
    <s v="Changed Mind"/>
    <n v="744.38"/>
    <n v="2025"/>
    <s v="August"/>
    <n v="0"/>
    <n v="1"/>
  </r>
  <r>
    <s v="Beige"/>
    <n v="119.56"/>
    <x v="198"/>
    <n v="64.319999999999993"/>
    <d v="2025-08-06T00:00:00"/>
    <n v="14"/>
    <s v="null"/>
    <n v="3"/>
    <b v="0"/>
    <s v="null"/>
    <s v="No Return"/>
    <n v="900.4799999999999"/>
    <n v="2025"/>
    <s v="August"/>
    <n v="55.240000000000009"/>
    <n v="0"/>
  </r>
  <r>
    <s v="Blue"/>
    <n v="144.43"/>
    <x v="0"/>
    <n v="144.43"/>
    <d v="2025-08-06T00:00:00"/>
    <n v="41"/>
    <n v="3.6"/>
    <n v="3.6"/>
    <b v="0"/>
    <s v="null"/>
    <s v="No Return"/>
    <n v="5921.63"/>
    <n v="2025"/>
    <s v="August"/>
    <n v="0"/>
    <n v="0"/>
  </r>
  <r>
    <s v="Purple"/>
    <n v="172.93"/>
    <x v="0"/>
    <n v="172.93"/>
    <d v="2025-04-12T00:00:00"/>
    <n v="43"/>
    <n v="4.7"/>
    <n v="4.7"/>
    <b v="1"/>
    <s v="Quality Issue"/>
    <s v="Quality Issue"/>
    <n v="7435.9900000000007"/>
    <n v="2025"/>
    <s v="April"/>
    <n v="0"/>
    <n v="1"/>
  </r>
  <r>
    <s v="Beige"/>
    <n v="191.95"/>
    <x v="199"/>
    <n v="114.4"/>
    <d v="2025-08-06T00:00:00"/>
    <n v="21"/>
    <n v="2.9"/>
    <n v="2.9"/>
    <b v="0"/>
    <s v="null"/>
    <s v="No Return"/>
    <n v="2402.4"/>
    <n v="2025"/>
    <s v="August"/>
    <n v="77.549999999999983"/>
    <n v="0"/>
  </r>
  <r>
    <s v="Black"/>
    <n v="128.56"/>
    <x v="0"/>
    <n v="128.56"/>
    <d v="2025-08-06T00:00:00"/>
    <n v="45"/>
    <n v="2.4"/>
    <n v="2.4"/>
    <b v="0"/>
    <s v="null"/>
    <s v="No Return"/>
    <n v="5785.2"/>
    <n v="2025"/>
    <s v="August"/>
    <n v="0"/>
    <n v="0"/>
  </r>
  <r>
    <s v="White"/>
    <n v="123.08"/>
    <x v="166"/>
    <n v="57.85"/>
    <d v="2025-08-06T00:00:00"/>
    <n v="38"/>
    <n v="2.5"/>
    <n v="2.5"/>
    <b v="0"/>
    <s v="null"/>
    <s v="No Return"/>
    <n v="2198.3000000000002"/>
    <n v="2025"/>
    <s v="August"/>
    <n v="65.22999999999999"/>
    <n v="0"/>
  </r>
  <r>
    <s v="Purple"/>
    <n v="119.78"/>
    <x v="0"/>
    <n v="119.78"/>
    <d v="2025-04-04T00:00:00"/>
    <n v="22"/>
    <n v="1.5"/>
    <n v="1.5"/>
    <b v="1"/>
    <s v="Color Mismatch"/>
    <s v="Color Mismatch"/>
    <n v="2635.16"/>
    <n v="2025"/>
    <s v="April"/>
    <n v="0"/>
    <n v="1"/>
  </r>
  <r>
    <s v="White"/>
    <n v="110.6"/>
    <x v="0"/>
    <n v="110.6"/>
    <d v="2025-08-06T00:00:00"/>
    <n v="19"/>
    <s v="null"/>
    <n v="3"/>
    <b v="1"/>
    <s v="Color Mismatch"/>
    <s v="Color Mismatch"/>
    <n v="2101.4"/>
    <n v="2025"/>
    <s v="August"/>
    <n v="0"/>
    <n v="1"/>
  </r>
  <r>
    <s v="Purple"/>
    <n v="58.16"/>
    <x v="0"/>
    <n v="58.16"/>
    <d v="2025-07-02T00:00:00"/>
    <n v="29"/>
    <n v="4.0999999999999996"/>
    <n v="4.0999999999999996"/>
    <b v="0"/>
    <s v="null"/>
    <s v="No Return"/>
    <n v="1686.6399999999999"/>
    <n v="2025"/>
    <s v="July"/>
    <n v="0"/>
    <n v="0"/>
  </r>
  <r>
    <s v="Green"/>
    <n v="208.82"/>
    <x v="0"/>
    <n v="208.82"/>
    <d v="2025-08-06T00:00:00"/>
    <n v="45"/>
    <n v="1.8"/>
    <n v="1.8"/>
    <b v="0"/>
    <s v="null"/>
    <s v="No Return"/>
    <n v="9396.9"/>
    <n v="2025"/>
    <s v="August"/>
    <n v="0"/>
    <n v="0"/>
  </r>
  <r>
    <s v="Black"/>
    <n v="192.74"/>
    <x v="0"/>
    <n v="192.74"/>
    <d v="2025-08-06T00:00:00"/>
    <n v="43"/>
    <n v="4.3"/>
    <n v="4.3"/>
    <b v="0"/>
    <s v="null"/>
    <s v="No Return"/>
    <n v="8287.82"/>
    <n v="2025"/>
    <s v="August"/>
    <n v="0"/>
    <n v="0"/>
  </r>
  <r>
    <s v="Red"/>
    <n v="71.819999999999993"/>
    <x v="85"/>
    <n v="58.61"/>
    <d v="2025-08-06T00:00:00"/>
    <n v="50"/>
    <n v="1.9"/>
    <n v="1.9"/>
    <b v="0"/>
    <s v="null"/>
    <s v="No Return"/>
    <n v="2930.5"/>
    <n v="2025"/>
    <s v="August"/>
    <n v="13.209999999999994"/>
    <n v="0"/>
  </r>
  <r>
    <s v="Red"/>
    <n v="145.4"/>
    <x v="0"/>
    <n v="145.4"/>
    <d v="2025-08-06T00:00:00"/>
    <n v="14"/>
    <n v="2"/>
    <n v="2"/>
    <b v="0"/>
    <s v="null"/>
    <s v="No Return"/>
    <n v="2035.6000000000001"/>
    <n v="2025"/>
    <s v="August"/>
    <n v="0"/>
    <n v="0"/>
  </r>
  <r>
    <s v="Brown"/>
    <n v="51.94"/>
    <x v="0"/>
    <n v="51.94"/>
    <d v="2025-08-06T00:00:00"/>
    <n v="9"/>
    <n v="3.2"/>
    <n v="3.2"/>
    <b v="0"/>
    <s v="null"/>
    <s v="No Return"/>
    <n v="467.46"/>
    <n v="2025"/>
    <s v="August"/>
    <n v="0"/>
    <n v="0"/>
  </r>
  <r>
    <s v="Black"/>
    <n v="77.48"/>
    <x v="0"/>
    <n v="77.48"/>
    <d v="2024-10-07T00:00:00"/>
    <n v="49"/>
    <n v="3.3"/>
    <n v="3.3"/>
    <b v="1"/>
    <s v="Quality Issue"/>
    <s v="Quality Issue"/>
    <n v="3796.52"/>
    <n v="2024"/>
    <s v="October"/>
    <n v="0"/>
    <n v="1"/>
  </r>
  <r>
    <s v="Black"/>
    <n v="59.66"/>
    <x v="200"/>
    <n v="32.69"/>
    <d v="2025-08-06T00:00:00"/>
    <n v="14"/>
    <n v="2.6"/>
    <n v="2.6"/>
    <b v="0"/>
    <s v="null"/>
    <s v="No Return"/>
    <n v="457.65999999999997"/>
    <n v="2025"/>
    <s v="August"/>
    <n v="26.97"/>
    <n v="0"/>
  </r>
  <r>
    <s v="Red"/>
    <n v="102.07"/>
    <x v="0"/>
    <n v="102.07"/>
    <d v="2025-08-06T00:00:00"/>
    <n v="26"/>
    <s v="null"/>
    <n v="3"/>
    <b v="1"/>
    <s v="Color Mismatch"/>
    <s v="Color Mismatch"/>
    <n v="2653.8199999999997"/>
    <n v="2025"/>
    <s v="August"/>
    <n v="0"/>
    <n v="1"/>
  </r>
  <r>
    <s v="Gray"/>
    <n v="48.57"/>
    <x v="0"/>
    <n v="48.57"/>
    <d v="2024-12-06T00:00:00"/>
    <n v="12"/>
    <n v="4.7"/>
    <n v="4.7"/>
    <b v="0"/>
    <s v="null"/>
    <s v="No Return"/>
    <n v="582.84"/>
    <n v="2024"/>
    <s v="December"/>
    <n v="0"/>
    <n v="0"/>
  </r>
  <r>
    <s v="Navy"/>
    <n v="121.55"/>
    <x v="0"/>
    <n v="121.55"/>
    <d v="2025-08-06T00:00:00"/>
    <n v="16"/>
    <s v="null"/>
    <n v="3"/>
    <b v="1"/>
    <s v="Damaged"/>
    <s v="Damaged"/>
    <n v="1944.8"/>
    <n v="2025"/>
    <s v="August"/>
    <n v="0"/>
    <n v="1"/>
  </r>
  <r>
    <s v="Navy"/>
    <n v="59.22"/>
    <x v="201"/>
    <n v="32.69"/>
    <d v="2025-08-06T00:00:00"/>
    <n v="21"/>
    <n v="2"/>
    <n v="2"/>
    <b v="0"/>
    <s v="null"/>
    <s v="No Return"/>
    <n v="686.49"/>
    <n v="2025"/>
    <s v="August"/>
    <n v="26.53"/>
    <n v="0"/>
  </r>
  <r>
    <s v="Beige"/>
    <n v="58.5"/>
    <x v="202"/>
    <n v="57.27"/>
    <d v="2025-05-23T00:00:00"/>
    <n v="24"/>
    <n v="3.9"/>
    <n v="3.9"/>
    <b v="0"/>
    <s v="null"/>
    <s v="No Return"/>
    <n v="1374.48"/>
    <n v="2025"/>
    <s v="May"/>
    <n v="1.2299999999999969"/>
    <n v="0"/>
  </r>
  <r>
    <s v="Green"/>
    <n v="73.849999999999994"/>
    <x v="0"/>
    <n v="73.849999999999994"/>
    <d v="2025-08-06T00:00:00"/>
    <n v="46"/>
    <n v="2"/>
    <n v="2"/>
    <b v="0"/>
    <s v="null"/>
    <s v="No Return"/>
    <n v="3397.1"/>
    <n v="2025"/>
    <s v="August"/>
    <n v="0"/>
    <n v="0"/>
  </r>
  <r>
    <s v="Red"/>
    <n v="114.32"/>
    <x v="203"/>
    <n v="72.59"/>
    <d v="2025-08-06T00:00:00"/>
    <n v="41"/>
    <n v="4.0999999999999996"/>
    <n v="4.0999999999999996"/>
    <b v="0"/>
    <s v="null"/>
    <s v="No Return"/>
    <n v="2976.19"/>
    <n v="2025"/>
    <s v="August"/>
    <n v="41.72999999999999"/>
    <n v="0"/>
  </r>
  <r>
    <s v="Gray"/>
    <n v="91.4"/>
    <x v="204"/>
    <n v="81.349999999999994"/>
    <d v="2025-08-06T00:00:00"/>
    <n v="18"/>
    <n v="1.6"/>
    <n v="1.6"/>
    <b v="0"/>
    <s v="null"/>
    <s v="No Return"/>
    <n v="1464.3"/>
    <n v="2025"/>
    <s v="August"/>
    <n v="10.050000000000011"/>
    <n v="0"/>
  </r>
  <r>
    <s v="Navy"/>
    <n v="69.77"/>
    <x v="0"/>
    <n v="69.77"/>
    <d v="2025-08-06T00:00:00"/>
    <n v="30"/>
    <s v="null"/>
    <n v="3"/>
    <b v="1"/>
    <s v="Color Mismatch"/>
    <s v="Color Mismatch"/>
    <n v="2093.1"/>
    <n v="2025"/>
    <s v="August"/>
    <n v="0"/>
    <n v="1"/>
  </r>
  <r>
    <s v="Black"/>
    <n v="72.95"/>
    <x v="0"/>
    <n v="72.95"/>
    <d v="2025-08-06T00:00:00"/>
    <n v="27"/>
    <n v="4.8"/>
    <n v="4.8"/>
    <b v="0"/>
    <s v="null"/>
    <s v="No Return"/>
    <n v="1969.65"/>
    <n v="2025"/>
    <s v="August"/>
    <n v="0"/>
    <n v="0"/>
  </r>
  <r>
    <s v="Beige"/>
    <n v="63.99"/>
    <x v="109"/>
    <n v="36.99"/>
    <d v="2025-08-06T00:00:00"/>
    <n v="35"/>
    <n v="3.2"/>
    <n v="3.2"/>
    <b v="0"/>
    <s v="null"/>
    <s v="No Return"/>
    <n v="1294.6500000000001"/>
    <n v="2025"/>
    <s v="August"/>
    <n v="27"/>
    <n v="0"/>
  </r>
  <r>
    <s v="Blue"/>
    <n v="74.84"/>
    <x v="205"/>
    <n v="36"/>
    <d v="2025-08-06T00:00:00"/>
    <n v="35"/>
    <n v="2.5"/>
    <n v="2.5"/>
    <b v="0"/>
    <s v="null"/>
    <s v="No Return"/>
    <n v="1260"/>
    <n v="2025"/>
    <s v="August"/>
    <n v="38.840000000000003"/>
    <n v="0"/>
  </r>
  <r>
    <s v="Black"/>
    <n v="158.84"/>
    <x v="0"/>
    <n v="158.84"/>
    <d v="2025-04-16T00:00:00"/>
    <n v="30"/>
    <n v="4.5999999999999996"/>
    <n v="4.5999999999999996"/>
    <b v="0"/>
    <s v="null"/>
    <s v="No Return"/>
    <n v="4765.2"/>
    <n v="2025"/>
    <s v="April"/>
    <n v="0"/>
    <n v="0"/>
  </r>
  <r>
    <s v="Brown"/>
    <n v="96.36"/>
    <x v="206"/>
    <n v="39.89"/>
    <d v="2025-02-10T00:00:00"/>
    <n v="16"/>
    <n v="3.9"/>
    <n v="3.9"/>
    <b v="0"/>
    <s v="null"/>
    <s v="No Return"/>
    <n v="638.24"/>
    <n v="2025"/>
    <s v="February"/>
    <n v="56.47"/>
    <n v="0"/>
  </r>
  <r>
    <s v="Purple"/>
    <n v="51.06"/>
    <x v="207"/>
    <n v="43.96"/>
    <d v="2024-08-16T00:00:00"/>
    <n v="16"/>
    <n v="1.3"/>
    <n v="1.3"/>
    <b v="0"/>
    <s v="null"/>
    <s v="No Return"/>
    <n v="703.36"/>
    <n v="2024"/>
    <s v="August"/>
    <n v="7.1000000000000014"/>
    <n v="0"/>
  </r>
  <r>
    <s v="Navy"/>
    <n v="49.75"/>
    <x v="208"/>
    <n v="36.619999999999997"/>
    <d v="2025-08-06T00:00:00"/>
    <n v="24"/>
    <n v="3.8"/>
    <n v="3.8"/>
    <b v="0"/>
    <s v="null"/>
    <s v="No Return"/>
    <n v="878.87999999999988"/>
    <n v="2025"/>
    <s v="August"/>
    <n v="13.130000000000003"/>
    <n v="0"/>
  </r>
  <r>
    <s v="Pink"/>
    <n v="148.97999999999999"/>
    <x v="0"/>
    <n v="148.97999999999999"/>
    <d v="2024-10-26T00:00:00"/>
    <n v="11"/>
    <n v="2.2000000000000002"/>
    <n v="2.2000000000000002"/>
    <b v="1"/>
    <s v="Wrong Item"/>
    <s v="Wrong Item"/>
    <n v="1638.78"/>
    <n v="2024"/>
    <s v="October"/>
    <n v="0"/>
    <n v="1"/>
  </r>
  <r>
    <s v="Gray"/>
    <n v="72.239999999999995"/>
    <x v="0"/>
    <n v="72.239999999999995"/>
    <d v="2025-08-06T00:00:00"/>
    <n v="35"/>
    <n v="4.0999999999999996"/>
    <n v="4.0999999999999996"/>
    <b v="0"/>
    <s v="null"/>
    <s v="No Return"/>
    <n v="2528.3999999999996"/>
    <n v="2025"/>
    <s v="August"/>
    <n v="0"/>
    <n v="0"/>
  </r>
  <r>
    <s v="Blue"/>
    <n v="94.92"/>
    <x v="0"/>
    <n v="94.92"/>
    <d v="2025-08-06T00:00:00"/>
    <n v="5"/>
    <n v="3.3"/>
    <n v="3.3"/>
    <b v="0"/>
    <s v="null"/>
    <s v="No Return"/>
    <n v="474.6"/>
    <n v="2025"/>
    <s v="August"/>
    <n v="0"/>
    <n v="0"/>
  </r>
  <r>
    <s v="Brown"/>
    <n v="91.08"/>
    <x v="0"/>
    <n v="91.08"/>
    <d v="2025-08-06T00:00:00"/>
    <n v="47"/>
    <n v="4.9000000000000004"/>
    <n v="4.9000000000000004"/>
    <b v="0"/>
    <s v="null"/>
    <s v="No Return"/>
    <n v="4280.76"/>
    <n v="2025"/>
    <s v="August"/>
    <n v="0"/>
    <n v="0"/>
  </r>
  <r>
    <s v="Brown"/>
    <n v="49.72"/>
    <x v="209"/>
    <n v="20.73"/>
    <d v="2025-08-06T00:00:00"/>
    <n v="4"/>
    <n v="1.6"/>
    <n v="1.6"/>
    <b v="0"/>
    <s v="null"/>
    <s v="No Return"/>
    <n v="82.92"/>
    <n v="2025"/>
    <s v="August"/>
    <n v="28.99"/>
    <n v="0"/>
  </r>
  <r>
    <s v="Purple"/>
    <n v="23.09"/>
    <x v="72"/>
    <n v="21.45"/>
    <d v="2025-08-06T00:00:00"/>
    <n v="11"/>
    <n v="1.2"/>
    <n v="1.2"/>
    <b v="0"/>
    <s v="null"/>
    <s v="No Return"/>
    <n v="235.95"/>
    <n v="2025"/>
    <s v="August"/>
    <n v="1.6400000000000006"/>
    <n v="0"/>
  </r>
  <r>
    <s v="Red"/>
    <n v="49.95"/>
    <x v="0"/>
    <n v="49.95"/>
    <d v="2024-09-17T00:00:00"/>
    <n v="29"/>
    <n v="4.3"/>
    <n v="4.3"/>
    <b v="0"/>
    <s v="null"/>
    <s v="No Return"/>
    <n v="1448.5500000000002"/>
    <n v="2024"/>
    <s v="September"/>
    <n v="0"/>
    <n v="0"/>
  </r>
  <r>
    <s v="Green"/>
    <n v="25.7"/>
    <x v="0"/>
    <n v="25.7"/>
    <d v="2025-08-06T00:00:00"/>
    <n v="38"/>
    <n v="3.2"/>
    <n v="3.2"/>
    <b v="1"/>
    <s v="Quality Issue"/>
    <s v="Quality Issue"/>
    <n v="976.6"/>
    <n v="2025"/>
    <s v="August"/>
    <n v="0"/>
    <n v="1"/>
  </r>
  <r>
    <s v="Green"/>
    <n v="175.22"/>
    <x v="0"/>
    <n v="175.22"/>
    <d v="2025-08-06T00:00:00"/>
    <n v="8"/>
    <n v="4.9000000000000004"/>
    <n v="4.9000000000000004"/>
    <b v="0"/>
    <s v="null"/>
    <s v="No Return"/>
    <n v="1401.76"/>
    <n v="2025"/>
    <s v="August"/>
    <n v="0"/>
    <n v="0"/>
  </r>
  <r>
    <s v="Gray"/>
    <n v="37.57"/>
    <x v="0"/>
    <n v="37.57"/>
    <d v="2025-08-06T00:00:00"/>
    <n v="18"/>
    <n v="1.9"/>
    <n v="1.9"/>
    <b v="0"/>
    <s v="null"/>
    <s v="No Return"/>
    <n v="676.26"/>
    <n v="2025"/>
    <s v="August"/>
    <n v="0"/>
    <n v="0"/>
  </r>
  <r>
    <s v="Green"/>
    <n v="245.87"/>
    <x v="0"/>
    <n v="245.87"/>
    <d v="2025-06-24T00:00:00"/>
    <n v="27"/>
    <n v="2.6"/>
    <n v="2.6"/>
    <b v="0"/>
    <s v="null"/>
    <s v="No Return"/>
    <n v="6638.49"/>
    <n v="2025"/>
    <s v="June"/>
    <n v="0"/>
    <n v="0"/>
  </r>
  <r>
    <s v="Red"/>
    <n v="116.92"/>
    <x v="0"/>
    <n v="116.92"/>
    <d v="2025-08-06T00:00:00"/>
    <n v="13"/>
    <n v="3.2"/>
    <n v="3.2"/>
    <b v="0"/>
    <s v="null"/>
    <s v="No Return"/>
    <n v="1519.96"/>
    <n v="2025"/>
    <s v="August"/>
    <n v="0"/>
    <n v="0"/>
  </r>
  <r>
    <s v="Pink"/>
    <n v="103.11"/>
    <x v="0"/>
    <n v="103.11"/>
    <d v="2025-08-06T00:00:00"/>
    <n v="17"/>
    <s v="null"/>
    <n v="3"/>
    <b v="0"/>
    <s v="null"/>
    <s v="No Return"/>
    <n v="1752.87"/>
    <n v="2025"/>
    <s v="August"/>
    <n v="0"/>
    <n v="0"/>
  </r>
  <r>
    <s v="Purple"/>
    <n v="238.89"/>
    <x v="210"/>
    <n v="237.7"/>
    <d v="2025-08-06T00:00:00"/>
    <n v="28"/>
    <n v="2.7"/>
    <n v="2.7"/>
    <b v="0"/>
    <s v="null"/>
    <s v="No Return"/>
    <n v="6655.5999999999995"/>
    <n v="2025"/>
    <s v="August"/>
    <n v="1.1899999999999977"/>
    <n v="0"/>
  </r>
  <r>
    <s v="Pink"/>
    <n v="86.81"/>
    <x v="211"/>
    <n v="75.87"/>
    <d v="2025-08-06T00:00:00"/>
    <n v="6"/>
    <n v="1.7"/>
    <n v="1.7"/>
    <b v="0"/>
    <s v="null"/>
    <s v="No Return"/>
    <n v="455.22"/>
    <n v="2025"/>
    <s v="August"/>
    <n v="10.939999999999998"/>
    <n v="0"/>
  </r>
  <r>
    <s v="Blue"/>
    <n v="58.8"/>
    <x v="158"/>
    <n v="51.86"/>
    <d v="2025-08-06T00:00:00"/>
    <n v="8"/>
    <s v="null"/>
    <n v="3"/>
    <b v="0"/>
    <s v="null"/>
    <s v="No Return"/>
    <n v="414.88"/>
    <n v="2025"/>
    <s v="August"/>
    <n v="6.9399999999999977"/>
    <n v="0"/>
  </r>
  <r>
    <s v="Beige"/>
    <n v="41.65"/>
    <x v="212"/>
    <n v="19.989999999999998"/>
    <d v="2025-05-16T00:00:00"/>
    <n v="20"/>
    <n v="1.2"/>
    <n v="1.2"/>
    <b v="0"/>
    <s v="null"/>
    <s v="No Return"/>
    <n v="399.79999999999995"/>
    <n v="2025"/>
    <s v="May"/>
    <n v="21.66"/>
    <n v="0"/>
  </r>
  <r>
    <s v="Black"/>
    <n v="61.67"/>
    <x v="213"/>
    <n v="33.06"/>
    <d v="2025-07-15T00:00:00"/>
    <n v="50"/>
    <n v="2.7"/>
    <n v="2.7"/>
    <b v="0"/>
    <s v="null"/>
    <s v="No Return"/>
    <n v="1653"/>
    <n v="2025"/>
    <s v="July"/>
    <n v="28.61"/>
    <n v="0"/>
  </r>
  <r>
    <s v="Black"/>
    <n v="40.39"/>
    <x v="0"/>
    <n v="40.39"/>
    <d v="2025-08-06T00:00:00"/>
    <n v="16"/>
    <s v="null"/>
    <n v="3"/>
    <b v="0"/>
    <s v="null"/>
    <s v="No Return"/>
    <n v="646.24"/>
    <n v="2025"/>
    <s v="August"/>
    <n v="0"/>
    <n v="0"/>
  </r>
  <r>
    <s v="Purple"/>
    <n v="95.13"/>
    <x v="214"/>
    <n v="51.94"/>
    <d v="2025-08-06T00:00:00"/>
    <n v="46"/>
    <n v="2.5"/>
    <n v="2.5"/>
    <b v="0"/>
    <s v="null"/>
    <s v="No Return"/>
    <n v="2389.2399999999998"/>
    <n v="2025"/>
    <s v="August"/>
    <n v="43.19"/>
    <n v="0"/>
  </r>
  <r>
    <s v="Green"/>
    <n v="115.14"/>
    <x v="0"/>
    <n v="115.14"/>
    <d v="2025-08-06T00:00:00"/>
    <n v="43"/>
    <n v="2.5"/>
    <n v="2.5"/>
    <b v="0"/>
    <s v="null"/>
    <s v="No Return"/>
    <n v="4951.0200000000004"/>
    <n v="2025"/>
    <s v="August"/>
    <n v="0"/>
    <n v="0"/>
  </r>
  <r>
    <s v="Beige"/>
    <n v="59.58"/>
    <x v="0"/>
    <n v="59.58"/>
    <d v="2025-08-06T00:00:00"/>
    <n v="27"/>
    <n v="3.3"/>
    <n v="3.3"/>
    <b v="0"/>
    <s v="null"/>
    <s v="No Return"/>
    <n v="1608.6599999999999"/>
    <n v="2025"/>
    <s v="August"/>
    <n v="0"/>
    <n v="0"/>
  </r>
  <r>
    <s v="Purple"/>
    <n v="169.89"/>
    <x v="0"/>
    <n v="169.89"/>
    <d v="2025-07-14T00:00:00"/>
    <n v="12"/>
    <n v="1.2"/>
    <n v="1.2"/>
    <b v="0"/>
    <s v="null"/>
    <s v="No Return"/>
    <n v="2038.6799999999998"/>
    <n v="2025"/>
    <s v="July"/>
    <n v="0"/>
    <n v="0"/>
  </r>
  <r>
    <s v="Black"/>
    <n v="117.38"/>
    <x v="34"/>
    <n v="90.97"/>
    <d v="2025-08-06T00:00:00"/>
    <n v="42"/>
    <n v="2.8"/>
    <n v="2.8"/>
    <b v="1"/>
    <s v="Color Mismatch"/>
    <s v="Color Mismatch"/>
    <n v="3820.74"/>
    <n v="2025"/>
    <s v="August"/>
    <n v="26.409999999999997"/>
    <n v="1"/>
  </r>
  <r>
    <s v="Pink"/>
    <n v="118.95"/>
    <x v="0"/>
    <n v="118.95"/>
    <d v="2025-08-06T00:00:00"/>
    <n v="18"/>
    <n v="1.9"/>
    <n v="1.9"/>
    <b v="1"/>
    <s v="Quality Issue"/>
    <s v="Quality Issue"/>
    <n v="2141.1"/>
    <n v="2025"/>
    <s v="August"/>
    <n v="0"/>
    <n v="1"/>
  </r>
  <r>
    <s v="Red"/>
    <n v="39.299999999999997"/>
    <x v="0"/>
    <n v="39.299999999999997"/>
    <d v="2025-08-06T00:00:00"/>
    <n v="39"/>
    <s v="null"/>
    <n v="3"/>
    <b v="0"/>
    <s v="null"/>
    <s v="No Return"/>
    <n v="1532.6999999999998"/>
    <n v="2025"/>
    <s v="August"/>
    <n v="0"/>
    <n v="0"/>
  </r>
  <r>
    <s v="Beige"/>
    <n v="74.3"/>
    <x v="0"/>
    <n v="74.3"/>
    <d v="2025-08-06T00:00:00"/>
    <n v="31"/>
    <n v="3.8"/>
    <n v="3.8"/>
    <b v="1"/>
    <s v="Wrong Item"/>
    <s v="Wrong Item"/>
    <n v="2303.2999999999997"/>
    <n v="2025"/>
    <s v="August"/>
    <n v="0"/>
    <n v="1"/>
  </r>
  <r>
    <s v="Brown"/>
    <n v="62.97"/>
    <x v="0"/>
    <n v="62.97"/>
    <d v="2025-05-26T00:00:00"/>
    <n v="5"/>
    <n v="3.5"/>
    <n v="3.5"/>
    <b v="0"/>
    <s v="null"/>
    <s v="No Return"/>
    <n v="314.85000000000002"/>
    <n v="2025"/>
    <s v="May"/>
    <n v="0"/>
    <n v="0"/>
  </r>
  <r>
    <s v="Gray"/>
    <n v="73.599999999999994"/>
    <x v="0"/>
    <n v="73.599999999999994"/>
    <d v="2025-08-06T00:00:00"/>
    <n v="1"/>
    <n v="1.8"/>
    <n v="1.8"/>
    <b v="0"/>
    <s v="null"/>
    <s v="No Return"/>
    <n v="73.599999999999994"/>
    <n v="2025"/>
    <s v="August"/>
    <n v="0"/>
    <n v="0"/>
  </r>
  <r>
    <s v="Black"/>
    <n v="77.849999999999994"/>
    <x v="215"/>
    <n v="50.68"/>
    <d v="2025-08-05T00:00:00"/>
    <n v="11"/>
    <s v="null"/>
    <n v="3"/>
    <b v="0"/>
    <s v="null"/>
    <s v="No Return"/>
    <n v="557.48"/>
    <n v="2025"/>
    <s v="August"/>
    <n v="27.169999999999995"/>
    <n v="0"/>
  </r>
  <r>
    <s v="Red"/>
    <n v="94.31"/>
    <x v="0"/>
    <n v="94.31"/>
    <d v="2025-08-06T00:00:00"/>
    <n v="20"/>
    <n v="3"/>
    <n v="3"/>
    <b v="0"/>
    <s v="null"/>
    <s v="No Return"/>
    <n v="1886.2"/>
    <n v="2025"/>
    <s v="August"/>
    <n v="0"/>
    <n v="0"/>
  </r>
  <r>
    <s v="Navy"/>
    <n v="60.36"/>
    <x v="0"/>
    <n v="60.36"/>
    <d v="2024-09-01T00:00:00"/>
    <n v="35"/>
    <n v="3.3"/>
    <n v="3.3"/>
    <b v="0"/>
    <s v="null"/>
    <s v="No Return"/>
    <n v="2112.6"/>
    <n v="2024"/>
    <s v="September"/>
    <n v="0"/>
    <n v="0"/>
  </r>
  <r>
    <s v="Brown"/>
    <n v="94.85"/>
    <x v="0"/>
    <n v="94.85"/>
    <d v="2025-08-06T00:00:00"/>
    <n v="28"/>
    <n v="1.5"/>
    <n v="1.5"/>
    <b v="0"/>
    <s v="null"/>
    <s v="No Return"/>
    <n v="2655.7999999999997"/>
    <n v="2025"/>
    <s v="August"/>
    <n v="0"/>
    <n v="0"/>
  </r>
  <r>
    <s v="Blue"/>
    <n v="30.52"/>
    <x v="216"/>
    <n v="28.11"/>
    <d v="2025-08-06T00:00:00"/>
    <n v="43"/>
    <n v="4.7"/>
    <n v="4.7"/>
    <b v="0"/>
    <s v="null"/>
    <s v="No Return"/>
    <n v="1208.73"/>
    <n v="2025"/>
    <s v="August"/>
    <n v="2.41"/>
    <n v="0"/>
  </r>
  <r>
    <s v="Navy"/>
    <n v="97.06"/>
    <x v="0"/>
    <n v="97.06"/>
    <d v="2025-08-06T00:00:00"/>
    <n v="24"/>
    <n v="3.9"/>
    <n v="3.9"/>
    <b v="0"/>
    <s v="null"/>
    <s v="No Return"/>
    <n v="2329.44"/>
    <n v="2025"/>
    <s v="August"/>
    <n v="0"/>
    <n v="0"/>
  </r>
  <r>
    <s v="Purple"/>
    <n v="57.85"/>
    <x v="1"/>
    <n v="37.369999999999997"/>
    <d v="2025-08-06T00:00:00"/>
    <n v="17"/>
    <s v="null"/>
    <n v="3"/>
    <b v="0"/>
    <s v="null"/>
    <s v="No Return"/>
    <n v="635.29"/>
    <n v="2025"/>
    <s v="August"/>
    <n v="20.480000000000004"/>
    <n v="0"/>
  </r>
  <r>
    <s v="White"/>
    <n v="51.35"/>
    <x v="217"/>
    <n v="41.23"/>
    <d v="2025-08-06T00:00:00"/>
    <n v="39"/>
    <n v="1.3"/>
    <n v="1.3"/>
    <b v="0"/>
    <s v="null"/>
    <s v="No Return"/>
    <n v="1607.9699999999998"/>
    <n v="2025"/>
    <s v="August"/>
    <n v="10.120000000000005"/>
    <n v="0"/>
  </r>
  <r>
    <s v="Black"/>
    <n v="61.34"/>
    <x v="214"/>
    <n v="33.49"/>
    <d v="2025-02-03T00:00:00"/>
    <n v="46"/>
    <s v="null"/>
    <n v="3"/>
    <b v="0"/>
    <s v="null"/>
    <s v="No Return"/>
    <n v="1540.5400000000002"/>
    <n v="2025"/>
    <s v="February"/>
    <n v="27.85"/>
    <n v="0"/>
  </r>
  <r>
    <s v="Purple"/>
    <n v="189.28"/>
    <x v="0"/>
    <n v="189.28"/>
    <d v="2025-08-06T00:00:00"/>
    <n v="41"/>
    <n v="2.7"/>
    <n v="2.7"/>
    <b v="1"/>
    <s v="Wrong Item"/>
    <s v="Wrong Item"/>
    <n v="7760.4800000000005"/>
    <n v="2025"/>
    <s v="August"/>
    <n v="0"/>
    <n v="1"/>
  </r>
  <r>
    <s v="Purple"/>
    <n v="86.67"/>
    <x v="218"/>
    <n v="55.64"/>
    <d v="2025-08-06T00:00:00"/>
    <n v="2"/>
    <n v="4.9000000000000004"/>
    <n v="4.9000000000000004"/>
    <b v="0"/>
    <s v="null"/>
    <s v="No Return"/>
    <n v="111.28"/>
    <n v="2025"/>
    <s v="August"/>
    <n v="31.03"/>
    <n v="0"/>
  </r>
  <r>
    <s v="Navy"/>
    <n v="102.84"/>
    <x v="0"/>
    <n v="102.84"/>
    <d v="2024-09-10T00:00:00"/>
    <n v="27"/>
    <n v="1.8"/>
    <n v="1.8"/>
    <b v="0"/>
    <s v="null"/>
    <s v="No Return"/>
    <n v="2776.6800000000003"/>
    <n v="2024"/>
    <s v="September"/>
    <n v="0"/>
    <n v="0"/>
  </r>
  <r>
    <s v="Green"/>
    <n v="225.21"/>
    <x v="0"/>
    <n v="225.21"/>
    <d v="2025-08-06T00:00:00"/>
    <n v="27"/>
    <n v="3.1"/>
    <n v="3.1"/>
    <b v="1"/>
    <s v="Changed Mind"/>
    <s v="Changed Mind"/>
    <n v="6080.67"/>
    <n v="2025"/>
    <s v="August"/>
    <n v="0"/>
    <n v="1"/>
  </r>
  <r>
    <s v="Gray"/>
    <n v="48.91"/>
    <x v="136"/>
    <n v="35.31"/>
    <d v="2025-08-06T00:00:00"/>
    <n v="0"/>
    <n v="4.0999999999999996"/>
    <n v="4.0999999999999996"/>
    <b v="0"/>
    <s v="null"/>
    <s v="No Return"/>
    <n v="0"/>
    <n v="2025"/>
    <s v="August"/>
    <n v="13.599999999999994"/>
    <n v="0"/>
  </r>
  <r>
    <s v="Pink"/>
    <n v="145.93"/>
    <x v="0"/>
    <n v="145.93"/>
    <d v="2025-08-06T00:00:00"/>
    <n v="19"/>
    <n v="1.5"/>
    <n v="1.5"/>
    <b v="0"/>
    <s v="null"/>
    <s v="No Return"/>
    <n v="2772.67"/>
    <n v="2025"/>
    <s v="August"/>
    <n v="0"/>
    <n v="0"/>
  </r>
  <r>
    <s v="Green"/>
    <n v="225.92"/>
    <x v="219"/>
    <n v="127.19"/>
    <d v="2025-08-06T00:00:00"/>
    <n v="30"/>
    <n v="3.2"/>
    <n v="3.2"/>
    <b v="0"/>
    <s v="null"/>
    <s v="No Return"/>
    <n v="3815.7"/>
    <n v="2025"/>
    <s v="August"/>
    <n v="98.72999999999999"/>
    <n v="0"/>
  </r>
  <r>
    <s v="Green"/>
    <n v="202.18"/>
    <x v="220"/>
    <n v="121.91"/>
    <d v="2025-08-06T00:00:00"/>
    <n v="20"/>
    <n v="4.0999999999999996"/>
    <n v="4.0999999999999996"/>
    <b v="0"/>
    <s v="null"/>
    <s v="No Return"/>
    <n v="2438.1999999999998"/>
    <n v="2025"/>
    <s v="August"/>
    <n v="80.27000000000001"/>
    <n v="0"/>
  </r>
  <r>
    <s v="Blue"/>
    <n v="51.85"/>
    <x v="0"/>
    <n v="51.85"/>
    <d v="2025-08-06T00:00:00"/>
    <n v="28"/>
    <s v="null"/>
    <n v="3"/>
    <b v="0"/>
    <s v="null"/>
    <s v="No Return"/>
    <n v="1451.8"/>
    <n v="2025"/>
    <s v="August"/>
    <n v="0"/>
    <n v="0"/>
  </r>
  <r>
    <s v="Gray"/>
    <n v="75.34"/>
    <x v="0"/>
    <n v="75.34"/>
    <d v="2025-08-06T00:00:00"/>
    <n v="21"/>
    <s v="null"/>
    <n v="3"/>
    <b v="0"/>
    <s v="null"/>
    <s v="No Return"/>
    <n v="1582.14"/>
    <n v="2025"/>
    <s v="August"/>
    <n v="0"/>
    <n v="0"/>
  </r>
  <r>
    <s v="Pink"/>
    <n v="92.09"/>
    <x v="221"/>
    <n v="41.53"/>
    <d v="2025-01-19T00:00:00"/>
    <n v="44"/>
    <n v="2.2000000000000002"/>
    <n v="2.2000000000000002"/>
    <b v="0"/>
    <s v="null"/>
    <s v="No Return"/>
    <n v="1827.3200000000002"/>
    <n v="2025"/>
    <s v="January"/>
    <n v="50.56"/>
    <n v="0"/>
  </r>
  <r>
    <s v="Blue"/>
    <n v="56.39"/>
    <x v="0"/>
    <n v="56.39"/>
    <d v="2025-08-06T00:00:00"/>
    <n v="49"/>
    <n v="4.2"/>
    <n v="4.2"/>
    <b v="0"/>
    <s v="null"/>
    <s v="No Return"/>
    <n v="2763.11"/>
    <n v="2025"/>
    <s v="August"/>
    <n v="0"/>
    <n v="0"/>
  </r>
  <r>
    <s v="Pink"/>
    <n v="108.75"/>
    <x v="0"/>
    <n v="108.75"/>
    <d v="2025-08-06T00:00:00"/>
    <n v="38"/>
    <n v="3.8"/>
    <n v="3.8"/>
    <b v="0"/>
    <s v="null"/>
    <s v="No Return"/>
    <n v="4132.5"/>
    <n v="2025"/>
    <s v="August"/>
    <n v="0"/>
    <n v="0"/>
  </r>
  <r>
    <s v="Red"/>
    <n v="156.85"/>
    <x v="0"/>
    <n v="156.85"/>
    <d v="2025-04-01T00:00:00"/>
    <n v="48"/>
    <n v="3.4"/>
    <n v="3.4"/>
    <b v="0"/>
    <s v="null"/>
    <s v="No Return"/>
    <n v="7528.7999999999993"/>
    <n v="2025"/>
    <s v="April"/>
    <n v="0"/>
    <n v="0"/>
  </r>
  <r>
    <s v="Brown"/>
    <n v="168.13"/>
    <x v="0"/>
    <n v="168.13"/>
    <d v="2025-04-18T00:00:00"/>
    <n v="42"/>
    <n v="2.5"/>
    <n v="2.5"/>
    <b v="0"/>
    <s v="null"/>
    <s v="No Return"/>
    <n v="7061.46"/>
    <n v="2025"/>
    <s v="April"/>
    <n v="0"/>
    <n v="0"/>
  </r>
  <r>
    <s v="Green"/>
    <n v="145.79"/>
    <x v="222"/>
    <n v="62.69"/>
    <d v="2025-08-06T00:00:00"/>
    <n v="46"/>
    <s v="null"/>
    <n v="3"/>
    <b v="0"/>
    <s v="null"/>
    <s v="No Return"/>
    <n v="2883.74"/>
    <n v="2025"/>
    <s v="August"/>
    <n v="83.1"/>
    <n v="0"/>
  </r>
  <r>
    <s v="White"/>
    <n v="54.14"/>
    <x v="0"/>
    <n v="54.14"/>
    <d v="2025-08-06T00:00:00"/>
    <n v="32"/>
    <s v="null"/>
    <n v="3"/>
    <b v="0"/>
    <s v="null"/>
    <s v="No Return"/>
    <n v="1732.48"/>
    <n v="2025"/>
    <s v="August"/>
    <n v="0"/>
    <n v="0"/>
  </r>
  <r>
    <s v="Navy"/>
    <n v="45.64"/>
    <x v="0"/>
    <n v="45.64"/>
    <d v="2025-08-06T00:00:00"/>
    <n v="36"/>
    <n v="3.6"/>
    <n v="3.6"/>
    <b v="1"/>
    <s v="Size Issue"/>
    <s v="Size Issue"/>
    <n v="1643.04"/>
    <n v="2025"/>
    <s v="August"/>
    <n v="0"/>
    <n v="1"/>
  </r>
  <r>
    <s v="Red"/>
    <n v="46.76"/>
    <x v="0"/>
    <n v="46.76"/>
    <d v="2025-08-06T00:00:00"/>
    <n v="38"/>
    <n v="2.7"/>
    <n v="2.7"/>
    <b v="0"/>
    <s v="null"/>
    <s v="No Return"/>
    <n v="1776.8799999999999"/>
    <n v="2025"/>
    <s v="August"/>
    <n v="0"/>
    <n v="0"/>
  </r>
  <r>
    <s v="Gray"/>
    <n v="75.23"/>
    <x v="0"/>
    <n v="75.23"/>
    <d v="2025-08-06T00:00:00"/>
    <n v="42"/>
    <n v="1.7"/>
    <n v="1.7"/>
    <b v="1"/>
    <s v="Quality Issue"/>
    <s v="Quality Issue"/>
    <n v="3159.6600000000003"/>
    <n v="2025"/>
    <s v="August"/>
    <n v="0"/>
    <n v="1"/>
  </r>
  <r>
    <s v="White"/>
    <n v="70.38"/>
    <x v="0"/>
    <n v="70.38"/>
    <d v="2025-08-06T00:00:00"/>
    <n v="37"/>
    <n v="2"/>
    <n v="2"/>
    <b v="0"/>
    <s v="null"/>
    <s v="No Return"/>
    <n v="2604.06"/>
    <n v="2025"/>
    <s v="August"/>
    <n v="0"/>
    <n v="0"/>
  </r>
  <r>
    <s v="Pink"/>
    <n v="76.040000000000006"/>
    <x v="0"/>
    <n v="76.040000000000006"/>
    <d v="2025-08-06T00:00:00"/>
    <n v="13"/>
    <n v="4.4000000000000004"/>
    <n v="4.4000000000000004"/>
    <b v="0"/>
    <s v="null"/>
    <s v="No Return"/>
    <n v="988.5200000000001"/>
    <n v="2025"/>
    <s v="August"/>
    <n v="0"/>
    <n v="0"/>
  </r>
  <r>
    <s v="Black"/>
    <n v="110.82"/>
    <x v="223"/>
    <n v="93.42"/>
    <d v="2025-08-06T00:00:00"/>
    <n v="43"/>
    <s v="null"/>
    <n v="3"/>
    <b v="1"/>
    <s v="Size Issue"/>
    <s v="Size Issue"/>
    <n v="4017.06"/>
    <n v="2025"/>
    <s v="August"/>
    <n v="17.399999999999991"/>
    <n v="1"/>
  </r>
  <r>
    <s v="Navy"/>
    <n v="47.47"/>
    <x v="0"/>
    <n v="47.47"/>
    <d v="2025-08-06T00:00:00"/>
    <n v="42"/>
    <n v="4.7"/>
    <n v="4.7"/>
    <b v="0"/>
    <s v="null"/>
    <s v="No Return"/>
    <n v="1993.74"/>
    <n v="2025"/>
    <s v="August"/>
    <n v="0"/>
    <n v="0"/>
  </r>
  <r>
    <s v="Red"/>
    <n v="79.94"/>
    <x v="0"/>
    <n v="79.94"/>
    <d v="2025-07-31T00:00:00"/>
    <n v="26"/>
    <n v="3.8"/>
    <n v="3.8"/>
    <b v="0"/>
    <s v="null"/>
    <s v="No Return"/>
    <n v="2078.44"/>
    <n v="2025"/>
    <s v="July"/>
    <n v="0"/>
    <n v="0"/>
  </r>
  <r>
    <s v="Navy"/>
    <n v="74.67"/>
    <x v="0"/>
    <n v="74.67"/>
    <d v="2025-08-06T00:00:00"/>
    <n v="15"/>
    <n v="4.5999999999999996"/>
    <n v="4.5999999999999996"/>
    <b v="0"/>
    <s v="null"/>
    <s v="No Return"/>
    <n v="1120.05"/>
    <n v="2025"/>
    <s v="August"/>
    <n v="0"/>
    <n v="0"/>
  </r>
  <r>
    <s v="Brown"/>
    <n v="63.79"/>
    <x v="224"/>
    <n v="41.14"/>
    <d v="2025-08-06T00:00:00"/>
    <n v="15"/>
    <n v="3.1"/>
    <n v="3.1"/>
    <b v="1"/>
    <s v="Quality Issue"/>
    <s v="Quality Issue"/>
    <n v="617.1"/>
    <n v="2025"/>
    <s v="August"/>
    <n v="22.65"/>
    <n v="1"/>
  </r>
  <r>
    <s v="Brown"/>
    <n v="49.6"/>
    <x v="0"/>
    <n v="49.6"/>
    <d v="2025-08-06T00:00:00"/>
    <n v="32"/>
    <n v="4.7"/>
    <n v="4.7"/>
    <b v="0"/>
    <s v="null"/>
    <s v="No Return"/>
    <n v="1587.2"/>
    <n v="2025"/>
    <s v="August"/>
    <n v="0"/>
    <n v="0"/>
  </r>
  <r>
    <s v="Red"/>
    <n v="57.91"/>
    <x v="0"/>
    <n v="57.91"/>
    <d v="2025-03-13T00:00:00"/>
    <n v="33"/>
    <n v="3.9"/>
    <n v="3.9"/>
    <b v="0"/>
    <s v="null"/>
    <s v="No Return"/>
    <n v="1911.03"/>
    <n v="2025"/>
    <s v="March"/>
    <n v="0"/>
    <n v="0"/>
  </r>
  <r>
    <s v="Pink"/>
    <n v="135.99"/>
    <x v="0"/>
    <n v="135.99"/>
    <d v="2025-08-06T00:00:00"/>
    <n v="34"/>
    <n v="3"/>
    <n v="3"/>
    <b v="0"/>
    <s v="null"/>
    <s v="No Return"/>
    <n v="4623.66"/>
    <n v="2025"/>
    <s v="August"/>
    <n v="0"/>
    <n v="0"/>
  </r>
  <r>
    <s v="Purple"/>
    <n v="53.49"/>
    <x v="7"/>
    <n v="41.83"/>
    <d v="2025-08-06T00:00:00"/>
    <n v="41"/>
    <n v="2.1"/>
    <n v="2.1"/>
    <b v="0"/>
    <s v="null"/>
    <s v="No Return"/>
    <n v="1715.03"/>
    <n v="2025"/>
    <s v="August"/>
    <n v="11.660000000000004"/>
    <n v="0"/>
  </r>
  <r>
    <s v="Pink"/>
    <n v="113.29"/>
    <x v="9"/>
    <n v="74.77"/>
    <d v="2025-08-06T00:00:00"/>
    <n v="10"/>
    <s v="null"/>
    <n v="3"/>
    <b v="0"/>
    <s v="null"/>
    <s v="No Return"/>
    <n v="747.69999999999993"/>
    <n v="2025"/>
    <s v="August"/>
    <n v="38.52000000000001"/>
    <n v="0"/>
  </r>
  <r>
    <s v="White"/>
    <n v="110.87"/>
    <x v="225"/>
    <n v="104.22"/>
    <d v="2025-08-06T00:00:00"/>
    <n v="15"/>
    <s v="null"/>
    <n v="3"/>
    <b v="0"/>
    <s v="null"/>
    <s v="No Return"/>
    <n v="1563.3"/>
    <n v="2025"/>
    <s v="August"/>
    <n v="6.6500000000000057"/>
    <n v="0"/>
  </r>
  <r>
    <s v="Navy"/>
    <n v="94.3"/>
    <x v="0"/>
    <n v="94.3"/>
    <d v="2025-08-06T00:00:00"/>
    <n v="16"/>
    <s v="null"/>
    <n v="3"/>
    <b v="0"/>
    <s v="null"/>
    <s v="No Return"/>
    <n v="1508.8"/>
    <n v="2025"/>
    <s v="August"/>
    <n v="0"/>
    <n v="0"/>
  </r>
  <r>
    <s v="Red"/>
    <n v="37.94"/>
    <x v="0"/>
    <n v="37.94"/>
    <d v="2024-10-08T00:00:00"/>
    <n v="9"/>
    <n v="4.5999999999999996"/>
    <n v="4.5999999999999996"/>
    <b v="0"/>
    <s v="null"/>
    <s v="No Return"/>
    <n v="341.46"/>
    <n v="2024"/>
    <s v="October"/>
    <n v="0"/>
    <n v="0"/>
  </r>
  <r>
    <s v="Gray"/>
    <n v="200.24"/>
    <x v="103"/>
    <n v="154.18"/>
    <d v="2025-08-06T00:00:00"/>
    <n v="38"/>
    <s v="null"/>
    <n v="3"/>
    <b v="0"/>
    <s v="null"/>
    <s v="No Return"/>
    <n v="5858.84"/>
    <n v="2025"/>
    <s v="August"/>
    <n v="46.06"/>
    <n v="0"/>
  </r>
  <r>
    <s v="Purple"/>
    <n v="43.45"/>
    <x v="0"/>
    <n v="43.45"/>
    <d v="2025-08-06T00:00:00"/>
    <n v="50"/>
    <n v="4"/>
    <n v="4"/>
    <b v="0"/>
    <s v="null"/>
    <s v="No Return"/>
    <n v="2172.5"/>
    <n v="2025"/>
    <s v="August"/>
    <n v="0"/>
    <n v="0"/>
  </r>
  <r>
    <s v="Red"/>
    <n v="76.92"/>
    <x v="226"/>
    <n v="69.540000000000006"/>
    <d v="2025-08-06T00:00:00"/>
    <n v="20"/>
    <n v="2"/>
    <n v="2"/>
    <b v="0"/>
    <s v="null"/>
    <s v="No Return"/>
    <n v="1390.8000000000002"/>
    <n v="2025"/>
    <s v="August"/>
    <n v="7.3799999999999955"/>
    <n v="0"/>
  </r>
  <r>
    <s v="White"/>
    <n v="21.09"/>
    <x v="0"/>
    <n v="21.09"/>
    <d v="2025-08-06T00:00:00"/>
    <n v="33"/>
    <n v="4.0999999999999996"/>
    <n v="4.0999999999999996"/>
    <b v="1"/>
    <s v="Size Issue"/>
    <s v="Size Issue"/>
    <n v="695.97"/>
    <n v="2025"/>
    <s v="August"/>
    <n v="0"/>
    <n v="1"/>
  </r>
  <r>
    <s v="Green"/>
    <n v="55.47"/>
    <x v="0"/>
    <n v="55.47"/>
    <d v="2025-08-06T00:00:00"/>
    <n v="18"/>
    <s v="null"/>
    <n v="3"/>
    <b v="0"/>
    <s v="null"/>
    <s v="No Return"/>
    <n v="998.46"/>
    <n v="2025"/>
    <s v="August"/>
    <n v="0"/>
    <n v="0"/>
  </r>
  <r>
    <s v="White"/>
    <n v="122.53"/>
    <x v="0"/>
    <n v="122.53"/>
    <d v="2024-09-21T00:00:00"/>
    <n v="25"/>
    <s v="null"/>
    <n v="3"/>
    <b v="0"/>
    <s v="null"/>
    <s v="No Return"/>
    <n v="3063.25"/>
    <n v="2024"/>
    <s v="September"/>
    <n v="0"/>
    <n v="0"/>
  </r>
  <r>
    <s v="Beige"/>
    <n v="61.13"/>
    <x v="0"/>
    <n v="61.13"/>
    <d v="2025-08-06T00:00:00"/>
    <n v="34"/>
    <n v="2.6"/>
    <n v="2.6"/>
    <b v="0"/>
    <s v="null"/>
    <s v="No Return"/>
    <n v="2078.42"/>
    <n v="2025"/>
    <s v="August"/>
    <n v="0"/>
    <n v="0"/>
  </r>
  <r>
    <s v="Brown"/>
    <n v="127.59"/>
    <x v="0"/>
    <n v="127.59"/>
    <d v="2025-05-08T00:00:00"/>
    <n v="1"/>
    <n v="4.9000000000000004"/>
    <n v="4.9000000000000004"/>
    <b v="0"/>
    <s v="null"/>
    <s v="No Return"/>
    <n v="127.59"/>
    <n v="2025"/>
    <s v="May"/>
    <n v="0"/>
    <n v="0"/>
  </r>
  <r>
    <s v="Navy"/>
    <n v="73.040000000000006"/>
    <x v="0"/>
    <n v="73.040000000000006"/>
    <d v="2025-08-06T00:00:00"/>
    <n v="44"/>
    <n v="4.2"/>
    <n v="4.2"/>
    <b v="0"/>
    <s v="null"/>
    <s v="No Return"/>
    <n v="3213.76"/>
    <n v="2025"/>
    <s v="August"/>
    <n v="0"/>
    <n v="0"/>
  </r>
  <r>
    <s v="Beige"/>
    <n v="129.46"/>
    <x v="0"/>
    <n v="129.46"/>
    <d v="2025-08-06T00:00:00"/>
    <n v="32"/>
    <n v="4"/>
    <n v="4"/>
    <b v="0"/>
    <s v="null"/>
    <s v="No Return"/>
    <n v="4142.72"/>
    <n v="2025"/>
    <s v="August"/>
    <n v="0"/>
    <n v="0"/>
  </r>
  <r>
    <s v="White"/>
    <n v="51.3"/>
    <x v="0"/>
    <n v="51.3"/>
    <d v="2025-08-06T00:00:00"/>
    <n v="33"/>
    <s v="null"/>
    <n v="3"/>
    <b v="0"/>
    <s v="null"/>
    <s v="No Return"/>
    <n v="1692.8999999999999"/>
    <n v="2025"/>
    <s v="August"/>
    <n v="0"/>
    <n v="0"/>
  </r>
  <r>
    <s v="Gray"/>
    <n v="173"/>
    <x v="0"/>
    <n v="173"/>
    <d v="2025-04-12T00:00:00"/>
    <n v="13"/>
    <n v="3.9"/>
    <n v="3.9"/>
    <b v="0"/>
    <s v="null"/>
    <s v="No Return"/>
    <n v="2249"/>
    <n v="2025"/>
    <s v="April"/>
    <n v="0"/>
    <n v="0"/>
  </r>
  <r>
    <s v="Green"/>
    <n v="70.72"/>
    <x v="0"/>
    <n v="70.72"/>
    <d v="2025-08-06T00:00:00"/>
    <n v="18"/>
    <n v="2.8"/>
    <n v="2.8"/>
    <b v="0"/>
    <s v="null"/>
    <s v="No Return"/>
    <n v="1272.96"/>
    <n v="2025"/>
    <s v="August"/>
    <n v="0"/>
    <n v="0"/>
  </r>
  <r>
    <s v="Black"/>
    <n v="126.37"/>
    <x v="0"/>
    <n v="126.37"/>
    <d v="2025-08-06T00:00:00"/>
    <n v="42"/>
    <n v="2"/>
    <n v="2"/>
    <b v="0"/>
    <s v="null"/>
    <s v="No Return"/>
    <n v="5307.54"/>
    <n v="2025"/>
    <s v="August"/>
    <n v="0"/>
    <n v="0"/>
  </r>
  <r>
    <s v="Blue"/>
    <n v="84.19"/>
    <x v="226"/>
    <n v="76.11"/>
    <d v="2025-08-06T00:00:00"/>
    <n v="45"/>
    <n v="2.1"/>
    <n v="2.1"/>
    <b v="0"/>
    <s v="null"/>
    <s v="No Return"/>
    <n v="3424.95"/>
    <n v="2025"/>
    <s v="August"/>
    <n v="8.0799999999999983"/>
    <n v="0"/>
  </r>
  <r>
    <s v="Pink"/>
    <n v="59.39"/>
    <x v="146"/>
    <n v="32.9"/>
    <d v="2025-08-06T00:00:00"/>
    <n v="41"/>
    <n v="2.2999999999999998"/>
    <n v="2.2999999999999998"/>
    <b v="1"/>
    <s v="Color Mismatch"/>
    <s v="Color Mismatch"/>
    <n v="1348.8999999999999"/>
    <n v="2025"/>
    <s v="August"/>
    <n v="26.490000000000002"/>
    <n v="1"/>
  </r>
  <r>
    <s v="Green"/>
    <n v="195.38"/>
    <x v="157"/>
    <n v="194.79"/>
    <d v="2025-08-06T00:00:00"/>
    <n v="30"/>
    <n v="2.9"/>
    <n v="2.9"/>
    <b v="0"/>
    <s v="null"/>
    <s v="No Return"/>
    <n v="5843.7"/>
    <n v="2025"/>
    <s v="August"/>
    <n v="0.59000000000000341"/>
    <n v="0"/>
  </r>
  <r>
    <s v="White"/>
    <n v="107.64"/>
    <x v="113"/>
    <n v="99.57"/>
    <d v="2024-09-10T00:00:00"/>
    <n v="21"/>
    <n v="4.5999999999999996"/>
    <n v="4.5999999999999996"/>
    <b v="0"/>
    <s v="null"/>
    <s v="No Return"/>
    <n v="2090.9699999999998"/>
    <n v="2024"/>
    <s v="September"/>
    <n v="8.0700000000000074"/>
    <n v="0"/>
  </r>
  <r>
    <s v="Blue"/>
    <n v="63.12"/>
    <x v="0"/>
    <n v="63.12"/>
    <d v="2024-11-08T00:00:00"/>
    <n v="35"/>
    <n v="2.9"/>
    <n v="2.9"/>
    <b v="0"/>
    <s v="null"/>
    <s v="No Return"/>
    <n v="2209.1999999999998"/>
    <n v="2024"/>
    <s v="November"/>
    <n v="0"/>
    <n v="0"/>
  </r>
  <r>
    <s v="Blue"/>
    <n v="58.91"/>
    <x v="0"/>
    <n v="58.91"/>
    <d v="2025-08-06T00:00:00"/>
    <n v="17"/>
    <n v="2"/>
    <n v="2"/>
    <b v="0"/>
    <s v="null"/>
    <s v="No Return"/>
    <n v="1001.4699999999999"/>
    <n v="2025"/>
    <s v="August"/>
    <n v="0"/>
    <n v="0"/>
  </r>
  <r>
    <s v="Green"/>
    <n v="93.27"/>
    <x v="0"/>
    <n v="93.27"/>
    <d v="2025-08-06T00:00:00"/>
    <n v="18"/>
    <n v="3.7"/>
    <n v="3.7"/>
    <b v="0"/>
    <s v="null"/>
    <s v="No Return"/>
    <n v="1678.86"/>
    <n v="2025"/>
    <s v="August"/>
    <n v="0"/>
    <n v="0"/>
  </r>
  <r>
    <s v="Green"/>
    <n v="147.88"/>
    <x v="117"/>
    <n v="93.46"/>
    <d v="2024-09-08T00:00:00"/>
    <n v="37"/>
    <n v="3.3"/>
    <n v="3.3"/>
    <b v="0"/>
    <s v="null"/>
    <s v="No Return"/>
    <n v="3458.02"/>
    <n v="2024"/>
    <s v="September"/>
    <n v="54.42"/>
    <n v="0"/>
  </r>
  <r>
    <s v="Gray"/>
    <n v="30.53"/>
    <x v="0"/>
    <n v="30.53"/>
    <d v="2025-08-06T00:00:00"/>
    <n v="25"/>
    <n v="2.5"/>
    <n v="2.5"/>
    <b v="0"/>
    <s v="null"/>
    <s v="No Return"/>
    <n v="763.25"/>
    <n v="2025"/>
    <s v="August"/>
    <n v="0"/>
    <n v="0"/>
  </r>
  <r>
    <s v="White"/>
    <n v="104.96"/>
    <x v="227"/>
    <n v="103.28"/>
    <d v="2025-08-06T00:00:00"/>
    <n v="33"/>
    <n v="2"/>
    <n v="2"/>
    <b v="0"/>
    <s v="null"/>
    <s v="No Return"/>
    <n v="3408.2400000000002"/>
    <n v="2025"/>
    <s v="August"/>
    <n v="1.6799999999999926"/>
    <n v="0"/>
  </r>
  <r>
    <s v="Blue"/>
    <n v="75.52"/>
    <x v="0"/>
    <n v="75.52"/>
    <d v="2025-08-06T00:00:00"/>
    <n v="2"/>
    <n v="2.8"/>
    <n v="2.8"/>
    <b v="0"/>
    <s v="null"/>
    <s v="No Return"/>
    <n v="151.04"/>
    <n v="2025"/>
    <s v="August"/>
    <n v="0"/>
    <n v="0"/>
  </r>
  <r>
    <s v="Red"/>
    <n v="54.7"/>
    <x v="0"/>
    <n v="54.7"/>
    <d v="2025-08-06T00:00:00"/>
    <n v="18"/>
    <n v="4.2"/>
    <n v="4.2"/>
    <b v="0"/>
    <s v="null"/>
    <s v="No Return"/>
    <n v="984.6"/>
    <n v="2025"/>
    <s v="August"/>
    <n v="0"/>
    <n v="0"/>
  </r>
  <r>
    <s v="Black"/>
    <n v="126.25"/>
    <x v="228"/>
    <n v="93.55"/>
    <d v="2025-08-06T00:00:00"/>
    <n v="40"/>
    <n v="1.5"/>
    <n v="1.5"/>
    <b v="1"/>
    <s v="Size Issue"/>
    <s v="Size Issue"/>
    <n v="3742"/>
    <n v="2025"/>
    <s v="August"/>
    <n v="32.700000000000003"/>
    <n v="1"/>
  </r>
  <r>
    <s v="Blue"/>
    <n v="63.86"/>
    <x v="229"/>
    <n v="30.14"/>
    <d v="2025-08-06T00:00:00"/>
    <n v="23"/>
    <s v="null"/>
    <n v="3"/>
    <b v="0"/>
    <s v="null"/>
    <s v="No Return"/>
    <n v="693.22"/>
    <n v="2025"/>
    <s v="August"/>
    <n v="33.72"/>
    <n v="0"/>
  </r>
  <r>
    <s v="Red"/>
    <n v="75.930000000000007"/>
    <x v="0"/>
    <n v="75.930000000000007"/>
    <d v="2025-08-06T00:00:00"/>
    <n v="32"/>
    <n v="3.1"/>
    <n v="3.1"/>
    <b v="0"/>
    <s v="null"/>
    <s v="No Return"/>
    <n v="2429.7600000000002"/>
    <n v="2025"/>
    <s v="August"/>
    <n v="0"/>
    <n v="0"/>
  </r>
  <r>
    <s v="Brown"/>
    <n v="82.51"/>
    <x v="230"/>
    <n v="59.98"/>
    <d v="2025-08-06T00:00:00"/>
    <n v="9"/>
    <n v="3.8"/>
    <n v="3.8"/>
    <b v="0"/>
    <s v="null"/>
    <s v="No Return"/>
    <n v="539.81999999999994"/>
    <n v="2025"/>
    <s v="August"/>
    <n v="22.530000000000008"/>
    <n v="0"/>
  </r>
  <r>
    <s v="Green"/>
    <n v="46.02"/>
    <x v="0"/>
    <n v="46.02"/>
    <d v="2025-08-06T00:00:00"/>
    <n v="21"/>
    <n v="1.1000000000000001"/>
    <n v="1.1000000000000001"/>
    <b v="0"/>
    <s v="null"/>
    <s v="No Return"/>
    <n v="966.42000000000007"/>
    <n v="2025"/>
    <s v="August"/>
    <n v="0"/>
    <n v="0"/>
  </r>
  <r>
    <s v="Brown"/>
    <n v="125.67"/>
    <x v="231"/>
    <n v="68.489999999999995"/>
    <d v="2025-08-06T00:00:00"/>
    <n v="27"/>
    <n v="1.6"/>
    <n v="1.6"/>
    <b v="0"/>
    <s v="null"/>
    <s v="No Return"/>
    <n v="1849.2299999999998"/>
    <n v="2025"/>
    <s v="August"/>
    <n v="57.180000000000007"/>
    <n v="0"/>
  </r>
  <r>
    <s v="Red"/>
    <n v="65.61"/>
    <x v="232"/>
    <n v="32.35"/>
    <d v="2025-08-06T00:00:00"/>
    <n v="23"/>
    <n v="1.1000000000000001"/>
    <n v="1.1000000000000001"/>
    <b v="0"/>
    <s v="null"/>
    <s v="No Return"/>
    <n v="744.05000000000007"/>
    <n v="2025"/>
    <s v="August"/>
    <n v="33.26"/>
    <n v="0"/>
  </r>
  <r>
    <s v="Beige"/>
    <n v="91.61"/>
    <x v="0"/>
    <n v="91.61"/>
    <d v="2025-08-06T00:00:00"/>
    <n v="31"/>
    <n v="1.4"/>
    <n v="1.4"/>
    <b v="0"/>
    <s v="null"/>
    <s v="No Return"/>
    <n v="2839.91"/>
    <n v="2025"/>
    <s v="August"/>
    <n v="0"/>
    <n v="0"/>
  </r>
  <r>
    <s v="Pink"/>
    <n v="162.78"/>
    <x v="0"/>
    <n v="162.78"/>
    <d v="2025-08-06T00:00:00"/>
    <n v="0"/>
    <s v="null"/>
    <n v="3"/>
    <b v="0"/>
    <s v="null"/>
    <s v="No Return"/>
    <n v="0"/>
    <n v="2025"/>
    <s v="August"/>
    <n v="0"/>
    <n v="0"/>
  </r>
  <r>
    <s v="Gray"/>
    <n v="134.35"/>
    <x v="233"/>
    <n v="86.92"/>
    <d v="2025-08-06T00:00:00"/>
    <n v="36"/>
    <s v="null"/>
    <n v="3"/>
    <b v="0"/>
    <s v="null"/>
    <s v="No Return"/>
    <n v="3129.12"/>
    <n v="2025"/>
    <s v="August"/>
    <n v="47.429999999999993"/>
    <n v="0"/>
  </r>
  <r>
    <s v="Gray"/>
    <n v="77.739999999999995"/>
    <x v="168"/>
    <n v="47.58"/>
    <d v="2025-07-11T00:00:00"/>
    <n v="23"/>
    <n v="4.3"/>
    <n v="4.3"/>
    <b v="0"/>
    <s v="null"/>
    <s v="No Return"/>
    <n v="1094.3399999999999"/>
    <n v="2025"/>
    <s v="July"/>
    <n v="30.159999999999997"/>
    <n v="0"/>
  </r>
  <r>
    <s v="Brown"/>
    <n v="49.33"/>
    <x v="234"/>
    <n v="19.78"/>
    <d v="2025-08-06T00:00:00"/>
    <n v="47"/>
    <s v="null"/>
    <n v="3"/>
    <b v="0"/>
    <s v="null"/>
    <s v="No Return"/>
    <n v="929.66000000000008"/>
    <n v="2025"/>
    <s v="August"/>
    <n v="29.549999999999997"/>
    <n v="0"/>
  </r>
  <r>
    <s v="Gray"/>
    <n v="231.52"/>
    <x v="235"/>
    <n v="191.47"/>
    <d v="2025-08-06T00:00:00"/>
    <n v="49"/>
    <n v="2.1"/>
    <n v="2.1"/>
    <b v="0"/>
    <s v="null"/>
    <s v="No Return"/>
    <n v="9382.0300000000007"/>
    <n v="2025"/>
    <s v="August"/>
    <n v="40.050000000000011"/>
    <n v="0"/>
  </r>
  <r>
    <s v="White"/>
    <n v="140.1"/>
    <x v="0"/>
    <n v="140.1"/>
    <d v="2025-08-06T00:00:00"/>
    <n v="14"/>
    <n v="3.9"/>
    <n v="3.9"/>
    <b v="0"/>
    <s v="null"/>
    <s v="No Return"/>
    <n v="1961.3999999999999"/>
    <n v="2025"/>
    <s v="August"/>
    <n v="0"/>
    <n v="0"/>
  </r>
  <r>
    <s v="Pink"/>
    <n v="117.38"/>
    <x v="136"/>
    <n v="84.75"/>
    <d v="2025-08-06T00:00:00"/>
    <n v="34"/>
    <n v="2.8"/>
    <n v="2.8"/>
    <b v="1"/>
    <s v="Quality Issue"/>
    <s v="Quality Issue"/>
    <n v="2881.5"/>
    <n v="2025"/>
    <s v="August"/>
    <n v="32.629999999999995"/>
    <n v="1"/>
  </r>
  <r>
    <s v="Purple"/>
    <n v="83.98"/>
    <x v="0"/>
    <n v="83.98"/>
    <d v="2024-08-29T00:00:00"/>
    <n v="23"/>
    <n v="1.9"/>
    <n v="1.9"/>
    <b v="0"/>
    <s v="null"/>
    <s v="No Return"/>
    <n v="1931.5400000000002"/>
    <n v="2024"/>
    <s v="August"/>
    <n v="0"/>
    <n v="0"/>
  </r>
  <r>
    <s v="Navy"/>
    <n v="111.67"/>
    <x v="236"/>
    <n v="51.93"/>
    <d v="2025-02-05T00:00:00"/>
    <n v="19"/>
    <s v="null"/>
    <n v="3"/>
    <b v="0"/>
    <s v="null"/>
    <s v="No Return"/>
    <n v="986.67"/>
    <n v="2025"/>
    <s v="February"/>
    <n v="59.74"/>
    <n v="0"/>
  </r>
  <r>
    <s v="White"/>
    <n v="25.16"/>
    <x v="0"/>
    <n v="25.16"/>
    <d v="2025-08-06T00:00:00"/>
    <n v="37"/>
    <n v="2.8"/>
    <n v="2.8"/>
    <b v="0"/>
    <s v="null"/>
    <s v="No Return"/>
    <n v="930.92"/>
    <n v="2025"/>
    <s v="August"/>
    <n v="0"/>
    <n v="0"/>
  </r>
  <r>
    <s v="Blue"/>
    <n v="175.82"/>
    <x v="103"/>
    <n v="135.38"/>
    <d v="2025-08-06T00:00:00"/>
    <n v="1"/>
    <n v="3.7"/>
    <n v="3.7"/>
    <b v="0"/>
    <s v="null"/>
    <s v="No Return"/>
    <n v="135.38"/>
    <n v="2025"/>
    <s v="August"/>
    <n v="40.44"/>
    <n v="0"/>
  </r>
  <r>
    <s v="Green"/>
    <n v="53.25"/>
    <x v="237"/>
    <n v="33.28"/>
    <d v="2025-08-06T00:00:00"/>
    <n v="33"/>
    <n v="4.3"/>
    <n v="4.3"/>
    <b v="0"/>
    <s v="null"/>
    <s v="No Return"/>
    <n v="1098.24"/>
    <n v="2025"/>
    <s v="August"/>
    <n v="19.97"/>
    <n v="0"/>
  </r>
  <r>
    <s v="Purple"/>
    <n v="215.19"/>
    <x v="238"/>
    <n v="122.66"/>
    <d v="2025-08-06T00:00:00"/>
    <n v="48"/>
    <n v="2.5"/>
    <n v="2.5"/>
    <b v="0"/>
    <s v="null"/>
    <s v="No Return"/>
    <n v="5887.68"/>
    <n v="2025"/>
    <s v="August"/>
    <n v="92.53"/>
    <n v="0"/>
  </r>
  <r>
    <s v="Pink"/>
    <n v="78.41"/>
    <x v="239"/>
    <n v="62.18"/>
    <d v="2025-08-06T00:00:00"/>
    <n v="9"/>
    <n v="4.4000000000000004"/>
    <n v="4.4000000000000004"/>
    <b v="0"/>
    <s v="null"/>
    <s v="No Return"/>
    <n v="559.62"/>
    <n v="2025"/>
    <s v="August"/>
    <n v="16.229999999999997"/>
    <n v="0"/>
  </r>
  <r>
    <s v="Pink"/>
    <n v="173.15"/>
    <x v="0"/>
    <n v="173.15"/>
    <d v="2025-08-06T00:00:00"/>
    <n v="45"/>
    <n v="2.2000000000000002"/>
    <n v="2.2000000000000002"/>
    <b v="0"/>
    <s v="null"/>
    <s v="No Return"/>
    <n v="7791.75"/>
    <n v="2025"/>
    <s v="August"/>
    <n v="0"/>
    <n v="0"/>
  </r>
  <r>
    <s v="Blue"/>
    <n v="16.84"/>
    <x v="240"/>
    <n v="10.68"/>
    <d v="2025-08-06T00:00:00"/>
    <n v="34"/>
    <n v="1.7"/>
    <n v="1.7"/>
    <b v="0"/>
    <s v="null"/>
    <s v="No Return"/>
    <n v="363.12"/>
    <n v="2025"/>
    <s v="August"/>
    <n v="6.16"/>
    <n v="0"/>
  </r>
  <r>
    <s v="Purple"/>
    <n v="128.6"/>
    <x v="0"/>
    <n v="128.6"/>
    <d v="2025-08-06T00:00:00"/>
    <n v="11"/>
    <n v="2.2999999999999998"/>
    <n v="2.2999999999999998"/>
    <b v="0"/>
    <s v="null"/>
    <s v="No Return"/>
    <n v="1414.6"/>
    <n v="2025"/>
    <s v="August"/>
    <n v="0"/>
    <n v="0"/>
  </r>
  <r>
    <s v="Green"/>
    <n v="131.74"/>
    <x v="0"/>
    <n v="131.74"/>
    <d v="2024-09-13T00:00:00"/>
    <n v="46"/>
    <n v="4.5999999999999996"/>
    <n v="4.5999999999999996"/>
    <b v="0"/>
    <s v="null"/>
    <s v="No Return"/>
    <n v="6060.0400000000009"/>
    <n v="2024"/>
    <s v="September"/>
    <n v="0"/>
    <n v="0"/>
  </r>
  <r>
    <s v="White"/>
    <n v="28.15"/>
    <x v="241"/>
    <n v="24.57"/>
    <d v="2025-08-06T00:00:00"/>
    <n v="13"/>
    <n v="3.9"/>
    <n v="3.9"/>
    <b v="0"/>
    <s v="null"/>
    <s v="No Return"/>
    <n v="319.41000000000003"/>
    <n v="2025"/>
    <s v="August"/>
    <n v="3.5799999999999983"/>
    <n v="0"/>
  </r>
  <r>
    <s v="Red"/>
    <n v="165.1"/>
    <x v="242"/>
    <n v="68.680000000000007"/>
    <d v="2025-08-06T00:00:00"/>
    <n v="29"/>
    <n v="1.2"/>
    <n v="1.2"/>
    <b v="0"/>
    <s v="null"/>
    <s v="No Return"/>
    <n v="1991.7200000000003"/>
    <n v="2025"/>
    <s v="August"/>
    <n v="96.419999999999987"/>
    <n v="0"/>
  </r>
  <r>
    <s v="Gray"/>
    <n v="49.62"/>
    <x v="243"/>
    <n v="49.22"/>
    <d v="2024-11-17T00:00:00"/>
    <n v="22"/>
    <n v="2.2999999999999998"/>
    <n v="2.2999999999999998"/>
    <b v="0"/>
    <s v="null"/>
    <s v="No Return"/>
    <n v="1082.8399999999999"/>
    <n v="2024"/>
    <s v="November"/>
    <n v="0.39999999999999858"/>
    <n v="0"/>
  </r>
  <r>
    <s v="Black"/>
    <n v="98.52"/>
    <x v="183"/>
    <n v="79.900000000000006"/>
    <d v="2025-08-06T00:00:00"/>
    <n v="37"/>
    <n v="4.0999999999999996"/>
    <n v="4.0999999999999996"/>
    <b v="1"/>
    <s v="Wrong Item"/>
    <s v="Wrong Item"/>
    <n v="2956.3"/>
    <n v="2025"/>
    <s v="August"/>
    <n v="18.61999999999999"/>
    <n v="1"/>
  </r>
  <r>
    <s v="Green"/>
    <n v="94.19"/>
    <x v="244"/>
    <n v="65.180000000000007"/>
    <d v="2025-08-06T00:00:00"/>
    <n v="31"/>
    <n v="1.4"/>
    <n v="1.4"/>
    <b v="0"/>
    <s v="null"/>
    <s v="No Return"/>
    <n v="2020.5800000000002"/>
    <n v="2025"/>
    <s v="August"/>
    <n v="29.009999999999991"/>
    <n v="0"/>
  </r>
  <r>
    <s v="Gray"/>
    <n v="23.5"/>
    <x v="0"/>
    <n v="23.5"/>
    <d v="2025-08-06T00:00:00"/>
    <n v="14"/>
    <n v="3.9"/>
    <n v="3.9"/>
    <b v="1"/>
    <s v="Quality Issue"/>
    <s v="Quality Issue"/>
    <n v="329"/>
    <n v="2025"/>
    <s v="August"/>
    <n v="0"/>
    <n v="1"/>
  </r>
  <r>
    <s v="Beige"/>
    <n v="109.36"/>
    <x v="0"/>
    <n v="109.36"/>
    <d v="2025-08-06T00:00:00"/>
    <n v="0"/>
    <n v="1.1000000000000001"/>
    <n v="1.1000000000000001"/>
    <b v="0"/>
    <s v="null"/>
    <s v="No Return"/>
    <n v="0"/>
    <n v="2025"/>
    <s v="August"/>
    <n v="0"/>
    <n v="0"/>
  </r>
  <r>
    <s v="Blue"/>
    <n v="69.73"/>
    <x v="0"/>
    <n v="69.73"/>
    <d v="2025-08-06T00:00:00"/>
    <n v="7"/>
    <n v="1.1000000000000001"/>
    <n v="1.1000000000000001"/>
    <b v="1"/>
    <s v="Color Mismatch"/>
    <s v="Color Mismatch"/>
    <n v="488.11"/>
    <n v="2025"/>
    <s v="August"/>
    <n v="0"/>
    <n v="1"/>
  </r>
  <r>
    <s v="Green"/>
    <n v="199.03"/>
    <x v="59"/>
    <n v="84.99"/>
    <d v="2025-08-06T00:00:00"/>
    <n v="37"/>
    <n v="3.4"/>
    <n v="3.4"/>
    <b v="0"/>
    <s v="null"/>
    <s v="No Return"/>
    <n v="3144.6299999999997"/>
    <n v="2025"/>
    <s v="August"/>
    <n v="114.04"/>
    <n v="0"/>
  </r>
  <r>
    <s v="White"/>
    <n v="82.32"/>
    <x v="142"/>
    <n v="35.64"/>
    <d v="2024-12-23T00:00:00"/>
    <n v="41"/>
    <s v="null"/>
    <n v="3"/>
    <b v="0"/>
    <s v="null"/>
    <s v="No Return"/>
    <n v="1461.24"/>
    <n v="2024"/>
    <s v="December"/>
    <n v="46.679999999999993"/>
    <n v="0"/>
  </r>
  <r>
    <s v="Navy"/>
    <n v="52.42"/>
    <x v="160"/>
    <n v="47.23"/>
    <d v="2024-10-16T00:00:00"/>
    <n v="42"/>
    <n v="3.5"/>
    <n v="3.5"/>
    <b v="0"/>
    <s v="null"/>
    <s v="No Return"/>
    <n v="1983.6599999999999"/>
    <n v="2024"/>
    <s v="October"/>
    <n v="5.1900000000000048"/>
    <n v="0"/>
  </r>
  <r>
    <s v="White"/>
    <n v="180.49"/>
    <x v="0"/>
    <n v="180.49"/>
    <d v="2025-08-06T00:00:00"/>
    <n v="18"/>
    <n v="2.5"/>
    <n v="2.5"/>
    <b v="1"/>
    <s v="Wrong Item"/>
    <s v="Wrong Item"/>
    <n v="3248.82"/>
    <n v="2025"/>
    <s v="August"/>
    <n v="0"/>
    <n v="1"/>
  </r>
  <r>
    <s v="White"/>
    <n v="63.02"/>
    <x v="0"/>
    <n v="63.02"/>
    <d v="2025-08-06T00:00:00"/>
    <n v="37"/>
    <n v="2.5"/>
    <n v="2.5"/>
    <b v="0"/>
    <s v="null"/>
    <s v="No Return"/>
    <n v="2331.7400000000002"/>
    <n v="2025"/>
    <s v="August"/>
    <n v="0"/>
    <n v="0"/>
  </r>
  <r>
    <s v="Red"/>
    <n v="97.05"/>
    <x v="0"/>
    <n v="97.05"/>
    <d v="2024-12-25T00:00:00"/>
    <n v="9"/>
    <s v="null"/>
    <n v="3"/>
    <b v="0"/>
    <s v="null"/>
    <s v="No Return"/>
    <n v="873.44999999999993"/>
    <n v="2024"/>
    <s v="December"/>
    <n v="0"/>
    <n v="0"/>
  </r>
  <r>
    <s v="Pink"/>
    <n v="79.62"/>
    <x v="0"/>
    <n v="79.62"/>
    <d v="2025-08-06T00:00:00"/>
    <n v="37"/>
    <n v="4.0999999999999996"/>
    <n v="4.0999999999999996"/>
    <b v="0"/>
    <s v="null"/>
    <s v="No Return"/>
    <n v="2945.94"/>
    <n v="2025"/>
    <s v="August"/>
    <n v="0"/>
    <n v="0"/>
  </r>
  <r>
    <s v="Red"/>
    <n v="82.5"/>
    <x v="0"/>
    <n v="82.5"/>
    <d v="2025-08-06T00:00:00"/>
    <n v="0"/>
    <s v="null"/>
    <n v="3"/>
    <b v="0"/>
    <s v="null"/>
    <s v="No Return"/>
    <n v="0"/>
    <n v="2025"/>
    <s v="August"/>
    <n v="0"/>
    <n v="0"/>
  </r>
  <r>
    <s v="Purple"/>
    <n v="117.18"/>
    <x v="245"/>
    <n v="101.13"/>
    <d v="2025-08-02T00:00:00"/>
    <n v="5"/>
    <n v="4.8"/>
    <n v="4.8"/>
    <b v="0"/>
    <s v="null"/>
    <s v="No Return"/>
    <n v="505.65"/>
    <n v="2025"/>
    <s v="August"/>
    <n v="16.050000000000011"/>
    <n v="0"/>
  </r>
  <r>
    <s v="Brown"/>
    <n v="174.05"/>
    <x v="0"/>
    <n v="174.05"/>
    <d v="2025-04-13T00:00:00"/>
    <n v="9"/>
    <s v="null"/>
    <n v="3"/>
    <b v="0"/>
    <s v="null"/>
    <s v="No Return"/>
    <n v="1566.45"/>
    <n v="2025"/>
    <s v="April"/>
    <n v="0"/>
    <n v="0"/>
  </r>
  <r>
    <s v="Brown"/>
    <n v="58.29"/>
    <x v="0"/>
    <n v="58.29"/>
    <d v="2025-01-07T00:00:00"/>
    <n v="22"/>
    <n v="2.2999999999999998"/>
    <n v="2.2999999999999998"/>
    <b v="0"/>
    <s v="null"/>
    <s v="No Return"/>
    <n v="1282.3799999999999"/>
    <n v="2025"/>
    <s v="January"/>
    <n v="0"/>
    <n v="0"/>
  </r>
  <r>
    <s v="White"/>
    <n v="61.42"/>
    <x v="77"/>
    <n v="26.1"/>
    <d v="2025-08-06T00:00:00"/>
    <n v="3"/>
    <n v="4.8"/>
    <n v="4.8"/>
    <b v="0"/>
    <s v="null"/>
    <s v="No Return"/>
    <n v="78.300000000000011"/>
    <n v="2025"/>
    <s v="August"/>
    <n v="35.32"/>
    <n v="0"/>
  </r>
  <r>
    <s v="Pink"/>
    <n v="20.239999999999998"/>
    <x v="0"/>
    <n v="20.239999999999998"/>
    <d v="2025-08-06T00:00:00"/>
    <n v="20"/>
    <n v="4.0999999999999996"/>
    <n v="4.0999999999999996"/>
    <b v="0"/>
    <s v="null"/>
    <s v="No Return"/>
    <n v="404.79999999999995"/>
    <n v="2025"/>
    <s v="August"/>
    <n v="0"/>
    <n v="0"/>
  </r>
  <r>
    <s v="Red"/>
    <n v="88.58"/>
    <x v="0"/>
    <n v="88.58"/>
    <d v="2025-08-06T00:00:00"/>
    <n v="50"/>
    <s v="null"/>
    <n v="3"/>
    <b v="0"/>
    <s v="null"/>
    <s v="No Return"/>
    <n v="4429"/>
    <n v="2025"/>
    <s v="August"/>
    <n v="0"/>
    <n v="0"/>
  </r>
  <r>
    <s v="Purple"/>
    <n v="67.92"/>
    <x v="0"/>
    <n v="67.92"/>
    <d v="2025-08-06T00:00:00"/>
    <n v="23"/>
    <n v="1.8"/>
    <n v="1.8"/>
    <b v="1"/>
    <s v="Size Issue"/>
    <s v="Size Issue"/>
    <n v="1562.16"/>
    <n v="2025"/>
    <s v="August"/>
    <n v="0"/>
    <n v="1"/>
  </r>
  <r>
    <s v="White"/>
    <n v="25.39"/>
    <x v="0"/>
    <n v="25.39"/>
    <d v="2025-08-06T00:00:00"/>
    <n v="42"/>
    <n v="1.8"/>
    <n v="1.8"/>
    <b v="0"/>
    <s v="null"/>
    <s v="No Return"/>
    <n v="1066.3800000000001"/>
    <n v="2025"/>
    <s v="August"/>
    <n v="0"/>
    <n v="0"/>
  </r>
  <r>
    <s v="Black"/>
    <n v="115.89"/>
    <x v="104"/>
    <n v="70.23"/>
    <d v="2025-08-06T00:00:00"/>
    <n v="14"/>
    <n v="3.8"/>
    <n v="3.8"/>
    <b v="1"/>
    <s v="Damaged"/>
    <s v="Damaged"/>
    <n v="983.22"/>
    <n v="2025"/>
    <s v="August"/>
    <n v="45.66"/>
    <n v="1"/>
  </r>
  <r>
    <s v="Blue"/>
    <n v="103.94"/>
    <x v="246"/>
    <n v="87.21"/>
    <d v="2025-08-06T00:00:00"/>
    <n v="6"/>
    <n v="4.9000000000000004"/>
    <n v="4.9000000000000004"/>
    <b v="1"/>
    <s v="Changed Mind"/>
    <s v="Changed Mind"/>
    <n v="523.26"/>
    <n v="2025"/>
    <s v="August"/>
    <n v="16.730000000000004"/>
    <n v="1"/>
  </r>
  <r>
    <s v="Red"/>
    <n v="94.72"/>
    <x v="247"/>
    <n v="75.3"/>
    <d v="2025-08-06T00:00:00"/>
    <n v="24"/>
    <n v="3.6"/>
    <n v="3.6"/>
    <b v="0"/>
    <s v="null"/>
    <s v="No Return"/>
    <n v="1807.1999999999998"/>
    <n v="2025"/>
    <s v="August"/>
    <n v="19.420000000000002"/>
    <n v="0"/>
  </r>
  <r>
    <s v="Pink"/>
    <n v="23.28"/>
    <x v="0"/>
    <n v="23.28"/>
    <d v="2025-08-06T00:00:00"/>
    <n v="44"/>
    <n v="3.1"/>
    <n v="3.1"/>
    <b v="1"/>
    <s v="Quality Issue"/>
    <s v="Quality Issue"/>
    <n v="1024.3200000000002"/>
    <n v="2025"/>
    <s v="August"/>
    <n v="0"/>
    <n v="1"/>
  </r>
  <r>
    <s v="Pink"/>
    <n v="90.73"/>
    <x v="0"/>
    <n v="90.73"/>
    <d v="2025-08-06T00:00:00"/>
    <n v="14"/>
    <n v="1.1000000000000001"/>
    <n v="1.1000000000000001"/>
    <b v="0"/>
    <s v="null"/>
    <s v="No Return"/>
    <n v="1270.22"/>
    <n v="2025"/>
    <s v="August"/>
    <n v="0"/>
    <n v="0"/>
  </r>
  <r>
    <s v="Green"/>
    <n v="25.74"/>
    <x v="0"/>
    <n v="25.74"/>
    <d v="2025-08-06T00:00:00"/>
    <n v="33"/>
    <n v="1.1000000000000001"/>
    <n v="1.1000000000000001"/>
    <b v="1"/>
    <s v="Color Mismatch"/>
    <s v="Color Mismatch"/>
    <n v="849.42"/>
    <n v="2025"/>
    <s v="August"/>
    <n v="0"/>
    <n v="1"/>
  </r>
  <r>
    <s v="Gray"/>
    <n v="162.97"/>
    <x v="0"/>
    <n v="162.97"/>
    <d v="2024-11-22T00:00:00"/>
    <n v="47"/>
    <n v="2.2000000000000002"/>
    <n v="2.2000000000000002"/>
    <b v="1"/>
    <s v="Wrong Item"/>
    <s v="Wrong Item"/>
    <n v="7659.59"/>
    <n v="2024"/>
    <s v="November"/>
    <n v="0"/>
    <n v="1"/>
  </r>
  <r>
    <s v="Black"/>
    <n v="50.33"/>
    <x v="248"/>
    <n v="45.95"/>
    <d v="2025-08-06T00:00:00"/>
    <n v="14"/>
    <n v="1.3"/>
    <n v="1.3"/>
    <b v="0"/>
    <s v="null"/>
    <s v="No Return"/>
    <n v="643.30000000000007"/>
    <n v="2025"/>
    <s v="August"/>
    <n v="4.3799999999999955"/>
    <n v="0"/>
  </r>
  <r>
    <s v="Pink"/>
    <n v="60.38"/>
    <x v="0"/>
    <n v="60.38"/>
    <d v="2025-04-29T00:00:00"/>
    <n v="0"/>
    <s v="null"/>
    <n v="3"/>
    <b v="0"/>
    <s v="null"/>
    <s v="No Return"/>
    <n v="0"/>
    <n v="2025"/>
    <s v="April"/>
    <n v="0"/>
    <n v="0"/>
  </r>
  <r>
    <s v="Black"/>
    <n v="103.65"/>
    <x v="0"/>
    <n v="103.65"/>
    <d v="2025-08-06T00:00:00"/>
    <n v="29"/>
    <n v="3.7"/>
    <n v="3.7"/>
    <b v="0"/>
    <s v="null"/>
    <s v="No Return"/>
    <n v="3005.8500000000004"/>
    <n v="2025"/>
    <s v="August"/>
    <n v="0"/>
    <n v="0"/>
  </r>
  <r>
    <s v="Beige"/>
    <n v="75.14"/>
    <x v="0"/>
    <n v="75.14"/>
    <d v="2025-01-27T00:00:00"/>
    <n v="41"/>
    <s v="null"/>
    <n v="3"/>
    <b v="1"/>
    <s v="Changed Mind"/>
    <s v="Changed Mind"/>
    <n v="3080.7400000000002"/>
    <n v="2025"/>
    <s v="January"/>
    <n v="0"/>
    <n v="1"/>
  </r>
  <r>
    <s v="Pink"/>
    <n v="88"/>
    <x v="0"/>
    <n v="88"/>
    <d v="2025-08-06T00:00:00"/>
    <n v="2"/>
    <n v="1.9"/>
    <n v="1.9"/>
    <b v="0"/>
    <s v="null"/>
    <s v="No Return"/>
    <n v="176"/>
    <n v="2025"/>
    <s v="August"/>
    <n v="0"/>
    <n v="0"/>
  </r>
  <r>
    <s v="Red"/>
    <n v="69.540000000000006"/>
    <x v="0"/>
    <n v="69.540000000000006"/>
    <d v="2025-08-06T00:00:00"/>
    <n v="21"/>
    <s v="null"/>
    <n v="3"/>
    <b v="0"/>
    <s v="null"/>
    <s v="No Return"/>
    <n v="1460.3400000000001"/>
    <n v="2025"/>
    <s v="August"/>
    <n v="0"/>
    <n v="0"/>
  </r>
  <r>
    <s v="Pink"/>
    <n v="209.52"/>
    <x v="0"/>
    <n v="209.52"/>
    <d v="2025-08-06T00:00:00"/>
    <n v="48"/>
    <n v="2.6"/>
    <n v="2.6"/>
    <b v="0"/>
    <s v="null"/>
    <s v="No Return"/>
    <n v="10056.960000000001"/>
    <n v="2025"/>
    <s v="August"/>
    <n v="0"/>
    <n v="0"/>
  </r>
  <r>
    <s v="Beige"/>
    <n v="97.42"/>
    <x v="0"/>
    <n v="97.42"/>
    <d v="2025-08-06T00:00:00"/>
    <n v="35"/>
    <n v="2"/>
    <n v="2"/>
    <b v="0"/>
    <s v="null"/>
    <s v="No Return"/>
    <n v="3409.7000000000003"/>
    <n v="2025"/>
    <s v="August"/>
    <n v="0"/>
    <n v="0"/>
  </r>
  <r>
    <s v="White"/>
    <n v="154.6"/>
    <x v="0"/>
    <n v="154.6"/>
    <d v="2025-08-06T00:00:00"/>
    <n v="38"/>
    <n v="4.5"/>
    <n v="4.5"/>
    <b v="1"/>
    <s v="Changed Mind"/>
    <s v="Changed Mind"/>
    <n v="5874.8"/>
    <n v="2025"/>
    <s v="August"/>
    <n v="0"/>
    <n v="1"/>
  </r>
  <r>
    <s v="White"/>
    <n v="81.59"/>
    <x v="249"/>
    <n v="50.59"/>
    <d v="2025-08-06T00:00:00"/>
    <n v="31"/>
    <n v="1.2"/>
    <n v="1.2"/>
    <b v="0"/>
    <s v="null"/>
    <s v="No Return"/>
    <n v="1568.2900000000002"/>
    <n v="2025"/>
    <s v="August"/>
    <n v="31"/>
    <n v="0"/>
  </r>
  <r>
    <s v="Brown"/>
    <n v="48.04"/>
    <x v="0"/>
    <n v="48.04"/>
    <d v="2025-08-06T00:00:00"/>
    <n v="46"/>
    <n v="4.8"/>
    <n v="4.8"/>
    <b v="0"/>
    <s v="null"/>
    <s v="No Return"/>
    <n v="2209.84"/>
    <n v="2025"/>
    <s v="August"/>
    <n v="0"/>
    <n v="0"/>
  </r>
  <r>
    <s v="Green"/>
    <n v="70.77"/>
    <x v="0"/>
    <n v="70.77"/>
    <d v="2025-08-06T00:00:00"/>
    <n v="5"/>
    <n v="3.7"/>
    <n v="3.7"/>
    <b v="0"/>
    <s v="null"/>
    <s v="No Return"/>
    <n v="353.84999999999997"/>
    <n v="2025"/>
    <s v="August"/>
    <n v="0"/>
    <n v="0"/>
  </r>
  <r>
    <s v="Gray"/>
    <n v="103.49"/>
    <x v="0"/>
    <n v="103.49"/>
    <d v="2025-08-06T00:00:00"/>
    <n v="12"/>
    <n v="1.8"/>
    <n v="1.8"/>
    <b v="0"/>
    <s v="null"/>
    <s v="No Return"/>
    <n v="1241.8799999999999"/>
    <n v="2025"/>
    <s v="August"/>
    <n v="0"/>
    <n v="0"/>
  </r>
  <r>
    <s v="Purple"/>
    <n v="138.88999999999999"/>
    <x v="0"/>
    <n v="138.88999999999999"/>
    <d v="2025-01-30T00:00:00"/>
    <n v="10"/>
    <s v="null"/>
    <n v="3"/>
    <b v="0"/>
    <s v="null"/>
    <s v="No Return"/>
    <n v="1388.8999999999999"/>
    <n v="2025"/>
    <s v="January"/>
    <n v="0"/>
    <n v="0"/>
  </r>
  <r>
    <s v="Green"/>
    <n v="73.510000000000005"/>
    <x v="250"/>
    <n v="49.84"/>
    <d v="2025-08-06T00:00:00"/>
    <n v="17"/>
    <s v="null"/>
    <n v="3"/>
    <b v="1"/>
    <s v="Wrong Item"/>
    <s v="Wrong Item"/>
    <n v="847.28000000000009"/>
    <n v="2025"/>
    <s v="August"/>
    <n v="23.67"/>
    <n v="1"/>
  </r>
  <r>
    <s v="Purple"/>
    <n v="82.37"/>
    <x v="0"/>
    <n v="82.37"/>
    <d v="2025-06-04T00:00:00"/>
    <n v="49"/>
    <n v="3.3"/>
    <n v="3.3"/>
    <b v="0"/>
    <s v="null"/>
    <s v="No Return"/>
    <n v="4036.13"/>
    <n v="2025"/>
    <s v="June"/>
    <n v="0"/>
    <n v="0"/>
  </r>
  <r>
    <s v="Navy"/>
    <n v="81.709999999999994"/>
    <x v="26"/>
    <n v="67"/>
    <d v="2025-08-06T00:00:00"/>
    <n v="28"/>
    <n v="4.7"/>
    <n v="4.7"/>
    <b v="0"/>
    <s v="null"/>
    <s v="No Return"/>
    <n v="1876"/>
    <n v="2025"/>
    <s v="August"/>
    <n v="14.709999999999994"/>
    <n v="0"/>
  </r>
  <r>
    <s v="Navy"/>
    <n v="107.02"/>
    <x v="197"/>
    <n v="95.68"/>
    <d v="2025-08-06T00:00:00"/>
    <n v="6"/>
    <s v="null"/>
    <n v="3"/>
    <b v="0"/>
    <s v="null"/>
    <s v="No Return"/>
    <n v="574.08000000000004"/>
    <n v="2025"/>
    <s v="August"/>
    <n v="11.339999999999989"/>
    <n v="0"/>
  </r>
  <r>
    <s v="Pink"/>
    <n v="103.23"/>
    <x v="251"/>
    <n v="83.93"/>
    <d v="2025-08-06T00:00:00"/>
    <n v="6"/>
    <n v="4"/>
    <n v="4"/>
    <b v="0"/>
    <s v="null"/>
    <s v="No Return"/>
    <n v="503.58000000000004"/>
    <n v="2025"/>
    <s v="August"/>
    <n v="19.299999999999997"/>
    <n v="0"/>
  </r>
  <r>
    <s v="Blue"/>
    <n v="100.48"/>
    <x v="252"/>
    <n v="82.8"/>
    <d v="2025-08-06T00:00:00"/>
    <n v="19"/>
    <s v="null"/>
    <n v="3"/>
    <b v="0"/>
    <s v="null"/>
    <s v="No Return"/>
    <n v="1573.2"/>
    <n v="2025"/>
    <s v="August"/>
    <n v="17.680000000000007"/>
    <n v="0"/>
  </r>
  <r>
    <s v="White"/>
    <n v="160.87"/>
    <x v="253"/>
    <n v="74.48"/>
    <d v="2025-08-06T00:00:00"/>
    <n v="18"/>
    <s v="null"/>
    <n v="3"/>
    <b v="0"/>
    <s v="null"/>
    <s v="No Return"/>
    <n v="1340.64"/>
    <n v="2025"/>
    <s v="August"/>
    <n v="86.39"/>
    <n v="0"/>
  </r>
  <r>
    <s v="White"/>
    <n v="78.39"/>
    <x v="0"/>
    <n v="78.39"/>
    <d v="2025-08-06T00:00:00"/>
    <n v="7"/>
    <n v="4.2"/>
    <n v="4.2"/>
    <b v="0"/>
    <s v="null"/>
    <s v="No Return"/>
    <n v="548.73"/>
    <n v="2025"/>
    <s v="August"/>
    <n v="0"/>
    <n v="0"/>
  </r>
  <r>
    <s v="Beige"/>
    <n v="168.38"/>
    <x v="254"/>
    <n v="129.47999999999999"/>
    <d v="2025-06-04T00:00:00"/>
    <n v="3"/>
    <n v="2"/>
    <n v="2"/>
    <b v="0"/>
    <s v="null"/>
    <s v="No Return"/>
    <n v="388.43999999999994"/>
    <n v="2025"/>
    <s v="June"/>
    <n v="38.900000000000006"/>
    <n v="0"/>
  </r>
  <r>
    <s v="Navy"/>
    <n v="128.35"/>
    <x v="0"/>
    <n v="128.35"/>
    <d v="2025-08-06T00:00:00"/>
    <n v="20"/>
    <n v="2.5"/>
    <n v="2.5"/>
    <b v="0"/>
    <s v="null"/>
    <s v="No Return"/>
    <n v="2567"/>
    <n v="2025"/>
    <s v="August"/>
    <n v="0"/>
    <n v="0"/>
  </r>
  <r>
    <s v="Gray"/>
    <n v="138.16999999999999"/>
    <x v="44"/>
    <n v="134.02000000000001"/>
    <d v="2025-04-04T00:00:00"/>
    <n v="34"/>
    <n v="4.0999999999999996"/>
    <n v="4.0999999999999996"/>
    <b v="0"/>
    <s v="null"/>
    <s v="No Return"/>
    <n v="4556.68"/>
    <n v="2025"/>
    <s v="April"/>
    <n v="4.1499999999999773"/>
    <n v="0"/>
  </r>
  <r>
    <s v="Navy"/>
    <n v="52.45"/>
    <x v="0"/>
    <n v="52.45"/>
    <d v="2025-08-06T00:00:00"/>
    <n v="16"/>
    <n v="1.7"/>
    <n v="1.7"/>
    <b v="0"/>
    <s v="null"/>
    <s v="No Return"/>
    <n v="839.2"/>
    <n v="2025"/>
    <s v="August"/>
    <n v="0"/>
    <n v="0"/>
  </r>
  <r>
    <s v="White"/>
    <n v="171.53"/>
    <x v="0"/>
    <n v="171.53"/>
    <d v="2025-08-06T00:00:00"/>
    <n v="12"/>
    <n v="4.8"/>
    <n v="4.8"/>
    <b v="0"/>
    <s v="null"/>
    <s v="No Return"/>
    <n v="2058.36"/>
    <n v="2025"/>
    <s v="August"/>
    <n v="0"/>
    <n v="0"/>
  </r>
  <r>
    <s v="Brown"/>
    <n v="81.23"/>
    <x v="255"/>
    <n v="80.260000000000005"/>
    <d v="2025-08-06T00:00:00"/>
    <n v="10"/>
    <n v="4.9000000000000004"/>
    <n v="4.9000000000000004"/>
    <b v="0"/>
    <s v="null"/>
    <s v="No Return"/>
    <n v="802.6"/>
    <n v="2025"/>
    <s v="August"/>
    <n v="0.96999999999999886"/>
    <n v="0"/>
  </r>
  <r>
    <s v="Blue"/>
    <n v="31.37"/>
    <x v="256"/>
    <n v="17.54"/>
    <d v="2024-09-13T00:00:00"/>
    <n v="11"/>
    <n v="3.4"/>
    <n v="3.4"/>
    <b v="0"/>
    <s v="null"/>
    <s v="No Return"/>
    <n v="192.94"/>
    <n v="2024"/>
    <s v="September"/>
    <n v="13.830000000000002"/>
    <n v="0"/>
  </r>
  <r>
    <s v="Red"/>
    <n v="93.89"/>
    <x v="0"/>
    <n v="93.89"/>
    <d v="2025-02-03T00:00:00"/>
    <n v="3"/>
    <n v="1.8"/>
    <n v="1.8"/>
    <b v="0"/>
    <s v="null"/>
    <s v="No Return"/>
    <n v="281.67"/>
    <n v="2025"/>
    <s v="February"/>
    <n v="0"/>
    <n v="0"/>
  </r>
  <r>
    <s v="Gray"/>
    <n v="54.84"/>
    <x v="0"/>
    <n v="54.84"/>
    <d v="2024-09-22T00:00:00"/>
    <n v="12"/>
    <n v="3.2"/>
    <n v="3.2"/>
    <b v="0"/>
    <s v="null"/>
    <s v="No Return"/>
    <n v="658.08"/>
    <n v="2024"/>
    <s v="September"/>
    <n v="0"/>
    <n v="0"/>
  </r>
  <r>
    <s v="Red"/>
    <n v="140.34"/>
    <x v="0"/>
    <n v="140.34"/>
    <d v="2025-08-06T00:00:00"/>
    <n v="23"/>
    <n v="2.8"/>
    <n v="2.8"/>
    <b v="1"/>
    <s v="Changed Mind"/>
    <s v="Changed Mind"/>
    <n v="3227.82"/>
    <n v="2025"/>
    <s v="August"/>
    <n v="0"/>
    <n v="1"/>
  </r>
  <r>
    <s v="Red"/>
    <n v="51.88"/>
    <x v="257"/>
    <n v="43.16"/>
    <d v="2025-08-06T00:00:00"/>
    <n v="30"/>
    <n v="1.5"/>
    <n v="1.5"/>
    <b v="0"/>
    <s v="null"/>
    <s v="No Return"/>
    <n v="1294.8"/>
    <n v="2025"/>
    <s v="August"/>
    <n v="8.720000000000006"/>
    <n v="0"/>
  </r>
  <r>
    <s v="Purple"/>
    <n v="136.19999999999999"/>
    <x v="258"/>
    <n v="75.86"/>
    <d v="2024-11-21T00:00:00"/>
    <n v="49"/>
    <s v="null"/>
    <n v="3"/>
    <b v="0"/>
    <s v="null"/>
    <s v="No Return"/>
    <n v="3717.14"/>
    <n v="2024"/>
    <s v="November"/>
    <n v="60.339999999999989"/>
    <n v="0"/>
  </r>
  <r>
    <s v="Brown"/>
    <n v="71.19"/>
    <x v="0"/>
    <n v="71.19"/>
    <d v="2025-08-06T00:00:00"/>
    <n v="14"/>
    <n v="2.8"/>
    <n v="2.8"/>
    <b v="0"/>
    <s v="null"/>
    <s v="No Return"/>
    <n v="996.66"/>
    <n v="2025"/>
    <s v="August"/>
    <n v="0"/>
    <n v="0"/>
  </r>
  <r>
    <s v="Navy"/>
    <n v="241.37"/>
    <x v="259"/>
    <n v="132.99"/>
    <d v="2025-05-15T00:00:00"/>
    <n v="23"/>
    <n v="2.1"/>
    <n v="2.1"/>
    <b v="0"/>
    <s v="null"/>
    <s v="No Return"/>
    <n v="3058.7700000000004"/>
    <n v="2025"/>
    <s v="May"/>
    <n v="108.38"/>
    <n v="0"/>
  </r>
  <r>
    <s v="Blue"/>
    <n v="198.26"/>
    <x v="172"/>
    <n v="96.55"/>
    <d v="2025-08-06T00:00:00"/>
    <n v="38"/>
    <s v="null"/>
    <n v="3"/>
    <b v="0"/>
    <s v="null"/>
    <s v="No Return"/>
    <n v="3668.9"/>
    <n v="2025"/>
    <s v="August"/>
    <n v="101.71"/>
    <n v="0"/>
  </r>
  <r>
    <s v="Beige"/>
    <n v="64.069999999999993"/>
    <x v="0"/>
    <n v="64.069999999999993"/>
    <d v="2025-08-06T00:00:00"/>
    <n v="34"/>
    <s v="null"/>
    <n v="3"/>
    <b v="0"/>
    <s v="null"/>
    <s v="No Return"/>
    <n v="2178.3799999999997"/>
    <n v="2025"/>
    <s v="August"/>
    <n v="0"/>
    <n v="0"/>
  </r>
  <r>
    <s v="Gray"/>
    <n v="110.15"/>
    <x v="260"/>
    <n v="98.69"/>
    <d v="2025-08-06T00:00:00"/>
    <n v="36"/>
    <n v="1.6"/>
    <n v="1.6"/>
    <b v="0"/>
    <s v="null"/>
    <s v="No Return"/>
    <n v="3552.84"/>
    <n v="2025"/>
    <s v="August"/>
    <n v="11.460000000000008"/>
    <n v="0"/>
  </r>
  <r>
    <s v="Blue"/>
    <n v="120.68"/>
    <x v="0"/>
    <n v="120.68"/>
    <d v="2024-12-21T00:00:00"/>
    <n v="6"/>
    <n v="1.9"/>
    <n v="1.9"/>
    <b v="0"/>
    <s v="null"/>
    <s v="No Return"/>
    <n v="724.08"/>
    <n v="2024"/>
    <s v="December"/>
    <n v="0"/>
    <n v="0"/>
  </r>
  <r>
    <s v="Black"/>
    <n v="69.180000000000007"/>
    <x v="261"/>
    <n v="47.73"/>
    <d v="2025-08-06T00:00:00"/>
    <n v="9"/>
    <n v="2.7"/>
    <n v="2.7"/>
    <b v="1"/>
    <s v="Size Issue"/>
    <s v="Size Issue"/>
    <n v="429.57"/>
    <n v="2025"/>
    <s v="August"/>
    <n v="21.45000000000001"/>
    <n v="1"/>
  </r>
  <r>
    <s v="Red"/>
    <n v="134.77000000000001"/>
    <x v="0"/>
    <n v="134.77000000000001"/>
    <d v="2025-08-06T00:00:00"/>
    <n v="36"/>
    <n v="4.8"/>
    <n v="4.8"/>
    <b v="0"/>
    <s v="null"/>
    <s v="No Return"/>
    <n v="4851.72"/>
    <n v="2025"/>
    <s v="August"/>
    <n v="0"/>
    <n v="0"/>
  </r>
  <r>
    <s v="Black"/>
    <n v="29.93"/>
    <x v="0"/>
    <n v="29.93"/>
    <d v="2024-10-10T00:00:00"/>
    <n v="13"/>
    <s v="null"/>
    <n v="3"/>
    <b v="0"/>
    <s v="null"/>
    <s v="No Return"/>
    <n v="389.09"/>
    <n v="2024"/>
    <s v="October"/>
    <n v="0"/>
    <n v="0"/>
  </r>
  <r>
    <s v="White"/>
    <n v="56.09"/>
    <x v="0"/>
    <n v="56.09"/>
    <d v="2025-08-06T00:00:00"/>
    <n v="21"/>
    <n v="4.9000000000000004"/>
    <n v="4.9000000000000004"/>
    <b v="0"/>
    <s v="null"/>
    <s v="No Return"/>
    <n v="1177.8900000000001"/>
    <n v="2025"/>
    <s v="August"/>
    <n v="0"/>
    <n v="0"/>
  </r>
  <r>
    <s v="Green"/>
    <n v="124.81"/>
    <x v="262"/>
    <n v="83.5"/>
    <d v="2025-08-06T00:00:00"/>
    <n v="45"/>
    <n v="2.4"/>
    <n v="2.4"/>
    <b v="0"/>
    <s v="null"/>
    <s v="No Return"/>
    <n v="3757.5"/>
    <n v="2025"/>
    <s v="August"/>
    <n v="41.31"/>
    <n v="0"/>
  </r>
  <r>
    <s v="White"/>
    <n v="94.03"/>
    <x v="78"/>
    <n v="41.28"/>
    <d v="2024-12-16T00:00:00"/>
    <n v="16"/>
    <n v="1.2"/>
    <n v="1.2"/>
    <b v="0"/>
    <s v="null"/>
    <s v="No Return"/>
    <n v="660.48"/>
    <n v="2024"/>
    <s v="December"/>
    <n v="52.75"/>
    <n v="0"/>
  </r>
  <r>
    <s v="Red"/>
    <n v="109.51"/>
    <x v="263"/>
    <n v="100.53"/>
    <d v="2025-08-06T00:00:00"/>
    <n v="12"/>
    <s v="null"/>
    <n v="3"/>
    <b v="0"/>
    <s v="null"/>
    <s v="No Return"/>
    <n v="1206.3600000000001"/>
    <n v="2025"/>
    <s v="August"/>
    <n v="8.980000000000004"/>
    <n v="0"/>
  </r>
  <r>
    <s v="Navy"/>
    <n v="31.13"/>
    <x v="0"/>
    <n v="31.13"/>
    <d v="2025-08-06T00:00:00"/>
    <n v="29"/>
    <n v="4.7"/>
    <n v="4.7"/>
    <b v="0"/>
    <s v="null"/>
    <s v="No Return"/>
    <n v="902.77"/>
    <n v="2025"/>
    <s v="August"/>
    <n v="0"/>
    <n v="0"/>
  </r>
  <r>
    <s v="Blue"/>
    <n v="66.3"/>
    <x v="66"/>
    <n v="65.17"/>
    <d v="2025-08-06T00:00:00"/>
    <n v="28"/>
    <n v="1.6"/>
    <n v="1.6"/>
    <b v="0"/>
    <s v="null"/>
    <s v="No Return"/>
    <n v="1824.76"/>
    <n v="2025"/>
    <s v="August"/>
    <n v="1.1299999999999955"/>
    <n v="0"/>
  </r>
  <r>
    <s v="Red"/>
    <n v="66.63"/>
    <x v="181"/>
    <n v="47.71"/>
    <d v="2025-08-06T00:00:00"/>
    <n v="32"/>
    <n v="2"/>
    <n v="2"/>
    <b v="0"/>
    <s v="null"/>
    <s v="No Return"/>
    <n v="1526.72"/>
    <n v="2025"/>
    <s v="August"/>
    <n v="18.919999999999995"/>
    <n v="0"/>
  </r>
  <r>
    <s v="Green"/>
    <n v="117.63"/>
    <x v="0"/>
    <n v="117.63"/>
    <d v="2024-09-28T00:00:00"/>
    <n v="18"/>
    <n v="1.2"/>
    <n v="1.2"/>
    <b v="0"/>
    <s v="null"/>
    <s v="No Return"/>
    <n v="2117.34"/>
    <n v="2024"/>
    <s v="September"/>
    <n v="0"/>
    <n v="0"/>
  </r>
  <r>
    <s v="Purple"/>
    <n v="174.53"/>
    <x v="0"/>
    <n v="174.53"/>
    <d v="2025-08-06T00:00:00"/>
    <n v="45"/>
    <s v="null"/>
    <n v="3"/>
    <b v="0"/>
    <s v="null"/>
    <s v="No Return"/>
    <n v="7853.85"/>
    <n v="2025"/>
    <s v="August"/>
    <n v="0"/>
    <n v="0"/>
  </r>
  <r>
    <s v="Green"/>
    <n v="152.65"/>
    <x v="0"/>
    <n v="152.65"/>
    <d v="2025-08-06T00:00:00"/>
    <n v="27"/>
    <n v="3.7"/>
    <n v="3.7"/>
    <b v="0"/>
    <s v="null"/>
    <s v="No Return"/>
    <n v="4121.55"/>
    <n v="2025"/>
    <s v="August"/>
    <n v="0"/>
    <n v="0"/>
  </r>
  <r>
    <s v="Blue"/>
    <n v="83.24"/>
    <x v="0"/>
    <n v="83.24"/>
    <d v="2025-08-06T00:00:00"/>
    <n v="16"/>
    <s v="null"/>
    <n v="3"/>
    <b v="0"/>
    <s v="null"/>
    <s v="No Return"/>
    <n v="1331.84"/>
    <n v="2025"/>
    <s v="August"/>
    <n v="0"/>
    <n v="0"/>
  </r>
  <r>
    <s v="Brown"/>
    <n v="40.18"/>
    <x v="0"/>
    <n v="40.18"/>
    <d v="2025-08-06T00:00:00"/>
    <n v="27"/>
    <n v="4.7"/>
    <n v="4.7"/>
    <b v="0"/>
    <s v="null"/>
    <s v="No Return"/>
    <n v="1084.8599999999999"/>
    <n v="2025"/>
    <s v="August"/>
    <n v="0"/>
    <n v="0"/>
  </r>
  <r>
    <s v="Red"/>
    <n v="73.77"/>
    <x v="264"/>
    <n v="56.95"/>
    <d v="2024-08-18T00:00:00"/>
    <n v="0"/>
    <s v="null"/>
    <n v="3"/>
    <b v="0"/>
    <s v="null"/>
    <s v="No Return"/>
    <n v="0"/>
    <n v="2024"/>
    <s v="August"/>
    <n v="16.819999999999993"/>
    <n v="0"/>
  </r>
  <r>
    <s v="Red"/>
    <n v="71.3"/>
    <x v="0"/>
    <n v="71.3"/>
    <d v="2025-08-06T00:00:00"/>
    <n v="29"/>
    <s v="null"/>
    <n v="3"/>
    <b v="0"/>
    <s v="null"/>
    <s v="No Return"/>
    <n v="2067.6999999999998"/>
    <n v="2025"/>
    <s v="August"/>
    <n v="0"/>
    <n v="0"/>
  </r>
  <r>
    <s v="Beige"/>
    <n v="50.3"/>
    <x v="229"/>
    <n v="23.74"/>
    <d v="2025-08-06T00:00:00"/>
    <n v="11"/>
    <s v="null"/>
    <n v="3"/>
    <b v="0"/>
    <s v="null"/>
    <s v="No Return"/>
    <n v="261.14"/>
    <n v="2025"/>
    <s v="August"/>
    <n v="26.56"/>
    <n v="0"/>
  </r>
  <r>
    <s v="Green"/>
    <n v="46.97"/>
    <x v="0"/>
    <n v="46.97"/>
    <d v="2025-02-24T00:00:00"/>
    <n v="33"/>
    <n v="2.6"/>
    <n v="2.6"/>
    <b v="0"/>
    <s v="null"/>
    <s v="No Return"/>
    <n v="1550.01"/>
    <n v="2025"/>
    <s v="February"/>
    <n v="0"/>
    <n v="0"/>
  </r>
  <r>
    <s v="Brown"/>
    <n v="162.9"/>
    <x v="0"/>
    <n v="162.9"/>
    <d v="2025-08-06T00:00:00"/>
    <n v="30"/>
    <n v="1.9"/>
    <n v="1.9"/>
    <b v="0"/>
    <s v="null"/>
    <s v="No Return"/>
    <n v="4887"/>
    <n v="2025"/>
    <s v="August"/>
    <n v="0"/>
    <n v="0"/>
  </r>
  <r>
    <s v="White"/>
    <n v="57.14"/>
    <x v="0"/>
    <n v="57.14"/>
    <d v="2025-08-06T00:00:00"/>
    <n v="39"/>
    <n v="1.4"/>
    <n v="1.4"/>
    <b v="0"/>
    <s v="null"/>
    <s v="No Return"/>
    <n v="2228.46"/>
    <n v="2025"/>
    <s v="August"/>
    <n v="0"/>
    <n v="0"/>
  </r>
  <r>
    <s v="Purple"/>
    <n v="93.6"/>
    <x v="0"/>
    <n v="93.6"/>
    <d v="2024-09-09T00:00:00"/>
    <n v="49"/>
    <n v="4.3"/>
    <n v="4.3"/>
    <b v="0"/>
    <s v="null"/>
    <s v="No Return"/>
    <n v="4586.3999999999996"/>
    <n v="2024"/>
    <s v="September"/>
    <n v="0"/>
    <n v="0"/>
  </r>
  <r>
    <s v="Brown"/>
    <n v="64.56"/>
    <x v="238"/>
    <n v="36.799999999999997"/>
    <d v="2024-08-06T00:00:00"/>
    <n v="36"/>
    <n v="3.9"/>
    <n v="3.9"/>
    <b v="0"/>
    <s v="null"/>
    <s v="No Return"/>
    <n v="1324.8"/>
    <n v="2024"/>
    <s v="August"/>
    <n v="27.760000000000005"/>
    <n v="0"/>
  </r>
  <r>
    <s v="Navy"/>
    <n v="142.34"/>
    <x v="0"/>
    <n v="142.34"/>
    <d v="2025-08-06T00:00:00"/>
    <n v="43"/>
    <s v="null"/>
    <n v="3"/>
    <b v="0"/>
    <s v="null"/>
    <s v="No Return"/>
    <n v="6120.62"/>
    <n v="2025"/>
    <s v="August"/>
    <n v="0"/>
    <n v="0"/>
  </r>
  <r>
    <s v="White"/>
    <n v="111.02"/>
    <x v="265"/>
    <n v="46.85"/>
    <d v="2025-05-19T00:00:00"/>
    <n v="11"/>
    <n v="2.2000000000000002"/>
    <n v="2.2000000000000002"/>
    <b v="0"/>
    <s v="null"/>
    <s v="No Return"/>
    <n v="515.35"/>
    <n v="2025"/>
    <s v="May"/>
    <n v="64.169999999999987"/>
    <n v="0"/>
  </r>
  <r>
    <s v="Black"/>
    <n v="29.16"/>
    <x v="266"/>
    <n v="14.87"/>
    <d v="2025-08-06T00:00:00"/>
    <n v="31"/>
    <s v="null"/>
    <n v="3"/>
    <b v="0"/>
    <s v="null"/>
    <s v="No Return"/>
    <n v="460.96999999999997"/>
    <n v="2025"/>
    <s v="August"/>
    <n v="14.290000000000001"/>
    <n v="0"/>
  </r>
  <r>
    <s v="Black"/>
    <n v="30.46"/>
    <x v="0"/>
    <n v="30.46"/>
    <d v="2025-08-06T00:00:00"/>
    <n v="19"/>
    <n v="1.2"/>
    <n v="1.2"/>
    <b v="0"/>
    <s v="null"/>
    <s v="No Return"/>
    <n v="578.74"/>
    <n v="2025"/>
    <s v="August"/>
    <n v="0"/>
    <n v="0"/>
  </r>
  <r>
    <s v="Blue"/>
    <n v="31.32"/>
    <x v="0"/>
    <n v="31.32"/>
    <d v="2025-08-06T00:00:00"/>
    <n v="28"/>
    <n v="2.7"/>
    <n v="2.7"/>
    <b v="0"/>
    <s v="null"/>
    <s v="No Return"/>
    <n v="876.96"/>
    <n v="2025"/>
    <s v="August"/>
    <n v="0"/>
    <n v="0"/>
  </r>
  <r>
    <s v="Pink"/>
    <n v="61.78"/>
    <x v="0"/>
    <n v="61.78"/>
    <d v="2025-07-30T00:00:00"/>
    <n v="24"/>
    <n v="3.5"/>
    <n v="3.5"/>
    <b v="0"/>
    <s v="null"/>
    <s v="No Return"/>
    <n v="1482.72"/>
    <n v="2025"/>
    <s v="July"/>
    <n v="0"/>
    <n v="0"/>
  </r>
  <r>
    <s v="Green"/>
    <n v="126.27"/>
    <x v="0"/>
    <n v="126.27"/>
    <d v="2025-08-06T00:00:00"/>
    <n v="1"/>
    <n v="4.7"/>
    <n v="4.7"/>
    <b v="0"/>
    <s v="null"/>
    <s v="No Return"/>
    <n v="126.27"/>
    <n v="2025"/>
    <s v="August"/>
    <n v="0"/>
    <n v="0"/>
  </r>
  <r>
    <s v="White"/>
    <n v="147.53"/>
    <x v="0"/>
    <n v="147.53"/>
    <d v="2025-08-06T00:00:00"/>
    <n v="33"/>
    <n v="4.7"/>
    <n v="4.7"/>
    <b v="1"/>
    <s v="Quality Issue"/>
    <s v="Quality Issue"/>
    <n v="4868.49"/>
    <n v="2025"/>
    <s v="August"/>
    <n v="0"/>
    <n v="1"/>
  </r>
  <r>
    <s v="Red"/>
    <n v="36.979999999999997"/>
    <x v="267"/>
    <n v="32.47"/>
    <d v="2025-08-06T00:00:00"/>
    <n v="14"/>
    <n v="4.8"/>
    <n v="4.8"/>
    <b v="0"/>
    <s v="null"/>
    <s v="No Return"/>
    <n v="454.58"/>
    <n v="2025"/>
    <s v="August"/>
    <n v="4.509999999999998"/>
    <n v="0"/>
  </r>
  <r>
    <s v="Pink"/>
    <n v="172.41"/>
    <x v="0"/>
    <n v="172.41"/>
    <d v="2025-08-06T00:00:00"/>
    <n v="33"/>
    <n v="2.2999999999999998"/>
    <n v="2.2999999999999998"/>
    <b v="0"/>
    <s v="null"/>
    <s v="No Return"/>
    <n v="5689.53"/>
    <n v="2025"/>
    <s v="August"/>
    <n v="0"/>
    <n v="0"/>
  </r>
  <r>
    <s v="Pink"/>
    <n v="53.79"/>
    <x v="268"/>
    <n v="45.18"/>
    <d v="2024-10-01T00:00:00"/>
    <n v="32"/>
    <s v="null"/>
    <n v="3"/>
    <b v="0"/>
    <s v="null"/>
    <s v="No Return"/>
    <n v="1445.76"/>
    <n v="2024"/>
    <s v="October"/>
    <n v="8.61"/>
    <n v="0"/>
  </r>
  <r>
    <s v="Beige"/>
    <n v="80.56"/>
    <x v="0"/>
    <n v="80.56"/>
    <d v="2025-08-06T00:00:00"/>
    <n v="7"/>
    <n v="1.9"/>
    <n v="1.9"/>
    <b v="0"/>
    <s v="null"/>
    <s v="No Return"/>
    <n v="563.92000000000007"/>
    <n v="2025"/>
    <s v="August"/>
    <n v="0"/>
    <n v="0"/>
  </r>
  <r>
    <s v="Pink"/>
    <n v="51.72"/>
    <x v="0"/>
    <n v="51.72"/>
    <d v="2025-08-06T00:00:00"/>
    <n v="35"/>
    <n v="3.7"/>
    <n v="3.7"/>
    <b v="1"/>
    <s v="Damaged"/>
    <s v="Damaged"/>
    <n v="1810.2"/>
    <n v="2025"/>
    <s v="August"/>
    <n v="0"/>
    <n v="1"/>
  </r>
  <r>
    <s v="Pink"/>
    <n v="107.22"/>
    <x v="269"/>
    <n v="66.69"/>
    <d v="2025-07-11T00:00:00"/>
    <n v="21"/>
    <n v="2.9"/>
    <n v="2.9"/>
    <b v="0"/>
    <s v="null"/>
    <s v="No Return"/>
    <n v="1400.49"/>
    <n v="2025"/>
    <s v="July"/>
    <n v="40.53"/>
    <n v="0"/>
  </r>
  <r>
    <s v="Green"/>
    <n v="174.99"/>
    <x v="270"/>
    <n v="87.32"/>
    <d v="2025-08-06T00:00:00"/>
    <n v="7"/>
    <n v="4.9000000000000004"/>
    <n v="4.9000000000000004"/>
    <b v="0"/>
    <s v="null"/>
    <s v="No Return"/>
    <n v="611.24"/>
    <n v="2025"/>
    <s v="August"/>
    <n v="87.670000000000016"/>
    <n v="0"/>
  </r>
  <r>
    <s v="Blue"/>
    <n v="90.52"/>
    <x v="271"/>
    <n v="42.36"/>
    <d v="2025-07-28T00:00:00"/>
    <n v="37"/>
    <n v="2.2000000000000002"/>
    <n v="2.2000000000000002"/>
    <b v="0"/>
    <s v="null"/>
    <s v="No Return"/>
    <n v="1567.32"/>
    <n v="2025"/>
    <s v="July"/>
    <n v="48.16"/>
    <n v="0"/>
  </r>
  <r>
    <s v="Green"/>
    <n v="94.93"/>
    <x v="189"/>
    <n v="79.17"/>
    <d v="2025-08-06T00:00:00"/>
    <n v="39"/>
    <n v="4.8"/>
    <n v="4.8"/>
    <b v="0"/>
    <s v="null"/>
    <s v="No Return"/>
    <n v="3087.63"/>
    <n v="2025"/>
    <s v="August"/>
    <n v="15.760000000000005"/>
    <n v="0"/>
  </r>
  <r>
    <s v="Gray"/>
    <n v="179.82"/>
    <x v="0"/>
    <n v="179.82"/>
    <d v="2025-08-06T00:00:00"/>
    <n v="28"/>
    <n v="2.4"/>
    <n v="2.4"/>
    <b v="1"/>
    <s v="Damaged"/>
    <s v="Damaged"/>
    <n v="5034.96"/>
    <n v="2025"/>
    <s v="August"/>
    <n v="0"/>
    <n v="1"/>
  </r>
  <r>
    <s v="Brown"/>
    <n v="101.96"/>
    <x v="272"/>
    <n v="77.8"/>
    <d v="2025-05-21T00:00:00"/>
    <n v="29"/>
    <n v="3.6"/>
    <n v="3.6"/>
    <b v="0"/>
    <s v="null"/>
    <s v="No Return"/>
    <n v="2256.1999999999998"/>
    <n v="2025"/>
    <s v="May"/>
    <n v="24.159999999999997"/>
    <n v="0"/>
  </r>
  <r>
    <s v="Green"/>
    <n v="27.11"/>
    <x v="115"/>
    <n v="22.72"/>
    <d v="2024-12-08T00:00:00"/>
    <n v="10"/>
    <n v="2.4"/>
    <n v="2.4"/>
    <b v="1"/>
    <s v="Changed Mind"/>
    <s v="Changed Mind"/>
    <n v="227.2"/>
    <n v="2024"/>
    <s v="December"/>
    <n v="4.3900000000000006"/>
    <n v="1"/>
  </r>
  <r>
    <s v="Black"/>
    <n v="141.83000000000001"/>
    <x v="0"/>
    <n v="141.83000000000001"/>
    <d v="2025-08-06T00:00:00"/>
    <n v="2"/>
    <n v="2.4"/>
    <n v="2.4"/>
    <b v="1"/>
    <s v="Color Mismatch"/>
    <s v="Color Mismatch"/>
    <n v="283.66000000000003"/>
    <n v="2025"/>
    <s v="August"/>
    <n v="0"/>
    <n v="1"/>
  </r>
  <r>
    <s v="Beige"/>
    <n v="156.34"/>
    <x v="273"/>
    <n v="98.49"/>
    <d v="2025-04-13T00:00:00"/>
    <n v="45"/>
    <n v="2.9"/>
    <n v="2.9"/>
    <b v="1"/>
    <s v="Size Issue"/>
    <s v="Size Issue"/>
    <n v="4432.05"/>
    <n v="2025"/>
    <s v="April"/>
    <n v="57.850000000000009"/>
    <n v="1"/>
  </r>
  <r>
    <s v="Brown"/>
    <n v="81.84"/>
    <x v="0"/>
    <n v="81.84"/>
    <d v="2025-08-06T00:00:00"/>
    <n v="41"/>
    <n v="2.4"/>
    <n v="2.4"/>
    <b v="0"/>
    <s v="null"/>
    <s v="No Return"/>
    <n v="3355.44"/>
    <n v="2025"/>
    <s v="August"/>
    <n v="0"/>
    <n v="0"/>
  </r>
  <r>
    <s v="Black"/>
    <n v="36.44"/>
    <x v="274"/>
    <n v="29.19"/>
    <d v="2025-08-06T00:00:00"/>
    <n v="39"/>
    <n v="1.8"/>
    <n v="1.8"/>
    <b v="0"/>
    <s v="null"/>
    <s v="No Return"/>
    <n v="1138.4100000000001"/>
    <n v="2025"/>
    <s v="August"/>
    <n v="7.2499999999999964"/>
    <n v="0"/>
  </r>
  <r>
    <s v="Pink"/>
    <n v="155.30000000000001"/>
    <x v="0"/>
    <n v="155.30000000000001"/>
    <d v="2025-08-06T00:00:00"/>
    <n v="9"/>
    <n v="3"/>
    <n v="3"/>
    <b v="0"/>
    <s v="null"/>
    <s v="No Return"/>
    <n v="1397.7"/>
    <n v="2025"/>
    <s v="August"/>
    <n v="0"/>
    <n v="0"/>
  </r>
  <r>
    <s v="Red"/>
    <n v="84.04"/>
    <x v="275"/>
    <n v="60.09"/>
    <d v="2025-08-06T00:00:00"/>
    <n v="3"/>
    <n v="1"/>
    <n v="1"/>
    <b v="0"/>
    <s v="null"/>
    <s v="No Return"/>
    <n v="180.27"/>
    <n v="2025"/>
    <s v="August"/>
    <n v="23.950000000000003"/>
    <n v="0"/>
  </r>
  <r>
    <s v="Brown"/>
    <n v="98.76"/>
    <x v="43"/>
    <n v="43.06"/>
    <d v="2025-08-06T00:00:00"/>
    <n v="22"/>
    <n v="4.5"/>
    <n v="4.5"/>
    <b v="0"/>
    <s v="null"/>
    <s v="No Return"/>
    <n v="947.32"/>
    <n v="2025"/>
    <s v="August"/>
    <n v="55.7"/>
    <n v="0"/>
  </r>
  <r>
    <s v="White"/>
    <n v="52.99"/>
    <x v="276"/>
    <n v="21.67"/>
    <d v="2025-08-06T00:00:00"/>
    <n v="50"/>
    <n v="3.4"/>
    <n v="3.4"/>
    <b v="1"/>
    <s v="Size Issue"/>
    <s v="Size Issue"/>
    <n v="1083.5"/>
    <n v="2025"/>
    <s v="August"/>
    <n v="31.32"/>
    <n v="1"/>
  </r>
  <r>
    <s v="Red"/>
    <n v="39.840000000000003"/>
    <x v="0"/>
    <n v="39.840000000000003"/>
    <d v="2025-04-18T00:00:00"/>
    <n v="24"/>
    <n v="2.4"/>
    <n v="2.4"/>
    <b v="0"/>
    <s v="null"/>
    <s v="No Return"/>
    <n v="956.16000000000008"/>
    <n v="2025"/>
    <s v="April"/>
    <n v="0"/>
    <n v="0"/>
  </r>
  <r>
    <s v="Green"/>
    <n v="40.01"/>
    <x v="0"/>
    <n v="40.01"/>
    <d v="2025-06-05T00:00:00"/>
    <n v="22"/>
    <n v="4.5"/>
    <n v="4.5"/>
    <b v="0"/>
    <s v="null"/>
    <s v="No Return"/>
    <n v="880.21999999999991"/>
    <n v="2025"/>
    <s v="June"/>
    <n v="0"/>
    <n v="0"/>
  </r>
  <r>
    <s v="Navy"/>
    <n v="245.75"/>
    <x v="0"/>
    <n v="245.75"/>
    <d v="2025-08-06T00:00:00"/>
    <n v="12"/>
    <s v="null"/>
    <n v="3"/>
    <b v="1"/>
    <s v="Changed Mind"/>
    <s v="Changed Mind"/>
    <n v="2949"/>
    <n v="2025"/>
    <s v="August"/>
    <n v="0"/>
    <n v="1"/>
  </r>
  <r>
    <s v="Gray"/>
    <n v="102.25"/>
    <x v="0"/>
    <n v="102.25"/>
    <d v="2025-08-06T00:00:00"/>
    <n v="6"/>
    <n v="3.8"/>
    <n v="3.8"/>
    <b v="0"/>
    <s v="null"/>
    <s v="No Return"/>
    <n v="613.5"/>
    <n v="2025"/>
    <s v="August"/>
    <n v="0"/>
    <n v="0"/>
  </r>
  <r>
    <s v="Gray"/>
    <n v="76.33"/>
    <x v="0"/>
    <n v="76.33"/>
    <d v="2025-08-06T00:00:00"/>
    <n v="15"/>
    <n v="2"/>
    <n v="2"/>
    <b v="1"/>
    <s v="Wrong Item"/>
    <s v="Wrong Item"/>
    <n v="1144.95"/>
    <n v="2025"/>
    <s v="August"/>
    <n v="0"/>
    <n v="1"/>
  </r>
  <r>
    <s v="Gray"/>
    <n v="51.79"/>
    <x v="277"/>
    <n v="31.59"/>
    <d v="2025-03-17T00:00:00"/>
    <n v="37"/>
    <n v="2.5"/>
    <n v="2.5"/>
    <b v="0"/>
    <s v="null"/>
    <s v="No Return"/>
    <n v="1168.83"/>
    <n v="2025"/>
    <s v="March"/>
    <n v="20.2"/>
    <n v="0"/>
  </r>
  <r>
    <s v="Pink"/>
    <n v="141.24"/>
    <x v="278"/>
    <n v="123.02"/>
    <d v="2024-10-02T00:00:00"/>
    <n v="23"/>
    <n v="1.7"/>
    <n v="1.7"/>
    <b v="0"/>
    <s v="null"/>
    <s v="No Return"/>
    <n v="2829.46"/>
    <n v="2024"/>
    <s v="October"/>
    <n v="18.220000000000013"/>
    <n v="0"/>
  </r>
  <r>
    <s v="Black"/>
    <n v="66.180000000000007"/>
    <x v="0"/>
    <n v="66.180000000000007"/>
    <d v="2025-05-23T00:00:00"/>
    <n v="20"/>
    <n v="1.7"/>
    <n v="1.7"/>
    <b v="0"/>
    <s v="null"/>
    <s v="No Return"/>
    <n v="1323.6000000000001"/>
    <n v="2025"/>
    <s v="May"/>
    <n v="0"/>
    <n v="0"/>
  </r>
  <r>
    <s v="Navy"/>
    <n v="35.15"/>
    <x v="0"/>
    <n v="35.15"/>
    <d v="2025-08-06T00:00:00"/>
    <n v="38"/>
    <n v="2.2000000000000002"/>
    <n v="2.2000000000000002"/>
    <b v="0"/>
    <s v="null"/>
    <s v="No Return"/>
    <n v="1335.7"/>
    <n v="2025"/>
    <s v="August"/>
    <n v="0"/>
    <n v="0"/>
  </r>
  <r>
    <s v="Pink"/>
    <n v="35.619999999999997"/>
    <x v="279"/>
    <n v="20.94"/>
    <d v="2025-03-20T00:00:00"/>
    <n v="4"/>
    <n v="3.7"/>
    <n v="3.7"/>
    <b v="0"/>
    <s v="null"/>
    <s v="No Return"/>
    <n v="83.76"/>
    <n v="2025"/>
    <s v="March"/>
    <n v="14.679999999999996"/>
    <n v="0"/>
  </r>
  <r>
    <s v="Green"/>
    <n v="35.64"/>
    <x v="0"/>
    <n v="35.64"/>
    <d v="2025-08-06T00:00:00"/>
    <n v="48"/>
    <n v="5"/>
    <n v="5"/>
    <b v="1"/>
    <s v="Color Mismatch"/>
    <s v="Color Mismatch"/>
    <n v="1710.72"/>
    <n v="2025"/>
    <s v="August"/>
    <n v="0"/>
    <n v="1"/>
  </r>
  <r>
    <s v="Red"/>
    <n v="86.68"/>
    <x v="0"/>
    <n v="86.68"/>
    <d v="2025-08-06T00:00:00"/>
    <n v="2"/>
    <s v="null"/>
    <n v="3"/>
    <b v="0"/>
    <s v="null"/>
    <s v="No Return"/>
    <n v="173.36"/>
    <n v="2025"/>
    <s v="August"/>
    <n v="0"/>
    <n v="0"/>
  </r>
  <r>
    <s v="Pink"/>
    <n v="17.72"/>
    <x v="0"/>
    <n v="17.72"/>
    <d v="2025-08-06T00:00:00"/>
    <n v="9"/>
    <n v="1.2"/>
    <n v="1.2"/>
    <b v="0"/>
    <s v="null"/>
    <s v="No Return"/>
    <n v="159.47999999999999"/>
    <n v="2025"/>
    <s v="August"/>
    <n v="0"/>
    <n v="0"/>
  </r>
  <r>
    <s v="Pink"/>
    <n v="87.95"/>
    <x v="280"/>
    <n v="76.25"/>
    <d v="2025-08-06T00:00:00"/>
    <n v="4"/>
    <n v="4.5"/>
    <n v="4.5"/>
    <b v="0"/>
    <s v="null"/>
    <s v="No Return"/>
    <n v="305"/>
    <n v="2025"/>
    <s v="August"/>
    <n v="11.700000000000003"/>
    <n v="0"/>
  </r>
  <r>
    <s v="Gray"/>
    <n v="216.26"/>
    <x v="0"/>
    <n v="216.26"/>
    <d v="2025-04-16T00:00:00"/>
    <n v="26"/>
    <n v="1.1000000000000001"/>
    <n v="1.1000000000000001"/>
    <b v="0"/>
    <s v="null"/>
    <s v="No Return"/>
    <n v="5622.76"/>
    <n v="2025"/>
    <s v="April"/>
    <n v="0"/>
    <n v="0"/>
  </r>
  <r>
    <s v="Black"/>
    <n v="238.11"/>
    <x v="0"/>
    <n v="238.11"/>
    <d v="2025-08-06T00:00:00"/>
    <n v="49"/>
    <s v="null"/>
    <n v="3"/>
    <b v="0"/>
    <s v="null"/>
    <s v="No Return"/>
    <n v="11667.390000000001"/>
    <n v="2025"/>
    <s v="August"/>
    <n v="0"/>
    <n v="0"/>
  </r>
  <r>
    <s v="Pink"/>
    <n v="112.77"/>
    <x v="0"/>
    <n v="112.77"/>
    <d v="2025-08-06T00:00:00"/>
    <n v="11"/>
    <n v="4.0999999999999996"/>
    <n v="4.0999999999999996"/>
    <b v="0"/>
    <s v="null"/>
    <s v="No Return"/>
    <n v="1240.47"/>
    <n v="2025"/>
    <s v="August"/>
    <n v="0"/>
    <n v="0"/>
  </r>
  <r>
    <s v="Navy"/>
    <n v="39.020000000000003"/>
    <x v="201"/>
    <n v="21.54"/>
    <d v="2025-08-06T00:00:00"/>
    <n v="29"/>
    <n v="3.4"/>
    <n v="3.4"/>
    <b v="0"/>
    <s v="null"/>
    <s v="No Return"/>
    <n v="624.66"/>
    <n v="2025"/>
    <s v="August"/>
    <n v="17.480000000000004"/>
    <n v="0"/>
  </r>
  <r>
    <s v="Purple"/>
    <n v="69.77"/>
    <x v="0"/>
    <n v="69.77"/>
    <d v="2024-11-09T00:00:00"/>
    <n v="29"/>
    <n v="5"/>
    <n v="5"/>
    <b v="0"/>
    <s v="null"/>
    <s v="No Return"/>
    <n v="2023.33"/>
    <n v="2024"/>
    <s v="November"/>
    <n v="0"/>
    <n v="0"/>
  </r>
  <r>
    <s v="Purple"/>
    <n v="124.92"/>
    <x v="281"/>
    <n v="64.459999999999994"/>
    <d v="2025-05-03T00:00:00"/>
    <n v="22"/>
    <n v="3.2"/>
    <n v="3.2"/>
    <b v="0"/>
    <s v="null"/>
    <s v="No Return"/>
    <n v="1418.12"/>
    <n v="2025"/>
    <s v="May"/>
    <n v="60.460000000000008"/>
    <n v="0"/>
  </r>
  <r>
    <s v="Purple"/>
    <n v="83.92"/>
    <x v="62"/>
    <n v="59.25"/>
    <d v="2025-08-06T00:00:00"/>
    <n v="20"/>
    <n v="2.1"/>
    <n v="2.1"/>
    <b v="1"/>
    <s v="Quality Issue"/>
    <s v="Quality Issue"/>
    <n v="1185"/>
    <n v="2025"/>
    <s v="August"/>
    <n v="24.67"/>
    <n v="1"/>
  </r>
  <r>
    <s v="Beige"/>
    <n v="180.91"/>
    <x v="0"/>
    <n v="180.91"/>
    <d v="2025-08-06T00:00:00"/>
    <n v="10"/>
    <n v="3.8"/>
    <n v="3.8"/>
    <b v="0"/>
    <s v="null"/>
    <s v="No Return"/>
    <n v="1809.1"/>
    <n v="2025"/>
    <s v="August"/>
    <n v="0"/>
    <n v="0"/>
  </r>
  <r>
    <s v="Brown"/>
    <n v="120.11"/>
    <x v="0"/>
    <n v="120.11"/>
    <d v="2024-12-24T00:00:00"/>
    <n v="27"/>
    <n v="4.0999999999999996"/>
    <n v="4.0999999999999996"/>
    <b v="0"/>
    <s v="null"/>
    <s v="No Return"/>
    <n v="3242.97"/>
    <n v="2024"/>
    <s v="December"/>
    <n v="0"/>
    <n v="0"/>
  </r>
  <r>
    <s v="Red"/>
    <n v="225.01"/>
    <x v="0"/>
    <n v="225.01"/>
    <d v="2025-08-06T00:00:00"/>
    <n v="50"/>
    <n v="1.9"/>
    <n v="1.9"/>
    <b v="1"/>
    <s v="Size Issue"/>
    <s v="Size Issue"/>
    <n v="11250.5"/>
    <n v="2025"/>
    <s v="August"/>
    <n v="0"/>
    <n v="1"/>
  </r>
  <r>
    <s v="Green"/>
    <n v="115.57"/>
    <x v="0"/>
    <n v="115.57"/>
    <d v="2025-08-06T00:00:00"/>
    <n v="32"/>
    <n v="3"/>
    <n v="3"/>
    <b v="0"/>
    <s v="null"/>
    <s v="No Return"/>
    <n v="3698.24"/>
    <n v="2025"/>
    <s v="August"/>
    <n v="0"/>
    <n v="0"/>
  </r>
  <r>
    <s v="Blue"/>
    <n v="21.2"/>
    <x v="282"/>
    <n v="17.170000000000002"/>
    <d v="2025-08-06T00:00:00"/>
    <n v="22"/>
    <n v="1.3"/>
    <n v="1.3"/>
    <b v="0"/>
    <s v="null"/>
    <s v="No Return"/>
    <n v="377.74"/>
    <n v="2025"/>
    <s v="August"/>
    <n v="4.0299999999999976"/>
    <n v="0"/>
  </r>
  <r>
    <s v="Black"/>
    <n v="52.36"/>
    <x v="0"/>
    <n v="52.36"/>
    <d v="2025-04-22T00:00:00"/>
    <n v="35"/>
    <s v="null"/>
    <n v="3"/>
    <b v="0"/>
    <s v="null"/>
    <s v="No Return"/>
    <n v="1832.6"/>
    <n v="2025"/>
    <s v="April"/>
    <n v="0"/>
    <n v="0"/>
  </r>
  <r>
    <s v="Gray"/>
    <n v="73.430000000000007"/>
    <x v="0"/>
    <n v="73.430000000000007"/>
    <d v="2025-08-06T00:00:00"/>
    <n v="22"/>
    <n v="2.2999999999999998"/>
    <n v="2.2999999999999998"/>
    <b v="0"/>
    <s v="null"/>
    <s v="No Return"/>
    <n v="1615.46"/>
    <n v="2025"/>
    <s v="August"/>
    <n v="0"/>
    <n v="0"/>
  </r>
  <r>
    <s v="Purple"/>
    <n v="70.75"/>
    <x v="0"/>
    <n v="70.75"/>
    <d v="2025-05-12T00:00:00"/>
    <n v="0"/>
    <n v="1.4"/>
    <n v="1.4"/>
    <b v="0"/>
    <s v="null"/>
    <s v="No Return"/>
    <n v="0"/>
    <n v="2025"/>
    <s v="May"/>
    <n v="0"/>
    <n v="0"/>
  </r>
  <r>
    <s v="White"/>
    <n v="58.9"/>
    <x v="0"/>
    <n v="58.9"/>
    <d v="2025-08-06T00:00:00"/>
    <n v="39"/>
    <n v="4"/>
    <n v="4"/>
    <b v="0"/>
    <s v="null"/>
    <s v="No Return"/>
    <n v="2297.1"/>
    <n v="2025"/>
    <s v="August"/>
    <n v="0"/>
    <n v="0"/>
  </r>
  <r>
    <s v="Purple"/>
    <n v="104.78"/>
    <x v="283"/>
    <n v="87.07"/>
    <d v="2025-08-06T00:00:00"/>
    <n v="43"/>
    <n v="4.3"/>
    <n v="4.3"/>
    <b v="0"/>
    <s v="null"/>
    <s v="No Return"/>
    <n v="3744.0099999999998"/>
    <n v="2025"/>
    <s v="August"/>
    <n v="17.710000000000008"/>
    <n v="0"/>
  </r>
  <r>
    <s v="Blue"/>
    <n v="55.3"/>
    <x v="0"/>
    <n v="55.3"/>
    <d v="2025-08-06T00:00:00"/>
    <n v="17"/>
    <n v="2.5"/>
    <n v="2.5"/>
    <b v="0"/>
    <s v="null"/>
    <s v="No Return"/>
    <n v="940.09999999999991"/>
    <n v="2025"/>
    <s v="August"/>
    <n v="0"/>
    <n v="0"/>
  </r>
  <r>
    <s v="Black"/>
    <n v="56.65"/>
    <x v="9"/>
    <n v="37.39"/>
    <d v="2025-08-06T00:00:00"/>
    <n v="23"/>
    <n v="4.3"/>
    <n v="4.3"/>
    <b v="0"/>
    <s v="null"/>
    <s v="No Return"/>
    <n v="859.97"/>
    <n v="2025"/>
    <s v="August"/>
    <n v="19.259999999999998"/>
    <n v="0"/>
  </r>
  <r>
    <s v="Pink"/>
    <n v="199.14"/>
    <x v="0"/>
    <n v="199.14"/>
    <d v="2025-08-06T00:00:00"/>
    <n v="18"/>
    <s v="null"/>
    <n v="3"/>
    <b v="0"/>
    <s v="null"/>
    <s v="No Return"/>
    <n v="3584.5199999999995"/>
    <n v="2025"/>
    <s v="August"/>
    <n v="0"/>
    <n v="0"/>
  </r>
  <r>
    <s v="Pink"/>
    <n v="128.68"/>
    <x v="0"/>
    <n v="128.68"/>
    <d v="2025-08-06T00:00:00"/>
    <n v="8"/>
    <n v="2.2000000000000002"/>
    <n v="2.2000000000000002"/>
    <b v="0"/>
    <s v="null"/>
    <s v="No Return"/>
    <n v="1029.44"/>
    <n v="2025"/>
    <s v="August"/>
    <n v="0"/>
    <n v="0"/>
  </r>
  <r>
    <s v="Beige"/>
    <n v="150.37"/>
    <x v="205"/>
    <n v="72.33"/>
    <d v="2025-08-06T00:00:00"/>
    <n v="15"/>
    <n v="5"/>
    <n v="5"/>
    <b v="0"/>
    <s v="null"/>
    <s v="No Return"/>
    <n v="1084.95"/>
    <n v="2025"/>
    <s v="August"/>
    <n v="78.040000000000006"/>
    <n v="0"/>
  </r>
  <r>
    <s v="Pink"/>
    <n v="162.65"/>
    <x v="0"/>
    <n v="162.65"/>
    <d v="2025-08-06T00:00:00"/>
    <n v="36"/>
    <n v="1.4"/>
    <n v="1.4"/>
    <b v="0"/>
    <s v="null"/>
    <s v="No Return"/>
    <n v="5855.4000000000005"/>
    <n v="2025"/>
    <s v="August"/>
    <n v="0"/>
    <n v="0"/>
  </r>
  <r>
    <s v="White"/>
    <n v="28.9"/>
    <x v="0"/>
    <n v="28.9"/>
    <d v="2025-08-06T00:00:00"/>
    <n v="5"/>
    <n v="4.5999999999999996"/>
    <n v="4.5999999999999996"/>
    <b v="0"/>
    <s v="null"/>
    <s v="No Return"/>
    <n v="144.5"/>
    <n v="2025"/>
    <s v="August"/>
    <n v="0"/>
    <n v="0"/>
  </r>
  <r>
    <s v="Pink"/>
    <n v="75.59"/>
    <x v="168"/>
    <n v="46.26"/>
    <d v="2025-03-29T00:00:00"/>
    <n v="43"/>
    <n v="1.1000000000000001"/>
    <n v="1.1000000000000001"/>
    <b v="0"/>
    <s v="null"/>
    <s v="No Return"/>
    <n v="1989.1799999999998"/>
    <n v="2025"/>
    <s v="March"/>
    <n v="29.330000000000005"/>
    <n v="0"/>
  </r>
  <r>
    <s v="Brown"/>
    <n v="30.9"/>
    <x v="284"/>
    <n v="29.2"/>
    <d v="2024-11-06T00:00:00"/>
    <n v="25"/>
    <n v="1.4"/>
    <n v="1.4"/>
    <b v="0"/>
    <s v="null"/>
    <s v="No Return"/>
    <n v="730"/>
    <n v="2024"/>
    <s v="November"/>
    <n v="1.6999999999999993"/>
    <n v="0"/>
  </r>
  <r>
    <s v="Blue"/>
    <n v="101.04"/>
    <x v="0"/>
    <n v="101.04"/>
    <d v="2025-08-06T00:00:00"/>
    <n v="35"/>
    <n v="3.5"/>
    <n v="3.5"/>
    <b v="0"/>
    <s v="null"/>
    <s v="No Return"/>
    <n v="3536.4"/>
    <n v="2025"/>
    <s v="August"/>
    <n v="0"/>
    <n v="0"/>
  </r>
  <r>
    <s v="White"/>
    <n v="54.81"/>
    <x v="0"/>
    <n v="54.81"/>
    <d v="2025-08-06T00:00:00"/>
    <n v="41"/>
    <n v="1.2"/>
    <n v="1.2"/>
    <b v="1"/>
    <s v="Wrong Item"/>
    <s v="Wrong Item"/>
    <n v="2247.21"/>
    <n v="2025"/>
    <s v="August"/>
    <n v="0"/>
    <n v="1"/>
  </r>
  <r>
    <s v="Navy"/>
    <n v="191.61"/>
    <x v="285"/>
    <n v="110.94"/>
    <d v="2025-08-06T00:00:00"/>
    <n v="28"/>
    <n v="4"/>
    <n v="4"/>
    <b v="0"/>
    <s v="null"/>
    <s v="No Return"/>
    <n v="3106.3199999999997"/>
    <n v="2025"/>
    <s v="August"/>
    <n v="80.670000000000016"/>
    <n v="0"/>
  </r>
  <r>
    <s v="Pink"/>
    <n v="100.5"/>
    <x v="0"/>
    <n v="100.5"/>
    <d v="2025-08-06T00:00:00"/>
    <n v="12"/>
    <n v="2.7"/>
    <n v="2.7"/>
    <b v="1"/>
    <s v="Damaged"/>
    <s v="Damaged"/>
    <n v="1206"/>
    <n v="2025"/>
    <s v="August"/>
    <n v="0"/>
    <n v="1"/>
  </r>
  <r>
    <s v="Green"/>
    <n v="92.35"/>
    <x v="286"/>
    <n v="70.56"/>
    <d v="2024-11-28T00:00:00"/>
    <n v="32"/>
    <n v="2.2000000000000002"/>
    <n v="2.2000000000000002"/>
    <b v="0"/>
    <s v="null"/>
    <s v="No Return"/>
    <n v="2257.92"/>
    <n v="2024"/>
    <s v="November"/>
    <n v="21.789999999999992"/>
    <n v="0"/>
  </r>
  <r>
    <s v="Gray"/>
    <n v="161.24"/>
    <x v="287"/>
    <n v="69.98"/>
    <d v="2025-08-06T00:00:00"/>
    <n v="8"/>
    <n v="2.1"/>
    <n v="2.1"/>
    <b v="0"/>
    <s v="null"/>
    <s v="No Return"/>
    <n v="559.84"/>
    <n v="2025"/>
    <s v="August"/>
    <n v="91.26"/>
    <n v="0"/>
  </r>
  <r>
    <s v="Gray"/>
    <n v="68.03"/>
    <x v="165"/>
    <n v="63.74"/>
    <d v="2025-08-06T00:00:00"/>
    <n v="43"/>
    <n v="3.4"/>
    <n v="3.4"/>
    <b v="0"/>
    <s v="null"/>
    <s v="No Return"/>
    <n v="2740.82"/>
    <n v="2025"/>
    <s v="August"/>
    <n v="4.2899999999999991"/>
    <n v="0"/>
  </r>
  <r>
    <s v="Purple"/>
    <n v="121.21"/>
    <x v="288"/>
    <n v="63.76"/>
    <d v="2025-08-06T00:00:00"/>
    <n v="45"/>
    <n v="3"/>
    <n v="3"/>
    <b v="1"/>
    <s v="Changed Mind"/>
    <s v="Changed Mind"/>
    <n v="2869.2"/>
    <n v="2025"/>
    <s v="August"/>
    <n v="57.449999999999996"/>
    <n v="1"/>
  </r>
  <r>
    <s v="Blue"/>
    <n v="69.599999999999994"/>
    <x v="289"/>
    <n v="49.56"/>
    <d v="2025-08-06T00:00:00"/>
    <n v="42"/>
    <n v="3.7"/>
    <n v="3.7"/>
    <b v="0"/>
    <s v="null"/>
    <s v="No Return"/>
    <n v="2081.52"/>
    <n v="2025"/>
    <s v="August"/>
    <n v="20.039999999999992"/>
    <n v="0"/>
  </r>
  <r>
    <s v="White"/>
    <n v="222.5"/>
    <x v="251"/>
    <n v="180.89"/>
    <d v="2025-08-06T00:00:00"/>
    <n v="47"/>
    <s v="null"/>
    <n v="3"/>
    <b v="0"/>
    <s v="null"/>
    <s v="No Return"/>
    <n v="8501.83"/>
    <n v="2025"/>
    <s v="August"/>
    <n v="41.610000000000014"/>
    <n v="0"/>
  </r>
  <r>
    <s v="Pink"/>
    <n v="25.58"/>
    <x v="2"/>
    <n v="11.64"/>
    <d v="2025-08-06T00:00:00"/>
    <n v="34"/>
    <n v="2.4"/>
    <n v="2.4"/>
    <b v="0"/>
    <s v="null"/>
    <s v="No Return"/>
    <n v="395.76"/>
    <n v="2025"/>
    <s v="August"/>
    <n v="13.939999999999998"/>
    <n v="0"/>
  </r>
  <r>
    <s v="Blue"/>
    <n v="54.46"/>
    <x v="24"/>
    <n v="50.87"/>
    <d v="2025-08-06T00:00:00"/>
    <n v="17"/>
    <n v="1.7"/>
    <n v="1.7"/>
    <b v="0"/>
    <s v="null"/>
    <s v="No Return"/>
    <n v="864.79"/>
    <n v="2025"/>
    <s v="August"/>
    <n v="3.5900000000000034"/>
    <n v="0"/>
  </r>
  <r>
    <s v="Pink"/>
    <n v="43.32"/>
    <x v="0"/>
    <n v="43.32"/>
    <d v="2025-08-06T00:00:00"/>
    <n v="0"/>
    <n v="2.6"/>
    <n v="2.6"/>
    <b v="0"/>
    <s v="null"/>
    <s v="No Return"/>
    <n v="0"/>
    <n v="2025"/>
    <s v="August"/>
    <n v="0"/>
    <n v="0"/>
  </r>
  <r>
    <s v="Red"/>
    <n v="75.09"/>
    <x v="0"/>
    <n v="75.09"/>
    <d v="2025-08-06T00:00:00"/>
    <n v="41"/>
    <n v="3.5"/>
    <n v="3.5"/>
    <b v="0"/>
    <s v="null"/>
    <s v="No Return"/>
    <n v="3078.69"/>
    <n v="2025"/>
    <s v="August"/>
    <n v="0"/>
    <n v="0"/>
  </r>
  <r>
    <s v="Red"/>
    <n v="167.46"/>
    <x v="0"/>
    <n v="167.46"/>
    <d v="2024-08-18T00:00:00"/>
    <n v="4"/>
    <n v="1.3"/>
    <n v="1.3"/>
    <b v="0"/>
    <s v="null"/>
    <s v="No Return"/>
    <n v="669.84"/>
    <n v="2024"/>
    <s v="August"/>
    <n v="0"/>
    <n v="0"/>
  </r>
  <r>
    <s v="Blue"/>
    <n v="111.24"/>
    <x v="290"/>
    <n v="73.08"/>
    <d v="2025-08-06T00:00:00"/>
    <n v="3"/>
    <n v="2.2000000000000002"/>
    <n v="2.2000000000000002"/>
    <b v="0"/>
    <s v="null"/>
    <s v="No Return"/>
    <n v="219.24"/>
    <n v="2025"/>
    <s v="August"/>
    <n v="38.159999999999997"/>
    <n v="0"/>
  </r>
  <r>
    <s v="Navy"/>
    <n v="59.36"/>
    <x v="0"/>
    <n v="59.36"/>
    <d v="2025-08-06T00:00:00"/>
    <n v="16"/>
    <s v="null"/>
    <n v="3"/>
    <b v="0"/>
    <s v="null"/>
    <s v="No Return"/>
    <n v="949.76"/>
    <n v="2025"/>
    <s v="August"/>
    <n v="0"/>
    <n v="0"/>
  </r>
  <r>
    <s v="Navy"/>
    <n v="199.46"/>
    <x v="0"/>
    <n v="199.46"/>
    <d v="2025-08-06T00:00:00"/>
    <n v="15"/>
    <n v="1.4"/>
    <n v="1.4"/>
    <b v="0"/>
    <s v="null"/>
    <s v="No Return"/>
    <n v="2991.9"/>
    <n v="2025"/>
    <s v="August"/>
    <n v="0"/>
    <n v="0"/>
  </r>
  <r>
    <s v="White"/>
    <n v="72.75"/>
    <x v="118"/>
    <n v="36.229999999999997"/>
    <d v="2025-08-06T00:00:00"/>
    <n v="28"/>
    <n v="3.6"/>
    <n v="3.6"/>
    <b v="0"/>
    <s v="null"/>
    <s v="No Return"/>
    <n v="1014.4399999999999"/>
    <n v="2025"/>
    <s v="August"/>
    <n v="36.520000000000003"/>
    <n v="0"/>
  </r>
  <r>
    <s v="Pink"/>
    <n v="86.52"/>
    <x v="163"/>
    <n v="62.64"/>
    <d v="2025-08-06T00:00:00"/>
    <n v="47"/>
    <n v="1.1000000000000001"/>
    <n v="1.1000000000000001"/>
    <b v="0"/>
    <s v="null"/>
    <s v="No Return"/>
    <n v="2944.08"/>
    <n v="2025"/>
    <s v="August"/>
    <n v="23.879999999999995"/>
    <n v="0"/>
  </r>
  <r>
    <s v="Blue"/>
    <n v="52.69"/>
    <x v="291"/>
    <n v="31.51"/>
    <d v="2024-11-15T00:00:00"/>
    <n v="7"/>
    <n v="2.7"/>
    <n v="2.7"/>
    <b v="0"/>
    <s v="null"/>
    <s v="No Return"/>
    <n v="220.57000000000002"/>
    <n v="2024"/>
    <s v="November"/>
    <n v="21.179999999999996"/>
    <n v="0"/>
  </r>
  <r>
    <s v="Black"/>
    <n v="104.18"/>
    <x v="0"/>
    <n v="104.18"/>
    <d v="2025-08-06T00:00:00"/>
    <n v="12"/>
    <n v="5"/>
    <n v="5"/>
    <b v="0"/>
    <s v="null"/>
    <s v="No Return"/>
    <n v="1250.1600000000001"/>
    <n v="2025"/>
    <s v="August"/>
    <n v="0"/>
    <n v="0"/>
  </r>
  <r>
    <s v="Red"/>
    <n v="132.38"/>
    <x v="46"/>
    <n v="55.33"/>
    <d v="2025-08-06T00:00:00"/>
    <n v="24"/>
    <s v="null"/>
    <n v="3"/>
    <b v="0"/>
    <s v="null"/>
    <s v="No Return"/>
    <n v="1327.92"/>
    <n v="2025"/>
    <s v="August"/>
    <n v="77.05"/>
    <n v="0"/>
  </r>
  <r>
    <s v="Pink"/>
    <n v="64.400000000000006"/>
    <x v="0"/>
    <n v="64.400000000000006"/>
    <d v="2025-08-06T00:00:00"/>
    <n v="40"/>
    <n v="4.9000000000000004"/>
    <n v="4.9000000000000004"/>
    <b v="0"/>
    <s v="null"/>
    <s v="No Return"/>
    <n v="2576"/>
    <n v="2025"/>
    <s v="August"/>
    <n v="0"/>
    <n v="0"/>
  </r>
  <r>
    <s v="Gray"/>
    <n v="34.07"/>
    <x v="0"/>
    <n v="34.07"/>
    <d v="2025-08-06T00:00:00"/>
    <n v="25"/>
    <n v="4.2"/>
    <n v="4.2"/>
    <b v="1"/>
    <s v="Wrong Item"/>
    <s v="Wrong Item"/>
    <n v="851.75"/>
    <n v="2025"/>
    <s v="August"/>
    <n v="0"/>
    <n v="1"/>
  </r>
  <r>
    <s v="Red"/>
    <n v="43.33"/>
    <x v="56"/>
    <n v="23.7"/>
    <d v="2025-08-06T00:00:00"/>
    <n v="1"/>
    <n v="3.4"/>
    <n v="3.4"/>
    <b v="0"/>
    <s v="null"/>
    <s v="No Return"/>
    <n v="23.7"/>
    <n v="2025"/>
    <s v="August"/>
    <n v="19.63"/>
    <n v="0"/>
  </r>
  <r>
    <s v="White"/>
    <n v="122.92"/>
    <x v="0"/>
    <n v="122.92"/>
    <d v="2024-11-06T00:00:00"/>
    <n v="41"/>
    <n v="2.9"/>
    <n v="2.9"/>
    <b v="0"/>
    <s v="null"/>
    <s v="No Return"/>
    <n v="5039.72"/>
    <n v="2024"/>
    <s v="November"/>
    <n v="0"/>
    <n v="0"/>
  </r>
  <r>
    <s v="Gray"/>
    <n v="142.84"/>
    <x v="0"/>
    <n v="142.84"/>
    <d v="2025-02-14T00:00:00"/>
    <n v="36"/>
    <s v="null"/>
    <n v="3"/>
    <b v="0"/>
    <s v="null"/>
    <s v="No Return"/>
    <n v="5142.24"/>
    <n v="2025"/>
    <s v="February"/>
    <n v="0"/>
    <n v="0"/>
  </r>
  <r>
    <s v="Black"/>
    <n v="131.55000000000001"/>
    <x v="0"/>
    <n v="131.55000000000001"/>
    <d v="2025-08-06T00:00:00"/>
    <n v="45"/>
    <n v="1.8"/>
    <n v="1.8"/>
    <b v="0"/>
    <s v="null"/>
    <s v="No Return"/>
    <n v="5919.7500000000009"/>
    <n v="2025"/>
    <s v="August"/>
    <n v="0"/>
    <n v="0"/>
  </r>
  <r>
    <s v="Red"/>
    <n v="192.58"/>
    <x v="0"/>
    <n v="192.58"/>
    <d v="2025-04-17T00:00:00"/>
    <n v="16"/>
    <n v="1.2"/>
    <n v="1.2"/>
    <b v="0"/>
    <s v="null"/>
    <s v="No Return"/>
    <n v="3081.28"/>
    <n v="2025"/>
    <s v="April"/>
    <n v="0"/>
    <n v="0"/>
  </r>
  <r>
    <s v="Purple"/>
    <n v="33.56"/>
    <x v="0"/>
    <n v="33.56"/>
    <d v="2025-03-27T00:00:00"/>
    <n v="24"/>
    <n v="3"/>
    <n v="3"/>
    <b v="0"/>
    <s v="null"/>
    <s v="No Return"/>
    <n v="805.44"/>
    <n v="2025"/>
    <s v="March"/>
    <n v="0"/>
    <n v="0"/>
  </r>
  <r>
    <s v="Blue"/>
    <n v="59.1"/>
    <x v="0"/>
    <n v="59.1"/>
    <d v="2025-08-06T00:00:00"/>
    <n v="29"/>
    <n v="1.3"/>
    <n v="1.3"/>
    <b v="0"/>
    <s v="null"/>
    <s v="No Return"/>
    <n v="1713.9"/>
    <n v="2025"/>
    <s v="August"/>
    <n v="0"/>
    <n v="0"/>
  </r>
  <r>
    <s v="Gray"/>
    <n v="109.15"/>
    <x v="239"/>
    <n v="86.56"/>
    <d v="2025-08-06T00:00:00"/>
    <n v="28"/>
    <n v="2"/>
    <n v="2"/>
    <b v="1"/>
    <s v="Changed Mind"/>
    <s v="Changed Mind"/>
    <n v="2423.6800000000003"/>
    <n v="2025"/>
    <s v="August"/>
    <n v="22.590000000000003"/>
    <n v="1"/>
  </r>
  <r>
    <s v="Beige"/>
    <n v="59.1"/>
    <x v="0"/>
    <n v="59.1"/>
    <d v="2025-08-06T00:00:00"/>
    <n v="47"/>
    <n v="4.5999999999999996"/>
    <n v="4.5999999999999996"/>
    <b v="0"/>
    <s v="null"/>
    <s v="No Return"/>
    <n v="2777.7000000000003"/>
    <n v="2025"/>
    <s v="August"/>
    <n v="0"/>
    <n v="0"/>
  </r>
  <r>
    <s v="Purple"/>
    <n v="99.33"/>
    <x v="0"/>
    <n v="99.33"/>
    <d v="2025-05-21T00:00:00"/>
    <n v="16"/>
    <n v="3.9"/>
    <n v="3.9"/>
    <b v="0"/>
    <s v="null"/>
    <s v="No Return"/>
    <n v="1589.28"/>
    <n v="2025"/>
    <s v="May"/>
    <n v="0"/>
    <n v="0"/>
  </r>
  <r>
    <s v="Navy"/>
    <n v="92.75"/>
    <x v="0"/>
    <n v="92.75"/>
    <d v="2025-08-06T00:00:00"/>
    <n v="29"/>
    <s v="null"/>
    <n v="3"/>
    <b v="1"/>
    <s v="Changed Mind"/>
    <s v="Changed Mind"/>
    <n v="2689.75"/>
    <n v="2025"/>
    <s v="August"/>
    <n v="0"/>
    <n v="1"/>
  </r>
  <r>
    <s v="Beige"/>
    <n v="116.82"/>
    <x v="0"/>
    <n v="116.82"/>
    <d v="2025-08-06T00:00:00"/>
    <n v="34"/>
    <s v="null"/>
    <n v="3"/>
    <b v="0"/>
    <s v="null"/>
    <s v="No Return"/>
    <n v="3971.8799999999997"/>
    <n v="2025"/>
    <s v="August"/>
    <n v="0"/>
    <n v="0"/>
  </r>
  <r>
    <s v="Green"/>
    <n v="129.78"/>
    <x v="29"/>
    <n v="117.45"/>
    <d v="2025-08-06T00:00:00"/>
    <n v="17"/>
    <n v="4"/>
    <n v="4"/>
    <b v="0"/>
    <s v="null"/>
    <s v="No Return"/>
    <n v="1996.65"/>
    <n v="2025"/>
    <s v="August"/>
    <n v="12.329999999999998"/>
    <n v="0"/>
  </r>
  <r>
    <s v="Brown"/>
    <n v="135.69"/>
    <x v="44"/>
    <n v="131.62"/>
    <d v="2024-08-29T00:00:00"/>
    <n v="16"/>
    <s v="null"/>
    <n v="3"/>
    <b v="0"/>
    <s v="null"/>
    <s v="No Return"/>
    <n v="2105.92"/>
    <n v="2024"/>
    <s v="August"/>
    <n v="4.0699999999999932"/>
    <n v="0"/>
  </r>
  <r>
    <s v="Red"/>
    <n v="48.14"/>
    <x v="63"/>
    <n v="34.520000000000003"/>
    <d v="2025-08-06T00:00:00"/>
    <n v="41"/>
    <s v="null"/>
    <n v="3"/>
    <b v="0"/>
    <s v="null"/>
    <s v="No Return"/>
    <n v="1415.3200000000002"/>
    <n v="2025"/>
    <s v="August"/>
    <n v="13.619999999999997"/>
    <n v="0"/>
  </r>
  <r>
    <s v="Blue"/>
    <n v="142.96"/>
    <x v="292"/>
    <n v="74.77"/>
    <d v="2025-08-06T00:00:00"/>
    <n v="7"/>
    <s v="null"/>
    <n v="3"/>
    <b v="0"/>
    <s v="null"/>
    <s v="No Return"/>
    <n v="523.39"/>
    <n v="2025"/>
    <s v="August"/>
    <n v="68.190000000000012"/>
    <n v="0"/>
  </r>
  <r>
    <s v="Beige"/>
    <n v="51.72"/>
    <x v="0"/>
    <n v="51.72"/>
    <d v="2025-02-14T00:00:00"/>
    <n v="50"/>
    <s v="null"/>
    <n v="3"/>
    <b v="0"/>
    <s v="null"/>
    <s v="No Return"/>
    <n v="2586"/>
    <n v="2025"/>
    <s v="February"/>
    <n v="0"/>
    <n v="0"/>
  </r>
  <r>
    <s v="Brown"/>
    <n v="18.3"/>
    <x v="293"/>
    <n v="11.29"/>
    <d v="2025-08-06T00:00:00"/>
    <n v="14"/>
    <n v="1.1000000000000001"/>
    <n v="1.1000000000000001"/>
    <b v="0"/>
    <s v="null"/>
    <s v="No Return"/>
    <n v="158.06"/>
    <n v="2025"/>
    <s v="August"/>
    <n v="7.0100000000000016"/>
    <n v="0"/>
  </r>
  <r>
    <s v="Navy"/>
    <n v="214.99"/>
    <x v="294"/>
    <n v="152.63999999999999"/>
    <d v="2024-09-06T00:00:00"/>
    <n v="32"/>
    <n v="2.8"/>
    <n v="2.8"/>
    <b v="1"/>
    <s v="Wrong Item"/>
    <s v="Wrong Item"/>
    <n v="4884.4799999999996"/>
    <n v="2024"/>
    <s v="September"/>
    <n v="62.350000000000023"/>
    <n v="1"/>
  </r>
  <r>
    <s v="Red"/>
    <n v="20.77"/>
    <x v="0"/>
    <n v="20.77"/>
    <d v="2024-08-17T00:00:00"/>
    <n v="31"/>
    <n v="2"/>
    <n v="2"/>
    <b v="0"/>
    <s v="null"/>
    <s v="No Return"/>
    <n v="643.87"/>
    <n v="2024"/>
    <s v="August"/>
    <n v="0"/>
    <n v="0"/>
  </r>
  <r>
    <s v="Pink"/>
    <n v="77.959999999999994"/>
    <x v="0"/>
    <n v="77.959999999999994"/>
    <d v="2025-08-06T00:00:00"/>
    <n v="39"/>
    <n v="4.8"/>
    <n v="4.8"/>
    <b v="0"/>
    <s v="null"/>
    <s v="No Return"/>
    <n v="3040.4399999999996"/>
    <n v="2025"/>
    <s v="August"/>
    <n v="0"/>
    <n v="0"/>
  </r>
  <r>
    <s v="Purple"/>
    <n v="73.33"/>
    <x v="295"/>
    <n v="47.96"/>
    <d v="2025-08-06T00:00:00"/>
    <n v="45"/>
    <n v="2.1"/>
    <n v="2.1"/>
    <b v="0"/>
    <s v="null"/>
    <s v="No Return"/>
    <n v="2158.1999999999998"/>
    <n v="2025"/>
    <s v="August"/>
    <n v="25.369999999999997"/>
    <n v="0"/>
  </r>
  <r>
    <s v="Purple"/>
    <n v="75.22"/>
    <x v="228"/>
    <n v="55.74"/>
    <d v="2025-08-06T00:00:00"/>
    <n v="31"/>
    <n v="1.9"/>
    <n v="1.9"/>
    <b v="1"/>
    <s v="Color Mismatch"/>
    <s v="Color Mismatch"/>
    <n v="1727.94"/>
    <n v="2025"/>
    <s v="August"/>
    <n v="19.479999999999997"/>
    <n v="1"/>
  </r>
  <r>
    <s v="Black"/>
    <n v="46.65"/>
    <x v="296"/>
    <n v="35.36"/>
    <d v="2025-08-06T00:00:00"/>
    <n v="8"/>
    <n v="3.2"/>
    <n v="3.2"/>
    <b v="0"/>
    <s v="null"/>
    <s v="No Return"/>
    <n v="282.88"/>
    <n v="2025"/>
    <s v="August"/>
    <n v="11.29"/>
    <n v="0"/>
  </r>
  <r>
    <s v="Pink"/>
    <n v="108.19"/>
    <x v="0"/>
    <n v="108.19"/>
    <d v="2025-08-06T00:00:00"/>
    <n v="21"/>
    <s v="null"/>
    <n v="3"/>
    <b v="0"/>
    <s v="null"/>
    <s v="No Return"/>
    <n v="2271.9899999999998"/>
    <n v="2025"/>
    <s v="August"/>
    <n v="0"/>
    <n v="0"/>
  </r>
  <r>
    <s v="Red"/>
    <n v="62.82"/>
    <x v="0"/>
    <n v="62.82"/>
    <d v="2024-10-08T00:00:00"/>
    <n v="36"/>
    <n v="2.1"/>
    <n v="2.1"/>
    <b v="0"/>
    <s v="null"/>
    <s v="No Return"/>
    <n v="2261.52"/>
    <n v="2024"/>
    <s v="October"/>
    <n v="0"/>
    <n v="0"/>
  </r>
  <r>
    <s v="Pink"/>
    <n v="57.32"/>
    <x v="112"/>
    <n v="24.42"/>
    <d v="2025-08-06T00:00:00"/>
    <n v="46"/>
    <n v="3.1"/>
    <n v="3.1"/>
    <b v="0"/>
    <s v="null"/>
    <s v="No Return"/>
    <n v="1123.3200000000002"/>
    <n v="2025"/>
    <s v="August"/>
    <n v="32.9"/>
    <n v="0"/>
  </r>
  <r>
    <s v="Green"/>
    <n v="153.59"/>
    <x v="0"/>
    <n v="153.59"/>
    <d v="2025-08-06T00:00:00"/>
    <n v="31"/>
    <n v="2.9"/>
    <n v="2.9"/>
    <b v="1"/>
    <s v="Damaged"/>
    <s v="Damaged"/>
    <n v="4761.29"/>
    <n v="2025"/>
    <s v="August"/>
    <n v="0"/>
    <n v="1"/>
  </r>
  <r>
    <s v="Purple"/>
    <n v="101.14"/>
    <x v="0"/>
    <n v="101.14"/>
    <d v="2025-08-06T00:00:00"/>
    <n v="43"/>
    <n v="2.8"/>
    <n v="2.8"/>
    <b v="0"/>
    <s v="null"/>
    <s v="No Return"/>
    <n v="4349.0200000000004"/>
    <n v="2025"/>
    <s v="August"/>
    <n v="0"/>
    <n v="0"/>
  </r>
  <r>
    <s v="Brown"/>
    <n v="43.89"/>
    <x v="151"/>
    <n v="37.04"/>
    <d v="2025-04-30T00:00:00"/>
    <n v="31"/>
    <n v="1.7"/>
    <n v="1.7"/>
    <b v="1"/>
    <s v="Wrong Item"/>
    <s v="Wrong Item"/>
    <n v="1148.24"/>
    <n v="2025"/>
    <s v="April"/>
    <n v="6.8500000000000014"/>
    <n v="1"/>
  </r>
  <r>
    <s v="Gray"/>
    <n v="130.16"/>
    <x v="297"/>
    <n v="68.33"/>
    <d v="2025-08-06T00:00:00"/>
    <n v="21"/>
    <s v="null"/>
    <n v="3"/>
    <b v="0"/>
    <s v="null"/>
    <s v="No Return"/>
    <n v="1434.93"/>
    <n v="2025"/>
    <s v="August"/>
    <n v="61.83"/>
    <n v="0"/>
  </r>
  <r>
    <s v="Black"/>
    <n v="153.12"/>
    <x v="0"/>
    <n v="153.12"/>
    <d v="2025-08-06T00:00:00"/>
    <n v="27"/>
    <n v="3.3"/>
    <n v="3.3"/>
    <b v="0"/>
    <s v="null"/>
    <s v="No Return"/>
    <n v="4134.24"/>
    <n v="2025"/>
    <s v="August"/>
    <n v="0"/>
    <n v="0"/>
  </r>
  <r>
    <s v="Blue"/>
    <n v="37.119999999999997"/>
    <x v="298"/>
    <n v="32.630000000000003"/>
    <d v="2025-08-06T00:00:00"/>
    <n v="43"/>
    <n v="3.2"/>
    <n v="3.2"/>
    <b v="0"/>
    <s v="null"/>
    <s v="No Return"/>
    <n v="1403.0900000000001"/>
    <n v="2025"/>
    <s v="August"/>
    <n v="4.4899999999999949"/>
    <n v="0"/>
  </r>
  <r>
    <s v="Purple"/>
    <n v="41.05"/>
    <x v="0"/>
    <n v="41.05"/>
    <d v="2025-08-06T00:00:00"/>
    <n v="24"/>
    <s v="null"/>
    <n v="3"/>
    <b v="0"/>
    <s v="null"/>
    <s v="No Return"/>
    <n v="985.19999999999993"/>
    <n v="2025"/>
    <s v="August"/>
    <n v="0"/>
    <n v="0"/>
  </r>
  <r>
    <s v="Navy"/>
    <n v="61.04"/>
    <x v="0"/>
    <n v="61.04"/>
    <d v="2025-08-06T00:00:00"/>
    <n v="43"/>
    <n v="1.9"/>
    <n v="1.9"/>
    <b v="0"/>
    <s v="null"/>
    <s v="No Return"/>
    <n v="2624.72"/>
    <n v="2025"/>
    <s v="August"/>
    <n v="0"/>
    <n v="0"/>
  </r>
  <r>
    <s v="Black"/>
    <n v="97.17"/>
    <x v="0"/>
    <n v="97.17"/>
    <d v="2025-08-06T00:00:00"/>
    <n v="35"/>
    <n v="3"/>
    <n v="3"/>
    <b v="0"/>
    <s v="null"/>
    <s v="No Return"/>
    <n v="3400.9500000000003"/>
    <n v="2025"/>
    <s v="August"/>
    <n v="0"/>
    <n v="0"/>
  </r>
  <r>
    <s v="Red"/>
    <n v="63.45"/>
    <x v="0"/>
    <n v="63.45"/>
    <d v="2025-08-06T00:00:00"/>
    <n v="4"/>
    <n v="3.9"/>
    <n v="3.9"/>
    <b v="0"/>
    <s v="null"/>
    <s v="No Return"/>
    <n v="253.8"/>
    <n v="2025"/>
    <s v="August"/>
    <n v="0"/>
    <n v="0"/>
  </r>
  <r>
    <s v="Gray"/>
    <n v="117.39"/>
    <x v="0"/>
    <n v="117.39"/>
    <d v="2025-08-06T00:00:00"/>
    <n v="14"/>
    <n v="3.2"/>
    <n v="3.2"/>
    <b v="0"/>
    <s v="null"/>
    <s v="No Return"/>
    <n v="1643.46"/>
    <n v="2025"/>
    <s v="August"/>
    <n v="0"/>
    <n v="0"/>
  </r>
  <r>
    <s v="Brown"/>
    <n v="32.89"/>
    <x v="0"/>
    <n v="32.89"/>
    <d v="2025-07-08T00:00:00"/>
    <n v="6"/>
    <n v="4.5999999999999996"/>
    <n v="4.5999999999999996"/>
    <b v="0"/>
    <s v="null"/>
    <s v="No Return"/>
    <n v="197.34"/>
    <n v="2025"/>
    <s v="July"/>
    <n v="0"/>
    <n v="0"/>
  </r>
  <r>
    <s v="Blue"/>
    <n v="102.6"/>
    <x v="299"/>
    <n v="63"/>
    <d v="2025-05-10T00:00:00"/>
    <n v="14"/>
    <n v="4"/>
    <n v="4"/>
    <b v="0"/>
    <s v="null"/>
    <s v="No Return"/>
    <n v="882"/>
    <n v="2025"/>
    <s v="May"/>
    <n v="39.599999999999994"/>
    <n v="0"/>
  </r>
  <r>
    <s v="Navy"/>
    <n v="155.91999999999999"/>
    <x v="250"/>
    <n v="105.71"/>
    <d v="2024-10-02T00:00:00"/>
    <n v="5"/>
    <n v="2"/>
    <n v="2"/>
    <b v="0"/>
    <s v="null"/>
    <s v="No Return"/>
    <n v="528.54999999999995"/>
    <n v="2024"/>
    <s v="October"/>
    <n v="50.209999999999994"/>
    <n v="0"/>
  </r>
  <r>
    <s v="Purple"/>
    <n v="178.39"/>
    <x v="0"/>
    <n v="178.39"/>
    <d v="2025-08-06T00:00:00"/>
    <n v="29"/>
    <n v="4.2"/>
    <n v="4.2"/>
    <b v="0"/>
    <s v="null"/>
    <s v="No Return"/>
    <n v="5173.3099999999995"/>
    <n v="2025"/>
    <s v="August"/>
    <n v="0"/>
    <n v="0"/>
  </r>
  <r>
    <s v="Gray"/>
    <n v="151.1"/>
    <x v="0"/>
    <n v="151.1"/>
    <d v="2025-03-22T00:00:00"/>
    <n v="24"/>
    <n v="2.4"/>
    <n v="2.4"/>
    <b v="0"/>
    <s v="null"/>
    <s v="No Return"/>
    <n v="3626.3999999999996"/>
    <n v="2025"/>
    <s v="March"/>
    <n v="0"/>
    <n v="0"/>
  </r>
  <r>
    <s v="Beige"/>
    <n v="91.03"/>
    <x v="300"/>
    <n v="40.6"/>
    <d v="2025-08-06T00:00:00"/>
    <n v="2"/>
    <n v="2.5"/>
    <n v="2.5"/>
    <b v="0"/>
    <s v="null"/>
    <s v="No Return"/>
    <n v="81.2"/>
    <n v="2025"/>
    <s v="August"/>
    <n v="50.43"/>
    <n v="0"/>
  </r>
  <r>
    <s v="Gray"/>
    <n v="89.03"/>
    <x v="301"/>
    <n v="52.26"/>
    <d v="2025-08-06T00:00:00"/>
    <n v="50"/>
    <s v="null"/>
    <n v="3"/>
    <b v="0"/>
    <s v="null"/>
    <s v="No Return"/>
    <n v="2613"/>
    <n v="2025"/>
    <s v="August"/>
    <n v="36.770000000000003"/>
    <n v="0"/>
  </r>
  <r>
    <s v="Green"/>
    <n v="147.58000000000001"/>
    <x v="0"/>
    <n v="147.58000000000001"/>
    <d v="2025-08-06T00:00:00"/>
    <n v="10"/>
    <n v="4.3"/>
    <n v="4.3"/>
    <b v="0"/>
    <s v="null"/>
    <s v="No Return"/>
    <n v="1475.8000000000002"/>
    <n v="2025"/>
    <s v="August"/>
    <n v="0"/>
    <n v="0"/>
  </r>
  <r>
    <s v="Blue"/>
    <n v="79.98"/>
    <x v="0"/>
    <n v="79.98"/>
    <d v="2025-08-06T00:00:00"/>
    <n v="25"/>
    <n v="1.5"/>
    <n v="1.5"/>
    <b v="0"/>
    <s v="null"/>
    <s v="No Return"/>
    <n v="1999.5"/>
    <n v="2025"/>
    <s v="August"/>
    <n v="0"/>
    <n v="0"/>
  </r>
  <r>
    <s v="Beige"/>
    <n v="86.38"/>
    <x v="0"/>
    <n v="86.38"/>
    <d v="2025-08-06T00:00:00"/>
    <n v="40"/>
    <n v="2.7"/>
    <n v="2.7"/>
    <b v="0"/>
    <s v="null"/>
    <s v="No Return"/>
    <n v="3455.2"/>
    <n v="2025"/>
    <s v="August"/>
    <n v="0"/>
    <n v="0"/>
  </r>
  <r>
    <s v="Brown"/>
    <n v="47.29"/>
    <x v="199"/>
    <n v="28.18"/>
    <d v="2025-08-06T00:00:00"/>
    <n v="26"/>
    <n v="4.4000000000000004"/>
    <n v="4.4000000000000004"/>
    <b v="0"/>
    <s v="null"/>
    <s v="No Return"/>
    <n v="732.68"/>
    <n v="2025"/>
    <s v="August"/>
    <n v="19.11"/>
    <n v="0"/>
  </r>
  <r>
    <s v="Navy"/>
    <n v="196.54"/>
    <x v="36"/>
    <n v="152.12"/>
    <d v="2025-05-12T00:00:00"/>
    <n v="33"/>
    <n v="1.4"/>
    <n v="1.4"/>
    <b v="0"/>
    <s v="null"/>
    <s v="No Return"/>
    <n v="5019.96"/>
    <n v="2025"/>
    <s v="May"/>
    <n v="44.419999999999987"/>
    <n v="0"/>
  </r>
  <r>
    <s v="Gray"/>
    <n v="72.72"/>
    <x v="0"/>
    <n v="72.72"/>
    <d v="2025-01-31T00:00:00"/>
    <n v="23"/>
    <n v="1.6"/>
    <n v="1.6"/>
    <b v="0"/>
    <s v="null"/>
    <s v="No Return"/>
    <n v="1672.56"/>
    <n v="2025"/>
    <s v="January"/>
    <n v="0"/>
    <n v="0"/>
  </r>
  <r>
    <s v="Beige"/>
    <n v="115.5"/>
    <x v="0"/>
    <n v="115.5"/>
    <d v="2025-08-06T00:00:00"/>
    <n v="36"/>
    <s v="null"/>
    <n v="3"/>
    <b v="1"/>
    <s v="Quality Issue"/>
    <s v="Quality Issue"/>
    <n v="4158"/>
    <n v="2025"/>
    <s v="August"/>
    <n v="0"/>
    <n v="1"/>
  </r>
  <r>
    <s v="Gray"/>
    <n v="68.22"/>
    <x v="302"/>
    <n v="62.69"/>
    <d v="2025-08-06T00:00:00"/>
    <n v="28"/>
    <n v="4"/>
    <n v="4"/>
    <b v="0"/>
    <s v="null"/>
    <s v="No Return"/>
    <n v="1755.32"/>
    <n v="2025"/>
    <s v="August"/>
    <n v="5.5300000000000011"/>
    <n v="0"/>
  </r>
  <r>
    <s v="Black"/>
    <n v="91.03"/>
    <x v="0"/>
    <n v="91.03"/>
    <d v="2025-08-06T00:00:00"/>
    <n v="20"/>
    <n v="2.1"/>
    <n v="2.1"/>
    <b v="0"/>
    <s v="null"/>
    <s v="No Return"/>
    <n v="1820.6"/>
    <n v="2025"/>
    <s v="August"/>
    <n v="0"/>
    <n v="0"/>
  </r>
  <r>
    <s v="Purple"/>
    <n v="100.39"/>
    <x v="303"/>
    <n v="83.83"/>
    <d v="2025-08-06T00:00:00"/>
    <n v="17"/>
    <n v="4.5999999999999996"/>
    <n v="4.5999999999999996"/>
    <b v="0"/>
    <s v="null"/>
    <s v="No Return"/>
    <n v="1425.11"/>
    <n v="2025"/>
    <s v="August"/>
    <n v="16.560000000000002"/>
    <n v="0"/>
  </r>
  <r>
    <s v="Navy"/>
    <n v="100.03"/>
    <x v="0"/>
    <n v="100.03"/>
    <d v="2025-08-06T00:00:00"/>
    <n v="39"/>
    <n v="1.2"/>
    <n v="1.2"/>
    <b v="0"/>
    <s v="null"/>
    <s v="No Return"/>
    <n v="3901.17"/>
    <n v="2025"/>
    <s v="August"/>
    <n v="0"/>
    <n v="0"/>
  </r>
  <r>
    <s v="White"/>
    <n v="50.14"/>
    <x v="128"/>
    <n v="35.5"/>
    <d v="2025-02-04T00:00:00"/>
    <n v="33"/>
    <n v="4.4000000000000004"/>
    <n v="4.4000000000000004"/>
    <b v="0"/>
    <s v="null"/>
    <s v="No Return"/>
    <n v="1171.5"/>
    <n v="2025"/>
    <s v="February"/>
    <n v="14.64"/>
    <n v="0"/>
  </r>
  <r>
    <s v="Black"/>
    <n v="33.130000000000003"/>
    <x v="0"/>
    <n v="33.130000000000003"/>
    <d v="2025-08-06T00:00:00"/>
    <n v="41"/>
    <n v="3.3"/>
    <n v="3.3"/>
    <b v="0"/>
    <s v="null"/>
    <s v="No Return"/>
    <n v="1358.3300000000002"/>
    <n v="2025"/>
    <s v="August"/>
    <n v="0"/>
    <n v="0"/>
  </r>
  <r>
    <s v="Navy"/>
    <n v="67.67"/>
    <x v="0"/>
    <n v="67.67"/>
    <d v="2024-09-25T00:00:00"/>
    <n v="7"/>
    <n v="3.3"/>
    <n v="3.3"/>
    <b v="0"/>
    <s v="null"/>
    <s v="No Return"/>
    <n v="473.69"/>
    <n v="2024"/>
    <s v="September"/>
    <n v="0"/>
    <n v="0"/>
  </r>
  <r>
    <s v="Black"/>
    <n v="93.94"/>
    <x v="304"/>
    <n v="41.05"/>
    <d v="2025-08-06T00:00:00"/>
    <n v="36"/>
    <n v="1.1000000000000001"/>
    <n v="1.1000000000000001"/>
    <b v="0"/>
    <s v="null"/>
    <s v="No Return"/>
    <n v="1477.8"/>
    <n v="2025"/>
    <s v="August"/>
    <n v="52.89"/>
    <n v="0"/>
  </r>
  <r>
    <s v="Black"/>
    <n v="34.56"/>
    <x v="305"/>
    <n v="30.69"/>
    <d v="2025-08-06T00:00:00"/>
    <n v="46"/>
    <n v="3.4"/>
    <n v="3.4"/>
    <b v="0"/>
    <s v="null"/>
    <s v="No Return"/>
    <n v="1411.74"/>
    <n v="2025"/>
    <s v="August"/>
    <n v="3.870000000000001"/>
    <n v="0"/>
  </r>
  <r>
    <s v="Black"/>
    <n v="235.33"/>
    <x v="0"/>
    <n v="235.33"/>
    <d v="2025-08-06T00:00:00"/>
    <n v="11"/>
    <n v="4.7"/>
    <n v="4.7"/>
    <b v="1"/>
    <s v="Size Issue"/>
    <s v="Size Issue"/>
    <n v="2588.63"/>
    <n v="2025"/>
    <s v="August"/>
    <n v="0"/>
    <n v="1"/>
  </r>
  <r>
    <s v="Red"/>
    <n v="25.45"/>
    <x v="0"/>
    <n v="25.45"/>
    <d v="2024-08-10T00:00:00"/>
    <n v="29"/>
    <n v="3.7"/>
    <n v="3.7"/>
    <b v="0"/>
    <s v="null"/>
    <s v="No Return"/>
    <n v="738.05"/>
    <n v="2024"/>
    <s v="August"/>
    <n v="0"/>
    <n v="0"/>
  </r>
  <r>
    <s v="Gray"/>
    <n v="71.44"/>
    <x v="0"/>
    <n v="71.44"/>
    <d v="2025-08-06T00:00:00"/>
    <n v="18"/>
    <n v="4.3"/>
    <n v="4.3"/>
    <b v="0"/>
    <s v="null"/>
    <s v="No Return"/>
    <n v="1285.92"/>
    <n v="2025"/>
    <s v="August"/>
    <n v="0"/>
    <n v="0"/>
  </r>
  <r>
    <s v="White"/>
    <n v="98.33"/>
    <x v="0"/>
    <n v="98.33"/>
    <d v="2025-08-06T00:00:00"/>
    <n v="46"/>
    <n v="3.7"/>
    <n v="3.7"/>
    <b v="0"/>
    <s v="null"/>
    <s v="No Return"/>
    <n v="4523.18"/>
    <n v="2025"/>
    <s v="August"/>
    <n v="0"/>
    <n v="0"/>
  </r>
  <r>
    <s v="Blue"/>
    <n v="171.1"/>
    <x v="0"/>
    <n v="171.1"/>
    <d v="2025-07-23T00:00:00"/>
    <n v="34"/>
    <s v="null"/>
    <n v="3"/>
    <b v="0"/>
    <s v="null"/>
    <s v="No Return"/>
    <n v="5817.4"/>
    <n v="2025"/>
    <s v="July"/>
    <n v="0"/>
    <n v="0"/>
  </r>
  <r>
    <s v="White"/>
    <n v="155.57"/>
    <x v="0"/>
    <n v="155.57"/>
    <d v="2025-08-06T00:00:00"/>
    <n v="48"/>
    <n v="3.8"/>
    <n v="3.8"/>
    <b v="0"/>
    <s v="null"/>
    <s v="No Return"/>
    <n v="7467.36"/>
    <n v="2025"/>
    <s v="August"/>
    <n v="0"/>
    <n v="0"/>
  </r>
  <r>
    <s v="Green"/>
    <n v="198.44"/>
    <x v="0"/>
    <n v="198.44"/>
    <d v="2025-08-06T00:00:00"/>
    <n v="40"/>
    <n v="2.2000000000000002"/>
    <n v="2.2000000000000002"/>
    <b v="0"/>
    <s v="null"/>
    <s v="No Return"/>
    <n v="7937.6"/>
    <n v="2025"/>
    <s v="August"/>
    <n v="0"/>
    <n v="0"/>
  </r>
  <r>
    <s v="Black"/>
    <n v="175.85"/>
    <x v="306"/>
    <n v="144.02000000000001"/>
    <d v="2025-01-29T00:00:00"/>
    <n v="4"/>
    <n v="4"/>
    <n v="4"/>
    <b v="0"/>
    <s v="null"/>
    <s v="No Return"/>
    <n v="576.08000000000004"/>
    <n v="2025"/>
    <s v="January"/>
    <n v="31.829999999999984"/>
    <n v="0"/>
  </r>
  <r>
    <s v="Pink"/>
    <n v="100.23"/>
    <x v="0"/>
    <n v="100.23"/>
    <d v="2025-08-06T00:00:00"/>
    <n v="12"/>
    <n v="3.5"/>
    <n v="3.5"/>
    <b v="0"/>
    <s v="null"/>
    <s v="No Return"/>
    <n v="1202.76"/>
    <n v="2025"/>
    <s v="August"/>
    <n v="0"/>
    <n v="0"/>
  </r>
  <r>
    <s v="Beige"/>
    <n v="88.94"/>
    <x v="0"/>
    <n v="88.94"/>
    <d v="2025-08-06T00:00:00"/>
    <n v="36"/>
    <s v="null"/>
    <n v="3"/>
    <b v="0"/>
    <s v="null"/>
    <s v="No Return"/>
    <n v="3201.84"/>
    <n v="2025"/>
    <s v="August"/>
    <n v="0"/>
    <n v="0"/>
  </r>
  <r>
    <s v="Navy"/>
    <n v="205.91"/>
    <x v="0"/>
    <n v="205.91"/>
    <d v="2025-08-06T00:00:00"/>
    <n v="3"/>
    <n v="4.8"/>
    <n v="4.8"/>
    <b v="0"/>
    <s v="null"/>
    <s v="No Return"/>
    <n v="617.73"/>
    <n v="2025"/>
    <s v="August"/>
    <n v="0"/>
    <n v="0"/>
  </r>
  <r>
    <s v="Pink"/>
    <n v="29.06"/>
    <x v="25"/>
    <n v="28.74"/>
    <d v="2025-08-06T00:00:00"/>
    <n v="12"/>
    <n v="1.1000000000000001"/>
    <n v="1.1000000000000001"/>
    <b v="1"/>
    <s v="Color Mismatch"/>
    <s v="Color Mismatch"/>
    <n v="344.88"/>
    <n v="2025"/>
    <s v="August"/>
    <n v="0.32000000000000028"/>
    <n v="1"/>
  </r>
  <r>
    <s v="Brown"/>
    <n v="68.56"/>
    <x v="0"/>
    <n v="68.56"/>
    <d v="2025-08-06T00:00:00"/>
    <n v="2"/>
    <n v="2.4"/>
    <n v="2.4"/>
    <b v="0"/>
    <s v="null"/>
    <s v="No Return"/>
    <n v="137.12"/>
    <n v="2025"/>
    <s v="August"/>
    <n v="0"/>
    <n v="0"/>
  </r>
  <r>
    <s v="Purple"/>
    <n v="91.6"/>
    <x v="47"/>
    <n v="37.1"/>
    <d v="2025-08-06T00:00:00"/>
    <n v="2"/>
    <n v="4.3"/>
    <n v="4.3"/>
    <b v="0"/>
    <s v="null"/>
    <s v="No Return"/>
    <n v="74.2"/>
    <n v="2025"/>
    <s v="August"/>
    <n v="54.499999999999993"/>
    <n v="0"/>
  </r>
  <r>
    <s v="Black"/>
    <n v="96.57"/>
    <x v="0"/>
    <n v="96.57"/>
    <d v="2025-08-06T00:00:00"/>
    <n v="6"/>
    <n v="1.9"/>
    <n v="1.9"/>
    <b v="0"/>
    <s v="null"/>
    <s v="No Return"/>
    <n v="579.41999999999996"/>
    <n v="2025"/>
    <s v="August"/>
    <n v="0"/>
    <n v="0"/>
  </r>
  <r>
    <s v="Pink"/>
    <n v="35.630000000000003"/>
    <x v="307"/>
    <n v="15"/>
    <d v="2025-08-06T00:00:00"/>
    <n v="11"/>
    <n v="1.8"/>
    <n v="1.8"/>
    <b v="0"/>
    <s v="null"/>
    <s v="No Return"/>
    <n v="165"/>
    <n v="2025"/>
    <s v="August"/>
    <n v="20.630000000000003"/>
    <n v="0"/>
  </r>
  <r>
    <s v="Green"/>
    <n v="118.98"/>
    <x v="169"/>
    <n v="73.650000000000006"/>
    <d v="2025-08-06T00:00:00"/>
    <n v="36"/>
    <n v="1.1000000000000001"/>
    <n v="1.1000000000000001"/>
    <b v="1"/>
    <s v="Color Mismatch"/>
    <s v="Color Mismatch"/>
    <n v="2651.4"/>
    <n v="2025"/>
    <s v="August"/>
    <n v="45.33"/>
    <n v="1"/>
  </r>
  <r>
    <s v="Red"/>
    <n v="62.62"/>
    <x v="308"/>
    <n v="56.3"/>
    <d v="2025-04-15T00:00:00"/>
    <n v="32"/>
    <n v="2.9"/>
    <n v="2.9"/>
    <b v="0"/>
    <s v="null"/>
    <s v="No Return"/>
    <n v="1801.6"/>
    <n v="2025"/>
    <s v="April"/>
    <n v="6.32"/>
    <n v="0"/>
  </r>
  <r>
    <s v="Brown"/>
    <n v="153.34"/>
    <x v="309"/>
    <n v="68.239999999999995"/>
    <d v="2025-08-06T00:00:00"/>
    <n v="46"/>
    <n v="4.2"/>
    <n v="4.2"/>
    <b v="1"/>
    <s v="Wrong Item"/>
    <s v="Wrong Item"/>
    <n v="3139.04"/>
    <n v="2025"/>
    <s v="August"/>
    <n v="85.100000000000009"/>
    <n v="1"/>
  </r>
  <r>
    <s v="Green"/>
    <n v="71.66"/>
    <x v="310"/>
    <n v="36.04"/>
    <d v="2025-08-06T00:00:00"/>
    <n v="33"/>
    <s v="null"/>
    <n v="3"/>
    <b v="1"/>
    <s v="Color Mismatch"/>
    <s v="Color Mismatch"/>
    <n v="1189.32"/>
    <n v="2025"/>
    <s v="August"/>
    <n v="35.619999999999997"/>
    <n v="1"/>
  </r>
  <r>
    <s v="Black"/>
    <n v="107.58"/>
    <x v="18"/>
    <n v="47.44"/>
    <d v="2025-02-15T00:00:00"/>
    <n v="19"/>
    <n v="4.4000000000000004"/>
    <n v="4.4000000000000004"/>
    <b v="0"/>
    <s v="null"/>
    <s v="No Return"/>
    <n v="901.3599999999999"/>
    <n v="2025"/>
    <s v="February"/>
    <n v="60.14"/>
    <n v="0"/>
  </r>
  <r>
    <s v="Blue"/>
    <n v="137.16"/>
    <x v="0"/>
    <n v="137.16"/>
    <d v="2025-04-02T00:00:00"/>
    <n v="34"/>
    <n v="4"/>
    <n v="4"/>
    <b v="0"/>
    <s v="null"/>
    <s v="No Return"/>
    <n v="4663.4399999999996"/>
    <n v="2025"/>
    <s v="April"/>
    <n v="0"/>
    <n v="0"/>
  </r>
  <r>
    <s v="White"/>
    <n v="119.29"/>
    <x v="0"/>
    <n v="119.29"/>
    <d v="2025-08-06T00:00:00"/>
    <n v="3"/>
    <s v="null"/>
    <n v="3"/>
    <b v="0"/>
    <s v="null"/>
    <s v="No Return"/>
    <n v="357.87"/>
    <n v="2025"/>
    <s v="August"/>
    <n v="0"/>
    <n v="0"/>
  </r>
  <r>
    <s v="Navy"/>
    <n v="104.09"/>
    <x v="0"/>
    <n v="104.09"/>
    <d v="2024-12-21T00:00:00"/>
    <n v="29"/>
    <s v="null"/>
    <n v="3"/>
    <b v="0"/>
    <s v="null"/>
    <s v="No Return"/>
    <n v="3018.61"/>
    <n v="2024"/>
    <s v="December"/>
    <n v="0"/>
    <n v="0"/>
  </r>
  <r>
    <s v="Pink"/>
    <n v="73.069999999999993"/>
    <x v="0"/>
    <n v="73.069999999999993"/>
    <d v="2025-08-06T00:00:00"/>
    <n v="5"/>
    <n v="4.2"/>
    <n v="4.2"/>
    <b v="0"/>
    <s v="null"/>
    <s v="No Return"/>
    <n v="365.34999999999997"/>
    <n v="2025"/>
    <s v="August"/>
    <n v="0"/>
    <n v="0"/>
  </r>
  <r>
    <s v="Green"/>
    <n v="76.94"/>
    <x v="311"/>
    <n v="71.09"/>
    <d v="2025-08-06T00:00:00"/>
    <n v="20"/>
    <n v="3.7"/>
    <n v="3.7"/>
    <b v="0"/>
    <s v="null"/>
    <s v="No Return"/>
    <n v="1421.8000000000002"/>
    <n v="2025"/>
    <s v="August"/>
    <n v="5.8499999999999943"/>
    <n v="0"/>
  </r>
  <r>
    <s v="Beige"/>
    <n v="119.92"/>
    <x v="0"/>
    <n v="119.92"/>
    <d v="2025-08-06T00:00:00"/>
    <n v="37"/>
    <n v="5"/>
    <n v="5"/>
    <b v="0"/>
    <s v="null"/>
    <s v="No Return"/>
    <n v="4437.04"/>
    <n v="2025"/>
    <s v="August"/>
    <n v="0"/>
    <n v="0"/>
  </r>
  <r>
    <s v="White"/>
    <n v="116.49"/>
    <x v="0"/>
    <n v="116.49"/>
    <d v="2025-08-06T00:00:00"/>
    <n v="17"/>
    <n v="3.3"/>
    <n v="3.3"/>
    <b v="1"/>
    <s v="Damaged"/>
    <s v="Damaged"/>
    <n v="1980.33"/>
    <n v="2025"/>
    <s v="August"/>
    <n v="0"/>
    <n v="1"/>
  </r>
  <r>
    <s v="Pink"/>
    <n v="179.59"/>
    <x v="312"/>
    <n v="153.19"/>
    <d v="2025-08-06T00:00:00"/>
    <n v="47"/>
    <n v="2.9"/>
    <n v="2.9"/>
    <b v="0"/>
    <s v="null"/>
    <s v="No Return"/>
    <n v="7199.93"/>
    <n v="2025"/>
    <s v="August"/>
    <n v="26.400000000000006"/>
    <n v="0"/>
  </r>
  <r>
    <s v="Black"/>
    <n v="33.799999999999997"/>
    <x v="0"/>
    <n v="33.799999999999997"/>
    <d v="2025-08-06T00:00:00"/>
    <n v="34"/>
    <n v="4.8"/>
    <n v="4.8"/>
    <b v="0"/>
    <s v="null"/>
    <s v="No Return"/>
    <n v="1149.1999999999998"/>
    <n v="2025"/>
    <s v="August"/>
    <n v="0"/>
    <n v="0"/>
  </r>
  <r>
    <s v="Beige"/>
    <n v="41.57"/>
    <x v="150"/>
    <n v="40.200000000000003"/>
    <d v="2025-08-06T00:00:00"/>
    <n v="5"/>
    <n v="2.9"/>
    <n v="2.9"/>
    <b v="0"/>
    <s v="null"/>
    <s v="No Return"/>
    <n v="201"/>
    <n v="2025"/>
    <s v="August"/>
    <n v="1.3699999999999974"/>
    <n v="0"/>
  </r>
  <r>
    <s v="Purple"/>
    <n v="139.1"/>
    <x v="313"/>
    <n v="73.72"/>
    <d v="2025-01-04T00:00:00"/>
    <n v="6"/>
    <n v="3.4"/>
    <n v="3.4"/>
    <b v="0"/>
    <s v="null"/>
    <s v="No Return"/>
    <n v="442.32"/>
    <n v="2025"/>
    <s v="January"/>
    <n v="65.38"/>
    <n v="0"/>
  </r>
  <r>
    <s v="Pink"/>
    <n v="102.04"/>
    <x v="0"/>
    <n v="102.04"/>
    <d v="2025-08-06T00:00:00"/>
    <n v="34"/>
    <n v="3.4"/>
    <n v="3.4"/>
    <b v="0"/>
    <s v="null"/>
    <s v="No Return"/>
    <n v="3469.36"/>
    <n v="2025"/>
    <s v="August"/>
    <n v="0"/>
    <n v="0"/>
  </r>
  <r>
    <s v="Navy"/>
    <n v="47.25"/>
    <x v="314"/>
    <n v="21.64"/>
    <d v="2025-08-06T00:00:00"/>
    <n v="4"/>
    <n v="4.9000000000000004"/>
    <n v="4.9000000000000004"/>
    <b v="0"/>
    <s v="null"/>
    <s v="No Return"/>
    <n v="86.56"/>
    <n v="2025"/>
    <s v="August"/>
    <n v="25.61"/>
    <n v="0"/>
  </r>
  <r>
    <s v="White"/>
    <n v="55.08"/>
    <x v="0"/>
    <n v="55.08"/>
    <d v="2025-08-06T00:00:00"/>
    <n v="48"/>
    <n v="4.0999999999999996"/>
    <n v="4.0999999999999996"/>
    <b v="0"/>
    <s v="null"/>
    <s v="No Return"/>
    <n v="2643.84"/>
    <n v="2025"/>
    <s v="August"/>
    <n v="0"/>
    <n v="0"/>
  </r>
  <r>
    <s v="Green"/>
    <n v="88.32"/>
    <x v="86"/>
    <n v="39.92"/>
    <d v="2025-08-06T00:00:00"/>
    <n v="36"/>
    <n v="3.1"/>
    <n v="3.1"/>
    <b v="0"/>
    <s v="null"/>
    <s v="No Return"/>
    <n v="1437.1200000000001"/>
    <n v="2025"/>
    <s v="August"/>
    <n v="48.399999999999991"/>
    <n v="0"/>
  </r>
  <r>
    <s v="Red"/>
    <n v="74.900000000000006"/>
    <x v="257"/>
    <n v="62.32"/>
    <d v="2025-08-06T00:00:00"/>
    <n v="13"/>
    <s v="null"/>
    <n v="3"/>
    <b v="1"/>
    <s v="Color Mismatch"/>
    <s v="Color Mismatch"/>
    <n v="810.16"/>
    <n v="2025"/>
    <s v="August"/>
    <n v="12.580000000000005"/>
    <n v="1"/>
  </r>
  <r>
    <s v="White"/>
    <n v="69.88"/>
    <x v="112"/>
    <n v="29.77"/>
    <d v="2025-08-06T00:00:00"/>
    <n v="30"/>
    <n v="4.2"/>
    <n v="4.2"/>
    <b v="0"/>
    <s v="null"/>
    <s v="No Return"/>
    <n v="893.1"/>
    <n v="2025"/>
    <s v="August"/>
    <n v="40.11"/>
    <n v="0"/>
  </r>
  <r>
    <s v="Gray"/>
    <n v="142.83000000000001"/>
    <x v="0"/>
    <n v="142.83000000000001"/>
    <d v="2025-08-06T00:00:00"/>
    <n v="25"/>
    <n v="3.5"/>
    <n v="3.5"/>
    <b v="0"/>
    <s v="null"/>
    <s v="No Return"/>
    <n v="3570.7500000000005"/>
    <n v="2025"/>
    <s v="August"/>
    <n v="0"/>
    <n v="0"/>
  </r>
  <r>
    <s v="Purple"/>
    <n v="140.16999999999999"/>
    <x v="0"/>
    <n v="140.16999999999999"/>
    <d v="2025-08-06T00:00:00"/>
    <n v="43"/>
    <n v="3.1"/>
    <n v="3.1"/>
    <b v="0"/>
    <s v="null"/>
    <s v="No Return"/>
    <n v="6027.3099999999995"/>
    <n v="2025"/>
    <s v="August"/>
    <n v="0"/>
    <n v="0"/>
  </r>
  <r>
    <s v="Brown"/>
    <n v="106.11"/>
    <x v="49"/>
    <n v="70.239999999999995"/>
    <d v="2025-08-06T00:00:00"/>
    <n v="15"/>
    <n v="4.5"/>
    <n v="4.5"/>
    <b v="0"/>
    <s v="null"/>
    <s v="No Return"/>
    <n v="1053.5999999999999"/>
    <n v="2025"/>
    <s v="August"/>
    <n v="35.870000000000005"/>
    <n v="0"/>
  </r>
  <r>
    <s v="Pink"/>
    <n v="53.23"/>
    <x v="0"/>
    <n v="53.23"/>
    <d v="2025-08-06T00:00:00"/>
    <n v="41"/>
    <n v="2.8"/>
    <n v="2.8"/>
    <b v="1"/>
    <s v="Color Mismatch"/>
    <s v="Color Mismatch"/>
    <n v="2182.4299999999998"/>
    <n v="2025"/>
    <s v="August"/>
    <n v="0"/>
    <n v="1"/>
  </r>
  <r>
    <s v="Black"/>
    <n v="92.25"/>
    <x v="0"/>
    <n v="92.25"/>
    <d v="2025-05-28T00:00:00"/>
    <n v="22"/>
    <n v="3.3"/>
    <n v="3.3"/>
    <b v="1"/>
    <s v="Wrong Item"/>
    <s v="Wrong Item"/>
    <n v="2029.5"/>
    <n v="2025"/>
    <s v="May"/>
    <n v="0"/>
    <n v="1"/>
  </r>
  <r>
    <s v="Brown"/>
    <n v="39.17"/>
    <x v="0"/>
    <n v="39.17"/>
    <d v="2025-08-06T00:00:00"/>
    <n v="4"/>
    <n v="3.5"/>
    <n v="3.5"/>
    <b v="1"/>
    <s v="Color Mismatch"/>
    <s v="Color Mismatch"/>
    <n v="156.68"/>
    <n v="2025"/>
    <s v="August"/>
    <n v="0"/>
    <n v="1"/>
  </r>
  <r>
    <s v="White"/>
    <n v="72.83"/>
    <x v="0"/>
    <n v="72.83"/>
    <d v="2024-11-26T00:00:00"/>
    <n v="6"/>
    <n v="2"/>
    <n v="2"/>
    <b v="0"/>
    <s v="null"/>
    <s v="No Return"/>
    <n v="436.98"/>
    <n v="2024"/>
    <s v="November"/>
    <n v="0"/>
    <n v="0"/>
  </r>
  <r>
    <s v="Brown"/>
    <n v="29.73"/>
    <x v="132"/>
    <n v="21.2"/>
    <d v="2025-08-06T00:00:00"/>
    <n v="37"/>
    <n v="2.5"/>
    <n v="2.5"/>
    <b v="0"/>
    <s v="null"/>
    <s v="No Return"/>
    <n v="784.4"/>
    <n v="2025"/>
    <s v="August"/>
    <n v="8.5300000000000011"/>
    <n v="0"/>
  </r>
  <r>
    <s v="Black"/>
    <n v="144.1"/>
    <x v="0"/>
    <n v="144.1"/>
    <d v="2025-08-06T00:00:00"/>
    <n v="36"/>
    <n v="2.5"/>
    <n v="2.5"/>
    <b v="0"/>
    <s v="null"/>
    <s v="No Return"/>
    <n v="5187.5999999999995"/>
    <n v="2025"/>
    <s v="August"/>
    <n v="0"/>
    <n v="0"/>
  </r>
  <r>
    <s v="Brown"/>
    <n v="109.23"/>
    <x v="116"/>
    <n v="97.43"/>
    <d v="2025-08-06T00:00:00"/>
    <n v="38"/>
    <n v="3.3"/>
    <n v="3.3"/>
    <b v="0"/>
    <s v="null"/>
    <s v="No Return"/>
    <n v="3702.34"/>
    <n v="2025"/>
    <s v="August"/>
    <n v="11.799999999999997"/>
    <n v="0"/>
  </r>
  <r>
    <s v="Pink"/>
    <n v="180.65"/>
    <x v="315"/>
    <n v="149.04"/>
    <d v="2025-08-06T00:00:00"/>
    <n v="41"/>
    <n v="1.4"/>
    <n v="1.4"/>
    <b v="0"/>
    <s v="null"/>
    <s v="No Return"/>
    <n v="6110.6399999999994"/>
    <n v="2025"/>
    <s v="August"/>
    <n v="31.610000000000014"/>
    <n v="0"/>
  </r>
  <r>
    <s v="Green"/>
    <n v="129.24"/>
    <x v="198"/>
    <n v="69.53"/>
    <d v="2025-03-27T00:00:00"/>
    <n v="28"/>
    <n v="3.2"/>
    <n v="3.2"/>
    <b v="0"/>
    <s v="null"/>
    <s v="No Return"/>
    <n v="1946.8400000000001"/>
    <n v="2025"/>
    <s v="March"/>
    <n v="59.710000000000008"/>
    <n v="0"/>
  </r>
  <r>
    <s v="Blue"/>
    <n v="195.67"/>
    <x v="187"/>
    <n v="103.51"/>
    <d v="2025-08-06T00:00:00"/>
    <n v="36"/>
    <n v="4"/>
    <n v="4"/>
    <b v="0"/>
    <s v="null"/>
    <s v="No Return"/>
    <n v="3726.36"/>
    <n v="2025"/>
    <s v="August"/>
    <n v="92.159999999999982"/>
    <n v="0"/>
  </r>
  <r>
    <s v="Navy"/>
    <n v="65.64"/>
    <x v="239"/>
    <n v="52.05"/>
    <d v="2025-08-06T00:00:00"/>
    <n v="20"/>
    <n v="2.6"/>
    <n v="2.6"/>
    <b v="0"/>
    <s v="null"/>
    <s v="No Return"/>
    <n v="1041"/>
    <n v="2025"/>
    <s v="August"/>
    <n v="13.590000000000003"/>
    <n v="0"/>
  </r>
  <r>
    <s v="Purple"/>
    <n v="113.18"/>
    <x v="0"/>
    <n v="113.18"/>
    <d v="2025-04-02T00:00:00"/>
    <n v="3"/>
    <n v="4.9000000000000004"/>
    <n v="4.9000000000000004"/>
    <b v="0"/>
    <s v="null"/>
    <s v="No Return"/>
    <n v="339.54"/>
    <n v="2025"/>
    <s v="April"/>
    <n v="0"/>
    <n v="0"/>
  </r>
  <r>
    <s v="Beige"/>
    <n v="173.69"/>
    <x v="0"/>
    <n v="173.69"/>
    <d v="2025-08-06T00:00:00"/>
    <n v="25"/>
    <n v="3.6"/>
    <n v="3.6"/>
    <b v="0"/>
    <s v="null"/>
    <s v="No Return"/>
    <n v="4342.25"/>
    <n v="2025"/>
    <s v="August"/>
    <n v="0"/>
    <n v="0"/>
  </r>
  <r>
    <s v="Gray"/>
    <n v="156.54"/>
    <x v="0"/>
    <n v="156.54"/>
    <d v="2025-08-06T00:00:00"/>
    <n v="23"/>
    <n v="1.8"/>
    <n v="1.8"/>
    <b v="0"/>
    <s v="null"/>
    <s v="No Return"/>
    <n v="3600.4199999999996"/>
    <n v="2025"/>
    <s v="August"/>
    <n v="0"/>
    <n v="0"/>
  </r>
  <r>
    <s v="Brown"/>
    <n v="103.78"/>
    <x v="277"/>
    <n v="63.31"/>
    <d v="2024-10-12T00:00:00"/>
    <n v="5"/>
    <s v="null"/>
    <n v="3"/>
    <b v="0"/>
    <s v="null"/>
    <s v="No Return"/>
    <n v="316.55"/>
    <n v="2024"/>
    <s v="October"/>
    <n v="40.47"/>
    <n v="0"/>
  </r>
  <r>
    <s v="Black"/>
    <n v="79.599999999999994"/>
    <x v="0"/>
    <n v="79.599999999999994"/>
    <d v="2025-08-06T00:00:00"/>
    <n v="22"/>
    <s v="null"/>
    <n v="3"/>
    <b v="0"/>
    <s v="null"/>
    <s v="No Return"/>
    <n v="1751.1999999999998"/>
    <n v="2025"/>
    <s v="August"/>
    <n v="0"/>
    <n v="0"/>
  </r>
  <r>
    <s v="Beige"/>
    <n v="34.18"/>
    <x v="183"/>
    <n v="27.72"/>
    <d v="2025-08-06T00:00:00"/>
    <n v="50"/>
    <n v="3.6"/>
    <n v="3.6"/>
    <b v="0"/>
    <s v="null"/>
    <s v="No Return"/>
    <n v="1386"/>
    <n v="2025"/>
    <s v="August"/>
    <n v="6.4600000000000009"/>
    <n v="0"/>
  </r>
  <r>
    <s v="Blue"/>
    <n v="58.44"/>
    <x v="0"/>
    <n v="58.44"/>
    <d v="2025-08-06T00:00:00"/>
    <n v="3"/>
    <n v="2.6"/>
    <n v="2.6"/>
    <b v="1"/>
    <s v="Wrong Item"/>
    <s v="Wrong Item"/>
    <n v="175.32"/>
    <n v="2025"/>
    <s v="August"/>
    <n v="0"/>
    <n v="1"/>
  </r>
  <r>
    <s v="Navy"/>
    <n v="30.62"/>
    <x v="0"/>
    <n v="30.62"/>
    <d v="2025-08-06T00:00:00"/>
    <n v="31"/>
    <n v="3"/>
    <n v="3"/>
    <b v="1"/>
    <s v="Damaged"/>
    <s v="Damaged"/>
    <n v="949.22"/>
    <n v="2025"/>
    <s v="August"/>
    <n v="0"/>
    <n v="1"/>
  </r>
  <r>
    <s v="Purple"/>
    <n v="213.94"/>
    <x v="0"/>
    <n v="213.94"/>
    <d v="2025-08-06T00:00:00"/>
    <n v="16"/>
    <n v="4.7"/>
    <n v="4.7"/>
    <b v="0"/>
    <s v="null"/>
    <s v="No Return"/>
    <n v="3423.04"/>
    <n v="2025"/>
    <s v="August"/>
    <n v="0"/>
    <n v="0"/>
  </r>
  <r>
    <s v="Pink"/>
    <n v="29.31"/>
    <x v="0"/>
    <n v="29.31"/>
    <d v="2025-08-06T00:00:00"/>
    <n v="25"/>
    <n v="4.5999999999999996"/>
    <n v="4.5999999999999996"/>
    <b v="1"/>
    <s v="Changed Mind"/>
    <s v="Changed Mind"/>
    <n v="732.75"/>
    <n v="2025"/>
    <s v="August"/>
    <n v="0"/>
    <n v="1"/>
  </r>
  <r>
    <s v="Red"/>
    <n v="49.12"/>
    <x v="0"/>
    <n v="49.12"/>
    <d v="2025-06-28T00:00:00"/>
    <n v="47"/>
    <s v="null"/>
    <n v="3"/>
    <b v="0"/>
    <s v="null"/>
    <s v="No Return"/>
    <n v="2308.64"/>
    <n v="2025"/>
    <s v="June"/>
    <n v="0"/>
    <n v="0"/>
  </r>
  <r>
    <s v="Purple"/>
    <n v="113.23"/>
    <x v="0"/>
    <n v="113.23"/>
    <d v="2025-08-06T00:00:00"/>
    <n v="13"/>
    <n v="3.7"/>
    <n v="3.7"/>
    <b v="0"/>
    <s v="null"/>
    <s v="No Return"/>
    <n v="1471.99"/>
    <n v="2025"/>
    <s v="August"/>
    <n v="0"/>
    <n v="0"/>
  </r>
  <r>
    <s v="Brown"/>
    <n v="103.65"/>
    <x v="0"/>
    <n v="103.65"/>
    <d v="2024-11-16T00:00:00"/>
    <n v="4"/>
    <n v="1"/>
    <n v="1"/>
    <b v="0"/>
    <s v="null"/>
    <s v="No Return"/>
    <n v="414.6"/>
    <n v="2024"/>
    <s v="November"/>
    <n v="0"/>
    <n v="0"/>
  </r>
  <r>
    <s v="Gray"/>
    <n v="71.84"/>
    <x v="179"/>
    <n v="36.35"/>
    <d v="2025-08-06T00:00:00"/>
    <n v="25"/>
    <s v="null"/>
    <n v="3"/>
    <b v="0"/>
    <s v="null"/>
    <s v="No Return"/>
    <n v="908.75"/>
    <n v="2025"/>
    <s v="August"/>
    <n v="35.49"/>
    <n v="0"/>
  </r>
  <r>
    <s v="Gray"/>
    <n v="128.31"/>
    <x v="0"/>
    <n v="128.31"/>
    <d v="2025-08-06T00:00:00"/>
    <n v="36"/>
    <n v="4"/>
    <n v="4"/>
    <b v="1"/>
    <s v="Changed Mind"/>
    <s v="Changed Mind"/>
    <n v="4619.16"/>
    <n v="2025"/>
    <s v="August"/>
    <n v="0"/>
    <n v="1"/>
  </r>
  <r>
    <s v="Blue"/>
    <n v="118.97"/>
    <x v="0"/>
    <n v="118.97"/>
    <d v="2025-08-06T00:00:00"/>
    <n v="45"/>
    <n v="3.8"/>
    <n v="3.8"/>
    <b v="0"/>
    <s v="null"/>
    <s v="No Return"/>
    <n v="5353.65"/>
    <n v="2025"/>
    <s v="August"/>
    <n v="0"/>
    <n v="0"/>
  </r>
  <r>
    <s v="Red"/>
    <n v="31.98"/>
    <x v="303"/>
    <n v="26.7"/>
    <d v="2025-08-06T00:00:00"/>
    <n v="48"/>
    <n v="1.8"/>
    <n v="1.8"/>
    <b v="0"/>
    <s v="null"/>
    <s v="No Return"/>
    <n v="1281.5999999999999"/>
    <n v="2025"/>
    <s v="August"/>
    <n v="5.2800000000000011"/>
    <n v="0"/>
  </r>
  <r>
    <s v="Purple"/>
    <n v="115.89"/>
    <x v="316"/>
    <n v="84.83"/>
    <d v="2025-08-06T00:00:00"/>
    <n v="26"/>
    <n v="4.5999999999999996"/>
    <n v="4.5999999999999996"/>
    <b v="0"/>
    <s v="null"/>
    <s v="No Return"/>
    <n v="2205.58"/>
    <n v="2025"/>
    <s v="August"/>
    <n v="31.060000000000002"/>
    <n v="0"/>
  </r>
  <r>
    <s v="Pink"/>
    <n v="140.06"/>
    <x v="0"/>
    <n v="140.06"/>
    <d v="2025-08-06T00:00:00"/>
    <n v="37"/>
    <n v="2.2999999999999998"/>
    <n v="2.2999999999999998"/>
    <b v="0"/>
    <s v="null"/>
    <s v="No Return"/>
    <n v="5182.22"/>
    <n v="2025"/>
    <s v="August"/>
    <n v="0"/>
    <n v="0"/>
  </r>
  <r>
    <s v="Pink"/>
    <n v="154.82"/>
    <x v="0"/>
    <n v="154.82"/>
    <d v="2025-08-06T00:00:00"/>
    <n v="10"/>
    <n v="4.0999999999999996"/>
    <n v="4.0999999999999996"/>
    <b v="0"/>
    <s v="null"/>
    <s v="No Return"/>
    <n v="1548.1999999999998"/>
    <n v="2025"/>
    <s v="August"/>
    <n v="0"/>
    <n v="0"/>
  </r>
  <r>
    <s v="Blue"/>
    <n v="114.21"/>
    <x v="134"/>
    <n v="91.14"/>
    <d v="2025-08-06T00:00:00"/>
    <n v="5"/>
    <n v="2"/>
    <n v="2"/>
    <b v="1"/>
    <s v="Wrong Item"/>
    <s v="Wrong Item"/>
    <n v="455.7"/>
    <n v="2025"/>
    <s v="August"/>
    <n v="23.069999999999993"/>
    <n v="1"/>
  </r>
  <r>
    <s v="Blue"/>
    <n v="114.84"/>
    <x v="0"/>
    <n v="114.84"/>
    <d v="2025-08-06T00:00:00"/>
    <n v="38"/>
    <n v="2.6"/>
    <n v="2.6"/>
    <b v="1"/>
    <s v="Color Mismatch"/>
    <s v="Color Mismatch"/>
    <n v="4363.92"/>
    <n v="2025"/>
    <s v="August"/>
    <n v="0"/>
    <n v="1"/>
  </r>
  <r>
    <s v="Navy"/>
    <n v="131.32"/>
    <x v="317"/>
    <n v="122.39"/>
    <d v="2025-08-06T00:00:00"/>
    <n v="18"/>
    <n v="2"/>
    <n v="2"/>
    <b v="0"/>
    <s v="null"/>
    <s v="No Return"/>
    <n v="2203.02"/>
    <n v="2025"/>
    <s v="August"/>
    <n v="8.9299999999999926"/>
    <n v="0"/>
  </r>
  <r>
    <s v="Pink"/>
    <n v="91.41"/>
    <x v="318"/>
    <n v="62.07"/>
    <d v="2025-08-06T00:00:00"/>
    <n v="49"/>
    <n v="2.2999999999999998"/>
    <n v="2.2999999999999998"/>
    <b v="0"/>
    <s v="null"/>
    <s v="No Return"/>
    <n v="3041.43"/>
    <n v="2025"/>
    <s v="August"/>
    <n v="29.339999999999996"/>
    <n v="0"/>
  </r>
  <r>
    <s v="Black"/>
    <n v="202.28"/>
    <x v="0"/>
    <n v="202.28"/>
    <d v="2025-08-06T00:00:00"/>
    <n v="4"/>
    <s v="null"/>
    <n v="3"/>
    <b v="0"/>
    <s v="null"/>
    <s v="No Return"/>
    <n v="809.12"/>
    <n v="2025"/>
    <s v="August"/>
    <n v="0"/>
    <n v="0"/>
  </r>
  <r>
    <s v="Red"/>
    <n v="119.63"/>
    <x v="0"/>
    <n v="119.63"/>
    <d v="2025-08-06T00:00:00"/>
    <n v="14"/>
    <n v="2.1"/>
    <n v="2.1"/>
    <b v="0"/>
    <s v="null"/>
    <s v="No Return"/>
    <n v="1674.82"/>
    <n v="2025"/>
    <s v="August"/>
    <n v="0"/>
    <n v="0"/>
  </r>
  <r>
    <s v="Blue"/>
    <n v="167.89"/>
    <x v="0"/>
    <n v="167.89"/>
    <d v="2025-08-06T00:00:00"/>
    <n v="12"/>
    <n v="1"/>
    <n v="1"/>
    <b v="0"/>
    <s v="null"/>
    <s v="No Return"/>
    <n v="2014.6799999999998"/>
    <n v="2025"/>
    <s v="August"/>
    <n v="0"/>
    <n v="0"/>
  </r>
  <r>
    <s v="Blue"/>
    <n v="100.39"/>
    <x v="0"/>
    <n v="100.39"/>
    <d v="2025-03-07T00:00:00"/>
    <n v="24"/>
    <n v="3.2"/>
    <n v="3.2"/>
    <b v="1"/>
    <s v="Quality Issue"/>
    <s v="Quality Issue"/>
    <n v="2409.36"/>
    <n v="2025"/>
    <s v="March"/>
    <n v="0"/>
    <n v="1"/>
  </r>
  <r>
    <s v="Gray"/>
    <n v="162.41999999999999"/>
    <x v="319"/>
    <n v="95.99"/>
    <d v="2025-08-06T00:00:00"/>
    <n v="32"/>
    <n v="1"/>
    <n v="1"/>
    <b v="0"/>
    <s v="null"/>
    <s v="No Return"/>
    <n v="3071.68"/>
    <n v="2025"/>
    <s v="August"/>
    <n v="66.429999999999993"/>
    <n v="0"/>
  </r>
  <r>
    <s v="Gray"/>
    <n v="65.069999999999993"/>
    <x v="320"/>
    <n v="61.75"/>
    <d v="2025-01-17T00:00:00"/>
    <n v="16"/>
    <n v="4.3"/>
    <n v="4.3"/>
    <b v="0"/>
    <s v="null"/>
    <s v="No Return"/>
    <n v="988"/>
    <n v="2025"/>
    <s v="January"/>
    <n v="3.3199999999999932"/>
    <n v="0"/>
  </r>
  <r>
    <s v="Red"/>
    <n v="78.099999999999994"/>
    <x v="321"/>
    <n v="40.07"/>
    <d v="2025-05-06T00:00:00"/>
    <n v="0"/>
    <s v="null"/>
    <n v="3"/>
    <b v="0"/>
    <s v="null"/>
    <s v="No Return"/>
    <n v="0"/>
    <n v="2025"/>
    <s v="May"/>
    <n v="38.029999999999994"/>
    <n v="0"/>
  </r>
  <r>
    <s v="Blue"/>
    <n v="115.73"/>
    <x v="322"/>
    <n v="46.52"/>
    <d v="2024-09-28T00:00:00"/>
    <n v="10"/>
    <n v="4.2"/>
    <n v="4.2"/>
    <b v="0"/>
    <s v="null"/>
    <s v="No Return"/>
    <n v="465.20000000000005"/>
    <n v="2024"/>
    <s v="September"/>
    <n v="69.210000000000008"/>
    <n v="0"/>
  </r>
  <r>
    <s v="Navy"/>
    <n v="21.57"/>
    <x v="37"/>
    <n v="19"/>
    <d v="2025-08-06T00:00:00"/>
    <n v="37"/>
    <n v="3"/>
    <n v="3"/>
    <b v="1"/>
    <s v="Changed Mind"/>
    <s v="Changed Mind"/>
    <n v="703"/>
    <n v="2025"/>
    <s v="August"/>
    <n v="2.5700000000000003"/>
    <n v="1"/>
  </r>
  <r>
    <s v="Brown"/>
    <n v="75.849999999999994"/>
    <x v="323"/>
    <n v="37.700000000000003"/>
    <d v="2025-08-06T00:00:00"/>
    <n v="50"/>
    <n v="4.7"/>
    <n v="4.7"/>
    <b v="1"/>
    <s v="Quality Issue"/>
    <s v="Quality Issue"/>
    <n v="1885.0000000000002"/>
    <n v="2025"/>
    <s v="August"/>
    <n v="38.149999999999991"/>
    <n v="1"/>
  </r>
  <r>
    <s v="Green"/>
    <n v="170.91"/>
    <x v="0"/>
    <n v="170.91"/>
    <d v="2025-08-06T00:00:00"/>
    <n v="36"/>
    <n v="1.6"/>
    <n v="1.6"/>
    <b v="1"/>
    <s v="Quality Issue"/>
    <s v="Quality Issue"/>
    <n v="6152.76"/>
    <n v="2025"/>
    <s v="August"/>
    <n v="0"/>
    <n v="1"/>
  </r>
  <r>
    <s v="White"/>
    <n v="94.06"/>
    <x v="89"/>
    <n v="72.989999999999995"/>
    <d v="2025-08-06T00:00:00"/>
    <n v="0"/>
    <s v="null"/>
    <n v="3"/>
    <b v="0"/>
    <s v="null"/>
    <s v="No Return"/>
    <n v="0"/>
    <n v="2025"/>
    <s v="August"/>
    <n v="21.070000000000007"/>
    <n v="0"/>
  </r>
  <r>
    <s v="Blue"/>
    <n v="84.44"/>
    <x v="0"/>
    <n v="84.44"/>
    <d v="2025-08-06T00:00:00"/>
    <n v="2"/>
    <n v="1.1000000000000001"/>
    <n v="1.1000000000000001"/>
    <b v="0"/>
    <s v="null"/>
    <s v="No Return"/>
    <n v="168.88"/>
    <n v="2025"/>
    <s v="August"/>
    <n v="0"/>
    <n v="0"/>
  </r>
  <r>
    <s v="Pink"/>
    <n v="93.11"/>
    <x v="0"/>
    <n v="93.11"/>
    <d v="2025-08-06T00:00:00"/>
    <n v="43"/>
    <n v="2.8"/>
    <n v="2.8"/>
    <b v="0"/>
    <s v="null"/>
    <s v="No Return"/>
    <n v="4003.73"/>
    <n v="2025"/>
    <s v="August"/>
    <n v="0"/>
    <n v="0"/>
  </r>
  <r>
    <s v="Blue"/>
    <n v="84.85"/>
    <x v="83"/>
    <n v="77.38"/>
    <d v="2025-08-06T00:00:00"/>
    <n v="19"/>
    <n v="4.0999999999999996"/>
    <n v="4.0999999999999996"/>
    <b v="1"/>
    <s v="Changed Mind"/>
    <s v="Changed Mind"/>
    <n v="1470.2199999999998"/>
    <n v="2025"/>
    <s v="August"/>
    <n v="7.4699999999999989"/>
    <n v="1"/>
  </r>
  <r>
    <s v="Green"/>
    <n v="138.41"/>
    <x v="0"/>
    <n v="138.41"/>
    <d v="2024-11-17T00:00:00"/>
    <n v="40"/>
    <n v="3.1"/>
    <n v="3.1"/>
    <b v="0"/>
    <s v="null"/>
    <s v="No Return"/>
    <n v="5536.4"/>
    <n v="2024"/>
    <s v="November"/>
    <n v="0"/>
    <n v="0"/>
  </r>
  <r>
    <s v="Pink"/>
    <n v="20.190000000000001"/>
    <x v="324"/>
    <n v="15.83"/>
    <d v="2025-08-06T00:00:00"/>
    <n v="45"/>
    <n v="4.4000000000000004"/>
    <n v="4.4000000000000004"/>
    <b v="1"/>
    <s v="Changed Mind"/>
    <s v="Changed Mind"/>
    <n v="712.35"/>
    <n v="2025"/>
    <s v="August"/>
    <n v="4.3600000000000012"/>
    <n v="1"/>
  </r>
  <r>
    <s v="Gray"/>
    <n v="124.17"/>
    <x v="133"/>
    <n v="77.48"/>
    <d v="2025-08-06T00:00:00"/>
    <n v="24"/>
    <n v="2.2999999999999998"/>
    <n v="2.2999999999999998"/>
    <b v="0"/>
    <s v="null"/>
    <s v="No Return"/>
    <n v="1859.52"/>
    <n v="2025"/>
    <s v="August"/>
    <n v="46.69"/>
    <n v="0"/>
  </r>
  <r>
    <s v="Red"/>
    <n v="133.91999999999999"/>
    <x v="0"/>
    <n v="133.91999999999999"/>
    <d v="2025-04-13T00:00:00"/>
    <n v="41"/>
    <n v="2.8"/>
    <n v="2.8"/>
    <b v="0"/>
    <s v="null"/>
    <s v="No Return"/>
    <n v="5490.7199999999993"/>
    <n v="2025"/>
    <s v="April"/>
    <n v="0"/>
    <n v="0"/>
  </r>
  <r>
    <s v="Gray"/>
    <n v="77.78"/>
    <x v="0"/>
    <n v="77.78"/>
    <d v="2025-07-07T00:00:00"/>
    <n v="23"/>
    <n v="2.5"/>
    <n v="2.5"/>
    <b v="1"/>
    <s v="Size Issue"/>
    <s v="Size Issue"/>
    <n v="1788.94"/>
    <n v="2025"/>
    <s v="July"/>
    <n v="0"/>
    <n v="1"/>
  </r>
  <r>
    <s v="Brown"/>
    <n v="157.69"/>
    <x v="71"/>
    <n v="101.08"/>
    <d v="2025-08-06T00:00:00"/>
    <n v="6"/>
    <n v="1"/>
    <n v="1"/>
    <b v="0"/>
    <s v="null"/>
    <s v="No Return"/>
    <n v="606.48"/>
    <n v="2025"/>
    <s v="August"/>
    <n v="56.61"/>
    <n v="0"/>
  </r>
  <r>
    <s v="Black"/>
    <n v="99.57"/>
    <x v="0"/>
    <n v="99.57"/>
    <d v="2025-08-06T00:00:00"/>
    <n v="17"/>
    <n v="1"/>
    <n v="1"/>
    <b v="0"/>
    <s v="null"/>
    <s v="No Return"/>
    <n v="1692.6899999999998"/>
    <n v="2025"/>
    <s v="August"/>
    <n v="0"/>
    <n v="0"/>
  </r>
  <r>
    <s v="Brown"/>
    <n v="43.61"/>
    <x v="79"/>
    <n v="29.09"/>
    <d v="2025-08-06T00:00:00"/>
    <n v="47"/>
    <n v="2.5"/>
    <n v="2.5"/>
    <b v="0"/>
    <s v="null"/>
    <s v="No Return"/>
    <n v="1367.23"/>
    <n v="2025"/>
    <s v="August"/>
    <n v="14.52"/>
    <n v="0"/>
  </r>
  <r>
    <s v="Brown"/>
    <n v="88.87"/>
    <x v="0"/>
    <n v="88.87"/>
    <d v="2025-08-06T00:00:00"/>
    <n v="27"/>
    <n v="2.4"/>
    <n v="2.4"/>
    <b v="0"/>
    <s v="null"/>
    <s v="No Return"/>
    <n v="2399.4900000000002"/>
    <n v="2025"/>
    <s v="August"/>
    <n v="0"/>
    <n v="0"/>
  </r>
  <r>
    <s v="White"/>
    <n v="112.6"/>
    <x v="30"/>
    <n v="90.31"/>
    <d v="2025-08-06T00:00:00"/>
    <n v="2"/>
    <n v="1"/>
    <n v="1"/>
    <b v="0"/>
    <s v="null"/>
    <s v="No Return"/>
    <n v="180.62"/>
    <n v="2025"/>
    <s v="August"/>
    <n v="22.289999999999992"/>
    <n v="0"/>
  </r>
  <r>
    <s v="Green"/>
    <n v="33.35"/>
    <x v="0"/>
    <n v="33.35"/>
    <d v="2025-08-06T00:00:00"/>
    <n v="29"/>
    <n v="1.2"/>
    <n v="1.2"/>
    <b v="0"/>
    <s v="null"/>
    <s v="No Return"/>
    <n v="967.15000000000009"/>
    <n v="2025"/>
    <s v="August"/>
    <n v="0"/>
    <n v="0"/>
  </r>
  <r>
    <s v="Navy"/>
    <n v="115.82"/>
    <x v="325"/>
    <n v="112.46"/>
    <d v="2025-08-06T00:00:00"/>
    <n v="46"/>
    <s v="null"/>
    <n v="3"/>
    <b v="0"/>
    <s v="null"/>
    <s v="No Return"/>
    <n v="5173.16"/>
    <n v="2025"/>
    <s v="August"/>
    <n v="3.3599999999999994"/>
    <n v="0"/>
  </r>
  <r>
    <s v="White"/>
    <n v="107.79"/>
    <x v="326"/>
    <n v="104.45"/>
    <d v="2025-08-06T00:00:00"/>
    <n v="6"/>
    <n v="2.8"/>
    <n v="2.8"/>
    <b v="0"/>
    <s v="null"/>
    <s v="No Return"/>
    <n v="626.70000000000005"/>
    <n v="2025"/>
    <s v="August"/>
    <n v="3.3400000000000034"/>
    <n v="0"/>
  </r>
  <r>
    <s v="White"/>
    <n v="53.87"/>
    <x v="0"/>
    <n v="53.87"/>
    <d v="2025-08-06T00:00:00"/>
    <n v="50"/>
    <n v="4.2"/>
    <n v="4.2"/>
    <b v="1"/>
    <s v="Damaged"/>
    <s v="Damaged"/>
    <n v="2693.5"/>
    <n v="2025"/>
    <s v="August"/>
    <n v="0"/>
    <n v="1"/>
  </r>
  <r>
    <s v="Green"/>
    <n v="72.5"/>
    <x v="140"/>
    <n v="42.92"/>
    <d v="2024-12-30T00:00:00"/>
    <n v="23"/>
    <n v="4.4000000000000004"/>
    <n v="4.4000000000000004"/>
    <b v="0"/>
    <s v="null"/>
    <s v="No Return"/>
    <n v="987.16000000000008"/>
    <n v="2024"/>
    <s v="December"/>
    <n v="29.58"/>
    <n v="0"/>
  </r>
  <r>
    <s v="Gray"/>
    <n v="152.32"/>
    <x v="0"/>
    <n v="152.32"/>
    <d v="2025-06-09T00:00:00"/>
    <n v="15"/>
    <s v="null"/>
    <n v="3"/>
    <b v="0"/>
    <s v="null"/>
    <s v="No Return"/>
    <n v="2284.7999999999997"/>
    <n v="2025"/>
    <s v="June"/>
    <n v="0"/>
    <n v="0"/>
  </r>
  <r>
    <s v="Red"/>
    <n v="67.63"/>
    <x v="0"/>
    <n v="67.63"/>
    <d v="2025-08-06T00:00:00"/>
    <n v="9"/>
    <n v="4.7"/>
    <n v="4.7"/>
    <b v="0"/>
    <s v="null"/>
    <s v="No Return"/>
    <n v="608.66999999999996"/>
    <n v="2025"/>
    <s v="August"/>
    <n v="0"/>
    <n v="0"/>
  </r>
  <r>
    <s v="Purple"/>
    <n v="221.94"/>
    <x v="0"/>
    <n v="221.94"/>
    <d v="2025-08-06T00:00:00"/>
    <n v="35"/>
    <n v="1.5"/>
    <n v="1.5"/>
    <b v="0"/>
    <s v="null"/>
    <s v="No Return"/>
    <n v="7767.9"/>
    <n v="2025"/>
    <s v="August"/>
    <n v="0"/>
    <n v="0"/>
  </r>
  <r>
    <s v="Pink"/>
    <n v="118.77"/>
    <x v="327"/>
    <n v="108.79"/>
    <d v="2025-08-06T00:00:00"/>
    <n v="30"/>
    <n v="4.5999999999999996"/>
    <n v="4.5999999999999996"/>
    <b v="1"/>
    <s v="Wrong Item"/>
    <s v="Wrong Item"/>
    <n v="3263.7000000000003"/>
    <n v="2025"/>
    <s v="August"/>
    <n v="9.9799999999999898"/>
    <n v="1"/>
  </r>
  <r>
    <s v="Green"/>
    <n v="100.17"/>
    <x v="0"/>
    <n v="100.17"/>
    <d v="2025-08-06T00:00:00"/>
    <n v="18"/>
    <n v="1.2"/>
    <n v="1.2"/>
    <b v="0"/>
    <s v="null"/>
    <s v="No Return"/>
    <n v="1803.06"/>
    <n v="2025"/>
    <s v="August"/>
    <n v="0"/>
    <n v="0"/>
  </r>
  <r>
    <s v="White"/>
    <n v="18.45"/>
    <x v="0"/>
    <n v="18.45"/>
    <d v="2025-08-06T00:00:00"/>
    <n v="39"/>
    <n v="2.2000000000000002"/>
    <n v="2.2000000000000002"/>
    <b v="0"/>
    <s v="null"/>
    <s v="No Return"/>
    <n v="719.55"/>
    <n v="2025"/>
    <s v="August"/>
    <n v="0"/>
    <n v="0"/>
  </r>
  <r>
    <s v="Purple"/>
    <n v="45.56"/>
    <x v="328"/>
    <n v="39.409999999999997"/>
    <d v="2025-08-06T00:00:00"/>
    <n v="40"/>
    <n v="3.2"/>
    <n v="3.2"/>
    <b v="0"/>
    <s v="null"/>
    <s v="No Return"/>
    <n v="1576.3999999999999"/>
    <n v="2025"/>
    <s v="August"/>
    <n v="6.1500000000000057"/>
    <n v="0"/>
  </r>
  <r>
    <s v="Purple"/>
    <n v="62.21"/>
    <x v="0"/>
    <n v="62.21"/>
    <d v="2025-07-23T00:00:00"/>
    <n v="38"/>
    <n v="2.6"/>
    <n v="2.6"/>
    <b v="0"/>
    <s v="null"/>
    <s v="No Return"/>
    <n v="2363.98"/>
    <n v="2025"/>
    <s v="July"/>
    <n v="0"/>
    <n v="0"/>
  </r>
  <r>
    <s v="Blue"/>
    <n v="37.020000000000003"/>
    <x v="0"/>
    <n v="37.020000000000003"/>
    <d v="2025-08-06T00:00:00"/>
    <n v="12"/>
    <n v="4.3"/>
    <n v="4.3"/>
    <b v="0"/>
    <s v="null"/>
    <s v="No Return"/>
    <n v="444.24"/>
    <n v="2025"/>
    <s v="August"/>
    <n v="0"/>
    <n v="0"/>
  </r>
  <r>
    <s v="Beige"/>
    <n v="51.86"/>
    <x v="277"/>
    <n v="31.63"/>
    <d v="2025-08-06T00:00:00"/>
    <n v="40"/>
    <n v="2.4"/>
    <n v="2.4"/>
    <b v="0"/>
    <s v="null"/>
    <s v="No Return"/>
    <n v="1265.2"/>
    <n v="2025"/>
    <s v="August"/>
    <n v="20.23"/>
    <n v="0"/>
  </r>
  <r>
    <s v="Purple"/>
    <n v="76.239999999999995"/>
    <x v="0"/>
    <n v="76.239999999999995"/>
    <d v="2025-01-07T00:00:00"/>
    <n v="14"/>
    <n v="2.8"/>
    <n v="2.8"/>
    <b v="0"/>
    <s v="null"/>
    <s v="No Return"/>
    <n v="1067.3599999999999"/>
    <n v="2025"/>
    <s v="January"/>
    <n v="0"/>
    <n v="0"/>
  </r>
  <r>
    <s v="Gray"/>
    <n v="74.17"/>
    <x v="0"/>
    <n v="74.17"/>
    <d v="2025-08-06T00:00:00"/>
    <n v="24"/>
    <n v="1.7"/>
    <n v="1.7"/>
    <b v="0"/>
    <s v="null"/>
    <s v="No Return"/>
    <n v="1780.08"/>
    <n v="2025"/>
    <s v="August"/>
    <n v="0"/>
    <n v="0"/>
  </r>
  <r>
    <s v="Beige"/>
    <n v="75.989999999999995"/>
    <x v="0"/>
    <n v="75.989999999999995"/>
    <d v="2025-02-18T00:00:00"/>
    <n v="19"/>
    <n v="1.7"/>
    <n v="1.7"/>
    <b v="1"/>
    <s v="Size Issue"/>
    <s v="Size Issue"/>
    <n v="1443.81"/>
    <n v="2025"/>
    <s v="February"/>
    <n v="0"/>
    <n v="1"/>
  </r>
  <r>
    <s v="Navy"/>
    <n v="62.33"/>
    <x v="179"/>
    <n v="31.54"/>
    <d v="2025-08-06T00:00:00"/>
    <n v="46"/>
    <n v="3.5"/>
    <n v="3.5"/>
    <b v="0"/>
    <s v="null"/>
    <s v="No Return"/>
    <n v="1450.84"/>
    <n v="2025"/>
    <s v="August"/>
    <n v="30.79"/>
    <n v="0"/>
  </r>
  <r>
    <s v="Red"/>
    <n v="93.59"/>
    <x v="0"/>
    <n v="93.59"/>
    <d v="2025-08-06T00:00:00"/>
    <n v="38"/>
    <n v="1.9"/>
    <n v="1.9"/>
    <b v="0"/>
    <s v="null"/>
    <s v="No Return"/>
    <n v="3556.42"/>
    <n v="2025"/>
    <s v="August"/>
    <n v="0"/>
    <n v="0"/>
  </r>
  <r>
    <s v="Blue"/>
    <n v="72.83"/>
    <x v="145"/>
    <n v="46.83"/>
    <d v="2025-08-06T00:00:00"/>
    <n v="11"/>
    <n v="3.1"/>
    <n v="3.1"/>
    <b v="0"/>
    <s v="null"/>
    <s v="No Return"/>
    <n v="515.13"/>
    <n v="2025"/>
    <s v="August"/>
    <n v="26"/>
    <n v="0"/>
  </r>
  <r>
    <s v="Gray"/>
    <n v="134.59"/>
    <x v="193"/>
    <n v="89.37"/>
    <d v="2025-08-06T00:00:00"/>
    <n v="42"/>
    <n v="2.9"/>
    <n v="2.9"/>
    <b v="0"/>
    <s v="null"/>
    <s v="No Return"/>
    <n v="3753.54"/>
    <n v="2025"/>
    <s v="August"/>
    <n v="45.22"/>
    <n v="0"/>
  </r>
  <r>
    <s v="Beige"/>
    <n v="71.599999999999994"/>
    <x v="329"/>
    <n v="41.6"/>
    <d v="2025-04-12T00:00:00"/>
    <n v="16"/>
    <n v="2.8"/>
    <n v="2.8"/>
    <b v="0"/>
    <s v="null"/>
    <s v="No Return"/>
    <n v="665.6"/>
    <n v="2025"/>
    <s v="April"/>
    <n v="29.999999999999993"/>
    <n v="0"/>
  </r>
  <r>
    <s v="Red"/>
    <n v="62.35"/>
    <x v="236"/>
    <n v="28.99"/>
    <d v="2025-08-06T00:00:00"/>
    <n v="1"/>
    <n v="4.0999999999999996"/>
    <n v="4.0999999999999996"/>
    <b v="0"/>
    <s v="null"/>
    <s v="No Return"/>
    <n v="28.99"/>
    <n v="2025"/>
    <s v="August"/>
    <n v="33.36"/>
    <n v="0"/>
  </r>
  <r>
    <s v="Navy"/>
    <n v="80.55"/>
    <x v="219"/>
    <n v="45.35"/>
    <d v="2024-10-21T00:00:00"/>
    <n v="41"/>
    <n v="4.8"/>
    <n v="4.8"/>
    <b v="1"/>
    <s v="Changed Mind"/>
    <s v="Changed Mind"/>
    <n v="1859.3500000000001"/>
    <n v="2024"/>
    <s v="October"/>
    <n v="35.199999999999996"/>
    <n v="1"/>
  </r>
  <r>
    <s v="Beige"/>
    <n v="171.48"/>
    <x v="0"/>
    <n v="171.48"/>
    <d v="2025-08-06T00:00:00"/>
    <n v="15"/>
    <n v="2.4"/>
    <n v="2.4"/>
    <b v="0"/>
    <s v="null"/>
    <s v="No Return"/>
    <n v="2572.1999999999998"/>
    <n v="2025"/>
    <s v="August"/>
    <n v="0"/>
    <n v="0"/>
  </r>
  <r>
    <s v="Navy"/>
    <n v="30.81"/>
    <x v="223"/>
    <n v="25.97"/>
    <d v="2024-09-19T00:00:00"/>
    <n v="4"/>
    <s v="null"/>
    <n v="3"/>
    <b v="0"/>
    <s v="null"/>
    <s v="No Return"/>
    <n v="103.88"/>
    <n v="2024"/>
    <s v="September"/>
    <n v="4.84"/>
    <n v="0"/>
  </r>
  <r>
    <s v="Blue"/>
    <n v="97.14"/>
    <x v="0"/>
    <n v="97.14"/>
    <d v="2025-08-06T00:00:00"/>
    <n v="20"/>
    <n v="4.0999999999999996"/>
    <n v="4.0999999999999996"/>
    <b v="0"/>
    <s v="null"/>
    <s v="No Return"/>
    <n v="1942.8"/>
    <n v="2025"/>
    <s v="August"/>
    <n v="0"/>
    <n v="0"/>
  </r>
  <r>
    <s v="White"/>
    <n v="128.27000000000001"/>
    <x v="0"/>
    <n v="128.27000000000001"/>
    <d v="2025-08-06T00:00:00"/>
    <n v="28"/>
    <s v="null"/>
    <n v="3"/>
    <b v="0"/>
    <s v="null"/>
    <s v="No Return"/>
    <n v="3591.5600000000004"/>
    <n v="2025"/>
    <s v="August"/>
    <n v="0"/>
    <n v="0"/>
  </r>
  <r>
    <s v="Green"/>
    <n v="174.86"/>
    <x v="0"/>
    <n v="174.86"/>
    <d v="2025-08-06T00:00:00"/>
    <n v="43"/>
    <n v="4.5999999999999996"/>
    <n v="4.5999999999999996"/>
    <b v="0"/>
    <s v="null"/>
    <s v="No Return"/>
    <n v="7518.9800000000005"/>
    <n v="2025"/>
    <s v="August"/>
    <n v="0"/>
    <n v="0"/>
  </r>
  <r>
    <s v="White"/>
    <n v="100.03"/>
    <x v="0"/>
    <n v="100.03"/>
    <d v="2025-08-06T00:00:00"/>
    <n v="36"/>
    <n v="1.9"/>
    <n v="1.9"/>
    <b v="1"/>
    <s v="Quality Issue"/>
    <s v="Quality Issue"/>
    <n v="3601.08"/>
    <n v="2025"/>
    <s v="August"/>
    <n v="0"/>
    <n v="1"/>
  </r>
  <r>
    <s v="Purple"/>
    <n v="49.89"/>
    <x v="0"/>
    <n v="49.89"/>
    <d v="2025-08-06T00:00:00"/>
    <n v="0"/>
    <n v="3.5"/>
    <n v="3.5"/>
    <b v="1"/>
    <s v="Wrong Item"/>
    <s v="Wrong Item"/>
    <n v="0"/>
    <n v="2025"/>
    <s v="August"/>
    <n v="0"/>
    <n v="1"/>
  </r>
  <r>
    <s v="Brown"/>
    <n v="170.43"/>
    <x v="0"/>
    <n v="170.43"/>
    <d v="2025-08-06T00:00:00"/>
    <n v="22"/>
    <s v="null"/>
    <n v="3"/>
    <b v="0"/>
    <s v="null"/>
    <s v="No Return"/>
    <n v="3749.46"/>
    <n v="2025"/>
    <s v="August"/>
    <n v="0"/>
    <n v="0"/>
  </r>
  <r>
    <s v="Navy"/>
    <n v="186.78"/>
    <x v="0"/>
    <n v="186.78"/>
    <d v="2025-08-06T00:00:00"/>
    <n v="22"/>
    <n v="2.9"/>
    <n v="2.9"/>
    <b v="0"/>
    <s v="null"/>
    <s v="No Return"/>
    <n v="4109.16"/>
    <n v="2025"/>
    <s v="August"/>
    <n v="0"/>
    <n v="0"/>
  </r>
  <r>
    <s v="Navy"/>
    <n v="63.98"/>
    <x v="0"/>
    <n v="63.98"/>
    <d v="2025-08-06T00:00:00"/>
    <n v="36"/>
    <n v="1.7"/>
    <n v="1.7"/>
    <b v="0"/>
    <s v="null"/>
    <s v="No Return"/>
    <n v="2303.2799999999997"/>
    <n v="2025"/>
    <s v="August"/>
    <n v="0"/>
    <n v="0"/>
  </r>
  <r>
    <s v="Navy"/>
    <n v="225.64"/>
    <x v="0"/>
    <n v="225.64"/>
    <d v="2025-08-06T00:00:00"/>
    <n v="31"/>
    <n v="1.3"/>
    <n v="1.3"/>
    <b v="0"/>
    <s v="null"/>
    <s v="No Return"/>
    <n v="6994.8399999999992"/>
    <n v="2025"/>
    <s v="August"/>
    <n v="0"/>
    <n v="0"/>
  </r>
  <r>
    <s v="White"/>
    <n v="115.29"/>
    <x v="207"/>
    <n v="99.26"/>
    <d v="2025-08-06T00:00:00"/>
    <n v="37"/>
    <s v="null"/>
    <n v="3"/>
    <b v="0"/>
    <s v="null"/>
    <s v="No Return"/>
    <n v="3672.6200000000003"/>
    <n v="2025"/>
    <s v="August"/>
    <n v="16.03"/>
    <n v="0"/>
  </r>
  <r>
    <s v="White"/>
    <n v="92.59"/>
    <x v="0"/>
    <n v="92.59"/>
    <d v="2025-08-06T00:00:00"/>
    <n v="39"/>
    <n v="2.2999999999999998"/>
    <n v="2.2999999999999998"/>
    <b v="0"/>
    <s v="null"/>
    <s v="No Return"/>
    <n v="3611.01"/>
    <n v="2025"/>
    <s v="August"/>
    <n v="0"/>
    <n v="0"/>
  </r>
  <r>
    <s v="Beige"/>
    <n v="67.650000000000006"/>
    <x v="330"/>
    <n v="49.93"/>
    <d v="2025-05-28T00:00:00"/>
    <n v="23"/>
    <n v="1.7"/>
    <n v="1.7"/>
    <b v="0"/>
    <s v="null"/>
    <s v="No Return"/>
    <n v="1148.3900000000001"/>
    <n v="2025"/>
    <s v="May"/>
    <n v="17.720000000000006"/>
    <n v="0"/>
  </r>
  <r>
    <s v="White"/>
    <n v="128.91999999999999"/>
    <x v="0"/>
    <n v="128.91999999999999"/>
    <d v="2025-07-10T00:00:00"/>
    <n v="40"/>
    <n v="1.5"/>
    <n v="1.5"/>
    <b v="0"/>
    <s v="null"/>
    <s v="No Return"/>
    <n v="5156.7999999999993"/>
    <n v="2025"/>
    <s v="July"/>
    <n v="0"/>
    <n v="0"/>
  </r>
  <r>
    <s v="Red"/>
    <n v="16.510000000000002"/>
    <x v="257"/>
    <n v="13.74"/>
    <d v="2025-08-06T00:00:00"/>
    <n v="47"/>
    <n v="1.2"/>
    <n v="1.2"/>
    <b v="0"/>
    <s v="null"/>
    <s v="No Return"/>
    <n v="645.78"/>
    <n v="2025"/>
    <s v="August"/>
    <n v="2.7700000000000014"/>
    <n v="0"/>
  </r>
  <r>
    <s v="Gray"/>
    <n v="173.66"/>
    <x v="76"/>
    <n v="99.51"/>
    <d v="2025-08-06T00:00:00"/>
    <n v="1"/>
    <n v="3.1"/>
    <n v="3.1"/>
    <b v="0"/>
    <s v="null"/>
    <s v="No Return"/>
    <n v="99.51"/>
    <n v="2025"/>
    <s v="August"/>
    <n v="74.149999999999991"/>
    <n v="0"/>
  </r>
  <r>
    <s v="Black"/>
    <n v="71.489999999999995"/>
    <x v="331"/>
    <n v="56.55"/>
    <d v="2025-01-12T00:00:00"/>
    <n v="33"/>
    <n v="1.3"/>
    <n v="1.3"/>
    <b v="0"/>
    <s v="null"/>
    <s v="No Return"/>
    <n v="1866.1499999999999"/>
    <n v="2025"/>
    <s v="January"/>
    <n v="14.939999999999998"/>
    <n v="0"/>
  </r>
  <r>
    <s v="Gray"/>
    <n v="230.81"/>
    <x v="106"/>
    <n v="174.72"/>
    <d v="2025-08-06T00:00:00"/>
    <n v="26"/>
    <s v="null"/>
    <n v="3"/>
    <b v="1"/>
    <s v="Size Issue"/>
    <s v="Size Issue"/>
    <n v="4542.72"/>
    <n v="2025"/>
    <s v="August"/>
    <n v="56.09"/>
    <n v="1"/>
  </r>
  <r>
    <s v="Green"/>
    <n v="101"/>
    <x v="206"/>
    <n v="41.81"/>
    <d v="2025-07-04T00:00:00"/>
    <n v="44"/>
    <n v="1.2"/>
    <n v="1.2"/>
    <b v="0"/>
    <s v="null"/>
    <s v="No Return"/>
    <n v="1839.64"/>
    <n v="2025"/>
    <s v="July"/>
    <n v="59.19"/>
    <n v="0"/>
  </r>
  <r>
    <s v="Brown"/>
    <n v="116.37"/>
    <x v="332"/>
    <n v="55.16"/>
    <d v="2025-08-06T00:00:00"/>
    <n v="43"/>
    <n v="2.4"/>
    <n v="2.4"/>
    <b v="0"/>
    <s v="null"/>
    <s v="No Return"/>
    <n v="2371.8799999999997"/>
    <n v="2025"/>
    <s v="August"/>
    <n v="61.210000000000008"/>
    <n v="0"/>
  </r>
  <r>
    <s v="Beige"/>
    <n v="150.28"/>
    <x v="333"/>
    <n v="137.81"/>
    <d v="2025-01-22T00:00:00"/>
    <n v="48"/>
    <n v="2.9"/>
    <n v="2.9"/>
    <b v="0"/>
    <s v="null"/>
    <s v="No Return"/>
    <n v="6614.88"/>
    <n v="2025"/>
    <s v="January"/>
    <n v="12.469999999999999"/>
    <n v="0"/>
  </r>
  <r>
    <s v="Gray"/>
    <n v="107.81"/>
    <x v="0"/>
    <n v="107.81"/>
    <d v="2025-08-06T00:00:00"/>
    <n v="15"/>
    <n v="2.7"/>
    <n v="2.7"/>
    <b v="0"/>
    <s v="null"/>
    <s v="No Return"/>
    <n v="1617.15"/>
    <n v="2025"/>
    <s v="August"/>
    <n v="0"/>
    <n v="0"/>
  </r>
  <r>
    <s v="Navy"/>
    <n v="61.24"/>
    <x v="0"/>
    <n v="61.24"/>
    <d v="2025-04-05T00:00:00"/>
    <n v="3"/>
    <s v="null"/>
    <n v="3"/>
    <b v="0"/>
    <s v="null"/>
    <s v="No Return"/>
    <n v="183.72"/>
    <n v="2025"/>
    <s v="April"/>
    <n v="0"/>
    <n v="0"/>
  </r>
  <r>
    <s v="Green"/>
    <n v="34.04"/>
    <x v="0"/>
    <n v="34.04"/>
    <d v="2025-08-06T00:00:00"/>
    <n v="3"/>
    <n v="1.9"/>
    <n v="1.9"/>
    <b v="0"/>
    <s v="null"/>
    <s v="No Return"/>
    <n v="102.12"/>
    <n v="2025"/>
    <s v="August"/>
    <n v="0"/>
    <n v="0"/>
  </r>
  <r>
    <s v="Brown"/>
    <n v="168.16"/>
    <x v="51"/>
    <n v="90.97"/>
    <d v="2025-08-06T00:00:00"/>
    <n v="44"/>
    <n v="1.5"/>
    <n v="1.5"/>
    <b v="0"/>
    <s v="null"/>
    <s v="No Return"/>
    <n v="4002.68"/>
    <n v="2025"/>
    <s v="August"/>
    <n v="77.19"/>
    <n v="0"/>
  </r>
  <r>
    <s v="Red"/>
    <n v="74.069999999999993"/>
    <x v="0"/>
    <n v="74.069999999999993"/>
    <d v="2025-08-06T00:00:00"/>
    <n v="47"/>
    <n v="1.4"/>
    <n v="1.4"/>
    <b v="0"/>
    <s v="null"/>
    <s v="No Return"/>
    <n v="3481.2899999999995"/>
    <n v="2025"/>
    <s v="August"/>
    <n v="0"/>
    <n v="0"/>
  </r>
  <r>
    <s v="Brown"/>
    <n v="84.75"/>
    <x v="0"/>
    <n v="84.75"/>
    <d v="2025-08-06T00:00:00"/>
    <n v="7"/>
    <n v="2.5"/>
    <n v="2.5"/>
    <b v="0"/>
    <s v="null"/>
    <s v="No Return"/>
    <n v="593.25"/>
    <n v="2025"/>
    <s v="August"/>
    <n v="0"/>
    <n v="0"/>
  </r>
  <r>
    <s v="Red"/>
    <n v="187.47"/>
    <x v="226"/>
    <n v="169.47"/>
    <d v="2025-08-06T00:00:00"/>
    <n v="28"/>
    <n v="4"/>
    <n v="4"/>
    <b v="0"/>
    <s v="null"/>
    <s v="No Return"/>
    <n v="4745.16"/>
    <n v="2025"/>
    <s v="August"/>
    <n v="18"/>
    <n v="0"/>
  </r>
  <r>
    <s v="Green"/>
    <n v="45.81"/>
    <x v="105"/>
    <n v="39.35"/>
    <d v="2025-04-14T00:00:00"/>
    <n v="29"/>
    <s v="null"/>
    <n v="3"/>
    <b v="0"/>
    <s v="null"/>
    <s v="No Return"/>
    <n v="1141.1500000000001"/>
    <n v="2025"/>
    <s v="April"/>
    <n v="6.4600000000000009"/>
    <n v="0"/>
  </r>
  <r>
    <s v="Brown"/>
    <n v="87.09"/>
    <x v="0"/>
    <n v="87.09"/>
    <d v="2025-08-06T00:00:00"/>
    <n v="8"/>
    <n v="2.8"/>
    <n v="2.8"/>
    <b v="0"/>
    <s v="null"/>
    <s v="No Return"/>
    <n v="696.72"/>
    <n v="2025"/>
    <s v="August"/>
    <n v="0"/>
    <n v="0"/>
  </r>
  <r>
    <s v="Brown"/>
    <n v="232.5"/>
    <x v="334"/>
    <n v="100.44"/>
    <d v="2025-08-06T00:00:00"/>
    <n v="23"/>
    <n v="2.9"/>
    <n v="2.9"/>
    <b v="1"/>
    <s v="Size Issue"/>
    <s v="Size Issue"/>
    <n v="2310.12"/>
    <n v="2025"/>
    <s v="August"/>
    <n v="132.06"/>
    <n v="1"/>
  </r>
  <r>
    <s v="Purple"/>
    <n v="184.87"/>
    <x v="0"/>
    <n v="184.87"/>
    <d v="2024-09-28T00:00:00"/>
    <n v="32"/>
    <n v="1.8"/>
    <n v="1.8"/>
    <b v="0"/>
    <s v="null"/>
    <s v="No Return"/>
    <n v="5915.84"/>
    <n v="2024"/>
    <s v="September"/>
    <n v="0"/>
    <n v="0"/>
  </r>
  <r>
    <s v="Gray"/>
    <n v="31.36"/>
    <x v="0"/>
    <n v="31.36"/>
    <d v="2025-08-06T00:00:00"/>
    <n v="50"/>
    <n v="3.4"/>
    <n v="3.4"/>
    <b v="0"/>
    <s v="null"/>
    <s v="No Return"/>
    <n v="1568"/>
    <n v="2025"/>
    <s v="August"/>
    <n v="0"/>
    <n v="0"/>
  </r>
  <r>
    <s v="Navy"/>
    <n v="62.26"/>
    <x v="335"/>
    <n v="46.94"/>
    <d v="2025-08-06T00:00:00"/>
    <n v="33"/>
    <n v="3.5"/>
    <n v="3.5"/>
    <b v="0"/>
    <s v="null"/>
    <s v="No Return"/>
    <n v="1549.02"/>
    <n v="2025"/>
    <s v="August"/>
    <n v="15.32"/>
    <n v="0"/>
  </r>
  <r>
    <s v="Navy"/>
    <n v="64.819999999999993"/>
    <x v="109"/>
    <n v="37.47"/>
    <d v="2025-08-06T00:00:00"/>
    <n v="26"/>
    <n v="1.3"/>
    <n v="1.3"/>
    <b v="0"/>
    <s v="null"/>
    <s v="No Return"/>
    <n v="974.22"/>
    <n v="2025"/>
    <s v="August"/>
    <n v="27.349999999999994"/>
    <n v="0"/>
  </r>
  <r>
    <s v="Blue"/>
    <n v="15.92"/>
    <x v="0"/>
    <n v="15.92"/>
    <d v="2024-09-06T00:00:00"/>
    <n v="7"/>
    <n v="4.0999999999999996"/>
    <n v="4.0999999999999996"/>
    <b v="0"/>
    <s v="null"/>
    <s v="No Return"/>
    <n v="111.44"/>
    <n v="2024"/>
    <s v="September"/>
    <n v="0"/>
    <n v="0"/>
  </r>
  <r>
    <s v="Purple"/>
    <n v="180.83"/>
    <x v="0"/>
    <n v="180.83"/>
    <d v="2024-09-02T00:00:00"/>
    <n v="20"/>
    <n v="2"/>
    <n v="2"/>
    <b v="0"/>
    <s v="null"/>
    <s v="No Return"/>
    <n v="3616.6000000000004"/>
    <n v="2024"/>
    <s v="September"/>
    <n v="0"/>
    <n v="0"/>
  </r>
  <r>
    <s v="Brown"/>
    <n v="73.81"/>
    <x v="0"/>
    <n v="73.81"/>
    <d v="2025-08-06T00:00:00"/>
    <n v="44"/>
    <n v="1.3"/>
    <n v="1.3"/>
    <b v="0"/>
    <s v="null"/>
    <s v="No Return"/>
    <n v="3247.6400000000003"/>
    <n v="2025"/>
    <s v="August"/>
    <n v="0"/>
    <n v="0"/>
  </r>
  <r>
    <s v="Beige"/>
    <n v="127.52"/>
    <x v="0"/>
    <n v="127.52"/>
    <d v="2025-08-06T00:00:00"/>
    <n v="0"/>
    <n v="3.4"/>
    <n v="3.4"/>
    <b v="0"/>
    <s v="null"/>
    <s v="No Return"/>
    <n v="0"/>
    <n v="2025"/>
    <s v="August"/>
    <n v="0"/>
    <n v="0"/>
  </r>
  <r>
    <s v="Brown"/>
    <n v="52.08"/>
    <x v="0"/>
    <n v="52.08"/>
    <d v="2025-08-06T00:00:00"/>
    <n v="12"/>
    <s v="null"/>
    <n v="3"/>
    <b v="0"/>
    <s v="null"/>
    <s v="No Return"/>
    <n v="624.96"/>
    <n v="2025"/>
    <s v="August"/>
    <n v="0"/>
    <n v="0"/>
  </r>
  <r>
    <s v="Red"/>
    <n v="32.83"/>
    <x v="103"/>
    <n v="25.28"/>
    <d v="2025-08-06T00:00:00"/>
    <n v="24"/>
    <n v="1.1000000000000001"/>
    <n v="1.1000000000000001"/>
    <b v="0"/>
    <s v="null"/>
    <s v="No Return"/>
    <n v="606.72"/>
    <n v="2025"/>
    <s v="August"/>
    <n v="7.5499999999999972"/>
    <n v="0"/>
  </r>
  <r>
    <s v="Purple"/>
    <n v="108.92"/>
    <x v="0"/>
    <n v="108.92"/>
    <d v="2025-08-06T00:00:00"/>
    <n v="6"/>
    <n v="1.8"/>
    <n v="1.8"/>
    <b v="0"/>
    <s v="null"/>
    <s v="No Return"/>
    <n v="653.52"/>
    <n v="2025"/>
    <s v="August"/>
    <n v="0"/>
    <n v="0"/>
  </r>
  <r>
    <s v="Navy"/>
    <n v="85.83"/>
    <x v="297"/>
    <n v="45.06"/>
    <d v="2025-08-06T00:00:00"/>
    <n v="8"/>
    <n v="1.1000000000000001"/>
    <n v="1.1000000000000001"/>
    <b v="0"/>
    <s v="null"/>
    <s v="No Return"/>
    <n v="360.48"/>
    <n v="2025"/>
    <s v="August"/>
    <n v="40.769999999999996"/>
    <n v="0"/>
  </r>
  <r>
    <s v="Blue"/>
    <n v="62.02"/>
    <x v="0"/>
    <n v="62.02"/>
    <d v="2025-04-25T00:00:00"/>
    <n v="3"/>
    <n v="3.7"/>
    <n v="3.7"/>
    <b v="0"/>
    <s v="null"/>
    <s v="No Return"/>
    <n v="186.06"/>
    <n v="2025"/>
    <s v="April"/>
    <n v="0"/>
    <n v="0"/>
  </r>
  <r>
    <s v="Black"/>
    <n v="127.31"/>
    <x v="108"/>
    <n v="120.44"/>
    <d v="2025-08-06T00:00:00"/>
    <n v="34"/>
    <n v="2.5"/>
    <n v="2.5"/>
    <b v="0"/>
    <s v="null"/>
    <s v="No Return"/>
    <n v="4094.96"/>
    <n v="2025"/>
    <s v="August"/>
    <n v="6.8700000000000045"/>
    <n v="0"/>
  </r>
  <r>
    <s v="Red"/>
    <n v="35.74"/>
    <x v="0"/>
    <n v="35.74"/>
    <d v="2025-08-06T00:00:00"/>
    <n v="33"/>
    <s v="null"/>
    <n v="3"/>
    <b v="1"/>
    <s v="Color Mismatch"/>
    <s v="Color Mismatch"/>
    <n v="1179.42"/>
    <n v="2025"/>
    <s v="August"/>
    <n v="0"/>
    <n v="1"/>
  </r>
  <r>
    <s v="Gray"/>
    <n v="69.62"/>
    <x v="138"/>
    <n v="50.2"/>
    <d v="2025-08-06T00:00:00"/>
    <n v="5"/>
    <n v="1.1000000000000001"/>
    <n v="1.1000000000000001"/>
    <b v="0"/>
    <s v="null"/>
    <s v="No Return"/>
    <n v="251"/>
    <n v="2025"/>
    <s v="August"/>
    <n v="19.420000000000002"/>
    <n v="0"/>
  </r>
  <r>
    <s v="Black"/>
    <n v="92.01"/>
    <x v="289"/>
    <n v="65.510000000000005"/>
    <d v="2025-08-06T00:00:00"/>
    <n v="37"/>
    <n v="1.9"/>
    <n v="1.9"/>
    <b v="0"/>
    <s v="null"/>
    <s v="No Return"/>
    <n v="2423.8700000000003"/>
    <n v="2025"/>
    <s v="August"/>
    <n v="26.5"/>
    <n v="0"/>
  </r>
  <r>
    <s v="Black"/>
    <n v="110.1"/>
    <x v="0"/>
    <n v="110.1"/>
    <d v="2025-08-06T00:00:00"/>
    <n v="13"/>
    <n v="3.6"/>
    <n v="3.6"/>
    <b v="1"/>
    <s v="Changed Mind"/>
    <s v="Changed Mind"/>
    <n v="1431.3"/>
    <n v="2025"/>
    <s v="August"/>
    <n v="0"/>
    <n v="1"/>
  </r>
  <r>
    <s v="Red"/>
    <n v="109.05"/>
    <x v="0"/>
    <n v="109.05"/>
    <d v="2025-08-06T00:00:00"/>
    <n v="13"/>
    <n v="3.7"/>
    <n v="3.7"/>
    <b v="0"/>
    <s v="null"/>
    <s v="No Return"/>
    <n v="1417.6499999999999"/>
    <n v="2025"/>
    <s v="August"/>
    <n v="0"/>
    <n v="0"/>
  </r>
  <r>
    <s v="Beige"/>
    <n v="67.459999999999994"/>
    <x v="0"/>
    <n v="67.459999999999994"/>
    <d v="2025-08-06T00:00:00"/>
    <n v="28"/>
    <n v="1.4"/>
    <n v="1.4"/>
    <b v="0"/>
    <s v="null"/>
    <s v="No Return"/>
    <n v="1888.8799999999999"/>
    <n v="2025"/>
    <s v="August"/>
    <n v="0"/>
    <n v="0"/>
  </r>
  <r>
    <s v="White"/>
    <n v="110.11"/>
    <x v="102"/>
    <n v="98.88"/>
    <d v="2025-08-06T00:00:00"/>
    <n v="47"/>
    <s v="null"/>
    <n v="3"/>
    <b v="0"/>
    <s v="null"/>
    <s v="No Return"/>
    <n v="4647.3599999999997"/>
    <n v="2025"/>
    <s v="August"/>
    <n v="11.230000000000004"/>
    <n v="0"/>
  </r>
  <r>
    <s v="White"/>
    <n v="162.5"/>
    <x v="0"/>
    <n v="162.5"/>
    <d v="2025-08-06T00:00:00"/>
    <n v="45"/>
    <s v="null"/>
    <n v="3"/>
    <b v="0"/>
    <s v="null"/>
    <s v="No Return"/>
    <n v="7312.5"/>
    <n v="2025"/>
    <s v="August"/>
    <n v="0"/>
    <n v="0"/>
  </r>
  <r>
    <s v="Black"/>
    <n v="23.8"/>
    <x v="333"/>
    <n v="21.82"/>
    <d v="2025-08-06T00:00:00"/>
    <n v="0"/>
    <n v="3.5"/>
    <n v="3.5"/>
    <b v="0"/>
    <s v="null"/>
    <s v="No Return"/>
    <n v="0"/>
    <n v="2025"/>
    <s v="August"/>
    <n v="1.9800000000000004"/>
    <n v="0"/>
  </r>
  <r>
    <s v="Brown"/>
    <n v="115.89"/>
    <x v="0"/>
    <n v="115.89"/>
    <d v="2025-08-06T00:00:00"/>
    <n v="34"/>
    <n v="2.9"/>
    <n v="2.9"/>
    <b v="0"/>
    <s v="null"/>
    <s v="No Return"/>
    <n v="3940.26"/>
    <n v="2025"/>
    <s v="August"/>
    <n v="0"/>
    <n v="0"/>
  </r>
  <r>
    <s v="Red"/>
    <n v="139.19999999999999"/>
    <x v="173"/>
    <n v="80.040000000000006"/>
    <d v="2024-10-02T00:00:00"/>
    <n v="27"/>
    <n v="2.9"/>
    <n v="2.9"/>
    <b v="0"/>
    <s v="null"/>
    <s v="No Return"/>
    <n v="2161.0800000000004"/>
    <n v="2024"/>
    <s v="October"/>
    <n v="59.159999999999982"/>
    <n v="0"/>
  </r>
  <r>
    <s v="Navy"/>
    <n v="120.42"/>
    <x v="176"/>
    <n v="76.23"/>
    <d v="2025-08-06T00:00:00"/>
    <n v="46"/>
    <n v="2.4"/>
    <n v="2.4"/>
    <b v="0"/>
    <s v="null"/>
    <s v="No Return"/>
    <n v="3506.5800000000004"/>
    <n v="2025"/>
    <s v="August"/>
    <n v="44.19"/>
    <n v="0"/>
  </r>
  <r>
    <s v="Beige"/>
    <n v="72.81"/>
    <x v="0"/>
    <n v="72.81"/>
    <d v="2025-08-06T00:00:00"/>
    <n v="4"/>
    <n v="4.3"/>
    <n v="4.3"/>
    <b v="0"/>
    <s v="null"/>
    <s v="No Return"/>
    <n v="291.24"/>
    <n v="2025"/>
    <s v="August"/>
    <n v="0"/>
    <n v="0"/>
  </r>
  <r>
    <s v="Brown"/>
    <n v="29.75"/>
    <x v="0"/>
    <n v="29.75"/>
    <d v="2025-02-07T00:00:00"/>
    <n v="37"/>
    <n v="3.9"/>
    <n v="3.9"/>
    <b v="0"/>
    <s v="null"/>
    <s v="No Return"/>
    <n v="1100.75"/>
    <n v="2025"/>
    <s v="February"/>
    <n v="0"/>
    <n v="0"/>
  </r>
  <r>
    <s v="Black"/>
    <n v="33.630000000000003"/>
    <x v="0"/>
    <n v="33.630000000000003"/>
    <d v="2025-08-06T00:00:00"/>
    <n v="13"/>
    <n v="4.7"/>
    <n v="4.7"/>
    <b v="0"/>
    <s v="null"/>
    <s v="No Return"/>
    <n v="437.19000000000005"/>
    <n v="2025"/>
    <s v="August"/>
    <n v="0"/>
    <n v="0"/>
  </r>
  <r>
    <s v="Brown"/>
    <n v="101.93"/>
    <x v="0"/>
    <n v="101.93"/>
    <d v="2025-08-06T00:00:00"/>
    <n v="31"/>
    <s v="null"/>
    <n v="3"/>
    <b v="0"/>
    <s v="null"/>
    <s v="No Return"/>
    <n v="3159.8300000000004"/>
    <n v="2025"/>
    <s v="August"/>
    <n v="0"/>
    <n v="0"/>
  </r>
  <r>
    <s v="White"/>
    <n v="41.43"/>
    <x v="0"/>
    <n v="41.43"/>
    <d v="2025-08-06T00:00:00"/>
    <n v="10"/>
    <s v="null"/>
    <n v="3"/>
    <b v="0"/>
    <s v="null"/>
    <s v="No Return"/>
    <n v="414.3"/>
    <n v="2025"/>
    <s v="August"/>
    <n v="0"/>
    <n v="0"/>
  </r>
  <r>
    <s v="Green"/>
    <n v="126.14"/>
    <x v="0"/>
    <n v="126.14"/>
    <d v="2025-05-18T00:00:00"/>
    <n v="24"/>
    <n v="3.6"/>
    <n v="3.6"/>
    <b v="0"/>
    <s v="null"/>
    <s v="No Return"/>
    <n v="3027.36"/>
    <n v="2025"/>
    <s v="May"/>
    <n v="0"/>
    <n v="0"/>
  </r>
  <r>
    <s v="Purple"/>
    <n v="96.76"/>
    <x v="0"/>
    <n v="96.76"/>
    <d v="2025-02-26T00:00:00"/>
    <n v="6"/>
    <s v="null"/>
    <n v="3"/>
    <b v="0"/>
    <s v="null"/>
    <s v="No Return"/>
    <n v="580.56000000000006"/>
    <n v="2025"/>
    <s v="February"/>
    <n v="0"/>
    <n v="0"/>
  </r>
  <r>
    <s v="Navy"/>
    <n v="114.32"/>
    <x v="0"/>
    <n v="114.32"/>
    <d v="2025-08-06T00:00:00"/>
    <n v="27"/>
    <n v="5"/>
    <n v="5"/>
    <b v="0"/>
    <s v="null"/>
    <s v="No Return"/>
    <n v="3086.64"/>
    <n v="2025"/>
    <s v="August"/>
    <n v="0"/>
    <n v="0"/>
  </r>
  <r>
    <s v="Purple"/>
    <n v="102.46"/>
    <x v="0"/>
    <n v="102.46"/>
    <d v="2024-12-17T00:00:00"/>
    <n v="20"/>
    <n v="3.7"/>
    <n v="3.7"/>
    <b v="1"/>
    <s v="Quality Issue"/>
    <s v="Quality Issue"/>
    <n v="2049.1999999999998"/>
    <n v="2024"/>
    <s v="December"/>
    <n v="0"/>
    <n v="1"/>
  </r>
  <r>
    <s v="Pink"/>
    <n v="95.7"/>
    <x v="336"/>
    <n v="81.34"/>
    <d v="2025-08-06T00:00:00"/>
    <n v="9"/>
    <n v="4.9000000000000004"/>
    <n v="4.9000000000000004"/>
    <b v="0"/>
    <s v="null"/>
    <s v="No Return"/>
    <n v="732.06000000000006"/>
    <n v="2025"/>
    <s v="August"/>
    <n v="14.36"/>
    <n v="0"/>
  </r>
  <r>
    <s v="Blue"/>
    <n v="55.49"/>
    <x v="0"/>
    <n v="55.49"/>
    <d v="2025-08-06T00:00:00"/>
    <n v="25"/>
    <n v="4.5999999999999996"/>
    <n v="4.5999999999999996"/>
    <b v="0"/>
    <s v="null"/>
    <s v="No Return"/>
    <n v="1387.25"/>
    <n v="2025"/>
    <s v="August"/>
    <n v="0"/>
    <n v="0"/>
  </r>
  <r>
    <s v="White"/>
    <n v="30.58"/>
    <x v="337"/>
    <n v="27.58"/>
    <d v="2025-08-06T00:00:00"/>
    <n v="34"/>
    <n v="3.4"/>
    <n v="3.4"/>
    <b v="0"/>
    <s v="null"/>
    <s v="No Return"/>
    <n v="937.71999999999991"/>
    <n v="2025"/>
    <s v="August"/>
    <n v="3"/>
    <n v="0"/>
  </r>
  <r>
    <s v="Red"/>
    <n v="116.58"/>
    <x v="0"/>
    <n v="116.58"/>
    <d v="2025-08-06T00:00:00"/>
    <n v="47"/>
    <n v="1.2"/>
    <n v="1.2"/>
    <b v="0"/>
    <s v="null"/>
    <s v="No Return"/>
    <n v="5479.26"/>
    <n v="2025"/>
    <s v="August"/>
    <n v="0"/>
    <n v="0"/>
  </r>
  <r>
    <s v="Navy"/>
    <n v="79.180000000000007"/>
    <x v="338"/>
    <n v="62.47"/>
    <d v="2025-08-06T00:00:00"/>
    <n v="36"/>
    <n v="1.5"/>
    <n v="1.5"/>
    <b v="1"/>
    <s v="Changed Mind"/>
    <s v="Changed Mind"/>
    <n v="2248.92"/>
    <n v="2025"/>
    <s v="August"/>
    <n v="16.710000000000008"/>
    <n v="1"/>
  </r>
  <r>
    <s v="Navy"/>
    <n v="88.71"/>
    <x v="0"/>
    <n v="88.71"/>
    <d v="2025-08-06T00:00:00"/>
    <n v="3"/>
    <n v="3.5"/>
    <n v="3.5"/>
    <b v="0"/>
    <s v="null"/>
    <s v="No Return"/>
    <n v="266.13"/>
    <n v="2025"/>
    <s v="August"/>
    <n v="0"/>
    <n v="0"/>
  </r>
  <r>
    <s v="Purple"/>
    <n v="150.58000000000001"/>
    <x v="0"/>
    <n v="150.58000000000001"/>
    <d v="2024-12-19T00:00:00"/>
    <n v="38"/>
    <n v="2.1"/>
    <n v="2.1"/>
    <b v="0"/>
    <s v="null"/>
    <s v="No Return"/>
    <n v="5722.0400000000009"/>
    <n v="2024"/>
    <s v="December"/>
    <n v="0"/>
    <n v="0"/>
  </r>
  <r>
    <s v="White"/>
    <n v="179.9"/>
    <x v="339"/>
    <n v="163.16999999999999"/>
    <d v="2025-08-06T00:00:00"/>
    <n v="34"/>
    <n v="2.1"/>
    <n v="2.1"/>
    <b v="0"/>
    <s v="null"/>
    <s v="No Return"/>
    <n v="5547.78"/>
    <n v="2025"/>
    <s v="August"/>
    <n v="16.730000000000018"/>
    <n v="0"/>
  </r>
  <r>
    <s v="Red"/>
    <n v="135.30000000000001"/>
    <x v="0"/>
    <n v="135.30000000000001"/>
    <d v="2025-02-16T00:00:00"/>
    <n v="19"/>
    <n v="4.5999999999999996"/>
    <n v="4.5999999999999996"/>
    <b v="0"/>
    <s v="null"/>
    <s v="No Return"/>
    <n v="2570.7000000000003"/>
    <n v="2025"/>
    <s v="February"/>
    <n v="0"/>
    <n v="0"/>
  </r>
  <r>
    <s v="Black"/>
    <n v="146.43"/>
    <x v="0"/>
    <n v="146.43"/>
    <d v="2025-08-06T00:00:00"/>
    <n v="7"/>
    <n v="2.5"/>
    <n v="2.5"/>
    <b v="0"/>
    <s v="null"/>
    <s v="No Return"/>
    <n v="1025.01"/>
    <n v="2025"/>
    <s v="August"/>
    <n v="0"/>
    <n v="0"/>
  </r>
  <r>
    <s v="Green"/>
    <n v="160.27000000000001"/>
    <x v="0"/>
    <n v="160.27000000000001"/>
    <d v="2025-08-06T00:00:00"/>
    <n v="11"/>
    <n v="2"/>
    <n v="2"/>
    <b v="0"/>
    <s v="null"/>
    <s v="No Return"/>
    <n v="1762.97"/>
    <n v="2025"/>
    <s v="August"/>
    <n v="0"/>
    <n v="0"/>
  </r>
  <r>
    <s v="Gray"/>
    <n v="169.87"/>
    <x v="83"/>
    <n v="154.91999999999999"/>
    <d v="2025-08-06T00:00:00"/>
    <n v="36"/>
    <n v="2.1"/>
    <n v="2.1"/>
    <b v="0"/>
    <s v="null"/>
    <s v="No Return"/>
    <n v="5577.12"/>
    <n v="2025"/>
    <s v="August"/>
    <n v="14.950000000000017"/>
    <n v="0"/>
  </r>
  <r>
    <s v="Gray"/>
    <n v="137.33000000000001"/>
    <x v="0"/>
    <n v="137.33000000000001"/>
    <d v="2025-08-06T00:00:00"/>
    <n v="35"/>
    <n v="4.5999999999999996"/>
    <n v="4.5999999999999996"/>
    <b v="0"/>
    <s v="null"/>
    <s v="No Return"/>
    <n v="4806.55"/>
    <n v="2025"/>
    <s v="August"/>
    <n v="0"/>
    <n v="0"/>
  </r>
  <r>
    <s v="Red"/>
    <n v="38.18"/>
    <x v="0"/>
    <n v="38.18"/>
    <d v="2025-08-06T00:00:00"/>
    <n v="38"/>
    <s v="null"/>
    <n v="3"/>
    <b v="0"/>
    <s v="null"/>
    <s v="No Return"/>
    <n v="1450.84"/>
    <n v="2025"/>
    <s v="August"/>
    <n v="0"/>
    <n v="0"/>
  </r>
  <r>
    <s v="Blue"/>
    <n v="40.619999999999997"/>
    <x v="340"/>
    <n v="32.46"/>
    <d v="2025-08-06T00:00:00"/>
    <n v="7"/>
    <s v="null"/>
    <n v="3"/>
    <b v="0"/>
    <s v="null"/>
    <s v="No Return"/>
    <n v="227.22"/>
    <n v="2025"/>
    <s v="August"/>
    <n v="8.1599999999999966"/>
    <n v="0"/>
  </r>
  <r>
    <s v="Black"/>
    <n v="56.4"/>
    <x v="341"/>
    <n v="43.26"/>
    <d v="2025-08-06T00:00:00"/>
    <n v="35"/>
    <s v="null"/>
    <n v="3"/>
    <b v="0"/>
    <s v="null"/>
    <s v="No Return"/>
    <n v="1514.1"/>
    <n v="2025"/>
    <s v="August"/>
    <n v="13.14"/>
    <n v="0"/>
  </r>
  <r>
    <s v="Green"/>
    <n v="19.559999999999999"/>
    <x v="0"/>
    <n v="19.559999999999999"/>
    <d v="2025-08-06T00:00:00"/>
    <n v="13"/>
    <n v="3.1"/>
    <n v="3.1"/>
    <b v="0"/>
    <s v="null"/>
    <s v="No Return"/>
    <n v="254.27999999999997"/>
    <n v="2025"/>
    <s v="August"/>
    <n v="0"/>
    <n v="0"/>
  </r>
  <r>
    <s v="White"/>
    <n v="155.66"/>
    <x v="0"/>
    <n v="155.66"/>
    <d v="2025-08-06T00:00:00"/>
    <n v="3"/>
    <n v="4"/>
    <n v="4"/>
    <b v="0"/>
    <s v="null"/>
    <s v="No Return"/>
    <n v="466.98"/>
    <n v="2025"/>
    <s v="August"/>
    <n v="0"/>
    <n v="0"/>
  </r>
  <r>
    <s v="Purple"/>
    <n v="106.2"/>
    <x v="0"/>
    <n v="106.2"/>
    <d v="2025-08-06T00:00:00"/>
    <n v="10"/>
    <n v="1.1000000000000001"/>
    <n v="1.1000000000000001"/>
    <b v="0"/>
    <s v="null"/>
    <s v="No Return"/>
    <n v="1062"/>
    <n v="2025"/>
    <s v="August"/>
    <n v="0"/>
    <n v="0"/>
  </r>
  <r>
    <s v="Navy"/>
    <n v="158.31"/>
    <x v="0"/>
    <n v="158.31"/>
    <d v="2025-08-06T00:00:00"/>
    <n v="7"/>
    <n v="5"/>
    <n v="5"/>
    <b v="0"/>
    <s v="null"/>
    <s v="No Return"/>
    <n v="1108.17"/>
    <n v="2025"/>
    <s v="August"/>
    <n v="0"/>
    <n v="0"/>
  </r>
  <r>
    <s v="Pink"/>
    <n v="102.3"/>
    <x v="109"/>
    <n v="59.13"/>
    <d v="2025-05-30T00:00:00"/>
    <n v="43"/>
    <n v="1.3"/>
    <n v="1.3"/>
    <b v="0"/>
    <s v="null"/>
    <s v="No Return"/>
    <n v="2542.59"/>
    <n v="2025"/>
    <s v="May"/>
    <n v="43.169999999999995"/>
    <n v="0"/>
  </r>
  <r>
    <s v="Navy"/>
    <n v="53.46"/>
    <x v="342"/>
    <n v="22.45"/>
    <d v="2025-08-06T00:00:00"/>
    <n v="6"/>
    <n v="4.2"/>
    <n v="4.2"/>
    <b v="0"/>
    <s v="null"/>
    <s v="No Return"/>
    <n v="134.69999999999999"/>
    <n v="2025"/>
    <s v="August"/>
    <n v="31.01"/>
    <n v="0"/>
  </r>
  <r>
    <s v="Blue"/>
    <n v="101.78"/>
    <x v="343"/>
    <n v="78.47"/>
    <d v="2025-08-06T00:00:00"/>
    <n v="5"/>
    <n v="1.2"/>
    <n v="1.2"/>
    <b v="1"/>
    <s v="Damaged"/>
    <s v="Damaged"/>
    <n v="392.35"/>
    <n v="2025"/>
    <s v="August"/>
    <n v="23.310000000000002"/>
    <n v="1"/>
  </r>
  <r>
    <s v="Gray"/>
    <n v="112.28"/>
    <x v="0"/>
    <n v="112.28"/>
    <d v="2025-08-06T00:00:00"/>
    <n v="41"/>
    <n v="4.0999999999999996"/>
    <n v="4.0999999999999996"/>
    <b v="0"/>
    <s v="null"/>
    <s v="No Return"/>
    <n v="4603.4800000000005"/>
    <n v="2025"/>
    <s v="August"/>
    <n v="0"/>
    <n v="0"/>
  </r>
  <r>
    <s v="Pink"/>
    <n v="47.51"/>
    <x v="0"/>
    <n v="47.51"/>
    <d v="2025-08-06T00:00:00"/>
    <n v="39"/>
    <n v="4.4000000000000004"/>
    <n v="4.4000000000000004"/>
    <b v="0"/>
    <s v="null"/>
    <s v="No Return"/>
    <n v="1852.8899999999999"/>
    <n v="2025"/>
    <s v="August"/>
    <n v="0"/>
    <n v="0"/>
  </r>
  <r>
    <s v="Beige"/>
    <n v="80.39"/>
    <x v="0"/>
    <n v="80.39"/>
    <d v="2025-08-06T00:00:00"/>
    <n v="24"/>
    <s v="null"/>
    <n v="3"/>
    <b v="0"/>
    <s v="null"/>
    <s v="No Return"/>
    <n v="1929.3600000000001"/>
    <n v="2025"/>
    <s v="August"/>
    <n v="0"/>
    <n v="0"/>
  </r>
  <r>
    <s v="Red"/>
    <n v="64.75"/>
    <x v="208"/>
    <n v="47.66"/>
    <d v="2025-08-06T00:00:00"/>
    <n v="7"/>
    <n v="2.9"/>
    <n v="2.9"/>
    <b v="1"/>
    <s v="Wrong Item"/>
    <s v="Wrong Item"/>
    <n v="333.62"/>
    <n v="2025"/>
    <s v="August"/>
    <n v="17.090000000000003"/>
    <n v="1"/>
  </r>
  <r>
    <s v="Red"/>
    <n v="129.86000000000001"/>
    <x v="0"/>
    <n v="129.86000000000001"/>
    <d v="2025-08-06T00:00:00"/>
    <n v="41"/>
    <n v="1.7"/>
    <n v="1.7"/>
    <b v="0"/>
    <s v="null"/>
    <s v="No Return"/>
    <n v="5324.26"/>
    <n v="2025"/>
    <s v="August"/>
    <n v="0"/>
    <n v="0"/>
  </r>
  <r>
    <s v="Green"/>
    <n v="32.74"/>
    <x v="0"/>
    <n v="32.74"/>
    <d v="2024-08-12T00:00:00"/>
    <n v="23"/>
    <n v="4"/>
    <n v="4"/>
    <b v="1"/>
    <s v="Damaged"/>
    <s v="Damaged"/>
    <n v="753.0200000000001"/>
    <n v="2024"/>
    <s v="August"/>
    <n v="0"/>
    <n v="1"/>
  </r>
  <r>
    <s v="Blue"/>
    <n v="79.27"/>
    <x v="0"/>
    <n v="79.27"/>
    <d v="2025-05-11T00:00:00"/>
    <n v="13"/>
    <n v="3.5"/>
    <n v="3.5"/>
    <b v="0"/>
    <s v="null"/>
    <s v="No Return"/>
    <n v="1030.51"/>
    <n v="2025"/>
    <s v="May"/>
    <n v="0"/>
    <n v="0"/>
  </r>
  <r>
    <s v="Beige"/>
    <n v="119.38"/>
    <x v="0"/>
    <n v="119.38"/>
    <d v="2025-02-20T00:00:00"/>
    <n v="18"/>
    <n v="4.4000000000000004"/>
    <n v="4.4000000000000004"/>
    <b v="0"/>
    <s v="null"/>
    <s v="No Return"/>
    <n v="2148.84"/>
    <n v="2025"/>
    <s v="February"/>
    <n v="0"/>
    <n v="0"/>
  </r>
  <r>
    <s v="White"/>
    <n v="66.17"/>
    <x v="0"/>
    <n v="66.17"/>
    <d v="2025-08-06T00:00:00"/>
    <n v="1"/>
    <s v="null"/>
    <n v="3"/>
    <b v="0"/>
    <s v="null"/>
    <s v="No Return"/>
    <n v="66.17"/>
    <n v="2025"/>
    <s v="August"/>
    <n v="0"/>
    <n v="0"/>
  </r>
  <r>
    <s v="Purple"/>
    <n v="68.3"/>
    <x v="344"/>
    <n v="62.84"/>
    <d v="2025-08-06T00:00:00"/>
    <n v="18"/>
    <n v="3.1"/>
    <n v="3.1"/>
    <b v="0"/>
    <s v="null"/>
    <s v="No Return"/>
    <n v="1131.1200000000001"/>
    <n v="2025"/>
    <s v="August"/>
    <n v="5.4599999999999937"/>
    <n v="0"/>
  </r>
  <r>
    <s v="Purple"/>
    <n v="209.66"/>
    <x v="0"/>
    <n v="209.66"/>
    <d v="2025-08-06T00:00:00"/>
    <n v="30"/>
    <n v="2.1"/>
    <n v="2.1"/>
    <b v="0"/>
    <s v="null"/>
    <s v="No Return"/>
    <n v="6289.8"/>
    <n v="2025"/>
    <s v="August"/>
    <n v="0"/>
    <n v="0"/>
  </r>
  <r>
    <s v="Blue"/>
    <n v="154.82"/>
    <x v="0"/>
    <n v="154.82"/>
    <d v="2025-08-06T00:00:00"/>
    <n v="31"/>
    <s v="null"/>
    <n v="3"/>
    <b v="0"/>
    <s v="null"/>
    <s v="No Return"/>
    <n v="4799.42"/>
    <n v="2025"/>
    <s v="August"/>
    <n v="0"/>
    <n v="0"/>
  </r>
  <r>
    <s v="Gray"/>
    <n v="37.53"/>
    <x v="0"/>
    <n v="37.53"/>
    <d v="2025-08-06T00:00:00"/>
    <n v="8"/>
    <n v="3"/>
    <n v="3"/>
    <b v="1"/>
    <s v="Changed Mind"/>
    <s v="Changed Mind"/>
    <n v="300.24"/>
    <n v="2025"/>
    <s v="August"/>
    <n v="0"/>
    <n v="1"/>
  </r>
  <r>
    <s v="Black"/>
    <n v="140.28"/>
    <x v="0"/>
    <n v="140.28"/>
    <d v="2025-08-06T00:00:00"/>
    <n v="10"/>
    <n v="1.9"/>
    <n v="1.9"/>
    <b v="0"/>
    <s v="null"/>
    <s v="No Return"/>
    <n v="1402.8"/>
    <n v="2025"/>
    <s v="August"/>
    <n v="0"/>
    <n v="0"/>
  </r>
  <r>
    <s v="White"/>
    <n v="171.07"/>
    <x v="0"/>
    <n v="171.07"/>
    <d v="2025-08-06T00:00:00"/>
    <n v="25"/>
    <n v="3"/>
    <n v="3"/>
    <b v="0"/>
    <s v="null"/>
    <s v="No Return"/>
    <n v="4276.75"/>
    <n v="2025"/>
    <s v="August"/>
    <n v="0"/>
    <n v="0"/>
  </r>
  <r>
    <s v="Purple"/>
    <n v="77.87"/>
    <x v="0"/>
    <n v="77.87"/>
    <d v="2025-08-06T00:00:00"/>
    <n v="4"/>
    <n v="2.7"/>
    <n v="2.7"/>
    <b v="0"/>
    <s v="null"/>
    <s v="No Return"/>
    <n v="311.48"/>
    <n v="2025"/>
    <s v="August"/>
    <n v="0"/>
    <n v="0"/>
  </r>
  <r>
    <s v="Navy"/>
    <n v="80.540000000000006"/>
    <x v="0"/>
    <n v="80.540000000000006"/>
    <d v="2024-12-10T00:00:00"/>
    <n v="50"/>
    <n v="2.1"/>
    <n v="2.1"/>
    <b v="0"/>
    <s v="null"/>
    <s v="No Return"/>
    <n v="4027.0000000000005"/>
    <n v="2024"/>
    <s v="December"/>
    <n v="0"/>
    <n v="0"/>
  </r>
  <r>
    <s v="White"/>
    <n v="48.68"/>
    <x v="90"/>
    <n v="28.38"/>
    <d v="2025-08-06T00:00:00"/>
    <n v="20"/>
    <n v="1.3"/>
    <n v="1.3"/>
    <b v="1"/>
    <s v="Damaged"/>
    <s v="Damaged"/>
    <n v="567.6"/>
    <n v="2025"/>
    <s v="August"/>
    <n v="20.3"/>
    <n v="1"/>
  </r>
  <r>
    <s v="Purple"/>
    <n v="137.83000000000001"/>
    <x v="0"/>
    <n v="137.83000000000001"/>
    <d v="2025-08-06T00:00:00"/>
    <n v="32"/>
    <n v="3.4"/>
    <n v="3.4"/>
    <b v="1"/>
    <s v="Changed Mind"/>
    <s v="Changed Mind"/>
    <n v="4410.5600000000004"/>
    <n v="2025"/>
    <s v="August"/>
    <n v="0"/>
    <n v="1"/>
  </r>
  <r>
    <s v="Brown"/>
    <n v="96.88"/>
    <x v="201"/>
    <n v="53.48"/>
    <d v="2025-08-06T00:00:00"/>
    <n v="15"/>
    <n v="1.3"/>
    <n v="1.3"/>
    <b v="0"/>
    <s v="null"/>
    <s v="No Return"/>
    <n v="802.19999999999993"/>
    <n v="2025"/>
    <s v="August"/>
    <n v="43.4"/>
    <n v="0"/>
  </r>
  <r>
    <s v="Blue"/>
    <n v="46.44"/>
    <x v="117"/>
    <n v="29.35"/>
    <d v="2025-03-11T00:00:00"/>
    <n v="19"/>
    <n v="1.9"/>
    <n v="1.9"/>
    <b v="0"/>
    <s v="null"/>
    <s v="No Return"/>
    <n v="557.65"/>
    <n v="2025"/>
    <s v="March"/>
    <n v="17.089999999999996"/>
    <n v="0"/>
  </r>
  <r>
    <s v="Brown"/>
    <n v="86.4"/>
    <x v="0"/>
    <n v="86.4"/>
    <d v="2025-08-06T00:00:00"/>
    <n v="26"/>
    <n v="3.7"/>
    <n v="3.7"/>
    <b v="0"/>
    <s v="null"/>
    <s v="No Return"/>
    <n v="2246.4"/>
    <n v="2025"/>
    <s v="August"/>
    <n v="0"/>
    <n v="0"/>
  </r>
  <r>
    <s v="Green"/>
    <n v="113.83"/>
    <x v="345"/>
    <n v="55.09"/>
    <d v="2025-08-06T00:00:00"/>
    <n v="12"/>
    <n v="2.9"/>
    <n v="2.9"/>
    <b v="0"/>
    <s v="null"/>
    <s v="No Return"/>
    <n v="661.08"/>
    <n v="2025"/>
    <s v="August"/>
    <n v="58.739999999999995"/>
    <n v="0"/>
  </r>
  <r>
    <s v="Purple"/>
    <n v="64.680000000000007"/>
    <x v="139"/>
    <n v="36.93"/>
    <d v="2025-08-06T00:00:00"/>
    <n v="36"/>
    <s v="null"/>
    <n v="3"/>
    <b v="0"/>
    <s v="null"/>
    <s v="No Return"/>
    <n v="1329.48"/>
    <n v="2025"/>
    <s v="August"/>
    <n v="27.750000000000007"/>
    <n v="0"/>
  </r>
  <r>
    <s v="Beige"/>
    <n v="123.23"/>
    <x v="0"/>
    <n v="123.23"/>
    <d v="2025-08-06T00:00:00"/>
    <n v="40"/>
    <n v="4.3"/>
    <n v="4.3"/>
    <b v="0"/>
    <s v="null"/>
    <s v="No Return"/>
    <n v="4929.2"/>
    <n v="2025"/>
    <s v="August"/>
    <n v="0"/>
    <n v="0"/>
  </r>
  <r>
    <s v="Red"/>
    <n v="69.69"/>
    <x v="0"/>
    <n v="69.69"/>
    <d v="2025-08-06T00:00:00"/>
    <n v="35"/>
    <n v="3"/>
    <n v="3"/>
    <b v="0"/>
    <s v="null"/>
    <s v="No Return"/>
    <n v="2439.15"/>
    <n v="2025"/>
    <s v="August"/>
    <n v="0"/>
    <n v="0"/>
  </r>
  <r>
    <s v="Green"/>
    <n v="46.15"/>
    <x v="11"/>
    <n v="34.89"/>
    <d v="2025-08-06T00:00:00"/>
    <n v="31"/>
    <n v="4.4000000000000004"/>
    <n v="4.4000000000000004"/>
    <b v="1"/>
    <s v="Size Issue"/>
    <s v="Size Issue"/>
    <n v="1081.5899999999999"/>
    <n v="2025"/>
    <s v="August"/>
    <n v="11.259999999999998"/>
    <n v="1"/>
  </r>
  <r>
    <s v="Navy"/>
    <n v="229.8"/>
    <x v="0"/>
    <n v="229.8"/>
    <d v="2025-08-06T00:00:00"/>
    <n v="46"/>
    <n v="3.6"/>
    <n v="3.6"/>
    <b v="0"/>
    <s v="null"/>
    <s v="No Return"/>
    <n v="10570.800000000001"/>
    <n v="2025"/>
    <s v="August"/>
    <n v="0"/>
    <n v="0"/>
  </r>
  <r>
    <s v="Purple"/>
    <n v="179.44"/>
    <x v="346"/>
    <n v="144.27000000000001"/>
    <d v="2025-08-06T00:00:00"/>
    <n v="42"/>
    <n v="3"/>
    <n v="3"/>
    <b v="0"/>
    <s v="null"/>
    <s v="No Return"/>
    <n v="6059.34"/>
    <n v="2025"/>
    <s v="August"/>
    <n v="35.169999999999987"/>
    <n v="0"/>
  </r>
  <r>
    <s v="Green"/>
    <n v="80.959999999999994"/>
    <x v="304"/>
    <n v="35.380000000000003"/>
    <d v="2025-08-06T00:00:00"/>
    <n v="41"/>
    <n v="2.2000000000000002"/>
    <n v="2.2000000000000002"/>
    <b v="1"/>
    <s v="Changed Mind"/>
    <s v="Changed Mind"/>
    <n v="1450.5800000000002"/>
    <n v="2025"/>
    <s v="August"/>
    <n v="45.579999999999991"/>
    <n v="1"/>
  </r>
  <r>
    <s v="Green"/>
    <n v="62.3"/>
    <x v="347"/>
    <n v="50.34"/>
    <d v="2025-08-06T00:00:00"/>
    <n v="9"/>
    <n v="2.5"/>
    <n v="2.5"/>
    <b v="0"/>
    <s v="null"/>
    <s v="No Return"/>
    <n v="453.06000000000006"/>
    <n v="2025"/>
    <s v="August"/>
    <n v="11.959999999999994"/>
    <n v="0"/>
  </r>
  <r>
    <s v="Beige"/>
    <n v="58.83"/>
    <x v="348"/>
    <n v="51.48"/>
    <d v="2025-08-06T00:00:00"/>
    <n v="3"/>
    <n v="1.5"/>
    <n v="1.5"/>
    <b v="0"/>
    <s v="null"/>
    <s v="No Return"/>
    <n v="154.44"/>
    <n v="2025"/>
    <s v="August"/>
    <n v="7.3500000000000014"/>
    <n v="0"/>
  </r>
  <r>
    <s v="Navy"/>
    <n v="119.04"/>
    <x v="66"/>
    <n v="117.02"/>
    <d v="2025-08-06T00:00:00"/>
    <n v="34"/>
    <n v="4.0999999999999996"/>
    <n v="4.0999999999999996"/>
    <b v="0"/>
    <s v="null"/>
    <s v="No Return"/>
    <n v="3978.68"/>
    <n v="2025"/>
    <s v="August"/>
    <n v="2.0200000000000102"/>
    <n v="0"/>
  </r>
  <r>
    <s v="Navy"/>
    <n v="80.540000000000006"/>
    <x v="0"/>
    <n v="80.540000000000006"/>
    <d v="2025-08-06T00:00:00"/>
    <n v="3"/>
    <n v="1.8"/>
    <n v="1.8"/>
    <b v="1"/>
    <s v="Size Issue"/>
    <s v="Size Issue"/>
    <n v="241.62"/>
    <n v="2025"/>
    <s v="August"/>
    <n v="0"/>
    <n v="1"/>
  </r>
  <r>
    <s v="Black"/>
    <n v="47.32"/>
    <x v="349"/>
    <n v="35.159999999999997"/>
    <d v="2025-08-06T00:00:00"/>
    <n v="2"/>
    <n v="3.2"/>
    <n v="3.2"/>
    <b v="0"/>
    <s v="null"/>
    <s v="No Return"/>
    <n v="70.319999999999993"/>
    <n v="2025"/>
    <s v="August"/>
    <n v="12.160000000000004"/>
    <n v="0"/>
  </r>
  <r>
    <s v="Pink"/>
    <n v="104.57"/>
    <x v="350"/>
    <n v="75.92"/>
    <d v="2025-08-06T00:00:00"/>
    <n v="7"/>
    <n v="1"/>
    <n v="1"/>
    <b v="1"/>
    <s v="Quality Issue"/>
    <s v="Quality Issue"/>
    <n v="531.44000000000005"/>
    <n v="2025"/>
    <s v="August"/>
    <n v="28.649999999999991"/>
    <n v="1"/>
  </r>
  <r>
    <s v="Blue"/>
    <n v="38.369999999999997"/>
    <x v="341"/>
    <n v="29.43"/>
    <d v="2025-08-06T00:00:00"/>
    <n v="22"/>
    <n v="1.4"/>
    <n v="1.4"/>
    <b v="0"/>
    <s v="null"/>
    <s v="No Return"/>
    <n v="647.46"/>
    <n v="2025"/>
    <s v="August"/>
    <n v="8.9399999999999977"/>
    <n v="0"/>
  </r>
  <r>
    <s v="Red"/>
    <n v="86.3"/>
    <x v="0"/>
    <n v="86.3"/>
    <d v="2025-08-06T00:00:00"/>
    <n v="33"/>
    <n v="3.9"/>
    <n v="3.9"/>
    <b v="0"/>
    <s v="null"/>
    <s v="No Return"/>
    <n v="2847.9"/>
    <n v="2025"/>
    <s v="August"/>
    <n v="0"/>
    <n v="0"/>
  </r>
  <r>
    <s v="Purple"/>
    <n v="64.89"/>
    <x v="127"/>
    <n v="62.16"/>
    <d v="2025-08-06T00:00:00"/>
    <n v="40"/>
    <n v="1.4"/>
    <n v="1.4"/>
    <b v="0"/>
    <s v="null"/>
    <s v="No Return"/>
    <n v="2486.3999999999996"/>
    <n v="2025"/>
    <s v="August"/>
    <n v="2.730000000000004"/>
    <n v="0"/>
  </r>
  <r>
    <s v="Navy"/>
    <n v="53.64"/>
    <x v="0"/>
    <n v="53.64"/>
    <d v="2025-08-06T00:00:00"/>
    <n v="18"/>
    <n v="2.2999999999999998"/>
    <n v="2.2999999999999998"/>
    <b v="0"/>
    <s v="null"/>
    <s v="No Return"/>
    <n v="965.52"/>
    <n v="2025"/>
    <s v="August"/>
    <n v="0"/>
    <n v="0"/>
  </r>
  <r>
    <s v="Pink"/>
    <n v="113.81"/>
    <x v="99"/>
    <n v="103.34"/>
    <d v="2025-08-06T00:00:00"/>
    <n v="11"/>
    <n v="2.4"/>
    <n v="2.4"/>
    <b v="0"/>
    <s v="null"/>
    <s v="No Return"/>
    <n v="1136.74"/>
    <n v="2025"/>
    <s v="August"/>
    <n v="10.469999999999999"/>
    <n v="0"/>
  </r>
  <r>
    <s v="Beige"/>
    <n v="40.119999999999997"/>
    <x v="351"/>
    <n v="29.01"/>
    <d v="2025-08-06T00:00:00"/>
    <n v="29"/>
    <n v="1.7"/>
    <n v="1.7"/>
    <b v="1"/>
    <s v="Size Issue"/>
    <s v="Size Issue"/>
    <n v="841.29000000000008"/>
    <n v="2025"/>
    <s v="August"/>
    <n v="11.109999999999996"/>
    <n v="1"/>
  </r>
  <r>
    <s v="Black"/>
    <n v="49.64"/>
    <x v="352"/>
    <n v="34.299999999999997"/>
    <d v="2025-08-06T00:00:00"/>
    <n v="21"/>
    <n v="2"/>
    <n v="2"/>
    <b v="0"/>
    <s v="null"/>
    <s v="No Return"/>
    <n v="720.3"/>
    <n v="2025"/>
    <s v="August"/>
    <n v="15.340000000000003"/>
    <n v="0"/>
  </r>
  <r>
    <s v="Brown"/>
    <n v="117.64"/>
    <x v="314"/>
    <n v="53.88"/>
    <d v="2025-08-06T00:00:00"/>
    <n v="25"/>
    <n v="4.5999999999999996"/>
    <n v="4.5999999999999996"/>
    <b v="1"/>
    <s v="Wrong Item"/>
    <s v="Wrong Item"/>
    <n v="1347"/>
    <n v="2025"/>
    <s v="August"/>
    <n v="63.76"/>
    <n v="1"/>
  </r>
  <r>
    <s v="Red"/>
    <n v="69.78"/>
    <x v="353"/>
    <n v="67.2"/>
    <d v="2025-08-06T00:00:00"/>
    <n v="14"/>
    <n v="3.2"/>
    <n v="3.2"/>
    <b v="0"/>
    <s v="null"/>
    <s v="No Return"/>
    <n v="940.80000000000007"/>
    <n v="2025"/>
    <s v="August"/>
    <n v="2.5799999999999983"/>
    <n v="0"/>
  </r>
  <r>
    <s v="White"/>
    <n v="29.91"/>
    <x v="85"/>
    <n v="24.41"/>
    <d v="2025-03-03T00:00:00"/>
    <n v="10"/>
    <n v="4.9000000000000004"/>
    <n v="4.9000000000000004"/>
    <b v="0"/>
    <s v="null"/>
    <s v="No Return"/>
    <n v="244.1"/>
    <n v="2025"/>
    <s v="March"/>
    <n v="5.5"/>
    <n v="0"/>
  </r>
  <r>
    <s v="Black"/>
    <n v="187.11"/>
    <x v="88"/>
    <n v="106.09"/>
    <d v="2025-08-06T00:00:00"/>
    <n v="26"/>
    <n v="3"/>
    <n v="3"/>
    <b v="0"/>
    <s v="null"/>
    <s v="No Return"/>
    <n v="2758.34"/>
    <n v="2025"/>
    <s v="August"/>
    <n v="81.02000000000001"/>
    <n v="0"/>
  </r>
  <r>
    <s v="Beige"/>
    <n v="40.04"/>
    <x v="57"/>
    <n v="33.71"/>
    <d v="2025-08-06T00:00:00"/>
    <n v="31"/>
    <n v="1.8"/>
    <n v="1.8"/>
    <b v="0"/>
    <s v="null"/>
    <s v="No Return"/>
    <n v="1045.01"/>
    <n v="2025"/>
    <s v="August"/>
    <n v="6.3299999999999983"/>
    <n v="0"/>
  </r>
  <r>
    <s v="Beige"/>
    <n v="113.44"/>
    <x v="354"/>
    <n v="86.9"/>
    <d v="2025-03-07T00:00:00"/>
    <n v="1"/>
    <s v="null"/>
    <n v="3"/>
    <b v="0"/>
    <s v="null"/>
    <s v="No Return"/>
    <n v="86.9"/>
    <n v="2025"/>
    <s v="March"/>
    <n v="26.539999999999992"/>
    <n v="0"/>
  </r>
  <r>
    <s v="Gray"/>
    <n v="119.84"/>
    <x v="0"/>
    <n v="119.84"/>
    <d v="2024-09-27T00:00:00"/>
    <n v="47"/>
    <n v="1.4"/>
    <n v="1.4"/>
    <b v="0"/>
    <s v="null"/>
    <s v="No Return"/>
    <n v="5632.4800000000005"/>
    <n v="2024"/>
    <s v="September"/>
    <n v="0"/>
    <n v="0"/>
  </r>
  <r>
    <s v="Brown"/>
    <n v="167.27"/>
    <x v="0"/>
    <n v="167.27"/>
    <d v="2025-08-06T00:00:00"/>
    <n v="9"/>
    <n v="4"/>
    <n v="4"/>
    <b v="0"/>
    <s v="null"/>
    <s v="No Return"/>
    <n v="1505.43"/>
    <n v="2025"/>
    <s v="August"/>
    <n v="0"/>
    <n v="0"/>
  </r>
  <r>
    <s v="Blue"/>
    <n v="148"/>
    <x v="25"/>
    <n v="146.37"/>
    <d v="2025-02-23T00:00:00"/>
    <n v="43"/>
    <n v="2"/>
    <n v="2"/>
    <b v="0"/>
    <s v="null"/>
    <s v="No Return"/>
    <n v="6293.91"/>
    <n v="2025"/>
    <s v="February"/>
    <n v="1.6299999999999955"/>
    <n v="0"/>
  </r>
  <r>
    <s v="Red"/>
    <n v="65.34"/>
    <x v="355"/>
    <n v="32.799999999999997"/>
    <d v="2025-08-06T00:00:00"/>
    <n v="9"/>
    <s v="null"/>
    <n v="3"/>
    <b v="0"/>
    <s v="null"/>
    <s v="No Return"/>
    <n v="295.2"/>
    <n v="2025"/>
    <s v="August"/>
    <n v="32.540000000000006"/>
    <n v="0"/>
  </r>
  <r>
    <s v="Green"/>
    <n v="84.57"/>
    <x v="108"/>
    <n v="80"/>
    <d v="2025-07-17T00:00:00"/>
    <n v="33"/>
    <s v="null"/>
    <n v="3"/>
    <b v="0"/>
    <s v="null"/>
    <s v="No Return"/>
    <n v="2640"/>
    <n v="2025"/>
    <s v="July"/>
    <n v="4.5699999999999932"/>
    <n v="0"/>
  </r>
  <r>
    <s v="Gray"/>
    <n v="52.6"/>
    <x v="0"/>
    <n v="52.6"/>
    <d v="2025-08-06T00:00:00"/>
    <n v="35"/>
    <n v="1.2"/>
    <n v="1.2"/>
    <b v="1"/>
    <s v="Color Mismatch"/>
    <s v="Color Mismatch"/>
    <n v="1841"/>
    <n v="2025"/>
    <s v="August"/>
    <n v="0"/>
    <n v="1"/>
  </r>
  <r>
    <s v="Green"/>
    <n v="106.37"/>
    <x v="0"/>
    <n v="106.37"/>
    <d v="2025-08-06T00:00:00"/>
    <n v="30"/>
    <n v="1.1000000000000001"/>
    <n v="1.1000000000000001"/>
    <b v="0"/>
    <s v="null"/>
    <s v="No Return"/>
    <n v="3191.1000000000004"/>
    <n v="2025"/>
    <s v="August"/>
    <n v="0"/>
    <n v="0"/>
  </r>
  <r>
    <s v="Black"/>
    <n v="96.77"/>
    <x v="199"/>
    <n v="57.67"/>
    <d v="2025-08-06T00:00:00"/>
    <n v="31"/>
    <n v="4.5"/>
    <n v="4.5"/>
    <b v="0"/>
    <s v="null"/>
    <s v="No Return"/>
    <n v="1787.77"/>
    <n v="2025"/>
    <s v="August"/>
    <n v="39.099999999999994"/>
    <n v="0"/>
  </r>
  <r>
    <s v="Brown"/>
    <n v="99.02"/>
    <x v="0"/>
    <n v="99.02"/>
    <d v="2024-10-16T00:00:00"/>
    <n v="21"/>
    <n v="1.2"/>
    <n v="1.2"/>
    <b v="0"/>
    <s v="null"/>
    <s v="No Return"/>
    <n v="2079.42"/>
    <n v="2024"/>
    <s v="October"/>
    <n v="0"/>
    <n v="0"/>
  </r>
  <r>
    <s v="Purple"/>
    <n v="68.89"/>
    <x v="123"/>
    <n v="43.47"/>
    <d v="2024-12-05T00:00:00"/>
    <n v="9"/>
    <n v="1.8"/>
    <n v="1.8"/>
    <b v="0"/>
    <s v="null"/>
    <s v="No Return"/>
    <n v="391.23"/>
    <n v="2024"/>
    <s v="December"/>
    <n v="25.42"/>
    <n v="0"/>
  </r>
  <r>
    <s v="Pink"/>
    <n v="63.91"/>
    <x v="356"/>
    <n v="61.67"/>
    <d v="2025-05-19T00:00:00"/>
    <n v="14"/>
    <n v="2.1"/>
    <n v="2.1"/>
    <b v="0"/>
    <s v="null"/>
    <s v="No Return"/>
    <n v="863.38"/>
    <n v="2025"/>
    <s v="May"/>
    <n v="2.2399999999999949"/>
    <n v="0"/>
  </r>
  <r>
    <s v="Navy"/>
    <n v="116.38"/>
    <x v="61"/>
    <n v="103.11"/>
    <d v="2025-08-06T00:00:00"/>
    <n v="15"/>
    <s v="null"/>
    <n v="3"/>
    <b v="0"/>
    <s v="null"/>
    <s v="No Return"/>
    <n v="1546.65"/>
    <n v="2025"/>
    <s v="August"/>
    <n v="13.269999999999996"/>
    <n v="0"/>
  </r>
  <r>
    <s v="Green"/>
    <n v="71.739999999999995"/>
    <x v="0"/>
    <n v="71.739999999999995"/>
    <d v="2025-08-06T00:00:00"/>
    <n v="16"/>
    <s v="null"/>
    <n v="3"/>
    <b v="0"/>
    <s v="null"/>
    <s v="No Return"/>
    <n v="1147.8399999999999"/>
    <n v="2025"/>
    <s v="August"/>
    <n v="0"/>
    <n v="0"/>
  </r>
  <r>
    <s v="Beige"/>
    <n v="91.11"/>
    <x v="0"/>
    <n v="91.11"/>
    <d v="2025-08-06T00:00:00"/>
    <n v="38"/>
    <n v="3.3"/>
    <n v="3.3"/>
    <b v="0"/>
    <s v="null"/>
    <s v="No Return"/>
    <n v="3462.18"/>
    <n v="2025"/>
    <s v="August"/>
    <n v="0"/>
    <n v="0"/>
  </r>
  <r>
    <s v="White"/>
    <n v="46.07"/>
    <x v="0"/>
    <n v="46.07"/>
    <d v="2025-08-06T00:00:00"/>
    <n v="25"/>
    <n v="2.5"/>
    <n v="2.5"/>
    <b v="0"/>
    <s v="null"/>
    <s v="No Return"/>
    <n v="1151.75"/>
    <n v="2025"/>
    <s v="August"/>
    <n v="0"/>
    <n v="0"/>
  </r>
  <r>
    <s v="Green"/>
    <n v="156.27000000000001"/>
    <x v="0"/>
    <n v="156.27000000000001"/>
    <d v="2025-08-06T00:00:00"/>
    <n v="43"/>
    <s v="null"/>
    <n v="3"/>
    <b v="0"/>
    <s v="null"/>
    <s v="No Return"/>
    <n v="6719.6100000000006"/>
    <n v="2025"/>
    <s v="August"/>
    <n v="0"/>
    <n v="0"/>
  </r>
  <r>
    <s v="Pink"/>
    <n v="56.35"/>
    <x v="0"/>
    <n v="56.35"/>
    <d v="2025-08-06T00:00:00"/>
    <n v="31"/>
    <n v="1.5"/>
    <n v="1.5"/>
    <b v="0"/>
    <s v="null"/>
    <s v="No Return"/>
    <n v="1746.8500000000001"/>
    <n v="2025"/>
    <s v="August"/>
    <n v="0"/>
    <n v="0"/>
  </r>
  <r>
    <s v="Purple"/>
    <n v="118.21"/>
    <x v="254"/>
    <n v="90.9"/>
    <d v="2025-08-06T00:00:00"/>
    <n v="15"/>
    <n v="5"/>
    <n v="5"/>
    <b v="0"/>
    <s v="null"/>
    <s v="No Return"/>
    <n v="1363.5"/>
    <n v="2025"/>
    <s v="August"/>
    <n v="27.309999999999988"/>
    <n v="0"/>
  </r>
  <r>
    <s v="Beige"/>
    <n v="25.86"/>
    <x v="0"/>
    <n v="25.86"/>
    <d v="2025-08-06T00:00:00"/>
    <n v="46"/>
    <n v="1.5"/>
    <n v="1.5"/>
    <b v="0"/>
    <s v="null"/>
    <s v="No Return"/>
    <n v="1189.56"/>
    <n v="2025"/>
    <s v="August"/>
    <n v="0"/>
    <n v="0"/>
  </r>
  <r>
    <s v="Green"/>
    <n v="91.67"/>
    <x v="272"/>
    <n v="69.94"/>
    <d v="2025-08-06T00:00:00"/>
    <n v="3"/>
    <n v="3.7"/>
    <n v="3.7"/>
    <b v="0"/>
    <s v="null"/>
    <s v="No Return"/>
    <n v="209.82"/>
    <n v="2025"/>
    <s v="August"/>
    <n v="21.730000000000004"/>
    <n v="0"/>
  </r>
  <r>
    <s v="Blue"/>
    <n v="25.29"/>
    <x v="216"/>
    <n v="23.29"/>
    <d v="2025-08-06T00:00:00"/>
    <n v="39"/>
    <n v="1.7"/>
    <n v="1.7"/>
    <b v="0"/>
    <s v="null"/>
    <s v="No Return"/>
    <n v="908.31"/>
    <n v="2025"/>
    <s v="August"/>
    <n v="2"/>
    <n v="0"/>
  </r>
  <r>
    <s v="Navy"/>
    <n v="51.61"/>
    <x v="250"/>
    <n v="34.99"/>
    <d v="2025-08-06T00:00:00"/>
    <n v="34"/>
    <n v="4.8"/>
    <n v="4.8"/>
    <b v="0"/>
    <s v="null"/>
    <s v="No Return"/>
    <n v="1189.6600000000001"/>
    <n v="2025"/>
    <s v="August"/>
    <n v="16.619999999999997"/>
    <n v="0"/>
  </r>
  <r>
    <s v="Black"/>
    <n v="143.61000000000001"/>
    <x v="335"/>
    <n v="108.28"/>
    <d v="2025-08-06T00:00:00"/>
    <n v="50"/>
    <n v="4.0999999999999996"/>
    <n v="4.0999999999999996"/>
    <b v="0"/>
    <s v="null"/>
    <s v="No Return"/>
    <n v="5414"/>
    <n v="2025"/>
    <s v="August"/>
    <n v="35.330000000000013"/>
    <n v="0"/>
  </r>
  <r>
    <s v="Red"/>
    <n v="45.48"/>
    <x v="0"/>
    <n v="45.48"/>
    <d v="2025-08-06T00:00:00"/>
    <n v="29"/>
    <n v="2.2999999999999998"/>
    <n v="2.2999999999999998"/>
    <b v="0"/>
    <s v="null"/>
    <s v="No Return"/>
    <n v="1318.9199999999998"/>
    <n v="2025"/>
    <s v="August"/>
    <n v="0"/>
    <n v="0"/>
  </r>
  <r>
    <s v="White"/>
    <n v="177.79"/>
    <x v="357"/>
    <n v="158.77000000000001"/>
    <d v="2025-08-06T00:00:00"/>
    <n v="37"/>
    <s v="null"/>
    <n v="3"/>
    <b v="0"/>
    <s v="null"/>
    <s v="No Return"/>
    <n v="5874.4900000000007"/>
    <n v="2025"/>
    <s v="August"/>
    <n v="19.019999999999982"/>
    <n v="0"/>
  </r>
  <r>
    <s v="Purple"/>
    <n v="145.1"/>
    <x v="358"/>
    <n v="95.48"/>
    <d v="2025-08-06T00:00:00"/>
    <n v="14"/>
    <s v="null"/>
    <n v="3"/>
    <b v="0"/>
    <s v="null"/>
    <s v="No Return"/>
    <n v="1336.72"/>
    <n v="2025"/>
    <s v="August"/>
    <n v="49.61999999999999"/>
    <n v="0"/>
  </r>
  <r>
    <s v="Navy"/>
    <n v="190.78"/>
    <x v="0"/>
    <n v="190.78"/>
    <d v="2025-08-06T00:00:00"/>
    <n v="39"/>
    <n v="3.7"/>
    <n v="3.7"/>
    <b v="0"/>
    <s v="null"/>
    <s v="No Return"/>
    <n v="7440.42"/>
    <n v="2025"/>
    <s v="August"/>
    <n v="0"/>
    <n v="0"/>
  </r>
  <r>
    <s v="Blue"/>
    <n v="44.73"/>
    <x v="0"/>
    <n v="44.73"/>
    <d v="2025-08-06T00:00:00"/>
    <n v="25"/>
    <n v="1.1000000000000001"/>
    <n v="1.1000000000000001"/>
    <b v="0"/>
    <s v="null"/>
    <s v="No Return"/>
    <n v="1118.25"/>
    <n v="2025"/>
    <s v="August"/>
    <n v="0"/>
    <n v="0"/>
  </r>
  <r>
    <s v="White"/>
    <n v="65.48"/>
    <x v="0"/>
    <n v="65.48"/>
    <d v="2025-08-06T00:00:00"/>
    <n v="7"/>
    <n v="4.5999999999999996"/>
    <n v="4.5999999999999996"/>
    <b v="0"/>
    <s v="null"/>
    <s v="No Return"/>
    <n v="458.36"/>
    <n v="2025"/>
    <s v="August"/>
    <n v="0"/>
    <n v="0"/>
  </r>
  <r>
    <s v="Purple"/>
    <n v="86.1"/>
    <x v="0"/>
    <n v="86.1"/>
    <d v="2024-12-27T00:00:00"/>
    <n v="4"/>
    <n v="2.4"/>
    <n v="2.4"/>
    <b v="0"/>
    <s v="null"/>
    <s v="No Return"/>
    <n v="344.4"/>
    <n v="2024"/>
    <s v="December"/>
    <n v="0"/>
    <n v="0"/>
  </r>
  <r>
    <s v="Green"/>
    <n v="100.14"/>
    <x v="0"/>
    <n v="100.14"/>
    <d v="2025-08-06T00:00:00"/>
    <n v="48"/>
    <n v="4.2"/>
    <n v="4.2"/>
    <b v="0"/>
    <s v="null"/>
    <s v="No Return"/>
    <n v="4806.72"/>
    <n v="2025"/>
    <s v="August"/>
    <n v="0"/>
    <n v="0"/>
  </r>
  <r>
    <s v="Red"/>
    <n v="203.4"/>
    <x v="0"/>
    <n v="203.4"/>
    <d v="2025-08-06T00:00:00"/>
    <n v="18"/>
    <n v="1.8"/>
    <n v="1.8"/>
    <b v="0"/>
    <s v="null"/>
    <s v="No Return"/>
    <n v="3661.2000000000003"/>
    <n v="2025"/>
    <s v="August"/>
    <n v="0"/>
    <n v="0"/>
  </r>
  <r>
    <s v="White"/>
    <n v="95.22"/>
    <x v="11"/>
    <n v="71.989999999999995"/>
    <d v="2025-08-06T00:00:00"/>
    <n v="26"/>
    <n v="2.2999999999999998"/>
    <n v="2.2999999999999998"/>
    <b v="0"/>
    <s v="null"/>
    <s v="No Return"/>
    <n v="1871.7399999999998"/>
    <n v="2025"/>
    <s v="August"/>
    <n v="23.230000000000004"/>
    <n v="0"/>
  </r>
  <r>
    <s v="Red"/>
    <n v="173.88"/>
    <x v="359"/>
    <n v="118.93"/>
    <d v="2025-08-06T00:00:00"/>
    <n v="5"/>
    <n v="3.2"/>
    <n v="3.2"/>
    <b v="0"/>
    <s v="null"/>
    <s v="No Return"/>
    <n v="594.65000000000009"/>
    <n v="2025"/>
    <s v="August"/>
    <n v="54.949999999999989"/>
    <n v="0"/>
  </r>
  <r>
    <s v="Beige"/>
    <n v="160.05000000000001"/>
    <x v="0"/>
    <n v="160.05000000000001"/>
    <d v="2025-08-06T00:00:00"/>
    <n v="23"/>
    <n v="4"/>
    <n v="4"/>
    <b v="0"/>
    <s v="null"/>
    <s v="No Return"/>
    <n v="3681.15"/>
    <n v="2025"/>
    <s v="August"/>
    <n v="0"/>
    <n v="0"/>
  </r>
  <r>
    <s v="Blue"/>
    <n v="59.53"/>
    <x v="0"/>
    <n v="59.53"/>
    <d v="2025-08-06T00:00:00"/>
    <n v="28"/>
    <n v="1.5"/>
    <n v="1.5"/>
    <b v="0"/>
    <s v="null"/>
    <s v="No Return"/>
    <n v="1666.8400000000001"/>
    <n v="2025"/>
    <s v="August"/>
    <n v="0"/>
    <n v="0"/>
  </r>
  <r>
    <s v="Blue"/>
    <n v="155.32"/>
    <x v="0"/>
    <n v="155.32"/>
    <d v="2025-08-06T00:00:00"/>
    <n v="19"/>
    <n v="4.0999999999999996"/>
    <n v="4.0999999999999996"/>
    <b v="0"/>
    <s v="null"/>
    <s v="No Return"/>
    <n v="2951.08"/>
    <n v="2025"/>
    <s v="August"/>
    <n v="0"/>
    <n v="0"/>
  </r>
  <r>
    <s v="Black"/>
    <n v="29.65"/>
    <x v="360"/>
    <n v="17.489999999999998"/>
    <d v="2024-08-26T00:00:00"/>
    <n v="21"/>
    <n v="4.5"/>
    <n v="4.5"/>
    <b v="1"/>
    <s v="Quality Issue"/>
    <s v="Quality Issue"/>
    <n v="367.28999999999996"/>
    <n v="2024"/>
    <s v="August"/>
    <n v="12.16"/>
    <n v="1"/>
  </r>
  <r>
    <s v="Brown"/>
    <n v="237.53"/>
    <x v="361"/>
    <n v="182.42"/>
    <d v="2025-08-06T00:00:00"/>
    <n v="23"/>
    <n v="2.2000000000000002"/>
    <n v="2.2000000000000002"/>
    <b v="0"/>
    <s v="null"/>
    <s v="No Return"/>
    <n v="4195.66"/>
    <n v="2025"/>
    <s v="August"/>
    <n v="55.110000000000014"/>
    <n v="0"/>
  </r>
  <r>
    <s v="Pink"/>
    <n v="81.67"/>
    <x v="0"/>
    <n v="81.67"/>
    <d v="2025-08-06T00:00:00"/>
    <n v="34"/>
    <n v="3.1"/>
    <n v="3.1"/>
    <b v="1"/>
    <s v="Damaged"/>
    <s v="Damaged"/>
    <n v="2776.78"/>
    <n v="2025"/>
    <s v="August"/>
    <n v="0"/>
    <n v="1"/>
  </r>
  <r>
    <s v="Beige"/>
    <n v="37.07"/>
    <x v="0"/>
    <n v="37.07"/>
    <d v="2025-05-01T00:00:00"/>
    <n v="13"/>
    <s v="null"/>
    <n v="3"/>
    <b v="0"/>
    <s v="null"/>
    <s v="No Return"/>
    <n v="481.91"/>
    <n v="2025"/>
    <s v="May"/>
    <n v="0"/>
    <n v="0"/>
  </r>
  <r>
    <s v="Purple"/>
    <n v="80.97"/>
    <x v="0"/>
    <n v="80.97"/>
    <d v="2025-08-06T00:00:00"/>
    <n v="13"/>
    <s v="null"/>
    <n v="3"/>
    <b v="0"/>
    <s v="null"/>
    <s v="No Return"/>
    <n v="1052.6099999999999"/>
    <n v="2025"/>
    <s v="August"/>
    <n v="0"/>
    <n v="0"/>
  </r>
  <r>
    <s v="Gray"/>
    <n v="77.680000000000007"/>
    <x v="362"/>
    <n v="54.45"/>
    <d v="2025-07-24T00:00:00"/>
    <n v="33"/>
    <n v="4"/>
    <n v="4"/>
    <b v="1"/>
    <s v="Damaged"/>
    <s v="Damaged"/>
    <n v="1796.8500000000001"/>
    <n v="2025"/>
    <s v="July"/>
    <n v="23.230000000000004"/>
    <n v="1"/>
  </r>
  <r>
    <s v="Green"/>
    <n v="117.58"/>
    <x v="363"/>
    <n v="116.4"/>
    <d v="2025-08-06T00:00:00"/>
    <n v="27"/>
    <n v="3.3"/>
    <n v="3.3"/>
    <b v="0"/>
    <s v="null"/>
    <s v="No Return"/>
    <n v="3142.8"/>
    <n v="2025"/>
    <s v="August"/>
    <n v="1.1799999999999926"/>
    <n v="0"/>
  </r>
  <r>
    <s v="Blue"/>
    <n v="130.09"/>
    <x v="63"/>
    <n v="93.27"/>
    <d v="2025-08-06T00:00:00"/>
    <n v="41"/>
    <n v="2.2999999999999998"/>
    <n v="2.2999999999999998"/>
    <b v="0"/>
    <s v="null"/>
    <s v="No Return"/>
    <n v="3824.0699999999997"/>
    <n v="2025"/>
    <s v="August"/>
    <n v="36.820000000000007"/>
    <n v="0"/>
  </r>
  <r>
    <s v="Purple"/>
    <n v="63.69"/>
    <x v="0"/>
    <n v="63.69"/>
    <d v="2025-08-06T00:00:00"/>
    <n v="11"/>
    <n v="3"/>
    <n v="3"/>
    <b v="0"/>
    <s v="null"/>
    <s v="No Return"/>
    <n v="700.58999999999992"/>
    <n v="2025"/>
    <s v="August"/>
    <n v="0"/>
    <n v="0"/>
  </r>
  <r>
    <s v="Red"/>
    <n v="135.02000000000001"/>
    <x v="0"/>
    <n v="135.02000000000001"/>
    <d v="2025-07-30T00:00:00"/>
    <n v="25"/>
    <n v="3.4"/>
    <n v="3.4"/>
    <b v="1"/>
    <s v="Changed Mind"/>
    <s v="Changed Mind"/>
    <n v="3375.5000000000005"/>
    <n v="2025"/>
    <s v="July"/>
    <n v="0"/>
    <n v="1"/>
  </r>
  <r>
    <s v="Beige"/>
    <n v="45.37"/>
    <x v="0"/>
    <n v="45.37"/>
    <d v="2025-08-06T00:00:00"/>
    <n v="19"/>
    <n v="1.1000000000000001"/>
    <n v="1.1000000000000001"/>
    <b v="0"/>
    <s v="null"/>
    <s v="No Return"/>
    <n v="862.03"/>
    <n v="2025"/>
    <s v="August"/>
    <n v="0"/>
    <n v="0"/>
  </r>
  <r>
    <s v="Brown"/>
    <n v="51.17"/>
    <x v="344"/>
    <n v="47.08"/>
    <d v="2025-08-06T00:00:00"/>
    <n v="7"/>
    <s v="null"/>
    <n v="3"/>
    <b v="0"/>
    <s v="null"/>
    <s v="No Return"/>
    <n v="329.56"/>
    <n v="2025"/>
    <s v="August"/>
    <n v="4.0900000000000034"/>
    <n v="0"/>
  </r>
  <r>
    <s v="Brown"/>
    <n v="49.34"/>
    <x v="284"/>
    <n v="46.63"/>
    <d v="2025-08-06T00:00:00"/>
    <n v="10"/>
    <n v="4.3"/>
    <n v="4.3"/>
    <b v="0"/>
    <s v="null"/>
    <s v="No Return"/>
    <n v="466.3"/>
    <n v="2025"/>
    <s v="August"/>
    <n v="2.7100000000000009"/>
    <n v="0"/>
  </r>
  <r>
    <s v="Green"/>
    <n v="119.78"/>
    <x v="0"/>
    <n v="119.78"/>
    <d v="2025-06-10T00:00:00"/>
    <n v="40"/>
    <s v="null"/>
    <n v="3"/>
    <b v="0"/>
    <s v="null"/>
    <s v="No Return"/>
    <n v="4791.2"/>
    <n v="2025"/>
    <s v="June"/>
    <n v="0"/>
    <n v="0"/>
  </r>
  <r>
    <s v="Gray"/>
    <n v="77.3"/>
    <x v="364"/>
    <n v="50.17"/>
    <d v="2025-07-26T00:00:00"/>
    <n v="16"/>
    <s v="null"/>
    <n v="3"/>
    <b v="0"/>
    <s v="null"/>
    <s v="No Return"/>
    <n v="802.72"/>
    <n v="2025"/>
    <s v="July"/>
    <n v="27.129999999999995"/>
    <n v="0"/>
  </r>
  <r>
    <s v="Red"/>
    <n v="72.69"/>
    <x v="0"/>
    <n v="72.69"/>
    <d v="2025-08-06T00:00:00"/>
    <n v="6"/>
    <s v="null"/>
    <n v="3"/>
    <b v="0"/>
    <s v="null"/>
    <s v="No Return"/>
    <n v="436.14"/>
    <n v="2025"/>
    <s v="August"/>
    <n v="0"/>
    <n v="0"/>
  </r>
  <r>
    <s v="Brown"/>
    <n v="117.57"/>
    <x v="0"/>
    <n v="117.57"/>
    <d v="2025-08-06T00:00:00"/>
    <n v="30"/>
    <n v="4.8"/>
    <n v="4.8"/>
    <b v="0"/>
    <s v="null"/>
    <s v="No Return"/>
    <n v="3527.1"/>
    <n v="2025"/>
    <s v="August"/>
    <n v="0"/>
    <n v="0"/>
  </r>
  <r>
    <s v="Green"/>
    <n v="161.25"/>
    <x v="281"/>
    <n v="83.2"/>
    <d v="2024-11-11T00:00:00"/>
    <n v="32"/>
    <s v="null"/>
    <n v="3"/>
    <b v="0"/>
    <s v="null"/>
    <s v="No Return"/>
    <n v="2662.4"/>
    <n v="2024"/>
    <s v="November"/>
    <n v="78.05"/>
    <n v="0"/>
  </r>
  <r>
    <s v="Purple"/>
    <n v="158.01"/>
    <x v="0"/>
    <n v="158.01"/>
    <d v="2025-08-06T00:00:00"/>
    <n v="19"/>
    <n v="2.6"/>
    <n v="2.6"/>
    <b v="0"/>
    <s v="null"/>
    <s v="No Return"/>
    <n v="3002.1899999999996"/>
    <n v="2025"/>
    <s v="August"/>
    <n v="0"/>
    <n v="0"/>
  </r>
  <r>
    <s v="Blue"/>
    <n v="60.92"/>
    <x v="0"/>
    <n v="60.92"/>
    <d v="2025-08-06T00:00:00"/>
    <n v="25"/>
    <s v="null"/>
    <n v="3"/>
    <b v="1"/>
    <s v="Quality Issue"/>
    <s v="Quality Issue"/>
    <n v="1523"/>
    <n v="2025"/>
    <s v="August"/>
    <n v="0"/>
    <n v="1"/>
  </r>
  <r>
    <s v="Gray"/>
    <n v="122.03"/>
    <x v="365"/>
    <n v="91.28"/>
    <d v="2025-08-06T00:00:00"/>
    <n v="21"/>
    <n v="4.7"/>
    <n v="4.7"/>
    <b v="0"/>
    <s v="null"/>
    <s v="No Return"/>
    <n v="1916.88"/>
    <n v="2025"/>
    <s v="August"/>
    <n v="30.75"/>
    <n v="0"/>
  </r>
  <r>
    <s v="Brown"/>
    <n v="109.15"/>
    <x v="0"/>
    <n v="109.15"/>
    <d v="2024-11-11T00:00:00"/>
    <n v="11"/>
    <s v="null"/>
    <n v="3"/>
    <b v="0"/>
    <s v="null"/>
    <s v="No Return"/>
    <n v="1200.6500000000001"/>
    <n v="2024"/>
    <s v="November"/>
    <n v="0"/>
    <n v="0"/>
  </r>
  <r>
    <s v="Beige"/>
    <n v="60.97"/>
    <x v="0"/>
    <n v="60.97"/>
    <d v="2025-08-06T00:00:00"/>
    <n v="29"/>
    <n v="4.5"/>
    <n v="4.5"/>
    <b v="0"/>
    <s v="null"/>
    <s v="No Return"/>
    <n v="1768.1299999999999"/>
    <n v="2025"/>
    <s v="August"/>
    <n v="0"/>
    <n v="0"/>
  </r>
  <r>
    <s v="Pink"/>
    <n v="64.87"/>
    <x v="233"/>
    <n v="41.97"/>
    <d v="2025-08-06T00:00:00"/>
    <n v="12"/>
    <n v="4.2"/>
    <n v="4.2"/>
    <b v="1"/>
    <s v="Size Issue"/>
    <s v="Size Issue"/>
    <n v="503.64"/>
    <n v="2025"/>
    <s v="August"/>
    <n v="22.900000000000006"/>
    <n v="1"/>
  </r>
  <r>
    <s v="Pink"/>
    <n v="151.35"/>
    <x v="0"/>
    <n v="151.35"/>
    <d v="2025-08-06T00:00:00"/>
    <n v="18"/>
    <s v="null"/>
    <n v="3"/>
    <b v="0"/>
    <s v="null"/>
    <s v="No Return"/>
    <n v="2724.2999999999997"/>
    <n v="2025"/>
    <s v="August"/>
    <n v="0"/>
    <n v="0"/>
  </r>
  <r>
    <s v="Blue"/>
    <n v="72.900000000000006"/>
    <x v="366"/>
    <n v="40.82"/>
    <d v="2025-08-06T00:00:00"/>
    <n v="25"/>
    <n v="3"/>
    <n v="3"/>
    <b v="0"/>
    <s v="null"/>
    <s v="No Return"/>
    <n v="1020.5"/>
    <n v="2025"/>
    <s v="August"/>
    <n v="32.080000000000005"/>
    <n v="0"/>
  </r>
  <r>
    <s v="Purple"/>
    <n v="79.48"/>
    <x v="0"/>
    <n v="79.48"/>
    <d v="2025-08-06T00:00:00"/>
    <n v="2"/>
    <n v="3.3"/>
    <n v="3.3"/>
    <b v="0"/>
    <s v="null"/>
    <s v="No Return"/>
    <n v="158.96"/>
    <n v="2025"/>
    <s v="August"/>
    <n v="0"/>
    <n v="0"/>
  </r>
  <r>
    <s v="Beige"/>
    <n v="122.77"/>
    <x v="322"/>
    <n v="49.35"/>
    <d v="2025-08-06T00:00:00"/>
    <n v="33"/>
    <n v="4"/>
    <n v="4"/>
    <b v="0"/>
    <s v="null"/>
    <s v="No Return"/>
    <n v="1628.55"/>
    <n v="2025"/>
    <s v="August"/>
    <n v="73.419999999999987"/>
    <n v="0"/>
  </r>
  <r>
    <s v="Black"/>
    <n v="79.61"/>
    <x v="0"/>
    <n v="79.61"/>
    <d v="2025-08-06T00:00:00"/>
    <n v="29"/>
    <n v="3.7"/>
    <n v="3.7"/>
    <b v="0"/>
    <s v="null"/>
    <s v="No Return"/>
    <n v="2308.69"/>
    <n v="2025"/>
    <s v="August"/>
    <n v="0"/>
    <n v="0"/>
  </r>
  <r>
    <s v="White"/>
    <n v="60.13"/>
    <x v="0"/>
    <n v="60.13"/>
    <d v="2025-08-06T00:00:00"/>
    <n v="27"/>
    <s v="null"/>
    <n v="3"/>
    <b v="0"/>
    <s v="null"/>
    <s v="No Return"/>
    <n v="1623.51"/>
    <n v="2025"/>
    <s v="August"/>
    <n v="0"/>
    <n v="0"/>
  </r>
  <r>
    <s v="Gray"/>
    <n v="72.260000000000005"/>
    <x v="360"/>
    <n v="42.63"/>
    <d v="2025-08-06T00:00:00"/>
    <n v="43"/>
    <n v="3.5"/>
    <n v="3.5"/>
    <b v="0"/>
    <s v="null"/>
    <s v="No Return"/>
    <n v="1833.0900000000001"/>
    <n v="2025"/>
    <s v="August"/>
    <n v="29.630000000000003"/>
    <n v="0"/>
  </r>
  <r>
    <s v="Green"/>
    <n v="66.38"/>
    <x v="80"/>
    <n v="55.1"/>
    <d v="2025-08-06T00:00:00"/>
    <n v="24"/>
    <n v="4.9000000000000004"/>
    <n v="4.9000000000000004"/>
    <b v="1"/>
    <s v="Size Issue"/>
    <s v="Size Issue"/>
    <n v="1322.4"/>
    <n v="2025"/>
    <s v="August"/>
    <n v="11.279999999999994"/>
    <n v="1"/>
  </r>
  <r>
    <s v="Beige"/>
    <n v="100.27"/>
    <x v="0"/>
    <n v="100.27"/>
    <d v="2025-03-03T00:00:00"/>
    <n v="37"/>
    <n v="3.1"/>
    <n v="3.1"/>
    <b v="0"/>
    <s v="null"/>
    <s v="No Return"/>
    <n v="3709.99"/>
    <n v="2025"/>
    <s v="March"/>
    <n v="0"/>
    <n v="0"/>
  </r>
  <r>
    <s v="Beige"/>
    <n v="116.09"/>
    <x v="229"/>
    <n v="54.79"/>
    <d v="2025-08-06T00:00:00"/>
    <n v="22"/>
    <s v="null"/>
    <n v="3"/>
    <b v="0"/>
    <s v="null"/>
    <s v="No Return"/>
    <n v="1205.3799999999999"/>
    <n v="2025"/>
    <s v="August"/>
    <n v="61.300000000000004"/>
    <n v="0"/>
  </r>
  <r>
    <s v="White"/>
    <n v="80.709999999999994"/>
    <x v="126"/>
    <n v="79.98"/>
    <d v="2025-08-06T00:00:00"/>
    <n v="11"/>
    <n v="1.1000000000000001"/>
    <n v="1.1000000000000001"/>
    <b v="0"/>
    <s v="null"/>
    <s v="No Return"/>
    <n v="879.78000000000009"/>
    <n v="2025"/>
    <s v="August"/>
    <n v="0.72999999999998977"/>
    <n v="0"/>
  </r>
  <r>
    <s v="Blue"/>
    <n v="175.11"/>
    <x v="0"/>
    <n v="175.11"/>
    <d v="2025-08-06T00:00:00"/>
    <n v="39"/>
    <n v="2.9"/>
    <n v="2.9"/>
    <b v="0"/>
    <s v="null"/>
    <s v="No Return"/>
    <n v="6829.2900000000009"/>
    <n v="2025"/>
    <s v="August"/>
    <n v="0"/>
    <n v="0"/>
  </r>
  <r>
    <s v="Brown"/>
    <n v="122.35"/>
    <x v="273"/>
    <n v="77.08"/>
    <d v="2025-08-06T00:00:00"/>
    <n v="25"/>
    <s v="null"/>
    <n v="3"/>
    <b v="0"/>
    <s v="null"/>
    <s v="No Return"/>
    <n v="1927"/>
    <n v="2025"/>
    <s v="August"/>
    <n v="45.269999999999996"/>
    <n v="0"/>
  </r>
  <r>
    <s v="Blue"/>
    <n v="127.99"/>
    <x v="0"/>
    <n v="127.99"/>
    <d v="2025-08-06T00:00:00"/>
    <n v="14"/>
    <n v="2.7"/>
    <n v="2.7"/>
    <b v="0"/>
    <s v="null"/>
    <s v="No Return"/>
    <n v="1791.86"/>
    <n v="2025"/>
    <s v="August"/>
    <n v="0"/>
    <n v="0"/>
  </r>
  <r>
    <s v="Brown"/>
    <n v="101.07"/>
    <x v="367"/>
    <n v="96.42"/>
    <d v="2025-08-06T00:00:00"/>
    <n v="19"/>
    <n v="4.7"/>
    <n v="4.7"/>
    <b v="0"/>
    <s v="null"/>
    <s v="No Return"/>
    <n v="1831.98"/>
    <n v="2025"/>
    <s v="August"/>
    <n v="4.6499999999999915"/>
    <n v="0"/>
  </r>
  <r>
    <s v="Brown"/>
    <n v="41.83"/>
    <x v="256"/>
    <n v="23.38"/>
    <d v="2025-08-06T00:00:00"/>
    <n v="6"/>
    <n v="2.4"/>
    <n v="2.4"/>
    <b v="0"/>
    <s v="null"/>
    <s v="No Return"/>
    <n v="140.28"/>
    <n v="2025"/>
    <s v="August"/>
    <n v="18.45"/>
    <n v="0"/>
  </r>
  <r>
    <s v="Green"/>
    <n v="147.52000000000001"/>
    <x v="0"/>
    <n v="147.52000000000001"/>
    <d v="2025-01-08T00:00:00"/>
    <n v="41"/>
    <n v="4"/>
    <n v="4"/>
    <b v="0"/>
    <s v="null"/>
    <s v="No Return"/>
    <n v="6048.3200000000006"/>
    <n v="2025"/>
    <s v="January"/>
    <n v="0"/>
    <n v="0"/>
  </r>
  <r>
    <s v="Gray"/>
    <n v="85.94"/>
    <x v="0"/>
    <n v="85.94"/>
    <d v="2025-08-06T00:00:00"/>
    <n v="49"/>
    <n v="1.5"/>
    <n v="1.5"/>
    <b v="0"/>
    <s v="null"/>
    <s v="No Return"/>
    <n v="4211.0599999999995"/>
    <n v="2025"/>
    <s v="August"/>
    <n v="0"/>
    <n v="0"/>
  </r>
  <r>
    <s v="Green"/>
    <n v="115.61"/>
    <x v="0"/>
    <n v="115.61"/>
    <d v="2025-08-06T00:00:00"/>
    <n v="35"/>
    <n v="1.8"/>
    <n v="1.8"/>
    <b v="0"/>
    <s v="null"/>
    <s v="No Return"/>
    <n v="4046.35"/>
    <n v="2025"/>
    <s v="August"/>
    <n v="0"/>
    <n v="0"/>
  </r>
  <r>
    <s v="Pink"/>
    <n v="90.58"/>
    <x v="0"/>
    <n v="90.58"/>
    <d v="2025-08-06T00:00:00"/>
    <n v="1"/>
    <n v="1"/>
    <n v="1"/>
    <b v="0"/>
    <s v="null"/>
    <s v="No Return"/>
    <n v="90.58"/>
    <n v="2025"/>
    <s v="August"/>
    <n v="0"/>
    <n v="0"/>
  </r>
  <r>
    <s v="Red"/>
    <n v="64.84"/>
    <x v="0"/>
    <n v="64.84"/>
    <d v="2024-10-26T00:00:00"/>
    <n v="25"/>
    <n v="3.9"/>
    <n v="3.9"/>
    <b v="0"/>
    <s v="null"/>
    <s v="No Return"/>
    <n v="1621"/>
    <n v="2024"/>
    <s v="October"/>
    <n v="0"/>
    <n v="0"/>
  </r>
  <r>
    <s v="Black"/>
    <n v="37.270000000000003"/>
    <x v="0"/>
    <n v="37.270000000000003"/>
    <d v="2025-08-06T00:00:00"/>
    <n v="27"/>
    <n v="2.8"/>
    <n v="2.8"/>
    <b v="1"/>
    <s v="Changed Mind"/>
    <s v="Changed Mind"/>
    <n v="1006.2900000000001"/>
    <n v="2025"/>
    <s v="August"/>
    <n v="0"/>
    <n v="1"/>
  </r>
  <r>
    <s v="Blue"/>
    <n v="90.48"/>
    <x v="32"/>
    <n v="40.54"/>
    <d v="2025-08-06T00:00:00"/>
    <n v="26"/>
    <n v="3"/>
    <n v="3"/>
    <b v="0"/>
    <s v="null"/>
    <s v="No Return"/>
    <n v="1054.04"/>
    <n v="2025"/>
    <s v="August"/>
    <n v="49.940000000000005"/>
    <n v="0"/>
  </r>
  <r>
    <s v="Green"/>
    <n v="159.62"/>
    <x v="242"/>
    <n v="66.400000000000006"/>
    <d v="2025-08-06T00:00:00"/>
    <n v="45"/>
    <n v="1.1000000000000001"/>
    <n v="1.1000000000000001"/>
    <b v="0"/>
    <s v="null"/>
    <s v="No Return"/>
    <n v="2988.0000000000005"/>
    <n v="2025"/>
    <s v="August"/>
    <n v="93.22"/>
    <n v="0"/>
  </r>
  <r>
    <s v="Gray"/>
    <n v="81.459999999999994"/>
    <x v="55"/>
    <n v="33.56"/>
    <d v="2025-08-06T00:00:00"/>
    <n v="37"/>
    <n v="4.5999999999999996"/>
    <n v="4.5999999999999996"/>
    <b v="0"/>
    <s v="null"/>
    <s v="No Return"/>
    <n v="1241.72"/>
    <n v="2025"/>
    <s v="August"/>
    <n v="47.899999999999991"/>
    <n v="0"/>
  </r>
  <r>
    <s v="White"/>
    <n v="93.63"/>
    <x v="0"/>
    <n v="93.63"/>
    <d v="2025-08-06T00:00:00"/>
    <n v="47"/>
    <n v="4.0999999999999996"/>
    <n v="4.0999999999999996"/>
    <b v="0"/>
    <s v="null"/>
    <s v="No Return"/>
    <n v="4400.6099999999997"/>
    <n v="2025"/>
    <s v="August"/>
    <n v="0"/>
    <n v="0"/>
  </r>
  <r>
    <s v="Brown"/>
    <n v="95.55"/>
    <x v="0"/>
    <n v="95.55"/>
    <d v="2025-08-06T00:00:00"/>
    <n v="25"/>
    <n v="4.7"/>
    <n v="4.7"/>
    <b v="0"/>
    <s v="null"/>
    <s v="No Return"/>
    <n v="2388.75"/>
    <n v="2025"/>
    <s v="August"/>
    <n v="0"/>
    <n v="0"/>
  </r>
  <r>
    <s v="White"/>
    <n v="146.44999999999999"/>
    <x v="0"/>
    <n v="146.44999999999999"/>
    <d v="2025-08-06T00:00:00"/>
    <n v="45"/>
    <n v="3.4"/>
    <n v="3.4"/>
    <b v="0"/>
    <s v="null"/>
    <s v="No Return"/>
    <n v="6590.2499999999991"/>
    <n v="2025"/>
    <s v="August"/>
    <n v="0"/>
    <n v="0"/>
  </r>
  <r>
    <s v="Blue"/>
    <n v="96.9"/>
    <x v="0"/>
    <n v="96.9"/>
    <d v="2025-02-03T00:00:00"/>
    <n v="24"/>
    <n v="4.3"/>
    <n v="4.3"/>
    <b v="0"/>
    <s v="null"/>
    <s v="No Return"/>
    <n v="2325.6000000000004"/>
    <n v="2025"/>
    <s v="February"/>
    <n v="0"/>
    <n v="0"/>
  </r>
  <r>
    <s v="Brown"/>
    <n v="71.83"/>
    <x v="0"/>
    <n v="71.83"/>
    <d v="2025-08-06T00:00:00"/>
    <n v="46"/>
    <n v="4.5"/>
    <n v="4.5"/>
    <b v="0"/>
    <s v="null"/>
    <s v="No Return"/>
    <n v="3304.18"/>
    <n v="2025"/>
    <s v="August"/>
    <n v="0"/>
    <n v="0"/>
  </r>
  <r>
    <s v="Navy"/>
    <n v="29.17"/>
    <x v="0"/>
    <n v="29.17"/>
    <d v="2025-08-06T00:00:00"/>
    <n v="17"/>
    <n v="1.6"/>
    <n v="1.6"/>
    <b v="0"/>
    <s v="null"/>
    <s v="No Return"/>
    <n v="495.89000000000004"/>
    <n v="2025"/>
    <s v="August"/>
    <n v="0"/>
    <n v="0"/>
  </r>
  <r>
    <s v="Green"/>
    <n v="31.3"/>
    <x v="368"/>
    <n v="17.649999999999999"/>
    <d v="2025-03-06T00:00:00"/>
    <n v="21"/>
    <n v="4.4000000000000004"/>
    <n v="4.4000000000000004"/>
    <b v="0"/>
    <s v="null"/>
    <s v="No Return"/>
    <n v="370.65"/>
    <n v="2025"/>
    <s v="March"/>
    <n v="13.650000000000002"/>
    <n v="0"/>
  </r>
  <r>
    <s v="Green"/>
    <n v="73.569999999999993"/>
    <x v="0"/>
    <n v="73.569999999999993"/>
    <d v="2025-08-06T00:00:00"/>
    <n v="22"/>
    <n v="1.1000000000000001"/>
    <n v="1.1000000000000001"/>
    <b v="0"/>
    <s v="null"/>
    <s v="No Return"/>
    <n v="1618.54"/>
    <n v="2025"/>
    <s v="August"/>
    <n v="0"/>
    <n v="0"/>
  </r>
  <r>
    <s v="Pink"/>
    <n v="75.95"/>
    <x v="0"/>
    <n v="75.95"/>
    <d v="2025-08-06T00:00:00"/>
    <n v="14"/>
    <s v="null"/>
    <n v="3"/>
    <b v="0"/>
    <s v="null"/>
    <s v="No Return"/>
    <n v="1063.3"/>
    <n v="2025"/>
    <s v="August"/>
    <n v="0"/>
    <n v="0"/>
  </r>
  <r>
    <s v="Green"/>
    <n v="79.040000000000006"/>
    <x v="0"/>
    <n v="79.040000000000006"/>
    <d v="2024-10-03T00:00:00"/>
    <n v="28"/>
    <n v="4.7"/>
    <n v="4.7"/>
    <b v="0"/>
    <s v="null"/>
    <s v="No Return"/>
    <n v="2213.1200000000003"/>
    <n v="2024"/>
    <s v="October"/>
    <n v="0"/>
    <n v="0"/>
  </r>
  <r>
    <s v="White"/>
    <n v="26.85"/>
    <x v="0"/>
    <n v="26.85"/>
    <d v="2025-08-06T00:00:00"/>
    <n v="26"/>
    <s v="null"/>
    <n v="3"/>
    <b v="0"/>
    <s v="null"/>
    <s v="No Return"/>
    <n v="698.1"/>
    <n v="2025"/>
    <s v="August"/>
    <n v="0"/>
    <n v="0"/>
  </r>
  <r>
    <s v="Gray"/>
    <n v="126.21"/>
    <x v="128"/>
    <n v="89.36"/>
    <d v="2024-08-15T00:00:00"/>
    <n v="25"/>
    <n v="1.1000000000000001"/>
    <n v="1.1000000000000001"/>
    <b v="0"/>
    <s v="null"/>
    <s v="No Return"/>
    <n v="2234"/>
    <n v="2024"/>
    <s v="August"/>
    <n v="36.849999999999994"/>
    <n v="0"/>
  </r>
  <r>
    <s v="Navy"/>
    <n v="71.459999999999994"/>
    <x v="0"/>
    <n v="71.459999999999994"/>
    <d v="2025-08-06T00:00:00"/>
    <n v="2"/>
    <n v="3.1"/>
    <n v="3.1"/>
    <b v="0"/>
    <s v="null"/>
    <s v="No Return"/>
    <n v="142.91999999999999"/>
    <n v="2025"/>
    <s v="August"/>
    <n v="0"/>
    <n v="0"/>
  </r>
  <r>
    <s v="Beige"/>
    <n v="65.069999999999993"/>
    <x v="369"/>
    <n v="55.44"/>
    <d v="2025-08-06T00:00:00"/>
    <n v="21"/>
    <s v="null"/>
    <n v="3"/>
    <b v="0"/>
    <s v="null"/>
    <s v="No Return"/>
    <n v="1164.24"/>
    <n v="2025"/>
    <s v="August"/>
    <n v="9.6299999999999955"/>
    <n v="0"/>
  </r>
  <r>
    <s v="Pink"/>
    <n v="28.11"/>
    <x v="331"/>
    <n v="22.24"/>
    <d v="2025-08-06T00:00:00"/>
    <n v="6"/>
    <n v="2.2999999999999998"/>
    <n v="2.2999999999999998"/>
    <b v="0"/>
    <s v="null"/>
    <s v="No Return"/>
    <n v="133.44"/>
    <n v="2025"/>
    <s v="August"/>
    <n v="5.870000000000001"/>
    <n v="0"/>
  </r>
  <r>
    <s v="Green"/>
    <n v="29.12"/>
    <x v="0"/>
    <n v="29.12"/>
    <d v="2025-03-25T00:00:00"/>
    <n v="14"/>
    <n v="2.7"/>
    <n v="2.7"/>
    <b v="0"/>
    <s v="null"/>
    <s v="No Return"/>
    <n v="407.68"/>
    <n v="2025"/>
    <s v="March"/>
    <n v="0"/>
    <n v="0"/>
  </r>
  <r>
    <s v="Black"/>
    <n v="57.1"/>
    <x v="0"/>
    <n v="57.1"/>
    <d v="2025-08-06T00:00:00"/>
    <n v="28"/>
    <s v="null"/>
    <n v="3"/>
    <b v="1"/>
    <s v="Wrong Item"/>
    <s v="Wrong Item"/>
    <n v="1598.8"/>
    <n v="2025"/>
    <s v="August"/>
    <n v="0"/>
    <n v="1"/>
  </r>
  <r>
    <s v="Black"/>
    <n v="248.05"/>
    <x v="0"/>
    <n v="248.05"/>
    <d v="2025-04-29T00:00:00"/>
    <n v="17"/>
    <n v="4.5999999999999996"/>
    <n v="4.5999999999999996"/>
    <b v="0"/>
    <s v="null"/>
    <s v="No Return"/>
    <n v="4216.8500000000004"/>
    <n v="2025"/>
    <s v="April"/>
    <n v="0"/>
    <n v="0"/>
  </r>
  <r>
    <s v="Gray"/>
    <n v="108.59"/>
    <x v="64"/>
    <n v="64.5"/>
    <d v="2025-08-06T00:00:00"/>
    <n v="9"/>
    <n v="1.3"/>
    <n v="1.3"/>
    <b v="0"/>
    <s v="null"/>
    <s v="No Return"/>
    <n v="580.5"/>
    <n v="2025"/>
    <s v="August"/>
    <n v="44.09"/>
    <n v="0"/>
  </r>
  <r>
    <s v="Beige"/>
    <n v="124.13"/>
    <x v="0"/>
    <n v="124.13"/>
    <d v="2025-08-06T00:00:00"/>
    <n v="33"/>
    <n v="5"/>
    <n v="5"/>
    <b v="0"/>
    <s v="null"/>
    <s v="No Return"/>
    <n v="4096.29"/>
    <n v="2025"/>
    <s v="August"/>
    <n v="0"/>
    <n v="0"/>
  </r>
  <r>
    <s v="Brown"/>
    <n v="62.21"/>
    <x v="370"/>
    <n v="61.09"/>
    <d v="2024-11-03T00:00:00"/>
    <n v="4"/>
    <n v="2.2999999999999998"/>
    <n v="2.2999999999999998"/>
    <b v="0"/>
    <s v="null"/>
    <s v="No Return"/>
    <n v="244.36"/>
    <n v="2024"/>
    <s v="November"/>
    <n v="1.1199999999999974"/>
    <n v="0"/>
  </r>
  <r>
    <s v="Gray"/>
    <n v="48.27"/>
    <x v="0"/>
    <n v="48.27"/>
    <d v="2025-08-06T00:00:00"/>
    <n v="33"/>
    <s v="null"/>
    <n v="3"/>
    <b v="0"/>
    <s v="null"/>
    <s v="No Return"/>
    <n v="1592.91"/>
    <n v="2025"/>
    <s v="August"/>
    <n v="0"/>
    <n v="0"/>
  </r>
  <r>
    <s v="Blue"/>
    <n v="88.77"/>
    <x v="0"/>
    <n v="88.77"/>
    <d v="2025-05-16T00:00:00"/>
    <n v="40"/>
    <n v="4.8"/>
    <n v="4.8"/>
    <b v="0"/>
    <s v="null"/>
    <s v="No Return"/>
    <n v="3550.7999999999997"/>
    <n v="2025"/>
    <s v="May"/>
    <n v="0"/>
    <n v="0"/>
  </r>
  <r>
    <s v="Navy"/>
    <n v="94.17"/>
    <x v="0"/>
    <n v="94.17"/>
    <d v="2025-08-06T00:00:00"/>
    <n v="2"/>
    <s v="null"/>
    <n v="3"/>
    <b v="0"/>
    <s v="null"/>
    <s v="No Return"/>
    <n v="188.34"/>
    <n v="2025"/>
    <s v="August"/>
    <n v="0"/>
    <n v="0"/>
  </r>
  <r>
    <s v="Black"/>
    <n v="30.44"/>
    <x v="0"/>
    <n v="30.44"/>
    <d v="2025-08-06T00:00:00"/>
    <n v="42"/>
    <s v="null"/>
    <n v="3"/>
    <b v="0"/>
    <s v="null"/>
    <s v="No Return"/>
    <n v="1278.48"/>
    <n v="2025"/>
    <s v="August"/>
    <n v="0"/>
    <n v="0"/>
  </r>
  <r>
    <s v="Purple"/>
    <n v="114.29"/>
    <x v="0"/>
    <n v="114.29"/>
    <d v="2025-08-06T00:00:00"/>
    <n v="9"/>
    <n v="3.2"/>
    <n v="3.2"/>
    <b v="0"/>
    <s v="null"/>
    <s v="No Return"/>
    <n v="1028.6100000000001"/>
    <n v="2025"/>
    <s v="August"/>
    <n v="0"/>
    <n v="0"/>
  </r>
  <r>
    <s v="Gray"/>
    <n v="105.01"/>
    <x v="371"/>
    <n v="77.92"/>
    <d v="2025-08-06T00:00:00"/>
    <n v="17"/>
    <n v="3.2"/>
    <n v="3.2"/>
    <b v="0"/>
    <s v="null"/>
    <s v="No Return"/>
    <n v="1324.64"/>
    <n v="2025"/>
    <s v="August"/>
    <n v="27.090000000000003"/>
    <n v="0"/>
  </r>
  <r>
    <s v="Blue"/>
    <n v="38.56"/>
    <x v="0"/>
    <n v="38.56"/>
    <d v="2025-05-30T00:00:00"/>
    <n v="39"/>
    <n v="1.5"/>
    <n v="1.5"/>
    <b v="0"/>
    <s v="null"/>
    <s v="No Return"/>
    <n v="1503.8400000000001"/>
    <n v="2025"/>
    <s v="May"/>
    <n v="0"/>
    <n v="0"/>
  </r>
  <r>
    <s v="Purple"/>
    <n v="64.94"/>
    <x v="0"/>
    <n v="64.94"/>
    <d v="2025-08-06T00:00:00"/>
    <n v="32"/>
    <n v="4.5"/>
    <n v="4.5"/>
    <b v="0"/>
    <s v="null"/>
    <s v="No Return"/>
    <n v="2078.08"/>
    <n v="2025"/>
    <s v="August"/>
    <n v="0"/>
    <n v="0"/>
  </r>
  <r>
    <s v="Green"/>
    <n v="63.74"/>
    <x v="334"/>
    <n v="27.54"/>
    <d v="2025-08-06T00:00:00"/>
    <n v="15"/>
    <n v="4"/>
    <n v="4"/>
    <b v="0"/>
    <s v="null"/>
    <s v="No Return"/>
    <n v="413.09999999999997"/>
    <n v="2025"/>
    <s v="August"/>
    <n v="36.200000000000003"/>
    <n v="0"/>
  </r>
  <r>
    <s v="Pink"/>
    <n v="67.23"/>
    <x v="122"/>
    <n v="59.77"/>
    <d v="2025-08-06T00:00:00"/>
    <n v="39"/>
    <n v="1.1000000000000001"/>
    <n v="1.1000000000000001"/>
    <b v="1"/>
    <s v="Wrong Item"/>
    <s v="Wrong Item"/>
    <n v="2331.0300000000002"/>
    <n v="2025"/>
    <s v="August"/>
    <n v="7.4600000000000009"/>
    <n v="1"/>
  </r>
  <r>
    <s v="Blue"/>
    <n v="27.2"/>
    <x v="199"/>
    <n v="16.21"/>
    <d v="2024-08-19T00:00:00"/>
    <n v="20"/>
    <n v="4.3"/>
    <n v="4.3"/>
    <b v="0"/>
    <s v="null"/>
    <s v="No Return"/>
    <n v="324.20000000000005"/>
    <n v="2024"/>
    <s v="August"/>
    <n v="10.989999999999998"/>
    <n v="0"/>
  </r>
  <r>
    <s v="Brown"/>
    <n v="75.84"/>
    <x v="0"/>
    <n v="75.84"/>
    <d v="2025-04-07T00:00:00"/>
    <n v="8"/>
    <n v="4.0999999999999996"/>
    <n v="4.0999999999999996"/>
    <b v="0"/>
    <s v="null"/>
    <s v="No Return"/>
    <n v="606.72"/>
    <n v="2025"/>
    <s v="April"/>
    <n v="0"/>
    <n v="0"/>
  </r>
  <r>
    <s v="Navy"/>
    <n v="68.510000000000005"/>
    <x v="0"/>
    <n v="68.510000000000005"/>
    <d v="2025-08-06T00:00:00"/>
    <n v="1"/>
    <n v="2.6"/>
    <n v="2.6"/>
    <b v="0"/>
    <s v="null"/>
    <s v="No Return"/>
    <n v="68.510000000000005"/>
    <n v="2025"/>
    <s v="August"/>
    <n v="0"/>
    <n v="0"/>
  </r>
  <r>
    <s v="Purple"/>
    <n v="25.49"/>
    <x v="0"/>
    <n v="25.49"/>
    <d v="2025-08-06T00:00:00"/>
    <n v="35"/>
    <n v="2.2000000000000002"/>
    <n v="2.2000000000000002"/>
    <b v="1"/>
    <s v="Size Issue"/>
    <s v="Size Issue"/>
    <n v="892.15"/>
    <n v="2025"/>
    <s v="August"/>
    <n v="0"/>
    <n v="1"/>
  </r>
  <r>
    <s v="Red"/>
    <n v="70.88"/>
    <x v="0"/>
    <n v="70.88"/>
    <d v="2025-08-06T00:00:00"/>
    <n v="5"/>
    <n v="2.2999999999999998"/>
    <n v="2.2999999999999998"/>
    <b v="0"/>
    <s v="null"/>
    <s v="No Return"/>
    <n v="354.4"/>
    <n v="2025"/>
    <s v="August"/>
    <n v="0"/>
    <n v="0"/>
  </r>
  <r>
    <s v="White"/>
    <n v="176.64"/>
    <x v="83"/>
    <n v="161.1"/>
    <d v="2025-08-06T00:00:00"/>
    <n v="1"/>
    <n v="1.7"/>
    <n v="1.7"/>
    <b v="0"/>
    <s v="null"/>
    <s v="No Return"/>
    <n v="161.1"/>
    <n v="2025"/>
    <s v="August"/>
    <n v="15.539999999999992"/>
    <n v="0"/>
  </r>
  <r>
    <s v="Red"/>
    <n v="50.76"/>
    <x v="0"/>
    <n v="50.76"/>
    <d v="2025-08-06T00:00:00"/>
    <n v="45"/>
    <n v="4.3"/>
    <n v="4.3"/>
    <b v="0"/>
    <s v="null"/>
    <s v="No Return"/>
    <n v="2284.1999999999998"/>
    <n v="2025"/>
    <s v="August"/>
    <n v="0"/>
    <n v="0"/>
  </r>
  <r>
    <s v="Pink"/>
    <n v="155.85"/>
    <x v="0"/>
    <n v="155.85"/>
    <d v="2025-08-06T00:00:00"/>
    <n v="1"/>
    <n v="3.5"/>
    <n v="3.5"/>
    <b v="0"/>
    <s v="null"/>
    <s v="No Return"/>
    <n v="155.85"/>
    <n v="2025"/>
    <s v="August"/>
    <n v="0"/>
    <n v="0"/>
  </r>
  <r>
    <s v="Blue"/>
    <n v="48.04"/>
    <x v="0"/>
    <n v="48.04"/>
    <d v="2025-05-01T00:00:00"/>
    <n v="20"/>
    <n v="3.2"/>
    <n v="3.2"/>
    <b v="0"/>
    <s v="null"/>
    <s v="No Return"/>
    <n v="960.8"/>
    <n v="2025"/>
    <s v="May"/>
    <n v="0"/>
    <n v="0"/>
  </r>
  <r>
    <s v="Navy"/>
    <n v="44.79"/>
    <x v="0"/>
    <n v="44.79"/>
    <d v="2025-01-19T00:00:00"/>
    <n v="7"/>
    <n v="3.6"/>
    <n v="3.6"/>
    <b v="0"/>
    <s v="null"/>
    <s v="No Return"/>
    <n v="313.52999999999997"/>
    <n v="2025"/>
    <s v="January"/>
    <n v="0"/>
    <n v="0"/>
  </r>
  <r>
    <s v="Blue"/>
    <n v="76.95"/>
    <x v="0"/>
    <n v="76.95"/>
    <d v="2025-01-12T00:00:00"/>
    <n v="9"/>
    <n v="2.5"/>
    <n v="2.5"/>
    <b v="0"/>
    <s v="null"/>
    <s v="No Return"/>
    <n v="692.55000000000007"/>
    <n v="2025"/>
    <s v="January"/>
    <n v="0"/>
    <n v="0"/>
  </r>
  <r>
    <s v="Gray"/>
    <n v="35.93"/>
    <x v="372"/>
    <n v="18"/>
    <d v="2025-08-06T00:00:00"/>
    <n v="26"/>
    <n v="4"/>
    <n v="4"/>
    <b v="0"/>
    <s v="null"/>
    <s v="No Return"/>
    <n v="468"/>
    <n v="2025"/>
    <s v="August"/>
    <n v="17.93"/>
    <n v="0"/>
  </r>
  <r>
    <s v="Red"/>
    <n v="49.97"/>
    <x v="0"/>
    <n v="49.97"/>
    <d v="2025-08-06T00:00:00"/>
    <n v="11"/>
    <n v="3.5"/>
    <n v="3.5"/>
    <b v="1"/>
    <s v="Quality Issue"/>
    <s v="Quality Issue"/>
    <n v="549.66999999999996"/>
    <n v="2025"/>
    <s v="August"/>
    <n v="0"/>
    <n v="1"/>
  </r>
  <r>
    <s v="Black"/>
    <n v="169.69"/>
    <x v="0"/>
    <n v="169.69"/>
    <d v="2025-08-06T00:00:00"/>
    <n v="29"/>
    <n v="1.9"/>
    <n v="1.9"/>
    <b v="0"/>
    <s v="null"/>
    <s v="No Return"/>
    <n v="4921.01"/>
    <n v="2025"/>
    <s v="August"/>
    <n v="0"/>
    <n v="0"/>
  </r>
  <r>
    <s v="White"/>
    <n v="209.3"/>
    <x v="14"/>
    <n v="179.58"/>
    <d v="2025-03-05T00:00:00"/>
    <n v="29"/>
    <s v="null"/>
    <n v="3"/>
    <b v="0"/>
    <s v="null"/>
    <s v="No Return"/>
    <n v="5207.8200000000006"/>
    <n v="2025"/>
    <s v="March"/>
    <n v="29.72"/>
    <n v="0"/>
  </r>
  <r>
    <s v="Pink"/>
    <n v="110.81"/>
    <x v="0"/>
    <n v="110.81"/>
    <d v="2025-08-06T00:00:00"/>
    <n v="24"/>
    <n v="2.4"/>
    <n v="2.4"/>
    <b v="0"/>
    <s v="null"/>
    <s v="No Return"/>
    <n v="2659.44"/>
    <n v="2025"/>
    <s v="August"/>
    <n v="0"/>
    <n v="0"/>
  </r>
  <r>
    <s v="Black"/>
    <n v="61.84"/>
    <x v="0"/>
    <n v="61.84"/>
    <d v="2025-08-06T00:00:00"/>
    <n v="0"/>
    <n v="4.7"/>
    <n v="4.7"/>
    <b v="1"/>
    <s v="Wrong Item"/>
    <s v="Wrong Item"/>
    <n v="0"/>
    <n v="2025"/>
    <s v="August"/>
    <n v="0"/>
    <n v="1"/>
  </r>
  <r>
    <s v="Brown"/>
    <n v="190.03"/>
    <x v="373"/>
    <n v="161.72"/>
    <d v="2025-07-24T00:00:00"/>
    <n v="35"/>
    <n v="4.0999999999999996"/>
    <n v="4.0999999999999996"/>
    <b v="0"/>
    <s v="null"/>
    <s v="No Return"/>
    <n v="5660.2"/>
    <n v="2025"/>
    <s v="July"/>
    <n v="28.310000000000002"/>
    <n v="0"/>
  </r>
  <r>
    <s v="Red"/>
    <n v="74.27"/>
    <x v="0"/>
    <n v="74.27"/>
    <d v="2025-08-06T00:00:00"/>
    <n v="6"/>
    <n v="1.3"/>
    <n v="1.3"/>
    <b v="0"/>
    <s v="null"/>
    <s v="No Return"/>
    <n v="445.62"/>
    <n v="2025"/>
    <s v="August"/>
    <n v="0"/>
    <n v="0"/>
  </r>
  <r>
    <s v="Beige"/>
    <n v="163.77000000000001"/>
    <x v="374"/>
    <n v="113.82"/>
    <d v="2025-08-06T00:00:00"/>
    <n v="10"/>
    <s v="null"/>
    <n v="3"/>
    <b v="0"/>
    <s v="null"/>
    <s v="No Return"/>
    <n v="1138.1999999999998"/>
    <n v="2025"/>
    <s v="August"/>
    <n v="49.950000000000017"/>
    <n v="0"/>
  </r>
  <r>
    <s v="Purple"/>
    <n v="42.28"/>
    <x v="0"/>
    <n v="42.28"/>
    <d v="2025-08-06T00:00:00"/>
    <n v="22"/>
    <n v="1.9"/>
    <n v="1.9"/>
    <b v="0"/>
    <s v="null"/>
    <s v="No Return"/>
    <n v="930.16000000000008"/>
    <n v="2025"/>
    <s v="August"/>
    <n v="0"/>
    <n v="0"/>
  </r>
  <r>
    <s v="Navy"/>
    <n v="52.92"/>
    <x v="0"/>
    <n v="52.92"/>
    <d v="2025-08-06T00:00:00"/>
    <n v="9"/>
    <s v="null"/>
    <n v="3"/>
    <b v="0"/>
    <s v="null"/>
    <s v="No Return"/>
    <n v="476.28000000000003"/>
    <n v="2025"/>
    <s v="August"/>
    <n v="0"/>
    <n v="0"/>
  </r>
  <r>
    <s v="Black"/>
    <n v="40.549999999999997"/>
    <x v="375"/>
    <n v="38.04"/>
    <d v="2024-09-09T00:00:00"/>
    <n v="26"/>
    <n v="3.7"/>
    <n v="3.7"/>
    <b v="1"/>
    <s v="Wrong Item"/>
    <s v="Wrong Item"/>
    <n v="989.04"/>
    <n v="2024"/>
    <s v="September"/>
    <n v="2.509999999999998"/>
    <n v="1"/>
  </r>
  <r>
    <s v="Black"/>
    <n v="129.76"/>
    <x v="0"/>
    <n v="129.76"/>
    <d v="2025-08-06T00:00:00"/>
    <n v="39"/>
    <n v="2.9"/>
    <n v="2.9"/>
    <b v="0"/>
    <s v="null"/>
    <s v="No Return"/>
    <n v="5060.6399999999994"/>
    <n v="2025"/>
    <s v="August"/>
    <n v="0"/>
    <n v="0"/>
  </r>
  <r>
    <s v="Purple"/>
    <n v="63.39"/>
    <x v="0"/>
    <n v="63.39"/>
    <d v="2025-08-06T00:00:00"/>
    <n v="50"/>
    <n v="2.5"/>
    <n v="2.5"/>
    <b v="0"/>
    <s v="null"/>
    <s v="No Return"/>
    <n v="3169.5"/>
    <n v="2025"/>
    <s v="August"/>
    <n v="0"/>
    <n v="0"/>
  </r>
  <r>
    <s v="Navy"/>
    <n v="191.94"/>
    <x v="376"/>
    <n v="189.44"/>
    <d v="2025-08-06T00:00:00"/>
    <n v="39"/>
    <n v="1.2"/>
    <n v="1.2"/>
    <b v="0"/>
    <s v="null"/>
    <s v="No Return"/>
    <n v="7388.16"/>
    <n v="2025"/>
    <s v="August"/>
    <n v="2.5"/>
    <n v="0"/>
  </r>
  <r>
    <s v="Purple"/>
    <n v="63.42"/>
    <x v="0"/>
    <n v="63.42"/>
    <d v="2024-11-12T00:00:00"/>
    <n v="19"/>
    <n v="2.9"/>
    <n v="2.9"/>
    <b v="1"/>
    <s v="Color Mismatch"/>
    <s v="Color Mismatch"/>
    <n v="1204.98"/>
    <n v="2024"/>
    <s v="November"/>
    <n v="0"/>
    <n v="1"/>
  </r>
  <r>
    <s v="Beige"/>
    <n v="35.26"/>
    <x v="0"/>
    <n v="35.26"/>
    <d v="2025-08-06T00:00:00"/>
    <n v="47"/>
    <n v="2.2999999999999998"/>
    <n v="2.2999999999999998"/>
    <b v="0"/>
    <s v="null"/>
    <s v="No Return"/>
    <n v="1657.2199999999998"/>
    <n v="2025"/>
    <s v="August"/>
    <n v="0"/>
    <n v="0"/>
  </r>
  <r>
    <s v="Green"/>
    <n v="44.5"/>
    <x v="0"/>
    <n v="44.5"/>
    <d v="2025-06-13T00:00:00"/>
    <n v="36"/>
    <n v="3.6"/>
    <n v="3.6"/>
    <b v="0"/>
    <s v="null"/>
    <s v="No Return"/>
    <n v="1602"/>
    <n v="2025"/>
    <s v="June"/>
    <n v="0"/>
    <n v="0"/>
  </r>
  <r>
    <s v="White"/>
    <n v="186.78"/>
    <x v="377"/>
    <n v="105.72"/>
    <d v="2024-10-03T00:00:00"/>
    <n v="42"/>
    <n v="2.5"/>
    <n v="2.5"/>
    <b v="1"/>
    <s v="Damaged"/>
    <s v="Damaged"/>
    <n v="4440.24"/>
    <n v="2024"/>
    <s v="October"/>
    <n v="81.06"/>
    <n v="1"/>
  </r>
  <r>
    <s v="Black"/>
    <n v="116.71"/>
    <x v="300"/>
    <n v="52.05"/>
    <d v="2025-08-06T00:00:00"/>
    <n v="15"/>
    <s v="null"/>
    <n v="3"/>
    <b v="0"/>
    <s v="null"/>
    <s v="No Return"/>
    <n v="780.75"/>
    <n v="2025"/>
    <s v="August"/>
    <n v="64.66"/>
    <n v="0"/>
  </r>
  <r>
    <s v="Black"/>
    <n v="24.5"/>
    <x v="0"/>
    <n v="24.5"/>
    <d v="2025-08-06T00:00:00"/>
    <n v="7"/>
    <s v="null"/>
    <n v="3"/>
    <b v="0"/>
    <s v="null"/>
    <s v="No Return"/>
    <n v="171.5"/>
    <n v="2025"/>
    <s v="August"/>
    <n v="0"/>
    <n v="0"/>
  </r>
  <r>
    <s v="Navy"/>
    <n v="23.2"/>
    <x v="0"/>
    <n v="23.2"/>
    <d v="2025-08-06T00:00:00"/>
    <n v="17"/>
    <n v="2.1"/>
    <n v="2.1"/>
    <b v="0"/>
    <s v="null"/>
    <s v="No Return"/>
    <n v="394.4"/>
    <n v="2025"/>
    <s v="August"/>
    <n v="0"/>
    <n v="0"/>
  </r>
  <r>
    <s v="Green"/>
    <n v="73.8"/>
    <x v="0"/>
    <n v="73.8"/>
    <d v="2025-08-06T00:00:00"/>
    <n v="42"/>
    <s v="null"/>
    <n v="3"/>
    <b v="0"/>
    <s v="null"/>
    <s v="No Return"/>
    <n v="3099.6"/>
    <n v="2025"/>
    <s v="August"/>
    <n v="0"/>
    <n v="0"/>
  </r>
  <r>
    <s v="Black"/>
    <n v="51.33"/>
    <x v="0"/>
    <n v="51.33"/>
    <d v="2025-08-06T00:00:00"/>
    <n v="25"/>
    <n v="1.2"/>
    <n v="1.2"/>
    <b v="0"/>
    <s v="null"/>
    <s v="No Return"/>
    <n v="1283.25"/>
    <n v="2025"/>
    <s v="August"/>
    <n v="0"/>
    <n v="0"/>
  </r>
  <r>
    <s v="Green"/>
    <n v="80.209999999999994"/>
    <x v="0"/>
    <n v="80.209999999999994"/>
    <d v="2025-08-06T00:00:00"/>
    <n v="17"/>
    <s v="null"/>
    <n v="3"/>
    <b v="0"/>
    <s v="null"/>
    <s v="No Return"/>
    <n v="1363.57"/>
    <n v="2025"/>
    <s v="August"/>
    <n v="0"/>
    <n v="0"/>
  </r>
  <r>
    <s v="Brown"/>
    <n v="237.65"/>
    <x v="0"/>
    <n v="237.65"/>
    <d v="2025-08-06T00:00:00"/>
    <n v="3"/>
    <n v="3.4"/>
    <n v="3.4"/>
    <b v="0"/>
    <s v="null"/>
    <s v="No Return"/>
    <n v="712.95"/>
    <n v="2025"/>
    <s v="August"/>
    <n v="0"/>
    <n v="0"/>
  </r>
  <r>
    <s v="Brown"/>
    <n v="96.35"/>
    <x v="0"/>
    <n v="96.35"/>
    <d v="2024-12-12T00:00:00"/>
    <n v="34"/>
    <n v="3.7"/>
    <n v="3.7"/>
    <b v="0"/>
    <s v="null"/>
    <s v="No Return"/>
    <n v="3275.8999999999996"/>
    <n v="2024"/>
    <s v="December"/>
    <n v="0"/>
    <n v="0"/>
  </r>
  <r>
    <s v="White"/>
    <n v="91.92"/>
    <x v="0"/>
    <n v="91.92"/>
    <d v="2025-08-06T00:00:00"/>
    <n v="29"/>
    <s v="null"/>
    <n v="3"/>
    <b v="0"/>
    <s v="null"/>
    <s v="No Return"/>
    <n v="2665.68"/>
    <n v="2025"/>
    <s v="August"/>
    <n v="0"/>
    <n v="0"/>
  </r>
  <r>
    <s v="Navy"/>
    <n v="194.05"/>
    <x v="0"/>
    <n v="194.05"/>
    <d v="2025-08-06T00:00:00"/>
    <n v="7"/>
    <n v="1.3"/>
    <n v="1.3"/>
    <b v="0"/>
    <s v="null"/>
    <s v="No Return"/>
    <n v="1358.3500000000001"/>
    <n v="2025"/>
    <s v="August"/>
    <n v="0"/>
    <n v="0"/>
  </r>
  <r>
    <s v="Red"/>
    <n v="166.88"/>
    <x v="0"/>
    <n v="166.88"/>
    <d v="2025-08-06T00:00:00"/>
    <n v="10"/>
    <n v="1.6"/>
    <n v="1.6"/>
    <b v="0"/>
    <s v="null"/>
    <s v="No Return"/>
    <n v="1668.8"/>
    <n v="2025"/>
    <s v="August"/>
    <n v="0"/>
    <n v="0"/>
  </r>
  <r>
    <s v="Red"/>
    <n v="47.01"/>
    <x v="0"/>
    <n v="47.01"/>
    <d v="2025-08-06T00:00:00"/>
    <n v="17"/>
    <n v="1.6"/>
    <n v="1.6"/>
    <b v="0"/>
    <s v="null"/>
    <s v="No Return"/>
    <n v="799.17"/>
    <n v="2025"/>
    <s v="August"/>
    <n v="0"/>
    <n v="0"/>
  </r>
  <r>
    <s v="Pink"/>
    <n v="119.91"/>
    <x v="378"/>
    <n v="95.57"/>
    <d v="2025-08-06T00:00:00"/>
    <n v="15"/>
    <n v="3.8"/>
    <n v="3.8"/>
    <b v="0"/>
    <s v="null"/>
    <s v="No Return"/>
    <n v="1433.55"/>
    <n v="2025"/>
    <s v="August"/>
    <n v="24.340000000000003"/>
    <n v="0"/>
  </r>
  <r>
    <s v="Red"/>
    <n v="73.73"/>
    <x v="314"/>
    <n v="33.770000000000003"/>
    <d v="2025-08-06T00:00:00"/>
    <n v="37"/>
    <n v="4.0999999999999996"/>
    <n v="4.0999999999999996"/>
    <b v="0"/>
    <s v="null"/>
    <s v="No Return"/>
    <n v="1249.49"/>
    <n v="2025"/>
    <s v="August"/>
    <n v="39.96"/>
    <n v="0"/>
  </r>
  <r>
    <s v="Black"/>
    <n v="108.65"/>
    <x v="0"/>
    <n v="108.65"/>
    <d v="2025-08-06T00:00:00"/>
    <n v="26"/>
    <n v="2.4"/>
    <n v="2.4"/>
    <b v="0"/>
    <s v="null"/>
    <s v="No Return"/>
    <n v="2824.9"/>
    <n v="2025"/>
    <s v="August"/>
    <n v="0"/>
    <n v="0"/>
  </r>
  <r>
    <s v="Red"/>
    <n v="186.53"/>
    <x v="0"/>
    <n v="186.53"/>
    <d v="2025-08-06T00:00:00"/>
    <n v="31"/>
    <n v="2.6"/>
    <n v="2.6"/>
    <b v="0"/>
    <s v="null"/>
    <s v="No Return"/>
    <n v="5782.43"/>
    <n v="2025"/>
    <s v="August"/>
    <n v="0"/>
    <n v="0"/>
  </r>
  <r>
    <s v="Red"/>
    <n v="60.34"/>
    <x v="0"/>
    <n v="60.34"/>
    <d v="2025-08-06T00:00:00"/>
    <n v="13"/>
    <s v="null"/>
    <n v="3"/>
    <b v="0"/>
    <s v="null"/>
    <s v="No Return"/>
    <n v="784.42000000000007"/>
    <n v="2025"/>
    <s v="August"/>
    <n v="0"/>
    <n v="0"/>
  </r>
  <r>
    <s v="Navy"/>
    <n v="61.16"/>
    <x v="0"/>
    <n v="61.16"/>
    <d v="2025-08-06T00:00:00"/>
    <n v="28"/>
    <n v="2.2999999999999998"/>
    <n v="2.2999999999999998"/>
    <b v="0"/>
    <s v="null"/>
    <s v="No Return"/>
    <n v="1712.48"/>
    <n v="2025"/>
    <s v="August"/>
    <n v="0"/>
    <n v="0"/>
  </r>
  <r>
    <s v="Green"/>
    <n v="168.85"/>
    <x v="233"/>
    <n v="109.25"/>
    <d v="2025-08-06T00:00:00"/>
    <n v="10"/>
    <n v="3.3"/>
    <n v="3.3"/>
    <b v="0"/>
    <s v="null"/>
    <s v="No Return"/>
    <n v="1092.5"/>
    <n v="2025"/>
    <s v="August"/>
    <n v="59.599999999999994"/>
    <n v="0"/>
  </r>
  <r>
    <s v="Navy"/>
    <n v="60.08"/>
    <x v="0"/>
    <n v="60.08"/>
    <d v="2025-08-06T00:00:00"/>
    <n v="26"/>
    <s v="null"/>
    <n v="3"/>
    <b v="0"/>
    <s v="null"/>
    <s v="No Return"/>
    <n v="1562.08"/>
    <n v="2025"/>
    <s v="August"/>
    <n v="0"/>
    <n v="0"/>
  </r>
  <r>
    <s v="Brown"/>
    <n v="39.39"/>
    <x v="379"/>
    <n v="27.65"/>
    <d v="2025-08-06T00:00:00"/>
    <n v="13"/>
    <n v="4.7"/>
    <n v="4.7"/>
    <b v="0"/>
    <s v="null"/>
    <s v="No Return"/>
    <n v="359.45"/>
    <n v="2025"/>
    <s v="August"/>
    <n v="11.740000000000002"/>
    <n v="0"/>
  </r>
  <r>
    <s v="Pink"/>
    <n v="111.09"/>
    <x v="0"/>
    <n v="111.09"/>
    <d v="2025-08-06T00:00:00"/>
    <n v="24"/>
    <n v="2.2000000000000002"/>
    <n v="2.2000000000000002"/>
    <b v="0"/>
    <s v="null"/>
    <s v="No Return"/>
    <n v="2666.16"/>
    <n v="2025"/>
    <s v="August"/>
    <n v="0"/>
    <n v="0"/>
  </r>
  <r>
    <s v="Green"/>
    <n v="133.51"/>
    <x v="0"/>
    <n v="133.51"/>
    <d v="2025-08-06T00:00:00"/>
    <n v="5"/>
    <n v="1.7"/>
    <n v="1.7"/>
    <b v="1"/>
    <s v="Quality Issue"/>
    <s v="Quality Issue"/>
    <n v="667.55"/>
    <n v="2025"/>
    <s v="August"/>
    <n v="0"/>
    <n v="1"/>
  </r>
  <r>
    <s v="Pink"/>
    <n v="158.9"/>
    <x v="380"/>
    <n v="89.78"/>
    <d v="2025-08-06T00:00:00"/>
    <n v="46"/>
    <s v="null"/>
    <n v="3"/>
    <b v="0"/>
    <s v="null"/>
    <s v="No Return"/>
    <n v="4129.88"/>
    <n v="2025"/>
    <s v="August"/>
    <n v="69.12"/>
    <n v="0"/>
  </r>
  <r>
    <s v="Brown"/>
    <n v="65.27"/>
    <x v="282"/>
    <n v="52.87"/>
    <d v="2024-08-29T00:00:00"/>
    <n v="48"/>
    <n v="3"/>
    <n v="3"/>
    <b v="0"/>
    <s v="null"/>
    <s v="No Return"/>
    <n v="2537.7599999999998"/>
    <n v="2024"/>
    <s v="August"/>
    <n v="12.399999999999999"/>
    <n v="0"/>
  </r>
  <r>
    <s v="Green"/>
    <n v="72.37"/>
    <x v="0"/>
    <n v="72.37"/>
    <d v="2025-08-06T00:00:00"/>
    <n v="24"/>
    <n v="2.9"/>
    <n v="2.9"/>
    <b v="0"/>
    <s v="null"/>
    <s v="No Return"/>
    <n v="1736.88"/>
    <n v="2025"/>
    <s v="August"/>
    <n v="0"/>
    <n v="0"/>
  </r>
  <r>
    <s v="White"/>
    <n v="133.88"/>
    <x v="53"/>
    <n v="105.1"/>
    <d v="2025-08-06T00:00:00"/>
    <n v="42"/>
    <n v="3.1"/>
    <n v="3.1"/>
    <b v="0"/>
    <s v="null"/>
    <s v="No Return"/>
    <n v="4414.2"/>
    <n v="2025"/>
    <s v="August"/>
    <n v="28.78"/>
    <n v="0"/>
  </r>
  <r>
    <s v="Purple"/>
    <n v="74.3"/>
    <x v="0"/>
    <n v="74.3"/>
    <d v="2024-12-07T00:00:00"/>
    <n v="24"/>
    <n v="4.4000000000000004"/>
    <n v="4.4000000000000004"/>
    <b v="0"/>
    <s v="null"/>
    <s v="No Return"/>
    <n v="1783.1999999999998"/>
    <n v="2024"/>
    <s v="December"/>
    <n v="0"/>
    <n v="0"/>
  </r>
  <r>
    <s v="Beige"/>
    <n v="192.74"/>
    <x v="297"/>
    <n v="101.19"/>
    <d v="2025-08-06T00:00:00"/>
    <n v="40"/>
    <n v="2.8"/>
    <n v="2.8"/>
    <b v="0"/>
    <s v="null"/>
    <s v="No Return"/>
    <n v="4047.6"/>
    <n v="2025"/>
    <s v="August"/>
    <n v="91.550000000000011"/>
    <n v="0"/>
  </r>
  <r>
    <s v="Red"/>
    <n v="79.02"/>
    <x v="381"/>
    <n v="77.040000000000006"/>
    <d v="2025-08-06T00:00:00"/>
    <n v="16"/>
    <n v="2.8"/>
    <n v="2.8"/>
    <b v="0"/>
    <s v="null"/>
    <s v="No Return"/>
    <n v="1232.6400000000001"/>
    <n v="2025"/>
    <s v="August"/>
    <n v="1.9799999999999898"/>
    <n v="0"/>
  </r>
  <r>
    <s v="White"/>
    <n v="158.29"/>
    <x v="0"/>
    <n v="158.29"/>
    <d v="2025-08-06T00:00:00"/>
    <n v="5"/>
    <n v="1.6"/>
    <n v="1.6"/>
    <b v="0"/>
    <s v="null"/>
    <s v="No Return"/>
    <n v="791.44999999999993"/>
    <n v="2025"/>
    <s v="August"/>
    <n v="0"/>
    <n v="0"/>
  </r>
  <r>
    <s v="White"/>
    <n v="69.33"/>
    <x v="0"/>
    <n v="69.33"/>
    <d v="2025-08-06T00:00:00"/>
    <n v="26"/>
    <n v="4.9000000000000004"/>
    <n v="4.9000000000000004"/>
    <b v="0"/>
    <s v="null"/>
    <s v="No Return"/>
    <n v="1802.58"/>
    <n v="2025"/>
    <s v="August"/>
    <n v="0"/>
    <n v="0"/>
  </r>
  <r>
    <s v="Brown"/>
    <n v="86.89"/>
    <x v="45"/>
    <n v="69.95"/>
    <d v="2025-08-06T00:00:00"/>
    <n v="49"/>
    <n v="1.3"/>
    <n v="1.3"/>
    <b v="0"/>
    <s v="null"/>
    <s v="No Return"/>
    <n v="3427.55"/>
    <n v="2025"/>
    <s v="August"/>
    <n v="16.939999999999998"/>
    <n v="0"/>
  </r>
  <r>
    <s v="Green"/>
    <n v="162.75"/>
    <x v="0"/>
    <n v="162.75"/>
    <d v="2025-08-06T00:00:00"/>
    <n v="13"/>
    <n v="4.8"/>
    <n v="4.8"/>
    <b v="0"/>
    <s v="null"/>
    <s v="No Return"/>
    <n v="2115.75"/>
    <n v="2025"/>
    <s v="August"/>
    <n v="0"/>
    <n v="0"/>
  </r>
  <r>
    <s v="Blue"/>
    <n v="70.28"/>
    <x v="0"/>
    <n v="70.28"/>
    <d v="2025-08-06T00:00:00"/>
    <n v="27"/>
    <n v="4.7"/>
    <n v="4.7"/>
    <b v="0"/>
    <s v="null"/>
    <s v="No Return"/>
    <n v="1897.56"/>
    <n v="2025"/>
    <s v="August"/>
    <n v="0"/>
    <n v="0"/>
  </r>
  <r>
    <s v="White"/>
    <n v="111.91"/>
    <x v="0"/>
    <n v="111.91"/>
    <d v="2025-07-22T00:00:00"/>
    <n v="28"/>
    <n v="1.8"/>
    <n v="1.8"/>
    <b v="0"/>
    <s v="null"/>
    <s v="No Return"/>
    <n v="3133.48"/>
    <n v="2025"/>
    <s v="July"/>
    <n v="0"/>
    <n v="0"/>
  </r>
  <r>
    <s v="Purple"/>
    <n v="143.76"/>
    <x v="0"/>
    <n v="143.76"/>
    <d v="2025-08-06T00:00:00"/>
    <n v="7"/>
    <n v="2"/>
    <n v="2"/>
    <b v="0"/>
    <s v="null"/>
    <s v="No Return"/>
    <n v="1006.3199999999999"/>
    <n v="2025"/>
    <s v="August"/>
    <n v="0"/>
    <n v="0"/>
  </r>
  <r>
    <s v="Purple"/>
    <n v="169.89"/>
    <x v="0"/>
    <n v="169.89"/>
    <d v="2025-08-06T00:00:00"/>
    <n v="17"/>
    <n v="1.3"/>
    <n v="1.3"/>
    <b v="0"/>
    <s v="null"/>
    <s v="No Return"/>
    <n v="2888.1299999999997"/>
    <n v="2025"/>
    <s v="August"/>
    <n v="0"/>
    <n v="0"/>
  </r>
  <r>
    <s v="White"/>
    <n v="72.290000000000006"/>
    <x v="0"/>
    <n v="72.290000000000006"/>
    <d v="2025-08-06T00:00:00"/>
    <n v="0"/>
    <s v="null"/>
    <n v="3"/>
    <b v="0"/>
    <s v="null"/>
    <s v="No Return"/>
    <n v="0"/>
    <n v="2025"/>
    <s v="August"/>
    <n v="0"/>
    <n v="0"/>
  </r>
  <r>
    <s v="Purple"/>
    <n v="136.19999999999999"/>
    <x v="102"/>
    <n v="122.31"/>
    <d v="2025-08-06T00:00:00"/>
    <n v="10"/>
    <n v="3.6"/>
    <n v="3.6"/>
    <b v="0"/>
    <s v="null"/>
    <s v="No Return"/>
    <n v="1223.0999999999999"/>
    <n v="2025"/>
    <s v="August"/>
    <n v="13.889999999999986"/>
    <n v="0"/>
  </r>
  <r>
    <s v="Red"/>
    <n v="92.5"/>
    <x v="0"/>
    <n v="92.5"/>
    <d v="2025-08-06T00:00:00"/>
    <n v="15"/>
    <n v="2.7"/>
    <n v="2.7"/>
    <b v="0"/>
    <s v="null"/>
    <s v="No Return"/>
    <n v="1387.5"/>
    <n v="2025"/>
    <s v="August"/>
    <n v="0"/>
    <n v="0"/>
  </r>
  <r>
    <s v="Purple"/>
    <n v="89.5"/>
    <x v="0"/>
    <n v="89.5"/>
    <d v="2025-08-06T00:00:00"/>
    <n v="5"/>
    <n v="4.5"/>
    <n v="4.5"/>
    <b v="0"/>
    <s v="null"/>
    <s v="No Return"/>
    <n v="447.5"/>
    <n v="2025"/>
    <s v="August"/>
    <n v="0"/>
    <n v="0"/>
  </r>
  <r>
    <s v="Beige"/>
    <n v="161.51"/>
    <x v="0"/>
    <n v="161.51"/>
    <d v="2024-11-02T00:00:00"/>
    <n v="22"/>
    <n v="4.7"/>
    <n v="4.7"/>
    <b v="0"/>
    <s v="null"/>
    <s v="No Return"/>
    <n v="3553.22"/>
    <n v="2024"/>
    <s v="November"/>
    <n v="0"/>
    <n v="0"/>
  </r>
  <r>
    <s v="Brown"/>
    <n v="38.119999999999997"/>
    <x v="0"/>
    <n v="38.119999999999997"/>
    <d v="2025-08-06T00:00:00"/>
    <n v="18"/>
    <n v="4.4000000000000004"/>
    <n v="4.4000000000000004"/>
    <b v="1"/>
    <s v="Damaged"/>
    <s v="Damaged"/>
    <n v="686.16"/>
    <n v="2025"/>
    <s v="August"/>
    <n v="0"/>
    <n v="1"/>
  </r>
  <r>
    <s v="Purple"/>
    <n v="100.08"/>
    <x v="0"/>
    <n v="100.08"/>
    <d v="2025-08-06T00:00:00"/>
    <n v="23"/>
    <n v="4.8"/>
    <n v="4.8"/>
    <b v="0"/>
    <s v="null"/>
    <s v="No Return"/>
    <n v="2301.84"/>
    <n v="2025"/>
    <s v="August"/>
    <n v="0"/>
    <n v="0"/>
  </r>
  <r>
    <s v="White"/>
    <n v="161.79"/>
    <x v="0"/>
    <n v="161.79"/>
    <d v="2025-08-06T00:00:00"/>
    <n v="44"/>
    <n v="3.9"/>
    <n v="3.9"/>
    <b v="0"/>
    <s v="null"/>
    <s v="No Return"/>
    <n v="7118.7599999999993"/>
    <n v="2025"/>
    <s v="August"/>
    <n v="0"/>
    <n v="0"/>
  </r>
  <r>
    <s v="Black"/>
    <n v="46.42"/>
    <x v="0"/>
    <n v="46.42"/>
    <d v="2025-08-06T00:00:00"/>
    <n v="2"/>
    <n v="3.7"/>
    <n v="3.7"/>
    <b v="1"/>
    <s v="Changed Mind"/>
    <s v="Changed Mind"/>
    <n v="92.84"/>
    <n v="2025"/>
    <s v="August"/>
    <n v="0"/>
    <n v="1"/>
  </r>
  <r>
    <s v="Brown"/>
    <n v="199.33"/>
    <x v="258"/>
    <n v="111.03"/>
    <d v="2024-11-20T00:00:00"/>
    <n v="19"/>
    <n v="1.8"/>
    <n v="1.8"/>
    <b v="0"/>
    <s v="null"/>
    <s v="No Return"/>
    <n v="2109.5700000000002"/>
    <n v="2024"/>
    <s v="November"/>
    <n v="88.300000000000011"/>
    <n v="0"/>
  </r>
  <r>
    <s v="Black"/>
    <n v="25.77"/>
    <x v="0"/>
    <n v="25.77"/>
    <d v="2025-08-06T00:00:00"/>
    <n v="5"/>
    <n v="3.1"/>
    <n v="3.1"/>
    <b v="0"/>
    <s v="null"/>
    <s v="No Return"/>
    <n v="128.85"/>
    <n v="2025"/>
    <s v="August"/>
    <n v="0"/>
    <n v="0"/>
  </r>
  <r>
    <s v="Navy"/>
    <n v="180.67"/>
    <x v="0"/>
    <n v="180.67"/>
    <d v="2025-08-06T00:00:00"/>
    <n v="31"/>
    <n v="4.4000000000000004"/>
    <n v="4.4000000000000004"/>
    <b v="0"/>
    <s v="null"/>
    <s v="No Return"/>
    <n v="5600.7699999999995"/>
    <n v="2025"/>
    <s v="August"/>
    <n v="0"/>
    <n v="0"/>
  </r>
  <r>
    <s v="Green"/>
    <n v="198.13"/>
    <x v="382"/>
    <n v="106.79"/>
    <d v="2025-05-19T00:00:00"/>
    <n v="8"/>
    <n v="3.2"/>
    <n v="3.2"/>
    <b v="0"/>
    <s v="null"/>
    <s v="No Return"/>
    <n v="854.32"/>
    <n v="2025"/>
    <s v="May"/>
    <n v="91.339999999999989"/>
    <n v="0"/>
  </r>
  <r>
    <s v="Navy"/>
    <n v="161.53"/>
    <x v="383"/>
    <n v="152.97"/>
    <d v="2025-08-06T00:00:00"/>
    <n v="33"/>
    <n v="3.7"/>
    <n v="3.7"/>
    <b v="0"/>
    <s v="null"/>
    <s v="No Return"/>
    <n v="5048.01"/>
    <n v="2025"/>
    <s v="August"/>
    <n v="8.5600000000000023"/>
    <n v="0"/>
  </r>
  <r>
    <s v="Gray"/>
    <n v="25.97"/>
    <x v="0"/>
    <n v="25.97"/>
    <d v="2024-11-28T00:00:00"/>
    <n v="31"/>
    <n v="1.2"/>
    <n v="1.2"/>
    <b v="0"/>
    <s v="null"/>
    <s v="No Return"/>
    <n v="805.06999999999994"/>
    <n v="2024"/>
    <s v="November"/>
    <n v="0"/>
    <n v="0"/>
  </r>
  <r>
    <s v="Beige"/>
    <n v="85"/>
    <x v="384"/>
    <n v="51.09"/>
    <d v="2025-08-06T00:00:00"/>
    <n v="44"/>
    <n v="3"/>
    <n v="3"/>
    <b v="0"/>
    <s v="null"/>
    <s v="No Return"/>
    <n v="2247.96"/>
    <n v="2025"/>
    <s v="August"/>
    <n v="33.909999999999997"/>
    <n v="0"/>
  </r>
  <r>
    <s v="Pink"/>
    <n v="75.03"/>
    <x v="5"/>
    <n v="66.849999999999994"/>
    <d v="2025-08-06T00:00:00"/>
    <n v="12"/>
    <n v="1.2"/>
    <n v="1.2"/>
    <b v="0"/>
    <s v="null"/>
    <s v="No Return"/>
    <n v="802.19999999999993"/>
    <n v="2025"/>
    <s v="August"/>
    <n v="8.1800000000000068"/>
    <n v="0"/>
  </r>
  <r>
    <s v="Beige"/>
    <n v="33.880000000000003"/>
    <x v="0"/>
    <n v="33.880000000000003"/>
    <d v="2025-08-06T00:00:00"/>
    <n v="9"/>
    <s v="null"/>
    <n v="3"/>
    <b v="0"/>
    <s v="null"/>
    <s v="No Return"/>
    <n v="304.92"/>
    <n v="2025"/>
    <s v="August"/>
    <n v="0"/>
    <n v="0"/>
  </r>
  <r>
    <s v="Purple"/>
    <n v="142"/>
    <x v="73"/>
    <n v="124.53"/>
    <d v="2025-08-06T00:00:00"/>
    <n v="39"/>
    <n v="3.3"/>
    <n v="3.3"/>
    <b v="0"/>
    <s v="null"/>
    <s v="No Return"/>
    <n v="4856.67"/>
    <n v="2025"/>
    <s v="August"/>
    <n v="17.47"/>
    <n v="0"/>
  </r>
  <r>
    <s v="Green"/>
    <n v="125.46"/>
    <x v="0"/>
    <n v="125.46"/>
    <d v="2025-08-06T00:00:00"/>
    <n v="26"/>
    <n v="1.1000000000000001"/>
    <n v="1.1000000000000001"/>
    <b v="0"/>
    <s v="null"/>
    <s v="No Return"/>
    <n v="3261.96"/>
    <n v="2025"/>
    <s v="August"/>
    <n v="0"/>
    <n v="0"/>
  </r>
  <r>
    <s v="Blue"/>
    <n v="138.79"/>
    <x v="0"/>
    <n v="138.79"/>
    <d v="2025-08-06T00:00:00"/>
    <n v="16"/>
    <s v="null"/>
    <n v="3"/>
    <b v="1"/>
    <s v="Size Issue"/>
    <s v="Size Issue"/>
    <n v="2220.64"/>
    <n v="2025"/>
    <s v="August"/>
    <n v="0"/>
    <n v="1"/>
  </r>
  <r>
    <s v="Pink"/>
    <n v="81.81"/>
    <x v="385"/>
    <n v="50.8"/>
    <d v="2025-02-16T00:00:00"/>
    <n v="44"/>
    <s v="null"/>
    <n v="3"/>
    <b v="0"/>
    <s v="null"/>
    <s v="No Return"/>
    <n v="2235.1999999999998"/>
    <n v="2025"/>
    <s v="February"/>
    <n v="31.010000000000005"/>
    <n v="0"/>
  </r>
  <r>
    <s v="Brown"/>
    <n v="78.260000000000005"/>
    <x v="386"/>
    <n v="41.24"/>
    <d v="2025-08-06T00:00:00"/>
    <n v="20"/>
    <n v="4"/>
    <n v="4"/>
    <b v="0"/>
    <s v="null"/>
    <s v="No Return"/>
    <n v="824.80000000000007"/>
    <n v="2025"/>
    <s v="August"/>
    <n v="37.020000000000003"/>
    <n v="0"/>
  </r>
  <r>
    <s v="Navy"/>
    <n v="119.33"/>
    <x v="268"/>
    <n v="100.24"/>
    <d v="2024-08-16T00:00:00"/>
    <n v="35"/>
    <s v="null"/>
    <n v="3"/>
    <b v="0"/>
    <s v="null"/>
    <s v="No Return"/>
    <n v="3508.3999999999996"/>
    <n v="2024"/>
    <s v="August"/>
    <n v="19.090000000000003"/>
    <n v="0"/>
  </r>
  <r>
    <s v="Black"/>
    <n v="52.97"/>
    <x v="0"/>
    <n v="52.97"/>
    <d v="2025-07-26T00:00:00"/>
    <n v="36"/>
    <n v="4.5999999999999996"/>
    <n v="4.5999999999999996"/>
    <b v="0"/>
    <s v="null"/>
    <s v="No Return"/>
    <n v="1906.92"/>
    <n v="2025"/>
    <s v="July"/>
    <n v="0"/>
    <n v="0"/>
  </r>
  <r>
    <s v="Blue"/>
    <n v="69.48"/>
    <x v="0"/>
    <n v="69.48"/>
    <d v="2025-08-06T00:00:00"/>
    <n v="17"/>
    <n v="3.4"/>
    <n v="3.4"/>
    <b v="0"/>
    <s v="null"/>
    <s v="No Return"/>
    <n v="1181.1600000000001"/>
    <n v="2025"/>
    <s v="August"/>
    <n v="0"/>
    <n v="0"/>
  </r>
  <r>
    <s v="Gray"/>
    <n v="177.82"/>
    <x v="0"/>
    <n v="177.82"/>
    <d v="2025-08-06T00:00:00"/>
    <n v="9"/>
    <n v="1.1000000000000001"/>
    <n v="1.1000000000000001"/>
    <b v="0"/>
    <s v="null"/>
    <s v="No Return"/>
    <n v="1600.3799999999999"/>
    <n v="2025"/>
    <s v="August"/>
    <n v="0"/>
    <n v="0"/>
  </r>
  <r>
    <s v="Pink"/>
    <n v="142.71"/>
    <x v="0"/>
    <n v="142.71"/>
    <d v="2025-08-06T00:00:00"/>
    <n v="28"/>
    <n v="1"/>
    <n v="1"/>
    <b v="0"/>
    <s v="null"/>
    <s v="No Return"/>
    <n v="3995.88"/>
    <n v="2025"/>
    <s v="August"/>
    <n v="0"/>
    <n v="0"/>
  </r>
  <r>
    <s v="Blue"/>
    <n v="105.21"/>
    <x v="0"/>
    <n v="105.21"/>
    <d v="2024-11-02T00:00:00"/>
    <n v="41"/>
    <n v="4.9000000000000004"/>
    <n v="4.9000000000000004"/>
    <b v="0"/>
    <s v="null"/>
    <s v="No Return"/>
    <n v="4313.6099999999997"/>
    <n v="2024"/>
    <s v="November"/>
    <n v="0"/>
    <n v="0"/>
  </r>
  <r>
    <s v="Gray"/>
    <n v="65.09"/>
    <x v="355"/>
    <n v="32.68"/>
    <d v="2025-08-06T00:00:00"/>
    <n v="32"/>
    <n v="4.9000000000000004"/>
    <n v="4.9000000000000004"/>
    <b v="0"/>
    <s v="null"/>
    <s v="No Return"/>
    <n v="1045.76"/>
    <n v="2025"/>
    <s v="August"/>
    <n v="32.410000000000004"/>
    <n v="0"/>
  </r>
  <r>
    <s v="Navy"/>
    <n v="167.39"/>
    <x v="0"/>
    <n v="167.39"/>
    <d v="2025-08-06T00:00:00"/>
    <n v="43"/>
    <n v="1.8"/>
    <n v="1.8"/>
    <b v="0"/>
    <s v="null"/>
    <s v="No Return"/>
    <n v="7197.7699999999995"/>
    <n v="2025"/>
    <s v="August"/>
    <n v="0"/>
    <n v="0"/>
  </r>
  <r>
    <s v="Red"/>
    <n v="49.89"/>
    <x v="0"/>
    <n v="49.89"/>
    <d v="2025-08-06T00:00:00"/>
    <n v="32"/>
    <n v="2.4"/>
    <n v="2.4"/>
    <b v="0"/>
    <s v="null"/>
    <s v="No Return"/>
    <n v="1596.48"/>
    <n v="2025"/>
    <s v="August"/>
    <n v="0"/>
    <n v="0"/>
  </r>
  <r>
    <s v="White"/>
    <n v="218.06"/>
    <x v="0"/>
    <n v="218.06"/>
    <d v="2025-08-06T00:00:00"/>
    <n v="32"/>
    <n v="4"/>
    <n v="4"/>
    <b v="0"/>
    <s v="null"/>
    <s v="No Return"/>
    <n v="6977.92"/>
    <n v="2025"/>
    <s v="August"/>
    <n v="0"/>
    <n v="0"/>
  </r>
  <r>
    <s v="White"/>
    <n v="66.64"/>
    <x v="7"/>
    <n v="52.11"/>
    <d v="2025-08-06T00:00:00"/>
    <n v="25"/>
    <n v="3.5"/>
    <n v="3.5"/>
    <b v="1"/>
    <s v="Changed Mind"/>
    <s v="Changed Mind"/>
    <n v="1302.75"/>
    <n v="2025"/>
    <s v="August"/>
    <n v="14.530000000000001"/>
    <n v="1"/>
  </r>
  <r>
    <s v="Gray"/>
    <n v="124.69"/>
    <x v="319"/>
    <n v="73.69"/>
    <d v="2025-08-06T00:00:00"/>
    <n v="9"/>
    <n v="4.0999999999999996"/>
    <n v="4.0999999999999996"/>
    <b v="0"/>
    <s v="null"/>
    <s v="No Return"/>
    <n v="663.21"/>
    <n v="2025"/>
    <s v="August"/>
    <n v="51"/>
    <n v="0"/>
  </r>
  <r>
    <s v="Pink"/>
    <n v="28.24"/>
    <x v="175"/>
    <n v="14.63"/>
    <d v="2025-08-06T00:00:00"/>
    <n v="20"/>
    <n v="4.5"/>
    <n v="4.5"/>
    <b v="0"/>
    <s v="null"/>
    <s v="No Return"/>
    <n v="292.60000000000002"/>
    <n v="2025"/>
    <s v="August"/>
    <n v="13.609999999999998"/>
    <n v="0"/>
  </r>
  <r>
    <s v="Purple"/>
    <n v="76.39"/>
    <x v="17"/>
    <n v="35.22"/>
    <d v="2025-08-06T00:00:00"/>
    <n v="15"/>
    <n v="1.5"/>
    <n v="1.5"/>
    <b v="0"/>
    <s v="null"/>
    <s v="No Return"/>
    <n v="528.29999999999995"/>
    <n v="2025"/>
    <s v="August"/>
    <n v="41.17"/>
    <n v="0"/>
  </r>
  <r>
    <s v="Blue"/>
    <n v="96.82"/>
    <x v="0"/>
    <n v="96.82"/>
    <d v="2025-08-06T00:00:00"/>
    <n v="0"/>
    <n v="1.1000000000000001"/>
    <n v="1.1000000000000001"/>
    <b v="0"/>
    <s v="null"/>
    <s v="No Return"/>
    <n v="0"/>
    <n v="2025"/>
    <s v="August"/>
    <n v="0"/>
    <n v="0"/>
  </r>
  <r>
    <s v="Navy"/>
    <n v="159.25"/>
    <x v="387"/>
    <n v="114.34"/>
    <d v="2025-08-06T00:00:00"/>
    <n v="1"/>
    <s v="null"/>
    <n v="3"/>
    <b v="1"/>
    <s v="Wrong Item"/>
    <s v="Wrong Item"/>
    <n v="114.34"/>
    <n v="2025"/>
    <s v="August"/>
    <n v="44.91"/>
    <n v="1"/>
  </r>
  <r>
    <s v="Navy"/>
    <n v="171.93"/>
    <x v="388"/>
    <n v="82.01"/>
    <d v="2025-08-06T00:00:00"/>
    <n v="28"/>
    <n v="2.2000000000000002"/>
    <n v="2.2000000000000002"/>
    <b v="0"/>
    <s v="null"/>
    <s v="No Return"/>
    <n v="2296.2800000000002"/>
    <n v="2025"/>
    <s v="August"/>
    <n v="89.92"/>
    <n v="0"/>
  </r>
  <r>
    <s v="Brown"/>
    <n v="85.25"/>
    <x v="0"/>
    <n v="85.25"/>
    <d v="2025-08-06T00:00:00"/>
    <n v="11"/>
    <s v="null"/>
    <n v="3"/>
    <b v="0"/>
    <s v="null"/>
    <s v="No Return"/>
    <n v="937.75"/>
    <n v="2025"/>
    <s v="August"/>
    <n v="0"/>
    <n v="0"/>
  </r>
  <r>
    <s v="Pink"/>
    <n v="70.48"/>
    <x v="0"/>
    <n v="70.48"/>
    <d v="2024-11-27T00:00:00"/>
    <n v="22"/>
    <n v="1.2"/>
    <n v="1.2"/>
    <b v="0"/>
    <s v="null"/>
    <s v="No Return"/>
    <n v="1550.5600000000002"/>
    <n v="2024"/>
    <s v="November"/>
    <n v="0"/>
    <n v="0"/>
  </r>
  <r>
    <s v="Brown"/>
    <n v="203.02"/>
    <x v="0"/>
    <n v="203.02"/>
    <d v="2025-05-17T00:00:00"/>
    <n v="23"/>
    <n v="3.5"/>
    <n v="3.5"/>
    <b v="1"/>
    <s v="Quality Issue"/>
    <s v="Quality Issue"/>
    <n v="4669.46"/>
    <n v="2025"/>
    <s v="May"/>
    <n v="0"/>
    <n v="1"/>
  </r>
  <r>
    <s v="Pink"/>
    <n v="115.39"/>
    <x v="305"/>
    <n v="102.47"/>
    <d v="2025-08-06T00:00:00"/>
    <n v="4"/>
    <n v="3.8"/>
    <n v="3.8"/>
    <b v="0"/>
    <s v="null"/>
    <s v="No Return"/>
    <n v="409.88"/>
    <n v="2025"/>
    <s v="August"/>
    <n v="12.920000000000002"/>
    <n v="0"/>
  </r>
  <r>
    <s v="Pink"/>
    <n v="27.91"/>
    <x v="355"/>
    <n v="14.01"/>
    <d v="2025-02-13T00:00:00"/>
    <n v="12"/>
    <n v="2.6"/>
    <n v="2.6"/>
    <b v="0"/>
    <s v="null"/>
    <s v="No Return"/>
    <n v="168.12"/>
    <n v="2025"/>
    <s v="February"/>
    <n v="13.9"/>
    <n v="0"/>
  </r>
  <r>
    <s v="Navy"/>
    <n v="79.69"/>
    <x v="0"/>
    <n v="79.69"/>
    <d v="2025-08-06T00:00:00"/>
    <n v="44"/>
    <n v="1.6"/>
    <n v="1.6"/>
    <b v="0"/>
    <s v="null"/>
    <s v="No Return"/>
    <n v="3506.3599999999997"/>
    <n v="2025"/>
    <s v="August"/>
    <n v="0"/>
    <n v="0"/>
  </r>
  <r>
    <s v="Brown"/>
    <n v="47.22"/>
    <x v="0"/>
    <n v="47.22"/>
    <d v="2025-08-06T00:00:00"/>
    <n v="19"/>
    <n v="1.9"/>
    <n v="1.9"/>
    <b v="0"/>
    <s v="null"/>
    <s v="No Return"/>
    <n v="897.18"/>
    <n v="2025"/>
    <s v="August"/>
    <n v="0"/>
    <n v="0"/>
  </r>
  <r>
    <s v="Brown"/>
    <n v="172.27"/>
    <x v="373"/>
    <n v="146.6"/>
    <d v="2025-08-06T00:00:00"/>
    <n v="8"/>
    <n v="3.7"/>
    <n v="3.7"/>
    <b v="0"/>
    <s v="null"/>
    <s v="No Return"/>
    <n v="1172.8"/>
    <n v="2025"/>
    <s v="August"/>
    <n v="25.670000000000016"/>
    <n v="0"/>
  </r>
  <r>
    <s v="Black"/>
    <n v="27.9"/>
    <x v="0"/>
    <n v="27.9"/>
    <d v="2025-08-06T00:00:00"/>
    <n v="27"/>
    <n v="3"/>
    <n v="3"/>
    <b v="1"/>
    <s v="Changed Mind"/>
    <s v="Changed Mind"/>
    <n v="753.3"/>
    <n v="2025"/>
    <s v="August"/>
    <n v="0"/>
    <n v="1"/>
  </r>
  <r>
    <s v="Beige"/>
    <n v="139.26"/>
    <x v="0"/>
    <n v="139.26"/>
    <d v="2025-01-02T00:00:00"/>
    <n v="32"/>
    <n v="3.4"/>
    <n v="3.4"/>
    <b v="0"/>
    <s v="null"/>
    <s v="No Return"/>
    <n v="4456.32"/>
    <n v="2025"/>
    <s v="January"/>
    <n v="0"/>
    <n v="0"/>
  </r>
  <r>
    <s v="Gray"/>
    <n v="30.47"/>
    <x v="0"/>
    <n v="30.47"/>
    <d v="2025-08-06T00:00:00"/>
    <n v="34"/>
    <n v="4.2"/>
    <n v="4.2"/>
    <b v="0"/>
    <s v="null"/>
    <s v="No Return"/>
    <n v="1035.98"/>
    <n v="2025"/>
    <s v="August"/>
    <n v="0"/>
    <n v="0"/>
  </r>
  <r>
    <s v="Purple"/>
    <n v="141.53"/>
    <x v="69"/>
    <n v="85.2"/>
    <d v="2025-08-06T00:00:00"/>
    <n v="47"/>
    <n v="3.5"/>
    <n v="3.5"/>
    <b v="0"/>
    <s v="null"/>
    <s v="No Return"/>
    <n v="4004.4"/>
    <n v="2025"/>
    <s v="August"/>
    <n v="56.33"/>
    <n v="0"/>
  </r>
  <r>
    <s v="Gray"/>
    <n v="47.45"/>
    <x v="11"/>
    <n v="35.869999999999997"/>
    <d v="2025-06-15T00:00:00"/>
    <n v="42"/>
    <n v="2.8"/>
    <n v="2.8"/>
    <b v="0"/>
    <s v="null"/>
    <s v="No Return"/>
    <n v="1506.54"/>
    <n v="2025"/>
    <s v="June"/>
    <n v="11.580000000000005"/>
    <n v="0"/>
  </r>
  <r>
    <s v="Navy"/>
    <n v="51.39"/>
    <x v="165"/>
    <n v="48.15"/>
    <d v="2025-08-06T00:00:00"/>
    <n v="46"/>
    <s v="null"/>
    <n v="3"/>
    <b v="0"/>
    <s v="null"/>
    <s v="No Return"/>
    <n v="2214.9"/>
    <n v="2025"/>
    <s v="August"/>
    <n v="3.240000000000002"/>
    <n v="0"/>
  </r>
  <r>
    <s v="White"/>
    <n v="74.13"/>
    <x v="0"/>
    <n v="74.13"/>
    <d v="2024-11-13T00:00:00"/>
    <n v="23"/>
    <s v="null"/>
    <n v="3"/>
    <b v="0"/>
    <s v="null"/>
    <s v="No Return"/>
    <n v="1704.9899999999998"/>
    <n v="2024"/>
    <s v="November"/>
    <n v="0"/>
    <n v="0"/>
  </r>
  <r>
    <s v="Purple"/>
    <n v="156.13999999999999"/>
    <x v="389"/>
    <n v="148.33000000000001"/>
    <d v="2025-08-06T00:00:00"/>
    <n v="39"/>
    <s v="null"/>
    <n v="3"/>
    <b v="0"/>
    <s v="null"/>
    <s v="No Return"/>
    <n v="5784.8700000000008"/>
    <n v="2025"/>
    <s v="August"/>
    <n v="7.8099999999999739"/>
    <n v="0"/>
  </r>
  <r>
    <s v="Green"/>
    <n v="105.3"/>
    <x v="0"/>
    <n v="105.3"/>
    <d v="2025-08-06T00:00:00"/>
    <n v="1"/>
    <n v="3"/>
    <n v="3"/>
    <b v="0"/>
    <s v="null"/>
    <s v="No Return"/>
    <n v="105.3"/>
    <n v="2025"/>
    <s v="August"/>
    <n v="0"/>
    <n v="0"/>
  </r>
  <r>
    <s v="Navy"/>
    <n v="126.76"/>
    <x v="0"/>
    <n v="126.76"/>
    <d v="2025-08-06T00:00:00"/>
    <n v="24"/>
    <n v="2.2000000000000002"/>
    <n v="2.2000000000000002"/>
    <b v="0"/>
    <s v="null"/>
    <s v="No Return"/>
    <n v="3042.2400000000002"/>
    <n v="2025"/>
    <s v="August"/>
    <n v="0"/>
    <n v="0"/>
  </r>
  <r>
    <s v="Navy"/>
    <n v="35.409999999999997"/>
    <x v="0"/>
    <n v="35.409999999999997"/>
    <d v="2025-08-06T00:00:00"/>
    <n v="48"/>
    <n v="4.3"/>
    <n v="4.3"/>
    <b v="1"/>
    <s v="Damaged"/>
    <s v="Damaged"/>
    <n v="1699.6799999999998"/>
    <n v="2025"/>
    <s v="August"/>
    <n v="0"/>
    <n v="1"/>
  </r>
  <r>
    <s v="White"/>
    <n v="80.040000000000006"/>
    <x v="0"/>
    <n v="80.040000000000006"/>
    <d v="2025-08-06T00:00:00"/>
    <n v="13"/>
    <n v="2.2999999999999998"/>
    <n v="2.2999999999999998"/>
    <b v="0"/>
    <s v="null"/>
    <s v="No Return"/>
    <n v="1040.52"/>
    <n v="2025"/>
    <s v="August"/>
    <n v="0"/>
    <n v="0"/>
  </r>
  <r>
    <s v="Navy"/>
    <n v="68.16"/>
    <x v="0"/>
    <n v="68.16"/>
    <d v="2025-08-06T00:00:00"/>
    <n v="34"/>
    <n v="2.7"/>
    <n v="2.7"/>
    <b v="0"/>
    <s v="null"/>
    <s v="No Return"/>
    <n v="2317.44"/>
    <n v="2025"/>
    <s v="August"/>
    <n v="0"/>
    <n v="0"/>
  </r>
  <r>
    <s v="White"/>
    <n v="60.87"/>
    <x v="0"/>
    <n v="60.87"/>
    <d v="2025-08-06T00:00:00"/>
    <n v="35"/>
    <s v="null"/>
    <n v="3"/>
    <b v="0"/>
    <s v="null"/>
    <s v="No Return"/>
    <n v="2130.4499999999998"/>
    <n v="2025"/>
    <s v="August"/>
    <n v="0"/>
    <n v="0"/>
  </r>
  <r>
    <s v="Brown"/>
    <n v="59.8"/>
    <x v="0"/>
    <n v="59.8"/>
    <d v="2025-04-06T00:00:00"/>
    <n v="50"/>
    <n v="2.2000000000000002"/>
    <n v="2.2000000000000002"/>
    <b v="1"/>
    <s v="Size Issue"/>
    <s v="Size Issue"/>
    <n v="2990"/>
    <n v="2025"/>
    <s v="April"/>
    <n v="0"/>
    <n v="1"/>
  </r>
  <r>
    <s v="Black"/>
    <n v="75.83"/>
    <x v="0"/>
    <n v="75.83"/>
    <d v="2025-08-06T00:00:00"/>
    <n v="8"/>
    <n v="2"/>
    <n v="2"/>
    <b v="0"/>
    <s v="null"/>
    <s v="No Return"/>
    <n v="606.64"/>
    <n v="2025"/>
    <s v="August"/>
    <n v="0"/>
    <n v="0"/>
  </r>
  <r>
    <s v="Beige"/>
    <n v="55.97"/>
    <x v="0"/>
    <n v="55.97"/>
    <d v="2025-08-06T00:00:00"/>
    <n v="30"/>
    <s v="null"/>
    <n v="3"/>
    <b v="0"/>
    <s v="null"/>
    <s v="No Return"/>
    <n v="1679.1"/>
    <n v="2025"/>
    <s v="August"/>
    <n v="0"/>
    <n v="0"/>
  </r>
  <r>
    <s v="Beige"/>
    <n v="190.52"/>
    <x v="200"/>
    <n v="104.4"/>
    <d v="2025-08-06T00:00:00"/>
    <n v="2"/>
    <n v="1.1000000000000001"/>
    <n v="1.1000000000000001"/>
    <b v="0"/>
    <s v="null"/>
    <s v="No Return"/>
    <n v="208.8"/>
    <n v="2025"/>
    <s v="August"/>
    <n v="86.12"/>
    <n v="0"/>
  </r>
  <r>
    <s v="Pink"/>
    <n v="89.19"/>
    <x v="390"/>
    <n v="80"/>
    <d v="2025-08-06T00:00:00"/>
    <n v="4"/>
    <s v="null"/>
    <n v="3"/>
    <b v="0"/>
    <s v="null"/>
    <s v="No Return"/>
    <n v="320"/>
    <n v="2025"/>
    <s v="August"/>
    <n v="9.1899999999999977"/>
    <n v="0"/>
  </r>
  <r>
    <s v="White"/>
    <n v="79.59"/>
    <x v="391"/>
    <n v="72.510000000000005"/>
    <d v="2025-08-06T00:00:00"/>
    <n v="16"/>
    <n v="4.5999999999999996"/>
    <n v="4.5999999999999996"/>
    <b v="1"/>
    <s v="Wrong Item"/>
    <s v="Wrong Item"/>
    <n v="1160.1600000000001"/>
    <n v="2025"/>
    <s v="August"/>
    <n v="7.0799999999999983"/>
    <n v="1"/>
  </r>
  <r>
    <s v="Gray"/>
    <n v="84.8"/>
    <x v="0"/>
    <n v="84.8"/>
    <d v="2025-07-08T00:00:00"/>
    <n v="46"/>
    <n v="4.5999999999999996"/>
    <n v="4.5999999999999996"/>
    <b v="0"/>
    <s v="null"/>
    <s v="No Return"/>
    <n v="3900.7999999999997"/>
    <n v="2025"/>
    <s v="July"/>
    <n v="0"/>
    <n v="0"/>
  </r>
  <r>
    <s v="Black"/>
    <n v="69.209999999999994"/>
    <x v="0"/>
    <n v="69.209999999999994"/>
    <d v="2025-08-06T00:00:00"/>
    <n v="41"/>
    <s v="null"/>
    <n v="3"/>
    <b v="0"/>
    <s v="null"/>
    <s v="No Return"/>
    <n v="2837.6099999999997"/>
    <n v="2025"/>
    <s v="August"/>
    <n v="0"/>
    <n v="0"/>
  </r>
  <r>
    <s v="Navy"/>
    <n v="229.17"/>
    <x v="0"/>
    <n v="229.17"/>
    <d v="2025-07-17T00:00:00"/>
    <n v="37"/>
    <n v="2"/>
    <n v="2"/>
    <b v="0"/>
    <s v="null"/>
    <s v="No Return"/>
    <n v="8479.2899999999991"/>
    <n v="2025"/>
    <s v="July"/>
    <n v="0"/>
    <n v="0"/>
  </r>
  <r>
    <s v="White"/>
    <n v="103.9"/>
    <x v="0"/>
    <n v="103.9"/>
    <d v="2025-08-06T00:00:00"/>
    <n v="40"/>
    <n v="4.4000000000000004"/>
    <n v="4.4000000000000004"/>
    <b v="0"/>
    <s v="null"/>
    <s v="No Return"/>
    <n v="4156"/>
    <n v="2025"/>
    <s v="August"/>
    <n v="0"/>
    <n v="0"/>
  </r>
  <r>
    <s v="Beige"/>
    <n v="228.46"/>
    <x v="0"/>
    <n v="228.46"/>
    <d v="2025-02-07T00:00:00"/>
    <n v="7"/>
    <n v="2.5"/>
    <n v="2.5"/>
    <b v="1"/>
    <s v="Quality Issue"/>
    <s v="Quality Issue"/>
    <n v="1599.22"/>
    <n v="2025"/>
    <s v="February"/>
    <n v="0"/>
    <n v="1"/>
  </r>
  <r>
    <s v="White"/>
    <n v="44.35"/>
    <x v="128"/>
    <n v="31.4"/>
    <d v="2025-08-06T00:00:00"/>
    <n v="20"/>
    <n v="4.9000000000000004"/>
    <n v="4.9000000000000004"/>
    <b v="0"/>
    <s v="null"/>
    <s v="No Return"/>
    <n v="628"/>
    <n v="2025"/>
    <s v="August"/>
    <n v="12.950000000000003"/>
    <n v="0"/>
  </r>
  <r>
    <s v="Gray"/>
    <n v="28.76"/>
    <x v="392"/>
    <n v="13.03"/>
    <d v="2025-05-14T00:00:00"/>
    <n v="2"/>
    <n v="4.4000000000000004"/>
    <n v="4.4000000000000004"/>
    <b v="1"/>
    <s v="Color Mismatch"/>
    <s v="Color Mismatch"/>
    <n v="26.06"/>
    <n v="2025"/>
    <s v="May"/>
    <n v="15.730000000000002"/>
    <n v="1"/>
  </r>
  <r>
    <s v="Red"/>
    <n v="158.34"/>
    <x v="240"/>
    <n v="100.39"/>
    <d v="2025-01-27T00:00:00"/>
    <n v="11"/>
    <n v="4.5"/>
    <n v="4.5"/>
    <b v="0"/>
    <s v="null"/>
    <s v="No Return"/>
    <n v="1104.29"/>
    <n v="2025"/>
    <s v="January"/>
    <n v="57.95"/>
    <n v="0"/>
  </r>
  <r>
    <s v="Brown"/>
    <n v="39.049999999999997"/>
    <x v="393"/>
    <n v="34.36"/>
    <d v="2024-09-30T00:00:00"/>
    <n v="0"/>
    <n v="3.1"/>
    <n v="3.1"/>
    <b v="0"/>
    <s v="null"/>
    <s v="No Return"/>
    <n v="0"/>
    <n v="2024"/>
    <s v="September"/>
    <n v="4.6899999999999977"/>
    <n v="0"/>
  </r>
  <r>
    <s v="Blue"/>
    <n v="52.46"/>
    <x v="267"/>
    <n v="46.06"/>
    <d v="2024-12-19T00:00:00"/>
    <n v="39"/>
    <n v="2.2999999999999998"/>
    <n v="2.2999999999999998"/>
    <b v="0"/>
    <s v="null"/>
    <s v="No Return"/>
    <n v="1796.3400000000001"/>
    <n v="2024"/>
    <s v="December"/>
    <n v="6.3999999999999986"/>
    <n v="0"/>
  </r>
  <r>
    <s v="Red"/>
    <n v="70.31"/>
    <x v="394"/>
    <n v="46.12"/>
    <d v="2025-01-24T00:00:00"/>
    <n v="28"/>
    <n v="3.1"/>
    <n v="3.1"/>
    <b v="0"/>
    <s v="null"/>
    <s v="No Return"/>
    <n v="1291.3599999999999"/>
    <n v="2025"/>
    <s v="January"/>
    <n v="24.190000000000005"/>
    <n v="0"/>
  </r>
  <r>
    <s v="Beige"/>
    <n v="123.27"/>
    <x v="0"/>
    <n v="123.27"/>
    <d v="2025-08-06T00:00:00"/>
    <n v="13"/>
    <n v="2.8"/>
    <n v="2.8"/>
    <b v="0"/>
    <s v="null"/>
    <s v="No Return"/>
    <n v="1602.51"/>
    <n v="2025"/>
    <s v="August"/>
    <n v="0"/>
    <n v="0"/>
  </r>
  <r>
    <s v="Navy"/>
    <n v="215.82"/>
    <x v="303"/>
    <n v="180.21"/>
    <d v="2025-08-06T00:00:00"/>
    <n v="9"/>
    <n v="2.4"/>
    <n v="2.4"/>
    <b v="0"/>
    <s v="null"/>
    <s v="No Return"/>
    <n v="1621.89"/>
    <n v="2025"/>
    <s v="August"/>
    <n v="35.609999999999985"/>
    <n v="0"/>
  </r>
  <r>
    <s v="Blue"/>
    <n v="82.91"/>
    <x v="395"/>
    <n v="82.33"/>
    <d v="2025-08-06T00:00:00"/>
    <n v="24"/>
    <s v="null"/>
    <n v="3"/>
    <b v="1"/>
    <s v="Damaged"/>
    <s v="Damaged"/>
    <n v="1975.92"/>
    <n v="2025"/>
    <s v="August"/>
    <n v="0.57999999999999829"/>
    <n v="1"/>
  </r>
  <r>
    <s v="Purple"/>
    <n v="33.46"/>
    <x v="0"/>
    <n v="33.46"/>
    <d v="2025-08-06T00:00:00"/>
    <n v="36"/>
    <n v="3.6"/>
    <n v="3.6"/>
    <b v="0"/>
    <s v="null"/>
    <s v="No Return"/>
    <n v="1204.56"/>
    <n v="2025"/>
    <s v="August"/>
    <n v="0"/>
    <n v="0"/>
  </r>
  <r>
    <s v="Gray"/>
    <n v="37.21"/>
    <x v="17"/>
    <n v="17.149999999999999"/>
    <d v="2025-06-27T00:00:00"/>
    <n v="48"/>
    <n v="3.8"/>
    <n v="3.8"/>
    <b v="0"/>
    <s v="null"/>
    <s v="No Return"/>
    <n v="823.19999999999993"/>
    <n v="2025"/>
    <s v="June"/>
    <n v="20.060000000000002"/>
    <n v="0"/>
  </r>
  <r>
    <s v="Red"/>
    <n v="76.86"/>
    <x v="396"/>
    <n v="39.28"/>
    <d v="2025-08-06T00:00:00"/>
    <n v="5"/>
    <n v="1.2"/>
    <n v="1.2"/>
    <b v="0"/>
    <s v="null"/>
    <s v="No Return"/>
    <n v="196.4"/>
    <n v="2025"/>
    <s v="August"/>
    <n v="37.58"/>
    <n v="0"/>
  </r>
  <r>
    <s v="Beige"/>
    <n v="208.57"/>
    <x v="0"/>
    <n v="208.57"/>
    <d v="2025-08-06T00:00:00"/>
    <n v="24"/>
    <n v="3.6"/>
    <n v="3.6"/>
    <b v="0"/>
    <s v="null"/>
    <s v="No Return"/>
    <n v="5005.68"/>
    <n v="2025"/>
    <s v="August"/>
    <n v="0"/>
    <n v="0"/>
  </r>
  <r>
    <s v="Red"/>
    <n v="131.69999999999999"/>
    <x v="57"/>
    <n v="110.89"/>
    <d v="2024-08-12T00:00:00"/>
    <n v="49"/>
    <n v="1.4"/>
    <n v="1.4"/>
    <b v="1"/>
    <s v="Damaged"/>
    <s v="Damaged"/>
    <n v="5433.61"/>
    <n v="2024"/>
    <s v="August"/>
    <n v="20.809999999999988"/>
    <n v="1"/>
  </r>
  <r>
    <s v="Blue"/>
    <n v="117.21"/>
    <x v="0"/>
    <n v="117.21"/>
    <d v="2025-08-06T00:00:00"/>
    <n v="14"/>
    <n v="3.2"/>
    <n v="3.2"/>
    <b v="0"/>
    <s v="null"/>
    <s v="No Return"/>
    <n v="1640.9399999999998"/>
    <n v="2025"/>
    <s v="August"/>
    <n v="0"/>
    <n v="0"/>
  </r>
  <r>
    <s v="Green"/>
    <n v="23.01"/>
    <x v="95"/>
    <n v="11.78"/>
    <d v="2025-08-06T00:00:00"/>
    <n v="13"/>
    <n v="3.6"/>
    <n v="3.6"/>
    <b v="0"/>
    <s v="null"/>
    <s v="No Return"/>
    <n v="153.13999999999999"/>
    <n v="2025"/>
    <s v="August"/>
    <n v="11.230000000000002"/>
    <n v="0"/>
  </r>
  <r>
    <s v="Red"/>
    <n v="47.6"/>
    <x v="0"/>
    <n v="47.6"/>
    <d v="2025-08-06T00:00:00"/>
    <n v="24"/>
    <n v="4.4000000000000004"/>
    <n v="4.4000000000000004"/>
    <b v="1"/>
    <s v="Wrong Item"/>
    <s v="Wrong Item"/>
    <n v="1142.4000000000001"/>
    <n v="2025"/>
    <s v="August"/>
    <n v="0"/>
    <n v="1"/>
  </r>
  <r>
    <s v="Pink"/>
    <n v="33.22"/>
    <x v="397"/>
    <n v="20.46"/>
    <d v="2025-08-06T00:00:00"/>
    <n v="11"/>
    <n v="2.9"/>
    <n v="2.9"/>
    <b v="0"/>
    <s v="null"/>
    <s v="No Return"/>
    <n v="225.06"/>
    <n v="2025"/>
    <s v="August"/>
    <n v="12.759999999999998"/>
    <n v="0"/>
  </r>
  <r>
    <s v="Navy"/>
    <n v="65.97"/>
    <x v="317"/>
    <n v="61.48"/>
    <d v="2025-08-06T00:00:00"/>
    <n v="41"/>
    <n v="4.3"/>
    <n v="4.3"/>
    <b v="0"/>
    <s v="null"/>
    <s v="No Return"/>
    <n v="2520.6799999999998"/>
    <n v="2025"/>
    <s v="August"/>
    <n v="4.490000000000002"/>
    <n v="0"/>
  </r>
  <r>
    <s v="Green"/>
    <n v="47.25"/>
    <x v="294"/>
    <n v="33.549999999999997"/>
    <d v="2025-06-20T00:00:00"/>
    <n v="38"/>
    <n v="5"/>
    <n v="5"/>
    <b v="0"/>
    <s v="null"/>
    <s v="No Return"/>
    <n v="1274.8999999999999"/>
    <n v="2025"/>
    <s v="June"/>
    <n v="13.700000000000003"/>
    <n v="0"/>
  </r>
  <r>
    <s v="Green"/>
    <n v="93.74"/>
    <x v="0"/>
    <n v="93.74"/>
    <d v="2024-12-27T00:00:00"/>
    <n v="39"/>
    <n v="4"/>
    <n v="4"/>
    <b v="0"/>
    <s v="null"/>
    <s v="No Return"/>
    <n v="3655.8599999999997"/>
    <n v="2024"/>
    <s v="December"/>
    <n v="0"/>
    <n v="0"/>
  </r>
  <r>
    <s v="White"/>
    <n v="31.57"/>
    <x v="0"/>
    <n v="31.57"/>
    <d v="2025-08-06T00:00:00"/>
    <n v="2"/>
    <s v="null"/>
    <n v="3"/>
    <b v="0"/>
    <s v="null"/>
    <s v="No Return"/>
    <n v="63.14"/>
    <n v="2025"/>
    <s v="August"/>
    <n v="0"/>
    <n v="0"/>
  </r>
  <r>
    <s v="Brown"/>
    <n v="64.209999999999994"/>
    <x v="0"/>
    <n v="64.209999999999994"/>
    <d v="2025-08-06T00:00:00"/>
    <n v="3"/>
    <n v="2.8"/>
    <n v="2.8"/>
    <b v="0"/>
    <s v="null"/>
    <s v="No Return"/>
    <n v="192.63"/>
    <n v="2025"/>
    <s v="August"/>
    <n v="0"/>
    <n v="0"/>
  </r>
  <r>
    <s v="Green"/>
    <n v="56.13"/>
    <x v="302"/>
    <n v="51.58"/>
    <d v="2025-08-06T00:00:00"/>
    <n v="12"/>
    <n v="3.8"/>
    <n v="3.8"/>
    <b v="0"/>
    <s v="null"/>
    <s v="No Return"/>
    <n v="618.96"/>
    <n v="2025"/>
    <s v="August"/>
    <n v="4.5500000000000043"/>
    <n v="0"/>
  </r>
  <r>
    <s v="Beige"/>
    <n v="70.89"/>
    <x v="0"/>
    <n v="70.89"/>
    <d v="2025-08-06T00:00:00"/>
    <n v="14"/>
    <n v="4.7"/>
    <n v="4.7"/>
    <b v="1"/>
    <s v="Size Issue"/>
    <s v="Size Issue"/>
    <n v="992.46"/>
    <n v="2025"/>
    <s v="August"/>
    <n v="0"/>
    <n v="1"/>
  </r>
  <r>
    <s v="Purple"/>
    <n v="149.65"/>
    <x v="0"/>
    <n v="149.65"/>
    <d v="2025-08-06T00:00:00"/>
    <n v="26"/>
    <n v="3.8"/>
    <n v="3.8"/>
    <b v="0"/>
    <s v="null"/>
    <s v="No Return"/>
    <n v="3890.9"/>
    <n v="2025"/>
    <s v="August"/>
    <n v="0"/>
    <n v="0"/>
  </r>
  <r>
    <s v="White"/>
    <n v="83.17"/>
    <x v="0"/>
    <n v="83.17"/>
    <d v="2024-09-03T00:00:00"/>
    <n v="48"/>
    <n v="3.2"/>
    <n v="3.2"/>
    <b v="0"/>
    <s v="null"/>
    <s v="No Return"/>
    <n v="3992.16"/>
    <n v="2024"/>
    <s v="September"/>
    <n v="0"/>
    <n v="0"/>
  </r>
  <r>
    <s v="Blue"/>
    <n v="121.56"/>
    <x v="0"/>
    <n v="121.56"/>
    <d v="2025-08-06T00:00:00"/>
    <n v="18"/>
    <n v="3.3"/>
    <n v="3.3"/>
    <b v="0"/>
    <s v="null"/>
    <s v="No Return"/>
    <n v="2188.08"/>
    <n v="2025"/>
    <s v="August"/>
    <n v="0"/>
    <n v="0"/>
  </r>
  <r>
    <s v="Purple"/>
    <n v="48.62"/>
    <x v="0"/>
    <n v="48.62"/>
    <d v="2025-08-06T00:00:00"/>
    <n v="3"/>
    <s v="null"/>
    <n v="3"/>
    <b v="1"/>
    <s v="Damaged"/>
    <s v="Damaged"/>
    <n v="145.85999999999999"/>
    <n v="2025"/>
    <s v="August"/>
    <n v="0"/>
    <n v="1"/>
  </r>
  <r>
    <s v="Blue"/>
    <n v="79.040000000000006"/>
    <x v="0"/>
    <n v="79.040000000000006"/>
    <d v="2025-08-06T00:00:00"/>
    <n v="4"/>
    <n v="4.0999999999999996"/>
    <n v="4.0999999999999996"/>
    <b v="0"/>
    <s v="null"/>
    <s v="No Return"/>
    <n v="316.16000000000003"/>
    <n v="2025"/>
    <s v="August"/>
    <n v="0"/>
    <n v="0"/>
  </r>
  <r>
    <s v="Gray"/>
    <n v="198.58"/>
    <x v="0"/>
    <n v="198.58"/>
    <d v="2025-01-24T00:00:00"/>
    <n v="46"/>
    <s v="null"/>
    <n v="3"/>
    <b v="0"/>
    <s v="null"/>
    <s v="No Return"/>
    <n v="9134.68"/>
    <n v="2025"/>
    <s v="January"/>
    <n v="0"/>
    <n v="0"/>
  </r>
  <r>
    <s v="Green"/>
    <n v="109.82"/>
    <x v="0"/>
    <n v="109.82"/>
    <d v="2025-08-06T00:00:00"/>
    <n v="32"/>
    <n v="2.2999999999999998"/>
    <n v="2.2999999999999998"/>
    <b v="0"/>
    <s v="null"/>
    <s v="No Return"/>
    <n v="3514.24"/>
    <n v="2025"/>
    <s v="August"/>
    <n v="0"/>
    <n v="0"/>
  </r>
  <r>
    <s v="Red"/>
    <n v="34.42"/>
    <x v="41"/>
    <n v="17.38"/>
    <d v="2025-08-06T00:00:00"/>
    <n v="26"/>
    <n v="2.2000000000000002"/>
    <n v="2.2000000000000002"/>
    <b v="0"/>
    <s v="null"/>
    <s v="No Return"/>
    <n v="451.88"/>
    <n v="2025"/>
    <s v="August"/>
    <n v="17.040000000000003"/>
    <n v="0"/>
  </r>
  <r>
    <s v="Gray"/>
    <n v="112.1"/>
    <x v="0"/>
    <n v="112.1"/>
    <d v="2025-08-06T00:00:00"/>
    <n v="5"/>
    <n v="2"/>
    <n v="2"/>
    <b v="1"/>
    <s v="Color Mismatch"/>
    <s v="Color Mismatch"/>
    <n v="560.5"/>
    <n v="2025"/>
    <s v="August"/>
    <n v="0"/>
    <n v="1"/>
  </r>
  <r>
    <s v="White"/>
    <n v="25.07"/>
    <x v="0"/>
    <n v="25.07"/>
    <d v="2025-08-06T00:00:00"/>
    <n v="9"/>
    <n v="2.5"/>
    <n v="2.5"/>
    <b v="0"/>
    <s v="null"/>
    <s v="No Return"/>
    <n v="225.63"/>
    <n v="2025"/>
    <s v="August"/>
    <n v="0"/>
    <n v="0"/>
  </r>
  <r>
    <s v="Green"/>
    <n v="170.38"/>
    <x v="0"/>
    <n v="170.38"/>
    <d v="2024-09-05T00:00:00"/>
    <n v="23"/>
    <n v="4.3"/>
    <n v="4.3"/>
    <b v="0"/>
    <s v="null"/>
    <s v="No Return"/>
    <n v="3918.74"/>
    <n v="2024"/>
    <s v="September"/>
    <n v="0"/>
    <n v="0"/>
  </r>
  <r>
    <s v="Green"/>
    <n v="77.319999999999993"/>
    <x v="0"/>
    <n v="77.319999999999993"/>
    <d v="2025-08-06T00:00:00"/>
    <n v="30"/>
    <n v="2.2000000000000002"/>
    <n v="2.2000000000000002"/>
    <b v="1"/>
    <s v="Color Mismatch"/>
    <s v="Color Mismatch"/>
    <n v="2319.6"/>
    <n v="2025"/>
    <s v="August"/>
    <n v="0"/>
    <n v="1"/>
  </r>
  <r>
    <s v="Black"/>
    <n v="111.88"/>
    <x v="0"/>
    <n v="111.88"/>
    <d v="2025-08-06T00:00:00"/>
    <n v="17"/>
    <n v="4.5999999999999996"/>
    <n v="4.5999999999999996"/>
    <b v="0"/>
    <s v="null"/>
    <s v="No Return"/>
    <n v="1901.96"/>
    <n v="2025"/>
    <s v="August"/>
    <n v="0"/>
    <n v="0"/>
  </r>
  <r>
    <s v="Black"/>
    <n v="24.71"/>
    <x v="0"/>
    <n v="24.71"/>
    <d v="2025-08-06T00:00:00"/>
    <n v="37"/>
    <s v="null"/>
    <n v="3"/>
    <b v="0"/>
    <s v="null"/>
    <s v="No Return"/>
    <n v="914.27"/>
    <n v="2025"/>
    <s v="August"/>
    <n v="0"/>
    <n v="0"/>
  </r>
  <r>
    <s v="Red"/>
    <n v="61.42"/>
    <x v="0"/>
    <n v="61.42"/>
    <d v="2024-08-22T00:00:00"/>
    <n v="41"/>
    <n v="3.5"/>
    <n v="3.5"/>
    <b v="0"/>
    <s v="null"/>
    <s v="No Return"/>
    <n v="2518.2200000000003"/>
    <n v="2024"/>
    <s v="August"/>
    <n v="0"/>
    <n v="0"/>
  </r>
  <r>
    <s v="Blue"/>
    <n v="60.48"/>
    <x v="398"/>
    <n v="56.06"/>
    <d v="2025-08-06T00:00:00"/>
    <n v="46"/>
    <n v="3.6"/>
    <n v="3.6"/>
    <b v="0"/>
    <s v="null"/>
    <s v="No Return"/>
    <n v="2578.7600000000002"/>
    <n v="2025"/>
    <s v="August"/>
    <n v="4.4199999999999946"/>
    <n v="0"/>
  </r>
  <r>
    <s v="Purple"/>
    <n v="34.94"/>
    <x v="399"/>
    <n v="33.119999999999997"/>
    <d v="2025-08-06T00:00:00"/>
    <n v="18"/>
    <s v="null"/>
    <n v="3"/>
    <b v="0"/>
    <s v="null"/>
    <s v="No Return"/>
    <n v="596.16"/>
    <n v="2025"/>
    <s v="August"/>
    <n v="1.8200000000000003"/>
    <n v="0"/>
  </r>
  <r>
    <s v="Red"/>
    <n v="30.51"/>
    <x v="0"/>
    <n v="30.51"/>
    <d v="2025-01-14T00:00:00"/>
    <n v="17"/>
    <n v="1.2"/>
    <n v="1.2"/>
    <b v="0"/>
    <s v="null"/>
    <s v="No Return"/>
    <n v="518.67000000000007"/>
    <n v="2025"/>
    <s v="January"/>
    <n v="0"/>
    <n v="0"/>
  </r>
  <r>
    <s v="Navy"/>
    <n v="65.540000000000006"/>
    <x v="400"/>
    <n v="39.130000000000003"/>
    <d v="2025-08-06T00:00:00"/>
    <n v="27"/>
    <n v="1.2"/>
    <n v="1.2"/>
    <b v="0"/>
    <s v="null"/>
    <s v="No Return"/>
    <n v="1056.51"/>
    <n v="2025"/>
    <s v="August"/>
    <n v="26.410000000000004"/>
    <n v="0"/>
  </r>
  <r>
    <s v="Beige"/>
    <n v="114.37"/>
    <x v="401"/>
    <n v="64.959999999999994"/>
    <d v="2025-08-06T00:00:00"/>
    <n v="16"/>
    <n v="1.4"/>
    <n v="1.4"/>
    <b v="0"/>
    <s v="null"/>
    <s v="No Return"/>
    <n v="1039.3599999999999"/>
    <n v="2025"/>
    <s v="August"/>
    <n v="49.410000000000011"/>
    <n v="0"/>
  </r>
  <r>
    <s v="White"/>
    <n v="145.80000000000001"/>
    <x v="0"/>
    <n v="145.80000000000001"/>
    <d v="2024-09-27T00:00:00"/>
    <n v="13"/>
    <n v="4"/>
    <n v="4"/>
    <b v="0"/>
    <s v="null"/>
    <s v="No Return"/>
    <n v="1895.4"/>
    <n v="2024"/>
    <s v="September"/>
    <n v="0"/>
    <n v="0"/>
  </r>
  <r>
    <s v="Red"/>
    <n v="121.43"/>
    <x v="256"/>
    <n v="67.88"/>
    <d v="2025-08-06T00:00:00"/>
    <n v="2"/>
    <n v="4.4000000000000004"/>
    <n v="4.4000000000000004"/>
    <b v="0"/>
    <s v="null"/>
    <s v="No Return"/>
    <n v="135.76"/>
    <n v="2025"/>
    <s v="August"/>
    <n v="53.550000000000011"/>
    <n v="0"/>
  </r>
  <r>
    <s v="Green"/>
    <n v="94.49"/>
    <x v="0"/>
    <n v="94.49"/>
    <d v="2025-08-06T00:00:00"/>
    <n v="30"/>
    <n v="1.5"/>
    <n v="1.5"/>
    <b v="0"/>
    <s v="null"/>
    <s v="No Return"/>
    <n v="2834.7"/>
    <n v="2025"/>
    <s v="August"/>
    <n v="0"/>
    <n v="0"/>
  </r>
  <r>
    <s v="Purple"/>
    <n v="218.64"/>
    <x v="0"/>
    <n v="218.64"/>
    <d v="2025-08-06T00:00:00"/>
    <n v="5"/>
    <s v="null"/>
    <n v="3"/>
    <b v="0"/>
    <s v="null"/>
    <s v="No Return"/>
    <n v="1093.1999999999998"/>
    <n v="2025"/>
    <s v="August"/>
    <n v="0"/>
    <n v="0"/>
  </r>
  <r>
    <s v="Black"/>
    <n v="80.41"/>
    <x v="37"/>
    <n v="70.84"/>
    <d v="2025-08-06T00:00:00"/>
    <n v="35"/>
    <n v="1.5"/>
    <n v="1.5"/>
    <b v="0"/>
    <s v="null"/>
    <s v="No Return"/>
    <n v="2479.4"/>
    <n v="2025"/>
    <s v="August"/>
    <n v="9.5699999999999932"/>
    <n v="0"/>
  </r>
  <r>
    <s v="Beige"/>
    <n v="183.3"/>
    <x v="0"/>
    <n v="183.3"/>
    <d v="2025-08-06T00:00:00"/>
    <n v="7"/>
    <n v="2"/>
    <n v="2"/>
    <b v="0"/>
    <s v="null"/>
    <s v="No Return"/>
    <n v="1283.1000000000001"/>
    <n v="2025"/>
    <s v="August"/>
    <n v="0"/>
    <n v="0"/>
  </r>
  <r>
    <s v="White"/>
    <n v="241.81"/>
    <x v="0"/>
    <n v="241.81"/>
    <d v="2025-08-06T00:00:00"/>
    <n v="38"/>
    <n v="3.5"/>
    <n v="3.5"/>
    <b v="0"/>
    <s v="null"/>
    <s v="No Return"/>
    <n v="9188.7800000000007"/>
    <n v="2025"/>
    <s v="August"/>
    <n v="0"/>
    <n v="0"/>
  </r>
  <r>
    <s v="White"/>
    <n v="216.46"/>
    <x v="289"/>
    <n v="154.12"/>
    <d v="2024-08-12T00:00:00"/>
    <n v="43"/>
    <n v="1.3"/>
    <n v="1.3"/>
    <b v="0"/>
    <s v="null"/>
    <s v="No Return"/>
    <n v="6627.16"/>
    <n v="2024"/>
    <s v="August"/>
    <n v="62.34"/>
    <n v="0"/>
  </r>
  <r>
    <s v="Pink"/>
    <n v="63.07"/>
    <x v="402"/>
    <n v="29.26"/>
    <d v="2025-05-20T00:00:00"/>
    <n v="4"/>
    <n v="1.5"/>
    <n v="1.5"/>
    <b v="1"/>
    <s v="Color Mismatch"/>
    <s v="Color Mismatch"/>
    <n v="117.04"/>
    <n v="2025"/>
    <s v="May"/>
    <n v="33.81"/>
    <n v="1"/>
  </r>
  <r>
    <s v="Green"/>
    <n v="44.7"/>
    <x v="0"/>
    <n v="44.7"/>
    <d v="2025-03-17T00:00:00"/>
    <n v="29"/>
    <n v="3.2"/>
    <n v="3.2"/>
    <b v="0"/>
    <s v="null"/>
    <s v="No Return"/>
    <n v="1296.3000000000002"/>
    <n v="2025"/>
    <s v="March"/>
    <n v="0"/>
    <n v="0"/>
  </r>
  <r>
    <s v="White"/>
    <n v="28.23"/>
    <x v="400"/>
    <n v="16.850000000000001"/>
    <d v="2025-08-06T00:00:00"/>
    <n v="21"/>
    <n v="2.7"/>
    <n v="2.7"/>
    <b v="0"/>
    <s v="null"/>
    <s v="No Return"/>
    <n v="353.85"/>
    <n v="2025"/>
    <s v="August"/>
    <n v="11.379999999999999"/>
    <n v="0"/>
  </r>
  <r>
    <s v="Green"/>
    <n v="131.94"/>
    <x v="230"/>
    <n v="95.92"/>
    <d v="2025-08-06T00:00:00"/>
    <n v="6"/>
    <n v="2.8"/>
    <n v="2.8"/>
    <b v="1"/>
    <s v="Damaged"/>
    <s v="Damaged"/>
    <n v="575.52"/>
    <n v="2025"/>
    <s v="August"/>
    <n v="36.019999999999996"/>
    <n v="1"/>
  </r>
  <r>
    <s v="Blue"/>
    <n v="166.85"/>
    <x v="352"/>
    <n v="115.29"/>
    <d v="2025-08-06T00:00:00"/>
    <n v="14"/>
    <n v="4.2"/>
    <n v="4.2"/>
    <b v="1"/>
    <s v="Changed Mind"/>
    <s v="Changed Mind"/>
    <n v="1614.0600000000002"/>
    <n v="2025"/>
    <s v="August"/>
    <n v="51.559999999999988"/>
    <n v="1"/>
  </r>
  <r>
    <s v="Navy"/>
    <n v="39.58"/>
    <x v="352"/>
    <n v="27.35"/>
    <d v="2025-08-06T00:00:00"/>
    <n v="17"/>
    <n v="2.5"/>
    <n v="2.5"/>
    <b v="0"/>
    <s v="null"/>
    <s v="No Return"/>
    <n v="464.95000000000005"/>
    <n v="2025"/>
    <s v="August"/>
    <n v="12.229999999999997"/>
    <n v="0"/>
  </r>
  <r>
    <s v="Blue"/>
    <n v="89.55"/>
    <x v="342"/>
    <n v="37.61"/>
    <d v="2025-08-06T00:00:00"/>
    <n v="21"/>
    <n v="2.6"/>
    <n v="2.6"/>
    <b v="0"/>
    <s v="null"/>
    <s v="No Return"/>
    <n v="789.81"/>
    <n v="2025"/>
    <s v="August"/>
    <n v="51.94"/>
    <n v="0"/>
  </r>
  <r>
    <s v="Purple"/>
    <n v="138.55000000000001"/>
    <x v="0"/>
    <n v="138.55000000000001"/>
    <d v="2025-08-06T00:00:00"/>
    <n v="25"/>
    <n v="2"/>
    <n v="2"/>
    <b v="0"/>
    <s v="null"/>
    <s v="No Return"/>
    <n v="3463.7500000000005"/>
    <n v="2025"/>
    <s v="August"/>
    <n v="0"/>
    <n v="0"/>
  </r>
  <r>
    <s v="Beige"/>
    <n v="43.84"/>
    <x v="0"/>
    <n v="43.84"/>
    <d v="2025-08-06T00:00:00"/>
    <n v="28"/>
    <n v="2.8"/>
    <n v="2.8"/>
    <b v="0"/>
    <s v="null"/>
    <s v="No Return"/>
    <n v="1227.52"/>
    <n v="2025"/>
    <s v="August"/>
    <n v="0"/>
    <n v="0"/>
  </r>
  <r>
    <s v="Brown"/>
    <n v="63.72"/>
    <x v="96"/>
    <n v="52.38"/>
    <d v="2025-08-06T00:00:00"/>
    <n v="45"/>
    <n v="2.4"/>
    <n v="2.4"/>
    <b v="0"/>
    <s v="null"/>
    <s v="No Return"/>
    <n v="2357.1"/>
    <n v="2025"/>
    <s v="August"/>
    <n v="11.339999999999996"/>
    <n v="0"/>
  </r>
  <r>
    <s v="Red"/>
    <n v="74.61"/>
    <x v="0"/>
    <n v="74.61"/>
    <d v="2025-04-28T00:00:00"/>
    <n v="38"/>
    <n v="2.8"/>
    <n v="2.8"/>
    <b v="0"/>
    <s v="null"/>
    <s v="No Return"/>
    <n v="2835.18"/>
    <n v="2025"/>
    <s v="April"/>
    <n v="0"/>
    <n v="0"/>
  </r>
  <r>
    <s v="Gray"/>
    <n v="148.24"/>
    <x v="5"/>
    <n v="132.08000000000001"/>
    <d v="2024-08-27T00:00:00"/>
    <n v="44"/>
    <n v="1.3"/>
    <n v="1.3"/>
    <b v="0"/>
    <s v="null"/>
    <s v="No Return"/>
    <n v="5811.52"/>
    <n v="2024"/>
    <s v="August"/>
    <n v="16.159999999999997"/>
    <n v="0"/>
  </r>
  <r>
    <s v="Gray"/>
    <n v="93.46"/>
    <x v="0"/>
    <n v="93.46"/>
    <d v="2025-02-12T00:00:00"/>
    <n v="20"/>
    <n v="2.2000000000000002"/>
    <n v="2.2000000000000002"/>
    <b v="0"/>
    <s v="null"/>
    <s v="No Return"/>
    <n v="1869.1999999999998"/>
    <n v="2025"/>
    <s v="February"/>
    <n v="0"/>
    <n v="0"/>
  </r>
  <r>
    <s v="Red"/>
    <n v="245.31"/>
    <x v="256"/>
    <n v="137.13"/>
    <d v="2025-08-06T00:00:00"/>
    <n v="44"/>
    <s v="null"/>
    <n v="3"/>
    <b v="0"/>
    <s v="null"/>
    <s v="No Return"/>
    <n v="6033.7199999999993"/>
    <n v="2025"/>
    <s v="August"/>
    <n v="108.18"/>
    <n v="0"/>
  </r>
  <r>
    <s v="Red"/>
    <n v="43.38"/>
    <x v="51"/>
    <n v="23.47"/>
    <d v="2024-12-03T00:00:00"/>
    <n v="47"/>
    <n v="3.7"/>
    <n v="3.7"/>
    <b v="1"/>
    <s v="Changed Mind"/>
    <s v="Changed Mind"/>
    <n v="1103.0899999999999"/>
    <n v="2024"/>
    <s v="December"/>
    <n v="19.910000000000004"/>
    <n v="1"/>
  </r>
  <r>
    <s v="Black"/>
    <n v="40.04"/>
    <x v="231"/>
    <n v="21.82"/>
    <d v="2025-08-06T00:00:00"/>
    <n v="50"/>
    <n v="2.2000000000000002"/>
    <n v="2.2000000000000002"/>
    <b v="0"/>
    <s v="null"/>
    <s v="No Return"/>
    <n v="1091"/>
    <n v="2025"/>
    <s v="August"/>
    <n v="18.22"/>
    <n v="0"/>
  </r>
  <r>
    <s v="Beige"/>
    <n v="209.68"/>
    <x v="403"/>
    <n v="202.13"/>
    <d v="2025-08-06T00:00:00"/>
    <n v="18"/>
    <n v="4.0999999999999996"/>
    <n v="4.0999999999999996"/>
    <b v="0"/>
    <s v="null"/>
    <s v="No Return"/>
    <n v="3638.34"/>
    <n v="2025"/>
    <s v="August"/>
    <n v="7.5500000000000114"/>
    <n v="0"/>
  </r>
  <r>
    <s v="Brown"/>
    <n v="38.08"/>
    <x v="0"/>
    <n v="38.08"/>
    <d v="2025-08-06T00:00:00"/>
    <n v="0"/>
    <n v="1.6"/>
    <n v="1.6"/>
    <b v="0"/>
    <s v="null"/>
    <s v="No Return"/>
    <n v="0"/>
    <n v="2025"/>
    <s v="August"/>
    <n v="0"/>
    <n v="0"/>
  </r>
  <r>
    <s v="Beige"/>
    <n v="123.04"/>
    <x v="0"/>
    <n v="123.04"/>
    <d v="2025-04-05T00:00:00"/>
    <n v="13"/>
    <n v="1.2"/>
    <n v="1.2"/>
    <b v="0"/>
    <s v="null"/>
    <s v="No Return"/>
    <n v="1599.52"/>
    <n v="2025"/>
    <s v="April"/>
    <n v="0"/>
    <n v="0"/>
  </r>
  <r>
    <s v="Pink"/>
    <n v="39.94"/>
    <x v="0"/>
    <n v="39.94"/>
    <d v="2025-08-06T00:00:00"/>
    <n v="32"/>
    <n v="3.1"/>
    <n v="3.1"/>
    <b v="0"/>
    <s v="null"/>
    <s v="No Return"/>
    <n v="1278.08"/>
    <n v="2025"/>
    <s v="August"/>
    <n v="0"/>
    <n v="0"/>
  </r>
  <r>
    <s v="Gray"/>
    <n v="80.19"/>
    <x v="0"/>
    <n v="80.19"/>
    <d v="2025-08-06T00:00:00"/>
    <n v="43"/>
    <n v="3.8"/>
    <n v="3.8"/>
    <b v="0"/>
    <s v="null"/>
    <s v="No Return"/>
    <n v="3448.17"/>
    <n v="2025"/>
    <s v="August"/>
    <n v="0"/>
    <n v="0"/>
  </r>
  <r>
    <s v="Purple"/>
    <n v="35.03"/>
    <x v="308"/>
    <n v="31.49"/>
    <d v="2025-05-30T00:00:00"/>
    <n v="5"/>
    <n v="3.8"/>
    <n v="3.8"/>
    <b v="0"/>
    <s v="null"/>
    <s v="No Return"/>
    <n v="157.44999999999999"/>
    <n v="2025"/>
    <s v="May"/>
    <n v="3.5400000000000027"/>
    <n v="0"/>
  </r>
  <r>
    <s v="Black"/>
    <n v="27.64"/>
    <x v="294"/>
    <n v="19.62"/>
    <d v="2025-08-06T00:00:00"/>
    <n v="19"/>
    <n v="1"/>
    <n v="1"/>
    <b v="0"/>
    <s v="null"/>
    <s v="No Return"/>
    <n v="372.78000000000003"/>
    <n v="2025"/>
    <s v="August"/>
    <n v="8.02"/>
    <n v="0"/>
  </r>
  <r>
    <s v="Navy"/>
    <n v="187.63"/>
    <x v="0"/>
    <n v="187.63"/>
    <d v="2025-04-25T00:00:00"/>
    <n v="25"/>
    <n v="1.8"/>
    <n v="1.8"/>
    <b v="0"/>
    <s v="null"/>
    <s v="No Return"/>
    <n v="4690.75"/>
    <n v="2025"/>
    <s v="April"/>
    <n v="0"/>
    <n v="0"/>
  </r>
  <r>
    <s v="Black"/>
    <n v="193.17"/>
    <x v="295"/>
    <n v="126.33"/>
    <d v="2025-08-06T00:00:00"/>
    <n v="26"/>
    <s v="null"/>
    <n v="3"/>
    <b v="0"/>
    <s v="null"/>
    <s v="No Return"/>
    <n v="3284.58"/>
    <n v="2025"/>
    <s v="August"/>
    <n v="66.839999999999989"/>
    <n v="0"/>
  </r>
  <r>
    <s v="Black"/>
    <n v="157.78"/>
    <x v="291"/>
    <n v="94.35"/>
    <d v="2025-08-02T00:00:00"/>
    <n v="23"/>
    <n v="3.1"/>
    <n v="3.1"/>
    <b v="0"/>
    <s v="null"/>
    <s v="No Return"/>
    <n v="2170.0499999999997"/>
    <n v="2025"/>
    <s v="August"/>
    <n v="63.430000000000007"/>
    <n v="0"/>
  </r>
  <r>
    <s v="Black"/>
    <n v="119.14"/>
    <x v="404"/>
    <n v="109.85"/>
    <d v="2025-08-06T00:00:00"/>
    <n v="20"/>
    <n v="3.1"/>
    <n v="3.1"/>
    <b v="0"/>
    <s v="null"/>
    <s v="No Return"/>
    <n v="2197"/>
    <n v="2025"/>
    <s v="August"/>
    <n v="9.2900000000000063"/>
    <n v="0"/>
  </r>
  <r>
    <s v="White"/>
    <n v="150.08000000000001"/>
    <x v="405"/>
    <n v="142.88"/>
    <d v="2025-08-06T00:00:00"/>
    <n v="24"/>
    <n v="1.7"/>
    <n v="1.7"/>
    <b v="0"/>
    <s v="null"/>
    <s v="No Return"/>
    <n v="3429.12"/>
    <n v="2025"/>
    <s v="August"/>
    <n v="7.2000000000000171"/>
    <n v="0"/>
  </r>
  <r>
    <s v="Blue"/>
    <n v="153.18"/>
    <x v="0"/>
    <n v="153.18"/>
    <d v="2025-08-06T00:00:00"/>
    <n v="26"/>
    <n v="1.1000000000000001"/>
    <n v="1.1000000000000001"/>
    <b v="0"/>
    <s v="null"/>
    <s v="No Return"/>
    <n v="3982.6800000000003"/>
    <n v="2025"/>
    <s v="August"/>
    <n v="0"/>
    <n v="0"/>
  </r>
  <r>
    <s v="Pink"/>
    <n v="118.69"/>
    <x v="292"/>
    <n v="62.07"/>
    <d v="2025-08-06T00:00:00"/>
    <n v="11"/>
    <n v="2.8"/>
    <n v="2.8"/>
    <b v="0"/>
    <s v="null"/>
    <s v="No Return"/>
    <n v="682.77"/>
    <n v="2025"/>
    <s v="August"/>
    <n v="56.62"/>
    <n v="0"/>
  </r>
  <r>
    <s v="Navy"/>
    <n v="50.12"/>
    <x v="0"/>
    <n v="50.12"/>
    <d v="2025-03-09T00:00:00"/>
    <n v="27"/>
    <n v="2.4"/>
    <n v="2.4"/>
    <b v="0"/>
    <s v="null"/>
    <s v="No Return"/>
    <n v="1353.24"/>
    <n v="2025"/>
    <s v="March"/>
    <n v="0"/>
    <n v="0"/>
  </r>
  <r>
    <s v="Blue"/>
    <n v="93.68"/>
    <x v="47"/>
    <n v="37.94"/>
    <d v="2025-04-24T00:00:00"/>
    <n v="21"/>
    <s v="null"/>
    <n v="3"/>
    <b v="0"/>
    <s v="null"/>
    <s v="No Return"/>
    <n v="796.74"/>
    <n v="2025"/>
    <s v="April"/>
    <n v="55.740000000000009"/>
    <n v="0"/>
  </r>
  <r>
    <s v="Red"/>
    <n v="50.49"/>
    <x v="0"/>
    <n v="50.49"/>
    <d v="2025-08-06T00:00:00"/>
    <n v="30"/>
    <n v="4.0999999999999996"/>
    <n v="4.0999999999999996"/>
    <b v="0"/>
    <s v="null"/>
    <s v="No Return"/>
    <n v="1514.7"/>
    <n v="2025"/>
    <s v="August"/>
    <n v="0"/>
    <n v="0"/>
  </r>
  <r>
    <s v="White"/>
    <n v="97.9"/>
    <x v="0"/>
    <n v="97.9"/>
    <d v="2025-08-06T00:00:00"/>
    <n v="29"/>
    <n v="1.3"/>
    <n v="1.3"/>
    <b v="0"/>
    <s v="null"/>
    <s v="No Return"/>
    <n v="2839.1000000000004"/>
    <n v="2025"/>
    <s v="August"/>
    <n v="0"/>
    <n v="0"/>
  </r>
  <r>
    <s v="Gray"/>
    <n v="69"/>
    <x v="0"/>
    <n v="69"/>
    <d v="2025-08-06T00:00:00"/>
    <n v="32"/>
    <n v="4.5"/>
    <n v="4.5"/>
    <b v="0"/>
    <s v="null"/>
    <s v="No Return"/>
    <n v="2208"/>
    <n v="2025"/>
    <s v="August"/>
    <n v="0"/>
    <n v="0"/>
  </r>
  <r>
    <s v="Purple"/>
    <n v="30.2"/>
    <x v="406"/>
    <n v="22.02"/>
    <d v="2025-08-06T00:00:00"/>
    <n v="15"/>
    <s v="null"/>
    <n v="3"/>
    <b v="0"/>
    <s v="null"/>
    <s v="No Return"/>
    <n v="330.3"/>
    <n v="2025"/>
    <s v="August"/>
    <n v="8.18"/>
    <n v="0"/>
  </r>
  <r>
    <s v="Beige"/>
    <n v="84.92"/>
    <x v="276"/>
    <n v="34.729999999999997"/>
    <d v="2025-08-06T00:00:00"/>
    <n v="42"/>
    <s v="null"/>
    <n v="3"/>
    <b v="0"/>
    <s v="null"/>
    <s v="No Return"/>
    <n v="1458.6599999999999"/>
    <n v="2025"/>
    <s v="August"/>
    <n v="50.190000000000005"/>
    <n v="0"/>
  </r>
  <r>
    <s v="White"/>
    <n v="116.48"/>
    <x v="0"/>
    <n v="116.48"/>
    <d v="2025-08-06T00:00:00"/>
    <n v="3"/>
    <n v="1.5"/>
    <n v="1.5"/>
    <b v="0"/>
    <s v="null"/>
    <s v="No Return"/>
    <n v="349.44"/>
    <n v="2025"/>
    <s v="August"/>
    <n v="0"/>
    <n v="0"/>
  </r>
  <r>
    <s v="Navy"/>
    <n v="40.68"/>
    <x v="0"/>
    <n v="40.68"/>
    <d v="2025-08-06T00:00:00"/>
    <n v="41"/>
    <n v="1.1000000000000001"/>
    <n v="1.1000000000000001"/>
    <b v="1"/>
    <s v="Changed Mind"/>
    <s v="Changed Mind"/>
    <n v="1667.8799999999999"/>
    <n v="2025"/>
    <s v="August"/>
    <n v="0"/>
    <n v="1"/>
  </r>
  <r>
    <s v="Black"/>
    <n v="118.92"/>
    <x v="0"/>
    <n v="118.92"/>
    <d v="2025-08-06T00:00:00"/>
    <n v="36"/>
    <n v="1.8"/>
    <n v="1.8"/>
    <b v="1"/>
    <s v="Wrong Item"/>
    <s v="Wrong Item"/>
    <n v="4281.12"/>
    <n v="2025"/>
    <s v="August"/>
    <n v="0"/>
    <n v="1"/>
  </r>
  <r>
    <s v="Black"/>
    <n v="26.86"/>
    <x v="0"/>
    <n v="26.86"/>
    <d v="2025-08-06T00:00:00"/>
    <n v="18"/>
    <n v="3.2"/>
    <n v="3.2"/>
    <b v="0"/>
    <s v="null"/>
    <s v="No Return"/>
    <n v="483.48"/>
    <n v="2025"/>
    <s v="August"/>
    <n v="0"/>
    <n v="0"/>
  </r>
  <r>
    <s v="Green"/>
    <n v="113.34"/>
    <x v="0"/>
    <n v="113.34"/>
    <d v="2025-08-06T00:00:00"/>
    <n v="13"/>
    <s v="null"/>
    <n v="3"/>
    <b v="0"/>
    <s v="null"/>
    <s v="No Return"/>
    <n v="1473.42"/>
    <n v="2025"/>
    <s v="August"/>
    <n v="0"/>
    <n v="0"/>
  </r>
  <r>
    <s v="Black"/>
    <n v="40.520000000000003"/>
    <x v="391"/>
    <n v="36.909999999999997"/>
    <d v="2025-08-06T00:00:00"/>
    <n v="13"/>
    <n v="2.5"/>
    <n v="2.5"/>
    <b v="0"/>
    <s v="null"/>
    <s v="No Return"/>
    <n v="479.82999999999993"/>
    <n v="2025"/>
    <s v="August"/>
    <n v="3.6100000000000065"/>
    <n v="0"/>
  </r>
  <r>
    <s v="Pink"/>
    <n v="98.41"/>
    <x v="0"/>
    <n v="98.41"/>
    <d v="2025-08-06T00:00:00"/>
    <n v="7"/>
    <n v="4.5999999999999996"/>
    <n v="4.5999999999999996"/>
    <b v="0"/>
    <s v="null"/>
    <s v="No Return"/>
    <n v="688.87"/>
    <n v="2025"/>
    <s v="August"/>
    <n v="0"/>
    <n v="0"/>
  </r>
  <r>
    <s v="Red"/>
    <n v="83.18"/>
    <x v="0"/>
    <n v="83.18"/>
    <d v="2025-08-06T00:00:00"/>
    <n v="17"/>
    <n v="1.7"/>
    <n v="1.7"/>
    <b v="1"/>
    <s v="Size Issue"/>
    <s v="Size Issue"/>
    <n v="1414.0600000000002"/>
    <n v="2025"/>
    <s v="August"/>
    <n v="0"/>
    <n v="1"/>
  </r>
  <r>
    <s v="Purple"/>
    <n v="179.31"/>
    <x v="407"/>
    <n v="136.1"/>
    <d v="2025-07-13T00:00:00"/>
    <n v="0"/>
    <n v="3.1"/>
    <n v="3.1"/>
    <b v="0"/>
    <s v="null"/>
    <s v="No Return"/>
    <n v="0"/>
    <n v="2025"/>
    <s v="July"/>
    <n v="43.210000000000008"/>
    <n v="0"/>
  </r>
  <r>
    <s v="Green"/>
    <n v="47.88"/>
    <x v="0"/>
    <n v="47.88"/>
    <d v="2024-12-21T00:00:00"/>
    <n v="44"/>
    <n v="1.9"/>
    <n v="1.9"/>
    <b v="0"/>
    <s v="null"/>
    <s v="No Return"/>
    <n v="2106.7200000000003"/>
    <n v="2024"/>
    <s v="December"/>
    <n v="0"/>
    <n v="0"/>
  </r>
  <r>
    <s v="Navy"/>
    <n v="89.26"/>
    <x v="0"/>
    <n v="89.26"/>
    <d v="2025-08-06T00:00:00"/>
    <n v="43"/>
    <n v="3.8"/>
    <n v="3.8"/>
    <b v="0"/>
    <s v="null"/>
    <s v="No Return"/>
    <n v="3838.1800000000003"/>
    <n v="2025"/>
    <s v="August"/>
    <n v="0"/>
    <n v="0"/>
  </r>
  <r>
    <s v="Black"/>
    <n v="114.2"/>
    <x v="0"/>
    <n v="114.2"/>
    <d v="2025-08-06T00:00:00"/>
    <n v="15"/>
    <s v="null"/>
    <n v="3"/>
    <b v="0"/>
    <s v="null"/>
    <s v="No Return"/>
    <n v="1713"/>
    <n v="2025"/>
    <s v="August"/>
    <n v="0"/>
    <n v="0"/>
  </r>
  <r>
    <s v="Green"/>
    <n v="169.5"/>
    <x v="408"/>
    <n v="68.31"/>
    <d v="2025-08-06T00:00:00"/>
    <n v="16"/>
    <n v="1.8"/>
    <n v="1.8"/>
    <b v="0"/>
    <s v="null"/>
    <s v="No Return"/>
    <n v="1092.96"/>
    <n v="2025"/>
    <s v="August"/>
    <n v="101.19"/>
    <n v="0"/>
  </r>
  <r>
    <s v="White"/>
    <n v="77.989999999999995"/>
    <x v="0"/>
    <n v="77.989999999999995"/>
    <d v="2025-08-06T00:00:00"/>
    <n v="42"/>
    <s v="null"/>
    <n v="3"/>
    <b v="0"/>
    <s v="null"/>
    <s v="No Return"/>
    <n v="3275.58"/>
    <n v="2025"/>
    <s v="August"/>
    <n v="0"/>
    <n v="0"/>
  </r>
  <r>
    <s v="Pink"/>
    <n v="103.77"/>
    <x v="0"/>
    <n v="103.77"/>
    <d v="2025-08-06T00:00:00"/>
    <n v="12"/>
    <n v="4.4000000000000004"/>
    <n v="4.4000000000000004"/>
    <b v="0"/>
    <s v="null"/>
    <s v="No Return"/>
    <n v="1245.24"/>
    <n v="2025"/>
    <s v="August"/>
    <n v="0"/>
    <n v="0"/>
  </r>
  <r>
    <s v="Black"/>
    <n v="42.96"/>
    <x v="0"/>
    <n v="42.96"/>
    <d v="2025-08-06T00:00:00"/>
    <n v="36"/>
    <n v="1.1000000000000001"/>
    <n v="1.1000000000000001"/>
    <b v="0"/>
    <s v="null"/>
    <s v="No Return"/>
    <n v="1546.56"/>
    <n v="2025"/>
    <s v="August"/>
    <n v="0"/>
    <n v="0"/>
  </r>
  <r>
    <s v="Brown"/>
    <n v="126.11"/>
    <x v="0"/>
    <n v="126.11"/>
    <d v="2025-08-06T00:00:00"/>
    <n v="16"/>
    <n v="3.5"/>
    <n v="3.5"/>
    <b v="0"/>
    <s v="null"/>
    <s v="No Return"/>
    <n v="2017.76"/>
    <n v="2025"/>
    <s v="August"/>
    <n v="0"/>
    <n v="0"/>
  </r>
  <r>
    <s v="Beige"/>
    <n v="43.83"/>
    <x v="0"/>
    <n v="43.83"/>
    <d v="2025-08-06T00:00:00"/>
    <n v="31"/>
    <n v="2.5"/>
    <n v="2.5"/>
    <b v="0"/>
    <s v="null"/>
    <s v="No Return"/>
    <n v="1358.73"/>
    <n v="2025"/>
    <s v="August"/>
    <n v="0"/>
    <n v="0"/>
  </r>
  <r>
    <s v="Beige"/>
    <n v="94.1"/>
    <x v="0"/>
    <n v="94.1"/>
    <d v="2025-08-06T00:00:00"/>
    <n v="24"/>
    <n v="1.4"/>
    <n v="1.4"/>
    <b v="0"/>
    <s v="null"/>
    <s v="No Return"/>
    <n v="2258.3999999999996"/>
    <n v="2025"/>
    <s v="August"/>
    <n v="0"/>
    <n v="0"/>
  </r>
  <r>
    <s v="Red"/>
    <n v="151.27000000000001"/>
    <x v="0"/>
    <n v="151.27000000000001"/>
    <d v="2025-08-06T00:00:00"/>
    <n v="39"/>
    <n v="4"/>
    <n v="4"/>
    <b v="1"/>
    <s v="Damaged"/>
    <s v="Damaged"/>
    <n v="5899.5300000000007"/>
    <n v="2025"/>
    <s v="August"/>
    <n v="0"/>
    <n v="1"/>
  </r>
  <r>
    <s v="Navy"/>
    <n v="61.47"/>
    <x v="0"/>
    <n v="61.47"/>
    <d v="2024-08-25T00:00:00"/>
    <n v="44"/>
    <s v="null"/>
    <n v="3"/>
    <b v="0"/>
    <s v="null"/>
    <s v="No Return"/>
    <n v="2704.68"/>
    <n v="2024"/>
    <s v="August"/>
    <n v="0"/>
    <n v="0"/>
  </r>
  <r>
    <s v="Navy"/>
    <n v="185.96"/>
    <x v="0"/>
    <n v="185.96"/>
    <d v="2025-08-06T00:00:00"/>
    <n v="35"/>
    <n v="1.3"/>
    <n v="1.3"/>
    <b v="0"/>
    <s v="null"/>
    <s v="No Return"/>
    <n v="6508.6"/>
    <n v="2025"/>
    <s v="August"/>
    <n v="0"/>
    <n v="0"/>
  </r>
  <r>
    <s v="Red"/>
    <n v="113.05"/>
    <x v="0"/>
    <n v="113.05"/>
    <d v="2025-08-06T00:00:00"/>
    <n v="47"/>
    <n v="2"/>
    <n v="2"/>
    <b v="0"/>
    <s v="null"/>
    <s v="No Return"/>
    <n v="5313.3499999999995"/>
    <n v="2025"/>
    <s v="August"/>
    <n v="0"/>
    <n v="0"/>
  </r>
  <r>
    <s v="Brown"/>
    <n v="110.9"/>
    <x v="409"/>
    <n v="72.42"/>
    <d v="2025-08-06T00:00:00"/>
    <n v="2"/>
    <n v="2.5"/>
    <n v="2.5"/>
    <b v="0"/>
    <s v="null"/>
    <s v="No Return"/>
    <n v="144.84"/>
    <n v="2025"/>
    <s v="August"/>
    <n v="38.480000000000004"/>
    <n v="0"/>
  </r>
  <r>
    <s v="White"/>
    <n v="29.04"/>
    <x v="0"/>
    <n v="29.04"/>
    <d v="2025-08-06T00:00:00"/>
    <n v="4"/>
    <n v="5"/>
    <n v="5"/>
    <b v="0"/>
    <s v="null"/>
    <s v="No Return"/>
    <n v="116.16"/>
    <n v="2025"/>
    <s v="August"/>
    <n v="0"/>
    <n v="0"/>
  </r>
  <r>
    <s v="Gray"/>
    <n v="164.48"/>
    <x v="52"/>
    <n v="79.77"/>
    <d v="2024-09-07T00:00:00"/>
    <n v="27"/>
    <n v="3.4"/>
    <n v="3.4"/>
    <b v="0"/>
    <s v="null"/>
    <s v="No Return"/>
    <n v="2153.79"/>
    <n v="2024"/>
    <s v="September"/>
    <n v="84.71"/>
    <n v="0"/>
  </r>
  <r>
    <s v="White"/>
    <n v="52.51"/>
    <x v="179"/>
    <n v="26.57"/>
    <d v="2025-08-06T00:00:00"/>
    <n v="37"/>
    <n v="3.5"/>
    <n v="3.5"/>
    <b v="1"/>
    <s v="Changed Mind"/>
    <s v="Changed Mind"/>
    <n v="983.09"/>
    <n v="2025"/>
    <s v="August"/>
    <n v="25.939999999999998"/>
    <n v="1"/>
  </r>
  <r>
    <s v="Gray"/>
    <n v="175.74"/>
    <x v="139"/>
    <n v="100.35"/>
    <d v="2025-08-06T00:00:00"/>
    <n v="48"/>
    <s v="null"/>
    <n v="3"/>
    <b v="1"/>
    <s v="Changed Mind"/>
    <s v="Changed Mind"/>
    <n v="4816.7999999999993"/>
    <n v="2025"/>
    <s v="August"/>
    <n v="75.390000000000015"/>
    <n v="1"/>
  </r>
  <r>
    <s v="Beige"/>
    <n v="57.06"/>
    <x v="410"/>
    <n v="41.37"/>
    <d v="2024-12-25T00:00:00"/>
    <n v="43"/>
    <n v="1.8"/>
    <n v="1.8"/>
    <b v="0"/>
    <s v="null"/>
    <s v="No Return"/>
    <n v="1778.9099999999999"/>
    <n v="2024"/>
    <s v="December"/>
    <n v="15.690000000000005"/>
    <n v="0"/>
  </r>
  <r>
    <s v="Black"/>
    <n v="158.24"/>
    <x v="0"/>
    <n v="158.24"/>
    <d v="2025-08-06T00:00:00"/>
    <n v="41"/>
    <n v="3.1"/>
    <n v="3.1"/>
    <b v="0"/>
    <s v="null"/>
    <s v="No Return"/>
    <n v="6487.84"/>
    <n v="2025"/>
    <s v="August"/>
    <n v="0"/>
    <n v="0"/>
  </r>
  <r>
    <s v="Pink"/>
    <n v="153.46"/>
    <x v="0"/>
    <n v="153.46"/>
    <d v="2025-08-06T00:00:00"/>
    <n v="27"/>
    <n v="1.7"/>
    <n v="1.7"/>
    <b v="0"/>
    <s v="null"/>
    <s v="No Return"/>
    <n v="4143.42"/>
    <n v="2025"/>
    <s v="August"/>
    <n v="0"/>
    <n v="0"/>
  </r>
  <r>
    <s v="Brown"/>
    <n v="54.92"/>
    <x v="0"/>
    <n v="54.92"/>
    <d v="2025-04-12T00:00:00"/>
    <n v="44"/>
    <n v="3.1"/>
    <n v="3.1"/>
    <b v="0"/>
    <s v="null"/>
    <s v="No Return"/>
    <n v="2416.48"/>
    <n v="2025"/>
    <s v="April"/>
    <n v="0"/>
    <n v="0"/>
  </r>
  <r>
    <s v="Purple"/>
    <n v="32.200000000000003"/>
    <x v="347"/>
    <n v="26.02"/>
    <d v="2025-07-27T00:00:00"/>
    <n v="8"/>
    <n v="4.3"/>
    <n v="4.3"/>
    <b v="0"/>
    <s v="null"/>
    <s v="No Return"/>
    <n v="208.16"/>
    <n v="2025"/>
    <s v="July"/>
    <n v="6.1800000000000033"/>
    <n v="0"/>
  </r>
  <r>
    <s v="Brown"/>
    <n v="66.489999999999995"/>
    <x v="8"/>
    <n v="47.14"/>
    <d v="2025-08-06T00:00:00"/>
    <n v="37"/>
    <n v="1.3"/>
    <n v="1.3"/>
    <b v="0"/>
    <s v="null"/>
    <s v="No Return"/>
    <n v="1744.18"/>
    <n v="2025"/>
    <s v="August"/>
    <n v="19.349999999999994"/>
    <n v="0"/>
  </r>
  <r>
    <s v="Blue"/>
    <n v="32.950000000000003"/>
    <x v="118"/>
    <n v="16.41"/>
    <d v="2025-08-06T00:00:00"/>
    <n v="46"/>
    <s v="null"/>
    <n v="3"/>
    <b v="0"/>
    <s v="null"/>
    <s v="No Return"/>
    <n v="754.86"/>
    <n v="2025"/>
    <s v="August"/>
    <n v="16.540000000000003"/>
    <n v="0"/>
  </r>
  <r>
    <s v="Gray"/>
    <n v="54.31"/>
    <x v="347"/>
    <n v="43.88"/>
    <d v="2025-08-06T00:00:00"/>
    <n v="19"/>
    <n v="1.8"/>
    <n v="1.8"/>
    <b v="0"/>
    <s v="null"/>
    <s v="No Return"/>
    <n v="833.72"/>
    <n v="2025"/>
    <s v="August"/>
    <n v="10.43"/>
    <n v="0"/>
  </r>
  <r>
    <s v="Navy"/>
    <n v="19.68"/>
    <x v="0"/>
    <n v="19.68"/>
    <d v="2025-08-06T00:00:00"/>
    <n v="29"/>
    <n v="1.5"/>
    <n v="1.5"/>
    <b v="1"/>
    <s v="Size Issue"/>
    <s v="Size Issue"/>
    <n v="570.72"/>
    <n v="2025"/>
    <s v="August"/>
    <n v="0"/>
    <n v="1"/>
  </r>
  <r>
    <s v="Gray"/>
    <n v="105.19"/>
    <x v="106"/>
    <n v="79.63"/>
    <d v="2025-06-14T00:00:00"/>
    <n v="47"/>
    <n v="5"/>
    <n v="5"/>
    <b v="0"/>
    <s v="null"/>
    <s v="No Return"/>
    <n v="3742.6099999999997"/>
    <n v="2025"/>
    <s v="June"/>
    <n v="25.560000000000002"/>
    <n v="0"/>
  </r>
  <r>
    <s v="Green"/>
    <n v="20.3"/>
    <x v="346"/>
    <n v="16.32"/>
    <d v="2025-08-06T00:00:00"/>
    <n v="47"/>
    <n v="2.9"/>
    <n v="2.9"/>
    <b v="1"/>
    <s v="Changed Mind"/>
    <s v="Changed Mind"/>
    <n v="767.04"/>
    <n v="2025"/>
    <s v="August"/>
    <n v="3.9800000000000004"/>
    <n v="1"/>
  </r>
  <r>
    <s v="Brown"/>
    <n v="105.37"/>
    <x v="346"/>
    <n v="84.72"/>
    <d v="2025-08-06T00:00:00"/>
    <n v="39"/>
    <n v="4.3"/>
    <n v="4.3"/>
    <b v="0"/>
    <s v="null"/>
    <s v="No Return"/>
    <n v="3304.08"/>
    <n v="2025"/>
    <s v="August"/>
    <n v="20.650000000000006"/>
    <n v="0"/>
  </r>
  <r>
    <s v="Green"/>
    <n v="156.24"/>
    <x v="0"/>
    <n v="156.24"/>
    <d v="2025-08-06T00:00:00"/>
    <n v="15"/>
    <n v="5"/>
    <n v="5"/>
    <b v="0"/>
    <s v="null"/>
    <s v="No Return"/>
    <n v="2343.6000000000004"/>
    <n v="2025"/>
    <s v="August"/>
    <n v="0"/>
    <n v="0"/>
  </r>
  <r>
    <s v="Brown"/>
    <n v="162.19"/>
    <x v="12"/>
    <n v="152.94999999999999"/>
    <d v="2025-08-06T00:00:00"/>
    <n v="39"/>
    <n v="1.4"/>
    <n v="1.4"/>
    <b v="0"/>
    <s v="null"/>
    <s v="No Return"/>
    <n v="5965.0499999999993"/>
    <n v="2025"/>
    <s v="August"/>
    <n v="9.2400000000000091"/>
    <n v="0"/>
  </r>
  <r>
    <s v="Beige"/>
    <n v="75.790000000000006"/>
    <x v="72"/>
    <n v="70.41"/>
    <d v="2025-03-29T00:00:00"/>
    <n v="13"/>
    <n v="3.3"/>
    <n v="3.3"/>
    <b v="0"/>
    <s v="null"/>
    <s v="No Return"/>
    <n v="915.32999999999993"/>
    <n v="2025"/>
    <s v="March"/>
    <n v="5.3800000000000097"/>
    <n v="0"/>
  </r>
  <r>
    <s v="Pink"/>
    <n v="32.04"/>
    <x v="0"/>
    <n v="32.04"/>
    <d v="2025-08-06T00:00:00"/>
    <n v="41"/>
    <n v="1.8"/>
    <n v="1.8"/>
    <b v="0"/>
    <s v="null"/>
    <s v="No Return"/>
    <n v="1313.6399999999999"/>
    <n v="2025"/>
    <s v="August"/>
    <n v="0"/>
    <n v="0"/>
  </r>
  <r>
    <s v="Black"/>
    <n v="27.65"/>
    <x v="171"/>
    <n v="18.86"/>
    <d v="2025-08-06T00:00:00"/>
    <n v="2"/>
    <n v="3.7"/>
    <n v="3.7"/>
    <b v="1"/>
    <s v="Size Issue"/>
    <s v="Size Issue"/>
    <n v="37.72"/>
    <n v="2025"/>
    <s v="August"/>
    <n v="8.7899999999999991"/>
    <n v="1"/>
  </r>
  <r>
    <s v="Purple"/>
    <n v="31.54"/>
    <x v="0"/>
    <n v="31.54"/>
    <d v="2025-08-03T00:00:00"/>
    <n v="45"/>
    <n v="1.3"/>
    <n v="1.3"/>
    <b v="0"/>
    <s v="null"/>
    <s v="No Return"/>
    <n v="1419.3"/>
    <n v="2025"/>
    <s v="August"/>
    <n v="0"/>
    <n v="0"/>
  </r>
  <r>
    <s v="Beige"/>
    <n v="77.64"/>
    <x v="411"/>
    <n v="47.28"/>
    <d v="2025-08-06T00:00:00"/>
    <n v="19"/>
    <n v="2.6"/>
    <n v="2.6"/>
    <b v="0"/>
    <s v="null"/>
    <s v="No Return"/>
    <n v="898.32"/>
    <n v="2025"/>
    <s v="August"/>
    <n v="30.36"/>
    <n v="0"/>
  </r>
  <r>
    <s v="Pink"/>
    <n v="51.48"/>
    <x v="0"/>
    <n v="51.48"/>
    <d v="2025-08-06T00:00:00"/>
    <n v="10"/>
    <n v="1"/>
    <n v="1"/>
    <b v="0"/>
    <s v="null"/>
    <s v="No Return"/>
    <n v="514.79999999999995"/>
    <n v="2025"/>
    <s v="August"/>
    <n v="0"/>
    <n v="0"/>
  </r>
  <r>
    <s v="Pink"/>
    <n v="108.58"/>
    <x v="0"/>
    <n v="108.58"/>
    <d v="2025-08-06T00:00:00"/>
    <n v="44"/>
    <n v="2.4"/>
    <n v="2.4"/>
    <b v="0"/>
    <s v="null"/>
    <s v="No Return"/>
    <n v="4777.5199999999995"/>
    <n v="2025"/>
    <s v="August"/>
    <n v="0"/>
    <n v="0"/>
  </r>
  <r>
    <s v="Black"/>
    <n v="84.17"/>
    <x v="0"/>
    <n v="84.17"/>
    <d v="2025-08-06T00:00:00"/>
    <n v="20"/>
    <n v="3.7"/>
    <n v="3.7"/>
    <b v="0"/>
    <s v="null"/>
    <s v="No Return"/>
    <n v="1683.4"/>
    <n v="2025"/>
    <s v="August"/>
    <n v="0"/>
    <n v="0"/>
  </r>
  <r>
    <s v="Pink"/>
    <n v="76.45"/>
    <x v="0"/>
    <n v="76.45"/>
    <d v="2025-06-10T00:00:00"/>
    <n v="16"/>
    <n v="1"/>
    <n v="1"/>
    <b v="1"/>
    <s v="Color Mismatch"/>
    <s v="Color Mismatch"/>
    <n v="1223.2"/>
    <n v="2025"/>
    <s v="June"/>
    <n v="0"/>
    <n v="1"/>
  </r>
  <r>
    <s v="Gray"/>
    <n v="50.31"/>
    <x v="0"/>
    <n v="50.31"/>
    <d v="2025-04-24T00:00:00"/>
    <n v="36"/>
    <s v="null"/>
    <n v="3"/>
    <b v="0"/>
    <s v="null"/>
    <s v="No Return"/>
    <n v="1811.16"/>
    <n v="2025"/>
    <s v="April"/>
    <n v="0"/>
    <n v="0"/>
  </r>
  <r>
    <s v="Pink"/>
    <n v="43.45"/>
    <x v="0"/>
    <n v="43.45"/>
    <d v="2025-07-17T00:00:00"/>
    <n v="30"/>
    <n v="2.2999999999999998"/>
    <n v="2.2999999999999998"/>
    <b v="0"/>
    <s v="null"/>
    <s v="No Return"/>
    <n v="1303.5"/>
    <n v="2025"/>
    <s v="July"/>
    <n v="0"/>
    <n v="0"/>
  </r>
  <r>
    <s v="Gray"/>
    <n v="149.22"/>
    <x v="17"/>
    <n v="68.790000000000006"/>
    <d v="2025-08-06T00:00:00"/>
    <n v="41"/>
    <n v="2.2000000000000002"/>
    <n v="2.2000000000000002"/>
    <b v="0"/>
    <s v="null"/>
    <s v="No Return"/>
    <n v="2820.3900000000003"/>
    <n v="2025"/>
    <s v="August"/>
    <n v="80.429999999999993"/>
    <n v="0"/>
  </r>
  <r>
    <s v="Gray"/>
    <n v="48.24"/>
    <x v="155"/>
    <n v="32.950000000000003"/>
    <d v="2025-08-06T00:00:00"/>
    <n v="46"/>
    <n v="3.7"/>
    <n v="3.7"/>
    <b v="0"/>
    <s v="null"/>
    <s v="No Return"/>
    <n v="1515.7"/>
    <n v="2025"/>
    <s v="August"/>
    <n v="15.29"/>
    <n v="0"/>
  </r>
  <r>
    <s v="Brown"/>
    <n v="66.27"/>
    <x v="28"/>
    <n v="51.89"/>
    <d v="2025-08-06T00:00:00"/>
    <n v="28"/>
    <n v="2.5"/>
    <n v="2.5"/>
    <b v="1"/>
    <s v="Changed Mind"/>
    <s v="Changed Mind"/>
    <n v="1452.92"/>
    <n v="2025"/>
    <s v="August"/>
    <n v="14.379999999999995"/>
    <n v="1"/>
  </r>
  <r>
    <s v="Navy"/>
    <n v="82.65"/>
    <x v="0"/>
    <n v="82.65"/>
    <d v="2025-08-06T00:00:00"/>
    <n v="30"/>
    <n v="4.0999999999999996"/>
    <n v="4.0999999999999996"/>
    <b v="0"/>
    <s v="null"/>
    <s v="No Return"/>
    <n v="2479.5"/>
    <n v="2025"/>
    <s v="August"/>
    <n v="0"/>
    <n v="0"/>
  </r>
  <r>
    <s v="Black"/>
    <n v="42.36"/>
    <x v="0"/>
    <n v="42.36"/>
    <d v="2025-08-06T00:00:00"/>
    <n v="37"/>
    <n v="1.4"/>
    <n v="1.4"/>
    <b v="0"/>
    <s v="null"/>
    <s v="No Return"/>
    <n v="1567.32"/>
    <n v="2025"/>
    <s v="August"/>
    <n v="0"/>
    <n v="0"/>
  </r>
  <r>
    <s v="Red"/>
    <n v="109.36"/>
    <x v="0"/>
    <n v="109.36"/>
    <d v="2025-08-06T00:00:00"/>
    <n v="24"/>
    <n v="1.7"/>
    <n v="1.7"/>
    <b v="0"/>
    <s v="null"/>
    <s v="No Return"/>
    <n v="2624.64"/>
    <n v="2025"/>
    <s v="August"/>
    <n v="0"/>
    <n v="0"/>
  </r>
  <r>
    <s v="Beige"/>
    <n v="59.98"/>
    <x v="0"/>
    <n v="59.98"/>
    <d v="2025-08-06T00:00:00"/>
    <n v="28"/>
    <n v="2.2000000000000002"/>
    <n v="2.2000000000000002"/>
    <b v="0"/>
    <s v="null"/>
    <s v="No Return"/>
    <n v="1679.4399999999998"/>
    <n v="2025"/>
    <s v="August"/>
    <n v="0"/>
    <n v="0"/>
  </r>
  <r>
    <s v="Purple"/>
    <n v="111.81"/>
    <x v="0"/>
    <n v="111.81"/>
    <d v="2024-08-21T00:00:00"/>
    <n v="45"/>
    <n v="1.1000000000000001"/>
    <n v="1.1000000000000001"/>
    <b v="0"/>
    <s v="null"/>
    <s v="No Return"/>
    <n v="5031.45"/>
    <n v="2024"/>
    <s v="August"/>
    <n v="0"/>
    <n v="0"/>
  </r>
  <r>
    <s v="Red"/>
    <n v="70.78"/>
    <x v="0"/>
    <n v="70.78"/>
    <d v="2025-08-06T00:00:00"/>
    <n v="39"/>
    <n v="3.4"/>
    <n v="3.4"/>
    <b v="1"/>
    <s v="Color Mismatch"/>
    <s v="Color Mismatch"/>
    <n v="2760.42"/>
    <n v="2025"/>
    <s v="August"/>
    <n v="0"/>
    <n v="1"/>
  </r>
  <r>
    <s v="Pink"/>
    <n v="76.13"/>
    <x v="6"/>
    <n v="31.59"/>
    <d v="2025-08-06T00:00:00"/>
    <n v="40"/>
    <n v="1.6"/>
    <n v="1.6"/>
    <b v="0"/>
    <s v="null"/>
    <s v="No Return"/>
    <n v="1263.5999999999999"/>
    <n v="2025"/>
    <s v="August"/>
    <n v="44.539999999999992"/>
    <n v="0"/>
  </r>
  <r>
    <s v="Pink"/>
    <n v="71.09"/>
    <x v="412"/>
    <n v="41.59"/>
    <d v="2025-08-06T00:00:00"/>
    <n v="20"/>
    <n v="3.1"/>
    <n v="3.1"/>
    <b v="0"/>
    <s v="null"/>
    <s v="No Return"/>
    <n v="831.80000000000007"/>
    <n v="2025"/>
    <s v="August"/>
    <n v="29.5"/>
    <n v="0"/>
  </r>
  <r>
    <s v="Gray"/>
    <n v="53.64"/>
    <x v="18"/>
    <n v="23.66"/>
    <d v="2025-08-06T00:00:00"/>
    <n v="10"/>
    <n v="2.5"/>
    <n v="2.5"/>
    <b v="0"/>
    <s v="null"/>
    <s v="No Return"/>
    <n v="236.6"/>
    <n v="2025"/>
    <s v="August"/>
    <n v="29.98"/>
    <n v="0"/>
  </r>
  <r>
    <s v="Brown"/>
    <n v="110.2"/>
    <x v="408"/>
    <n v="44.41"/>
    <d v="2025-08-06T00:00:00"/>
    <n v="13"/>
    <n v="3.5"/>
    <n v="3.5"/>
    <b v="1"/>
    <s v="Color Mismatch"/>
    <s v="Color Mismatch"/>
    <n v="577.32999999999993"/>
    <n v="2025"/>
    <s v="August"/>
    <n v="65.790000000000006"/>
    <n v="1"/>
  </r>
  <r>
    <s v="Green"/>
    <n v="80.63"/>
    <x v="413"/>
    <n v="66.599999999999994"/>
    <d v="2025-08-06T00:00:00"/>
    <n v="6"/>
    <s v="null"/>
    <n v="3"/>
    <b v="1"/>
    <s v="Damaged"/>
    <s v="Damaged"/>
    <n v="399.59999999999997"/>
    <n v="2025"/>
    <s v="August"/>
    <n v="14.030000000000001"/>
    <n v="1"/>
  </r>
  <r>
    <s v="Green"/>
    <n v="101.09"/>
    <x v="414"/>
    <n v="76.02"/>
    <d v="2024-09-02T00:00:00"/>
    <n v="7"/>
    <n v="4.5"/>
    <n v="4.5"/>
    <b v="1"/>
    <s v="Damaged"/>
    <s v="Damaged"/>
    <n v="532.14"/>
    <n v="2024"/>
    <s v="September"/>
    <n v="25.070000000000007"/>
    <n v="1"/>
  </r>
  <r>
    <s v="Navy"/>
    <n v="75.48"/>
    <x v="0"/>
    <n v="75.48"/>
    <d v="2025-05-27T00:00:00"/>
    <n v="16"/>
    <n v="1.4"/>
    <n v="1.4"/>
    <b v="0"/>
    <s v="null"/>
    <s v="No Return"/>
    <n v="1207.68"/>
    <n v="2025"/>
    <s v="May"/>
    <n v="0"/>
    <n v="0"/>
  </r>
  <r>
    <s v="Brown"/>
    <n v="159.94999999999999"/>
    <x v="40"/>
    <n v="149.71"/>
    <d v="2025-08-06T00:00:00"/>
    <n v="39"/>
    <n v="3"/>
    <n v="3"/>
    <b v="0"/>
    <s v="null"/>
    <s v="No Return"/>
    <n v="5838.6900000000005"/>
    <n v="2025"/>
    <s v="August"/>
    <n v="10.239999999999981"/>
    <n v="0"/>
  </r>
  <r>
    <s v="Black"/>
    <n v="61.9"/>
    <x v="0"/>
    <n v="61.9"/>
    <d v="2025-08-06T00:00:00"/>
    <n v="29"/>
    <n v="4.4000000000000004"/>
    <n v="4.4000000000000004"/>
    <b v="0"/>
    <s v="null"/>
    <s v="No Return"/>
    <n v="1795.1"/>
    <n v="2025"/>
    <s v="August"/>
    <n v="0"/>
    <n v="0"/>
  </r>
  <r>
    <s v="Purple"/>
    <n v="63.45"/>
    <x v="73"/>
    <n v="55.65"/>
    <d v="2025-08-06T00:00:00"/>
    <n v="23"/>
    <n v="4.9000000000000004"/>
    <n v="4.9000000000000004"/>
    <b v="0"/>
    <s v="null"/>
    <s v="No Return"/>
    <n v="1279.95"/>
    <n v="2025"/>
    <s v="August"/>
    <n v="7.8000000000000043"/>
    <n v="0"/>
  </r>
  <r>
    <s v="Red"/>
    <n v="43.22"/>
    <x v="129"/>
    <n v="23.04"/>
    <d v="2025-08-06T00:00:00"/>
    <n v="29"/>
    <n v="1.3"/>
    <n v="1.3"/>
    <b v="0"/>
    <s v="null"/>
    <s v="No Return"/>
    <n v="668.16"/>
    <n v="2025"/>
    <s v="August"/>
    <n v="20.18"/>
    <n v="0"/>
  </r>
  <r>
    <s v="Navy"/>
    <n v="64.650000000000006"/>
    <x v="316"/>
    <n v="47.32"/>
    <d v="2025-08-06T00:00:00"/>
    <n v="28"/>
    <n v="4.7"/>
    <n v="4.7"/>
    <b v="0"/>
    <s v="null"/>
    <s v="No Return"/>
    <n v="1324.96"/>
    <n v="2025"/>
    <s v="August"/>
    <n v="17.330000000000005"/>
    <n v="0"/>
  </r>
  <r>
    <s v="Purple"/>
    <n v="118.67"/>
    <x v="415"/>
    <n v="52.21"/>
    <d v="2025-04-26T00:00:00"/>
    <n v="27"/>
    <n v="3.5"/>
    <n v="3.5"/>
    <b v="0"/>
    <s v="null"/>
    <s v="No Return"/>
    <n v="1409.67"/>
    <n v="2025"/>
    <s v="April"/>
    <n v="66.460000000000008"/>
    <n v="0"/>
  </r>
  <r>
    <s v="White"/>
    <n v="169.32"/>
    <x v="0"/>
    <n v="169.32"/>
    <d v="2024-12-17T00:00:00"/>
    <n v="19"/>
    <n v="2.2000000000000002"/>
    <n v="2.2000000000000002"/>
    <b v="0"/>
    <s v="null"/>
    <s v="No Return"/>
    <n v="3217.08"/>
    <n v="2024"/>
    <s v="December"/>
    <n v="0"/>
    <n v="0"/>
  </r>
  <r>
    <s v="Gray"/>
    <n v="115.77"/>
    <x v="0"/>
    <n v="115.77"/>
    <d v="2024-11-24T00:00:00"/>
    <n v="43"/>
    <s v="null"/>
    <n v="3"/>
    <b v="0"/>
    <s v="null"/>
    <s v="No Return"/>
    <n v="4978.1099999999997"/>
    <n v="2024"/>
    <s v="November"/>
    <n v="0"/>
    <n v="0"/>
  </r>
  <r>
    <s v="Beige"/>
    <n v="139.91"/>
    <x v="0"/>
    <n v="139.91"/>
    <d v="2025-08-06T00:00:00"/>
    <n v="9"/>
    <n v="3.7"/>
    <n v="3.7"/>
    <b v="0"/>
    <s v="null"/>
    <s v="No Return"/>
    <n v="1259.19"/>
    <n v="2025"/>
    <s v="August"/>
    <n v="0"/>
    <n v="0"/>
  </r>
  <r>
    <s v="Purple"/>
    <n v="101.73"/>
    <x v="0"/>
    <n v="101.73"/>
    <d v="2025-08-06T00:00:00"/>
    <n v="14"/>
    <n v="4.7"/>
    <n v="4.7"/>
    <b v="0"/>
    <s v="null"/>
    <s v="No Return"/>
    <n v="1424.22"/>
    <n v="2025"/>
    <s v="August"/>
    <n v="0"/>
    <n v="0"/>
  </r>
  <r>
    <s v="Pink"/>
    <n v="105.85"/>
    <x v="0"/>
    <n v="105.85"/>
    <d v="2025-08-06T00:00:00"/>
    <n v="29"/>
    <n v="2.1"/>
    <n v="2.1"/>
    <b v="0"/>
    <s v="null"/>
    <s v="No Return"/>
    <n v="3069.6499999999996"/>
    <n v="2025"/>
    <s v="August"/>
    <n v="0"/>
    <n v="0"/>
  </r>
  <r>
    <s v="Gray"/>
    <n v="105.37"/>
    <x v="0"/>
    <n v="105.37"/>
    <d v="2025-04-15T00:00:00"/>
    <n v="24"/>
    <n v="1.2"/>
    <n v="1.2"/>
    <b v="0"/>
    <s v="null"/>
    <s v="No Return"/>
    <n v="2528.88"/>
    <n v="2025"/>
    <s v="April"/>
    <n v="0"/>
    <n v="0"/>
  </r>
  <r>
    <s v="Brown"/>
    <n v="44.42"/>
    <x v="0"/>
    <n v="44.42"/>
    <d v="2025-08-06T00:00:00"/>
    <n v="49"/>
    <s v="null"/>
    <n v="3"/>
    <b v="0"/>
    <s v="null"/>
    <s v="No Return"/>
    <n v="2176.58"/>
    <n v="2025"/>
    <s v="August"/>
    <n v="0"/>
    <n v="0"/>
  </r>
  <r>
    <s v="Gray"/>
    <n v="164.86"/>
    <x v="416"/>
    <n v="141.29"/>
    <d v="2025-03-14T00:00:00"/>
    <n v="7"/>
    <n v="2.2999999999999998"/>
    <n v="2.2999999999999998"/>
    <b v="0"/>
    <s v="null"/>
    <s v="No Return"/>
    <n v="989.03"/>
    <n v="2025"/>
    <s v="March"/>
    <n v="23.570000000000022"/>
    <n v="0"/>
  </r>
  <r>
    <s v="Black"/>
    <n v="163.88"/>
    <x v="170"/>
    <n v="154.21"/>
    <d v="2025-08-06T00:00:00"/>
    <n v="39"/>
    <n v="2.6"/>
    <n v="2.6"/>
    <b v="0"/>
    <s v="null"/>
    <s v="No Return"/>
    <n v="6014.1900000000005"/>
    <n v="2025"/>
    <s v="August"/>
    <n v="9.6699999999999875"/>
    <n v="0"/>
  </r>
  <r>
    <s v="Green"/>
    <n v="36.54"/>
    <x v="383"/>
    <n v="34.6"/>
    <d v="2025-08-06T00:00:00"/>
    <n v="13"/>
    <n v="2.5"/>
    <n v="2.5"/>
    <b v="0"/>
    <s v="null"/>
    <s v="No Return"/>
    <n v="449.8"/>
    <n v="2025"/>
    <s v="August"/>
    <n v="1.9399999999999977"/>
    <n v="0"/>
  </r>
  <r>
    <s v="Red"/>
    <n v="99.97"/>
    <x v="0"/>
    <n v="99.97"/>
    <d v="2024-10-16T00:00:00"/>
    <n v="38"/>
    <n v="1.4"/>
    <n v="1.4"/>
    <b v="0"/>
    <s v="null"/>
    <s v="No Return"/>
    <n v="3798.86"/>
    <n v="2024"/>
    <s v="October"/>
    <n v="0"/>
    <n v="0"/>
  </r>
  <r>
    <s v="Red"/>
    <n v="194.78"/>
    <x v="0"/>
    <n v="194.78"/>
    <d v="2025-08-06T00:00:00"/>
    <n v="31"/>
    <s v="null"/>
    <n v="3"/>
    <b v="0"/>
    <s v="null"/>
    <s v="No Return"/>
    <n v="6038.18"/>
    <n v="2025"/>
    <s v="August"/>
    <n v="0"/>
    <n v="0"/>
  </r>
  <r>
    <s v="Blue"/>
    <n v="208.93"/>
    <x v="0"/>
    <n v="208.93"/>
    <d v="2025-08-06T00:00:00"/>
    <n v="12"/>
    <n v="2.2999999999999998"/>
    <n v="2.2999999999999998"/>
    <b v="0"/>
    <s v="null"/>
    <s v="No Return"/>
    <n v="2507.16"/>
    <n v="2025"/>
    <s v="August"/>
    <n v="0"/>
    <n v="0"/>
  </r>
  <r>
    <s v="Red"/>
    <n v="68.459999999999994"/>
    <x v="48"/>
    <n v="34.229999999999997"/>
    <d v="2025-01-26T00:00:00"/>
    <n v="24"/>
    <n v="1.9"/>
    <n v="1.9"/>
    <b v="0"/>
    <s v="null"/>
    <s v="No Return"/>
    <n v="821.52"/>
    <n v="2025"/>
    <s v="January"/>
    <n v="34.229999999999997"/>
    <n v="0"/>
  </r>
  <r>
    <s v="Purple"/>
    <n v="30.26"/>
    <x v="48"/>
    <n v="15.13"/>
    <d v="2025-08-06T00:00:00"/>
    <n v="23"/>
    <n v="1.4"/>
    <n v="1.4"/>
    <b v="0"/>
    <s v="null"/>
    <s v="No Return"/>
    <n v="347.99"/>
    <n v="2025"/>
    <s v="August"/>
    <n v="15.13"/>
    <n v="0"/>
  </r>
  <r>
    <s v="Green"/>
    <n v="186.66"/>
    <x v="352"/>
    <n v="128.97999999999999"/>
    <d v="2025-08-06T00:00:00"/>
    <n v="7"/>
    <n v="1"/>
    <n v="1"/>
    <b v="0"/>
    <s v="null"/>
    <s v="No Return"/>
    <n v="902.8599999999999"/>
    <n v="2025"/>
    <s v="August"/>
    <n v="57.680000000000007"/>
    <n v="0"/>
  </r>
  <r>
    <s v="Black"/>
    <n v="78.05"/>
    <x v="417"/>
    <n v="40.51"/>
    <d v="2025-08-06T00:00:00"/>
    <n v="36"/>
    <n v="2.9"/>
    <n v="2.9"/>
    <b v="1"/>
    <s v="Changed Mind"/>
    <s v="Changed Mind"/>
    <n v="1458.36"/>
    <n v="2025"/>
    <s v="August"/>
    <n v="37.54"/>
    <n v="1"/>
  </r>
  <r>
    <s v="Purple"/>
    <n v="104.75"/>
    <x v="0"/>
    <n v="104.75"/>
    <d v="2024-10-26T00:00:00"/>
    <n v="11"/>
    <s v="null"/>
    <n v="3"/>
    <b v="0"/>
    <s v="null"/>
    <s v="No Return"/>
    <n v="1152.25"/>
    <n v="2024"/>
    <s v="October"/>
    <n v="0"/>
    <n v="0"/>
  </r>
  <r>
    <s v="Brown"/>
    <n v="121.33"/>
    <x v="0"/>
    <n v="121.33"/>
    <d v="2025-08-06T00:00:00"/>
    <n v="30"/>
    <n v="4.2"/>
    <n v="4.2"/>
    <b v="0"/>
    <s v="null"/>
    <s v="No Return"/>
    <n v="3639.9"/>
    <n v="2025"/>
    <s v="August"/>
    <n v="0"/>
    <n v="0"/>
  </r>
  <r>
    <s v="Green"/>
    <n v="78.09"/>
    <x v="0"/>
    <n v="78.09"/>
    <d v="2025-08-06T00:00:00"/>
    <n v="6"/>
    <n v="2"/>
    <n v="2"/>
    <b v="0"/>
    <s v="null"/>
    <s v="No Return"/>
    <n v="468.54"/>
    <n v="2025"/>
    <s v="August"/>
    <n v="0"/>
    <n v="0"/>
  </r>
  <r>
    <s v="Red"/>
    <n v="109.19"/>
    <x v="0"/>
    <n v="109.19"/>
    <d v="2025-08-06T00:00:00"/>
    <n v="47"/>
    <n v="4.5"/>
    <n v="4.5"/>
    <b v="0"/>
    <s v="null"/>
    <s v="No Return"/>
    <n v="5131.93"/>
    <n v="2025"/>
    <s v="August"/>
    <n v="0"/>
    <n v="0"/>
  </r>
  <r>
    <s v="Black"/>
    <n v="126.74"/>
    <x v="0"/>
    <n v="126.74"/>
    <d v="2025-08-06T00:00:00"/>
    <n v="2"/>
    <n v="2.9"/>
    <n v="2.9"/>
    <b v="0"/>
    <s v="null"/>
    <s v="No Return"/>
    <n v="253.48"/>
    <n v="2025"/>
    <s v="August"/>
    <n v="0"/>
    <n v="0"/>
  </r>
  <r>
    <s v="Black"/>
    <n v="95.85"/>
    <x v="0"/>
    <n v="95.85"/>
    <d v="2025-02-15T00:00:00"/>
    <n v="45"/>
    <n v="5"/>
    <n v="5"/>
    <b v="0"/>
    <s v="null"/>
    <s v="No Return"/>
    <n v="4313.25"/>
    <n v="2025"/>
    <s v="February"/>
    <n v="0"/>
    <n v="0"/>
  </r>
  <r>
    <s v="Blue"/>
    <n v="213.98"/>
    <x v="0"/>
    <n v="213.98"/>
    <d v="2025-08-06T00:00:00"/>
    <n v="38"/>
    <s v="null"/>
    <n v="3"/>
    <b v="0"/>
    <s v="null"/>
    <s v="No Return"/>
    <n v="8131.24"/>
    <n v="2025"/>
    <s v="August"/>
    <n v="0"/>
    <n v="0"/>
  </r>
  <r>
    <s v="Beige"/>
    <n v="146.22999999999999"/>
    <x v="39"/>
    <n v="87.74"/>
    <d v="2025-01-27T00:00:00"/>
    <n v="17"/>
    <n v="2.6"/>
    <n v="2.6"/>
    <b v="1"/>
    <s v="Quality Issue"/>
    <s v="Quality Issue"/>
    <n v="1491.58"/>
    <n v="2025"/>
    <s v="January"/>
    <n v="58.489999999999995"/>
    <n v="1"/>
  </r>
  <r>
    <s v="Pink"/>
    <n v="115.57"/>
    <x v="246"/>
    <n v="96.96"/>
    <d v="2025-08-06T00:00:00"/>
    <n v="32"/>
    <n v="3.1"/>
    <n v="3.1"/>
    <b v="1"/>
    <s v="Size Issue"/>
    <s v="Size Issue"/>
    <n v="3102.72"/>
    <n v="2025"/>
    <s v="August"/>
    <n v="18.61"/>
    <n v="1"/>
  </r>
  <r>
    <s v="Blue"/>
    <n v="66.62"/>
    <x v="0"/>
    <n v="66.62"/>
    <d v="2024-10-27T00:00:00"/>
    <n v="37"/>
    <s v="null"/>
    <n v="3"/>
    <b v="0"/>
    <s v="null"/>
    <s v="No Return"/>
    <n v="2464.94"/>
    <n v="2024"/>
    <s v="October"/>
    <n v="0"/>
    <n v="0"/>
  </r>
  <r>
    <s v="Purple"/>
    <n v="60.37"/>
    <x v="254"/>
    <n v="46.42"/>
    <d v="2025-03-14T00:00:00"/>
    <n v="30"/>
    <n v="4.8"/>
    <n v="4.8"/>
    <b v="0"/>
    <s v="null"/>
    <s v="No Return"/>
    <n v="1392.6000000000001"/>
    <n v="2025"/>
    <s v="March"/>
    <n v="13.949999999999996"/>
    <n v="0"/>
  </r>
  <r>
    <s v="Blue"/>
    <n v="83.2"/>
    <x v="19"/>
    <n v="35.69"/>
    <d v="2025-08-06T00:00:00"/>
    <n v="10"/>
    <n v="3.3"/>
    <n v="3.3"/>
    <b v="0"/>
    <s v="null"/>
    <s v="No Return"/>
    <n v="356.9"/>
    <n v="2025"/>
    <s v="August"/>
    <n v="47.510000000000005"/>
    <n v="0"/>
  </r>
  <r>
    <s v="Navy"/>
    <n v="204.47"/>
    <x v="403"/>
    <n v="197.11"/>
    <d v="2025-08-06T00:00:00"/>
    <n v="26"/>
    <s v="null"/>
    <n v="3"/>
    <b v="0"/>
    <s v="null"/>
    <s v="No Return"/>
    <n v="5124.8600000000006"/>
    <n v="2025"/>
    <s v="August"/>
    <n v="7.3599999999999852"/>
    <n v="0"/>
  </r>
  <r>
    <s v="Purple"/>
    <n v="52.73"/>
    <x v="0"/>
    <n v="52.73"/>
    <d v="2025-08-06T00:00:00"/>
    <n v="42"/>
    <s v="null"/>
    <n v="3"/>
    <b v="0"/>
    <s v="null"/>
    <s v="No Return"/>
    <n v="2214.66"/>
    <n v="2025"/>
    <s v="August"/>
    <n v="0"/>
    <n v="0"/>
  </r>
  <r>
    <s v="Beige"/>
    <n v="61.1"/>
    <x v="0"/>
    <n v="61.1"/>
    <d v="2025-08-06T00:00:00"/>
    <n v="30"/>
    <n v="4.5999999999999996"/>
    <n v="4.5999999999999996"/>
    <b v="0"/>
    <s v="null"/>
    <s v="No Return"/>
    <n v="1833"/>
    <n v="2025"/>
    <s v="August"/>
    <n v="0"/>
    <n v="0"/>
  </r>
  <r>
    <s v="Gray"/>
    <n v="227.92"/>
    <x v="0"/>
    <n v="227.92"/>
    <d v="2025-08-06T00:00:00"/>
    <n v="34"/>
    <s v="null"/>
    <n v="3"/>
    <b v="0"/>
    <s v="null"/>
    <s v="No Return"/>
    <n v="7749.28"/>
    <n v="2025"/>
    <s v="August"/>
    <n v="0"/>
    <n v="0"/>
  </r>
  <r>
    <s v="Blue"/>
    <n v="111.55"/>
    <x v="0"/>
    <n v="111.55"/>
    <d v="2025-08-06T00:00:00"/>
    <n v="14"/>
    <s v="null"/>
    <n v="3"/>
    <b v="0"/>
    <s v="null"/>
    <s v="No Return"/>
    <n v="1561.7"/>
    <n v="2025"/>
    <s v="August"/>
    <n v="0"/>
    <n v="0"/>
  </r>
  <r>
    <s v="Pink"/>
    <n v="29.09"/>
    <x v="418"/>
    <n v="20.48"/>
    <d v="2025-08-06T00:00:00"/>
    <n v="25"/>
    <n v="4.8"/>
    <n v="4.8"/>
    <b v="0"/>
    <s v="null"/>
    <s v="No Return"/>
    <n v="512"/>
    <n v="2025"/>
    <s v="August"/>
    <n v="8.61"/>
    <n v="0"/>
  </r>
  <r>
    <s v="Pink"/>
    <n v="179.71"/>
    <x v="0"/>
    <n v="179.71"/>
    <d v="2025-08-06T00:00:00"/>
    <n v="9"/>
    <n v="3.9"/>
    <n v="3.9"/>
    <b v="0"/>
    <s v="null"/>
    <s v="No Return"/>
    <n v="1617.39"/>
    <n v="2025"/>
    <s v="August"/>
    <n v="0"/>
    <n v="0"/>
  </r>
  <r>
    <s v="Pink"/>
    <n v="52.76"/>
    <x v="104"/>
    <n v="31.97"/>
    <d v="2025-08-06T00:00:00"/>
    <n v="0"/>
    <n v="1.4"/>
    <n v="1.4"/>
    <b v="0"/>
    <s v="null"/>
    <s v="No Return"/>
    <n v="0"/>
    <n v="2025"/>
    <s v="August"/>
    <n v="20.79"/>
    <n v="0"/>
  </r>
  <r>
    <s v="Green"/>
    <n v="67.900000000000006"/>
    <x v="0"/>
    <n v="67.900000000000006"/>
    <d v="2024-12-31T00:00:00"/>
    <n v="1"/>
    <n v="1.3"/>
    <n v="1.3"/>
    <b v="0"/>
    <s v="null"/>
    <s v="No Return"/>
    <n v="67.900000000000006"/>
    <n v="2024"/>
    <s v="December"/>
    <n v="0"/>
    <n v="0"/>
  </r>
  <r>
    <s v="Navy"/>
    <n v="46.77"/>
    <x v="140"/>
    <n v="27.69"/>
    <d v="2025-08-06T00:00:00"/>
    <n v="25"/>
    <n v="2.6"/>
    <n v="2.6"/>
    <b v="0"/>
    <s v="null"/>
    <s v="No Return"/>
    <n v="692.25"/>
    <n v="2025"/>
    <s v="August"/>
    <n v="19.080000000000002"/>
    <n v="0"/>
  </r>
  <r>
    <s v="Navy"/>
    <n v="91.6"/>
    <x v="0"/>
    <n v="91.6"/>
    <d v="2025-08-06T00:00:00"/>
    <n v="6"/>
    <n v="2.7"/>
    <n v="2.7"/>
    <b v="0"/>
    <s v="null"/>
    <s v="No Return"/>
    <n v="549.59999999999991"/>
    <n v="2025"/>
    <s v="August"/>
    <n v="0"/>
    <n v="0"/>
  </r>
  <r>
    <s v="Pink"/>
    <n v="230.39"/>
    <x v="127"/>
    <n v="220.71"/>
    <d v="2024-10-15T00:00:00"/>
    <n v="34"/>
    <n v="3.5"/>
    <n v="3.5"/>
    <b v="0"/>
    <s v="null"/>
    <s v="No Return"/>
    <n v="7504.14"/>
    <n v="2024"/>
    <s v="October"/>
    <n v="9.6799999999999784"/>
    <n v="0"/>
  </r>
  <r>
    <s v="Blue"/>
    <n v="118.37"/>
    <x v="0"/>
    <n v="118.37"/>
    <d v="2025-08-06T00:00:00"/>
    <n v="45"/>
    <s v="null"/>
    <n v="3"/>
    <b v="0"/>
    <s v="null"/>
    <s v="No Return"/>
    <n v="5326.6500000000005"/>
    <n v="2025"/>
    <s v="August"/>
    <n v="0"/>
    <n v="0"/>
  </r>
  <r>
    <s v="Red"/>
    <n v="81.260000000000005"/>
    <x v="185"/>
    <n v="54.69"/>
    <d v="2025-08-06T00:00:00"/>
    <n v="2"/>
    <n v="3.3"/>
    <n v="3.3"/>
    <b v="0"/>
    <s v="null"/>
    <s v="No Return"/>
    <n v="109.38"/>
    <n v="2025"/>
    <s v="August"/>
    <n v="26.570000000000007"/>
    <n v="0"/>
  </r>
  <r>
    <s v="Purple"/>
    <n v="57.21"/>
    <x v="26"/>
    <n v="46.91"/>
    <d v="2025-08-06T00:00:00"/>
    <n v="7"/>
    <n v="2.5"/>
    <n v="2.5"/>
    <b v="0"/>
    <s v="null"/>
    <s v="No Return"/>
    <n v="328.37"/>
    <n v="2025"/>
    <s v="August"/>
    <n v="10.300000000000004"/>
    <n v="0"/>
  </r>
  <r>
    <s v="Brown"/>
    <n v="74.53"/>
    <x v="0"/>
    <n v="74.53"/>
    <d v="2025-08-06T00:00:00"/>
    <n v="9"/>
    <s v="null"/>
    <n v="3"/>
    <b v="0"/>
    <s v="null"/>
    <s v="No Return"/>
    <n v="670.77"/>
    <n v="2025"/>
    <s v="August"/>
    <n v="0"/>
    <n v="0"/>
  </r>
  <r>
    <s v="Red"/>
    <n v="69.540000000000006"/>
    <x v="0"/>
    <n v="69.540000000000006"/>
    <d v="2025-08-06T00:00:00"/>
    <n v="40"/>
    <n v="3.2"/>
    <n v="3.2"/>
    <b v="1"/>
    <s v="Size Issue"/>
    <s v="Size Issue"/>
    <n v="2781.6000000000004"/>
    <n v="2025"/>
    <s v="August"/>
    <n v="0"/>
    <n v="1"/>
  </r>
  <r>
    <s v="Brown"/>
    <n v="102.71"/>
    <x v="18"/>
    <n v="45.3"/>
    <d v="2025-08-06T00:00:00"/>
    <n v="31"/>
    <n v="4.5999999999999996"/>
    <n v="4.5999999999999996"/>
    <b v="0"/>
    <s v="null"/>
    <s v="No Return"/>
    <n v="1404.3"/>
    <n v="2025"/>
    <s v="August"/>
    <n v="57.41"/>
    <n v="0"/>
  </r>
  <r>
    <s v="Beige"/>
    <n v="117.82"/>
    <x v="0"/>
    <n v="117.82"/>
    <d v="2025-08-06T00:00:00"/>
    <n v="7"/>
    <n v="4.9000000000000004"/>
    <n v="4.9000000000000004"/>
    <b v="0"/>
    <s v="null"/>
    <s v="No Return"/>
    <n v="824.74"/>
    <n v="2025"/>
    <s v="August"/>
    <n v="0"/>
    <n v="0"/>
  </r>
  <r>
    <s v="Purple"/>
    <n v="61.01"/>
    <x v="0"/>
    <n v="61.01"/>
    <d v="2025-04-25T00:00:00"/>
    <n v="30"/>
    <n v="3.4"/>
    <n v="3.4"/>
    <b v="0"/>
    <s v="null"/>
    <s v="No Return"/>
    <n v="1830.3"/>
    <n v="2025"/>
    <s v="April"/>
    <n v="0"/>
    <n v="0"/>
  </r>
  <r>
    <s v="Pink"/>
    <n v="222.01"/>
    <x v="0"/>
    <n v="222.01"/>
    <d v="2025-08-06T00:00:00"/>
    <n v="27"/>
    <n v="2.1"/>
    <n v="2.1"/>
    <b v="0"/>
    <s v="null"/>
    <s v="No Return"/>
    <n v="5994.2699999999995"/>
    <n v="2025"/>
    <s v="August"/>
    <n v="0"/>
    <n v="0"/>
  </r>
  <r>
    <s v="Brown"/>
    <n v="123.55"/>
    <x v="0"/>
    <n v="123.55"/>
    <d v="2025-08-06T00:00:00"/>
    <n v="28"/>
    <n v="1.2"/>
    <n v="1.2"/>
    <b v="0"/>
    <s v="null"/>
    <s v="No Return"/>
    <n v="3459.4"/>
    <n v="2025"/>
    <s v="August"/>
    <n v="0"/>
    <n v="0"/>
  </r>
  <r>
    <s v="Black"/>
    <n v="24.65"/>
    <x v="0"/>
    <n v="24.65"/>
    <d v="2025-08-06T00:00:00"/>
    <n v="43"/>
    <n v="1.1000000000000001"/>
    <n v="1.1000000000000001"/>
    <b v="0"/>
    <s v="null"/>
    <s v="No Return"/>
    <n v="1059.95"/>
    <n v="2025"/>
    <s v="August"/>
    <n v="0"/>
    <n v="0"/>
  </r>
  <r>
    <s v="Navy"/>
    <n v="168.8"/>
    <x v="0"/>
    <n v="168.8"/>
    <d v="2025-08-06T00:00:00"/>
    <n v="1"/>
    <n v="1"/>
    <n v="1"/>
    <b v="0"/>
    <s v="null"/>
    <s v="No Return"/>
    <n v="168.8"/>
    <n v="2025"/>
    <s v="August"/>
    <n v="0"/>
    <n v="0"/>
  </r>
  <r>
    <s v="Green"/>
    <n v="39.159999999999997"/>
    <x v="419"/>
    <n v="23.46"/>
    <d v="2025-08-06T00:00:00"/>
    <n v="4"/>
    <n v="2.8"/>
    <n v="2.8"/>
    <b v="0"/>
    <s v="null"/>
    <s v="No Return"/>
    <n v="93.84"/>
    <n v="2025"/>
    <s v="August"/>
    <n v="15.699999999999996"/>
    <n v="0"/>
  </r>
  <r>
    <s v="Brown"/>
    <n v="74.760000000000005"/>
    <x v="0"/>
    <n v="74.760000000000005"/>
    <d v="2025-08-06T00:00:00"/>
    <n v="50"/>
    <n v="4.4000000000000004"/>
    <n v="4.4000000000000004"/>
    <b v="1"/>
    <s v="Color Mismatch"/>
    <s v="Color Mismatch"/>
    <n v="3738.0000000000005"/>
    <n v="2025"/>
    <s v="August"/>
    <n v="0"/>
    <n v="1"/>
  </r>
  <r>
    <s v="Navy"/>
    <n v="37"/>
    <x v="0"/>
    <n v="37"/>
    <d v="2025-08-06T00:00:00"/>
    <n v="5"/>
    <n v="4.9000000000000004"/>
    <n v="4.9000000000000004"/>
    <b v="0"/>
    <s v="null"/>
    <s v="No Return"/>
    <n v="185"/>
    <n v="2025"/>
    <s v="August"/>
    <n v="0"/>
    <n v="0"/>
  </r>
  <r>
    <s v="Black"/>
    <n v="67.38"/>
    <x v="0"/>
    <n v="67.38"/>
    <d v="2025-08-06T00:00:00"/>
    <n v="15"/>
    <n v="1.6"/>
    <n v="1.6"/>
    <b v="0"/>
    <s v="null"/>
    <s v="No Return"/>
    <n v="1010.6999999999999"/>
    <n v="2025"/>
    <s v="August"/>
    <n v="0"/>
    <n v="0"/>
  </r>
  <r>
    <s v="White"/>
    <n v="77.44"/>
    <x v="87"/>
    <n v="76.36"/>
    <d v="2025-08-06T00:00:00"/>
    <n v="18"/>
    <n v="3.3"/>
    <n v="3.3"/>
    <b v="0"/>
    <s v="null"/>
    <s v="No Return"/>
    <n v="1374.48"/>
    <n v="2025"/>
    <s v="August"/>
    <n v="1.0799999999999983"/>
    <n v="0"/>
  </r>
  <r>
    <s v="Gray"/>
    <n v="215.06"/>
    <x v="0"/>
    <n v="215.06"/>
    <d v="2025-08-06T00:00:00"/>
    <n v="50"/>
    <n v="1.6"/>
    <n v="1.6"/>
    <b v="0"/>
    <s v="null"/>
    <s v="No Return"/>
    <n v="10753"/>
    <n v="2025"/>
    <s v="August"/>
    <n v="0"/>
    <n v="0"/>
  </r>
  <r>
    <s v="Gray"/>
    <n v="141.44"/>
    <x v="0"/>
    <n v="141.44"/>
    <d v="2025-08-06T00:00:00"/>
    <n v="34"/>
    <n v="2.4"/>
    <n v="2.4"/>
    <b v="0"/>
    <s v="null"/>
    <s v="No Return"/>
    <n v="4808.96"/>
    <n v="2025"/>
    <s v="August"/>
    <n v="0"/>
    <n v="0"/>
  </r>
  <r>
    <s v="White"/>
    <n v="151.83000000000001"/>
    <x v="0"/>
    <n v="151.83000000000001"/>
    <d v="2025-06-17T00:00:00"/>
    <n v="24"/>
    <n v="4.3"/>
    <n v="4.3"/>
    <b v="1"/>
    <s v="Wrong Item"/>
    <s v="Wrong Item"/>
    <n v="3643.92"/>
    <n v="2025"/>
    <s v="June"/>
    <n v="0"/>
    <n v="1"/>
  </r>
  <r>
    <s v="Gray"/>
    <n v="140.07"/>
    <x v="0"/>
    <n v="140.07"/>
    <d v="2025-08-06T00:00:00"/>
    <n v="23"/>
    <n v="2.7"/>
    <n v="2.7"/>
    <b v="0"/>
    <s v="null"/>
    <s v="No Return"/>
    <n v="3221.6099999999997"/>
    <n v="2025"/>
    <s v="August"/>
    <n v="0"/>
    <n v="0"/>
  </r>
  <r>
    <s v="Pink"/>
    <n v="94.26"/>
    <x v="420"/>
    <n v="67.02"/>
    <d v="2025-08-06T00:00:00"/>
    <n v="44"/>
    <n v="3.6"/>
    <n v="3.6"/>
    <b v="0"/>
    <s v="null"/>
    <s v="No Return"/>
    <n v="2948.8799999999997"/>
    <n v="2025"/>
    <s v="August"/>
    <n v="27.240000000000009"/>
    <n v="0"/>
  </r>
  <r>
    <s v="Green"/>
    <n v="55.79"/>
    <x v="230"/>
    <n v="40.56"/>
    <d v="2025-08-06T00:00:00"/>
    <n v="39"/>
    <n v="4.9000000000000004"/>
    <n v="4.9000000000000004"/>
    <b v="0"/>
    <s v="null"/>
    <s v="No Return"/>
    <n v="1581.8400000000001"/>
    <n v="2025"/>
    <s v="August"/>
    <n v="15.229999999999997"/>
    <n v="0"/>
  </r>
  <r>
    <s v="Black"/>
    <n v="58.99"/>
    <x v="0"/>
    <n v="58.99"/>
    <d v="2025-08-06T00:00:00"/>
    <n v="50"/>
    <n v="2.7"/>
    <n v="2.7"/>
    <b v="0"/>
    <s v="null"/>
    <s v="No Return"/>
    <n v="2949.5"/>
    <n v="2025"/>
    <s v="August"/>
    <n v="0"/>
    <n v="0"/>
  </r>
  <r>
    <s v="Purple"/>
    <n v="61.96"/>
    <x v="0"/>
    <n v="61.96"/>
    <d v="2025-08-06T00:00:00"/>
    <n v="13"/>
    <n v="3.9"/>
    <n v="3.9"/>
    <b v="0"/>
    <s v="null"/>
    <s v="No Return"/>
    <n v="805.48"/>
    <n v="2025"/>
    <s v="August"/>
    <n v="0"/>
    <n v="0"/>
  </r>
  <r>
    <s v="Brown"/>
    <n v="104.25"/>
    <x v="0"/>
    <n v="104.25"/>
    <d v="2025-08-06T00:00:00"/>
    <n v="35"/>
    <n v="3.1"/>
    <n v="3.1"/>
    <b v="0"/>
    <s v="null"/>
    <s v="No Return"/>
    <n v="3648.75"/>
    <n v="2025"/>
    <s v="August"/>
    <n v="0"/>
    <n v="0"/>
  </r>
  <r>
    <s v="Gray"/>
    <n v="102.68"/>
    <x v="0"/>
    <n v="102.68"/>
    <d v="2025-08-06T00:00:00"/>
    <n v="18"/>
    <n v="1.9"/>
    <n v="1.9"/>
    <b v="0"/>
    <s v="null"/>
    <s v="No Return"/>
    <n v="1848.2400000000002"/>
    <n v="2025"/>
    <s v="August"/>
    <n v="0"/>
    <n v="0"/>
  </r>
  <r>
    <s v="Beige"/>
    <n v="131.05000000000001"/>
    <x v="180"/>
    <n v="88.33"/>
    <d v="2025-08-06T00:00:00"/>
    <n v="9"/>
    <s v="null"/>
    <n v="3"/>
    <b v="0"/>
    <s v="null"/>
    <s v="No Return"/>
    <n v="794.97"/>
    <n v="2025"/>
    <s v="August"/>
    <n v="42.720000000000013"/>
    <n v="0"/>
  </r>
  <r>
    <s v="Navy"/>
    <n v="139.72999999999999"/>
    <x v="159"/>
    <n v="63.86"/>
    <d v="2025-03-27T00:00:00"/>
    <n v="38"/>
    <s v="null"/>
    <n v="3"/>
    <b v="1"/>
    <s v="Changed Mind"/>
    <s v="Changed Mind"/>
    <n v="2426.6799999999998"/>
    <n v="2025"/>
    <s v="March"/>
    <n v="75.86999999999999"/>
    <n v="1"/>
  </r>
  <r>
    <s v="Navy"/>
    <n v="17.59"/>
    <x v="0"/>
    <n v="17.59"/>
    <d v="2025-08-06T00:00:00"/>
    <n v="14"/>
    <s v="null"/>
    <n v="3"/>
    <b v="0"/>
    <s v="null"/>
    <s v="No Return"/>
    <n v="246.26"/>
    <n v="2025"/>
    <s v="August"/>
    <n v="0"/>
    <n v="0"/>
  </r>
  <r>
    <s v="Red"/>
    <n v="115.09"/>
    <x v="0"/>
    <n v="115.09"/>
    <d v="2025-08-06T00:00:00"/>
    <n v="10"/>
    <n v="2.5"/>
    <n v="2.5"/>
    <b v="0"/>
    <s v="null"/>
    <s v="No Return"/>
    <n v="1150.9000000000001"/>
    <n v="2025"/>
    <s v="August"/>
    <n v="0"/>
    <n v="0"/>
  </r>
  <r>
    <s v="Black"/>
    <n v="73.75"/>
    <x v="0"/>
    <n v="73.75"/>
    <d v="2025-08-06T00:00:00"/>
    <n v="23"/>
    <n v="4.5"/>
    <n v="4.5"/>
    <b v="0"/>
    <s v="null"/>
    <s v="No Return"/>
    <n v="1696.25"/>
    <n v="2025"/>
    <s v="August"/>
    <n v="0"/>
    <n v="0"/>
  </r>
  <r>
    <s v="Navy"/>
    <n v="66.77"/>
    <x v="0"/>
    <n v="66.77"/>
    <d v="2025-08-06T00:00:00"/>
    <n v="28"/>
    <n v="5"/>
    <n v="5"/>
    <b v="1"/>
    <s v="Size Issue"/>
    <s v="Size Issue"/>
    <n v="1869.56"/>
    <n v="2025"/>
    <s v="August"/>
    <n v="0"/>
    <n v="1"/>
  </r>
  <r>
    <s v="White"/>
    <n v="63.92"/>
    <x v="0"/>
    <n v="63.92"/>
    <d v="2025-08-06T00:00:00"/>
    <n v="10"/>
    <n v="4.4000000000000004"/>
    <n v="4.4000000000000004"/>
    <b v="0"/>
    <s v="null"/>
    <s v="No Return"/>
    <n v="639.20000000000005"/>
    <n v="2025"/>
    <s v="August"/>
    <n v="0"/>
    <n v="0"/>
  </r>
  <r>
    <s v="Green"/>
    <n v="26.26"/>
    <x v="0"/>
    <n v="26.26"/>
    <d v="2025-08-06T00:00:00"/>
    <n v="27"/>
    <s v="null"/>
    <n v="3"/>
    <b v="0"/>
    <s v="null"/>
    <s v="No Return"/>
    <n v="709.0200000000001"/>
    <n v="2025"/>
    <s v="August"/>
    <n v="0"/>
    <n v="0"/>
  </r>
  <r>
    <s v="White"/>
    <n v="62.58"/>
    <x v="83"/>
    <n v="57.07"/>
    <d v="2024-11-06T00:00:00"/>
    <n v="1"/>
    <n v="1.7"/>
    <n v="1.7"/>
    <b v="0"/>
    <s v="null"/>
    <s v="No Return"/>
    <n v="57.07"/>
    <n v="2024"/>
    <s v="November"/>
    <n v="5.509999999999998"/>
    <n v="0"/>
  </r>
  <r>
    <s v="Green"/>
    <n v="143.88"/>
    <x v="0"/>
    <n v="143.88"/>
    <d v="2025-08-06T00:00:00"/>
    <n v="1"/>
    <n v="3.1"/>
    <n v="3.1"/>
    <b v="0"/>
    <s v="null"/>
    <s v="No Return"/>
    <n v="143.88"/>
    <n v="2025"/>
    <s v="August"/>
    <n v="0"/>
    <n v="0"/>
  </r>
  <r>
    <s v="Blue"/>
    <n v="226.24"/>
    <x v="255"/>
    <n v="223.53"/>
    <d v="2025-02-20T00:00:00"/>
    <n v="24"/>
    <n v="4.5"/>
    <n v="4.5"/>
    <b v="0"/>
    <s v="null"/>
    <s v="No Return"/>
    <n v="5364.72"/>
    <n v="2025"/>
    <s v="February"/>
    <n v="2.710000000000008"/>
    <n v="0"/>
  </r>
  <r>
    <s v="Black"/>
    <n v="164.75"/>
    <x v="0"/>
    <n v="164.75"/>
    <d v="2025-05-02T00:00:00"/>
    <n v="8"/>
    <n v="3.7"/>
    <n v="3.7"/>
    <b v="0"/>
    <s v="null"/>
    <s v="No Return"/>
    <n v="1318"/>
    <n v="2025"/>
    <s v="May"/>
    <n v="0"/>
    <n v="0"/>
  </r>
  <r>
    <s v="Navy"/>
    <n v="56.14"/>
    <x v="0"/>
    <n v="56.14"/>
    <d v="2025-08-06T00:00:00"/>
    <n v="16"/>
    <n v="4.3"/>
    <n v="4.3"/>
    <b v="0"/>
    <s v="null"/>
    <s v="No Return"/>
    <n v="898.24"/>
    <n v="2025"/>
    <s v="August"/>
    <n v="0"/>
    <n v="0"/>
  </r>
  <r>
    <s v="Red"/>
    <n v="39.96"/>
    <x v="0"/>
    <n v="39.96"/>
    <d v="2025-08-06T00:00:00"/>
    <n v="49"/>
    <s v="null"/>
    <n v="3"/>
    <b v="0"/>
    <s v="null"/>
    <s v="No Return"/>
    <n v="1958.04"/>
    <n v="2025"/>
    <s v="August"/>
    <n v="0"/>
    <n v="0"/>
  </r>
  <r>
    <s v="Navy"/>
    <n v="26.5"/>
    <x v="307"/>
    <n v="11.16"/>
    <d v="2025-08-06T00:00:00"/>
    <n v="8"/>
    <n v="1.7"/>
    <n v="1.7"/>
    <b v="0"/>
    <s v="null"/>
    <s v="No Return"/>
    <n v="89.28"/>
    <n v="2025"/>
    <s v="August"/>
    <n v="15.34"/>
    <n v="0"/>
  </r>
  <r>
    <s v="Brown"/>
    <n v="118.53"/>
    <x v="153"/>
    <n v="53.34"/>
    <d v="2025-04-25T00:00:00"/>
    <n v="2"/>
    <n v="4.9000000000000004"/>
    <n v="4.9000000000000004"/>
    <b v="0"/>
    <s v="null"/>
    <s v="No Return"/>
    <n v="106.68"/>
    <n v="2025"/>
    <s v="April"/>
    <n v="65.19"/>
    <n v="0"/>
  </r>
  <r>
    <s v="Purple"/>
    <n v="58.08"/>
    <x v="0"/>
    <n v="58.08"/>
    <d v="2025-08-06T00:00:00"/>
    <n v="42"/>
    <n v="1.6"/>
    <n v="1.6"/>
    <b v="0"/>
    <s v="null"/>
    <s v="No Return"/>
    <n v="2439.36"/>
    <n v="2025"/>
    <s v="August"/>
    <n v="0"/>
    <n v="0"/>
  </r>
  <r>
    <s v="Navy"/>
    <n v="138.85"/>
    <x v="336"/>
    <n v="118.02"/>
    <d v="2025-08-06T00:00:00"/>
    <n v="17"/>
    <s v="null"/>
    <n v="3"/>
    <b v="0"/>
    <s v="null"/>
    <s v="No Return"/>
    <n v="2006.34"/>
    <n v="2025"/>
    <s v="August"/>
    <n v="20.83"/>
    <n v="0"/>
  </r>
  <r>
    <s v="Gray"/>
    <n v="73.33"/>
    <x v="0"/>
    <n v="73.33"/>
    <d v="2025-08-06T00:00:00"/>
    <n v="3"/>
    <n v="3.1"/>
    <n v="3.1"/>
    <b v="1"/>
    <s v="Changed Mind"/>
    <s v="Changed Mind"/>
    <n v="219.99"/>
    <n v="2025"/>
    <s v="August"/>
    <n v="0"/>
    <n v="1"/>
  </r>
  <r>
    <s v="Green"/>
    <n v="167.73"/>
    <x v="0"/>
    <n v="167.73"/>
    <d v="2025-08-06T00:00:00"/>
    <n v="4"/>
    <n v="4.9000000000000004"/>
    <n v="4.9000000000000004"/>
    <b v="0"/>
    <s v="null"/>
    <s v="No Return"/>
    <n v="670.92"/>
    <n v="2025"/>
    <s v="August"/>
    <n v="0"/>
    <n v="0"/>
  </r>
  <r>
    <s v="Black"/>
    <n v="79.47"/>
    <x v="0"/>
    <n v="79.47"/>
    <d v="2025-08-06T00:00:00"/>
    <n v="31"/>
    <n v="3.7"/>
    <n v="3.7"/>
    <b v="0"/>
    <s v="null"/>
    <s v="No Return"/>
    <n v="2463.5700000000002"/>
    <n v="2025"/>
    <s v="August"/>
    <n v="0"/>
    <n v="0"/>
  </r>
  <r>
    <s v="White"/>
    <n v="69.12"/>
    <x v="179"/>
    <n v="34.97"/>
    <d v="2025-08-06T00:00:00"/>
    <n v="45"/>
    <n v="2.2999999999999998"/>
    <n v="2.2999999999999998"/>
    <b v="0"/>
    <s v="null"/>
    <s v="No Return"/>
    <n v="1573.6499999999999"/>
    <n v="2025"/>
    <s v="August"/>
    <n v="34.150000000000006"/>
    <n v="0"/>
  </r>
  <r>
    <s v="Purple"/>
    <n v="56.18"/>
    <x v="421"/>
    <n v="52.42"/>
    <d v="2025-08-06T00:00:00"/>
    <n v="35"/>
    <n v="2.6"/>
    <n v="2.6"/>
    <b v="1"/>
    <s v="Changed Mind"/>
    <s v="Changed Mind"/>
    <n v="1834.7"/>
    <n v="2025"/>
    <s v="August"/>
    <n v="3.759999999999998"/>
    <n v="1"/>
  </r>
  <r>
    <s v="Gray"/>
    <n v="51.28"/>
    <x v="422"/>
    <n v="26.51"/>
    <d v="2025-08-06T00:00:00"/>
    <n v="9"/>
    <n v="1.1000000000000001"/>
    <n v="1.1000000000000001"/>
    <b v="1"/>
    <s v="Changed Mind"/>
    <s v="Changed Mind"/>
    <n v="238.59"/>
    <n v="2025"/>
    <s v="August"/>
    <n v="24.77"/>
    <n v="1"/>
  </r>
  <r>
    <s v="Green"/>
    <n v="111.73"/>
    <x v="257"/>
    <n v="92.96"/>
    <d v="2025-05-29T00:00:00"/>
    <n v="41"/>
    <n v="1.2"/>
    <n v="1.2"/>
    <b v="0"/>
    <s v="null"/>
    <s v="No Return"/>
    <n v="3811.3599999999997"/>
    <n v="2025"/>
    <s v="May"/>
    <n v="18.77000000000001"/>
    <n v="0"/>
  </r>
  <r>
    <s v="Gray"/>
    <n v="49.08"/>
    <x v="274"/>
    <n v="39.31"/>
    <d v="2025-08-06T00:00:00"/>
    <n v="46"/>
    <n v="1"/>
    <n v="1"/>
    <b v="1"/>
    <s v="Changed Mind"/>
    <s v="Changed Mind"/>
    <n v="1808.2600000000002"/>
    <n v="2025"/>
    <s v="August"/>
    <n v="9.769999999999996"/>
    <n v="1"/>
  </r>
  <r>
    <s v="Pink"/>
    <n v="182.47"/>
    <x v="406"/>
    <n v="133.02000000000001"/>
    <d v="2025-08-06T00:00:00"/>
    <n v="40"/>
    <s v="null"/>
    <n v="3"/>
    <b v="0"/>
    <s v="null"/>
    <s v="No Return"/>
    <n v="5320.8"/>
    <n v="2025"/>
    <s v="August"/>
    <n v="49.449999999999989"/>
    <n v="0"/>
  </r>
  <r>
    <s v="Purple"/>
    <n v="241.22"/>
    <x v="170"/>
    <n v="226.99"/>
    <d v="2025-08-06T00:00:00"/>
    <n v="13"/>
    <n v="1.2"/>
    <n v="1.2"/>
    <b v="0"/>
    <s v="null"/>
    <s v="No Return"/>
    <n v="2950.87"/>
    <n v="2025"/>
    <s v="August"/>
    <n v="14.22999999999999"/>
    <n v="0"/>
  </r>
  <r>
    <s v="Blue"/>
    <n v="78.3"/>
    <x v="0"/>
    <n v="78.3"/>
    <d v="2025-03-14T00:00:00"/>
    <n v="19"/>
    <n v="3"/>
    <n v="3"/>
    <b v="0"/>
    <s v="null"/>
    <s v="No Return"/>
    <n v="1487.7"/>
    <n v="2025"/>
    <s v="March"/>
    <n v="0"/>
    <n v="0"/>
  </r>
  <r>
    <s v="Purple"/>
    <n v="73.930000000000007"/>
    <x v="0"/>
    <n v="73.930000000000007"/>
    <d v="2025-08-06T00:00:00"/>
    <n v="0"/>
    <s v="null"/>
    <n v="3"/>
    <b v="0"/>
    <s v="null"/>
    <s v="No Return"/>
    <n v="0"/>
    <n v="2025"/>
    <s v="August"/>
    <n v="0"/>
    <n v="0"/>
  </r>
  <r>
    <s v="Green"/>
    <n v="97.5"/>
    <x v="0"/>
    <n v="97.5"/>
    <d v="2025-08-06T00:00:00"/>
    <n v="43"/>
    <n v="1.6"/>
    <n v="1.6"/>
    <b v="0"/>
    <s v="null"/>
    <s v="No Return"/>
    <n v="4192.5"/>
    <n v="2025"/>
    <s v="August"/>
    <n v="0"/>
    <n v="0"/>
  </r>
  <r>
    <s v="Green"/>
    <n v="38.9"/>
    <x v="0"/>
    <n v="38.9"/>
    <d v="2025-08-06T00:00:00"/>
    <n v="1"/>
    <n v="5"/>
    <n v="5"/>
    <b v="0"/>
    <s v="null"/>
    <s v="No Return"/>
    <n v="38.9"/>
    <n v="2025"/>
    <s v="August"/>
    <n v="0"/>
    <n v="0"/>
  </r>
  <r>
    <s v="Blue"/>
    <n v="95.52"/>
    <x v="0"/>
    <n v="95.52"/>
    <d v="2025-08-06T00:00:00"/>
    <n v="47"/>
    <n v="3.9"/>
    <n v="3.9"/>
    <b v="0"/>
    <s v="null"/>
    <s v="No Return"/>
    <n v="4489.4399999999996"/>
    <n v="2025"/>
    <s v="August"/>
    <n v="0"/>
    <n v="0"/>
  </r>
  <r>
    <s v="Red"/>
    <n v="158.63999999999999"/>
    <x v="118"/>
    <n v="79"/>
    <d v="2025-08-06T00:00:00"/>
    <n v="7"/>
    <n v="3"/>
    <n v="3"/>
    <b v="1"/>
    <s v="Changed Mind"/>
    <s v="Changed Mind"/>
    <n v="553"/>
    <n v="2025"/>
    <s v="August"/>
    <n v="79.639999999999986"/>
    <n v="1"/>
  </r>
  <r>
    <s v="Navy"/>
    <n v="26.11"/>
    <x v="0"/>
    <n v="26.11"/>
    <d v="2025-08-06T00:00:00"/>
    <n v="41"/>
    <n v="4.3"/>
    <n v="4.3"/>
    <b v="0"/>
    <s v="null"/>
    <s v="No Return"/>
    <n v="1070.51"/>
    <n v="2025"/>
    <s v="August"/>
    <n v="0"/>
    <n v="0"/>
  </r>
  <r>
    <s v="White"/>
    <n v="107.09"/>
    <x v="423"/>
    <n v="60.93"/>
    <d v="2025-02-14T00:00:00"/>
    <n v="16"/>
    <n v="4.7"/>
    <n v="4.7"/>
    <b v="1"/>
    <s v="Changed Mind"/>
    <s v="Changed Mind"/>
    <n v="974.88"/>
    <n v="2025"/>
    <s v="February"/>
    <n v="46.160000000000004"/>
    <n v="1"/>
  </r>
  <r>
    <s v="Black"/>
    <n v="71.42"/>
    <x v="249"/>
    <n v="44.28"/>
    <d v="2025-08-06T00:00:00"/>
    <n v="49"/>
    <n v="2.8"/>
    <n v="2.8"/>
    <b v="0"/>
    <s v="null"/>
    <s v="No Return"/>
    <n v="2169.7200000000003"/>
    <n v="2025"/>
    <s v="August"/>
    <n v="27.14"/>
    <n v="0"/>
  </r>
  <r>
    <s v="Red"/>
    <n v="124.56"/>
    <x v="0"/>
    <n v="124.56"/>
    <d v="2025-08-06T00:00:00"/>
    <n v="18"/>
    <n v="3"/>
    <n v="3"/>
    <b v="0"/>
    <s v="null"/>
    <s v="No Return"/>
    <n v="2242.08"/>
    <n v="2025"/>
    <s v="August"/>
    <n v="0"/>
    <n v="0"/>
  </r>
  <r>
    <s v="Purple"/>
    <n v="30.91"/>
    <x v="0"/>
    <n v="30.91"/>
    <d v="2025-08-06T00:00:00"/>
    <n v="45"/>
    <n v="1.8"/>
    <n v="1.8"/>
    <b v="0"/>
    <s v="null"/>
    <s v="No Return"/>
    <n v="1390.95"/>
    <n v="2025"/>
    <s v="August"/>
    <n v="0"/>
    <n v="0"/>
  </r>
  <r>
    <s v="Beige"/>
    <n v="53.37"/>
    <x v="0"/>
    <n v="53.37"/>
    <d v="2025-08-06T00:00:00"/>
    <n v="15"/>
    <n v="1.1000000000000001"/>
    <n v="1.1000000000000001"/>
    <b v="0"/>
    <s v="null"/>
    <s v="No Return"/>
    <n v="800.55"/>
    <n v="2025"/>
    <s v="August"/>
    <n v="0"/>
    <n v="0"/>
  </r>
  <r>
    <s v="Green"/>
    <n v="159.16"/>
    <x v="0"/>
    <n v="159.16"/>
    <d v="2025-08-06T00:00:00"/>
    <n v="40"/>
    <s v="null"/>
    <n v="3"/>
    <b v="1"/>
    <s v="Changed Mind"/>
    <s v="Changed Mind"/>
    <n v="6366.4"/>
    <n v="2025"/>
    <s v="August"/>
    <n v="0"/>
    <n v="1"/>
  </r>
  <r>
    <s v="Pink"/>
    <n v="169.64"/>
    <x v="0"/>
    <n v="169.64"/>
    <d v="2025-08-06T00:00:00"/>
    <n v="5"/>
    <n v="1.6"/>
    <n v="1.6"/>
    <b v="0"/>
    <s v="null"/>
    <s v="No Return"/>
    <n v="848.19999999999993"/>
    <n v="2025"/>
    <s v="August"/>
    <n v="0"/>
    <n v="0"/>
  </r>
  <r>
    <s v="Blue"/>
    <n v="59.94"/>
    <x v="0"/>
    <n v="59.94"/>
    <d v="2025-08-06T00:00:00"/>
    <n v="7"/>
    <n v="4"/>
    <n v="4"/>
    <b v="0"/>
    <s v="null"/>
    <s v="No Return"/>
    <n v="419.58"/>
    <n v="2025"/>
    <s v="August"/>
    <n v="0"/>
    <n v="0"/>
  </r>
  <r>
    <s v="Purple"/>
    <n v="92.59"/>
    <x v="0"/>
    <n v="92.59"/>
    <d v="2025-08-06T00:00:00"/>
    <n v="29"/>
    <n v="3.5"/>
    <n v="3.5"/>
    <b v="1"/>
    <s v="Size Issue"/>
    <s v="Size Issue"/>
    <n v="2685.11"/>
    <n v="2025"/>
    <s v="August"/>
    <n v="0"/>
    <n v="1"/>
  </r>
  <r>
    <s v="White"/>
    <n v="64.069999999999993"/>
    <x v="0"/>
    <n v="64.069999999999993"/>
    <d v="2025-03-18T00:00:00"/>
    <n v="10"/>
    <s v="null"/>
    <n v="3"/>
    <b v="0"/>
    <s v="null"/>
    <s v="No Return"/>
    <n v="640.69999999999993"/>
    <n v="2025"/>
    <s v="March"/>
    <n v="0"/>
    <n v="0"/>
  </r>
  <r>
    <s v="Blue"/>
    <n v="127.87"/>
    <x v="93"/>
    <n v="58.05"/>
    <d v="2025-08-06T00:00:00"/>
    <n v="14"/>
    <n v="4.4000000000000004"/>
    <n v="4.4000000000000004"/>
    <b v="0"/>
    <s v="null"/>
    <s v="No Return"/>
    <n v="812.69999999999993"/>
    <n v="2025"/>
    <s v="August"/>
    <n v="69.820000000000007"/>
    <n v="0"/>
  </r>
  <r>
    <s v="Blue"/>
    <n v="32.46"/>
    <x v="278"/>
    <n v="28.27"/>
    <d v="2025-08-06T00:00:00"/>
    <n v="9"/>
    <s v="null"/>
    <n v="3"/>
    <b v="0"/>
    <s v="null"/>
    <s v="No Return"/>
    <n v="254.43"/>
    <n v="2025"/>
    <s v="August"/>
    <n v="4.1900000000000013"/>
    <n v="0"/>
  </r>
  <r>
    <s v="Pink"/>
    <n v="40.31"/>
    <x v="238"/>
    <n v="22.98"/>
    <d v="2025-08-06T00:00:00"/>
    <n v="30"/>
    <n v="3.5"/>
    <n v="3.5"/>
    <b v="1"/>
    <s v="Color Mismatch"/>
    <s v="Color Mismatch"/>
    <n v="689.4"/>
    <n v="2025"/>
    <s v="August"/>
    <n v="17.330000000000002"/>
    <n v="1"/>
  </r>
  <r>
    <s v="Green"/>
    <n v="51.3"/>
    <x v="424"/>
    <n v="48.17"/>
    <d v="2025-08-06T00:00:00"/>
    <n v="31"/>
    <s v="null"/>
    <n v="3"/>
    <b v="0"/>
    <s v="null"/>
    <s v="No Return"/>
    <n v="1493.27"/>
    <n v="2025"/>
    <s v="August"/>
    <n v="3.1299999999999955"/>
    <n v="0"/>
  </r>
  <r>
    <s v="Pink"/>
    <n v="28.62"/>
    <x v="0"/>
    <n v="28.62"/>
    <d v="2025-08-06T00:00:00"/>
    <n v="41"/>
    <n v="4"/>
    <n v="4"/>
    <b v="0"/>
    <s v="null"/>
    <s v="No Return"/>
    <n v="1173.42"/>
    <n v="2025"/>
    <s v="August"/>
    <n v="0"/>
    <n v="0"/>
  </r>
  <r>
    <s v="Green"/>
    <n v="59.03"/>
    <x v="40"/>
    <n v="55.25"/>
    <d v="2025-08-06T00:00:00"/>
    <n v="45"/>
    <s v="null"/>
    <n v="3"/>
    <b v="0"/>
    <s v="null"/>
    <s v="No Return"/>
    <n v="2486.25"/>
    <n v="2025"/>
    <s v="August"/>
    <n v="3.7800000000000011"/>
    <n v="0"/>
  </r>
  <r>
    <s v="Brown"/>
    <n v="99.65"/>
    <x v="31"/>
    <n v="92.28"/>
    <d v="2025-08-06T00:00:00"/>
    <n v="31"/>
    <n v="3.8"/>
    <n v="3.8"/>
    <b v="0"/>
    <s v="null"/>
    <s v="No Return"/>
    <n v="2860.68"/>
    <n v="2025"/>
    <s v="August"/>
    <n v="7.3700000000000045"/>
    <n v="0"/>
  </r>
  <r>
    <s v="Blue"/>
    <n v="128.55000000000001"/>
    <x v="0"/>
    <n v="128.55000000000001"/>
    <d v="2025-08-06T00:00:00"/>
    <n v="1"/>
    <n v="3.7"/>
    <n v="3.7"/>
    <b v="0"/>
    <s v="null"/>
    <s v="No Return"/>
    <n v="128.55000000000001"/>
    <n v="2025"/>
    <s v="August"/>
    <n v="0"/>
    <n v="0"/>
  </r>
  <r>
    <s v="Purple"/>
    <n v="78.09"/>
    <x v="304"/>
    <n v="34.130000000000003"/>
    <d v="2025-04-23T00:00:00"/>
    <n v="20"/>
    <n v="1.3"/>
    <n v="1.3"/>
    <b v="0"/>
    <s v="null"/>
    <s v="No Return"/>
    <n v="682.6"/>
    <n v="2025"/>
    <s v="April"/>
    <n v="43.96"/>
    <n v="0"/>
  </r>
  <r>
    <s v="Navy"/>
    <n v="108.89"/>
    <x v="0"/>
    <n v="108.89"/>
    <d v="2025-08-06T00:00:00"/>
    <n v="50"/>
    <n v="2.9"/>
    <n v="2.9"/>
    <b v="0"/>
    <s v="null"/>
    <s v="No Return"/>
    <n v="5444.5"/>
    <n v="2025"/>
    <s v="August"/>
    <n v="0"/>
    <n v="0"/>
  </r>
  <r>
    <s v="Gray"/>
    <n v="35.21"/>
    <x v="312"/>
    <n v="30.03"/>
    <d v="2024-12-23T00:00:00"/>
    <n v="15"/>
    <n v="3.1"/>
    <n v="3.1"/>
    <b v="1"/>
    <s v="Quality Issue"/>
    <s v="Quality Issue"/>
    <n v="450.45000000000005"/>
    <n v="2024"/>
    <s v="December"/>
    <n v="5.18"/>
    <n v="1"/>
  </r>
  <r>
    <s v="Brown"/>
    <n v="129.16"/>
    <x v="9"/>
    <n v="85.25"/>
    <d v="2025-08-06T00:00:00"/>
    <n v="24"/>
    <n v="1.7"/>
    <n v="1.7"/>
    <b v="0"/>
    <s v="null"/>
    <s v="No Return"/>
    <n v="2046"/>
    <n v="2025"/>
    <s v="August"/>
    <n v="43.91"/>
    <n v="0"/>
  </r>
  <r>
    <s v="Gray"/>
    <n v="142.43"/>
    <x v="0"/>
    <n v="142.43"/>
    <d v="2025-08-06T00:00:00"/>
    <n v="15"/>
    <n v="4.0999999999999996"/>
    <n v="4.0999999999999996"/>
    <b v="1"/>
    <s v="Size Issue"/>
    <s v="Size Issue"/>
    <n v="2136.4500000000003"/>
    <n v="2025"/>
    <s v="August"/>
    <n v="0"/>
    <n v="1"/>
  </r>
  <r>
    <s v="Navy"/>
    <n v="45.19"/>
    <x v="0"/>
    <n v="45.19"/>
    <d v="2025-02-28T00:00:00"/>
    <n v="38"/>
    <n v="1.6"/>
    <n v="1.6"/>
    <b v="1"/>
    <s v="Wrong Item"/>
    <s v="Wrong Item"/>
    <n v="1717.2199999999998"/>
    <n v="2025"/>
    <s v="February"/>
    <n v="0"/>
    <n v="1"/>
  </r>
  <r>
    <s v="Purple"/>
    <n v="47.66"/>
    <x v="0"/>
    <n v="47.66"/>
    <d v="2025-08-06T00:00:00"/>
    <n v="0"/>
    <n v="4.8"/>
    <n v="4.8"/>
    <b v="1"/>
    <s v="Size Issue"/>
    <s v="Size Issue"/>
    <n v="0"/>
    <n v="2025"/>
    <s v="August"/>
    <n v="0"/>
    <n v="1"/>
  </r>
  <r>
    <s v="Beige"/>
    <n v="115.05"/>
    <x v="39"/>
    <n v="69.03"/>
    <d v="2025-08-06T00:00:00"/>
    <n v="48"/>
    <n v="3.1"/>
    <n v="3.1"/>
    <b v="0"/>
    <s v="null"/>
    <s v="No Return"/>
    <n v="3313.44"/>
    <n v="2025"/>
    <s v="August"/>
    <n v="46.019999999999996"/>
    <n v="0"/>
  </r>
  <r>
    <s v="Brown"/>
    <n v="87.84"/>
    <x v="0"/>
    <n v="87.84"/>
    <d v="2025-08-06T00:00:00"/>
    <n v="29"/>
    <n v="1.3"/>
    <n v="1.3"/>
    <b v="0"/>
    <s v="null"/>
    <s v="No Return"/>
    <n v="2547.36"/>
    <n v="2025"/>
    <s v="August"/>
    <n v="0"/>
    <n v="0"/>
  </r>
  <r>
    <s v="Blue"/>
    <n v="73.42"/>
    <x v="425"/>
    <n v="47.72"/>
    <d v="2025-08-06T00:00:00"/>
    <n v="44"/>
    <s v="null"/>
    <n v="3"/>
    <b v="0"/>
    <s v="null"/>
    <s v="No Return"/>
    <n v="2099.6799999999998"/>
    <n v="2025"/>
    <s v="August"/>
    <n v="25.700000000000003"/>
    <n v="0"/>
  </r>
  <r>
    <s v="Navy"/>
    <n v="181.58"/>
    <x v="324"/>
    <n v="142.36000000000001"/>
    <d v="2025-08-06T00:00:00"/>
    <n v="14"/>
    <n v="4.7"/>
    <n v="4.7"/>
    <b v="0"/>
    <s v="null"/>
    <s v="No Return"/>
    <n v="1993.0400000000002"/>
    <n v="2025"/>
    <s v="August"/>
    <n v="39.22"/>
    <n v="0"/>
  </r>
  <r>
    <s v="Black"/>
    <n v="71.680000000000007"/>
    <x v="0"/>
    <n v="71.680000000000007"/>
    <d v="2025-08-05T00:00:00"/>
    <n v="0"/>
    <n v="1.5"/>
    <n v="1.5"/>
    <b v="0"/>
    <s v="null"/>
    <s v="No Return"/>
    <n v="0"/>
    <n v="2025"/>
    <s v="August"/>
    <n v="0"/>
    <n v="0"/>
  </r>
  <r>
    <s v="Beige"/>
    <n v="25.63"/>
    <x v="0"/>
    <n v="25.63"/>
    <d v="2025-08-06T00:00:00"/>
    <n v="27"/>
    <n v="1.2"/>
    <n v="1.2"/>
    <b v="0"/>
    <s v="null"/>
    <s v="No Return"/>
    <n v="692.01"/>
    <n v="2025"/>
    <s v="August"/>
    <n v="0"/>
    <n v="0"/>
  </r>
  <r>
    <s v="Brown"/>
    <n v="31.34"/>
    <x v="426"/>
    <n v="16.14"/>
    <d v="2025-08-06T00:00:00"/>
    <n v="36"/>
    <n v="1.6"/>
    <n v="1.6"/>
    <b v="1"/>
    <s v="Size Issue"/>
    <s v="Size Issue"/>
    <n v="581.04"/>
    <n v="2025"/>
    <s v="August"/>
    <n v="15.2"/>
    <n v="1"/>
  </r>
  <r>
    <s v="Beige"/>
    <n v="98.91"/>
    <x v="49"/>
    <n v="65.48"/>
    <d v="2025-08-06T00:00:00"/>
    <n v="33"/>
    <s v="null"/>
    <n v="3"/>
    <b v="1"/>
    <s v="Color Mismatch"/>
    <s v="Color Mismatch"/>
    <n v="2160.84"/>
    <n v="2025"/>
    <s v="August"/>
    <n v="33.429999999999993"/>
    <n v="1"/>
  </r>
  <r>
    <s v="Red"/>
    <n v="43.33"/>
    <x v="404"/>
    <n v="39.950000000000003"/>
    <d v="2025-08-06T00:00:00"/>
    <n v="4"/>
    <n v="1.3"/>
    <n v="1.3"/>
    <b v="0"/>
    <s v="null"/>
    <s v="No Return"/>
    <n v="159.80000000000001"/>
    <n v="2025"/>
    <s v="August"/>
    <n v="3.3799999999999955"/>
    <n v="0"/>
  </r>
  <r>
    <s v="Black"/>
    <n v="70.709999999999994"/>
    <x v="0"/>
    <n v="70.709999999999994"/>
    <d v="2025-08-06T00:00:00"/>
    <n v="8"/>
    <n v="2.2999999999999998"/>
    <n v="2.2999999999999998"/>
    <b v="0"/>
    <s v="null"/>
    <s v="No Return"/>
    <n v="565.67999999999995"/>
    <n v="2025"/>
    <s v="August"/>
    <n v="0"/>
    <n v="0"/>
  </r>
  <r>
    <s v="Purple"/>
    <n v="215.99"/>
    <x v="169"/>
    <n v="133.69999999999999"/>
    <d v="2025-08-06T00:00:00"/>
    <n v="14"/>
    <n v="3.9"/>
    <n v="3.9"/>
    <b v="0"/>
    <s v="null"/>
    <s v="No Return"/>
    <n v="1871.7999999999997"/>
    <n v="2025"/>
    <s v="August"/>
    <n v="82.29000000000002"/>
    <n v="0"/>
  </r>
  <r>
    <s v="Green"/>
    <n v="145.57"/>
    <x v="320"/>
    <n v="138.15"/>
    <d v="2025-08-06T00:00:00"/>
    <n v="8"/>
    <n v="4.4000000000000004"/>
    <n v="4.4000000000000004"/>
    <b v="0"/>
    <s v="null"/>
    <s v="No Return"/>
    <n v="1105.2"/>
    <n v="2025"/>
    <s v="August"/>
    <n v="7.4199999999999875"/>
    <n v="0"/>
  </r>
  <r>
    <s v="Navy"/>
    <n v="195.03"/>
    <x v="0"/>
    <n v="195.03"/>
    <d v="2025-08-06T00:00:00"/>
    <n v="44"/>
    <n v="4.4000000000000004"/>
    <n v="4.4000000000000004"/>
    <b v="0"/>
    <s v="null"/>
    <s v="No Return"/>
    <n v="8581.32"/>
    <n v="2025"/>
    <s v="August"/>
    <n v="0"/>
    <n v="0"/>
  </r>
  <r>
    <s v="Black"/>
    <n v="74.88"/>
    <x v="427"/>
    <n v="67.62"/>
    <d v="2025-08-06T00:00:00"/>
    <n v="23"/>
    <n v="2.6"/>
    <n v="2.6"/>
    <b v="0"/>
    <s v="null"/>
    <s v="No Return"/>
    <n v="1555.2600000000002"/>
    <n v="2025"/>
    <s v="August"/>
    <n v="7.2599999999999909"/>
    <n v="0"/>
  </r>
  <r>
    <s v="Pink"/>
    <n v="50.3"/>
    <x v="0"/>
    <n v="50.3"/>
    <d v="2024-08-18T00:00:00"/>
    <n v="23"/>
    <n v="1.3"/>
    <n v="1.3"/>
    <b v="0"/>
    <s v="null"/>
    <s v="No Return"/>
    <n v="1156.8999999999999"/>
    <n v="2024"/>
    <s v="August"/>
    <n v="0"/>
    <n v="0"/>
  </r>
  <r>
    <s v="Red"/>
    <n v="130.65"/>
    <x v="0"/>
    <n v="130.65"/>
    <d v="2025-08-06T00:00:00"/>
    <n v="20"/>
    <n v="2.6"/>
    <n v="2.6"/>
    <b v="0"/>
    <s v="null"/>
    <s v="No Return"/>
    <n v="2613"/>
    <n v="2025"/>
    <s v="August"/>
    <n v="0"/>
    <n v="0"/>
  </r>
  <r>
    <s v="Green"/>
    <n v="94.56"/>
    <x v="400"/>
    <n v="56.45"/>
    <d v="2025-06-14T00:00:00"/>
    <n v="41"/>
    <n v="4.7"/>
    <n v="4.7"/>
    <b v="0"/>
    <s v="null"/>
    <s v="No Return"/>
    <n v="2314.4500000000003"/>
    <n v="2025"/>
    <s v="June"/>
    <n v="38.11"/>
    <n v="0"/>
  </r>
  <r>
    <s v="Brown"/>
    <n v="138.97999999999999"/>
    <x v="102"/>
    <n v="124.8"/>
    <d v="2025-07-22T00:00:00"/>
    <n v="36"/>
    <n v="1.4"/>
    <n v="1.4"/>
    <b v="0"/>
    <s v="null"/>
    <s v="No Return"/>
    <n v="4492.8"/>
    <n v="2025"/>
    <s v="July"/>
    <n v="14.179999999999993"/>
    <n v="0"/>
  </r>
  <r>
    <s v="Green"/>
    <n v="52.57"/>
    <x v="0"/>
    <n v="52.57"/>
    <d v="2025-08-06T00:00:00"/>
    <n v="50"/>
    <n v="2.5"/>
    <n v="2.5"/>
    <b v="1"/>
    <s v="Damaged"/>
    <s v="Damaged"/>
    <n v="2628.5"/>
    <n v="2025"/>
    <s v="August"/>
    <n v="0"/>
    <n v="1"/>
  </r>
  <r>
    <s v="White"/>
    <n v="151.62"/>
    <x v="0"/>
    <n v="151.62"/>
    <d v="2025-07-11T00:00:00"/>
    <n v="41"/>
    <n v="3.5"/>
    <n v="3.5"/>
    <b v="0"/>
    <s v="null"/>
    <s v="No Return"/>
    <n v="6216.42"/>
    <n v="2025"/>
    <s v="July"/>
    <n v="0"/>
    <n v="0"/>
  </r>
  <r>
    <s v="Blue"/>
    <n v="26.7"/>
    <x v="0"/>
    <n v="26.7"/>
    <d v="2025-05-27T00:00:00"/>
    <n v="48"/>
    <n v="3.1"/>
    <n v="3.1"/>
    <b v="0"/>
    <s v="null"/>
    <s v="No Return"/>
    <n v="1281.5999999999999"/>
    <n v="2025"/>
    <s v="May"/>
    <n v="0"/>
    <n v="0"/>
  </r>
  <r>
    <s v="Brown"/>
    <n v="147.5"/>
    <x v="0"/>
    <n v="147.5"/>
    <d v="2025-08-06T00:00:00"/>
    <n v="4"/>
    <n v="2.4"/>
    <n v="2.4"/>
    <b v="0"/>
    <s v="null"/>
    <s v="No Return"/>
    <n v="590"/>
    <n v="2025"/>
    <s v="August"/>
    <n v="0"/>
    <n v="0"/>
  </r>
  <r>
    <s v="Navy"/>
    <n v="66"/>
    <x v="428"/>
    <n v="64.22"/>
    <d v="2025-08-06T00:00:00"/>
    <n v="42"/>
    <n v="4.4000000000000004"/>
    <n v="4.4000000000000004"/>
    <b v="0"/>
    <s v="null"/>
    <s v="No Return"/>
    <n v="2697.24"/>
    <n v="2025"/>
    <s v="August"/>
    <n v="1.7800000000000011"/>
    <n v="0"/>
  </r>
  <r>
    <s v="Red"/>
    <n v="183.6"/>
    <x v="0"/>
    <n v="183.6"/>
    <d v="2025-08-06T00:00:00"/>
    <n v="10"/>
    <s v="null"/>
    <n v="3"/>
    <b v="0"/>
    <s v="null"/>
    <s v="No Return"/>
    <n v="1836"/>
    <n v="2025"/>
    <s v="August"/>
    <n v="0"/>
    <n v="0"/>
  </r>
  <r>
    <s v="Blue"/>
    <n v="195.83"/>
    <x v="0"/>
    <n v="195.83"/>
    <d v="2025-08-06T00:00:00"/>
    <n v="14"/>
    <n v="2.1"/>
    <n v="2.1"/>
    <b v="0"/>
    <s v="null"/>
    <s v="No Return"/>
    <n v="2741.6200000000003"/>
    <n v="2025"/>
    <s v="August"/>
    <n v="0"/>
    <n v="0"/>
  </r>
  <r>
    <s v="Beige"/>
    <n v="75.53"/>
    <x v="429"/>
    <n v="31.65"/>
    <d v="2025-08-06T00:00:00"/>
    <n v="33"/>
    <n v="4"/>
    <n v="4"/>
    <b v="0"/>
    <s v="null"/>
    <s v="No Return"/>
    <n v="1044.45"/>
    <n v="2025"/>
    <s v="August"/>
    <n v="43.88"/>
    <n v="0"/>
  </r>
  <r>
    <s v="Beige"/>
    <n v="30.78"/>
    <x v="0"/>
    <n v="30.78"/>
    <d v="2025-06-13T00:00:00"/>
    <n v="28"/>
    <n v="3.9"/>
    <n v="3.9"/>
    <b v="0"/>
    <s v="null"/>
    <s v="No Return"/>
    <n v="861.84"/>
    <n v="2025"/>
    <s v="June"/>
    <n v="0"/>
    <n v="0"/>
  </r>
  <r>
    <s v="White"/>
    <n v="150.96"/>
    <x v="0"/>
    <n v="150.96"/>
    <d v="2025-08-06T00:00:00"/>
    <n v="18"/>
    <n v="4.5999999999999996"/>
    <n v="4.5999999999999996"/>
    <b v="0"/>
    <s v="null"/>
    <s v="No Return"/>
    <n v="2717.28"/>
    <n v="2025"/>
    <s v="August"/>
    <n v="0"/>
    <n v="0"/>
  </r>
  <r>
    <s v="Black"/>
    <n v="58.98"/>
    <x v="306"/>
    <n v="48.3"/>
    <d v="2025-08-06T00:00:00"/>
    <n v="23"/>
    <n v="2.8"/>
    <n v="2.8"/>
    <b v="0"/>
    <s v="null"/>
    <s v="No Return"/>
    <n v="1110.8999999999999"/>
    <n v="2025"/>
    <s v="August"/>
    <n v="10.68"/>
    <n v="0"/>
  </r>
  <r>
    <s v="Purple"/>
    <n v="224.91"/>
    <x v="183"/>
    <n v="182.4"/>
    <d v="2024-09-19T00:00:00"/>
    <n v="50"/>
    <s v="null"/>
    <n v="3"/>
    <b v="0"/>
    <s v="null"/>
    <s v="No Return"/>
    <n v="9120"/>
    <n v="2024"/>
    <s v="September"/>
    <n v="42.509999999999991"/>
    <n v="0"/>
  </r>
  <r>
    <s v="Brown"/>
    <n v="155.75"/>
    <x v="0"/>
    <n v="155.75"/>
    <d v="2025-03-25T00:00:00"/>
    <n v="0"/>
    <n v="2.4"/>
    <n v="2.4"/>
    <b v="0"/>
    <s v="null"/>
    <s v="No Return"/>
    <n v="0"/>
    <n v="2025"/>
    <s v="March"/>
    <n v="0"/>
    <n v="0"/>
  </r>
  <r>
    <s v="Blue"/>
    <n v="194.4"/>
    <x v="115"/>
    <n v="162.91"/>
    <d v="2025-08-06T00:00:00"/>
    <n v="36"/>
    <n v="1.5"/>
    <n v="1.5"/>
    <b v="0"/>
    <s v="null"/>
    <s v="No Return"/>
    <n v="5864.76"/>
    <n v="2025"/>
    <s v="August"/>
    <n v="31.490000000000009"/>
    <n v="0"/>
  </r>
  <r>
    <s v="Red"/>
    <n v="169.77"/>
    <x v="0"/>
    <n v="169.77"/>
    <d v="2025-08-06T00:00:00"/>
    <n v="39"/>
    <n v="4.4000000000000004"/>
    <n v="4.4000000000000004"/>
    <b v="0"/>
    <s v="null"/>
    <s v="No Return"/>
    <n v="6621.0300000000007"/>
    <n v="2025"/>
    <s v="August"/>
    <n v="0"/>
    <n v="0"/>
  </r>
  <r>
    <s v="Blue"/>
    <n v="41.52"/>
    <x v="230"/>
    <n v="30.19"/>
    <d v="2025-08-06T00:00:00"/>
    <n v="48"/>
    <n v="3.4"/>
    <n v="3.4"/>
    <b v="0"/>
    <s v="null"/>
    <s v="No Return"/>
    <n v="1449.1200000000001"/>
    <n v="2025"/>
    <s v="August"/>
    <n v="11.330000000000002"/>
    <n v="0"/>
  </r>
  <r>
    <s v="Green"/>
    <n v="29.5"/>
    <x v="0"/>
    <n v="29.5"/>
    <d v="2025-08-06T00:00:00"/>
    <n v="36"/>
    <n v="2.6"/>
    <n v="2.6"/>
    <b v="0"/>
    <s v="null"/>
    <s v="No Return"/>
    <n v="1062"/>
    <n v="2025"/>
    <s v="August"/>
    <n v="0"/>
    <n v="0"/>
  </r>
  <r>
    <s v="Gray"/>
    <n v="224.47"/>
    <x v="428"/>
    <n v="218.41"/>
    <d v="2025-01-27T00:00:00"/>
    <n v="15"/>
    <n v="3.5"/>
    <n v="3.5"/>
    <b v="0"/>
    <s v="null"/>
    <s v="No Return"/>
    <n v="3276.15"/>
    <n v="2025"/>
    <s v="January"/>
    <n v="6.0600000000000023"/>
    <n v="0"/>
  </r>
  <r>
    <s v="Gray"/>
    <n v="101.45"/>
    <x v="404"/>
    <n v="93.54"/>
    <d v="2025-08-06T00:00:00"/>
    <n v="4"/>
    <n v="1.1000000000000001"/>
    <n v="1.1000000000000001"/>
    <b v="0"/>
    <s v="null"/>
    <s v="No Return"/>
    <n v="374.16"/>
    <n v="2025"/>
    <s v="August"/>
    <n v="7.9099999999999966"/>
    <n v="0"/>
  </r>
  <r>
    <s v="Red"/>
    <n v="84.65"/>
    <x v="0"/>
    <n v="84.65"/>
    <d v="2025-07-26T00:00:00"/>
    <n v="49"/>
    <n v="3.6"/>
    <n v="3.6"/>
    <b v="0"/>
    <s v="null"/>
    <s v="No Return"/>
    <n v="4147.8500000000004"/>
    <n v="2025"/>
    <s v="July"/>
    <n v="0"/>
    <n v="0"/>
  </r>
  <r>
    <s v="Beige"/>
    <n v="155.85"/>
    <x v="0"/>
    <n v="155.85"/>
    <d v="2025-08-06T00:00:00"/>
    <n v="38"/>
    <s v="null"/>
    <n v="3"/>
    <b v="0"/>
    <s v="null"/>
    <s v="No Return"/>
    <n v="5922.3"/>
    <n v="2025"/>
    <s v="August"/>
    <n v="0"/>
    <n v="0"/>
  </r>
  <r>
    <s v="Blue"/>
    <n v="89.62"/>
    <x v="0"/>
    <n v="89.62"/>
    <d v="2025-08-06T00:00:00"/>
    <n v="0"/>
    <n v="4.5999999999999996"/>
    <n v="4.5999999999999996"/>
    <b v="1"/>
    <s v="Color Mismatch"/>
    <s v="Color Mismatch"/>
    <n v="0"/>
    <n v="2025"/>
    <s v="August"/>
    <n v="0"/>
    <n v="1"/>
  </r>
  <r>
    <s v="Green"/>
    <n v="62.79"/>
    <x v="164"/>
    <n v="39.119999999999997"/>
    <d v="2025-08-06T00:00:00"/>
    <n v="5"/>
    <n v="2.6"/>
    <n v="2.6"/>
    <b v="0"/>
    <s v="null"/>
    <s v="No Return"/>
    <n v="195.6"/>
    <n v="2025"/>
    <s v="August"/>
    <n v="23.67"/>
    <n v="0"/>
  </r>
  <r>
    <s v="Beige"/>
    <n v="84.72"/>
    <x v="296"/>
    <n v="64.22"/>
    <d v="2025-08-06T00:00:00"/>
    <n v="44"/>
    <s v="null"/>
    <n v="3"/>
    <b v="1"/>
    <s v="Color Mismatch"/>
    <s v="Color Mismatch"/>
    <n v="2825.68"/>
    <n v="2025"/>
    <s v="August"/>
    <n v="20.5"/>
    <n v="1"/>
  </r>
  <r>
    <s v="Pink"/>
    <n v="50.9"/>
    <x v="0"/>
    <n v="50.9"/>
    <d v="2025-08-06T00:00:00"/>
    <n v="1"/>
    <n v="1.8"/>
    <n v="1.8"/>
    <b v="0"/>
    <s v="null"/>
    <s v="No Return"/>
    <n v="50.9"/>
    <n v="2025"/>
    <s v="August"/>
    <n v="0"/>
    <n v="0"/>
  </r>
  <r>
    <s v="Pink"/>
    <n v="31.23"/>
    <x v="0"/>
    <n v="31.23"/>
    <d v="2025-08-06T00:00:00"/>
    <n v="25"/>
    <n v="2.8"/>
    <n v="2.8"/>
    <b v="0"/>
    <s v="null"/>
    <s v="No Return"/>
    <n v="780.75"/>
    <n v="2025"/>
    <s v="August"/>
    <n v="0"/>
    <n v="0"/>
  </r>
  <r>
    <s v="Red"/>
    <n v="105.1"/>
    <x v="0"/>
    <n v="105.1"/>
    <d v="2024-08-28T00:00:00"/>
    <n v="39"/>
    <n v="4.4000000000000004"/>
    <n v="4.4000000000000004"/>
    <b v="0"/>
    <s v="null"/>
    <s v="No Return"/>
    <n v="4098.8999999999996"/>
    <n v="2024"/>
    <s v="August"/>
    <n v="0"/>
    <n v="0"/>
  </r>
  <r>
    <s v="Brown"/>
    <n v="160.38"/>
    <x v="0"/>
    <n v="160.38"/>
    <d v="2025-08-06T00:00:00"/>
    <n v="27"/>
    <n v="2.7"/>
    <n v="2.7"/>
    <b v="1"/>
    <s v="Wrong Item"/>
    <s v="Wrong Item"/>
    <n v="4330.26"/>
    <n v="2025"/>
    <s v="August"/>
    <n v="0"/>
    <n v="1"/>
  </r>
  <r>
    <s v="Pink"/>
    <n v="96.68"/>
    <x v="430"/>
    <n v="71.540000000000006"/>
    <d v="2024-09-21T00:00:00"/>
    <n v="16"/>
    <s v="null"/>
    <n v="3"/>
    <b v="0"/>
    <s v="null"/>
    <s v="No Return"/>
    <n v="1144.6400000000001"/>
    <n v="2024"/>
    <s v="September"/>
    <n v="25.14"/>
    <n v="0"/>
  </r>
  <r>
    <s v="Beige"/>
    <n v="16.64"/>
    <x v="0"/>
    <n v="16.64"/>
    <d v="2025-08-06T00:00:00"/>
    <n v="8"/>
    <n v="4.8"/>
    <n v="4.8"/>
    <b v="0"/>
    <s v="null"/>
    <s v="No Return"/>
    <n v="133.12"/>
    <n v="2025"/>
    <s v="August"/>
    <n v="0"/>
    <n v="0"/>
  </r>
  <r>
    <s v="Beige"/>
    <n v="160.05000000000001"/>
    <x v="253"/>
    <n v="74.099999999999994"/>
    <d v="2025-08-06T00:00:00"/>
    <n v="2"/>
    <n v="3.2"/>
    <n v="3.2"/>
    <b v="1"/>
    <s v="Quality Issue"/>
    <s v="Quality Issue"/>
    <n v="148.19999999999999"/>
    <n v="2025"/>
    <s v="August"/>
    <n v="85.950000000000017"/>
    <n v="1"/>
  </r>
  <r>
    <s v="Gray"/>
    <n v="23.56"/>
    <x v="0"/>
    <n v="23.56"/>
    <d v="2025-08-06T00:00:00"/>
    <n v="16"/>
    <n v="4.4000000000000004"/>
    <n v="4.4000000000000004"/>
    <b v="0"/>
    <s v="null"/>
    <s v="No Return"/>
    <n v="376.96"/>
    <n v="2025"/>
    <s v="August"/>
    <n v="0"/>
    <n v="0"/>
  </r>
  <r>
    <s v="Black"/>
    <n v="68.37"/>
    <x v="296"/>
    <n v="51.82"/>
    <d v="2025-08-06T00:00:00"/>
    <n v="8"/>
    <n v="3.7"/>
    <n v="3.7"/>
    <b v="0"/>
    <s v="null"/>
    <s v="No Return"/>
    <n v="414.56"/>
    <n v="2025"/>
    <s v="August"/>
    <n v="16.550000000000004"/>
    <n v="0"/>
  </r>
  <r>
    <s v="Green"/>
    <n v="184.24"/>
    <x v="0"/>
    <n v="184.24"/>
    <d v="2025-08-06T00:00:00"/>
    <n v="49"/>
    <n v="4"/>
    <n v="4"/>
    <b v="0"/>
    <s v="null"/>
    <s v="No Return"/>
    <n v="9027.76"/>
    <n v="2025"/>
    <s v="August"/>
    <n v="0"/>
    <n v="0"/>
  </r>
  <r>
    <s v="Green"/>
    <n v="94.83"/>
    <x v="0"/>
    <n v="94.83"/>
    <d v="2024-09-08T00:00:00"/>
    <n v="23"/>
    <n v="2.9"/>
    <n v="2.9"/>
    <b v="0"/>
    <s v="null"/>
    <s v="No Return"/>
    <n v="2181.09"/>
    <n v="2024"/>
    <s v="September"/>
    <n v="0"/>
    <n v="0"/>
  </r>
  <r>
    <s v="Pink"/>
    <n v="115.58"/>
    <x v="0"/>
    <n v="115.58"/>
    <d v="2025-08-06T00:00:00"/>
    <n v="37"/>
    <n v="2.2000000000000002"/>
    <n v="2.2000000000000002"/>
    <b v="0"/>
    <s v="null"/>
    <s v="No Return"/>
    <n v="4276.46"/>
    <n v="2025"/>
    <s v="August"/>
    <n v="0"/>
    <n v="0"/>
  </r>
  <r>
    <s v="Green"/>
    <n v="116.29"/>
    <x v="431"/>
    <n v="48.03"/>
    <d v="2025-08-06T00:00:00"/>
    <n v="34"/>
    <n v="3.3"/>
    <n v="3.3"/>
    <b v="0"/>
    <s v="null"/>
    <s v="No Return"/>
    <n v="1633.02"/>
    <n v="2025"/>
    <s v="August"/>
    <n v="68.260000000000005"/>
    <n v="0"/>
  </r>
  <r>
    <s v="Green"/>
    <n v="24.55"/>
    <x v="0"/>
    <n v="24.55"/>
    <d v="2025-08-06T00:00:00"/>
    <n v="43"/>
    <n v="2.2999999999999998"/>
    <n v="2.2999999999999998"/>
    <b v="0"/>
    <s v="null"/>
    <s v="No Return"/>
    <n v="1055.6500000000001"/>
    <n v="2025"/>
    <s v="August"/>
    <n v="0"/>
    <n v="0"/>
  </r>
  <r>
    <s v="Navy"/>
    <n v="81.56"/>
    <x v="0"/>
    <n v="81.56"/>
    <d v="2025-01-09T00:00:00"/>
    <n v="28"/>
    <n v="3"/>
    <n v="3"/>
    <b v="0"/>
    <s v="null"/>
    <s v="No Return"/>
    <n v="2283.6800000000003"/>
    <n v="2025"/>
    <s v="January"/>
    <n v="0"/>
    <n v="0"/>
  </r>
  <r>
    <s v="White"/>
    <n v="234.63"/>
    <x v="0"/>
    <n v="234.63"/>
    <d v="2025-02-07T00:00:00"/>
    <n v="30"/>
    <n v="4.3"/>
    <n v="4.3"/>
    <b v="0"/>
    <s v="null"/>
    <s v="No Return"/>
    <n v="7038.9"/>
    <n v="2025"/>
    <s v="February"/>
    <n v="0"/>
    <n v="0"/>
  </r>
  <r>
    <s v="White"/>
    <n v="27.6"/>
    <x v="0"/>
    <n v="27.6"/>
    <d v="2025-08-06T00:00:00"/>
    <n v="33"/>
    <n v="2.8"/>
    <n v="2.8"/>
    <b v="0"/>
    <s v="null"/>
    <s v="No Return"/>
    <n v="910.80000000000007"/>
    <n v="2025"/>
    <s v="August"/>
    <n v="0"/>
    <n v="0"/>
  </r>
  <r>
    <s v="Gray"/>
    <n v="114.76"/>
    <x v="106"/>
    <n v="86.87"/>
    <d v="2025-08-06T00:00:00"/>
    <n v="10"/>
    <n v="3.4"/>
    <n v="3.4"/>
    <b v="0"/>
    <s v="null"/>
    <s v="No Return"/>
    <n v="868.7"/>
    <n v="2025"/>
    <s v="August"/>
    <n v="27.89"/>
    <n v="0"/>
  </r>
  <r>
    <s v="Green"/>
    <n v="133.52000000000001"/>
    <x v="0"/>
    <n v="133.52000000000001"/>
    <d v="2024-10-04T00:00:00"/>
    <n v="32"/>
    <s v="null"/>
    <n v="3"/>
    <b v="0"/>
    <s v="null"/>
    <s v="No Return"/>
    <n v="4272.6400000000003"/>
    <n v="2024"/>
    <s v="October"/>
    <n v="0"/>
    <n v="0"/>
  </r>
  <r>
    <s v="Blue"/>
    <n v="64.34"/>
    <x v="432"/>
    <n v="26.19"/>
    <d v="2025-08-06T00:00:00"/>
    <n v="34"/>
    <n v="1.2"/>
    <n v="1.2"/>
    <b v="0"/>
    <s v="null"/>
    <s v="No Return"/>
    <n v="890.46"/>
    <n v="2025"/>
    <s v="August"/>
    <n v="38.150000000000006"/>
    <n v="0"/>
  </r>
  <r>
    <s v="Purple"/>
    <n v="117.81"/>
    <x v="0"/>
    <n v="117.81"/>
    <d v="2025-08-06T00:00:00"/>
    <n v="22"/>
    <n v="4.9000000000000004"/>
    <n v="4.9000000000000004"/>
    <b v="0"/>
    <s v="null"/>
    <s v="No Return"/>
    <n v="2591.8200000000002"/>
    <n v="2025"/>
    <s v="August"/>
    <n v="0"/>
    <n v="0"/>
  </r>
  <r>
    <s v="Blue"/>
    <n v="29.19"/>
    <x v="0"/>
    <n v="29.19"/>
    <d v="2025-03-15T00:00:00"/>
    <n v="20"/>
    <n v="1.9"/>
    <n v="1.9"/>
    <b v="0"/>
    <s v="null"/>
    <s v="No Return"/>
    <n v="583.80000000000007"/>
    <n v="2025"/>
    <s v="March"/>
    <n v="0"/>
    <n v="0"/>
  </r>
  <r>
    <s v="Purple"/>
    <n v="34.72"/>
    <x v="0"/>
    <n v="34.72"/>
    <d v="2025-08-06T00:00:00"/>
    <n v="7"/>
    <s v="null"/>
    <n v="3"/>
    <b v="0"/>
    <s v="null"/>
    <s v="No Return"/>
    <n v="243.04"/>
    <n v="2025"/>
    <s v="August"/>
    <n v="0"/>
    <n v="0"/>
  </r>
  <r>
    <s v="Gray"/>
    <n v="107.49"/>
    <x v="0"/>
    <n v="107.49"/>
    <d v="2025-08-06T00:00:00"/>
    <n v="49"/>
    <n v="3.3"/>
    <n v="3.3"/>
    <b v="0"/>
    <s v="null"/>
    <s v="No Return"/>
    <n v="5267.0099999999993"/>
    <n v="2025"/>
    <s v="August"/>
    <n v="0"/>
    <n v="0"/>
  </r>
  <r>
    <s v="Blue"/>
    <n v="38.700000000000003"/>
    <x v="0"/>
    <n v="38.700000000000003"/>
    <d v="2025-08-06T00:00:00"/>
    <n v="11"/>
    <n v="4"/>
    <n v="4"/>
    <b v="0"/>
    <s v="null"/>
    <s v="No Return"/>
    <n v="425.70000000000005"/>
    <n v="2025"/>
    <s v="August"/>
    <n v="0"/>
    <n v="0"/>
  </r>
  <r>
    <s v="Brown"/>
    <n v="152.63999999999999"/>
    <x v="0"/>
    <n v="152.63999999999999"/>
    <d v="2025-04-05T00:00:00"/>
    <n v="19"/>
    <n v="4.0999999999999996"/>
    <n v="4.0999999999999996"/>
    <b v="0"/>
    <s v="null"/>
    <s v="No Return"/>
    <n v="2900.16"/>
    <n v="2025"/>
    <s v="April"/>
    <n v="0"/>
    <n v="0"/>
  </r>
  <r>
    <s v="Purple"/>
    <n v="181.66"/>
    <x v="43"/>
    <n v="79.2"/>
    <d v="2025-08-06T00:00:00"/>
    <n v="43"/>
    <n v="1.2"/>
    <n v="1.2"/>
    <b v="0"/>
    <s v="null"/>
    <s v="No Return"/>
    <n v="3405.6"/>
    <n v="2025"/>
    <s v="August"/>
    <n v="102.46"/>
    <n v="0"/>
  </r>
  <r>
    <s v="Green"/>
    <n v="114.8"/>
    <x v="413"/>
    <n v="94.82"/>
    <d v="2025-05-17T00:00:00"/>
    <n v="4"/>
    <n v="1.8"/>
    <n v="1.8"/>
    <b v="0"/>
    <s v="null"/>
    <s v="No Return"/>
    <n v="379.28"/>
    <n v="2025"/>
    <s v="May"/>
    <n v="19.980000000000004"/>
    <n v="0"/>
  </r>
  <r>
    <s v="Green"/>
    <n v="102.95"/>
    <x v="0"/>
    <n v="102.95"/>
    <d v="2025-08-06T00:00:00"/>
    <n v="38"/>
    <n v="3.8"/>
    <n v="3.8"/>
    <b v="0"/>
    <s v="null"/>
    <s v="No Return"/>
    <n v="3912.1"/>
    <n v="2025"/>
    <s v="August"/>
    <n v="0"/>
    <n v="0"/>
  </r>
  <r>
    <s v="Green"/>
    <n v="86.82"/>
    <x v="0"/>
    <n v="86.82"/>
    <d v="2025-08-06T00:00:00"/>
    <n v="0"/>
    <n v="4.8"/>
    <n v="4.8"/>
    <b v="0"/>
    <s v="null"/>
    <s v="No Return"/>
    <n v="0"/>
    <n v="2025"/>
    <s v="August"/>
    <n v="0"/>
    <n v="0"/>
  </r>
  <r>
    <s v="Red"/>
    <n v="83.68"/>
    <x v="433"/>
    <n v="60.17"/>
    <d v="2025-08-06T00:00:00"/>
    <n v="46"/>
    <s v="null"/>
    <n v="3"/>
    <b v="1"/>
    <s v="Quality Issue"/>
    <s v="Quality Issue"/>
    <n v="2767.82"/>
    <n v="2025"/>
    <s v="August"/>
    <n v="23.510000000000005"/>
    <n v="1"/>
  </r>
  <r>
    <s v="Pink"/>
    <n v="167.31"/>
    <x v="232"/>
    <n v="82.48"/>
    <d v="2025-08-06T00:00:00"/>
    <n v="9"/>
    <n v="3.2"/>
    <n v="3.2"/>
    <b v="0"/>
    <s v="null"/>
    <s v="No Return"/>
    <n v="742.32"/>
    <n v="2025"/>
    <s v="August"/>
    <n v="84.83"/>
    <n v="0"/>
  </r>
  <r>
    <s v="Gray"/>
    <n v="114.64"/>
    <x v="320"/>
    <n v="108.79"/>
    <d v="2025-08-06T00:00:00"/>
    <n v="21"/>
    <n v="2"/>
    <n v="2"/>
    <b v="0"/>
    <s v="null"/>
    <s v="No Return"/>
    <n v="2284.59"/>
    <n v="2025"/>
    <s v="August"/>
    <n v="5.8499999999999943"/>
    <n v="0"/>
  </r>
  <r>
    <s v="White"/>
    <n v="109.53"/>
    <x v="434"/>
    <n v="77.44"/>
    <d v="2024-11-02T00:00:00"/>
    <n v="35"/>
    <n v="1.3"/>
    <n v="1.3"/>
    <b v="0"/>
    <s v="null"/>
    <s v="No Return"/>
    <n v="2710.4"/>
    <n v="2024"/>
    <s v="November"/>
    <n v="32.090000000000003"/>
    <n v="0"/>
  </r>
  <r>
    <s v="Beige"/>
    <n v="51.02"/>
    <x v="307"/>
    <n v="21.48"/>
    <d v="2025-08-06T00:00:00"/>
    <n v="36"/>
    <s v="null"/>
    <n v="3"/>
    <b v="0"/>
    <s v="null"/>
    <s v="No Return"/>
    <n v="773.28"/>
    <n v="2025"/>
    <s v="August"/>
    <n v="29.540000000000003"/>
    <n v="0"/>
  </r>
  <r>
    <s v="Green"/>
    <n v="77.45"/>
    <x v="229"/>
    <n v="36.56"/>
    <d v="2025-08-06T00:00:00"/>
    <n v="6"/>
    <n v="2.7"/>
    <n v="2.7"/>
    <b v="0"/>
    <s v="null"/>
    <s v="No Return"/>
    <n v="219.36"/>
    <n v="2025"/>
    <s v="August"/>
    <n v="40.89"/>
    <n v="0"/>
  </r>
  <r>
    <s v="White"/>
    <n v="142.87"/>
    <x v="214"/>
    <n v="78.010000000000005"/>
    <d v="2025-08-06T00:00:00"/>
    <n v="20"/>
    <n v="1.7"/>
    <n v="1.7"/>
    <b v="0"/>
    <s v="null"/>
    <s v="No Return"/>
    <n v="1560.2"/>
    <n v="2025"/>
    <s v="August"/>
    <n v="64.86"/>
    <n v="0"/>
  </r>
  <r>
    <s v="White"/>
    <n v="138.87"/>
    <x v="0"/>
    <n v="138.87"/>
    <d v="2025-08-06T00:00:00"/>
    <n v="37"/>
    <n v="3.2"/>
    <n v="3.2"/>
    <b v="0"/>
    <s v="null"/>
    <s v="No Return"/>
    <n v="5138.1900000000005"/>
    <n v="2025"/>
    <s v="August"/>
    <n v="0"/>
    <n v="0"/>
  </r>
  <r>
    <s v="Red"/>
    <n v="132.82"/>
    <x v="0"/>
    <n v="132.82"/>
    <d v="2025-03-17T00:00:00"/>
    <n v="40"/>
    <s v="null"/>
    <n v="3"/>
    <b v="1"/>
    <s v="Changed Mind"/>
    <s v="Changed Mind"/>
    <n v="5312.7999999999993"/>
    <n v="2025"/>
    <s v="March"/>
    <n v="0"/>
    <n v="1"/>
  </r>
  <r>
    <s v="Navy"/>
    <n v="110.54"/>
    <x v="0"/>
    <n v="110.54"/>
    <d v="2025-08-06T00:00:00"/>
    <n v="24"/>
    <s v="null"/>
    <n v="3"/>
    <b v="1"/>
    <s v="Size Issue"/>
    <s v="Size Issue"/>
    <n v="2652.96"/>
    <n v="2025"/>
    <s v="August"/>
    <n v="0"/>
    <n v="1"/>
  </r>
  <r>
    <s v="Beige"/>
    <n v="29.07"/>
    <x v="0"/>
    <n v="29.07"/>
    <d v="2025-08-06T00:00:00"/>
    <n v="41"/>
    <n v="2.8"/>
    <n v="2.8"/>
    <b v="0"/>
    <s v="null"/>
    <s v="No Return"/>
    <n v="1191.8700000000001"/>
    <n v="2025"/>
    <s v="August"/>
    <n v="0"/>
    <n v="0"/>
  </r>
  <r>
    <s v="Navy"/>
    <n v="141.91999999999999"/>
    <x v="0"/>
    <n v="141.91999999999999"/>
    <d v="2025-08-06T00:00:00"/>
    <n v="37"/>
    <n v="1.7"/>
    <n v="1.7"/>
    <b v="0"/>
    <s v="null"/>
    <s v="No Return"/>
    <n v="5251.04"/>
    <n v="2025"/>
    <s v="August"/>
    <n v="0"/>
    <n v="0"/>
  </r>
  <r>
    <s v="Red"/>
    <n v="67.84"/>
    <x v="0"/>
    <n v="67.84"/>
    <d v="2025-08-06T00:00:00"/>
    <n v="24"/>
    <n v="1.2"/>
    <n v="1.2"/>
    <b v="0"/>
    <s v="null"/>
    <s v="No Return"/>
    <n v="1628.16"/>
    <n v="2025"/>
    <s v="August"/>
    <n v="0"/>
    <n v="0"/>
  </r>
  <r>
    <s v="Brown"/>
    <n v="143.27000000000001"/>
    <x v="0"/>
    <n v="143.27000000000001"/>
    <d v="2025-08-06T00:00:00"/>
    <n v="0"/>
    <s v="null"/>
    <n v="3"/>
    <b v="0"/>
    <s v="null"/>
    <s v="No Return"/>
    <n v="0"/>
    <n v="2025"/>
    <s v="August"/>
    <n v="0"/>
    <n v="0"/>
  </r>
  <r>
    <s v="Brown"/>
    <n v="20.97"/>
    <x v="0"/>
    <n v="20.97"/>
    <d v="2025-08-06T00:00:00"/>
    <n v="44"/>
    <n v="4.5999999999999996"/>
    <n v="4.5999999999999996"/>
    <b v="0"/>
    <s v="null"/>
    <s v="No Return"/>
    <n v="922.68"/>
    <n v="2025"/>
    <s v="August"/>
    <n v="0"/>
    <n v="0"/>
  </r>
  <r>
    <s v="Purple"/>
    <n v="105.5"/>
    <x v="322"/>
    <n v="42.41"/>
    <d v="2025-08-06T00:00:00"/>
    <n v="34"/>
    <s v="null"/>
    <n v="3"/>
    <b v="0"/>
    <s v="null"/>
    <s v="No Return"/>
    <n v="1441.9399999999998"/>
    <n v="2025"/>
    <s v="August"/>
    <n v="63.09"/>
    <n v="0"/>
  </r>
  <r>
    <s v="Green"/>
    <n v="184.7"/>
    <x v="0"/>
    <n v="184.7"/>
    <d v="2024-09-19T00:00:00"/>
    <n v="39"/>
    <n v="2.1"/>
    <n v="2.1"/>
    <b v="1"/>
    <s v="Size Issue"/>
    <s v="Size Issue"/>
    <n v="7203.2999999999993"/>
    <n v="2024"/>
    <s v="September"/>
    <n v="0"/>
    <n v="1"/>
  </r>
  <r>
    <s v="Blue"/>
    <n v="81.47"/>
    <x v="147"/>
    <n v="55.4"/>
    <d v="2024-09-01T00:00:00"/>
    <n v="2"/>
    <n v="1.1000000000000001"/>
    <n v="1.1000000000000001"/>
    <b v="0"/>
    <s v="null"/>
    <s v="No Return"/>
    <n v="110.8"/>
    <n v="2024"/>
    <s v="September"/>
    <n v="26.07"/>
    <n v="0"/>
  </r>
  <r>
    <s v="Blue"/>
    <n v="107.67"/>
    <x v="378"/>
    <n v="85.81"/>
    <d v="2025-08-06T00:00:00"/>
    <n v="16"/>
    <n v="4.3"/>
    <n v="4.3"/>
    <b v="0"/>
    <s v="null"/>
    <s v="No Return"/>
    <n v="1372.96"/>
    <n v="2025"/>
    <s v="August"/>
    <n v="21.86"/>
    <n v="0"/>
  </r>
  <r>
    <s v="Purple"/>
    <n v="88.64"/>
    <x v="0"/>
    <n v="88.64"/>
    <d v="2025-08-06T00:00:00"/>
    <n v="33"/>
    <s v="null"/>
    <n v="3"/>
    <b v="0"/>
    <s v="null"/>
    <s v="No Return"/>
    <n v="2925.12"/>
    <n v="2025"/>
    <s v="August"/>
    <n v="0"/>
    <n v="0"/>
  </r>
  <r>
    <s v="Red"/>
    <n v="17.5"/>
    <x v="435"/>
    <n v="14.98"/>
    <d v="2025-08-06T00:00:00"/>
    <n v="16"/>
    <n v="3.1"/>
    <n v="3.1"/>
    <b v="0"/>
    <s v="null"/>
    <s v="No Return"/>
    <n v="239.68"/>
    <n v="2025"/>
    <s v="August"/>
    <n v="2.5199999999999996"/>
    <n v="0"/>
  </r>
  <r>
    <s v="Gray"/>
    <n v="205.37"/>
    <x v="0"/>
    <n v="205.37"/>
    <d v="2025-08-06T00:00:00"/>
    <n v="25"/>
    <n v="2"/>
    <n v="2"/>
    <b v="1"/>
    <s v="Damaged"/>
    <s v="Damaged"/>
    <n v="5134.25"/>
    <n v="2025"/>
    <s v="August"/>
    <n v="0"/>
    <n v="1"/>
  </r>
  <r>
    <s v="Beige"/>
    <n v="111.66"/>
    <x v="0"/>
    <n v="111.66"/>
    <d v="2025-08-06T00:00:00"/>
    <n v="26"/>
    <n v="1.4"/>
    <n v="1.4"/>
    <b v="0"/>
    <s v="null"/>
    <s v="No Return"/>
    <n v="2903.16"/>
    <n v="2025"/>
    <s v="August"/>
    <n v="0"/>
    <n v="0"/>
  </r>
  <r>
    <s v="Pink"/>
    <n v="184.87"/>
    <x v="43"/>
    <n v="80.599999999999994"/>
    <d v="2025-08-06T00:00:00"/>
    <n v="10"/>
    <n v="3.7"/>
    <n v="3.7"/>
    <b v="0"/>
    <s v="null"/>
    <s v="No Return"/>
    <n v="806"/>
    <n v="2025"/>
    <s v="August"/>
    <n v="104.27000000000001"/>
    <n v="0"/>
  </r>
  <r>
    <s v="Green"/>
    <n v="84.58"/>
    <x v="0"/>
    <n v="84.58"/>
    <d v="2025-01-17T00:00:00"/>
    <n v="33"/>
    <n v="4.5"/>
    <n v="4.5"/>
    <b v="0"/>
    <s v="null"/>
    <s v="No Return"/>
    <n v="2791.14"/>
    <n v="2025"/>
    <s v="January"/>
    <n v="0"/>
    <n v="0"/>
  </r>
  <r>
    <s v="White"/>
    <n v="66.739999999999995"/>
    <x v="0"/>
    <n v="66.739999999999995"/>
    <d v="2025-08-06T00:00:00"/>
    <n v="26"/>
    <n v="4.5999999999999996"/>
    <n v="4.5999999999999996"/>
    <b v="0"/>
    <s v="null"/>
    <s v="No Return"/>
    <n v="1735.2399999999998"/>
    <n v="2025"/>
    <s v="August"/>
    <n v="0"/>
    <n v="0"/>
  </r>
  <r>
    <s v="Green"/>
    <n v="104.19"/>
    <x v="0"/>
    <n v="104.19"/>
    <d v="2025-08-06T00:00:00"/>
    <n v="4"/>
    <n v="4.7"/>
    <n v="4.7"/>
    <b v="0"/>
    <s v="null"/>
    <s v="No Return"/>
    <n v="416.76"/>
    <n v="2025"/>
    <s v="August"/>
    <n v="0"/>
    <n v="0"/>
  </r>
  <r>
    <s v="Green"/>
    <n v="216.73"/>
    <x v="0"/>
    <n v="216.73"/>
    <d v="2025-08-06T00:00:00"/>
    <n v="5"/>
    <n v="2.7"/>
    <n v="2.7"/>
    <b v="1"/>
    <s v="Wrong Item"/>
    <s v="Wrong Item"/>
    <n v="1083.6499999999999"/>
    <n v="2025"/>
    <s v="August"/>
    <n v="0"/>
    <n v="1"/>
  </r>
  <r>
    <s v="Beige"/>
    <n v="87.82"/>
    <x v="0"/>
    <n v="87.82"/>
    <d v="2025-08-06T00:00:00"/>
    <n v="24"/>
    <n v="4.2"/>
    <n v="4.2"/>
    <b v="0"/>
    <s v="null"/>
    <s v="No Return"/>
    <n v="2107.6799999999998"/>
    <n v="2025"/>
    <s v="August"/>
    <n v="0"/>
    <n v="0"/>
  </r>
  <r>
    <s v="Green"/>
    <n v="81.59"/>
    <x v="0"/>
    <n v="81.59"/>
    <d v="2025-08-06T00:00:00"/>
    <n v="5"/>
    <n v="2.5"/>
    <n v="2.5"/>
    <b v="0"/>
    <s v="null"/>
    <s v="No Return"/>
    <n v="407.95000000000005"/>
    <n v="2025"/>
    <s v="August"/>
    <n v="0"/>
    <n v="0"/>
  </r>
  <r>
    <s v="Blue"/>
    <n v="93.14"/>
    <x v="436"/>
    <n v="62.59"/>
    <d v="2025-08-06T00:00:00"/>
    <n v="45"/>
    <n v="4.5"/>
    <n v="4.5"/>
    <b v="0"/>
    <s v="null"/>
    <s v="No Return"/>
    <n v="2816.55"/>
    <n v="2025"/>
    <s v="August"/>
    <n v="30.549999999999997"/>
    <n v="0"/>
  </r>
  <r>
    <s v="Gray"/>
    <n v="96.73"/>
    <x v="0"/>
    <n v="96.73"/>
    <d v="2024-11-09T00:00:00"/>
    <n v="18"/>
    <n v="4.8"/>
    <n v="4.8"/>
    <b v="0"/>
    <s v="null"/>
    <s v="No Return"/>
    <n v="1741.14"/>
    <n v="2024"/>
    <s v="November"/>
    <n v="0"/>
    <n v="0"/>
  </r>
  <r>
    <s v="Blue"/>
    <n v="19.34"/>
    <x v="0"/>
    <n v="19.34"/>
    <d v="2025-08-06T00:00:00"/>
    <n v="19"/>
    <s v="null"/>
    <n v="3"/>
    <b v="0"/>
    <s v="null"/>
    <s v="No Return"/>
    <n v="367.46"/>
    <n v="2025"/>
    <s v="August"/>
    <n v="0"/>
    <n v="0"/>
  </r>
  <r>
    <s v="Red"/>
    <n v="113.88"/>
    <x v="437"/>
    <n v="78.459999999999994"/>
    <d v="2025-06-10T00:00:00"/>
    <n v="22"/>
    <n v="3.1"/>
    <n v="3.1"/>
    <b v="0"/>
    <s v="null"/>
    <s v="No Return"/>
    <n v="1726.12"/>
    <n v="2025"/>
    <s v="June"/>
    <n v="35.42"/>
    <n v="0"/>
  </r>
  <r>
    <s v="Navy"/>
    <n v="90.32"/>
    <x v="0"/>
    <n v="90.32"/>
    <d v="2025-03-26T00:00:00"/>
    <n v="41"/>
    <n v="2.8"/>
    <n v="2.8"/>
    <b v="0"/>
    <s v="null"/>
    <s v="No Return"/>
    <n v="3703.12"/>
    <n v="2025"/>
    <s v="March"/>
    <n v="0"/>
    <n v="0"/>
  </r>
  <r>
    <s v="Gray"/>
    <n v="38.119999999999997"/>
    <x v="0"/>
    <n v="38.119999999999997"/>
    <d v="2025-08-06T00:00:00"/>
    <n v="44"/>
    <s v="null"/>
    <n v="3"/>
    <b v="0"/>
    <s v="null"/>
    <s v="No Return"/>
    <n v="1677.28"/>
    <n v="2025"/>
    <s v="August"/>
    <n v="0"/>
    <n v="0"/>
  </r>
  <r>
    <s v="Blue"/>
    <n v="175.31"/>
    <x v="0"/>
    <n v="175.31"/>
    <d v="2025-08-06T00:00:00"/>
    <n v="13"/>
    <s v="null"/>
    <n v="3"/>
    <b v="0"/>
    <s v="null"/>
    <s v="No Return"/>
    <n v="2279.0300000000002"/>
    <n v="2025"/>
    <s v="August"/>
    <n v="0"/>
    <n v="0"/>
  </r>
  <r>
    <s v="Red"/>
    <n v="171.92"/>
    <x v="0"/>
    <n v="171.92"/>
    <d v="2025-06-08T00:00:00"/>
    <n v="12"/>
    <n v="1.3"/>
    <n v="1.3"/>
    <b v="0"/>
    <s v="null"/>
    <s v="No Return"/>
    <n v="2063.04"/>
    <n v="2025"/>
    <s v="June"/>
    <n v="0"/>
    <n v="0"/>
  </r>
  <r>
    <s v="Blue"/>
    <n v="35.6"/>
    <x v="0"/>
    <n v="35.6"/>
    <d v="2025-08-06T00:00:00"/>
    <n v="24"/>
    <n v="3.1"/>
    <n v="3.1"/>
    <b v="0"/>
    <s v="null"/>
    <s v="No Return"/>
    <n v="854.40000000000009"/>
    <n v="2025"/>
    <s v="August"/>
    <n v="0"/>
    <n v="0"/>
  </r>
  <r>
    <s v="Navy"/>
    <n v="81.7"/>
    <x v="0"/>
    <n v="81.7"/>
    <d v="2025-08-06T00:00:00"/>
    <n v="33"/>
    <s v="null"/>
    <n v="3"/>
    <b v="1"/>
    <s v="Wrong Item"/>
    <s v="Wrong Item"/>
    <n v="2696.1"/>
    <n v="2025"/>
    <s v="August"/>
    <n v="0"/>
    <n v="1"/>
  </r>
  <r>
    <s v="Purple"/>
    <n v="29.7"/>
    <x v="0"/>
    <n v="29.7"/>
    <d v="2025-08-06T00:00:00"/>
    <n v="16"/>
    <n v="2.7"/>
    <n v="2.7"/>
    <b v="0"/>
    <s v="null"/>
    <s v="No Return"/>
    <n v="475.2"/>
    <n v="2025"/>
    <s v="August"/>
    <n v="0"/>
    <n v="0"/>
  </r>
  <r>
    <s v="Brown"/>
    <n v="239.65"/>
    <x v="0"/>
    <n v="239.65"/>
    <d v="2025-08-06T00:00:00"/>
    <n v="27"/>
    <n v="2.9"/>
    <n v="2.9"/>
    <b v="0"/>
    <s v="null"/>
    <s v="No Return"/>
    <n v="6470.55"/>
    <n v="2025"/>
    <s v="August"/>
    <n v="0"/>
    <n v="0"/>
  </r>
  <r>
    <s v="Red"/>
    <n v="90.41"/>
    <x v="0"/>
    <n v="90.41"/>
    <d v="2025-08-06T00:00:00"/>
    <n v="11"/>
    <s v="null"/>
    <n v="3"/>
    <b v="0"/>
    <s v="null"/>
    <s v="No Return"/>
    <n v="994.51"/>
    <n v="2025"/>
    <s v="August"/>
    <n v="0"/>
    <n v="0"/>
  </r>
  <r>
    <s v="White"/>
    <n v="81.78"/>
    <x v="438"/>
    <n v="73.599999999999994"/>
    <d v="2025-08-06T00:00:00"/>
    <n v="24"/>
    <n v="1.2"/>
    <n v="1.2"/>
    <b v="0"/>
    <s v="null"/>
    <s v="No Return"/>
    <n v="1766.3999999999999"/>
    <n v="2025"/>
    <s v="August"/>
    <n v="8.1800000000000068"/>
    <n v="0"/>
  </r>
  <r>
    <s v="Black"/>
    <n v="142.55000000000001"/>
    <x v="0"/>
    <n v="142.55000000000001"/>
    <d v="2025-08-06T00:00:00"/>
    <n v="21"/>
    <n v="4.5"/>
    <n v="4.5"/>
    <b v="0"/>
    <s v="null"/>
    <s v="No Return"/>
    <n v="2993.55"/>
    <n v="2025"/>
    <s v="August"/>
    <n v="0"/>
    <n v="0"/>
  </r>
  <r>
    <s v="Black"/>
    <n v="53.13"/>
    <x v="0"/>
    <n v="53.13"/>
    <d v="2025-08-06T00:00:00"/>
    <n v="5"/>
    <n v="4.5999999999999996"/>
    <n v="4.5999999999999996"/>
    <b v="0"/>
    <s v="null"/>
    <s v="No Return"/>
    <n v="265.65000000000003"/>
    <n v="2025"/>
    <s v="August"/>
    <n v="0"/>
    <n v="0"/>
  </r>
  <r>
    <s v="Navy"/>
    <n v="80.81"/>
    <x v="0"/>
    <n v="80.81"/>
    <d v="2025-08-06T00:00:00"/>
    <n v="15"/>
    <n v="4.5999999999999996"/>
    <n v="4.5999999999999996"/>
    <b v="0"/>
    <s v="null"/>
    <s v="No Return"/>
    <n v="1212.1500000000001"/>
    <n v="2025"/>
    <s v="August"/>
    <n v="0"/>
    <n v="0"/>
  </r>
  <r>
    <s v="Navy"/>
    <n v="89.39"/>
    <x v="0"/>
    <n v="89.39"/>
    <d v="2025-08-06T00:00:00"/>
    <n v="33"/>
    <n v="4.2"/>
    <n v="4.2"/>
    <b v="0"/>
    <s v="null"/>
    <s v="No Return"/>
    <n v="2949.87"/>
    <n v="2025"/>
    <s v="August"/>
    <n v="0"/>
    <n v="0"/>
  </r>
  <r>
    <s v="Blue"/>
    <n v="37.9"/>
    <x v="385"/>
    <n v="23.54"/>
    <d v="2025-08-06T00:00:00"/>
    <n v="34"/>
    <n v="1.3"/>
    <n v="1.3"/>
    <b v="0"/>
    <s v="null"/>
    <s v="No Return"/>
    <n v="800.36"/>
    <n v="2025"/>
    <s v="August"/>
    <n v="14.36"/>
    <n v="0"/>
  </r>
  <r>
    <s v="Brown"/>
    <n v="44.49"/>
    <x v="0"/>
    <n v="44.49"/>
    <d v="2025-06-27T00:00:00"/>
    <n v="34"/>
    <n v="2.1"/>
    <n v="2.1"/>
    <b v="0"/>
    <s v="null"/>
    <s v="No Return"/>
    <n v="1512.66"/>
    <n v="2025"/>
    <s v="June"/>
    <n v="0"/>
    <n v="0"/>
  </r>
  <r>
    <s v="Beige"/>
    <n v="111.7"/>
    <x v="0"/>
    <n v="111.7"/>
    <d v="2025-08-06T00:00:00"/>
    <n v="2"/>
    <s v="null"/>
    <n v="3"/>
    <b v="1"/>
    <s v="Size Issue"/>
    <s v="Size Issue"/>
    <n v="223.4"/>
    <n v="2025"/>
    <s v="August"/>
    <n v="0"/>
    <n v="1"/>
  </r>
  <r>
    <s v="Navy"/>
    <n v="109.76"/>
    <x v="0"/>
    <n v="109.76"/>
    <d v="2025-01-12T00:00:00"/>
    <n v="23"/>
    <n v="2"/>
    <n v="2"/>
    <b v="1"/>
    <s v="Quality Issue"/>
    <s v="Quality Issue"/>
    <n v="2524.48"/>
    <n v="2025"/>
    <s v="January"/>
    <n v="0"/>
    <n v="1"/>
  </r>
  <r>
    <s v="Navy"/>
    <n v="33"/>
    <x v="0"/>
    <n v="33"/>
    <d v="2025-08-06T00:00:00"/>
    <n v="50"/>
    <n v="4"/>
    <n v="4"/>
    <b v="0"/>
    <s v="null"/>
    <s v="No Return"/>
    <n v="1650"/>
    <n v="2025"/>
    <s v="August"/>
    <n v="0"/>
    <n v="0"/>
  </r>
  <r>
    <s v="Green"/>
    <n v="150.65"/>
    <x v="391"/>
    <n v="137.24"/>
    <d v="2025-08-06T00:00:00"/>
    <n v="43"/>
    <n v="3.4"/>
    <n v="3.4"/>
    <b v="0"/>
    <s v="null"/>
    <s v="No Return"/>
    <n v="5901.3200000000006"/>
    <n v="2025"/>
    <s v="August"/>
    <n v="13.409999999999997"/>
    <n v="0"/>
  </r>
  <r>
    <s v="Green"/>
    <n v="66.34"/>
    <x v="282"/>
    <n v="53.74"/>
    <d v="2025-08-06T00:00:00"/>
    <n v="42"/>
    <n v="1.9"/>
    <n v="1.9"/>
    <b v="0"/>
    <s v="null"/>
    <s v="No Return"/>
    <n v="2257.08"/>
    <n v="2025"/>
    <s v="August"/>
    <n v="12.600000000000001"/>
    <n v="0"/>
  </r>
  <r>
    <s v="Pink"/>
    <n v="27.89"/>
    <x v="413"/>
    <n v="23.04"/>
    <d v="2024-09-06T00:00:00"/>
    <n v="43"/>
    <n v="2.1"/>
    <n v="2.1"/>
    <b v="0"/>
    <s v="null"/>
    <s v="No Return"/>
    <n v="990.71999999999991"/>
    <n v="2024"/>
    <s v="September"/>
    <n v="4.8500000000000014"/>
    <n v="0"/>
  </r>
  <r>
    <s v="Gray"/>
    <n v="60.18"/>
    <x v="0"/>
    <n v="60.18"/>
    <d v="2025-08-06T00:00:00"/>
    <n v="36"/>
    <n v="1.4"/>
    <n v="1.4"/>
    <b v="0"/>
    <s v="null"/>
    <s v="No Return"/>
    <n v="2166.48"/>
    <n v="2025"/>
    <s v="August"/>
    <n v="0"/>
    <n v="0"/>
  </r>
  <r>
    <s v="Red"/>
    <n v="54.26"/>
    <x v="85"/>
    <n v="44.28"/>
    <d v="2025-08-06T00:00:00"/>
    <n v="29"/>
    <n v="2.6"/>
    <n v="2.6"/>
    <b v="0"/>
    <s v="null"/>
    <s v="No Return"/>
    <n v="1284.1200000000001"/>
    <n v="2025"/>
    <s v="August"/>
    <n v="9.9799999999999969"/>
    <n v="0"/>
  </r>
  <r>
    <s v="Red"/>
    <n v="78.44"/>
    <x v="0"/>
    <n v="78.44"/>
    <d v="2024-09-20T00:00:00"/>
    <n v="42"/>
    <s v="null"/>
    <n v="3"/>
    <b v="1"/>
    <s v="Quality Issue"/>
    <s v="Quality Issue"/>
    <n v="3294.48"/>
    <n v="2024"/>
    <s v="September"/>
    <n v="0"/>
    <n v="1"/>
  </r>
  <r>
    <s v="Black"/>
    <n v="183.05"/>
    <x v="0"/>
    <n v="183.05"/>
    <d v="2025-08-06T00:00:00"/>
    <n v="4"/>
    <n v="4.5999999999999996"/>
    <n v="4.5999999999999996"/>
    <b v="0"/>
    <s v="null"/>
    <s v="No Return"/>
    <n v="732.2"/>
    <n v="2025"/>
    <s v="August"/>
    <n v="0"/>
    <n v="0"/>
  </r>
  <r>
    <s v="Gray"/>
    <n v="76.3"/>
    <x v="0"/>
    <n v="76.3"/>
    <d v="2025-07-03T00:00:00"/>
    <n v="35"/>
    <n v="2.6"/>
    <n v="2.6"/>
    <b v="0"/>
    <s v="null"/>
    <s v="No Return"/>
    <n v="2670.5"/>
    <n v="2025"/>
    <s v="July"/>
    <n v="0"/>
    <n v="0"/>
  </r>
  <r>
    <s v="Purple"/>
    <n v="84.21"/>
    <x v="0"/>
    <n v="84.21"/>
    <d v="2025-01-15T00:00:00"/>
    <n v="43"/>
    <n v="3.4"/>
    <n v="3.4"/>
    <b v="0"/>
    <s v="null"/>
    <s v="No Return"/>
    <n v="3621.0299999999997"/>
    <n v="2025"/>
    <s v="January"/>
    <n v="0"/>
    <n v="0"/>
  </r>
  <r>
    <s v="Gray"/>
    <n v="77.34"/>
    <x v="0"/>
    <n v="77.34"/>
    <d v="2025-01-10T00:00:00"/>
    <n v="27"/>
    <s v="null"/>
    <n v="3"/>
    <b v="0"/>
    <s v="null"/>
    <s v="No Return"/>
    <n v="2088.1800000000003"/>
    <n v="2025"/>
    <s v="January"/>
    <n v="0"/>
    <n v="0"/>
  </r>
  <r>
    <s v="Navy"/>
    <n v="122.82"/>
    <x v="214"/>
    <n v="67.06"/>
    <d v="2024-08-30T00:00:00"/>
    <n v="9"/>
    <n v="3.1"/>
    <n v="3.1"/>
    <b v="0"/>
    <s v="null"/>
    <s v="No Return"/>
    <n v="603.54"/>
    <n v="2024"/>
    <s v="August"/>
    <n v="55.759999999999991"/>
    <n v="0"/>
  </r>
  <r>
    <s v="Blue"/>
    <n v="103.85"/>
    <x v="0"/>
    <n v="103.85"/>
    <d v="2025-08-06T00:00:00"/>
    <n v="26"/>
    <n v="3.1"/>
    <n v="3.1"/>
    <b v="0"/>
    <s v="null"/>
    <s v="No Return"/>
    <n v="2700.1"/>
    <n v="2025"/>
    <s v="August"/>
    <n v="0"/>
    <n v="0"/>
  </r>
  <r>
    <s v="Red"/>
    <n v="117.73"/>
    <x v="301"/>
    <n v="69.11"/>
    <d v="2025-08-06T00:00:00"/>
    <n v="8"/>
    <s v="null"/>
    <n v="3"/>
    <b v="0"/>
    <s v="null"/>
    <s v="No Return"/>
    <n v="552.88"/>
    <n v="2025"/>
    <s v="August"/>
    <n v="48.620000000000005"/>
    <n v="0"/>
  </r>
  <r>
    <s v="Green"/>
    <n v="115.98"/>
    <x v="0"/>
    <n v="115.98"/>
    <d v="2025-08-06T00:00:00"/>
    <n v="42"/>
    <n v="3.7"/>
    <n v="3.7"/>
    <b v="0"/>
    <s v="null"/>
    <s v="No Return"/>
    <n v="4871.16"/>
    <n v="2025"/>
    <s v="August"/>
    <n v="0"/>
    <n v="0"/>
  </r>
  <r>
    <s v="Navy"/>
    <n v="175.43"/>
    <x v="0"/>
    <n v="175.43"/>
    <d v="2025-08-06T00:00:00"/>
    <n v="3"/>
    <n v="1.8"/>
    <n v="1.8"/>
    <b v="1"/>
    <s v="Color Mismatch"/>
    <s v="Color Mismatch"/>
    <n v="526.29"/>
    <n v="2025"/>
    <s v="August"/>
    <n v="0"/>
    <n v="1"/>
  </r>
  <r>
    <s v="Green"/>
    <n v="162.81"/>
    <x v="0"/>
    <n v="162.81"/>
    <d v="2025-01-10T00:00:00"/>
    <n v="40"/>
    <n v="2.1"/>
    <n v="2.1"/>
    <b v="0"/>
    <s v="null"/>
    <s v="No Return"/>
    <n v="6512.4"/>
    <n v="2025"/>
    <s v="January"/>
    <n v="0"/>
    <n v="0"/>
  </r>
  <r>
    <s v="Purple"/>
    <n v="146.68"/>
    <x v="0"/>
    <n v="146.68"/>
    <d v="2024-08-07T00:00:00"/>
    <n v="8"/>
    <s v="null"/>
    <n v="3"/>
    <b v="0"/>
    <s v="null"/>
    <s v="No Return"/>
    <n v="1173.44"/>
    <n v="2024"/>
    <s v="August"/>
    <n v="0"/>
    <n v="0"/>
  </r>
  <r>
    <s v="Pink"/>
    <n v="82.9"/>
    <x v="109"/>
    <n v="47.92"/>
    <d v="2025-08-06T00:00:00"/>
    <n v="4"/>
    <n v="2.1"/>
    <n v="2.1"/>
    <b v="0"/>
    <s v="null"/>
    <s v="No Return"/>
    <n v="191.68"/>
    <n v="2025"/>
    <s v="August"/>
    <n v="34.980000000000004"/>
    <n v="0"/>
  </r>
  <r>
    <s v="White"/>
    <n v="92.9"/>
    <x v="0"/>
    <n v="92.9"/>
    <d v="2025-08-06T00:00:00"/>
    <n v="30"/>
    <s v="null"/>
    <n v="3"/>
    <b v="0"/>
    <s v="null"/>
    <s v="No Return"/>
    <n v="2787"/>
    <n v="2025"/>
    <s v="August"/>
    <n v="0"/>
    <n v="0"/>
  </r>
  <r>
    <s v="Blue"/>
    <n v="133.88999999999999"/>
    <x v="12"/>
    <n v="126.26"/>
    <d v="2025-08-06T00:00:00"/>
    <n v="17"/>
    <n v="3.4"/>
    <n v="3.4"/>
    <b v="1"/>
    <s v="Size Issue"/>
    <s v="Size Issue"/>
    <n v="2146.42"/>
    <n v="2025"/>
    <s v="August"/>
    <n v="7.6299999999999812"/>
    <n v="1"/>
  </r>
  <r>
    <s v="Beige"/>
    <n v="89.1"/>
    <x v="0"/>
    <n v="89.1"/>
    <d v="2025-08-06T00:00:00"/>
    <n v="8"/>
    <n v="2.2000000000000002"/>
    <n v="2.2000000000000002"/>
    <b v="0"/>
    <s v="null"/>
    <s v="No Return"/>
    <n v="712.8"/>
    <n v="2025"/>
    <s v="August"/>
    <n v="0"/>
    <n v="0"/>
  </r>
  <r>
    <s v="Beige"/>
    <n v="175.62"/>
    <x v="439"/>
    <n v="170"/>
    <d v="2025-08-06T00:00:00"/>
    <n v="46"/>
    <s v="null"/>
    <n v="3"/>
    <b v="0"/>
    <s v="null"/>
    <s v="No Return"/>
    <n v="7820"/>
    <n v="2025"/>
    <s v="August"/>
    <n v="5.6200000000000045"/>
    <n v="0"/>
  </r>
  <r>
    <s v="Black"/>
    <n v="154.02000000000001"/>
    <x v="0"/>
    <n v="154.02000000000001"/>
    <d v="2025-08-06T00:00:00"/>
    <n v="21"/>
    <n v="3.3"/>
    <n v="3.3"/>
    <b v="0"/>
    <s v="null"/>
    <s v="No Return"/>
    <n v="3234.42"/>
    <n v="2025"/>
    <s v="August"/>
    <n v="0"/>
    <n v="0"/>
  </r>
  <r>
    <s v="Beige"/>
    <n v="215.1"/>
    <x v="0"/>
    <n v="215.1"/>
    <d v="2025-08-06T00:00:00"/>
    <n v="16"/>
    <n v="2.5"/>
    <n v="2.5"/>
    <b v="0"/>
    <s v="null"/>
    <s v="No Return"/>
    <n v="3441.6"/>
    <n v="2025"/>
    <s v="August"/>
    <n v="0"/>
    <n v="0"/>
  </r>
  <r>
    <s v="Brown"/>
    <n v="40.28"/>
    <x v="0"/>
    <n v="40.28"/>
    <d v="2025-08-06T00:00:00"/>
    <n v="35"/>
    <n v="3.8"/>
    <n v="3.8"/>
    <b v="0"/>
    <s v="null"/>
    <s v="No Return"/>
    <n v="1409.8"/>
    <n v="2025"/>
    <s v="August"/>
    <n v="0"/>
    <n v="0"/>
  </r>
  <r>
    <s v="Gray"/>
    <n v="25.95"/>
    <x v="440"/>
    <n v="21.07"/>
    <d v="2025-08-06T00:00:00"/>
    <n v="1"/>
    <n v="4"/>
    <n v="4"/>
    <b v="0"/>
    <s v="null"/>
    <s v="No Return"/>
    <n v="21.07"/>
    <n v="2025"/>
    <s v="August"/>
    <n v="4.879999999999999"/>
    <n v="0"/>
  </r>
  <r>
    <s v="Navy"/>
    <n v="21.26"/>
    <x v="232"/>
    <n v="10.48"/>
    <d v="2025-08-06T00:00:00"/>
    <n v="39"/>
    <n v="4.3"/>
    <n v="4.3"/>
    <b v="0"/>
    <s v="null"/>
    <s v="No Return"/>
    <n v="408.72"/>
    <n v="2025"/>
    <s v="August"/>
    <n v="10.780000000000001"/>
    <n v="0"/>
  </r>
  <r>
    <s v="Blue"/>
    <n v="146.07"/>
    <x v="0"/>
    <n v="146.07"/>
    <d v="2025-07-09T00:00:00"/>
    <n v="33"/>
    <n v="3.7"/>
    <n v="3.7"/>
    <b v="0"/>
    <s v="null"/>
    <s v="No Return"/>
    <n v="4820.3099999999995"/>
    <n v="2025"/>
    <s v="July"/>
    <n v="0"/>
    <n v="0"/>
  </r>
  <r>
    <s v="Gray"/>
    <n v="135.97"/>
    <x v="0"/>
    <n v="135.97"/>
    <d v="2024-09-10T00:00:00"/>
    <n v="30"/>
    <n v="1.1000000000000001"/>
    <n v="1.1000000000000001"/>
    <b v="0"/>
    <s v="null"/>
    <s v="No Return"/>
    <n v="4079.1"/>
    <n v="2024"/>
    <s v="September"/>
    <n v="0"/>
    <n v="0"/>
  </r>
  <r>
    <s v="Green"/>
    <n v="84.88"/>
    <x v="31"/>
    <n v="78.599999999999994"/>
    <d v="2025-03-26T00:00:00"/>
    <n v="42"/>
    <n v="3.4"/>
    <n v="3.4"/>
    <b v="0"/>
    <s v="null"/>
    <s v="No Return"/>
    <n v="3301.2"/>
    <n v="2025"/>
    <s v="March"/>
    <n v="6.2800000000000011"/>
    <n v="0"/>
  </r>
  <r>
    <s v="Beige"/>
    <n v="159.25"/>
    <x v="284"/>
    <n v="150.49"/>
    <d v="2025-08-06T00:00:00"/>
    <n v="8"/>
    <s v="null"/>
    <n v="3"/>
    <b v="0"/>
    <s v="null"/>
    <s v="No Return"/>
    <n v="1203.92"/>
    <n v="2025"/>
    <s v="August"/>
    <n v="8.7599999999999909"/>
    <n v="0"/>
  </r>
  <r>
    <s v="Brown"/>
    <n v="84.29"/>
    <x v="0"/>
    <n v="84.29"/>
    <d v="2025-08-06T00:00:00"/>
    <n v="4"/>
    <n v="2.8"/>
    <n v="2.8"/>
    <b v="0"/>
    <s v="null"/>
    <s v="No Return"/>
    <n v="337.16"/>
    <n v="2025"/>
    <s v="August"/>
    <n v="0"/>
    <n v="0"/>
  </r>
  <r>
    <s v="Red"/>
    <n v="38.86"/>
    <x v="0"/>
    <n v="38.86"/>
    <d v="2025-08-06T00:00:00"/>
    <n v="44"/>
    <s v="null"/>
    <n v="3"/>
    <b v="0"/>
    <s v="null"/>
    <s v="No Return"/>
    <n v="1709.84"/>
    <n v="2025"/>
    <s v="August"/>
    <n v="0"/>
    <n v="0"/>
  </r>
  <r>
    <s v="Blue"/>
    <n v="38.72"/>
    <x v="0"/>
    <n v="38.72"/>
    <d v="2025-08-06T00:00:00"/>
    <n v="35"/>
    <n v="4"/>
    <n v="4"/>
    <b v="0"/>
    <s v="null"/>
    <s v="No Return"/>
    <n v="1355.2"/>
    <n v="2025"/>
    <s v="August"/>
    <n v="0"/>
    <n v="0"/>
  </r>
  <r>
    <s v="Black"/>
    <n v="177.1"/>
    <x v="0"/>
    <n v="177.1"/>
    <d v="2025-08-06T00:00:00"/>
    <n v="49"/>
    <n v="1.6"/>
    <n v="1.6"/>
    <b v="0"/>
    <s v="null"/>
    <s v="No Return"/>
    <n v="8677.9"/>
    <n v="2025"/>
    <s v="August"/>
    <n v="0"/>
    <n v="0"/>
  </r>
  <r>
    <s v="Gray"/>
    <n v="31.49"/>
    <x v="0"/>
    <n v="31.49"/>
    <d v="2024-10-19T00:00:00"/>
    <n v="28"/>
    <s v="null"/>
    <n v="3"/>
    <b v="0"/>
    <s v="null"/>
    <s v="No Return"/>
    <n v="881.71999999999991"/>
    <n v="2024"/>
    <s v="October"/>
    <n v="0"/>
    <n v="0"/>
  </r>
  <r>
    <s v="Pink"/>
    <n v="118.14"/>
    <x v="0"/>
    <n v="118.14"/>
    <d v="2025-08-06T00:00:00"/>
    <n v="33"/>
    <n v="2.4"/>
    <n v="2.4"/>
    <b v="0"/>
    <s v="null"/>
    <s v="No Return"/>
    <n v="3898.62"/>
    <n v="2025"/>
    <s v="August"/>
    <n v="0"/>
    <n v="0"/>
  </r>
  <r>
    <s v="Green"/>
    <n v="26.51"/>
    <x v="441"/>
    <n v="20.149999999999999"/>
    <d v="2025-05-24T00:00:00"/>
    <n v="1"/>
    <n v="4.7"/>
    <n v="4.7"/>
    <b v="0"/>
    <s v="null"/>
    <s v="No Return"/>
    <n v="20.149999999999999"/>
    <n v="2025"/>
    <s v="May"/>
    <n v="6.360000000000003"/>
    <n v="0"/>
  </r>
  <r>
    <s v="Blue"/>
    <n v="29.61"/>
    <x v="0"/>
    <n v="29.61"/>
    <d v="2025-08-06T00:00:00"/>
    <n v="9"/>
    <n v="1"/>
    <n v="1"/>
    <b v="0"/>
    <s v="null"/>
    <s v="No Return"/>
    <n v="266.49"/>
    <n v="2025"/>
    <s v="August"/>
    <n v="0"/>
    <n v="0"/>
  </r>
  <r>
    <s v="Gray"/>
    <n v="244.13"/>
    <x v="0"/>
    <n v="244.13"/>
    <d v="2025-08-06T00:00:00"/>
    <n v="2"/>
    <n v="3.5"/>
    <n v="3.5"/>
    <b v="1"/>
    <s v="Size Issue"/>
    <s v="Size Issue"/>
    <n v="488.26"/>
    <n v="2025"/>
    <s v="August"/>
    <n v="0"/>
    <n v="1"/>
  </r>
  <r>
    <s v="White"/>
    <n v="16.54"/>
    <x v="0"/>
    <n v="16.54"/>
    <d v="2025-04-26T00:00:00"/>
    <n v="30"/>
    <s v="null"/>
    <n v="3"/>
    <b v="0"/>
    <s v="null"/>
    <s v="No Return"/>
    <n v="496.2"/>
    <n v="2025"/>
    <s v="April"/>
    <n v="0"/>
    <n v="0"/>
  </r>
  <r>
    <s v="White"/>
    <n v="100.98"/>
    <x v="0"/>
    <n v="100.98"/>
    <d v="2025-08-06T00:00:00"/>
    <n v="41"/>
    <s v="null"/>
    <n v="3"/>
    <b v="0"/>
    <s v="null"/>
    <s v="No Return"/>
    <n v="4140.18"/>
    <n v="2025"/>
    <s v="August"/>
    <n v="0"/>
    <n v="0"/>
  </r>
  <r>
    <s v="Gray"/>
    <n v="175.42"/>
    <x v="0"/>
    <n v="175.42"/>
    <d v="2025-08-06T00:00:00"/>
    <n v="5"/>
    <n v="3.6"/>
    <n v="3.6"/>
    <b v="0"/>
    <s v="null"/>
    <s v="No Return"/>
    <n v="877.09999999999991"/>
    <n v="2025"/>
    <s v="August"/>
    <n v="0"/>
    <n v="0"/>
  </r>
  <r>
    <s v="Pink"/>
    <n v="133.15"/>
    <x v="378"/>
    <n v="106.12"/>
    <d v="2025-06-03T00:00:00"/>
    <n v="9"/>
    <n v="3.2"/>
    <n v="3.2"/>
    <b v="0"/>
    <s v="null"/>
    <s v="No Return"/>
    <n v="955.08"/>
    <n v="2025"/>
    <s v="June"/>
    <n v="27.03"/>
    <n v="0"/>
  </r>
  <r>
    <s v="Pink"/>
    <n v="94.21"/>
    <x v="98"/>
    <n v="52.1"/>
    <d v="2025-08-06T00:00:00"/>
    <n v="48"/>
    <n v="4.3"/>
    <n v="4.3"/>
    <b v="0"/>
    <s v="null"/>
    <s v="No Return"/>
    <n v="2500.8000000000002"/>
    <n v="2025"/>
    <s v="August"/>
    <n v="42.109999999999992"/>
    <n v="0"/>
  </r>
  <r>
    <s v="Pink"/>
    <n v="115.44"/>
    <x v="0"/>
    <n v="115.44"/>
    <d v="2025-08-06T00:00:00"/>
    <n v="21"/>
    <n v="1.2"/>
    <n v="1.2"/>
    <b v="0"/>
    <s v="null"/>
    <s v="No Return"/>
    <n v="2424.2399999999998"/>
    <n v="2025"/>
    <s v="August"/>
    <n v="0"/>
    <n v="0"/>
  </r>
  <r>
    <s v="White"/>
    <n v="194.39"/>
    <x v="442"/>
    <n v="142.88"/>
    <d v="2025-04-15T00:00:00"/>
    <n v="12"/>
    <n v="1.2"/>
    <n v="1.2"/>
    <b v="0"/>
    <s v="null"/>
    <s v="No Return"/>
    <n v="1714.56"/>
    <n v="2025"/>
    <s v="April"/>
    <n v="51.509999999999991"/>
    <n v="0"/>
  </r>
  <r>
    <s v="White"/>
    <n v="132.38999999999999"/>
    <x v="163"/>
    <n v="95.85"/>
    <d v="2024-10-31T00:00:00"/>
    <n v="16"/>
    <s v="null"/>
    <n v="3"/>
    <b v="0"/>
    <s v="null"/>
    <s v="No Return"/>
    <n v="1533.6"/>
    <n v="2024"/>
    <s v="October"/>
    <n v="36.539999999999992"/>
    <n v="0"/>
  </r>
  <r>
    <s v="Red"/>
    <n v="52.54"/>
    <x v="94"/>
    <n v="44.87"/>
    <d v="2024-09-17T00:00:00"/>
    <n v="7"/>
    <n v="1.4"/>
    <n v="1.4"/>
    <b v="0"/>
    <s v="null"/>
    <s v="No Return"/>
    <n v="314.08999999999997"/>
    <n v="2024"/>
    <s v="September"/>
    <n v="7.6700000000000017"/>
    <n v="0"/>
  </r>
  <r>
    <s v="Black"/>
    <n v="165.01"/>
    <x v="279"/>
    <n v="97.03"/>
    <d v="2024-10-19T00:00:00"/>
    <n v="22"/>
    <s v="null"/>
    <n v="3"/>
    <b v="0"/>
    <s v="null"/>
    <s v="No Return"/>
    <n v="2134.66"/>
    <n v="2024"/>
    <s v="October"/>
    <n v="67.97999999999999"/>
    <n v="0"/>
  </r>
  <r>
    <s v="Purple"/>
    <n v="42.94"/>
    <x v="290"/>
    <n v="28.21"/>
    <d v="2024-12-22T00:00:00"/>
    <n v="41"/>
    <s v="null"/>
    <n v="3"/>
    <b v="0"/>
    <s v="null"/>
    <s v="No Return"/>
    <n v="1156.6100000000001"/>
    <n v="2024"/>
    <s v="December"/>
    <n v="14.729999999999997"/>
    <n v="0"/>
  </r>
  <r>
    <s v="Beige"/>
    <n v="72.78"/>
    <x v="0"/>
    <n v="72.78"/>
    <d v="2025-08-06T00:00:00"/>
    <n v="49"/>
    <n v="3.1"/>
    <n v="3.1"/>
    <b v="0"/>
    <s v="null"/>
    <s v="No Return"/>
    <n v="3566.2200000000003"/>
    <n v="2025"/>
    <s v="August"/>
    <n v="0"/>
    <n v="0"/>
  </r>
  <r>
    <s v="Red"/>
    <n v="189.32"/>
    <x v="0"/>
    <n v="189.32"/>
    <d v="2025-08-06T00:00:00"/>
    <n v="35"/>
    <n v="2.5"/>
    <n v="2.5"/>
    <b v="0"/>
    <s v="null"/>
    <s v="No Return"/>
    <n v="6626.2"/>
    <n v="2025"/>
    <s v="August"/>
    <n v="0"/>
    <n v="0"/>
  </r>
  <r>
    <s v="White"/>
    <n v="157"/>
    <x v="443"/>
    <n v="69.55"/>
    <d v="2025-08-06T00:00:00"/>
    <n v="6"/>
    <n v="2.1"/>
    <n v="2.1"/>
    <b v="0"/>
    <s v="null"/>
    <s v="No Return"/>
    <n v="417.29999999999995"/>
    <n v="2025"/>
    <s v="August"/>
    <n v="87.45"/>
    <n v="0"/>
  </r>
  <r>
    <s v="Purple"/>
    <n v="28.73"/>
    <x v="208"/>
    <n v="21.15"/>
    <d v="2024-10-10T00:00:00"/>
    <n v="47"/>
    <n v="2.2999999999999998"/>
    <n v="2.2999999999999998"/>
    <b v="1"/>
    <s v="Size Issue"/>
    <s v="Size Issue"/>
    <n v="994.05"/>
    <n v="2024"/>
    <s v="October"/>
    <n v="7.5800000000000018"/>
    <n v="1"/>
  </r>
  <r>
    <s v="Gray"/>
    <n v="144.63999999999999"/>
    <x v="0"/>
    <n v="144.63999999999999"/>
    <d v="2025-08-06T00:00:00"/>
    <n v="0"/>
    <n v="4.5"/>
    <n v="4.5"/>
    <b v="0"/>
    <s v="null"/>
    <s v="No Return"/>
    <n v="0"/>
    <n v="2025"/>
    <s v="August"/>
    <n v="0"/>
    <n v="0"/>
  </r>
  <r>
    <s v="Blue"/>
    <n v="180.99"/>
    <x v="0"/>
    <n v="180.99"/>
    <d v="2025-08-06T00:00:00"/>
    <n v="0"/>
    <n v="4.5"/>
    <n v="4.5"/>
    <b v="0"/>
    <s v="null"/>
    <s v="No Return"/>
    <n v="0"/>
    <n v="2025"/>
    <s v="August"/>
    <n v="0"/>
    <n v="0"/>
  </r>
  <r>
    <s v="Green"/>
    <n v="74.959999999999994"/>
    <x v="78"/>
    <n v="32.909999999999997"/>
    <d v="2025-08-06T00:00:00"/>
    <n v="16"/>
    <s v="null"/>
    <n v="3"/>
    <b v="1"/>
    <s v="Wrong Item"/>
    <s v="Wrong Item"/>
    <n v="526.55999999999995"/>
    <n v="2025"/>
    <s v="August"/>
    <n v="42.05"/>
    <n v="1"/>
  </r>
  <r>
    <s v="Navy"/>
    <n v="63.46"/>
    <x v="0"/>
    <n v="63.46"/>
    <d v="2025-08-06T00:00:00"/>
    <n v="36"/>
    <n v="1.2"/>
    <n v="1.2"/>
    <b v="0"/>
    <s v="null"/>
    <s v="No Return"/>
    <n v="2284.56"/>
    <n v="2025"/>
    <s v="August"/>
    <n v="0"/>
    <n v="0"/>
  </r>
  <r>
    <s v="Black"/>
    <n v="105.95"/>
    <x v="359"/>
    <n v="72.47"/>
    <d v="2025-04-01T00:00:00"/>
    <n v="38"/>
    <n v="3.5"/>
    <n v="3.5"/>
    <b v="0"/>
    <s v="null"/>
    <s v="No Return"/>
    <n v="2753.86"/>
    <n v="2025"/>
    <s v="April"/>
    <n v="33.480000000000004"/>
    <n v="0"/>
  </r>
  <r>
    <s v="Navy"/>
    <n v="86.55"/>
    <x v="444"/>
    <n v="65.349999999999994"/>
    <d v="2025-08-06T00:00:00"/>
    <n v="40"/>
    <n v="3.5"/>
    <n v="3.5"/>
    <b v="0"/>
    <s v="null"/>
    <s v="No Return"/>
    <n v="2614"/>
    <n v="2025"/>
    <s v="August"/>
    <n v="21.200000000000003"/>
    <n v="0"/>
  </r>
  <r>
    <s v="Navy"/>
    <n v="90.97"/>
    <x v="116"/>
    <n v="81.150000000000006"/>
    <d v="2025-08-06T00:00:00"/>
    <n v="33"/>
    <n v="2.2000000000000002"/>
    <n v="2.2000000000000002"/>
    <b v="1"/>
    <s v="Damaged"/>
    <s v="Damaged"/>
    <n v="2677.9500000000003"/>
    <n v="2025"/>
    <s v="August"/>
    <n v="9.8199999999999932"/>
    <n v="1"/>
  </r>
  <r>
    <s v="Beige"/>
    <n v="122.41"/>
    <x v="175"/>
    <n v="63.41"/>
    <d v="2025-08-06T00:00:00"/>
    <n v="49"/>
    <n v="4.5"/>
    <n v="4.5"/>
    <b v="0"/>
    <s v="null"/>
    <s v="No Return"/>
    <n v="3107.0899999999997"/>
    <n v="2025"/>
    <s v="August"/>
    <n v="59"/>
    <n v="0"/>
  </r>
  <r>
    <s v="Gray"/>
    <n v="198.22"/>
    <x v="0"/>
    <n v="198.22"/>
    <d v="2025-08-06T00:00:00"/>
    <n v="12"/>
    <s v="null"/>
    <n v="3"/>
    <b v="0"/>
    <s v="null"/>
    <s v="No Return"/>
    <n v="2378.64"/>
    <n v="2025"/>
    <s v="August"/>
    <n v="0"/>
    <n v="0"/>
  </r>
  <r>
    <s v="Beige"/>
    <n v="129.56"/>
    <x v="445"/>
    <n v="102.61"/>
    <d v="2025-08-06T00:00:00"/>
    <n v="3"/>
    <n v="2.9"/>
    <n v="2.9"/>
    <b v="0"/>
    <s v="null"/>
    <s v="No Return"/>
    <n v="307.83"/>
    <n v="2025"/>
    <s v="August"/>
    <n v="26.950000000000003"/>
    <n v="0"/>
  </r>
  <r>
    <s v="Pink"/>
    <n v="49.31"/>
    <x v="0"/>
    <n v="49.31"/>
    <d v="2025-08-06T00:00:00"/>
    <n v="49"/>
    <n v="3.4"/>
    <n v="3.4"/>
    <b v="0"/>
    <s v="null"/>
    <s v="No Return"/>
    <n v="2416.19"/>
    <n v="2025"/>
    <s v="August"/>
    <n v="0"/>
    <n v="0"/>
  </r>
  <r>
    <s v="Pink"/>
    <n v="206.94"/>
    <x v="0"/>
    <n v="206.94"/>
    <d v="2025-08-06T00:00:00"/>
    <n v="43"/>
    <n v="3.3"/>
    <n v="3.3"/>
    <b v="0"/>
    <s v="null"/>
    <s v="No Return"/>
    <n v="8898.42"/>
    <n v="2025"/>
    <s v="August"/>
    <n v="0"/>
    <n v="0"/>
  </r>
  <r>
    <s v="Black"/>
    <n v="36.93"/>
    <x v="0"/>
    <n v="36.93"/>
    <d v="2025-08-06T00:00:00"/>
    <n v="18"/>
    <s v="null"/>
    <n v="3"/>
    <b v="0"/>
    <s v="null"/>
    <s v="No Return"/>
    <n v="664.74"/>
    <n v="2025"/>
    <s v="August"/>
    <n v="0"/>
    <n v="0"/>
  </r>
  <r>
    <s v="Green"/>
    <n v="21.85"/>
    <x v="393"/>
    <n v="19.23"/>
    <d v="2025-08-06T00:00:00"/>
    <n v="18"/>
    <n v="4.8"/>
    <n v="4.8"/>
    <b v="0"/>
    <s v="null"/>
    <s v="No Return"/>
    <n v="346.14"/>
    <n v="2025"/>
    <s v="August"/>
    <n v="2.620000000000001"/>
    <n v="0"/>
  </r>
  <r>
    <s v="Brown"/>
    <n v="174.65"/>
    <x v="174"/>
    <n v="98.15"/>
    <d v="2025-08-06T00:00:00"/>
    <n v="28"/>
    <n v="3.3"/>
    <n v="3.3"/>
    <b v="0"/>
    <s v="null"/>
    <s v="No Return"/>
    <n v="2748.2000000000003"/>
    <n v="2025"/>
    <s v="August"/>
    <n v="76.5"/>
    <n v="0"/>
  </r>
  <r>
    <s v="Pink"/>
    <n v="19.96"/>
    <x v="0"/>
    <n v="19.96"/>
    <d v="2025-06-19T00:00:00"/>
    <n v="16"/>
    <n v="1.4"/>
    <n v="1.4"/>
    <b v="0"/>
    <s v="null"/>
    <s v="No Return"/>
    <n v="319.36"/>
    <n v="2025"/>
    <s v="June"/>
    <n v="0"/>
    <n v="0"/>
  </r>
  <r>
    <s v="Green"/>
    <n v="90.46"/>
    <x v="161"/>
    <n v="41.52"/>
    <d v="2025-08-06T00:00:00"/>
    <n v="15"/>
    <n v="2.5"/>
    <n v="2.5"/>
    <b v="0"/>
    <s v="null"/>
    <s v="No Return"/>
    <n v="622.80000000000007"/>
    <n v="2025"/>
    <s v="August"/>
    <n v="48.939999999999991"/>
    <n v="0"/>
  </r>
  <r>
    <s v="Blue"/>
    <n v="189.24"/>
    <x v="0"/>
    <n v="189.24"/>
    <d v="2025-08-06T00:00:00"/>
    <n v="25"/>
    <n v="3.6"/>
    <n v="3.6"/>
    <b v="1"/>
    <s v="Color Mismatch"/>
    <s v="Color Mismatch"/>
    <n v="4731"/>
    <n v="2025"/>
    <s v="August"/>
    <n v="0"/>
    <n v="1"/>
  </r>
  <r>
    <s v="Black"/>
    <n v="231.24"/>
    <x v="146"/>
    <n v="128.11000000000001"/>
    <d v="2025-08-06T00:00:00"/>
    <n v="15"/>
    <n v="3.7"/>
    <n v="3.7"/>
    <b v="0"/>
    <s v="null"/>
    <s v="No Return"/>
    <n v="1921.65"/>
    <n v="2025"/>
    <s v="August"/>
    <n v="103.13"/>
    <n v="0"/>
  </r>
  <r>
    <s v="Beige"/>
    <n v="66.48"/>
    <x v="0"/>
    <n v="66.48"/>
    <d v="2025-08-06T00:00:00"/>
    <n v="38"/>
    <n v="1.4"/>
    <n v="1.4"/>
    <b v="0"/>
    <s v="null"/>
    <s v="No Return"/>
    <n v="2526.2400000000002"/>
    <n v="2025"/>
    <s v="August"/>
    <n v="0"/>
    <n v="0"/>
  </r>
  <r>
    <s v="Beige"/>
    <n v="37.270000000000003"/>
    <x v="0"/>
    <n v="37.270000000000003"/>
    <d v="2025-08-06T00:00:00"/>
    <n v="15"/>
    <n v="3.8"/>
    <n v="3.8"/>
    <b v="0"/>
    <s v="null"/>
    <s v="No Return"/>
    <n v="559.05000000000007"/>
    <n v="2025"/>
    <s v="August"/>
    <n v="0"/>
    <n v="0"/>
  </r>
  <r>
    <s v="Brown"/>
    <n v="178.05"/>
    <x v="0"/>
    <n v="178.05"/>
    <d v="2025-03-08T00:00:00"/>
    <n v="24"/>
    <s v="null"/>
    <n v="3"/>
    <b v="0"/>
    <s v="null"/>
    <s v="No Return"/>
    <n v="4273.2000000000007"/>
    <n v="2025"/>
    <s v="March"/>
    <n v="0"/>
    <n v="0"/>
  </r>
  <r>
    <s v="Pink"/>
    <n v="73.760000000000005"/>
    <x v="0"/>
    <n v="73.760000000000005"/>
    <d v="2024-08-19T00:00:00"/>
    <n v="25"/>
    <n v="1.3"/>
    <n v="1.3"/>
    <b v="0"/>
    <s v="null"/>
    <s v="No Return"/>
    <n v="1844.0000000000002"/>
    <n v="2024"/>
    <s v="August"/>
    <n v="0"/>
    <n v="0"/>
  </r>
  <r>
    <s v="Pink"/>
    <n v="36.229999999999997"/>
    <x v="0"/>
    <n v="36.229999999999997"/>
    <d v="2025-08-06T00:00:00"/>
    <n v="49"/>
    <s v="null"/>
    <n v="3"/>
    <b v="0"/>
    <s v="null"/>
    <s v="No Return"/>
    <n v="1775.2699999999998"/>
    <n v="2025"/>
    <s v="August"/>
    <n v="0"/>
    <n v="0"/>
  </r>
  <r>
    <s v="Purple"/>
    <n v="48.89"/>
    <x v="0"/>
    <n v="48.89"/>
    <d v="2024-12-10T00:00:00"/>
    <n v="9"/>
    <n v="3.1"/>
    <n v="3.1"/>
    <b v="0"/>
    <s v="null"/>
    <s v="No Return"/>
    <n v="440.01"/>
    <n v="2024"/>
    <s v="December"/>
    <n v="0"/>
    <n v="0"/>
  </r>
  <r>
    <s v="Pink"/>
    <n v="94.15"/>
    <x v="261"/>
    <n v="64.959999999999994"/>
    <d v="2025-08-06T00:00:00"/>
    <n v="25"/>
    <s v="null"/>
    <n v="3"/>
    <b v="0"/>
    <s v="null"/>
    <s v="No Return"/>
    <n v="1623.9999999999998"/>
    <n v="2025"/>
    <s v="August"/>
    <n v="29.190000000000012"/>
    <n v="0"/>
  </r>
  <r>
    <s v="Brown"/>
    <n v="27.7"/>
    <x v="0"/>
    <n v="27.7"/>
    <d v="2025-08-06T00:00:00"/>
    <n v="27"/>
    <n v="4.8"/>
    <n v="4.8"/>
    <b v="0"/>
    <s v="null"/>
    <s v="No Return"/>
    <n v="747.9"/>
    <n v="2025"/>
    <s v="August"/>
    <n v="0"/>
    <n v="0"/>
  </r>
  <r>
    <s v="Gray"/>
    <n v="122.55"/>
    <x v="305"/>
    <n v="108.82"/>
    <d v="2024-10-02T00:00:00"/>
    <n v="23"/>
    <s v="null"/>
    <n v="3"/>
    <b v="0"/>
    <s v="null"/>
    <s v="No Return"/>
    <n v="2502.8599999999997"/>
    <n v="2024"/>
    <s v="October"/>
    <n v="13.730000000000004"/>
    <n v="0"/>
  </r>
  <r>
    <s v="Pink"/>
    <n v="173.77"/>
    <x v="80"/>
    <n v="144.22999999999999"/>
    <d v="2024-11-20T00:00:00"/>
    <n v="5"/>
    <n v="1.9"/>
    <n v="1.9"/>
    <b v="0"/>
    <s v="null"/>
    <s v="No Return"/>
    <n v="721.15"/>
    <n v="2024"/>
    <s v="November"/>
    <n v="29.54000000000002"/>
    <n v="0"/>
  </r>
  <r>
    <s v="Pink"/>
    <n v="77.45"/>
    <x v="0"/>
    <n v="77.45"/>
    <d v="2025-08-06T00:00:00"/>
    <n v="0"/>
    <n v="3.1"/>
    <n v="3.1"/>
    <b v="0"/>
    <s v="null"/>
    <s v="No Return"/>
    <n v="0"/>
    <n v="2025"/>
    <s v="August"/>
    <n v="0"/>
    <n v="0"/>
  </r>
  <r>
    <s v="Black"/>
    <n v="34.159999999999997"/>
    <x v="0"/>
    <n v="34.159999999999997"/>
    <d v="2025-08-06T00:00:00"/>
    <n v="37"/>
    <n v="1.3"/>
    <n v="1.3"/>
    <b v="0"/>
    <s v="null"/>
    <s v="No Return"/>
    <n v="1263.9199999999998"/>
    <n v="2025"/>
    <s v="August"/>
    <n v="0"/>
    <n v="0"/>
  </r>
  <r>
    <s v="White"/>
    <n v="71.3"/>
    <x v="0"/>
    <n v="71.3"/>
    <d v="2025-08-06T00:00:00"/>
    <n v="21"/>
    <n v="1.6"/>
    <n v="1.6"/>
    <b v="0"/>
    <s v="null"/>
    <s v="No Return"/>
    <n v="1497.3"/>
    <n v="2025"/>
    <s v="August"/>
    <n v="0"/>
    <n v="0"/>
  </r>
  <r>
    <s v="Brown"/>
    <n v="63.67"/>
    <x v="0"/>
    <n v="63.67"/>
    <d v="2025-08-06T00:00:00"/>
    <n v="18"/>
    <n v="1.6"/>
    <n v="1.6"/>
    <b v="0"/>
    <s v="null"/>
    <s v="No Return"/>
    <n v="1146.06"/>
    <n v="2025"/>
    <s v="August"/>
    <n v="0"/>
    <n v="0"/>
  </r>
  <r>
    <s v="Gray"/>
    <n v="249.98"/>
    <x v="0"/>
    <n v="249.98"/>
    <d v="2025-08-06T00:00:00"/>
    <n v="46"/>
    <n v="3.6"/>
    <n v="3.6"/>
    <b v="0"/>
    <s v="null"/>
    <s v="No Return"/>
    <n v="11499.08"/>
    <n v="2025"/>
    <s v="August"/>
    <n v="0"/>
    <n v="0"/>
  </r>
  <r>
    <s v="Green"/>
    <n v="103.92"/>
    <x v="0"/>
    <n v="103.92"/>
    <d v="2024-10-24T00:00:00"/>
    <n v="5"/>
    <s v="null"/>
    <n v="3"/>
    <b v="0"/>
    <s v="null"/>
    <s v="No Return"/>
    <n v="519.6"/>
    <n v="2024"/>
    <s v="October"/>
    <n v="0"/>
    <n v="0"/>
  </r>
  <r>
    <s v="Black"/>
    <n v="116.76"/>
    <x v="0"/>
    <n v="116.76"/>
    <d v="2025-08-06T00:00:00"/>
    <n v="13"/>
    <s v="null"/>
    <n v="3"/>
    <b v="0"/>
    <s v="null"/>
    <s v="No Return"/>
    <n v="1517.88"/>
    <n v="2025"/>
    <s v="August"/>
    <n v="0"/>
    <n v="0"/>
  </r>
  <r>
    <s v="White"/>
    <n v="102.61"/>
    <x v="0"/>
    <n v="102.61"/>
    <d v="2025-08-06T00:00:00"/>
    <n v="47"/>
    <n v="3.5"/>
    <n v="3.5"/>
    <b v="0"/>
    <s v="null"/>
    <s v="No Return"/>
    <n v="4822.67"/>
    <n v="2025"/>
    <s v="August"/>
    <n v="0"/>
    <n v="0"/>
  </r>
  <r>
    <s v="Pink"/>
    <n v="43.48"/>
    <x v="0"/>
    <n v="43.48"/>
    <d v="2024-08-23T00:00:00"/>
    <n v="11"/>
    <n v="4.7"/>
    <n v="4.7"/>
    <b v="0"/>
    <s v="null"/>
    <s v="No Return"/>
    <n v="478.28"/>
    <n v="2024"/>
    <s v="August"/>
    <n v="0"/>
    <n v="0"/>
  </r>
  <r>
    <s v="Pink"/>
    <n v="39.9"/>
    <x v="0"/>
    <n v="39.9"/>
    <d v="2025-08-06T00:00:00"/>
    <n v="6"/>
    <n v="2.4"/>
    <n v="2.4"/>
    <b v="1"/>
    <s v="Damaged"/>
    <s v="Damaged"/>
    <n v="239.39999999999998"/>
    <n v="2025"/>
    <s v="August"/>
    <n v="0"/>
    <n v="1"/>
  </r>
  <r>
    <s v="Pink"/>
    <n v="86"/>
    <x v="176"/>
    <n v="54.44"/>
    <d v="2025-04-23T00:00:00"/>
    <n v="18"/>
    <n v="2.4"/>
    <n v="2.4"/>
    <b v="1"/>
    <s v="Size Issue"/>
    <s v="Size Issue"/>
    <n v="979.92"/>
    <n v="2025"/>
    <s v="April"/>
    <n v="31.560000000000002"/>
    <n v="1"/>
  </r>
  <r>
    <s v="Blue"/>
    <n v="154.47999999999999"/>
    <x v="6"/>
    <n v="64.11"/>
    <d v="2025-08-06T00:00:00"/>
    <n v="19"/>
    <n v="3.2"/>
    <n v="3.2"/>
    <b v="0"/>
    <s v="null"/>
    <s v="No Return"/>
    <n v="1218.0899999999999"/>
    <n v="2025"/>
    <s v="August"/>
    <n v="90.36999999999999"/>
    <n v="0"/>
  </r>
  <r>
    <s v="Red"/>
    <n v="141.97"/>
    <x v="233"/>
    <n v="91.85"/>
    <d v="2025-08-06T00:00:00"/>
    <n v="12"/>
    <n v="2.6"/>
    <n v="2.6"/>
    <b v="0"/>
    <s v="null"/>
    <s v="No Return"/>
    <n v="1102.1999999999998"/>
    <n v="2025"/>
    <s v="August"/>
    <n v="50.120000000000005"/>
    <n v="0"/>
  </r>
  <r>
    <s v="Red"/>
    <n v="119.36"/>
    <x v="0"/>
    <n v="119.36"/>
    <d v="2025-07-02T00:00:00"/>
    <n v="30"/>
    <n v="2.7"/>
    <n v="2.7"/>
    <b v="1"/>
    <s v="Size Issue"/>
    <s v="Size Issue"/>
    <n v="3580.8"/>
    <n v="2025"/>
    <s v="July"/>
    <n v="0"/>
    <n v="1"/>
  </r>
  <r>
    <s v="Navy"/>
    <n v="15.71"/>
    <x v="91"/>
    <n v="8.23"/>
    <d v="2025-08-06T00:00:00"/>
    <n v="42"/>
    <n v="2"/>
    <n v="2"/>
    <b v="0"/>
    <s v="null"/>
    <s v="No Return"/>
    <n v="345.66"/>
    <n v="2025"/>
    <s v="August"/>
    <n v="7.48"/>
    <n v="0"/>
  </r>
  <r>
    <s v="Black"/>
    <n v="89.12"/>
    <x v="0"/>
    <n v="89.12"/>
    <d v="2025-08-06T00:00:00"/>
    <n v="27"/>
    <s v="null"/>
    <n v="3"/>
    <b v="1"/>
    <s v="Damaged"/>
    <s v="Damaged"/>
    <n v="2406.2400000000002"/>
    <n v="2025"/>
    <s v="August"/>
    <n v="0"/>
    <n v="1"/>
  </r>
  <r>
    <s v="Blue"/>
    <n v="30.43"/>
    <x v="0"/>
    <n v="30.43"/>
    <d v="2025-08-06T00:00:00"/>
    <n v="32"/>
    <n v="3.1"/>
    <n v="3.1"/>
    <b v="0"/>
    <s v="null"/>
    <s v="No Return"/>
    <n v="973.76"/>
    <n v="2025"/>
    <s v="August"/>
    <n v="0"/>
    <n v="0"/>
  </r>
  <r>
    <s v="Pink"/>
    <n v="115.4"/>
    <x v="0"/>
    <n v="115.4"/>
    <d v="2025-08-06T00:00:00"/>
    <n v="7"/>
    <n v="4.5"/>
    <n v="4.5"/>
    <b v="0"/>
    <s v="null"/>
    <s v="No Return"/>
    <n v="807.80000000000007"/>
    <n v="2025"/>
    <s v="August"/>
    <n v="0"/>
    <n v="0"/>
  </r>
  <r>
    <s v="Red"/>
    <n v="155.19999999999999"/>
    <x v="0"/>
    <n v="155.19999999999999"/>
    <d v="2025-08-06T00:00:00"/>
    <n v="5"/>
    <n v="4.8"/>
    <n v="4.8"/>
    <b v="0"/>
    <s v="null"/>
    <s v="No Return"/>
    <n v="776"/>
    <n v="2025"/>
    <s v="August"/>
    <n v="0"/>
    <n v="0"/>
  </r>
  <r>
    <s v="Gray"/>
    <n v="104.83"/>
    <x v="0"/>
    <n v="104.83"/>
    <d v="2025-08-06T00:00:00"/>
    <n v="26"/>
    <n v="4"/>
    <n v="4"/>
    <b v="0"/>
    <s v="null"/>
    <s v="No Return"/>
    <n v="2725.58"/>
    <n v="2025"/>
    <s v="August"/>
    <n v="0"/>
    <n v="0"/>
  </r>
  <r>
    <s v="Gray"/>
    <n v="41.62"/>
    <x v="0"/>
    <n v="41.62"/>
    <d v="2025-08-06T00:00:00"/>
    <n v="33"/>
    <s v="null"/>
    <n v="3"/>
    <b v="0"/>
    <s v="null"/>
    <s v="No Return"/>
    <n v="1373.4599999999998"/>
    <n v="2025"/>
    <s v="August"/>
    <n v="0"/>
    <n v="0"/>
  </r>
  <r>
    <s v="Beige"/>
    <n v="94.92"/>
    <x v="0"/>
    <n v="94.92"/>
    <d v="2024-09-29T00:00:00"/>
    <n v="20"/>
    <n v="2.2999999999999998"/>
    <n v="2.2999999999999998"/>
    <b v="0"/>
    <s v="null"/>
    <s v="No Return"/>
    <n v="1898.4"/>
    <n v="2024"/>
    <s v="September"/>
    <n v="0"/>
    <n v="0"/>
  </r>
  <r>
    <s v="Red"/>
    <n v="107.92"/>
    <x v="446"/>
    <n v="83.96"/>
    <d v="2025-08-06T00:00:00"/>
    <n v="35"/>
    <n v="3.7"/>
    <n v="3.7"/>
    <b v="0"/>
    <s v="null"/>
    <s v="No Return"/>
    <n v="2938.6"/>
    <n v="2025"/>
    <s v="August"/>
    <n v="23.960000000000008"/>
    <n v="0"/>
  </r>
  <r>
    <s v="Green"/>
    <n v="45.52"/>
    <x v="0"/>
    <n v="45.52"/>
    <d v="2025-08-06T00:00:00"/>
    <n v="41"/>
    <n v="1.6"/>
    <n v="1.6"/>
    <b v="0"/>
    <s v="null"/>
    <s v="No Return"/>
    <n v="1866.3200000000002"/>
    <n v="2025"/>
    <s v="August"/>
    <n v="0"/>
    <n v="0"/>
  </r>
  <r>
    <s v="Green"/>
    <n v="112.1"/>
    <x v="447"/>
    <n v="77.69"/>
    <d v="2025-08-06T00:00:00"/>
    <n v="10"/>
    <n v="1"/>
    <n v="1"/>
    <b v="0"/>
    <s v="null"/>
    <s v="No Return"/>
    <n v="776.9"/>
    <n v="2025"/>
    <s v="August"/>
    <n v="34.409999999999997"/>
    <n v="0"/>
  </r>
  <r>
    <s v="Purple"/>
    <n v="103.9"/>
    <x v="0"/>
    <n v="103.9"/>
    <d v="2025-07-23T00:00:00"/>
    <n v="27"/>
    <n v="2.1"/>
    <n v="2.1"/>
    <b v="0"/>
    <s v="null"/>
    <s v="No Return"/>
    <n v="2805.3"/>
    <n v="2025"/>
    <s v="July"/>
    <n v="0"/>
    <n v="0"/>
  </r>
  <r>
    <s v="Pink"/>
    <n v="168.02"/>
    <x v="0"/>
    <n v="168.02"/>
    <d v="2025-08-06T00:00:00"/>
    <n v="30"/>
    <n v="1.6"/>
    <n v="1.6"/>
    <b v="1"/>
    <s v="Size Issue"/>
    <s v="Size Issue"/>
    <n v="5040.6000000000004"/>
    <n v="2025"/>
    <s v="August"/>
    <n v="0"/>
    <n v="1"/>
  </r>
  <r>
    <s v="Brown"/>
    <n v="80.41"/>
    <x v="0"/>
    <n v="80.41"/>
    <d v="2025-08-06T00:00:00"/>
    <n v="46"/>
    <n v="2.8"/>
    <n v="2.8"/>
    <b v="0"/>
    <s v="null"/>
    <s v="No Return"/>
    <n v="3698.8599999999997"/>
    <n v="2025"/>
    <s v="August"/>
    <n v="0"/>
    <n v="0"/>
  </r>
  <r>
    <s v="Green"/>
    <n v="102.76"/>
    <x v="0"/>
    <n v="102.76"/>
    <d v="2024-11-16T00:00:00"/>
    <n v="35"/>
    <n v="2.2000000000000002"/>
    <n v="2.2000000000000002"/>
    <b v="0"/>
    <s v="null"/>
    <s v="No Return"/>
    <n v="3596.6000000000004"/>
    <n v="2024"/>
    <s v="November"/>
    <n v="0"/>
    <n v="0"/>
  </r>
  <r>
    <s v="Black"/>
    <n v="81.2"/>
    <x v="0"/>
    <n v="81.2"/>
    <d v="2025-08-06T00:00:00"/>
    <n v="27"/>
    <n v="1.7"/>
    <n v="1.7"/>
    <b v="0"/>
    <s v="null"/>
    <s v="No Return"/>
    <n v="2192.4"/>
    <n v="2025"/>
    <s v="August"/>
    <n v="0"/>
    <n v="0"/>
  </r>
  <r>
    <s v="Gray"/>
    <n v="68.95"/>
    <x v="0"/>
    <n v="68.95"/>
    <d v="2025-08-06T00:00:00"/>
    <n v="47"/>
    <n v="3.6"/>
    <n v="3.6"/>
    <b v="0"/>
    <s v="null"/>
    <s v="No Return"/>
    <n v="3240.65"/>
    <n v="2025"/>
    <s v="August"/>
    <n v="0"/>
    <n v="0"/>
  </r>
  <r>
    <s v="Purple"/>
    <n v="43.04"/>
    <x v="0"/>
    <n v="43.04"/>
    <d v="2025-08-06T00:00:00"/>
    <n v="26"/>
    <n v="4.8"/>
    <n v="4.8"/>
    <b v="1"/>
    <s v="Wrong Item"/>
    <s v="Wrong Item"/>
    <n v="1119.04"/>
    <n v="2025"/>
    <s v="August"/>
    <n v="0"/>
    <n v="1"/>
  </r>
  <r>
    <s v="Beige"/>
    <n v="81.819999999999993"/>
    <x v="0"/>
    <n v="81.819999999999993"/>
    <d v="2025-05-09T00:00:00"/>
    <n v="1"/>
    <n v="3.5"/>
    <n v="3.5"/>
    <b v="0"/>
    <s v="null"/>
    <s v="No Return"/>
    <n v="81.819999999999993"/>
    <n v="2025"/>
    <s v="May"/>
    <n v="0"/>
    <n v="0"/>
  </r>
  <r>
    <s v="Blue"/>
    <n v="53.7"/>
    <x v="0"/>
    <n v="53.7"/>
    <d v="2025-08-06T00:00:00"/>
    <n v="16"/>
    <n v="1.4"/>
    <n v="1.4"/>
    <b v="1"/>
    <s v="Damaged"/>
    <s v="Damaged"/>
    <n v="859.2"/>
    <n v="2025"/>
    <s v="August"/>
    <n v="0"/>
    <n v="1"/>
  </r>
  <r>
    <s v="Red"/>
    <n v="100.11"/>
    <x v="0"/>
    <n v="100.11"/>
    <d v="2025-08-06T00:00:00"/>
    <n v="41"/>
    <n v="4.7"/>
    <n v="4.7"/>
    <b v="0"/>
    <s v="null"/>
    <s v="No Return"/>
    <n v="4104.51"/>
    <n v="2025"/>
    <s v="August"/>
    <n v="0"/>
    <n v="0"/>
  </r>
  <r>
    <s v="Gray"/>
    <n v="24.08"/>
    <x v="448"/>
    <n v="14.81"/>
    <d v="2025-08-06T00:00:00"/>
    <n v="43"/>
    <n v="4.0999999999999996"/>
    <n v="4.0999999999999996"/>
    <b v="0"/>
    <s v="null"/>
    <s v="No Return"/>
    <n v="636.83000000000004"/>
    <n v="2025"/>
    <s v="August"/>
    <n v="9.2699999999999978"/>
    <n v="0"/>
  </r>
  <r>
    <s v="Red"/>
    <n v="74.77"/>
    <x v="0"/>
    <n v="74.77"/>
    <d v="2025-03-18T00:00:00"/>
    <n v="26"/>
    <n v="2.9"/>
    <n v="2.9"/>
    <b v="0"/>
    <s v="null"/>
    <s v="No Return"/>
    <n v="1944.02"/>
    <n v="2025"/>
    <s v="March"/>
    <n v="0"/>
    <n v="0"/>
  </r>
  <r>
    <s v="Navy"/>
    <n v="105.98"/>
    <x v="0"/>
    <n v="105.98"/>
    <d v="2024-10-02T00:00:00"/>
    <n v="32"/>
    <n v="2.5"/>
    <n v="2.5"/>
    <b v="1"/>
    <s v="Size Issue"/>
    <s v="Size Issue"/>
    <n v="3391.36"/>
    <n v="2024"/>
    <s v="October"/>
    <n v="0"/>
    <n v="1"/>
  </r>
  <r>
    <s v="White"/>
    <n v="81.650000000000006"/>
    <x v="449"/>
    <n v="75.36"/>
    <d v="2025-08-06T00:00:00"/>
    <n v="23"/>
    <n v="2.6"/>
    <n v="2.6"/>
    <b v="0"/>
    <s v="null"/>
    <s v="No Return"/>
    <n v="1733.28"/>
    <n v="2025"/>
    <s v="August"/>
    <n v="6.2900000000000063"/>
    <n v="0"/>
  </r>
  <r>
    <s v="Black"/>
    <n v="92.66"/>
    <x v="333"/>
    <n v="84.97"/>
    <d v="2025-08-06T00:00:00"/>
    <n v="5"/>
    <n v="3.3"/>
    <n v="3.3"/>
    <b v="0"/>
    <s v="null"/>
    <s v="No Return"/>
    <n v="424.85"/>
    <n v="2025"/>
    <s v="August"/>
    <n v="7.6899999999999977"/>
    <n v="0"/>
  </r>
  <r>
    <s v="Brown"/>
    <n v="41.04"/>
    <x v="0"/>
    <n v="41.04"/>
    <d v="2025-08-06T00:00:00"/>
    <n v="43"/>
    <s v="null"/>
    <n v="3"/>
    <b v="0"/>
    <s v="null"/>
    <s v="No Return"/>
    <n v="1764.72"/>
    <n v="2025"/>
    <s v="August"/>
    <n v="0"/>
    <n v="0"/>
  </r>
  <r>
    <s v="Pink"/>
    <n v="169.98"/>
    <x v="450"/>
    <n v="160.12"/>
    <d v="2025-08-06T00:00:00"/>
    <n v="12"/>
    <n v="2.1"/>
    <n v="2.1"/>
    <b v="0"/>
    <s v="null"/>
    <s v="No Return"/>
    <n v="1921.44"/>
    <n v="2025"/>
    <s v="August"/>
    <n v="9.8599999999999852"/>
    <n v="0"/>
  </r>
  <r>
    <s v="Red"/>
    <n v="66.12"/>
    <x v="451"/>
    <n v="32.4"/>
    <d v="2025-08-06T00:00:00"/>
    <n v="17"/>
    <n v="2.2000000000000002"/>
    <n v="2.2000000000000002"/>
    <b v="0"/>
    <s v="null"/>
    <s v="No Return"/>
    <n v="550.79999999999995"/>
    <n v="2025"/>
    <s v="August"/>
    <n v="33.720000000000006"/>
    <n v="0"/>
  </r>
  <r>
    <s v="Purple"/>
    <n v="139.87"/>
    <x v="452"/>
    <n v="119.59"/>
    <d v="2024-09-13T00:00:00"/>
    <n v="13"/>
    <n v="1.3"/>
    <n v="1.3"/>
    <b v="0"/>
    <s v="null"/>
    <s v="No Return"/>
    <n v="1554.67"/>
    <n v="2024"/>
    <s v="September"/>
    <n v="20.28"/>
    <n v="0"/>
  </r>
  <r>
    <s v="Pink"/>
    <n v="70.23"/>
    <x v="372"/>
    <n v="35.19"/>
    <d v="2025-08-06T00:00:00"/>
    <n v="0"/>
    <n v="4.5999999999999996"/>
    <n v="4.5999999999999996"/>
    <b v="1"/>
    <s v="Damaged"/>
    <s v="Damaged"/>
    <n v="0"/>
    <n v="2025"/>
    <s v="August"/>
    <n v="35.040000000000006"/>
    <n v="1"/>
  </r>
  <r>
    <s v="Blue"/>
    <n v="129.9"/>
    <x v="384"/>
    <n v="78.069999999999993"/>
    <d v="2025-08-06T00:00:00"/>
    <n v="28"/>
    <n v="1.3"/>
    <n v="1.3"/>
    <b v="0"/>
    <s v="null"/>
    <s v="No Return"/>
    <n v="2185.96"/>
    <n v="2025"/>
    <s v="August"/>
    <n v="51.830000000000013"/>
    <n v="0"/>
  </r>
  <r>
    <s v="Beige"/>
    <n v="75.78"/>
    <x v="0"/>
    <n v="75.78"/>
    <d v="2025-01-28T00:00:00"/>
    <n v="12"/>
    <n v="3.6"/>
    <n v="3.6"/>
    <b v="0"/>
    <s v="null"/>
    <s v="No Return"/>
    <n v="909.36"/>
    <n v="2025"/>
    <s v="January"/>
    <n v="0"/>
    <n v="0"/>
  </r>
  <r>
    <s v="Beige"/>
    <n v="93.41"/>
    <x v="0"/>
    <n v="93.41"/>
    <d v="2025-08-06T00:00:00"/>
    <n v="4"/>
    <n v="3.2"/>
    <n v="3.2"/>
    <b v="1"/>
    <s v="Size Issue"/>
    <s v="Size Issue"/>
    <n v="373.64"/>
    <n v="2025"/>
    <s v="August"/>
    <n v="0"/>
    <n v="1"/>
  </r>
  <r>
    <s v="Red"/>
    <n v="66.900000000000006"/>
    <x v="0"/>
    <n v="66.900000000000006"/>
    <d v="2025-05-07T00:00:00"/>
    <n v="1"/>
    <n v="2.8"/>
    <n v="2.8"/>
    <b v="0"/>
    <s v="null"/>
    <s v="No Return"/>
    <n v="66.900000000000006"/>
    <n v="2025"/>
    <s v="May"/>
    <n v="0"/>
    <n v="0"/>
  </r>
  <r>
    <s v="Green"/>
    <n v="110.45"/>
    <x v="24"/>
    <n v="103.16"/>
    <d v="2025-08-06T00:00:00"/>
    <n v="6"/>
    <s v="null"/>
    <n v="3"/>
    <b v="0"/>
    <s v="null"/>
    <s v="No Return"/>
    <n v="618.96"/>
    <n v="2025"/>
    <s v="August"/>
    <n v="7.2900000000000063"/>
    <n v="0"/>
  </r>
  <r>
    <s v="Gray"/>
    <n v="52.73"/>
    <x v="0"/>
    <n v="52.73"/>
    <d v="2025-08-06T00:00:00"/>
    <n v="10"/>
    <n v="4.5"/>
    <n v="4.5"/>
    <b v="0"/>
    <s v="null"/>
    <s v="No Return"/>
    <n v="527.29999999999995"/>
    <n v="2025"/>
    <s v="August"/>
    <n v="0"/>
    <n v="0"/>
  </r>
  <r>
    <s v="Blue"/>
    <n v="89.13"/>
    <x v="0"/>
    <n v="89.13"/>
    <d v="2025-08-06T00:00:00"/>
    <n v="17"/>
    <n v="4.0999999999999996"/>
    <n v="4.0999999999999996"/>
    <b v="0"/>
    <s v="null"/>
    <s v="No Return"/>
    <n v="1515.21"/>
    <n v="2025"/>
    <s v="August"/>
    <n v="0"/>
    <n v="0"/>
  </r>
  <r>
    <s v="Green"/>
    <n v="171.78"/>
    <x v="256"/>
    <n v="96.03"/>
    <d v="2025-08-06T00:00:00"/>
    <n v="25"/>
    <s v="null"/>
    <n v="3"/>
    <b v="1"/>
    <s v="Color Mismatch"/>
    <s v="Color Mismatch"/>
    <n v="2400.75"/>
    <n v="2025"/>
    <s v="August"/>
    <n v="75.75"/>
    <n v="1"/>
  </r>
  <r>
    <s v="Pink"/>
    <n v="129"/>
    <x v="0"/>
    <n v="129"/>
    <d v="2025-08-06T00:00:00"/>
    <n v="13"/>
    <n v="3.8"/>
    <n v="3.8"/>
    <b v="1"/>
    <s v="Changed Mind"/>
    <s v="Changed Mind"/>
    <n v="1677"/>
    <n v="2025"/>
    <s v="August"/>
    <n v="0"/>
    <n v="1"/>
  </r>
  <r>
    <s v="Brown"/>
    <n v="160.59"/>
    <x v="0"/>
    <n v="160.59"/>
    <d v="2025-08-06T00:00:00"/>
    <n v="8"/>
    <n v="2.9"/>
    <n v="2.9"/>
    <b v="0"/>
    <s v="null"/>
    <s v="No Return"/>
    <n v="1284.72"/>
    <n v="2025"/>
    <s v="August"/>
    <n v="0"/>
    <n v="0"/>
  </r>
  <r>
    <s v="Red"/>
    <n v="56.38"/>
    <x v="0"/>
    <n v="56.38"/>
    <d v="2025-08-06T00:00:00"/>
    <n v="9"/>
    <s v="null"/>
    <n v="3"/>
    <b v="0"/>
    <s v="null"/>
    <s v="No Return"/>
    <n v="507.42"/>
    <n v="2025"/>
    <s v="August"/>
    <n v="0"/>
    <n v="0"/>
  </r>
  <r>
    <s v="Green"/>
    <n v="109.2"/>
    <x v="453"/>
    <n v="80.150000000000006"/>
    <d v="2025-08-06T00:00:00"/>
    <n v="21"/>
    <n v="3.9"/>
    <n v="3.9"/>
    <b v="1"/>
    <s v="Quality Issue"/>
    <s v="Quality Issue"/>
    <n v="1683.15"/>
    <n v="2025"/>
    <s v="August"/>
    <n v="29.049999999999997"/>
    <n v="1"/>
  </r>
  <r>
    <s v="Pink"/>
    <n v="21.43"/>
    <x v="0"/>
    <n v="21.43"/>
    <d v="2025-02-03T00:00:00"/>
    <n v="38"/>
    <n v="1.9"/>
    <n v="1.9"/>
    <b v="0"/>
    <s v="null"/>
    <s v="No Return"/>
    <n v="814.34"/>
    <n v="2025"/>
    <s v="February"/>
    <n v="0"/>
    <n v="0"/>
  </r>
  <r>
    <s v="Purple"/>
    <n v="87.11"/>
    <x v="0"/>
    <n v="87.11"/>
    <d v="2025-08-06T00:00:00"/>
    <n v="36"/>
    <n v="2.2999999999999998"/>
    <n v="2.2999999999999998"/>
    <b v="0"/>
    <s v="null"/>
    <s v="No Return"/>
    <n v="3135.96"/>
    <n v="2025"/>
    <s v="August"/>
    <n v="0"/>
    <n v="0"/>
  </r>
  <r>
    <s v="Navy"/>
    <n v="36.29"/>
    <x v="0"/>
    <n v="36.29"/>
    <d v="2025-08-06T00:00:00"/>
    <n v="47"/>
    <n v="2.8"/>
    <n v="2.8"/>
    <b v="0"/>
    <s v="null"/>
    <s v="No Return"/>
    <n v="1705.6299999999999"/>
    <n v="2025"/>
    <s v="August"/>
    <n v="0"/>
    <n v="0"/>
  </r>
  <r>
    <s v="Green"/>
    <n v="105.59"/>
    <x v="0"/>
    <n v="105.59"/>
    <d v="2025-06-27T00:00:00"/>
    <n v="37"/>
    <n v="4.7"/>
    <n v="4.7"/>
    <b v="0"/>
    <s v="null"/>
    <s v="No Return"/>
    <n v="3906.83"/>
    <n v="2025"/>
    <s v="June"/>
    <n v="0"/>
    <n v="0"/>
  </r>
  <r>
    <s v="Black"/>
    <n v="93.5"/>
    <x v="0"/>
    <n v="93.5"/>
    <d v="2025-08-06T00:00:00"/>
    <n v="4"/>
    <n v="3.7"/>
    <n v="3.7"/>
    <b v="0"/>
    <s v="null"/>
    <s v="No Return"/>
    <n v="374"/>
    <n v="2025"/>
    <s v="August"/>
    <n v="0"/>
    <n v="0"/>
  </r>
  <r>
    <s v="Black"/>
    <n v="41.72"/>
    <x v="29"/>
    <n v="37.76"/>
    <d v="2025-08-06T00:00:00"/>
    <n v="9"/>
    <n v="3.9"/>
    <n v="3.9"/>
    <b v="0"/>
    <s v="null"/>
    <s v="No Return"/>
    <n v="339.84"/>
    <n v="2025"/>
    <s v="August"/>
    <n v="3.9600000000000009"/>
    <n v="0"/>
  </r>
  <r>
    <s v="Red"/>
    <n v="74.540000000000006"/>
    <x v="429"/>
    <n v="31.23"/>
    <d v="2025-08-06T00:00:00"/>
    <n v="35"/>
    <n v="4.8"/>
    <n v="4.8"/>
    <b v="0"/>
    <s v="null"/>
    <s v="No Return"/>
    <n v="1093.05"/>
    <n v="2025"/>
    <s v="August"/>
    <n v="43.31"/>
    <n v="0"/>
  </r>
  <r>
    <s v="Blue"/>
    <n v="85.49"/>
    <x v="0"/>
    <n v="85.49"/>
    <d v="2024-12-16T00:00:00"/>
    <n v="0"/>
    <n v="3.7"/>
    <n v="3.7"/>
    <b v="0"/>
    <s v="null"/>
    <s v="No Return"/>
    <n v="0"/>
    <n v="2024"/>
    <s v="December"/>
    <n v="0"/>
    <n v="0"/>
  </r>
  <r>
    <s v="Green"/>
    <n v="131.05000000000001"/>
    <x v="0"/>
    <n v="131.05000000000001"/>
    <d v="2025-08-06T00:00:00"/>
    <n v="23"/>
    <n v="4.9000000000000004"/>
    <n v="4.9000000000000004"/>
    <b v="0"/>
    <s v="null"/>
    <s v="No Return"/>
    <n v="3014.15"/>
    <n v="2025"/>
    <s v="August"/>
    <n v="0"/>
    <n v="0"/>
  </r>
  <r>
    <s v="Pink"/>
    <n v="63.5"/>
    <x v="0"/>
    <n v="63.5"/>
    <d v="2025-08-06T00:00:00"/>
    <n v="17"/>
    <n v="2.6"/>
    <n v="2.6"/>
    <b v="0"/>
    <s v="null"/>
    <s v="No Return"/>
    <n v="1079.5"/>
    <n v="2025"/>
    <s v="August"/>
    <n v="0"/>
    <n v="0"/>
  </r>
  <r>
    <s v="Beige"/>
    <n v="75.540000000000006"/>
    <x v="0"/>
    <n v="75.540000000000006"/>
    <d v="2025-08-06T00:00:00"/>
    <n v="7"/>
    <n v="3.3"/>
    <n v="3.3"/>
    <b v="0"/>
    <s v="null"/>
    <s v="No Return"/>
    <n v="528.78000000000009"/>
    <n v="2025"/>
    <s v="August"/>
    <n v="0"/>
    <n v="0"/>
  </r>
  <r>
    <s v="Beige"/>
    <n v="110.77"/>
    <x v="0"/>
    <n v="110.77"/>
    <d v="2025-08-06T00:00:00"/>
    <n v="48"/>
    <n v="2.6"/>
    <n v="2.6"/>
    <b v="0"/>
    <s v="null"/>
    <s v="No Return"/>
    <n v="5316.96"/>
    <n v="2025"/>
    <s v="August"/>
    <n v="0"/>
    <n v="0"/>
  </r>
  <r>
    <s v="White"/>
    <n v="190.71"/>
    <x v="165"/>
    <n v="178.7"/>
    <d v="2025-08-06T00:00:00"/>
    <n v="1"/>
    <n v="2"/>
    <n v="2"/>
    <b v="0"/>
    <s v="null"/>
    <s v="No Return"/>
    <n v="178.7"/>
    <n v="2025"/>
    <s v="August"/>
    <n v="12.010000000000019"/>
    <n v="0"/>
  </r>
  <r>
    <s v="White"/>
    <n v="100.56"/>
    <x v="235"/>
    <n v="83.16"/>
    <d v="2025-08-06T00:00:00"/>
    <n v="21"/>
    <n v="3.6"/>
    <n v="3.6"/>
    <b v="0"/>
    <s v="null"/>
    <s v="No Return"/>
    <n v="1746.36"/>
    <n v="2025"/>
    <s v="August"/>
    <n v="17.400000000000006"/>
    <n v="0"/>
  </r>
  <r>
    <s v="Pink"/>
    <n v="221.59"/>
    <x v="454"/>
    <n v="202.53"/>
    <d v="2025-08-06T00:00:00"/>
    <n v="5"/>
    <s v="null"/>
    <n v="3"/>
    <b v="0"/>
    <s v="null"/>
    <s v="No Return"/>
    <n v="1012.65"/>
    <n v="2025"/>
    <s v="August"/>
    <n v="19.060000000000002"/>
    <n v="0"/>
  </r>
  <r>
    <s v="Beige"/>
    <n v="55.21"/>
    <x v="0"/>
    <n v="55.21"/>
    <d v="2025-08-06T00:00:00"/>
    <n v="21"/>
    <n v="1.8"/>
    <n v="1.8"/>
    <b v="1"/>
    <s v="Wrong Item"/>
    <s v="Wrong Item"/>
    <n v="1159.4100000000001"/>
    <n v="2025"/>
    <s v="August"/>
    <n v="0"/>
    <n v="1"/>
  </r>
  <r>
    <s v="Black"/>
    <n v="17.87"/>
    <x v="0"/>
    <n v="17.87"/>
    <d v="2025-08-06T00:00:00"/>
    <n v="47"/>
    <s v="null"/>
    <n v="3"/>
    <b v="0"/>
    <s v="null"/>
    <s v="No Return"/>
    <n v="839.8900000000001"/>
    <n v="2025"/>
    <s v="August"/>
    <n v="0"/>
    <n v="0"/>
  </r>
  <r>
    <s v="Pink"/>
    <n v="56.57"/>
    <x v="0"/>
    <n v="56.57"/>
    <d v="2025-08-06T00:00:00"/>
    <n v="43"/>
    <n v="4.4000000000000004"/>
    <n v="4.4000000000000004"/>
    <b v="1"/>
    <s v="Size Issue"/>
    <s v="Size Issue"/>
    <n v="2432.5100000000002"/>
    <n v="2025"/>
    <s v="August"/>
    <n v="0"/>
    <n v="1"/>
  </r>
  <r>
    <s v="Purple"/>
    <n v="47.74"/>
    <x v="0"/>
    <n v="47.74"/>
    <d v="2024-12-25T00:00:00"/>
    <n v="17"/>
    <n v="2.9"/>
    <n v="2.9"/>
    <b v="0"/>
    <s v="null"/>
    <s v="No Return"/>
    <n v="811.58"/>
    <n v="2024"/>
    <s v="December"/>
    <n v="0"/>
    <n v="0"/>
  </r>
  <r>
    <s v="Navy"/>
    <n v="152.88"/>
    <x v="391"/>
    <n v="139.27000000000001"/>
    <d v="2025-08-06T00:00:00"/>
    <n v="19"/>
    <n v="2.2000000000000002"/>
    <n v="2.2000000000000002"/>
    <b v="0"/>
    <s v="null"/>
    <s v="No Return"/>
    <n v="2646.13"/>
    <n v="2025"/>
    <s v="August"/>
    <n v="13.609999999999985"/>
    <n v="0"/>
  </r>
  <r>
    <s v="Beige"/>
    <n v="199.61"/>
    <x v="164"/>
    <n v="124.36"/>
    <d v="2025-08-06T00:00:00"/>
    <n v="6"/>
    <s v="null"/>
    <n v="3"/>
    <b v="0"/>
    <s v="null"/>
    <s v="No Return"/>
    <n v="746.16"/>
    <n v="2025"/>
    <s v="August"/>
    <n v="75.250000000000014"/>
    <n v="0"/>
  </r>
  <r>
    <s v="Gray"/>
    <n v="57.25"/>
    <x v="0"/>
    <n v="57.25"/>
    <d v="2025-08-06T00:00:00"/>
    <n v="22"/>
    <n v="5"/>
    <n v="5"/>
    <b v="0"/>
    <s v="null"/>
    <s v="No Return"/>
    <n v="1259.5"/>
    <n v="2025"/>
    <s v="August"/>
    <n v="0"/>
    <n v="0"/>
  </r>
  <r>
    <s v="Blue"/>
    <n v="134.41"/>
    <x v="38"/>
    <n v="60.08"/>
    <d v="2025-08-06T00:00:00"/>
    <n v="12"/>
    <n v="3.2"/>
    <n v="3.2"/>
    <b v="0"/>
    <s v="null"/>
    <s v="No Return"/>
    <n v="720.96"/>
    <n v="2025"/>
    <s v="August"/>
    <n v="74.33"/>
    <n v="0"/>
  </r>
  <r>
    <s v="Brown"/>
    <n v="111.43"/>
    <x v="380"/>
    <n v="62.96"/>
    <d v="2025-08-06T00:00:00"/>
    <n v="22"/>
    <n v="4.8"/>
    <n v="4.8"/>
    <b v="0"/>
    <s v="null"/>
    <s v="No Return"/>
    <n v="1385.1200000000001"/>
    <n v="2025"/>
    <s v="August"/>
    <n v="48.470000000000006"/>
    <n v="0"/>
  </r>
  <r>
    <s v="Brown"/>
    <n v="15.36"/>
    <x v="117"/>
    <n v="9.7100000000000009"/>
    <d v="2025-04-29T00:00:00"/>
    <n v="46"/>
    <n v="2.2999999999999998"/>
    <n v="2.2999999999999998"/>
    <b v="0"/>
    <s v="null"/>
    <s v="No Return"/>
    <n v="446.66"/>
    <n v="2025"/>
    <s v="April"/>
    <n v="5.6499999999999986"/>
    <n v="0"/>
  </r>
  <r>
    <s v="Black"/>
    <n v="100.03"/>
    <x v="455"/>
    <n v="48.21"/>
    <d v="2025-08-06T00:00:00"/>
    <n v="43"/>
    <n v="5"/>
    <n v="5"/>
    <b v="0"/>
    <s v="null"/>
    <s v="No Return"/>
    <n v="2073.0300000000002"/>
    <n v="2025"/>
    <s v="August"/>
    <n v="51.82"/>
    <n v="0"/>
  </r>
  <r>
    <s v="Black"/>
    <n v="173.75"/>
    <x v="347"/>
    <n v="140.38999999999999"/>
    <d v="2025-08-06T00:00:00"/>
    <n v="38"/>
    <s v="null"/>
    <n v="3"/>
    <b v="0"/>
    <s v="null"/>
    <s v="No Return"/>
    <n v="5334.82"/>
    <n v="2025"/>
    <s v="August"/>
    <n v="33.360000000000014"/>
    <n v="0"/>
  </r>
  <r>
    <s v="Green"/>
    <n v="37.979999999999997"/>
    <x v="21"/>
    <n v="32.21"/>
    <d v="2025-08-06T00:00:00"/>
    <n v="25"/>
    <n v="3.6"/>
    <n v="3.6"/>
    <b v="0"/>
    <s v="null"/>
    <s v="No Return"/>
    <n v="805.25"/>
    <n v="2025"/>
    <s v="August"/>
    <n v="5.769999999999996"/>
    <n v="0"/>
  </r>
  <r>
    <s v="Black"/>
    <n v="154.11000000000001"/>
    <x v="0"/>
    <n v="154.11000000000001"/>
    <d v="2025-08-06T00:00:00"/>
    <n v="50"/>
    <n v="3.1"/>
    <n v="3.1"/>
    <b v="0"/>
    <s v="null"/>
    <s v="No Return"/>
    <n v="7705.5000000000009"/>
    <n v="2025"/>
    <s v="August"/>
    <n v="0"/>
    <n v="0"/>
  </r>
  <r>
    <s v="Purple"/>
    <n v="69.8"/>
    <x v="456"/>
    <n v="37.06"/>
    <d v="2024-10-21T00:00:00"/>
    <n v="26"/>
    <n v="3.8"/>
    <n v="3.8"/>
    <b v="0"/>
    <s v="null"/>
    <s v="No Return"/>
    <n v="963.56000000000006"/>
    <n v="2024"/>
    <s v="October"/>
    <n v="32.739999999999995"/>
    <n v="0"/>
  </r>
  <r>
    <s v="Gray"/>
    <n v="171.16"/>
    <x v="0"/>
    <n v="171.16"/>
    <d v="2025-08-06T00:00:00"/>
    <n v="26"/>
    <n v="4.3"/>
    <n v="4.3"/>
    <b v="0"/>
    <s v="null"/>
    <s v="No Return"/>
    <n v="4450.16"/>
    <n v="2025"/>
    <s v="August"/>
    <n v="0"/>
    <n v="0"/>
  </r>
  <r>
    <s v="White"/>
    <n v="118.57"/>
    <x v="0"/>
    <n v="118.57"/>
    <d v="2025-08-06T00:00:00"/>
    <n v="6"/>
    <n v="1.4"/>
    <n v="1.4"/>
    <b v="1"/>
    <s v="Quality Issue"/>
    <s v="Quality Issue"/>
    <n v="711.42"/>
    <n v="2025"/>
    <s v="August"/>
    <n v="0"/>
    <n v="1"/>
  </r>
  <r>
    <s v="Pink"/>
    <n v="118.46"/>
    <x v="0"/>
    <n v="118.46"/>
    <d v="2025-08-06T00:00:00"/>
    <n v="40"/>
    <n v="2.2999999999999998"/>
    <n v="2.2999999999999998"/>
    <b v="0"/>
    <s v="null"/>
    <s v="No Return"/>
    <n v="4738.3999999999996"/>
    <n v="2025"/>
    <s v="August"/>
    <n v="0"/>
    <n v="0"/>
  </r>
  <r>
    <s v="Green"/>
    <n v="122.7"/>
    <x v="0"/>
    <n v="122.7"/>
    <d v="2025-08-06T00:00:00"/>
    <n v="9"/>
    <s v="null"/>
    <n v="3"/>
    <b v="0"/>
    <s v="null"/>
    <s v="No Return"/>
    <n v="1104.3"/>
    <n v="2025"/>
    <s v="August"/>
    <n v="0"/>
    <n v="0"/>
  </r>
  <r>
    <s v="Black"/>
    <n v="68.2"/>
    <x v="0"/>
    <n v="68.2"/>
    <d v="2025-04-05T00:00:00"/>
    <n v="2"/>
    <n v="3.8"/>
    <n v="3.8"/>
    <b v="0"/>
    <s v="null"/>
    <s v="No Return"/>
    <n v="136.4"/>
    <n v="2025"/>
    <s v="April"/>
    <n v="0"/>
    <n v="0"/>
  </r>
  <r>
    <s v="White"/>
    <n v="178.56"/>
    <x v="0"/>
    <n v="178.56"/>
    <d v="2025-03-16T00:00:00"/>
    <n v="46"/>
    <n v="2.6"/>
    <n v="2.6"/>
    <b v="0"/>
    <s v="null"/>
    <s v="No Return"/>
    <n v="8213.76"/>
    <n v="2025"/>
    <s v="March"/>
    <n v="0"/>
    <n v="0"/>
  </r>
  <r>
    <s v="Green"/>
    <n v="30.46"/>
    <x v="457"/>
    <n v="20.9"/>
    <d v="2025-08-06T00:00:00"/>
    <n v="40"/>
    <n v="2.4"/>
    <n v="2.4"/>
    <b v="0"/>
    <s v="null"/>
    <s v="No Return"/>
    <n v="836"/>
    <n v="2025"/>
    <s v="August"/>
    <n v="9.5600000000000023"/>
    <n v="0"/>
  </r>
  <r>
    <s v="Black"/>
    <n v="76.08"/>
    <x v="0"/>
    <n v="76.08"/>
    <d v="2025-08-06T00:00:00"/>
    <n v="6"/>
    <n v="4.9000000000000004"/>
    <n v="4.9000000000000004"/>
    <b v="0"/>
    <s v="null"/>
    <s v="No Return"/>
    <n v="456.48"/>
    <n v="2025"/>
    <s v="August"/>
    <n v="0"/>
    <n v="0"/>
  </r>
  <r>
    <s v="Brown"/>
    <n v="116.15"/>
    <x v="303"/>
    <n v="96.99"/>
    <d v="2025-08-06T00:00:00"/>
    <n v="11"/>
    <n v="3"/>
    <n v="3"/>
    <b v="0"/>
    <s v="null"/>
    <s v="No Return"/>
    <n v="1066.8899999999999"/>
    <n v="2025"/>
    <s v="August"/>
    <n v="19.160000000000011"/>
    <n v="0"/>
  </r>
  <r>
    <s v="White"/>
    <n v="98.22"/>
    <x v="0"/>
    <n v="98.22"/>
    <d v="2025-08-06T00:00:00"/>
    <n v="27"/>
    <n v="3.3"/>
    <n v="3.3"/>
    <b v="0"/>
    <s v="null"/>
    <s v="No Return"/>
    <n v="2651.94"/>
    <n v="2025"/>
    <s v="August"/>
    <n v="0"/>
    <n v="0"/>
  </r>
  <r>
    <s v="Beige"/>
    <n v="66.58"/>
    <x v="0"/>
    <n v="66.58"/>
    <d v="2025-08-06T00:00:00"/>
    <n v="45"/>
    <n v="3.4"/>
    <n v="3.4"/>
    <b v="0"/>
    <s v="null"/>
    <s v="No Return"/>
    <n v="2996.1"/>
    <n v="2025"/>
    <s v="August"/>
    <n v="0"/>
    <n v="0"/>
  </r>
  <r>
    <s v="Beige"/>
    <n v="69.22"/>
    <x v="0"/>
    <n v="69.22"/>
    <d v="2024-09-05T00:00:00"/>
    <n v="42"/>
    <n v="3.8"/>
    <n v="3.8"/>
    <b v="0"/>
    <s v="null"/>
    <s v="No Return"/>
    <n v="2907.24"/>
    <n v="2024"/>
    <s v="September"/>
    <n v="0"/>
    <n v="0"/>
  </r>
  <r>
    <s v="Black"/>
    <n v="85.01"/>
    <x v="0"/>
    <n v="85.01"/>
    <d v="2025-08-06T00:00:00"/>
    <n v="39"/>
    <n v="4.3"/>
    <n v="4.3"/>
    <b v="0"/>
    <s v="null"/>
    <s v="No Return"/>
    <n v="3315.3900000000003"/>
    <n v="2025"/>
    <s v="August"/>
    <n v="0"/>
    <n v="0"/>
  </r>
  <r>
    <s v="Black"/>
    <n v="31.41"/>
    <x v="0"/>
    <n v="31.41"/>
    <d v="2025-08-06T00:00:00"/>
    <n v="10"/>
    <n v="2.1"/>
    <n v="2.1"/>
    <b v="0"/>
    <s v="null"/>
    <s v="No Return"/>
    <n v="314.10000000000002"/>
    <n v="2025"/>
    <s v="August"/>
    <n v="0"/>
    <n v="0"/>
  </r>
  <r>
    <s v="Brown"/>
    <n v="50.58"/>
    <x v="0"/>
    <n v="50.58"/>
    <d v="2025-08-06T00:00:00"/>
    <n v="1"/>
    <n v="3.1"/>
    <n v="3.1"/>
    <b v="1"/>
    <s v="Changed Mind"/>
    <s v="Changed Mind"/>
    <n v="50.58"/>
    <n v="2025"/>
    <s v="August"/>
    <n v="0"/>
    <n v="1"/>
  </r>
  <r>
    <s v="Beige"/>
    <n v="79.37"/>
    <x v="86"/>
    <n v="35.880000000000003"/>
    <d v="2025-08-06T00:00:00"/>
    <n v="40"/>
    <n v="2.6"/>
    <n v="2.6"/>
    <b v="0"/>
    <s v="null"/>
    <s v="No Return"/>
    <n v="1435.2"/>
    <n v="2025"/>
    <s v="August"/>
    <n v="43.49"/>
    <n v="0"/>
  </r>
  <r>
    <s v="Pink"/>
    <n v="105.52"/>
    <x v="0"/>
    <n v="105.52"/>
    <d v="2025-08-06T00:00:00"/>
    <n v="20"/>
    <n v="4.9000000000000004"/>
    <n v="4.9000000000000004"/>
    <b v="1"/>
    <s v="Size Issue"/>
    <s v="Size Issue"/>
    <n v="2110.4"/>
    <n v="2025"/>
    <s v="August"/>
    <n v="0"/>
    <n v="1"/>
  </r>
  <r>
    <s v="White"/>
    <n v="154.02000000000001"/>
    <x v="0"/>
    <n v="154.02000000000001"/>
    <d v="2025-08-06T00:00:00"/>
    <n v="23"/>
    <n v="1.3"/>
    <n v="1.3"/>
    <b v="0"/>
    <s v="null"/>
    <s v="No Return"/>
    <n v="3542.46"/>
    <n v="2025"/>
    <s v="August"/>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x v="0"/>
    <s v="XL"/>
    <s v="Red"/>
    <n v="196.01"/>
    <n v="0"/>
    <x v="0"/>
    <d v="2025-07-05T00:00:00"/>
    <x v="0"/>
    <n v="3"/>
    <n v="3"/>
    <b v="0"/>
    <s v="null"/>
    <s v="No Return"/>
    <n v="7252.37"/>
    <n v="2025"/>
    <s v="July"/>
    <n v="0"/>
    <n v="196.01"/>
    <n v="0"/>
    <s v="XL"/>
    <x v="0"/>
    <x v="0"/>
    <x v="0"/>
  </r>
  <r>
    <x v="1"/>
    <x v="1"/>
    <x v="1"/>
    <x v="1"/>
    <s v="L"/>
    <s v="Pink"/>
    <n v="119.64"/>
    <n v="0"/>
    <x v="1"/>
    <d v="2025-08-06T00:00:00"/>
    <x v="1"/>
    <n v="2.5"/>
    <n v="2.5"/>
    <b v="0"/>
    <s v="null"/>
    <s v="No Return"/>
    <n v="239.28"/>
    <n v="2025"/>
    <s v="August"/>
    <n v="0"/>
    <n v="119.64"/>
    <n v="0"/>
    <s v="L"/>
    <x v="1"/>
    <x v="1"/>
    <x v="1"/>
  </r>
  <r>
    <x v="2"/>
    <x v="2"/>
    <x v="1"/>
    <x v="1"/>
    <s v="null"/>
    <s v="Black"/>
    <n v="33.799999999999997"/>
    <n v="0"/>
    <x v="2"/>
    <d v="2025-08-06T00:00:00"/>
    <x v="2"/>
    <n v="4.3"/>
    <n v="4.3"/>
    <b v="0"/>
    <s v="null"/>
    <s v="No Return"/>
    <n v="743.59999999999991"/>
    <n v="2025"/>
    <s v="August"/>
    <n v="0"/>
    <n v="33.799999999999997"/>
    <n v="0"/>
    <s v="No Size"/>
    <x v="2"/>
    <x v="2"/>
    <x v="2"/>
  </r>
  <r>
    <x v="3"/>
    <x v="3"/>
    <x v="1"/>
    <x v="0"/>
    <s v="XL"/>
    <s v="Black"/>
    <n v="75.36"/>
    <n v="0"/>
    <x v="3"/>
    <d v="2025-07-07T00:00:00"/>
    <x v="3"/>
    <n v="2.6"/>
    <n v="2.6"/>
    <b v="0"/>
    <s v="null"/>
    <s v="No Return"/>
    <n v="3617.2799999999997"/>
    <n v="2025"/>
    <s v="July"/>
    <n v="0"/>
    <n v="75.36"/>
    <n v="0"/>
    <s v="XL"/>
    <x v="0"/>
    <x v="0"/>
    <x v="1"/>
  </r>
  <r>
    <x v="4"/>
    <x v="1"/>
    <x v="2"/>
    <x v="1"/>
    <s v="XL"/>
    <s v="Black"/>
    <n v="105.02"/>
    <n v="0"/>
    <x v="4"/>
    <d v="2025-08-06T00:00:00"/>
    <x v="4"/>
    <s v="null"/>
    <n v="3"/>
    <b v="0"/>
    <s v="null"/>
    <s v="No Return"/>
    <n v="1050.2"/>
    <n v="2025"/>
    <s v="August"/>
    <n v="0"/>
    <n v="105.02"/>
    <n v="0"/>
    <s v="XL"/>
    <x v="3"/>
    <x v="1"/>
    <x v="0"/>
  </r>
  <r>
    <x v="5"/>
    <x v="2"/>
    <x v="0"/>
    <x v="2"/>
    <s v="null"/>
    <s v="White"/>
    <n v="35.03"/>
    <n v="35.4"/>
    <x v="5"/>
    <d v="2025-08-06T00:00:00"/>
    <x v="5"/>
    <n v="2.9"/>
    <n v="2.9"/>
    <b v="1"/>
    <s v="Color Mismatch"/>
    <s v="Color Mismatch"/>
    <n v="859.91644000000008"/>
    <n v="2025"/>
    <s v="August"/>
    <n v="12.40062"/>
    <n v="22.629380000000001"/>
    <n v="1"/>
    <s v="No Size"/>
    <x v="0"/>
    <x v="0"/>
    <x v="1"/>
  </r>
  <r>
    <x v="6"/>
    <x v="4"/>
    <x v="0"/>
    <x v="0"/>
    <s v="S"/>
    <s v="Gray"/>
    <n v="53.83"/>
    <n v="54.5"/>
    <x v="6"/>
    <d v="2024-10-29T00:00:00"/>
    <x v="5"/>
    <n v="2.6"/>
    <n v="2.6"/>
    <b v="0"/>
    <s v="null"/>
    <s v="No Return"/>
    <n v="930.72069999999985"/>
    <n v="2024"/>
    <s v="October"/>
    <n v="29.337350000000001"/>
    <n v="24.492649999999998"/>
    <n v="0"/>
    <s v="S"/>
    <x v="0"/>
    <x v="0"/>
    <x v="1"/>
  </r>
  <r>
    <x v="7"/>
    <x v="5"/>
    <x v="3"/>
    <x v="1"/>
    <s v="XL"/>
    <s v="Blue"/>
    <n v="91.55"/>
    <n v="22.1"/>
    <x v="7"/>
    <d v="2025-08-06T00:00:00"/>
    <x v="6"/>
    <n v="1.6"/>
    <n v="1.6"/>
    <b v="0"/>
    <s v="null"/>
    <s v="No Return"/>
    <n v="3351.9201499999999"/>
    <n v="2025"/>
    <s v="August"/>
    <n v="20.23255"/>
    <n v="71.317449999999994"/>
    <n v="0"/>
    <s v="XL"/>
    <x v="0"/>
    <x v="0"/>
    <x v="3"/>
  </r>
  <r>
    <x v="8"/>
    <x v="0"/>
    <x v="1"/>
    <x v="0"/>
    <s v="XL"/>
    <s v="Green"/>
    <n v="227.73"/>
    <n v="12.8"/>
    <x v="8"/>
    <d v="2025-03-24T00:00:00"/>
    <x v="7"/>
    <s v="null"/>
    <n v="3"/>
    <b v="0"/>
    <s v="null"/>
    <s v="No Return"/>
    <n v="2780.1278400000001"/>
    <n v="2025"/>
    <s v="March"/>
    <n v="29.149439999999998"/>
    <n v="198.58055999999999"/>
    <n v="0"/>
    <s v="XL"/>
    <x v="3"/>
    <x v="1"/>
    <x v="0"/>
  </r>
  <r>
    <x v="9"/>
    <x v="0"/>
    <x v="4"/>
    <x v="2"/>
    <s v="XXL"/>
    <s v="Pink"/>
    <n v="248.41"/>
    <n v="10.9"/>
    <x v="9"/>
    <d v="2025-08-06T00:00:00"/>
    <x v="0"/>
    <s v="null"/>
    <n v="3"/>
    <b v="0"/>
    <s v="null"/>
    <s v="No Return"/>
    <n v="8189.3324700000003"/>
    <n v="2025"/>
    <s v="August"/>
    <n v="27.076689999999999"/>
    <n v="221.33331000000001"/>
    <n v="0"/>
    <s v="XXL"/>
    <x v="0"/>
    <x v="0"/>
    <x v="0"/>
  </r>
  <r>
    <x v="10"/>
    <x v="1"/>
    <x v="3"/>
    <x v="0"/>
    <s v="L"/>
    <s v="Black"/>
    <n v="116.84"/>
    <n v="0"/>
    <x v="10"/>
    <d v="2025-04-25T00:00:00"/>
    <x v="8"/>
    <n v="4.4000000000000004"/>
    <n v="4.4000000000000004"/>
    <b v="0"/>
    <s v="null"/>
    <s v="No Return"/>
    <n v="350.52"/>
    <n v="2025"/>
    <s v="April"/>
    <n v="0"/>
    <n v="116.84"/>
    <n v="0"/>
    <s v="L"/>
    <x v="1"/>
    <x v="1"/>
    <x v="2"/>
  </r>
  <r>
    <x v="11"/>
    <x v="3"/>
    <x v="1"/>
    <x v="1"/>
    <s v="S"/>
    <s v="Blue"/>
    <n v="146.97999999999999"/>
    <n v="0"/>
    <x v="11"/>
    <d v="2025-08-06T00:00:00"/>
    <x v="1"/>
    <n v="3.4"/>
    <n v="3.4"/>
    <b v="0"/>
    <s v="null"/>
    <s v="No Return"/>
    <n v="293.95999999999998"/>
    <n v="2025"/>
    <s v="August"/>
    <n v="0"/>
    <n v="146.97999999999999"/>
    <n v="0"/>
    <s v="S"/>
    <x v="1"/>
    <x v="1"/>
    <x v="0"/>
  </r>
  <r>
    <x v="12"/>
    <x v="4"/>
    <x v="5"/>
    <x v="0"/>
    <s v="S"/>
    <s v="White"/>
    <n v="37.51"/>
    <n v="0"/>
    <x v="12"/>
    <d v="2025-01-04T00:00:00"/>
    <x v="9"/>
    <s v="null"/>
    <n v="3"/>
    <b v="0"/>
    <s v="null"/>
    <s v="No Return"/>
    <n v="1612.9299999999998"/>
    <n v="2025"/>
    <s v="January"/>
    <n v="0"/>
    <n v="37.51"/>
    <n v="0"/>
    <s v="S"/>
    <x v="0"/>
    <x v="0"/>
    <x v="0"/>
  </r>
  <r>
    <x v="13"/>
    <x v="5"/>
    <x v="1"/>
    <x v="2"/>
    <s v="XS"/>
    <s v="Beige"/>
    <n v="48.15"/>
    <n v="0"/>
    <x v="13"/>
    <d v="2025-08-06T00:00:00"/>
    <x v="10"/>
    <n v="1.6"/>
    <n v="1.6"/>
    <b v="0"/>
    <s v="null"/>
    <s v="No Return"/>
    <n v="1877.85"/>
    <n v="2025"/>
    <s v="August"/>
    <n v="0"/>
    <n v="48.15"/>
    <n v="0"/>
    <s v="XS"/>
    <x v="0"/>
    <x v="0"/>
    <x v="3"/>
  </r>
  <r>
    <x v="14"/>
    <x v="1"/>
    <x v="3"/>
    <x v="1"/>
    <s v="M"/>
    <s v="Beige"/>
    <n v="79.66"/>
    <n v="0"/>
    <x v="14"/>
    <d v="2025-08-06T00:00:00"/>
    <x v="11"/>
    <n v="1.7"/>
    <n v="1.7"/>
    <b v="0"/>
    <s v="null"/>
    <s v="No Return"/>
    <n v="557.62"/>
    <n v="2025"/>
    <s v="August"/>
    <n v="0"/>
    <n v="79.66"/>
    <n v="0"/>
    <s v="M"/>
    <x v="1"/>
    <x v="1"/>
    <x v="3"/>
  </r>
  <r>
    <x v="15"/>
    <x v="2"/>
    <x v="3"/>
    <x v="1"/>
    <s v="null"/>
    <s v="Green"/>
    <n v="67.569999999999993"/>
    <n v="0"/>
    <x v="15"/>
    <d v="2025-08-06T00:00:00"/>
    <x v="12"/>
    <n v="2.4"/>
    <n v="2.4"/>
    <b v="0"/>
    <s v="null"/>
    <s v="No Return"/>
    <n v="1148.6899999999998"/>
    <n v="2025"/>
    <s v="August"/>
    <n v="0"/>
    <n v="67.569999999999993"/>
    <n v="0"/>
    <s v="No Size"/>
    <x v="3"/>
    <x v="2"/>
    <x v="1"/>
  </r>
  <r>
    <x v="16"/>
    <x v="3"/>
    <x v="6"/>
    <x v="3"/>
    <s v="S"/>
    <s v="Beige"/>
    <n v="123.53"/>
    <n v="0"/>
    <x v="16"/>
    <d v="2025-08-06T00:00:00"/>
    <x v="7"/>
    <n v="4.5999999999999996"/>
    <n v="4.5999999999999996"/>
    <b v="0"/>
    <s v="null"/>
    <s v="No Return"/>
    <n v="1729.42"/>
    <n v="2025"/>
    <s v="August"/>
    <n v="0"/>
    <n v="123.53"/>
    <n v="0"/>
    <s v="S"/>
    <x v="3"/>
    <x v="1"/>
    <x v="2"/>
  </r>
  <r>
    <x v="17"/>
    <x v="1"/>
    <x v="5"/>
    <x v="1"/>
    <s v="L"/>
    <s v="Navy"/>
    <n v="102.35"/>
    <n v="0"/>
    <x v="17"/>
    <d v="2025-08-06T00:00:00"/>
    <x v="7"/>
    <n v="3.5"/>
    <n v="3.5"/>
    <b v="0"/>
    <s v="null"/>
    <s v="No Return"/>
    <n v="1432.8999999999999"/>
    <n v="2025"/>
    <s v="August"/>
    <n v="0"/>
    <n v="102.35"/>
    <n v="0"/>
    <s v="L"/>
    <x v="3"/>
    <x v="1"/>
    <x v="0"/>
  </r>
  <r>
    <x v="18"/>
    <x v="0"/>
    <x v="3"/>
    <x v="3"/>
    <s v="M"/>
    <s v="Purple"/>
    <n v="137.94999999999999"/>
    <n v="58.5"/>
    <x v="18"/>
    <d v="2025-08-06T00:00:00"/>
    <x v="13"/>
    <n v="4.0999999999999996"/>
    <n v="4.0999999999999996"/>
    <b v="0"/>
    <s v="null"/>
    <s v="No Return"/>
    <n v="915.98800000000006"/>
    <n v="2025"/>
    <s v="August"/>
    <n v="80.700749999999985"/>
    <n v="57.249250000000004"/>
    <n v="0"/>
    <s v="M"/>
    <x v="3"/>
    <x v="2"/>
    <x v="2"/>
  </r>
  <r>
    <x v="19"/>
    <x v="0"/>
    <x v="2"/>
    <x v="3"/>
    <s v="XXL"/>
    <s v="Gray"/>
    <n v="142.59"/>
    <n v="0"/>
    <x v="19"/>
    <d v="2025-08-06T00:00:00"/>
    <x v="14"/>
    <n v="3.7"/>
    <n v="3.7"/>
    <b v="0"/>
    <s v="null"/>
    <s v="No Return"/>
    <n v="142.59"/>
    <n v="2025"/>
    <s v="August"/>
    <n v="0"/>
    <n v="142.59"/>
    <n v="0"/>
    <s v="XXL"/>
    <x v="1"/>
    <x v="1"/>
    <x v="0"/>
  </r>
  <r>
    <x v="20"/>
    <x v="4"/>
    <x v="3"/>
    <x v="2"/>
    <s v="L"/>
    <s v="Beige"/>
    <n v="33.33"/>
    <n v="21.8"/>
    <x v="20"/>
    <d v="2025-08-06T00:00:00"/>
    <x v="15"/>
    <s v="null"/>
    <n v="3"/>
    <b v="0"/>
    <s v="null"/>
    <s v="No Return"/>
    <n v="1094.6905200000001"/>
    <n v="2025"/>
    <s v="August"/>
    <n v="7.2659399999999996"/>
    <n v="26.064060000000001"/>
    <n v="0"/>
    <s v="L"/>
    <x v="0"/>
    <x v="0"/>
    <x v="0"/>
  </r>
  <r>
    <x v="21"/>
    <x v="2"/>
    <x v="0"/>
    <x v="0"/>
    <s v="null"/>
    <s v="Brown"/>
    <n v="62.3"/>
    <n v="0"/>
    <x v="21"/>
    <d v="2024-09-24T00:00:00"/>
    <x v="4"/>
    <n v="2.5"/>
    <n v="2.5"/>
    <b v="0"/>
    <s v="null"/>
    <s v="No Return"/>
    <n v="623"/>
    <n v="2024"/>
    <s v="September"/>
    <n v="0"/>
    <n v="62.3"/>
    <n v="0"/>
    <s v="No Size"/>
    <x v="3"/>
    <x v="1"/>
    <x v="1"/>
  </r>
  <r>
    <x v="22"/>
    <x v="2"/>
    <x v="0"/>
    <x v="1"/>
    <s v="null"/>
    <s v="Pink"/>
    <n v="38.479999999999997"/>
    <n v="0"/>
    <x v="22"/>
    <d v="2025-08-06T00:00:00"/>
    <x v="16"/>
    <n v="1.2"/>
    <n v="1.2"/>
    <b v="0"/>
    <s v="null"/>
    <s v="No Return"/>
    <n v="1770.08"/>
    <n v="2025"/>
    <s v="August"/>
    <n v="0"/>
    <n v="38.479999999999997"/>
    <n v="0"/>
    <s v="No Size"/>
    <x v="0"/>
    <x v="0"/>
    <x v="3"/>
  </r>
  <r>
    <x v="23"/>
    <x v="5"/>
    <x v="2"/>
    <x v="3"/>
    <s v="XL"/>
    <s v="Green"/>
    <n v="91.36"/>
    <n v="0"/>
    <x v="23"/>
    <d v="2025-08-06T00:00:00"/>
    <x v="0"/>
    <n v="1.2"/>
    <n v="1.2"/>
    <b v="1"/>
    <s v="Size Issue"/>
    <s v="Size Issue"/>
    <n v="3380.32"/>
    <n v="2025"/>
    <s v="August"/>
    <n v="0"/>
    <n v="91.36"/>
    <n v="1"/>
    <s v="XL"/>
    <x v="0"/>
    <x v="0"/>
    <x v="3"/>
  </r>
  <r>
    <x v="24"/>
    <x v="1"/>
    <x v="7"/>
    <x v="2"/>
    <s v="XS"/>
    <s v="Blue"/>
    <n v="80.47"/>
    <n v="29.1"/>
    <x v="24"/>
    <d v="2025-08-06T00:00:00"/>
    <x v="5"/>
    <n v="3.6"/>
    <n v="3.6"/>
    <b v="0"/>
    <s v="null"/>
    <s v="No Return"/>
    <n v="2168.0227399999999"/>
    <n v="2025"/>
    <s v="August"/>
    <n v="23.416770000000003"/>
    <n v="57.053229999999999"/>
    <n v="0"/>
    <s v="XS"/>
    <x v="0"/>
    <x v="0"/>
    <x v="0"/>
  </r>
  <r>
    <x v="25"/>
    <x v="4"/>
    <x v="1"/>
    <x v="0"/>
    <s v="M"/>
    <s v="Red"/>
    <n v="40.89"/>
    <n v="34"/>
    <x v="25"/>
    <d v="2025-06-11T00:00:00"/>
    <x v="13"/>
    <n v="3.7"/>
    <n v="3.7"/>
    <b v="0"/>
    <s v="null"/>
    <s v="No Return"/>
    <n v="431.79839999999996"/>
    <n v="2025"/>
    <s v="June"/>
    <n v="13.902600000000001"/>
    <n v="26.987399999999997"/>
    <n v="0"/>
    <s v="M"/>
    <x v="3"/>
    <x v="2"/>
    <x v="0"/>
  </r>
  <r>
    <x v="26"/>
    <x v="4"/>
    <x v="2"/>
    <x v="3"/>
    <s v="L"/>
    <s v="Red"/>
    <n v="47.04"/>
    <n v="36"/>
    <x v="26"/>
    <d v="2025-08-06T00:00:00"/>
    <x v="17"/>
    <n v="1.1000000000000001"/>
    <n v="1.1000000000000001"/>
    <b v="1"/>
    <s v="Damaged"/>
    <s v="Damaged"/>
    <n v="752.64"/>
    <n v="2025"/>
    <s v="August"/>
    <n v="16.9344"/>
    <n v="30.105599999999999"/>
    <n v="1"/>
    <s v="L"/>
    <x v="2"/>
    <x v="2"/>
    <x v="3"/>
  </r>
  <r>
    <x v="27"/>
    <x v="4"/>
    <x v="6"/>
    <x v="3"/>
    <s v="M"/>
    <s v="Blue"/>
    <n v="53.37"/>
    <n v="0"/>
    <x v="27"/>
    <d v="2025-08-06T00:00:00"/>
    <x v="18"/>
    <n v="3.8"/>
    <n v="3.8"/>
    <b v="0"/>
    <s v="null"/>
    <s v="No Return"/>
    <n v="1494.36"/>
    <n v="2025"/>
    <s v="August"/>
    <n v="0"/>
    <n v="53.37"/>
    <n v="0"/>
    <s v="M"/>
    <x v="2"/>
    <x v="2"/>
    <x v="0"/>
  </r>
  <r>
    <x v="28"/>
    <x v="5"/>
    <x v="5"/>
    <x v="3"/>
    <s v="L"/>
    <s v="White"/>
    <n v="114.35"/>
    <n v="0"/>
    <x v="28"/>
    <d v="2025-08-06T00:00:00"/>
    <x v="19"/>
    <n v="1.2"/>
    <n v="1.2"/>
    <b v="0"/>
    <s v="null"/>
    <s v="No Return"/>
    <n v="686.09999999999991"/>
    <n v="2025"/>
    <s v="August"/>
    <n v="0"/>
    <n v="114.35"/>
    <n v="0"/>
    <s v="L"/>
    <x v="1"/>
    <x v="1"/>
    <x v="3"/>
  </r>
  <r>
    <x v="29"/>
    <x v="3"/>
    <x v="6"/>
    <x v="0"/>
    <s v="XL"/>
    <s v="Red"/>
    <n v="77.63"/>
    <n v="0"/>
    <x v="29"/>
    <d v="2024-10-24T00:00:00"/>
    <x v="14"/>
    <s v="null"/>
    <n v="3"/>
    <b v="0"/>
    <s v="null"/>
    <s v="No Return"/>
    <n v="77.63"/>
    <n v="2024"/>
    <s v="October"/>
    <n v="0"/>
    <n v="77.63"/>
    <n v="0"/>
    <s v="XL"/>
    <x v="1"/>
    <x v="1"/>
    <x v="0"/>
  </r>
  <r>
    <x v="30"/>
    <x v="3"/>
    <x v="1"/>
    <x v="3"/>
    <s v="S"/>
    <s v="Red"/>
    <n v="71.290000000000006"/>
    <n v="0"/>
    <x v="30"/>
    <d v="2025-08-06T00:00:00"/>
    <x v="0"/>
    <n v="4.0999999999999996"/>
    <n v="4.0999999999999996"/>
    <b v="1"/>
    <s v="Quality Issue"/>
    <s v="Quality Issue"/>
    <n v="2637.73"/>
    <n v="2025"/>
    <s v="August"/>
    <n v="0"/>
    <n v="71.290000000000006"/>
    <n v="1"/>
    <s v="S"/>
    <x v="0"/>
    <x v="0"/>
    <x v="2"/>
  </r>
  <r>
    <x v="31"/>
    <x v="1"/>
    <x v="6"/>
    <x v="0"/>
    <s v="L"/>
    <s v="Purple"/>
    <n v="37.43"/>
    <n v="24.4"/>
    <x v="31"/>
    <d v="2025-04-16T00:00:00"/>
    <x v="20"/>
    <s v="null"/>
    <n v="3"/>
    <b v="0"/>
    <s v="null"/>
    <s v="No Return"/>
    <n v="141.4854"/>
    <n v="2025"/>
    <s v="April"/>
    <n v="9.1329200000000004"/>
    <n v="28.297080000000001"/>
    <n v="0"/>
    <s v="L"/>
    <x v="1"/>
    <x v="1"/>
    <x v="0"/>
  </r>
  <r>
    <x v="32"/>
    <x v="3"/>
    <x v="0"/>
    <x v="0"/>
    <s v="XL"/>
    <s v="Purple"/>
    <n v="143.78"/>
    <n v="0"/>
    <x v="32"/>
    <d v="2024-10-16T00:00:00"/>
    <x v="9"/>
    <n v="1.1000000000000001"/>
    <n v="1.1000000000000001"/>
    <b v="0"/>
    <s v="null"/>
    <s v="No Return"/>
    <n v="6182.54"/>
    <n v="2024"/>
    <s v="October"/>
    <n v="0"/>
    <n v="143.78"/>
    <n v="0"/>
    <s v="XL"/>
    <x v="0"/>
    <x v="0"/>
    <x v="3"/>
  </r>
  <r>
    <x v="33"/>
    <x v="1"/>
    <x v="2"/>
    <x v="3"/>
    <s v="XL"/>
    <s v="Gray"/>
    <n v="88.23"/>
    <n v="0"/>
    <x v="33"/>
    <d v="2025-08-06T00:00:00"/>
    <x v="21"/>
    <n v="1.6"/>
    <n v="1.6"/>
    <b v="0"/>
    <s v="null"/>
    <s v="No Return"/>
    <n v="3882.1200000000003"/>
    <n v="2025"/>
    <s v="August"/>
    <n v="0"/>
    <n v="88.23"/>
    <n v="0"/>
    <s v="XL"/>
    <x v="0"/>
    <x v="0"/>
    <x v="3"/>
  </r>
  <r>
    <x v="34"/>
    <x v="2"/>
    <x v="7"/>
    <x v="2"/>
    <s v="null"/>
    <s v="Navy"/>
    <n v="58.57"/>
    <n v="0"/>
    <x v="34"/>
    <d v="2025-08-06T00:00:00"/>
    <x v="5"/>
    <n v="1.5"/>
    <n v="1.5"/>
    <b v="0"/>
    <s v="null"/>
    <s v="No Return"/>
    <n v="2225.66"/>
    <n v="2025"/>
    <s v="August"/>
    <n v="0"/>
    <n v="58.57"/>
    <n v="0"/>
    <s v="No Size"/>
    <x v="0"/>
    <x v="0"/>
    <x v="3"/>
  </r>
  <r>
    <x v="35"/>
    <x v="1"/>
    <x v="1"/>
    <x v="1"/>
    <s v="XXL"/>
    <s v="White"/>
    <n v="119.7"/>
    <n v="5.7"/>
    <x v="35"/>
    <d v="2025-08-06T00:00:00"/>
    <x v="0"/>
    <n v="4.9000000000000004"/>
    <n v="4.9000000000000004"/>
    <b v="0"/>
    <s v="null"/>
    <s v="No Return"/>
    <n v="4176.4526999999998"/>
    <n v="2025"/>
    <s v="August"/>
    <n v="6.8229000000000006"/>
    <n v="112.8771"/>
    <n v="0"/>
    <s v="XXL"/>
    <x v="0"/>
    <x v="0"/>
    <x v="2"/>
  </r>
  <r>
    <x v="36"/>
    <x v="4"/>
    <x v="2"/>
    <x v="2"/>
    <s v="XXL"/>
    <s v="Green"/>
    <n v="97.06"/>
    <n v="47.8"/>
    <x v="36"/>
    <d v="2025-08-06T00:00:00"/>
    <x v="22"/>
    <n v="4.0999999999999996"/>
    <n v="4.0999999999999996"/>
    <b v="0"/>
    <s v="null"/>
    <s v="No Return"/>
    <n v="1570.62492"/>
    <n v="2025"/>
    <s v="August"/>
    <n v="46.394680000000001"/>
    <n v="50.665320000000001"/>
    <n v="0"/>
    <s v="XXL"/>
    <x v="0"/>
    <x v="2"/>
    <x v="2"/>
  </r>
  <r>
    <x v="37"/>
    <x v="5"/>
    <x v="2"/>
    <x v="3"/>
    <s v="L"/>
    <s v="White"/>
    <n v="110.09"/>
    <n v="0"/>
    <x v="37"/>
    <d v="2025-08-06T00:00:00"/>
    <x v="23"/>
    <n v="3.4"/>
    <n v="3.4"/>
    <b v="0"/>
    <s v="null"/>
    <s v="No Return"/>
    <n v="3522.88"/>
    <n v="2025"/>
    <s v="August"/>
    <n v="0"/>
    <n v="110.09"/>
    <n v="0"/>
    <s v="L"/>
    <x v="0"/>
    <x v="2"/>
    <x v="0"/>
  </r>
  <r>
    <x v="38"/>
    <x v="3"/>
    <x v="0"/>
    <x v="1"/>
    <s v="XS"/>
    <s v="Green"/>
    <n v="198.42"/>
    <n v="14.2"/>
    <x v="38"/>
    <d v="2025-08-06T00:00:00"/>
    <x v="4"/>
    <s v="null"/>
    <n v="3"/>
    <b v="0"/>
    <s v="null"/>
    <s v="No Return"/>
    <n v="1702.4436000000001"/>
    <n v="2025"/>
    <s v="August"/>
    <n v="28.175639999999994"/>
    <n v="170.24436"/>
    <n v="0"/>
    <s v="XS"/>
    <x v="3"/>
    <x v="1"/>
    <x v="0"/>
  </r>
  <r>
    <x v="39"/>
    <x v="4"/>
    <x v="2"/>
    <x v="1"/>
    <s v="null"/>
    <s v="Purple"/>
    <n v="101.72"/>
    <n v="0"/>
    <x v="39"/>
    <d v="2025-08-06T00:00:00"/>
    <x v="24"/>
    <s v="null"/>
    <n v="3"/>
    <b v="0"/>
    <s v="null"/>
    <s v="No Return"/>
    <n v="4068.8"/>
    <n v="2025"/>
    <s v="August"/>
    <n v="0"/>
    <n v="101.72"/>
    <n v="0"/>
    <s v="No Size"/>
    <x v="0"/>
    <x v="0"/>
    <x v="0"/>
  </r>
  <r>
    <x v="40"/>
    <x v="1"/>
    <x v="1"/>
    <x v="3"/>
    <s v="S"/>
    <s v="White"/>
    <n v="117.86"/>
    <n v="0"/>
    <x v="40"/>
    <d v="2025-08-06T00:00:00"/>
    <x v="19"/>
    <s v="null"/>
    <n v="3"/>
    <b v="0"/>
    <s v="null"/>
    <s v="No Return"/>
    <n v="707.16"/>
    <n v="2025"/>
    <s v="August"/>
    <n v="0"/>
    <n v="117.86"/>
    <n v="0"/>
    <s v="S"/>
    <x v="1"/>
    <x v="1"/>
    <x v="0"/>
  </r>
  <r>
    <x v="41"/>
    <x v="1"/>
    <x v="5"/>
    <x v="3"/>
    <s v="M"/>
    <s v="Green"/>
    <n v="78.86"/>
    <n v="0"/>
    <x v="41"/>
    <d v="2025-08-06T00:00:00"/>
    <x v="2"/>
    <n v="4.3"/>
    <n v="4.3"/>
    <b v="0"/>
    <s v="null"/>
    <s v="No Return"/>
    <n v="1734.92"/>
    <n v="2025"/>
    <s v="August"/>
    <n v="0"/>
    <n v="78.86"/>
    <n v="0"/>
    <s v="M"/>
    <x v="2"/>
    <x v="2"/>
    <x v="2"/>
  </r>
  <r>
    <x v="42"/>
    <x v="0"/>
    <x v="0"/>
    <x v="1"/>
    <s v="XS"/>
    <s v="Navy"/>
    <n v="216.16"/>
    <n v="51.4"/>
    <x v="42"/>
    <d v="2025-08-06T00:00:00"/>
    <x v="25"/>
    <n v="4"/>
    <n v="4"/>
    <b v="0"/>
    <s v="null"/>
    <s v="No Return"/>
    <n v="3781.9353599999999"/>
    <n v="2025"/>
    <s v="August"/>
    <n v="111.10624"/>
    <n v="105.05376"/>
    <n v="0"/>
    <s v="XS"/>
    <x v="0"/>
    <x v="0"/>
    <x v="2"/>
  </r>
  <r>
    <x v="43"/>
    <x v="3"/>
    <x v="0"/>
    <x v="0"/>
    <s v="XL"/>
    <s v="Pink"/>
    <n v="129.85"/>
    <n v="0"/>
    <x v="43"/>
    <d v="2025-04-25T00:00:00"/>
    <x v="25"/>
    <n v="3.3"/>
    <n v="3.3"/>
    <b v="0"/>
    <s v="null"/>
    <s v="No Return"/>
    <n v="4674.5999999999995"/>
    <n v="2025"/>
    <s v="April"/>
    <n v="0"/>
    <n v="129.85"/>
    <n v="0"/>
    <s v="XL"/>
    <x v="0"/>
    <x v="0"/>
    <x v="0"/>
  </r>
  <r>
    <x v="44"/>
    <x v="1"/>
    <x v="2"/>
    <x v="1"/>
    <s v="XXL"/>
    <s v="Green"/>
    <n v="111.3"/>
    <n v="0"/>
    <x v="44"/>
    <d v="2025-08-06T00:00:00"/>
    <x v="26"/>
    <n v="1.7"/>
    <n v="1.7"/>
    <b v="0"/>
    <s v="null"/>
    <s v="No Return"/>
    <n v="1224.3"/>
    <n v="2025"/>
    <s v="August"/>
    <n v="0"/>
    <n v="111.3"/>
    <n v="0"/>
    <s v="XXL"/>
    <x v="3"/>
    <x v="1"/>
    <x v="3"/>
  </r>
  <r>
    <x v="45"/>
    <x v="5"/>
    <x v="1"/>
    <x v="3"/>
    <s v="XL"/>
    <s v="Brown"/>
    <n v="73.650000000000006"/>
    <n v="0"/>
    <x v="45"/>
    <d v="2025-08-06T00:00:00"/>
    <x v="27"/>
    <n v="3.6"/>
    <n v="3.6"/>
    <b v="0"/>
    <s v="null"/>
    <s v="No Return"/>
    <n v="2430.4500000000003"/>
    <n v="2025"/>
    <s v="August"/>
    <n v="0"/>
    <n v="73.650000000000006"/>
    <n v="0"/>
    <s v="XL"/>
    <x v="0"/>
    <x v="2"/>
    <x v="0"/>
  </r>
  <r>
    <x v="46"/>
    <x v="3"/>
    <x v="3"/>
    <x v="3"/>
    <s v="L"/>
    <s v="Pink"/>
    <n v="147.13"/>
    <n v="30.3"/>
    <x v="46"/>
    <d v="2025-08-06T00:00:00"/>
    <x v="28"/>
    <n v="4.4000000000000004"/>
    <n v="4.4000000000000004"/>
    <b v="0"/>
    <s v="null"/>
    <s v="No Return"/>
    <n v="1333.1449299999999"/>
    <n v="2025"/>
    <s v="August"/>
    <n v="44.580389999999994"/>
    <n v="102.54961"/>
    <n v="0"/>
    <s v="L"/>
    <x v="3"/>
    <x v="1"/>
    <x v="2"/>
  </r>
  <r>
    <x v="47"/>
    <x v="2"/>
    <x v="5"/>
    <x v="1"/>
    <s v="null"/>
    <s v="Green"/>
    <n v="44.6"/>
    <n v="53.9"/>
    <x v="47"/>
    <d v="2025-08-06T00:00:00"/>
    <x v="15"/>
    <n v="2.4"/>
    <n v="2.4"/>
    <b v="0"/>
    <s v="null"/>
    <s v="No Return"/>
    <n v="863.54520000000002"/>
    <n v="2025"/>
    <s v="August"/>
    <n v="24.039400000000001"/>
    <n v="20.560600000000001"/>
    <n v="0"/>
    <s v="No Size"/>
    <x v="0"/>
    <x v="0"/>
    <x v="1"/>
  </r>
  <r>
    <x v="48"/>
    <x v="4"/>
    <x v="7"/>
    <x v="3"/>
    <s v="XL"/>
    <s v="White"/>
    <n v="101.8"/>
    <n v="0"/>
    <x v="48"/>
    <d v="2025-08-06T00:00:00"/>
    <x v="11"/>
    <n v="2.8"/>
    <n v="2.8"/>
    <b v="0"/>
    <s v="null"/>
    <s v="No Return"/>
    <n v="712.6"/>
    <n v="2025"/>
    <s v="August"/>
    <n v="0"/>
    <n v="101.8"/>
    <n v="0"/>
    <s v="XL"/>
    <x v="1"/>
    <x v="1"/>
    <x v="1"/>
  </r>
  <r>
    <x v="49"/>
    <x v="2"/>
    <x v="2"/>
    <x v="3"/>
    <s v="null"/>
    <s v="Brown"/>
    <n v="16.52"/>
    <n v="55.9"/>
    <x v="49"/>
    <d v="2025-08-06T00:00:00"/>
    <x v="9"/>
    <s v="null"/>
    <n v="3"/>
    <b v="0"/>
    <s v="null"/>
    <s v="No Return"/>
    <n v="313.26876000000004"/>
    <n v="2025"/>
    <s v="August"/>
    <n v="9.2346799999999991"/>
    <n v="7.2853200000000005"/>
    <n v="0"/>
    <s v="No Size"/>
    <x v="0"/>
    <x v="0"/>
    <x v="0"/>
  </r>
  <r>
    <x v="50"/>
    <x v="4"/>
    <x v="4"/>
    <x v="2"/>
    <s v="M"/>
    <s v="Beige"/>
    <n v="50.91"/>
    <n v="0"/>
    <x v="50"/>
    <d v="2025-08-06T00:00:00"/>
    <x v="8"/>
    <n v="1.8"/>
    <n v="1.8"/>
    <b v="0"/>
    <s v="null"/>
    <s v="No Return"/>
    <n v="152.72999999999999"/>
    <n v="2025"/>
    <s v="August"/>
    <n v="0"/>
    <n v="50.91"/>
    <n v="0"/>
    <s v="M"/>
    <x v="1"/>
    <x v="1"/>
    <x v="3"/>
  </r>
  <r>
    <x v="51"/>
    <x v="0"/>
    <x v="7"/>
    <x v="0"/>
    <s v="S"/>
    <s v="White"/>
    <n v="222.26"/>
    <n v="0"/>
    <x v="51"/>
    <d v="2025-05-03T00:00:00"/>
    <x v="29"/>
    <n v="4.5"/>
    <n v="4.5"/>
    <b v="0"/>
    <s v="null"/>
    <s v="No Return"/>
    <n v="11113"/>
    <n v="2025"/>
    <s v="May"/>
    <n v="0"/>
    <n v="222.26"/>
    <n v="0"/>
    <s v="S"/>
    <x v="0"/>
    <x v="0"/>
    <x v="2"/>
  </r>
  <r>
    <x v="52"/>
    <x v="3"/>
    <x v="6"/>
    <x v="3"/>
    <s v="S"/>
    <s v="Navy"/>
    <n v="104.14"/>
    <n v="57.1"/>
    <x v="52"/>
    <d v="2025-08-06T00:00:00"/>
    <x v="7"/>
    <n v="1.8"/>
    <n v="1.8"/>
    <b v="0"/>
    <s v="null"/>
    <s v="No Return"/>
    <n v="625.46483999999987"/>
    <n v="2025"/>
    <s v="August"/>
    <n v="59.463940000000008"/>
    <n v="44.676059999999993"/>
    <n v="0"/>
    <s v="S"/>
    <x v="3"/>
    <x v="1"/>
    <x v="3"/>
  </r>
  <r>
    <x v="53"/>
    <x v="0"/>
    <x v="0"/>
    <x v="0"/>
    <s v="S"/>
    <s v="White"/>
    <n v="166.76"/>
    <n v="0"/>
    <x v="53"/>
    <d v="2025-06-12T00:00:00"/>
    <x v="30"/>
    <n v="4.2"/>
    <n v="4.2"/>
    <b v="0"/>
    <s v="null"/>
    <s v="No Return"/>
    <n v="3501.96"/>
    <n v="2025"/>
    <s v="June"/>
    <n v="0"/>
    <n v="166.76"/>
    <n v="0"/>
    <s v="S"/>
    <x v="2"/>
    <x v="2"/>
    <x v="2"/>
  </r>
  <r>
    <x v="54"/>
    <x v="2"/>
    <x v="2"/>
    <x v="2"/>
    <s v="null"/>
    <s v="Black"/>
    <n v="44.13"/>
    <n v="50.9"/>
    <x v="54"/>
    <d v="2025-08-06T00:00:00"/>
    <x v="30"/>
    <n v="3"/>
    <n v="3"/>
    <b v="0"/>
    <s v="null"/>
    <s v="No Return"/>
    <n v="455.02443000000005"/>
    <n v="2025"/>
    <s v="August"/>
    <n v="22.46217"/>
    <n v="21.667830000000002"/>
    <n v="0"/>
    <s v="No Size"/>
    <x v="2"/>
    <x v="2"/>
    <x v="0"/>
  </r>
  <r>
    <x v="55"/>
    <x v="0"/>
    <x v="6"/>
    <x v="3"/>
    <s v="S"/>
    <s v="Green"/>
    <n v="121.29"/>
    <n v="15.2"/>
    <x v="55"/>
    <d v="2025-08-06T00:00:00"/>
    <x v="15"/>
    <s v="null"/>
    <n v="3"/>
    <b v="0"/>
    <s v="null"/>
    <s v="No Return"/>
    <n v="4319.8646399999998"/>
    <n v="2025"/>
    <s v="August"/>
    <n v="18.43608"/>
    <n v="102.85392"/>
    <n v="0"/>
    <s v="S"/>
    <x v="0"/>
    <x v="0"/>
    <x v="0"/>
  </r>
  <r>
    <x v="56"/>
    <x v="1"/>
    <x v="4"/>
    <x v="0"/>
    <s v="S"/>
    <s v="Beige"/>
    <n v="73.709999999999994"/>
    <n v="0"/>
    <x v="56"/>
    <d v="2025-07-10T00:00:00"/>
    <x v="31"/>
    <n v="3.9"/>
    <n v="3.9"/>
    <b v="1"/>
    <s v="Quality Issue"/>
    <s v="Quality Issue"/>
    <n v="2579.85"/>
    <n v="2025"/>
    <s v="July"/>
    <n v="0"/>
    <n v="73.709999999999994"/>
    <n v="1"/>
    <s v="S"/>
    <x v="0"/>
    <x v="2"/>
    <x v="0"/>
  </r>
  <r>
    <x v="57"/>
    <x v="4"/>
    <x v="0"/>
    <x v="0"/>
    <s v="XL"/>
    <s v="Brown"/>
    <n v="84.07"/>
    <n v="26.3"/>
    <x v="57"/>
    <d v="2024-10-25T00:00:00"/>
    <x v="32"/>
    <n v="2.2999999999999998"/>
    <n v="2.2999999999999998"/>
    <b v="1"/>
    <s v="Size Issue"/>
    <s v="Size Issue"/>
    <n v="1177.2322099999999"/>
    <n v="2024"/>
    <s v="October"/>
    <n v="22.110409999999998"/>
    <n v="61.959589999999992"/>
    <n v="1"/>
    <s v="XL"/>
    <x v="3"/>
    <x v="2"/>
    <x v="1"/>
  </r>
  <r>
    <x v="58"/>
    <x v="1"/>
    <x v="3"/>
    <x v="3"/>
    <s v="XS"/>
    <s v="Black"/>
    <n v="28.59"/>
    <n v="0"/>
    <x v="58"/>
    <d v="2025-08-06T00:00:00"/>
    <x v="10"/>
    <n v="1.4"/>
    <n v="1.4"/>
    <b v="0"/>
    <s v="null"/>
    <s v="No Return"/>
    <n v="1115.01"/>
    <n v="2025"/>
    <s v="August"/>
    <n v="0"/>
    <n v="28.59"/>
    <n v="0"/>
    <s v="XS"/>
    <x v="0"/>
    <x v="0"/>
    <x v="3"/>
  </r>
  <r>
    <x v="59"/>
    <x v="3"/>
    <x v="3"/>
    <x v="1"/>
    <s v="XXL"/>
    <s v="Blue"/>
    <n v="166.49"/>
    <n v="2.6"/>
    <x v="59"/>
    <d v="2025-08-06T00:00:00"/>
    <x v="33"/>
    <s v="null"/>
    <n v="3"/>
    <b v="0"/>
    <s v="null"/>
    <s v="No Return"/>
    <n v="4378.3540199999998"/>
    <n v="2025"/>
    <s v="August"/>
    <n v="4.3287400000000007"/>
    <n v="162.16126"/>
    <n v="0"/>
    <s v="XXL"/>
    <x v="2"/>
    <x v="2"/>
    <x v="0"/>
  </r>
  <r>
    <x v="60"/>
    <x v="3"/>
    <x v="5"/>
    <x v="3"/>
    <s v="M"/>
    <s v="White"/>
    <n v="145.94999999999999"/>
    <n v="6.6"/>
    <x v="60"/>
    <d v="2025-08-06T00:00:00"/>
    <x v="34"/>
    <n v="4"/>
    <n v="4"/>
    <b v="0"/>
    <s v="null"/>
    <s v="No Return"/>
    <n v="2044.7594999999999"/>
    <n v="2025"/>
    <s v="August"/>
    <n v="9.6326999999999998"/>
    <n v="136.31729999999999"/>
    <n v="0"/>
    <s v="M"/>
    <x v="3"/>
    <x v="1"/>
    <x v="2"/>
  </r>
  <r>
    <x v="61"/>
    <x v="0"/>
    <x v="6"/>
    <x v="2"/>
    <s v="M"/>
    <s v="Purple"/>
    <n v="218.42"/>
    <n v="0"/>
    <x v="61"/>
    <d v="2025-08-06T00:00:00"/>
    <x v="27"/>
    <n v="4.4000000000000004"/>
    <n v="4.4000000000000004"/>
    <b v="1"/>
    <s v="Changed Mind"/>
    <s v="Changed Mind"/>
    <n v="7207.86"/>
    <n v="2025"/>
    <s v="August"/>
    <n v="0"/>
    <n v="218.42"/>
    <n v="1"/>
    <s v="M"/>
    <x v="0"/>
    <x v="2"/>
    <x v="2"/>
  </r>
  <r>
    <x v="62"/>
    <x v="2"/>
    <x v="7"/>
    <x v="1"/>
    <s v="null"/>
    <s v="White"/>
    <n v="46.17"/>
    <n v="1.1000000000000001"/>
    <x v="62"/>
    <d v="2025-08-06T00:00:00"/>
    <x v="35"/>
    <n v="1.9"/>
    <n v="1.9"/>
    <b v="0"/>
    <s v="null"/>
    <s v="No Return"/>
    <n v="1369.8639000000001"/>
    <n v="2025"/>
    <s v="August"/>
    <n v="0.50787000000000004"/>
    <n v="45.662130000000005"/>
    <n v="0"/>
    <s v="No Size"/>
    <x v="0"/>
    <x v="2"/>
    <x v="3"/>
  </r>
  <r>
    <x v="63"/>
    <x v="3"/>
    <x v="4"/>
    <x v="3"/>
    <s v="null"/>
    <s v="Green"/>
    <n v="106.18"/>
    <n v="18"/>
    <x v="63"/>
    <d v="2025-08-06T00:00:00"/>
    <x v="26"/>
    <n v="4.5"/>
    <n v="4.5"/>
    <b v="0"/>
    <s v="null"/>
    <s v="No Return"/>
    <n v="957.74360000000013"/>
    <n v="2025"/>
    <s v="August"/>
    <n v="19.112400000000001"/>
    <n v="87.067600000000013"/>
    <n v="0"/>
    <s v="No Size"/>
    <x v="3"/>
    <x v="1"/>
    <x v="2"/>
  </r>
  <r>
    <x v="64"/>
    <x v="1"/>
    <x v="0"/>
    <x v="1"/>
    <s v="XS"/>
    <s v="Gray"/>
    <n v="93.33"/>
    <n v="2.4"/>
    <x v="64"/>
    <d v="2025-08-06T00:00:00"/>
    <x v="36"/>
    <n v="4.2"/>
    <n v="4.2"/>
    <b v="0"/>
    <s v="null"/>
    <s v="No Return"/>
    <n v="1821.8016"/>
    <n v="2025"/>
    <s v="August"/>
    <n v="2.2399200000000001"/>
    <n v="91.09008"/>
    <n v="0"/>
    <s v="XS"/>
    <x v="2"/>
    <x v="2"/>
    <x v="2"/>
  </r>
  <r>
    <x v="65"/>
    <x v="4"/>
    <x v="3"/>
    <x v="0"/>
    <s v="XS"/>
    <s v="White"/>
    <n v="86.54"/>
    <n v="21.7"/>
    <x v="65"/>
    <d v="2025-06-01T00:00:00"/>
    <x v="30"/>
    <n v="3.6"/>
    <n v="3.6"/>
    <b v="1"/>
    <s v="Changed Mind"/>
    <s v="Changed Mind"/>
    <n v="1422.9772200000002"/>
    <n v="2025"/>
    <s v="June"/>
    <n v="18.77918"/>
    <n v="67.76082000000001"/>
    <n v="1"/>
    <s v="XS"/>
    <x v="2"/>
    <x v="2"/>
    <x v="0"/>
  </r>
  <r>
    <x v="66"/>
    <x v="2"/>
    <x v="5"/>
    <x v="3"/>
    <s v="null"/>
    <s v="Green"/>
    <n v="55.57"/>
    <n v="0"/>
    <x v="66"/>
    <d v="2025-08-06T00:00:00"/>
    <x v="21"/>
    <n v="3.8"/>
    <n v="3.8"/>
    <b v="0"/>
    <s v="null"/>
    <s v="No Return"/>
    <n v="2445.08"/>
    <n v="2025"/>
    <s v="August"/>
    <n v="0"/>
    <n v="55.57"/>
    <n v="0"/>
    <s v="No Size"/>
    <x v="0"/>
    <x v="0"/>
    <x v="0"/>
  </r>
  <r>
    <x v="67"/>
    <x v="1"/>
    <x v="7"/>
    <x v="0"/>
    <s v="XL"/>
    <s v="Black"/>
    <n v="76.5"/>
    <n v="0"/>
    <x v="67"/>
    <d v="2025-01-26T00:00:00"/>
    <x v="12"/>
    <n v="4.5999999999999996"/>
    <n v="4.5999999999999996"/>
    <b v="0"/>
    <s v="null"/>
    <s v="No Return"/>
    <n v="1300.5"/>
    <n v="2025"/>
    <s v="January"/>
    <n v="0"/>
    <n v="76.5"/>
    <n v="0"/>
    <s v="XL"/>
    <x v="3"/>
    <x v="2"/>
    <x v="2"/>
  </r>
  <r>
    <x v="68"/>
    <x v="5"/>
    <x v="7"/>
    <x v="0"/>
    <s v="XS"/>
    <s v="Green"/>
    <n v="137.19"/>
    <n v="9.5"/>
    <x v="68"/>
    <d v="2025-04-01T00:00:00"/>
    <x v="12"/>
    <s v="null"/>
    <n v="3"/>
    <b v="0"/>
    <s v="null"/>
    <s v="No Return"/>
    <n v="2110.66815"/>
    <n v="2025"/>
    <s v="April"/>
    <n v="13.033049999999999"/>
    <n v="124.15694999999999"/>
    <n v="0"/>
    <s v="XS"/>
    <x v="3"/>
    <x v="2"/>
    <x v="0"/>
  </r>
  <r>
    <x v="69"/>
    <x v="1"/>
    <x v="0"/>
    <x v="3"/>
    <s v="XL"/>
    <s v="Purple"/>
    <n v="48.92"/>
    <n v="19.8"/>
    <x v="69"/>
    <d v="2025-08-06T00:00:00"/>
    <x v="12"/>
    <n v="2.6"/>
    <n v="2.6"/>
    <b v="0"/>
    <s v="null"/>
    <s v="No Return"/>
    <n v="666.97528"/>
    <n v="2025"/>
    <s v="August"/>
    <n v="9.686160000000001"/>
    <n v="39.233840000000001"/>
    <n v="0"/>
    <s v="XL"/>
    <x v="3"/>
    <x v="2"/>
    <x v="1"/>
  </r>
  <r>
    <x v="70"/>
    <x v="3"/>
    <x v="5"/>
    <x v="1"/>
    <s v="XL"/>
    <s v="White"/>
    <n v="69.819999999999993"/>
    <n v="0"/>
    <x v="70"/>
    <d v="2025-08-06T00:00:00"/>
    <x v="16"/>
    <s v="null"/>
    <n v="3"/>
    <b v="1"/>
    <s v="Wrong Item"/>
    <s v="Wrong Item"/>
    <n v="3211.72"/>
    <n v="2025"/>
    <s v="August"/>
    <n v="0"/>
    <n v="69.819999999999993"/>
    <n v="1"/>
    <s v="XL"/>
    <x v="0"/>
    <x v="0"/>
    <x v="0"/>
  </r>
  <r>
    <x v="71"/>
    <x v="0"/>
    <x v="3"/>
    <x v="3"/>
    <s v="XXL"/>
    <s v="Red"/>
    <n v="199.39"/>
    <n v="7.4"/>
    <x v="71"/>
    <d v="2025-08-06T00:00:00"/>
    <x v="37"/>
    <s v="null"/>
    <n v="3"/>
    <b v="0"/>
    <s v="null"/>
    <s v="No Return"/>
    <n v="9047.1218599999993"/>
    <n v="2025"/>
    <s v="August"/>
    <n v="14.754860000000001"/>
    <n v="184.63513999999998"/>
    <n v="0"/>
    <s v="XXL"/>
    <x v="0"/>
    <x v="0"/>
    <x v="0"/>
  </r>
  <r>
    <x v="72"/>
    <x v="0"/>
    <x v="2"/>
    <x v="3"/>
    <s v="M"/>
    <s v="White"/>
    <n v="222.09"/>
    <n v="55.2"/>
    <x v="72"/>
    <d v="2025-08-06T00:00:00"/>
    <x v="30"/>
    <n v="4.5"/>
    <n v="4.5"/>
    <b v="0"/>
    <s v="null"/>
    <s v="No Return"/>
    <n v="2089.42272"/>
    <n v="2025"/>
    <s v="August"/>
    <n v="122.59368000000001"/>
    <n v="99.496319999999997"/>
    <n v="0"/>
    <s v="M"/>
    <x v="2"/>
    <x v="2"/>
    <x v="2"/>
  </r>
  <r>
    <x v="73"/>
    <x v="1"/>
    <x v="3"/>
    <x v="2"/>
    <s v="XS"/>
    <s v="Red"/>
    <n v="112.86"/>
    <n v="0"/>
    <x v="73"/>
    <d v="2025-08-06T00:00:00"/>
    <x v="38"/>
    <n v="2.9"/>
    <n v="2.9"/>
    <b v="0"/>
    <s v="null"/>
    <s v="No Return"/>
    <n v="902.88"/>
    <n v="2025"/>
    <s v="August"/>
    <n v="0"/>
    <n v="112.86"/>
    <n v="0"/>
    <s v="XS"/>
    <x v="1"/>
    <x v="1"/>
    <x v="1"/>
  </r>
  <r>
    <x v="74"/>
    <x v="5"/>
    <x v="3"/>
    <x v="0"/>
    <s v="XS"/>
    <s v="Green"/>
    <n v="100.96"/>
    <n v="0"/>
    <x v="74"/>
    <d v="2025-05-10T00:00:00"/>
    <x v="23"/>
    <n v="3.3"/>
    <n v="3.3"/>
    <b v="0"/>
    <s v="null"/>
    <s v="No Return"/>
    <n v="3230.72"/>
    <n v="2025"/>
    <s v="May"/>
    <n v="0"/>
    <n v="100.96"/>
    <n v="0"/>
    <s v="XS"/>
    <x v="0"/>
    <x v="2"/>
    <x v="0"/>
  </r>
  <r>
    <x v="75"/>
    <x v="0"/>
    <x v="6"/>
    <x v="0"/>
    <s v="XL"/>
    <s v="Green"/>
    <n v="243.56"/>
    <n v="48"/>
    <x v="75"/>
    <d v="2024-10-14T00:00:00"/>
    <x v="2"/>
    <n v="4.4000000000000004"/>
    <n v="4.4000000000000004"/>
    <b v="1"/>
    <s v="Changed Mind"/>
    <s v="Changed Mind"/>
    <n v="2786.3263999999999"/>
    <n v="2024"/>
    <s v="October"/>
    <n v="116.9088"/>
    <n v="126.6512"/>
    <n v="1"/>
    <s v="XL"/>
    <x v="2"/>
    <x v="2"/>
    <x v="2"/>
  </r>
  <r>
    <x v="76"/>
    <x v="5"/>
    <x v="3"/>
    <x v="0"/>
    <s v="XXL"/>
    <s v="Red"/>
    <n v="153.32"/>
    <n v="0"/>
    <x v="76"/>
    <d v="2024-09-13T00:00:00"/>
    <x v="9"/>
    <n v="2.9"/>
    <n v="2.9"/>
    <b v="0"/>
    <s v="null"/>
    <s v="No Return"/>
    <n v="6592.7599999999993"/>
    <n v="2024"/>
    <s v="September"/>
    <n v="0"/>
    <n v="153.32"/>
    <n v="0"/>
    <s v="XXL"/>
    <x v="0"/>
    <x v="0"/>
    <x v="1"/>
  </r>
  <r>
    <x v="77"/>
    <x v="2"/>
    <x v="1"/>
    <x v="2"/>
    <s v="null"/>
    <s v="Purple"/>
    <n v="42.95"/>
    <n v="22.5"/>
    <x v="77"/>
    <d v="2025-08-06T00:00:00"/>
    <x v="11"/>
    <n v="1.9"/>
    <n v="1.9"/>
    <b v="1"/>
    <s v="Size Issue"/>
    <s v="Size Issue"/>
    <n v="233.00375000000003"/>
    <n v="2025"/>
    <s v="August"/>
    <n v="9.6637500000000003"/>
    <n v="33.286250000000003"/>
    <n v="1"/>
    <s v="No Size"/>
    <x v="1"/>
    <x v="1"/>
    <x v="3"/>
  </r>
  <r>
    <x v="78"/>
    <x v="1"/>
    <x v="4"/>
    <x v="3"/>
    <s v="S"/>
    <s v="Green"/>
    <n v="30.79"/>
    <n v="0"/>
    <x v="78"/>
    <d v="2025-08-06T00:00:00"/>
    <x v="25"/>
    <n v="3.4"/>
    <n v="3.4"/>
    <b v="0"/>
    <s v="null"/>
    <s v="No Return"/>
    <n v="1108.44"/>
    <n v="2025"/>
    <s v="August"/>
    <n v="0"/>
    <n v="30.79"/>
    <n v="0"/>
    <s v="S"/>
    <x v="0"/>
    <x v="0"/>
    <x v="0"/>
  </r>
  <r>
    <x v="79"/>
    <x v="2"/>
    <x v="1"/>
    <x v="2"/>
    <s v="null"/>
    <s v="Brown"/>
    <n v="59.85"/>
    <n v="0"/>
    <x v="79"/>
    <d v="2025-08-06T00:00:00"/>
    <x v="5"/>
    <n v="4"/>
    <n v="4"/>
    <b v="0"/>
    <s v="null"/>
    <s v="No Return"/>
    <n v="2274.3000000000002"/>
    <n v="2025"/>
    <s v="August"/>
    <n v="0"/>
    <n v="59.85"/>
    <n v="0"/>
    <s v="No Size"/>
    <x v="0"/>
    <x v="0"/>
    <x v="2"/>
  </r>
  <r>
    <x v="80"/>
    <x v="1"/>
    <x v="2"/>
    <x v="0"/>
    <s v="S"/>
    <s v="Navy"/>
    <n v="78.16"/>
    <n v="19.100000000000001"/>
    <x v="80"/>
    <d v="2025-07-25T00:00:00"/>
    <x v="39"/>
    <s v="null"/>
    <n v="3"/>
    <b v="0"/>
    <s v="null"/>
    <s v="No Return"/>
    <n v="1454.3231199999998"/>
    <n v="2025"/>
    <s v="July"/>
    <n v="14.928559999999999"/>
    <n v="63.231439999999992"/>
    <n v="0"/>
    <s v="S"/>
    <x v="2"/>
    <x v="2"/>
    <x v="0"/>
  </r>
  <r>
    <x v="81"/>
    <x v="1"/>
    <x v="5"/>
    <x v="2"/>
    <s v="M"/>
    <s v="White"/>
    <n v="113.17"/>
    <n v="19.100000000000001"/>
    <x v="81"/>
    <d v="2025-08-06T00:00:00"/>
    <x v="34"/>
    <n v="4.9000000000000004"/>
    <n v="4.9000000000000004"/>
    <b v="0"/>
    <s v="null"/>
    <s v="No Return"/>
    <n v="1373.3179500000001"/>
    <n v="2025"/>
    <s v="August"/>
    <n v="21.615470000000002"/>
    <n v="91.55453"/>
    <n v="0"/>
    <s v="M"/>
    <x v="3"/>
    <x v="1"/>
    <x v="2"/>
  </r>
  <r>
    <x v="82"/>
    <x v="5"/>
    <x v="5"/>
    <x v="1"/>
    <s v="S"/>
    <s v="Blue"/>
    <n v="174.13"/>
    <n v="0"/>
    <x v="82"/>
    <d v="2025-08-06T00:00:00"/>
    <x v="40"/>
    <n v="3.7"/>
    <n v="3.7"/>
    <b v="0"/>
    <s v="null"/>
    <s v="No Return"/>
    <n v="5920.42"/>
    <n v="2025"/>
    <s v="August"/>
    <n v="0"/>
    <n v="174.13"/>
    <n v="0"/>
    <s v="S"/>
    <x v="0"/>
    <x v="2"/>
    <x v="0"/>
  </r>
  <r>
    <x v="83"/>
    <x v="3"/>
    <x v="0"/>
    <x v="3"/>
    <s v="XS"/>
    <s v="Purple"/>
    <n v="191.96"/>
    <n v="0"/>
    <x v="83"/>
    <d v="2025-08-06T00:00:00"/>
    <x v="29"/>
    <s v="null"/>
    <n v="3"/>
    <b v="0"/>
    <s v="null"/>
    <s v="No Return"/>
    <n v="9598"/>
    <n v="2025"/>
    <s v="August"/>
    <n v="0"/>
    <n v="191.96"/>
    <n v="0"/>
    <s v="XS"/>
    <x v="0"/>
    <x v="0"/>
    <x v="0"/>
  </r>
  <r>
    <x v="84"/>
    <x v="0"/>
    <x v="5"/>
    <x v="0"/>
    <s v="XL"/>
    <s v="Beige"/>
    <n v="222.55"/>
    <n v="22.6"/>
    <x v="84"/>
    <d v="2025-02-10T00:00:00"/>
    <x v="29"/>
    <s v="null"/>
    <n v="3"/>
    <b v="0"/>
    <s v="null"/>
    <s v="No Return"/>
    <n v="8612.6850000000013"/>
    <n v="2025"/>
    <s v="February"/>
    <n v="50.296300000000002"/>
    <n v="172.25370000000001"/>
    <n v="0"/>
    <s v="XL"/>
    <x v="0"/>
    <x v="0"/>
    <x v="0"/>
  </r>
  <r>
    <x v="85"/>
    <x v="4"/>
    <x v="7"/>
    <x v="1"/>
    <s v="XS"/>
    <s v="Black"/>
    <n v="37.85"/>
    <n v="11.9"/>
    <x v="85"/>
    <d v="2025-08-06T00:00:00"/>
    <x v="41"/>
    <n v="3.4"/>
    <n v="3.4"/>
    <b v="1"/>
    <s v="Changed Mind"/>
    <s v="Changed Mind"/>
    <n v="1500.5632499999999"/>
    <n v="2025"/>
    <s v="August"/>
    <n v="4.5041500000000001"/>
    <n v="33.345849999999999"/>
    <n v="1"/>
    <s v="XS"/>
    <x v="0"/>
    <x v="0"/>
    <x v="0"/>
  </r>
  <r>
    <x v="86"/>
    <x v="0"/>
    <x v="1"/>
    <x v="3"/>
    <s v="M"/>
    <s v="Gray"/>
    <n v="241.09"/>
    <n v="0"/>
    <x v="86"/>
    <d v="2025-08-06T00:00:00"/>
    <x v="42"/>
    <s v="null"/>
    <n v="3"/>
    <b v="0"/>
    <s v="null"/>
    <s v="No Return"/>
    <n v="6268.34"/>
    <n v="2025"/>
    <s v="August"/>
    <n v="0"/>
    <n v="241.09"/>
    <n v="0"/>
    <s v="M"/>
    <x v="2"/>
    <x v="2"/>
    <x v="0"/>
  </r>
  <r>
    <x v="87"/>
    <x v="5"/>
    <x v="2"/>
    <x v="0"/>
    <s v="S"/>
    <s v="Navy"/>
    <n v="136.97"/>
    <n v="0"/>
    <x v="87"/>
    <d v="2024-10-25T00:00:00"/>
    <x v="12"/>
    <n v="4.4000000000000004"/>
    <n v="4.4000000000000004"/>
    <b v="1"/>
    <s v="Quality Issue"/>
    <s v="Quality Issue"/>
    <n v="2328.4899999999998"/>
    <n v="2024"/>
    <s v="October"/>
    <n v="0"/>
    <n v="136.97"/>
    <n v="1"/>
    <s v="S"/>
    <x v="3"/>
    <x v="2"/>
    <x v="2"/>
  </r>
  <r>
    <x v="88"/>
    <x v="3"/>
    <x v="4"/>
    <x v="0"/>
    <s v="M"/>
    <s v="Blue"/>
    <n v="113.79"/>
    <n v="55.3"/>
    <x v="88"/>
    <d v="2024-12-29T00:00:00"/>
    <x v="6"/>
    <n v="4.0999999999999996"/>
    <n v="4.0999999999999996"/>
    <b v="0"/>
    <s v="null"/>
    <s v="No Return"/>
    <n v="2390.6141100000004"/>
    <n v="2024"/>
    <s v="December"/>
    <n v="62.925869999999996"/>
    <n v="50.86413000000001"/>
    <n v="0"/>
    <s v="M"/>
    <x v="0"/>
    <x v="0"/>
    <x v="2"/>
  </r>
  <r>
    <x v="89"/>
    <x v="4"/>
    <x v="4"/>
    <x v="3"/>
    <s v="XXL"/>
    <s v="White"/>
    <n v="93.23"/>
    <n v="40"/>
    <x v="89"/>
    <d v="2025-08-06T00:00:00"/>
    <x v="16"/>
    <n v="1.9"/>
    <n v="1.9"/>
    <b v="0"/>
    <s v="null"/>
    <s v="No Return"/>
    <n v="2573.1480000000001"/>
    <n v="2025"/>
    <s v="August"/>
    <n v="37.292000000000002"/>
    <n v="55.938000000000002"/>
    <n v="0"/>
    <s v="XXL"/>
    <x v="0"/>
    <x v="0"/>
    <x v="3"/>
  </r>
  <r>
    <x v="90"/>
    <x v="3"/>
    <x v="1"/>
    <x v="0"/>
    <s v="S"/>
    <s v="Navy"/>
    <n v="106.24"/>
    <n v="6.4"/>
    <x v="90"/>
    <d v="2024-09-09T00:00:00"/>
    <x v="29"/>
    <n v="1.5"/>
    <n v="1.5"/>
    <b v="0"/>
    <s v="null"/>
    <s v="No Return"/>
    <n v="4972.0319999999992"/>
    <n v="2024"/>
    <s v="September"/>
    <n v="6.7993600000000001"/>
    <n v="99.440639999999988"/>
    <n v="0"/>
    <s v="S"/>
    <x v="0"/>
    <x v="0"/>
    <x v="3"/>
  </r>
  <r>
    <x v="91"/>
    <x v="2"/>
    <x v="0"/>
    <x v="1"/>
    <s v="null"/>
    <s v="Brown"/>
    <n v="30.95"/>
    <n v="0"/>
    <x v="91"/>
    <d v="2025-08-06T00:00:00"/>
    <x v="33"/>
    <n v="3.1"/>
    <n v="3.1"/>
    <b v="1"/>
    <s v="Changed Mind"/>
    <s v="Changed Mind"/>
    <n v="835.65"/>
    <n v="2025"/>
    <s v="August"/>
    <n v="0"/>
    <n v="30.95"/>
    <n v="1"/>
    <s v="No Size"/>
    <x v="2"/>
    <x v="2"/>
    <x v="0"/>
  </r>
  <r>
    <x v="92"/>
    <x v="3"/>
    <x v="0"/>
    <x v="3"/>
    <s v="S"/>
    <s v="Black"/>
    <n v="76.92"/>
    <n v="49.5"/>
    <x v="92"/>
    <d v="2025-08-06T00:00:00"/>
    <x v="11"/>
    <n v="1.1000000000000001"/>
    <n v="1.1000000000000001"/>
    <b v="0"/>
    <s v="null"/>
    <s v="No Return"/>
    <n v="271.91219999999998"/>
    <n v="2025"/>
    <s v="August"/>
    <n v="38.075400000000002"/>
    <n v="38.8446"/>
    <n v="0"/>
    <s v="S"/>
    <x v="1"/>
    <x v="1"/>
    <x v="3"/>
  </r>
  <r>
    <x v="93"/>
    <x v="4"/>
    <x v="4"/>
    <x v="2"/>
    <s v="XS"/>
    <s v="Beige"/>
    <n v="80.64"/>
    <n v="0"/>
    <x v="93"/>
    <d v="2025-08-06T00:00:00"/>
    <x v="42"/>
    <s v="null"/>
    <n v="3"/>
    <b v="0"/>
    <s v="null"/>
    <s v="No Return"/>
    <n v="2096.64"/>
    <n v="2025"/>
    <s v="August"/>
    <n v="0"/>
    <n v="80.64"/>
    <n v="0"/>
    <s v="XS"/>
    <x v="2"/>
    <x v="2"/>
    <x v="0"/>
  </r>
  <r>
    <x v="94"/>
    <x v="4"/>
    <x v="0"/>
    <x v="2"/>
    <s v="XS"/>
    <s v="Beige"/>
    <n v="32.46"/>
    <n v="52.4"/>
    <x v="94"/>
    <d v="2025-08-06T00:00:00"/>
    <x v="7"/>
    <n v="3.9"/>
    <n v="3.9"/>
    <b v="0"/>
    <s v="null"/>
    <s v="No Return"/>
    <n v="216.31344000000001"/>
    <n v="2025"/>
    <s v="August"/>
    <n v="17.009040000000002"/>
    <n v="15.45096"/>
    <n v="0"/>
    <s v="XS"/>
    <x v="3"/>
    <x v="1"/>
    <x v="0"/>
  </r>
  <r>
    <x v="95"/>
    <x v="2"/>
    <x v="6"/>
    <x v="3"/>
    <s v="null"/>
    <s v="Black"/>
    <n v="54.79"/>
    <n v="0"/>
    <x v="95"/>
    <d v="2025-08-06T00:00:00"/>
    <x v="43"/>
    <n v="4.5"/>
    <n v="4.5"/>
    <b v="0"/>
    <s v="null"/>
    <s v="No Return"/>
    <n v="657.48"/>
    <n v="2025"/>
    <s v="August"/>
    <n v="0"/>
    <n v="54.79"/>
    <n v="0"/>
    <s v="No Size"/>
    <x v="3"/>
    <x v="1"/>
    <x v="2"/>
  </r>
  <r>
    <x v="96"/>
    <x v="4"/>
    <x v="4"/>
    <x v="1"/>
    <s v="M"/>
    <s v="Pink"/>
    <n v="71.14"/>
    <n v="56.4"/>
    <x v="96"/>
    <d v="2025-08-06T00:00:00"/>
    <x v="43"/>
    <n v="3.4"/>
    <n v="3.4"/>
    <b v="0"/>
    <s v="null"/>
    <s v="No Return"/>
    <n v="372.20448000000005"/>
    <n v="2025"/>
    <s v="August"/>
    <n v="40.122959999999999"/>
    <n v="31.017040000000005"/>
    <n v="0"/>
    <s v="M"/>
    <x v="3"/>
    <x v="1"/>
    <x v="0"/>
  </r>
  <r>
    <x v="97"/>
    <x v="4"/>
    <x v="5"/>
    <x v="3"/>
    <s v="XXL"/>
    <s v="Navy"/>
    <n v="57.85"/>
    <n v="0"/>
    <x v="97"/>
    <d v="2025-08-06T00:00:00"/>
    <x v="25"/>
    <n v="3.5"/>
    <n v="3.5"/>
    <b v="0"/>
    <s v="null"/>
    <s v="No Return"/>
    <n v="2082.6"/>
    <n v="2025"/>
    <s v="August"/>
    <n v="0"/>
    <n v="57.85"/>
    <n v="0"/>
    <s v="XXL"/>
    <x v="0"/>
    <x v="0"/>
    <x v="0"/>
  </r>
  <r>
    <x v="98"/>
    <x v="4"/>
    <x v="0"/>
    <x v="3"/>
    <s v="XS"/>
    <s v="Green"/>
    <n v="33.369999999999997"/>
    <n v="3"/>
    <x v="98"/>
    <d v="2025-08-06T00:00:00"/>
    <x v="24"/>
    <n v="1.3"/>
    <n v="1.3"/>
    <b v="0"/>
    <s v="null"/>
    <s v="No Return"/>
    <n v="1294.7559999999999"/>
    <n v="2025"/>
    <s v="August"/>
    <n v="1.0010999999999999"/>
    <n v="32.368899999999996"/>
    <n v="0"/>
    <s v="XS"/>
    <x v="0"/>
    <x v="0"/>
    <x v="3"/>
  </r>
  <r>
    <x v="99"/>
    <x v="1"/>
    <x v="6"/>
    <x v="3"/>
    <s v="L"/>
    <s v="Black"/>
    <n v="91.83"/>
    <n v="0"/>
    <x v="99"/>
    <d v="2025-08-06T00:00:00"/>
    <x v="10"/>
    <n v="4.9000000000000004"/>
    <n v="4.9000000000000004"/>
    <b v="0"/>
    <s v="null"/>
    <s v="No Return"/>
    <n v="3581.37"/>
    <n v="2025"/>
    <s v="August"/>
    <n v="0"/>
    <n v="91.83"/>
    <n v="0"/>
    <s v="L"/>
    <x v="0"/>
    <x v="0"/>
    <x v="2"/>
  </r>
  <r>
    <x v="100"/>
    <x v="4"/>
    <x v="0"/>
    <x v="2"/>
    <s v="L"/>
    <s v="White"/>
    <n v="60.12"/>
    <n v="19.5"/>
    <x v="100"/>
    <d v="2025-08-06T00:00:00"/>
    <x v="15"/>
    <n v="1"/>
    <n v="1"/>
    <b v="0"/>
    <s v="null"/>
    <s v="No Return"/>
    <n v="2032.6571999999996"/>
    <n v="2025"/>
    <s v="August"/>
    <n v="11.7234"/>
    <n v="48.396599999999992"/>
    <n v="0"/>
    <s v="L"/>
    <x v="0"/>
    <x v="0"/>
    <x v="3"/>
  </r>
  <r>
    <x v="101"/>
    <x v="5"/>
    <x v="2"/>
    <x v="1"/>
    <s v="S"/>
    <s v="White"/>
    <n v="163.5"/>
    <n v="0"/>
    <x v="101"/>
    <d v="2025-08-06T00:00:00"/>
    <x v="40"/>
    <n v="4.9000000000000004"/>
    <n v="4.9000000000000004"/>
    <b v="0"/>
    <s v="null"/>
    <s v="No Return"/>
    <n v="5559"/>
    <n v="2025"/>
    <s v="August"/>
    <n v="0"/>
    <n v="163.5"/>
    <n v="0"/>
    <s v="S"/>
    <x v="0"/>
    <x v="2"/>
    <x v="2"/>
  </r>
  <r>
    <x v="102"/>
    <x v="5"/>
    <x v="1"/>
    <x v="0"/>
    <s v="S"/>
    <s v="Beige"/>
    <n v="126.37"/>
    <n v="0"/>
    <x v="102"/>
    <d v="2024-11-08T00:00:00"/>
    <x v="17"/>
    <n v="1.8"/>
    <n v="1.8"/>
    <b v="0"/>
    <s v="null"/>
    <s v="No Return"/>
    <n v="3159.25"/>
    <n v="2024"/>
    <s v="November"/>
    <n v="0"/>
    <n v="126.37"/>
    <n v="0"/>
    <s v="S"/>
    <x v="2"/>
    <x v="2"/>
    <x v="3"/>
  </r>
  <r>
    <x v="103"/>
    <x v="4"/>
    <x v="1"/>
    <x v="1"/>
    <s v="L"/>
    <s v="Navy"/>
    <n v="50.01"/>
    <n v="58.2"/>
    <x v="103"/>
    <d v="2025-08-06T00:00:00"/>
    <x v="23"/>
    <n v="4.8"/>
    <n v="4.8"/>
    <b v="0"/>
    <s v="null"/>
    <s v="No Return"/>
    <n v="668.93375999999989"/>
    <n v="2025"/>
    <s v="August"/>
    <n v="29.105820000000001"/>
    <n v="20.904179999999997"/>
    <n v="0"/>
    <s v="L"/>
    <x v="0"/>
    <x v="2"/>
    <x v="2"/>
  </r>
  <r>
    <x v="104"/>
    <x v="3"/>
    <x v="4"/>
    <x v="1"/>
    <s v="S"/>
    <s v="Red"/>
    <n v="84.31"/>
    <n v="0"/>
    <x v="104"/>
    <d v="2025-08-06T00:00:00"/>
    <x v="4"/>
    <n v="3.9"/>
    <n v="3.9"/>
    <b v="0"/>
    <s v="null"/>
    <s v="No Return"/>
    <n v="843.1"/>
    <n v="2025"/>
    <s v="August"/>
    <n v="0"/>
    <n v="84.31"/>
    <n v="0"/>
    <s v="S"/>
    <x v="3"/>
    <x v="1"/>
    <x v="0"/>
  </r>
  <r>
    <x v="105"/>
    <x v="4"/>
    <x v="2"/>
    <x v="0"/>
    <s v="XL"/>
    <s v="Beige"/>
    <n v="100.98"/>
    <n v="0"/>
    <x v="105"/>
    <d v="2025-06-17T00:00:00"/>
    <x v="30"/>
    <n v="2.8"/>
    <n v="2.8"/>
    <b v="0"/>
    <s v="null"/>
    <s v="No Return"/>
    <n v="2120.58"/>
    <n v="2025"/>
    <s v="June"/>
    <n v="0"/>
    <n v="100.98"/>
    <n v="0"/>
    <s v="XL"/>
    <x v="2"/>
    <x v="2"/>
    <x v="1"/>
  </r>
  <r>
    <x v="106"/>
    <x v="4"/>
    <x v="2"/>
    <x v="3"/>
    <s v="M"/>
    <s v="Beige"/>
    <n v="38.020000000000003"/>
    <n v="0"/>
    <x v="106"/>
    <d v="2025-08-06T00:00:00"/>
    <x v="21"/>
    <n v="4.7"/>
    <n v="4.7"/>
    <b v="0"/>
    <s v="null"/>
    <s v="No Return"/>
    <n v="1672.88"/>
    <n v="2025"/>
    <s v="August"/>
    <n v="0"/>
    <n v="38.020000000000003"/>
    <n v="0"/>
    <s v="M"/>
    <x v="0"/>
    <x v="0"/>
    <x v="2"/>
  </r>
  <r>
    <x v="107"/>
    <x v="4"/>
    <x v="4"/>
    <x v="2"/>
    <s v="XL"/>
    <s v="Blue"/>
    <n v="63.85"/>
    <n v="0"/>
    <x v="107"/>
    <d v="2025-08-06T00:00:00"/>
    <x v="44"/>
    <s v="null"/>
    <n v="3"/>
    <b v="0"/>
    <s v="null"/>
    <s v="No Return"/>
    <n v="2617.85"/>
    <n v="2025"/>
    <s v="August"/>
    <n v="0"/>
    <n v="63.85"/>
    <n v="0"/>
    <s v="XL"/>
    <x v="0"/>
    <x v="0"/>
    <x v="0"/>
  </r>
  <r>
    <x v="108"/>
    <x v="3"/>
    <x v="4"/>
    <x v="2"/>
    <s v="XS"/>
    <s v="Navy"/>
    <n v="183.15"/>
    <n v="0"/>
    <x v="108"/>
    <d v="2025-08-06T00:00:00"/>
    <x v="39"/>
    <n v="4.0999999999999996"/>
    <n v="4.0999999999999996"/>
    <b v="0"/>
    <s v="null"/>
    <s v="No Return"/>
    <n v="4212.45"/>
    <n v="2025"/>
    <s v="August"/>
    <n v="0"/>
    <n v="183.15"/>
    <n v="0"/>
    <s v="XS"/>
    <x v="2"/>
    <x v="2"/>
    <x v="2"/>
  </r>
  <r>
    <x v="109"/>
    <x v="5"/>
    <x v="0"/>
    <x v="1"/>
    <s v="S"/>
    <s v="Gray"/>
    <n v="91"/>
    <n v="59.5"/>
    <x v="109"/>
    <d v="2025-08-06T00:00:00"/>
    <x v="20"/>
    <n v="3.9"/>
    <n v="3.9"/>
    <b v="0"/>
    <s v="null"/>
    <s v="No Return"/>
    <n v="184.27500000000003"/>
    <n v="2025"/>
    <s v="August"/>
    <n v="54.144999999999996"/>
    <n v="36.855000000000004"/>
    <n v="0"/>
    <s v="S"/>
    <x v="1"/>
    <x v="1"/>
    <x v="0"/>
  </r>
  <r>
    <x v="110"/>
    <x v="0"/>
    <x v="1"/>
    <x v="0"/>
    <s v="L"/>
    <s v="Black"/>
    <n v="92.83"/>
    <n v="0"/>
    <x v="110"/>
    <d v="2025-07-20T00:00:00"/>
    <x v="45"/>
    <n v="1.2"/>
    <n v="1.2"/>
    <b v="0"/>
    <s v="null"/>
    <s v="No Return"/>
    <n v="835.47"/>
    <n v="2025"/>
    <s v="July"/>
    <n v="0"/>
    <n v="92.83"/>
    <n v="0"/>
    <s v="L"/>
    <x v="1"/>
    <x v="1"/>
    <x v="3"/>
  </r>
  <r>
    <x v="111"/>
    <x v="2"/>
    <x v="2"/>
    <x v="1"/>
    <s v="null"/>
    <s v="Brown"/>
    <n v="34.450000000000003"/>
    <n v="0"/>
    <x v="111"/>
    <d v="2025-08-06T00:00:00"/>
    <x v="46"/>
    <n v="4.5"/>
    <n v="4.5"/>
    <b v="0"/>
    <s v="null"/>
    <s v="No Return"/>
    <n v="137.80000000000001"/>
    <n v="2025"/>
    <s v="August"/>
    <n v="0"/>
    <n v="34.450000000000003"/>
    <n v="0"/>
    <s v="No Size"/>
    <x v="1"/>
    <x v="1"/>
    <x v="2"/>
  </r>
  <r>
    <x v="112"/>
    <x v="5"/>
    <x v="4"/>
    <x v="2"/>
    <s v="S"/>
    <s v="Purple"/>
    <n v="128.15"/>
    <n v="50"/>
    <x v="112"/>
    <d v="2025-08-06T00:00:00"/>
    <x v="18"/>
    <n v="3.2"/>
    <n v="3.2"/>
    <b v="0"/>
    <s v="null"/>
    <s v="No Return"/>
    <n v="1794.1000000000001"/>
    <n v="2025"/>
    <s v="August"/>
    <n v="64.075000000000003"/>
    <n v="64.075000000000003"/>
    <n v="0"/>
    <s v="S"/>
    <x v="2"/>
    <x v="2"/>
    <x v="0"/>
  </r>
  <r>
    <x v="113"/>
    <x v="1"/>
    <x v="3"/>
    <x v="3"/>
    <s v="XXL"/>
    <s v="Red"/>
    <n v="99.62"/>
    <n v="33.799999999999997"/>
    <x v="113"/>
    <d v="2025-08-06T00:00:00"/>
    <x v="33"/>
    <n v="2.1"/>
    <n v="2.1"/>
    <b v="0"/>
    <s v="null"/>
    <s v="No Return"/>
    <n v="1780.60788"/>
    <n v="2025"/>
    <s v="August"/>
    <n v="33.671559999999999"/>
    <n v="65.948440000000005"/>
    <n v="0"/>
    <s v="XXL"/>
    <x v="2"/>
    <x v="2"/>
    <x v="1"/>
  </r>
  <r>
    <x v="114"/>
    <x v="4"/>
    <x v="7"/>
    <x v="1"/>
    <s v="S"/>
    <s v="Pink"/>
    <n v="87.39"/>
    <n v="25.5"/>
    <x v="114"/>
    <d v="2025-08-06T00:00:00"/>
    <x v="38"/>
    <n v="2.2999999999999998"/>
    <n v="2.2999999999999998"/>
    <b v="0"/>
    <s v="null"/>
    <s v="No Return"/>
    <n v="520.84439999999995"/>
    <n v="2025"/>
    <s v="August"/>
    <n v="22.28445"/>
    <n v="65.105549999999994"/>
    <n v="0"/>
    <s v="S"/>
    <x v="1"/>
    <x v="1"/>
    <x v="1"/>
  </r>
  <r>
    <x v="115"/>
    <x v="1"/>
    <x v="0"/>
    <x v="0"/>
    <s v="XXL"/>
    <s v="Brown"/>
    <n v="49.67"/>
    <n v="0"/>
    <x v="115"/>
    <d v="2024-09-06T00:00:00"/>
    <x v="0"/>
    <n v="2.2999999999999998"/>
    <n v="2.2999999999999998"/>
    <b v="0"/>
    <s v="null"/>
    <s v="No Return"/>
    <n v="1837.79"/>
    <n v="2024"/>
    <s v="September"/>
    <n v="0"/>
    <n v="49.67"/>
    <n v="0"/>
    <s v="XXL"/>
    <x v="0"/>
    <x v="0"/>
    <x v="1"/>
  </r>
  <r>
    <x v="116"/>
    <x v="2"/>
    <x v="1"/>
    <x v="2"/>
    <s v="null"/>
    <s v="Brown"/>
    <n v="72.040000000000006"/>
    <n v="0"/>
    <x v="116"/>
    <d v="2025-08-06T00:00:00"/>
    <x v="3"/>
    <s v="null"/>
    <n v="3"/>
    <b v="1"/>
    <s v="Wrong Item"/>
    <s v="Wrong Item"/>
    <n v="3457.92"/>
    <n v="2025"/>
    <s v="August"/>
    <n v="0"/>
    <n v="72.040000000000006"/>
    <n v="1"/>
    <s v="No Size"/>
    <x v="0"/>
    <x v="0"/>
    <x v="0"/>
  </r>
  <r>
    <x v="117"/>
    <x v="5"/>
    <x v="0"/>
    <x v="0"/>
    <s v="M"/>
    <s v="Navy"/>
    <n v="133.82"/>
    <n v="0"/>
    <x v="117"/>
    <d v="2024-11-25T00:00:00"/>
    <x v="43"/>
    <n v="1.7"/>
    <n v="1.7"/>
    <b v="0"/>
    <s v="null"/>
    <s v="No Return"/>
    <n v="1605.84"/>
    <n v="2024"/>
    <s v="November"/>
    <n v="0"/>
    <n v="133.82"/>
    <n v="0"/>
    <s v="M"/>
    <x v="3"/>
    <x v="1"/>
    <x v="3"/>
  </r>
  <r>
    <x v="118"/>
    <x v="4"/>
    <x v="1"/>
    <x v="1"/>
    <s v="S"/>
    <s v="Black"/>
    <n v="62.93"/>
    <n v="0"/>
    <x v="118"/>
    <d v="2025-08-06T00:00:00"/>
    <x v="37"/>
    <s v="null"/>
    <n v="3"/>
    <b v="0"/>
    <s v="null"/>
    <s v="No Return"/>
    <n v="3083.57"/>
    <n v="2025"/>
    <s v="August"/>
    <n v="0"/>
    <n v="62.93"/>
    <n v="0"/>
    <s v="S"/>
    <x v="0"/>
    <x v="0"/>
    <x v="0"/>
  </r>
  <r>
    <x v="119"/>
    <x v="0"/>
    <x v="0"/>
    <x v="0"/>
    <s v="L"/>
    <s v="Red"/>
    <n v="248.58"/>
    <n v="0"/>
    <x v="119"/>
    <d v="2025-07-04T00:00:00"/>
    <x v="33"/>
    <n v="1.5"/>
    <n v="1.5"/>
    <b v="0"/>
    <s v="null"/>
    <s v="No Return"/>
    <n v="6711.6600000000008"/>
    <n v="2025"/>
    <s v="July"/>
    <n v="0"/>
    <n v="248.58"/>
    <n v="0"/>
    <s v="L"/>
    <x v="2"/>
    <x v="2"/>
    <x v="3"/>
  </r>
  <r>
    <x v="120"/>
    <x v="3"/>
    <x v="1"/>
    <x v="2"/>
    <s v="XXL"/>
    <s v="Navy"/>
    <n v="61.08"/>
    <n v="0"/>
    <x v="120"/>
    <d v="2025-08-06T00:00:00"/>
    <x v="33"/>
    <s v="null"/>
    <n v="3"/>
    <b v="1"/>
    <s v="Changed Mind"/>
    <s v="Changed Mind"/>
    <n v="1649.1599999999999"/>
    <n v="2025"/>
    <s v="August"/>
    <n v="0"/>
    <n v="61.08"/>
    <n v="1"/>
    <s v="XXL"/>
    <x v="2"/>
    <x v="2"/>
    <x v="0"/>
  </r>
  <r>
    <x v="121"/>
    <x v="4"/>
    <x v="6"/>
    <x v="1"/>
    <s v="S"/>
    <s v="Red"/>
    <n v="109.12"/>
    <n v="0"/>
    <x v="121"/>
    <d v="2025-08-06T00:00:00"/>
    <x v="40"/>
    <s v="null"/>
    <n v="3"/>
    <b v="0"/>
    <s v="null"/>
    <s v="No Return"/>
    <n v="3710.08"/>
    <n v="2025"/>
    <s v="August"/>
    <n v="0"/>
    <n v="109.12"/>
    <n v="0"/>
    <s v="S"/>
    <x v="0"/>
    <x v="2"/>
    <x v="0"/>
  </r>
  <r>
    <x v="122"/>
    <x v="0"/>
    <x v="0"/>
    <x v="1"/>
    <s v="XXL"/>
    <s v="Purple"/>
    <n v="82.91"/>
    <n v="45.9"/>
    <x v="122"/>
    <d v="2025-08-06T00:00:00"/>
    <x v="47"/>
    <s v="null"/>
    <n v="3"/>
    <b v="1"/>
    <s v="Quality Issue"/>
    <s v="Quality Issue"/>
    <n v="1076.50344"/>
    <n v="2025"/>
    <s v="August"/>
    <n v="38.055689999999998"/>
    <n v="44.854309999999998"/>
    <n v="1"/>
    <s v="XXL"/>
    <x v="2"/>
    <x v="2"/>
    <x v="0"/>
  </r>
  <r>
    <x v="123"/>
    <x v="3"/>
    <x v="4"/>
    <x v="3"/>
    <s v="XS"/>
    <s v="Purple"/>
    <n v="113.53"/>
    <n v="10.9"/>
    <x v="123"/>
    <d v="2025-08-06T00:00:00"/>
    <x v="24"/>
    <n v="2.8"/>
    <n v="2.8"/>
    <b v="0"/>
    <s v="null"/>
    <s v="No Return"/>
    <n v="4046.2092000000002"/>
    <n v="2025"/>
    <s v="August"/>
    <n v="12.37477"/>
    <n v="101.15523"/>
    <n v="0"/>
    <s v="XS"/>
    <x v="0"/>
    <x v="0"/>
    <x v="1"/>
  </r>
  <r>
    <x v="124"/>
    <x v="2"/>
    <x v="1"/>
    <x v="1"/>
    <s v="null"/>
    <s v="Brown"/>
    <n v="38.89"/>
    <n v="51.5"/>
    <x v="124"/>
    <d v="2025-08-06T00:00:00"/>
    <x v="18"/>
    <n v="4.3"/>
    <n v="4.3"/>
    <b v="0"/>
    <s v="null"/>
    <s v="No Return"/>
    <n v="528.12620000000004"/>
    <n v="2025"/>
    <s v="August"/>
    <n v="20.02835"/>
    <n v="18.861650000000001"/>
    <n v="0"/>
    <s v="No Size"/>
    <x v="2"/>
    <x v="2"/>
    <x v="2"/>
  </r>
  <r>
    <x v="125"/>
    <x v="5"/>
    <x v="6"/>
    <x v="0"/>
    <s v="XXL"/>
    <s v="Black"/>
    <n v="53.01"/>
    <n v="45.9"/>
    <x v="125"/>
    <d v="2025-01-14T00:00:00"/>
    <x v="0"/>
    <n v="3.7"/>
    <n v="3.7"/>
    <b v="0"/>
    <s v="null"/>
    <s v="No Return"/>
    <n v="1061.1011699999999"/>
    <n v="2025"/>
    <s v="January"/>
    <n v="24.331589999999998"/>
    <n v="28.67841"/>
    <n v="0"/>
    <s v="XXL"/>
    <x v="0"/>
    <x v="0"/>
    <x v="0"/>
  </r>
  <r>
    <x v="126"/>
    <x v="3"/>
    <x v="5"/>
    <x v="0"/>
    <s v="XXL"/>
    <s v="Blue"/>
    <n v="81.64"/>
    <n v="0"/>
    <x v="126"/>
    <d v="2024-12-06T00:00:00"/>
    <x v="29"/>
    <n v="1.1000000000000001"/>
    <n v="1.1000000000000001"/>
    <b v="0"/>
    <s v="null"/>
    <s v="No Return"/>
    <n v="4082"/>
    <n v="2024"/>
    <s v="December"/>
    <n v="0"/>
    <n v="81.64"/>
    <n v="0"/>
    <s v="XXL"/>
    <x v="0"/>
    <x v="0"/>
    <x v="3"/>
  </r>
  <r>
    <x v="127"/>
    <x v="3"/>
    <x v="5"/>
    <x v="0"/>
    <s v="XXL"/>
    <s v="White"/>
    <n v="125.24"/>
    <n v="21.5"/>
    <x v="127"/>
    <d v="2024-09-06T00:00:00"/>
    <x v="11"/>
    <n v="2.9"/>
    <n v="2.9"/>
    <b v="0"/>
    <s v="null"/>
    <s v="No Return"/>
    <n v="688.19380000000001"/>
    <n v="2024"/>
    <s v="September"/>
    <n v="26.926599999999997"/>
    <n v="98.313400000000001"/>
    <n v="0"/>
    <s v="XXL"/>
    <x v="1"/>
    <x v="1"/>
    <x v="1"/>
  </r>
  <r>
    <x v="128"/>
    <x v="0"/>
    <x v="5"/>
    <x v="0"/>
    <s v="XS"/>
    <s v="Pink"/>
    <n v="98.61"/>
    <n v="0"/>
    <x v="128"/>
    <d v="2025-03-05T00:00:00"/>
    <x v="14"/>
    <n v="2.6"/>
    <n v="2.6"/>
    <b v="0"/>
    <s v="null"/>
    <s v="No Return"/>
    <n v="98.61"/>
    <n v="2025"/>
    <s v="March"/>
    <n v="0"/>
    <n v="98.61"/>
    <n v="0"/>
    <s v="XS"/>
    <x v="1"/>
    <x v="1"/>
    <x v="1"/>
  </r>
  <r>
    <x v="129"/>
    <x v="3"/>
    <x v="6"/>
    <x v="2"/>
    <s v="XS"/>
    <s v="Blue"/>
    <n v="77.540000000000006"/>
    <n v="0"/>
    <x v="129"/>
    <d v="2025-08-06T00:00:00"/>
    <x v="25"/>
    <n v="3.4"/>
    <n v="3.4"/>
    <b v="0"/>
    <s v="null"/>
    <s v="No Return"/>
    <n v="2791.44"/>
    <n v="2025"/>
    <s v="August"/>
    <n v="0"/>
    <n v="77.540000000000006"/>
    <n v="0"/>
    <s v="XS"/>
    <x v="0"/>
    <x v="0"/>
    <x v="0"/>
  </r>
  <r>
    <x v="130"/>
    <x v="5"/>
    <x v="2"/>
    <x v="0"/>
    <s v="XL"/>
    <s v="Purple"/>
    <n v="79.13"/>
    <n v="0"/>
    <x v="130"/>
    <d v="2024-11-16T00:00:00"/>
    <x v="26"/>
    <n v="3.6"/>
    <n v="3.6"/>
    <b v="0"/>
    <s v="null"/>
    <s v="No Return"/>
    <n v="870.43"/>
    <n v="2024"/>
    <s v="November"/>
    <n v="0"/>
    <n v="79.13"/>
    <n v="0"/>
    <s v="XL"/>
    <x v="3"/>
    <x v="1"/>
    <x v="0"/>
  </r>
  <r>
    <x v="131"/>
    <x v="4"/>
    <x v="3"/>
    <x v="0"/>
    <s v="S"/>
    <s v="Green"/>
    <n v="96.11"/>
    <n v="0"/>
    <x v="131"/>
    <d v="2025-04-12T00:00:00"/>
    <x v="28"/>
    <n v="4.2"/>
    <n v="4.2"/>
    <b v="0"/>
    <s v="null"/>
    <s v="No Return"/>
    <n v="1249.43"/>
    <n v="2025"/>
    <s v="April"/>
    <n v="0"/>
    <n v="96.11"/>
    <n v="0"/>
    <s v="S"/>
    <x v="3"/>
    <x v="1"/>
    <x v="2"/>
  </r>
  <r>
    <x v="132"/>
    <x v="1"/>
    <x v="3"/>
    <x v="0"/>
    <s v="XL"/>
    <s v="White"/>
    <n v="116.61"/>
    <n v="0"/>
    <x v="132"/>
    <d v="2024-11-04T00:00:00"/>
    <x v="22"/>
    <s v="null"/>
    <n v="3"/>
    <b v="0"/>
    <s v="null"/>
    <s v="No Return"/>
    <n v="3614.91"/>
    <n v="2024"/>
    <s v="November"/>
    <n v="0"/>
    <n v="116.61"/>
    <n v="0"/>
    <s v="XL"/>
    <x v="0"/>
    <x v="2"/>
    <x v="0"/>
  </r>
  <r>
    <x v="133"/>
    <x v="2"/>
    <x v="5"/>
    <x v="1"/>
    <s v="null"/>
    <s v="Blue"/>
    <n v="57.8"/>
    <n v="27"/>
    <x v="133"/>
    <d v="2025-08-06T00:00:00"/>
    <x v="45"/>
    <n v="1.8"/>
    <n v="1.8"/>
    <b v="0"/>
    <s v="null"/>
    <s v="No Return"/>
    <n v="379.74599999999998"/>
    <n v="2025"/>
    <s v="August"/>
    <n v="15.606"/>
    <n v="42.193999999999996"/>
    <n v="0"/>
    <s v="No Size"/>
    <x v="1"/>
    <x v="1"/>
    <x v="3"/>
  </r>
  <r>
    <x v="134"/>
    <x v="1"/>
    <x v="4"/>
    <x v="0"/>
    <s v="S"/>
    <s v="White"/>
    <n v="110.78"/>
    <n v="0"/>
    <x v="134"/>
    <d v="2025-01-13T00:00:00"/>
    <x v="45"/>
    <n v="1.4"/>
    <n v="1.4"/>
    <b v="0"/>
    <s v="null"/>
    <s v="No Return"/>
    <n v="997.02"/>
    <n v="2025"/>
    <s v="January"/>
    <n v="0"/>
    <n v="110.78"/>
    <n v="0"/>
    <s v="S"/>
    <x v="1"/>
    <x v="1"/>
    <x v="3"/>
  </r>
  <r>
    <x v="135"/>
    <x v="1"/>
    <x v="6"/>
    <x v="0"/>
    <s v="L"/>
    <s v="Black"/>
    <n v="112.63"/>
    <n v="0"/>
    <x v="135"/>
    <d v="2024-10-14T00:00:00"/>
    <x v="29"/>
    <n v="3.6"/>
    <n v="3.6"/>
    <b v="1"/>
    <s v="Quality Issue"/>
    <s v="Quality Issue"/>
    <n v="5631.5"/>
    <n v="2024"/>
    <s v="October"/>
    <n v="0"/>
    <n v="112.63"/>
    <n v="1"/>
    <s v="L"/>
    <x v="0"/>
    <x v="0"/>
    <x v="0"/>
  </r>
  <r>
    <x v="136"/>
    <x v="1"/>
    <x v="4"/>
    <x v="3"/>
    <s v="XS"/>
    <s v="Purple"/>
    <n v="89.36"/>
    <n v="0"/>
    <x v="136"/>
    <d v="2025-08-06T00:00:00"/>
    <x v="47"/>
    <n v="4.3"/>
    <n v="4.3"/>
    <b v="1"/>
    <s v="Damaged"/>
    <s v="Damaged"/>
    <n v="2144.64"/>
    <n v="2025"/>
    <s v="August"/>
    <n v="0"/>
    <n v="89.36"/>
    <n v="1"/>
    <s v="XS"/>
    <x v="2"/>
    <x v="2"/>
    <x v="2"/>
  </r>
  <r>
    <x v="137"/>
    <x v="0"/>
    <x v="7"/>
    <x v="2"/>
    <s v="M"/>
    <s v="Pink"/>
    <n v="127.99"/>
    <n v="0"/>
    <x v="137"/>
    <d v="2025-08-06T00:00:00"/>
    <x v="13"/>
    <s v="null"/>
    <n v="3"/>
    <b v="0"/>
    <s v="null"/>
    <s v="No Return"/>
    <n v="2047.84"/>
    <n v="2025"/>
    <s v="August"/>
    <n v="0"/>
    <n v="127.99"/>
    <n v="0"/>
    <s v="M"/>
    <x v="3"/>
    <x v="2"/>
    <x v="0"/>
  </r>
  <r>
    <x v="138"/>
    <x v="4"/>
    <x v="0"/>
    <x v="1"/>
    <s v="XXL"/>
    <s v="Beige"/>
    <n v="54.88"/>
    <n v="58.8"/>
    <x v="138"/>
    <d v="2025-08-06T00:00:00"/>
    <x v="29"/>
    <n v="3.5"/>
    <n v="3.5"/>
    <b v="0"/>
    <s v="null"/>
    <s v="No Return"/>
    <n v="1130.5280000000002"/>
    <n v="2025"/>
    <s v="August"/>
    <n v="32.269440000000003"/>
    <n v="22.610560000000003"/>
    <n v="0"/>
    <s v="XXL"/>
    <x v="0"/>
    <x v="0"/>
    <x v="0"/>
  </r>
  <r>
    <x v="139"/>
    <x v="3"/>
    <x v="1"/>
    <x v="0"/>
    <s v="L"/>
    <s v="White"/>
    <n v="154.13"/>
    <n v="0"/>
    <x v="139"/>
    <d v="2024-10-01T00:00:00"/>
    <x v="22"/>
    <n v="4.0999999999999996"/>
    <n v="4.0999999999999996"/>
    <b v="1"/>
    <s v="Size Issue"/>
    <s v="Size Issue"/>
    <n v="4778.03"/>
    <n v="2024"/>
    <s v="October"/>
    <n v="0"/>
    <n v="154.13"/>
    <n v="1"/>
    <s v="L"/>
    <x v="0"/>
    <x v="2"/>
    <x v="2"/>
  </r>
  <r>
    <x v="140"/>
    <x v="5"/>
    <x v="5"/>
    <x v="0"/>
    <s v="XS"/>
    <s v="Gray"/>
    <n v="131.5"/>
    <n v="0"/>
    <x v="140"/>
    <d v="2024-11-03T00:00:00"/>
    <x v="20"/>
    <s v="null"/>
    <n v="3"/>
    <b v="0"/>
    <s v="null"/>
    <s v="No Return"/>
    <n v="657.5"/>
    <n v="2024"/>
    <s v="November"/>
    <n v="0"/>
    <n v="131.5"/>
    <n v="0"/>
    <s v="XS"/>
    <x v="1"/>
    <x v="1"/>
    <x v="0"/>
  </r>
  <r>
    <x v="141"/>
    <x v="0"/>
    <x v="6"/>
    <x v="3"/>
    <s v="M"/>
    <s v="Blue"/>
    <n v="133.26"/>
    <n v="0"/>
    <x v="141"/>
    <d v="2025-08-06T00:00:00"/>
    <x v="48"/>
    <n v="1.3"/>
    <n v="1.3"/>
    <b v="0"/>
    <s v="null"/>
    <s v="No Return"/>
    <n v="3864.54"/>
    <n v="2025"/>
    <s v="August"/>
    <n v="0"/>
    <n v="133.26"/>
    <n v="0"/>
    <s v="M"/>
    <x v="2"/>
    <x v="2"/>
    <x v="3"/>
  </r>
  <r>
    <x v="142"/>
    <x v="3"/>
    <x v="7"/>
    <x v="1"/>
    <s v="XL"/>
    <s v="Red"/>
    <n v="173.91"/>
    <n v="0"/>
    <x v="142"/>
    <d v="2025-08-06T00:00:00"/>
    <x v="30"/>
    <s v="null"/>
    <n v="3"/>
    <b v="0"/>
    <s v="null"/>
    <s v="No Return"/>
    <n v="3652.11"/>
    <n v="2025"/>
    <s v="August"/>
    <n v="0"/>
    <n v="173.91"/>
    <n v="0"/>
    <s v="XL"/>
    <x v="2"/>
    <x v="2"/>
    <x v="0"/>
  </r>
  <r>
    <x v="143"/>
    <x v="1"/>
    <x v="4"/>
    <x v="0"/>
    <s v="L"/>
    <s v="Beige"/>
    <n v="102.99"/>
    <n v="0"/>
    <x v="143"/>
    <d v="2025-07-16T00:00:00"/>
    <x v="44"/>
    <n v="3.9"/>
    <n v="3.9"/>
    <b v="0"/>
    <s v="null"/>
    <s v="No Return"/>
    <n v="4222.59"/>
    <n v="2025"/>
    <s v="July"/>
    <n v="0"/>
    <n v="102.99"/>
    <n v="0"/>
    <s v="L"/>
    <x v="0"/>
    <x v="0"/>
    <x v="0"/>
  </r>
  <r>
    <x v="144"/>
    <x v="0"/>
    <x v="0"/>
    <x v="0"/>
    <s v="L"/>
    <s v="Beige"/>
    <n v="87.78"/>
    <n v="45.3"/>
    <x v="144"/>
    <d v="2025-02-17T00:00:00"/>
    <x v="40"/>
    <n v="1.8"/>
    <n v="1.8"/>
    <b v="0"/>
    <s v="null"/>
    <s v="No Return"/>
    <n v="1632.5324400000002"/>
    <n v="2025"/>
    <s v="February"/>
    <n v="39.764339999999997"/>
    <n v="48.015660000000004"/>
    <n v="0"/>
    <s v="L"/>
    <x v="0"/>
    <x v="2"/>
    <x v="3"/>
  </r>
  <r>
    <x v="145"/>
    <x v="1"/>
    <x v="1"/>
    <x v="1"/>
    <s v="null"/>
    <s v="Beige"/>
    <n v="91.8"/>
    <n v="15.8"/>
    <x v="145"/>
    <d v="2025-08-06T00:00:00"/>
    <x v="35"/>
    <n v="4.2"/>
    <n v="4.2"/>
    <b v="0"/>
    <s v="null"/>
    <s v="No Return"/>
    <n v="2318.8679999999999"/>
    <n v="2025"/>
    <s v="August"/>
    <n v="14.5044"/>
    <n v="77.295599999999993"/>
    <n v="0"/>
    <s v="No Size"/>
    <x v="0"/>
    <x v="2"/>
    <x v="2"/>
  </r>
  <r>
    <x v="146"/>
    <x v="1"/>
    <x v="0"/>
    <x v="1"/>
    <s v="L"/>
    <s v="White"/>
    <n v="107.32"/>
    <n v="25.4"/>
    <x v="146"/>
    <d v="2025-08-06T00:00:00"/>
    <x v="29"/>
    <n v="4.4000000000000004"/>
    <n v="4.4000000000000004"/>
    <b v="0"/>
    <s v="null"/>
    <s v="No Return"/>
    <n v="4003.0359999999996"/>
    <n v="2025"/>
    <s v="August"/>
    <n v="27.25928"/>
    <n v="80.060719999999989"/>
    <n v="0"/>
    <s v="L"/>
    <x v="0"/>
    <x v="0"/>
    <x v="2"/>
  </r>
  <r>
    <x v="147"/>
    <x v="4"/>
    <x v="2"/>
    <x v="0"/>
    <s v="XXL"/>
    <s v="Brown"/>
    <n v="67.69"/>
    <n v="57.3"/>
    <x v="147"/>
    <d v="2025-07-24T00:00:00"/>
    <x v="29"/>
    <n v="4.5999999999999996"/>
    <n v="4.5999999999999996"/>
    <b v="0"/>
    <s v="null"/>
    <s v="No Return"/>
    <n v="1445.1815000000001"/>
    <n v="2025"/>
    <s v="July"/>
    <n v="38.786369999999998"/>
    <n v="28.903630000000003"/>
    <n v="0"/>
    <s v="XXL"/>
    <x v="0"/>
    <x v="0"/>
    <x v="2"/>
  </r>
  <r>
    <x v="148"/>
    <x v="1"/>
    <x v="5"/>
    <x v="3"/>
    <s v="M"/>
    <s v="Beige"/>
    <n v="68.11"/>
    <n v="46"/>
    <x v="148"/>
    <d v="2025-08-06T00:00:00"/>
    <x v="8"/>
    <n v="2.5"/>
    <n v="2.5"/>
    <b v="0"/>
    <s v="null"/>
    <s v="No Return"/>
    <n v="110.3382"/>
    <n v="2025"/>
    <s v="August"/>
    <n v="31.3306"/>
    <n v="36.779400000000003"/>
    <n v="0"/>
    <s v="M"/>
    <x v="1"/>
    <x v="1"/>
    <x v="1"/>
  </r>
  <r>
    <x v="149"/>
    <x v="3"/>
    <x v="2"/>
    <x v="0"/>
    <s v="L"/>
    <s v="Blue"/>
    <n v="94.29"/>
    <n v="0"/>
    <x v="149"/>
    <d v="2024-09-15T00:00:00"/>
    <x v="49"/>
    <n v="1.7"/>
    <n v="1.7"/>
    <b v="0"/>
    <s v="null"/>
    <s v="No Return"/>
    <n v="1697.22"/>
    <n v="2024"/>
    <s v="September"/>
    <n v="0"/>
    <n v="94.29"/>
    <n v="0"/>
    <s v="L"/>
    <x v="3"/>
    <x v="2"/>
    <x v="3"/>
  </r>
  <r>
    <x v="150"/>
    <x v="1"/>
    <x v="5"/>
    <x v="1"/>
    <s v="XL"/>
    <s v="Gray"/>
    <n v="94.97"/>
    <n v="0"/>
    <x v="150"/>
    <d v="2025-08-06T00:00:00"/>
    <x v="16"/>
    <n v="4.3"/>
    <n v="4.3"/>
    <b v="0"/>
    <s v="null"/>
    <s v="No Return"/>
    <n v="4368.62"/>
    <n v="2025"/>
    <s v="August"/>
    <n v="0"/>
    <n v="94.97"/>
    <n v="0"/>
    <s v="XL"/>
    <x v="0"/>
    <x v="0"/>
    <x v="2"/>
  </r>
  <r>
    <x v="151"/>
    <x v="3"/>
    <x v="2"/>
    <x v="1"/>
    <s v="M"/>
    <s v="Navy"/>
    <n v="65.87"/>
    <n v="11.4"/>
    <x v="151"/>
    <d v="2025-08-06T00:00:00"/>
    <x v="34"/>
    <n v="3.9"/>
    <n v="3.9"/>
    <b v="0"/>
    <s v="null"/>
    <s v="No Return"/>
    <n v="875.41230000000007"/>
    <n v="2025"/>
    <s v="August"/>
    <n v="7.5091800000000006"/>
    <n v="58.360820000000004"/>
    <n v="0"/>
    <s v="M"/>
    <x v="3"/>
    <x v="1"/>
    <x v="0"/>
  </r>
  <r>
    <x v="152"/>
    <x v="5"/>
    <x v="0"/>
    <x v="1"/>
    <s v="XXL"/>
    <s v="Blue"/>
    <n v="155.06"/>
    <n v="29.4"/>
    <x v="152"/>
    <d v="2025-08-06T00:00:00"/>
    <x v="20"/>
    <n v="3.6"/>
    <n v="3.6"/>
    <b v="0"/>
    <s v="null"/>
    <s v="No Return"/>
    <n v="547.36180000000002"/>
    <n v="2025"/>
    <s v="August"/>
    <n v="45.58764"/>
    <n v="109.47235999999999"/>
    <n v="0"/>
    <s v="XXL"/>
    <x v="1"/>
    <x v="1"/>
    <x v="0"/>
  </r>
  <r>
    <x v="153"/>
    <x v="0"/>
    <x v="0"/>
    <x v="1"/>
    <s v="L"/>
    <s v="Brown"/>
    <n v="172.59"/>
    <n v="0"/>
    <x v="153"/>
    <d v="2025-08-06T00:00:00"/>
    <x v="14"/>
    <n v="2.1"/>
    <n v="2.1"/>
    <b v="0"/>
    <s v="null"/>
    <s v="No Return"/>
    <n v="172.59"/>
    <n v="2025"/>
    <s v="August"/>
    <n v="0"/>
    <n v="172.59"/>
    <n v="0"/>
    <s v="L"/>
    <x v="1"/>
    <x v="1"/>
    <x v="1"/>
  </r>
  <r>
    <x v="154"/>
    <x v="5"/>
    <x v="4"/>
    <x v="3"/>
    <s v="M"/>
    <s v="Blue"/>
    <n v="68.72"/>
    <n v="0"/>
    <x v="154"/>
    <d v="2025-08-06T00:00:00"/>
    <x v="18"/>
    <n v="1.7"/>
    <n v="1.7"/>
    <b v="1"/>
    <s v="Quality Issue"/>
    <s v="Quality Issue"/>
    <n v="1924.1599999999999"/>
    <n v="2025"/>
    <s v="August"/>
    <n v="0"/>
    <n v="68.72"/>
    <n v="1"/>
    <s v="M"/>
    <x v="2"/>
    <x v="2"/>
    <x v="3"/>
  </r>
  <r>
    <x v="155"/>
    <x v="1"/>
    <x v="2"/>
    <x v="0"/>
    <s v="XL"/>
    <s v="Blue"/>
    <n v="28.78"/>
    <n v="0"/>
    <x v="155"/>
    <d v="2024-10-03T00:00:00"/>
    <x v="30"/>
    <s v="null"/>
    <n v="3"/>
    <b v="0"/>
    <s v="null"/>
    <s v="No Return"/>
    <n v="604.38"/>
    <n v="2024"/>
    <s v="October"/>
    <n v="0"/>
    <n v="28.78"/>
    <n v="0"/>
    <s v="XL"/>
    <x v="2"/>
    <x v="2"/>
    <x v="0"/>
  </r>
  <r>
    <x v="156"/>
    <x v="0"/>
    <x v="4"/>
    <x v="1"/>
    <s v="XXL"/>
    <s v="Black"/>
    <n v="110.32"/>
    <n v="28.3"/>
    <x v="156"/>
    <d v="2025-08-06T00:00:00"/>
    <x v="37"/>
    <n v="3.3"/>
    <n v="3.3"/>
    <b v="0"/>
    <s v="null"/>
    <s v="No Return"/>
    <n v="3875.8725599999993"/>
    <n v="2025"/>
    <s v="August"/>
    <n v="31.220560000000003"/>
    <n v="79.099439999999987"/>
    <n v="0"/>
    <s v="XXL"/>
    <x v="0"/>
    <x v="0"/>
    <x v="0"/>
  </r>
  <r>
    <x v="157"/>
    <x v="3"/>
    <x v="3"/>
    <x v="3"/>
    <s v="XXL"/>
    <s v="Black"/>
    <n v="194.24"/>
    <n v="0"/>
    <x v="157"/>
    <d v="2025-08-06T00:00:00"/>
    <x v="12"/>
    <n v="1.2"/>
    <n v="1.2"/>
    <b v="1"/>
    <s v="Changed Mind"/>
    <s v="Changed Mind"/>
    <n v="3302.08"/>
    <n v="2025"/>
    <s v="August"/>
    <n v="0"/>
    <n v="194.24"/>
    <n v="1"/>
    <s v="XXL"/>
    <x v="3"/>
    <x v="2"/>
    <x v="3"/>
  </r>
  <r>
    <x v="158"/>
    <x v="3"/>
    <x v="6"/>
    <x v="2"/>
    <s v="XS"/>
    <s v="Beige"/>
    <n v="175.91"/>
    <n v="0"/>
    <x v="158"/>
    <d v="2025-08-06T00:00:00"/>
    <x v="46"/>
    <n v="2.8"/>
    <n v="2.8"/>
    <b v="0"/>
    <s v="null"/>
    <s v="No Return"/>
    <n v="703.64"/>
    <n v="2025"/>
    <s v="August"/>
    <n v="0"/>
    <n v="175.91"/>
    <n v="0"/>
    <s v="XS"/>
    <x v="1"/>
    <x v="1"/>
    <x v="1"/>
  </r>
  <r>
    <x v="159"/>
    <x v="4"/>
    <x v="3"/>
    <x v="1"/>
    <s v="XXL"/>
    <s v="Gray"/>
    <n v="79.34"/>
    <n v="0"/>
    <x v="159"/>
    <d v="2025-08-06T00:00:00"/>
    <x v="35"/>
    <n v="4.4000000000000004"/>
    <n v="4.4000000000000004"/>
    <b v="0"/>
    <s v="null"/>
    <s v="No Return"/>
    <n v="2380.2000000000003"/>
    <n v="2025"/>
    <s v="August"/>
    <n v="0"/>
    <n v="79.34"/>
    <n v="0"/>
    <s v="XXL"/>
    <x v="0"/>
    <x v="2"/>
    <x v="2"/>
  </r>
  <r>
    <x v="160"/>
    <x v="4"/>
    <x v="4"/>
    <x v="3"/>
    <s v="M"/>
    <s v="Green"/>
    <n v="111.88"/>
    <n v="0"/>
    <x v="160"/>
    <d v="2025-08-06T00:00:00"/>
    <x v="44"/>
    <n v="4.5"/>
    <n v="4.5"/>
    <b v="0"/>
    <s v="null"/>
    <s v="No Return"/>
    <n v="4587.08"/>
    <n v="2025"/>
    <s v="August"/>
    <n v="0"/>
    <n v="111.88"/>
    <n v="0"/>
    <s v="M"/>
    <x v="0"/>
    <x v="0"/>
    <x v="2"/>
  </r>
  <r>
    <x v="161"/>
    <x v="2"/>
    <x v="6"/>
    <x v="0"/>
    <s v="null"/>
    <s v="Navy"/>
    <n v="42.84"/>
    <n v="40.6"/>
    <x v="161"/>
    <d v="2024-09-12T00:00:00"/>
    <x v="49"/>
    <n v="2.6"/>
    <n v="2.6"/>
    <b v="0"/>
    <s v="null"/>
    <s v="No Return"/>
    <n v="458.04527999999999"/>
    <n v="2024"/>
    <s v="September"/>
    <n v="17.393040000000003"/>
    <n v="25.446960000000001"/>
    <n v="0"/>
    <s v="No Size"/>
    <x v="3"/>
    <x v="2"/>
    <x v="1"/>
  </r>
  <r>
    <x v="162"/>
    <x v="4"/>
    <x v="6"/>
    <x v="0"/>
    <s v="XXL"/>
    <s v="Navy"/>
    <n v="26.28"/>
    <n v="1.1000000000000001"/>
    <x v="162"/>
    <d v="2025-06-20T00:00:00"/>
    <x v="31"/>
    <n v="5"/>
    <n v="5"/>
    <b v="0"/>
    <s v="null"/>
    <s v="No Return"/>
    <n v="909.68219999999997"/>
    <n v="2025"/>
    <s v="June"/>
    <n v="0.28908000000000006"/>
    <n v="25.990919999999999"/>
    <n v="0"/>
    <s v="XXL"/>
    <x v="0"/>
    <x v="2"/>
    <x v="4"/>
  </r>
  <r>
    <x v="163"/>
    <x v="2"/>
    <x v="4"/>
    <x v="0"/>
    <s v="null"/>
    <s v="Green"/>
    <n v="23.11"/>
    <n v="0"/>
    <x v="163"/>
    <d v="2024-09-17T00:00:00"/>
    <x v="1"/>
    <n v="1.4"/>
    <n v="1.4"/>
    <b v="0"/>
    <s v="null"/>
    <s v="No Return"/>
    <n v="46.22"/>
    <n v="2024"/>
    <s v="September"/>
    <n v="0"/>
    <n v="23.11"/>
    <n v="0"/>
    <s v="No Size"/>
    <x v="1"/>
    <x v="1"/>
    <x v="3"/>
  </r>
  <r>
    <x v="164"/>
    <x v="3"/>
    <x v="0"/>
    <x v="1"/>
    <s v="M"/>
    <s v="White"/>
    <n v="168.36"/>
    <n v="0"/>
    <x v="164"/>
    <d v="2025-08-06T00:00:00"/>
    <x v="6"/>
    <s v="null"/>
    <n v="3"/>
    <b v="1"/>
    <s v="Damaged"/>
    <s v="Damaged"/>
    <n v="7912.920000000001"/>
    <n v="2025"/>
    <s v="August"/>
    <n v="0"/>
    <n v="168.36"/>
    <n v="1"/>
    <s v="M"/>
    <x v="0"/>
    <x v="0"/>
    <x v="0"/>
  </r>
  <r>
    <x v="165"/>
    <x v="3"/>
    <x v="6"/>
    <x v="2"/>
    <s v="XL"/>
    <s v="Green"/>
    <n v="99.26"/>
    <n v="0"/>
    <x v="165"/>
    <d v="2025-08-06T00:00:00"/>
    <x v="27"/>
    <s v="null"/>
    <n v="3"/>
    <b v="1"/>
    <s v="Quality Issue"/>
    <s v="Quality Issue"/>
    <n v="3275.5800000000004"/>
    <n v="2025"/>
    <s v="August"/>
    <n v="0"/>
    <n v="99.26"/>
    <n v="1"/>
    <s v="XL"/>
    <x v="0"/>
    <x v="2"/>
    <x v="0"/>
  </r>
  <r>
    <x v="166"/>
    <x v="2"/>
    <x v="3"/>
    <x v="0"/>
    <s v="null"/>
    <s v="Black"/>
    <n v="53.66"/>
    <n v="0"/>
    <x v="166"/>
    <d v="2024-12-19T00:00:00"/>
    <x v="24"/>
    <n v="2.8"/>
    <n v="2.8"/>
    <b v="0"/>
    <s v="null"/>
    <s v="No Return"/>
    <n v="2146.3999999999996"/>
    <n v="2024"/>
    <s v="December"/>
    <n v="0"/>
    <n v="53.66"/>
    <n v="0"/>
    <s v="No Size"/>
    <x v="0"/>
    <x v="0"/>
    <x v="1"/>
  </r>
  <r>
    <x v="167"/>
    <x v="2"/>
    <x v="5"/>
    <x v="3"/>
    <s v="null"/>
    <s v="Gray"/>
    <n v="69.709999999999994"/>
    <n v="18"/>
    <x v="167"/>
    <d v="2025-08-06T00:00:00"/>
    <x v="40"/>
    <n v="4.2"/>
    <n v="4.2"/>
    <b v="1"/>
    <s v="Color Mismatch"/>
    <s v="Color Mismatch"/>
    <n v="1943.5147999999999"/>
    <n v="2025"/>
    <s v="August"/>
    <n v="12.547799999999999"/>
    <n v="57.162199999999999"/>
    <n v="1"/>
    <s v="No Size"/>
    <x v="0"/>
    <x v="2"/>
    <x v="2"/>
  </r>
  <r>
    <x v="168"/>
    <x v="5"/>
    <x v="7"/>
    <x v="2"/>
    <s v="XXL"/>
    <s v="Gray"/>
    <n v="60.3"/>
    <n v="21.4"/>
    <x v="168"/>
    <d v="2025-08-06T00:00:00"/>
    <x v="46"/>
    <n v="3.6"/>
    <n v="3.6"/>
    <b v="0"/>
    <s v="null"/>
    <s v="No Return"/>
    <n v="189.58320000000001"/>
    <n v="2025"/>
    <s v="August"/>
    <n v="12.904199999999999"/>
    <n v="47.395800000000001"/>
    <n v="0"/>
    <s v="XXL"/>
    <x v="1"/>
    <x v="1"/>
    <x v="0"/>
  </r>
  <r>
    <x v="169"/>
    <x v="3"/>
    <x v="2"/>
    <x v="1"/>
    <s v="XXL"/>
    <s v="Red"/>
    <n v="113.58"/>
    <n v="0"/>
    <x v="169"/>
    <d v="2025-08-06T00:00:00"/>
    <x v="27"/>
    <n v="4.9000000000000004"/>
    <n v="4.9000000000000004"/>
    <b v="1"/>
    <s v="Wrong Item"/>
    <s v="Wrong Item"/>
    <n v="3748.14"/>
    <n v="2025"/>
    <s v="August"/>
    <n v="0"/>
    <n v="113.58"/>
    <n v="1"/>
    <s v="XXL"/>
    <x v="0"/>
    <x v="2"/>
    <x v="2"/>
  </r>
  <r>
    <x v="170"/>
    <x v="4"/>
    <x v="5"/>
    <x v="2"/>
    <s v="XS"/>
    <s v="Brown"/>
    <n v="54.86"/>
    <n v="1.7"/>
    <x v="170"/>
    <d v="2025-08-06T00:00:00"/>
    <x v="24"/>
    <n v="2.5"/>
    <n v="2.5"/>
    <b v="0"/>
    <s v="null"/>
    <s v="No Return"/>
    <n v="2157.0951999999997"/>
    <n v="2025"/>
    <s v="August"/>
    <n v="0.93262"/>
    <n v="53.927379999999999"/>
    <n v="0"/>
    <s v="XS"/>
    <x v="0"/>
    <x v="0"/>
    <x v="1"/>
  </r>
  <r>
    <x v="171"/>
    <x v="1"/>
    <x v="0"/>
    <x v="1"/>
    <s v="XS"/>
    <s v="Red"/>
    <n v="92.25"/>
    <n v="0"/>
    <x v="171"/>
    <d v="2025-08-06T00:00:00"/>
    <x v="28"/>
    <n v="2.8"/>
    <n v="2.8"/>
    <b v="1"/>
    <s v="Damaged"/>
    <s v="Damaged"/>
    <n v="1199.25"/>
    <n v="2025"/>
    <s v="August"/>
    <n v="0"/>
    <n v="92.25"/>
    <n v="1"/>
    <s v="XS"/>
    <x v="3"/>
    <x v="1"/>
    <x v="1"/>
  </r>
  <r>
    <x v="172"/>
    <x v="2"/>
    <x v="5"/>
    <x v="1"/>
    <s v="null"/>
    <s v="White"/>
    <n v="54.07"/>
    <n v="0"/>
    <x v="172"/>
    <d v="2025-08-06T00:00:00"/>
    <x v="6"/>
    <n v="4.5999999999999996"/>
    <n v="4.5999999999999996"/>
    <b v="0"/>
    <s v="null"/>
    <s v="No Return"/>
    <n v="2541.29"/>
    <n v="2025"/>
    <s v="August"/>
    <n v="0"/>
    <n v="54.07"/>
    <n v="0"/>
    <s v="No Size"/>
    <x v="0"/>
    <x v="0"/>
    <x v="2"/>
  </r>
  <r>
    <x v="173"/>
    <x v="3"/>
    <x v="2"/>
    <x v="1"/>
    <s v="XL"/>
    <s v="Red"/>
    <n v="104.4"/>
    <n v="0"/>
    <x v="173"/>
    <d v="2025-08-06T00:00:00"/>
    <x v="44"/>
    <n v="3.4"/>
    <n v="3.4"/>
    <b v="0"/>
    <s v="null"/>
    <s v="No Return"/>
    <n v="4280.4000000000005"/>
    <n v="2025"/>
    <s v="August"/>
    <n v="0"/>
    <n v="104.4"/>
    <n v="0"/>
    <s v="XL"/>
    <x v="0"/>
    <x v="0"/>
    <x v="0"/>
  </r>
  <r>
    <x v="174"/>
    <x v="5"/>
    <x v="5"/>
    <x v="0"/>
    <s v="M"/>
    <s v="Gray"/>
    <n v="45.97"/>
    <n v="0"/>
    <x v="174"/>
    <d v="2024-08-28T00:00:00"/>
    <x v="0"/>
    <n v="3.2"/>
    <n v="3.2"/>
    <b v="1"/>
    <s v="Quality Issue"/>
    <s v="Quality Issue"/>
    <n v="1700.8899999999999"/>
    <n v="2024"/>
    <s v="August"/>
    <n v="0"/>
    <n v="45.97"/>
    <n v="1"/>
    <s v="M"/>
    <x v="0"/>
    <x v="0"/>
    <x v="0"/>
  </r>
  <r>
    <x v="175"/>
    <x v="1"/>
    <x v="5"/>
    <x v="3"/>
    <s v="XXL"/>
    <s v="Black"/>
    <n v="28.79"/>
    <n v="0"/>
    <x v="175"/>
    <d v="2025-08-06T00:00:00"/>
    <x v="46"/>
    <n v="4.4000000000000004"/>
    <n v="4.4000000000000004"/>
    <b v="0"/>
    <s v="null"/>
    <s v="No Return"/>
    <n v="115.16"/>
    <n v="2025"/>
    <s v="August"/>
    <n v="0"/>
    <n v="28.79"/>
    <n v="0"/>
    <s v="XXL"/>
    <x v="1"/>
    <x v="1"/>
    <x v="2"/>
  </r>
  <r>
    <x v="176"/>
    <x v="0"/>
    <x v="1"/>
    <x v="1"/>
    <s v="M"/>
    <s v="Gray"/>
    <n v="204.21"/>
    <n v="0"/>
    <x v="176"/>
    <d v="2025-08-06T00:00:00"/>
    <x v="20"/>
    <n v="3.3"/>
    <n v="3.3"/>
    <b v="0"/>
    <s v="null"/>
    <s v="No Return"/>
    <n v="1021.0500000000001"/>
    <n v="2025"/>
    <s v="August"/>
    <n v="0"/>
    <n v="204.21"/>
    <n v="0"/>
    <s v="M"/>
    <x v="1"/>
    <x v="1"/>
    <x v="0"/>
  </r>
  <r>
    <x v="177"/>
    <x v="3"/>
    <x v="3"/>
    <x v="2"/>
    <s v="XXL"/>
    <s v="Pink"/>
    <n v="190.75"/>
    <n v="20"/>
    <x v="177"/>
    <d v="2025-08-06T00:00:00"/>
    <x v="6"/>
    <s v="null"/>
    <n v="3"/>
    <b v="0"/>
    <s v="null"/>
    <s v="No Return"/>
    <n v="7172.2"/>
    <n v="2025"/>
    <s v="August"/>
    <n v="38.15"/>
    <n v="152.6"/>
    <n v="0"/>
    <s v="XXL"/>
    <x v="0"/>
    <x v="0"/>
    <x v="0"/>
  </r>
  <r>
    <x v="178"/>
    <x v="1"/>
    <x v="7"/>
    <x v="1"/>
    <s v="XS"/>
    <s v="Brown"/>
    <n v="33.01"/>
    <n v="39.200000000000003"/>
    <x v="178"/>
    <d v="2025-08-06T00:00:00"/>
    <x v="13"/>
    <n v="3.7"/>
    <n v="3.7"/>
    <b v="0"/>
    <s v="null"/>
    <s v="No Return"/>
    <n v="321.12127999999996"/>
    <n v="2025"/>
    <s v="August"/>
    <n v="12.939919999999999"/>
    <n v="20.070079999999997"/>
    <n v="0"/>
    <s v="XS"/>
    <x v="3"/>
    <x v="2"/>
    <x v="0"/>
  </r>
  <r>
    <x v="179"/>
    <x v="2"/>
    <x v="2"/>
    <x v="0"/>
    <s v="null"/>
    <s v="Blue"/>
    <n v="47.61"/>
    <n v="39.799999999999997"/>
    <x v="179"/>
    <d v="2024-12-03T00:00:00"/>
    <x v="49"/>
    <n v="1.3"/>
    <n v="1.3"/>
    <b v="0"/>
    <s v="null"/>
    <s v="No Return"/>
    <n v="515.90196000000003"/>
    <n v="2024"/>
    <s v="December"/>
    <n v="18.948779999999999"/>
    <n v="28.661220000000004"/>
    <n v="0"/>
    <s v="No Size"/>
    <x v="3"/>
    <x v="2"/>
    <x v="3"/>
  </r>
  <r>
    <x v="180"/>
    <x v="0"/>
    <x v="4"/>
    <x v="0"/>
    <s v="XS"/>
    <s v="Red"/>
    <n v="137.16"/>
    <n v="0"/>
    <x v="180"/>
    <d v="2024-09-26T00:00:00"/>
    <x v="40"/>
    <n v="3.2"/>
    <n v="3.2"/>
    <b v="0"/>
    <s v="null"/>
    <s v="No Return"/>
    <n v="4663.4399999999996"/>
    <n v="2024"/>
    <s v="September"/>
    <n v="0"/>
    <n v="137.16"/>
    <n v="0"/>
    <s v="XS"/>
    <x v="0"/>
    <x v="2"/>
    <x v="0"/>
  </r>
  <r>
    <x v="181"/>
    <x v="1"/>
    <x v="6"/>
    <x v="2"/>
    <s v="M"/>
    <s v="Navy"/>
    <n v="108.49"/>
    <n v="0"/>
    <x v="181"/>
    <d v="2025-08-06T00:00:00"/>
    <x v="11"/>
    <n v="3.3"/>
    <n v="3.3"/>
    <b v="0"/>
    <s v="null"/>
    <s v="No Return"/>
    <n v="759.43"/>
    <n v="2025"/>
    <s v="August"/>
    <n v="0"/>
    <n v="108.49"/>
    <n v="0"/>
    <s v="M"/>
    <x v="1"/>
    <x v="1"/>
    <x v="0"/>
  </r>
  <r>
    <x v="182"/>
    <x v="1"/>
    <x v="2"/>
    <x v="1"/>
    <s v="XL"/>
    <s v="Green"/>
    <n v="106.49"/>
    <n v="0"/>
    <x v="182"/>
    <d v="2025-08-06T00:00:00"/>
    <x v="39"/>
    <n v="4"/>
    <n v="4"/>
    <b v="0"/>
    <s v="null"/>
    <s v="No Return"/>
    <n v="2449.27"/>
    <n v="2025"/>
    <s v="August"/>
    <n v="0"/>
    <n v="106.49"/>
    <n v="0"/>
    <s v="XL"/>
    <x v="2"/>
    <x v="2"/>
    <x v="2"/>
  </r>
  <r>
    <x v="183"/>
    <x v="1"/>
    <x v="3"/>
    <x v="1"/>
    <s v="XXL"/>
    <s v="Pink"/>
    <n v="114.86"/>
    <n v="0"/>
    <x v="183"/>
    <d v="2025-08-06T00:00:00"/>
    <x v="3"/>
    <n v="1.1000000000000001"/>
    <n v="1.1000000000000001"/>
    <b v="0"/>
    <s v="null"/>
    <s v="No Return"/>
    <n v="5513.28"/>
    <n v="2025"/>
    <s v="August"/>
    <n v="0"/>
    <n v="114.86"/>
    <n v="0"/>
    <s v="XXL"/>
    <x v="0"/>
    <x v="0"/>
    <x v="3"/>
  </r>
  <r>
    <x v="184"/>
    <x v="5"/>
    <x v="0"/>
    <x v="2"/>
    <s v="L"/>
    <s v="Blue"/>
    <n v="121.68"/>
    <n v="0"/>
    <x v="184"/>
    <d v="2025-08-06T00:00:00"/>
    <x v="45"/>
    <n v="1.5"/>
    <n v="1.5"/>
    <b v="0"/>
    <s v="null"/>
    <s v="No Return"/>
    <n v="1095.1200000000001"/>
    <n v="2025"/>
    <s v="August"/>
    <n v="0"/>
    <n v="121.68"/>
    <n v="0"/>
    <s v="L"/>
    <x v="1"/>
    <x v="1"/>
    <x v="3"/>
  </r>
  <r>
    <x v="185"/>
    <x v="4"/>
    <x v="0"/>
    <x v="3"/>
    <s v="XXL"/>
    <s v="Black"/>
    <n v="74.08"/>
    <n v="3.9"/>
    <x v="185"/>
    <d v="2025-08-06T00:00:00"/>
    <x v="0"/>
    <n v="1.7"/>
    <n v="1.7"/>
    <b v="0"/>
    <s v="null"/>
    <s v="No Return"/>
    <n v="2634.0625599999998"/>
    <n v="2025"/>
    <s v="August"/>
    <n v="2.8891200000000001"/>
    <n v="71.190879999999993"/>
    <n v="0"/>
    <s v="XXL"/>
    <x v="0"/>
    <x v="0"/>
    <x v="3"/>
  </r>
  <r>
    <x v="186"/>
    <x v="1"/>
    <x v="6"/>
    <x v="2"/>
    <s v="M"/>
    <s v="Blue"/>
    <n v="92.37"/>
    <n v="35.9"/>
    <x v="186"/>
    <d v="2025-08-06T00:00:00"/>
    <x v="36"/>
    <s v="null"/>
    <n v="3"/>
    <b v="0"/>
    <s v="null"/>
    <s v="No Return"/>
    <n v="1184.1834000000001"/>
    <n v="2025"/>
    <s v="August"/>
    <n v="33.160829999999997"/>
    <n v="59.209170000000007"/>
    <n v="0"/>
    <s v="M"/>
    <x v="2"/>
    <x v="2"/>
    <x v="0"/>
  </r>
  <r>
    <x v="187"/>
    <x v="1"/>
    <x v="1"/>
    <x v="3"/>
    <s v="XXL"/>
    <s v="Beige"/>
    <n v="34.06"/>
    <n v="0"/>
    <x v="187"/>
    <d v="2025-08-06T00:00:00"/>
    <x v="10"/>
    <n v="4.5"/>
    <n v="4.5"/>
    <b v="0"/>
    <s v="null"/>
    <s v="No Return"/>
    <n v="1328.3400000000001"/>
    <n v="2025"/>
    <s v="August"/>
    <n v="0"/>
    <n v="34.06"/>
    <n v="0"/>
    <s v="XXL"/>
    <x v="0"/>
    <x v="0"/>
    <x v="2"/>
  </r>
  <r>
    <x v="188"/>
    <x v="5"/>
    <x v="0"/>
    <x v="3"/>
    <s v="L"/>
    <s v="Pink"/>
    <n v="173.42"/>
    <n v="0"/>
    <x v="188"/>
    <d v="2025-08-06T00:00:00"/>
    <x v="6"/>
    <n v="4.2"/>
    <n v="4.2"/>
    <b v="0"/>
    <s v="null"/>
    <s v="No Return"/>
    <n v="8150.74"/>
    <n v="2025"/>
    <s v="August"/>
    <n v="0"/>
    <n v="173.42"/>
    <n v="0"/>
    <s v="L"/>
    <x v="0"/>
    <x v="0"/>
    <x v="2"/>
  </r>
  <r>
    <x v="189"/>
    <x v="4"/>
    <x v="1"/>
    <x v="0"/>
    <s v="XXL"/>
    <s v="Brown"/>
    <n v="66.510000000000005"/>
    <n v="0"/>
    <x v="189"/>
    <d v="2024-10-04T00:00:00"/>
    <x v="23"/>
    <n v="2.1"/>
    <n v="2.1"/>
    <b v="0"/>
    <s v="null"/>
    <s v="No Return"/>
    <n v="2128.3200000000002"/>
    <n v="2024"/>
    <s v="October"/>
    <n v="0"/>
    <n v="66.510000000000005"/>
    <n v="0"/>
    <s v="XXL"/>
    <x v="0"/>
    <x v="2"/>
    <x v="1"/>
  </r>
  <r>
    <x v="190"/>
    <x v="4"/>
    <x v="1"/>
    <x v="2"/>
    <s v="XXL"/>
    <s v="Blue"/>
    <n v="72.44"/>
    <n v="7.1"/>
    <x v="190"/>
    <d v="2025-08-06T00:00:00"/>
    <x v="4"/>
    <n v="1.8"/>
    <n v="1.8"/>
    <b v="0"/>
    <s v="null"/>
    <s v="No Return"/>
    <n v="672.96760000000006"/>
    <n v="2025"/>
    <s v="August"/>
    <n v="5.1432399999999996"/>
    <n v="67.296760000000006"/>
    <n v="0"/>
    <s v="XXL"/>
    <x v="3"/>
    <x v="1"/>
    <x v="3"/>
  </r>
  <r>
    <x v="191"/>
    <x v="1"/>
    <x v="5"/>
    <x v="2"/>
    <s v="S"/>
    <s v="Black"/>
    <n v="81.2"/>
    <n v="0"/>
    <x v="191"/>
    <d v="2025-08-06T00:00:00"/>
    <x v="8"/>
    <n v="1.5"/>
    <n v="1.5"/>
    <b v="0"/>
    <s v="null"/>
    <s v="No Return"/>
    <n v="243.60000000000002"/>
    <n v="2025"/>
    <s v="August"/>
    <n v="0"/>
    <n v="81.2"/>
    <n v="0"/>
    <s v="S"/>
    <x v="1"/>
    <x v="1"/>
    <x v="3"/>
  </r>
  <r>
    <x v="192"/>
    <x v="0"/>
    <x v="6"/>
    <x v="3"/>
    <s v="XXL"/>
    <s v="Red"/>
    <n v="104.5"/>
    <n v="12.3"/>
    <x v="192"/>
    <d v="2025-08-06T00:00:00"/>
    <x v="15"/>
    <s v="null"/>
    <n v="3"/>
    <b v="0"/>
    <s v="null"/>
    <s v="No Return"/>
    <n v="3849.1530000000002"/>
    <n v="2025"/>
    <s v="August"/>
    <n v="12.853500000000002"/>
    <n v="91.646500000000003"/>
    <n v="0"/>
    <s v="XXL"/>
    <x v="0"/>
    <x v="0"/>
    <x v="0"/>
  </r>
  <r>
    <x v="193"/>
    <x v="5"/>
    <x v="6"/>
    <x v="1"/>
    <s v="XL"/>
    <s v="Pink"/>
    <n v="57.53"/>
    <n v="13"/>
    <x v="193"/>
    <d v="2025-08-06T00:00:00"/>
    <x v="43"/>
    <n v="4.0999999999999996"/>
    <n v="4.0999999999999996"/>
    <b v="0"/>
    <s v="null"/>
    <s v="No Return"/>
    <n v="600.61320000000001"/>
    <n v="2025"/>
    <s v="August"/>
    <n v="7.4789000000000003"/>
    <n v="50.051099999999998"/>
    <n v="0"/>
    <s v="XL"/>
    <x v="3"/>
    <x v="1"/>
    <x v="2"/>
  </r>
  <r>
    <x v="194"/>
    <x v="3"/>
    <x v="2"/>
    <x v="3"/>
    <s v="XXL"/>
    <s v="Gray"/>
    <n v="142.58000000000001"/>
    <n v="0"/>
    <x v="194"/>
    <d v="2025-08-06T00:00:00"/>
    <x v="17"/>
    <n v="4.8"/>
    <n v="4.8"/>
    <b v="1"/>
    <s v="Quality Issue"/>
    <s v="Quality Issue"/>
    <n v="3564.5000000000005"/>
    <n v="2025"/>
    <s v="August"/>
    <n v="0"/>
    <n v="142.58000000000001"/>
    <n v="1"/>
    <s v="XXL"/>
    <x v="2"/>
    <x v="2"/>
    <x v="2"/>
  </r>
  <r>
    <x v="195"/>
    <x v="5"/>
    <x v="0"/>
    <x v="2"/>
    <s v="XXL"/>
    <s v="Green"/>
    <n v="162.22999999999999"/>
    <n v="29.4"/>
    <x v="195"/>
    <d v="2025-08-06T00:00:00"/>
    <x v="44"/>
    <n v="4"/>
    <n v="4"/>
    <b v="1"/>
    <s v="Quality Issue"/>
    <s v="Quality Issue"/>
    <n v="4695.9095799999996"/>
    <n v="2025"/>
    <s v="August"/>
    <n v="47.695619999999991"/>
    <n v="114.53437999999998"/>
    <n v="1"/>
    <s v="XXL"/>
    <x v="0"/>
    <x v="0"/>
    <x v="2"/>
  </r>
  <r>
    <x v="196"/>
    <x v="4"/>
    <x v="5"/>
    <x v="0"/>
    <s v="XXL"/>
    <s v="Red"/>
    <n v="32.1"/>
    <n v="51.7"/>
    <x v="196"/>
    <d v="2024-11-23T00:00:00"/>
    <x v="33"/>
    <s v="null"/>
    <n v="3"/>
    <b v="0"/>
    <s v="null"/>
    <s v="No Return"/>
    <n v="418.61610000000002"/>
    <n v="2024"/>
    <s v="November"/>
    <n v="16.595700000000001"/>
    <n v="15.504300000000001"/>
    <n v="0"/>
    <s v="XXL"/>
    <x v="2"/>
    <x v="2"/>
    <x v="0"/>
  </r>
  <r>
    <x v="197"/>
    <x v="3"/>
    <x v="1"/>
    <x v="2"/>
    <s v="L"/>
    <s v="Black"/>
    <n v="162.41"/>
    <n v="42.7"/>
    <x v="197"/>
    <d v="2025-08-06T00:00:00"/>
    <x v="2"/>
    <n v="4.8"/>
    <n v="4.8"/>
    <b v="0"/>
    <s v="null"/>
    <s v="No Return"/>
    <n v="2047.3404599999997"/>
    <n v="2025"/>
    <s v="August"/>
    <n v="69.349070000000012"/>
    <n v="93.060929999999985"/>
    <n v="0"/>
    <s v="L"/>
    <x v="2"/>
    <x v="2"/>
    <x v="2"/>
  </r>
  <r>
    <x v="198"/>
    <x v="1"/>
    <x v="2"/>
    <x v="2"/>
    <s v="M"/>
    <s v="Gray"/>
    <n v="77.459999999999994"/>
    <n v="57.5"/>
    <x v="198"/>
    <d v="2025-08-06T00:00:00"/>
    <x v="39"/>
    <n v="4"/>
    <n v="4"/>
    <b v="0"/>
    <s v="null"/>
    <s v="No Return"/>
    <n v="757.17150000000015"/>
    <n v="2025"/>
    <s v="August"/>
    <n v="44.53949999999999"/>
    <n v="32.920500000000004"/>
    <n v="0"/>
    <s v="M"/>
    <x v="2"/>
    <x v="2"/>
    <x v="2"/>
  </r>
  <r>
    <x v="199"/>
    <x v="1"/>
    <x v="4"/>
    <x v="2"/>
    <s v="XXL"/>
    <s v="Blue"/>
    <n v="103.42"/>
    <n v="56.1"/>
    <x v="199"/>
    <d v="2025-08-06T00:00:00"/>
    <x v="46"/>
    <n v="4.7"/>
    <n v="4.7"/>
    <b v="0"/>
    <s v="null"/>
    <s v="No Return"/>
    <n v="181.60551999999998"/>
    <n v="2025"/>
    <s v="August"/>
    <n v="58.018620000000006"/>
    <n v="45.401379999999996"/>
    <n v="0"/>
    <s v="XXL"/>
    <x v="1"/>
    <x v="1"/>
    <x v="2"/>
  </r>
  <r>
    <x v="200"/>
    <x v="4"/>
    <x v="0"/>
    <x v="0"/>
    <s v="XS"/>
    <s v="Green"/>
    <n v="42.91"/>
    <n v="33.299999999999997"/>
    <x v="200"/>
    <d v="2024-11-23T00:00:00"/>
    <x v="49"/>
    <s v="null"/>
    <n v="3"/>
    <b v="0"/>
    <s v="null"/>
    <s v="No Return"/>
    <n v="515.17746"/>
    <n v="2024"/>
    <s v="November"/>
    <n v="14.289029999999997"/>
    <n v="28.62097"/>
    <n v="0"/>
    <s v="XS"/>
    <x v="3"/>
    <x v="2"/>
    <x v="0"/>
  </r>
  <r>
    <x v="201"/>
    <x v="3"/>
    <x v="0"/>
    <x v="3"/>
    <s v="XL"/>
    <s v="Green"/>
    <n v="144.91999999999999"/>
    <n v="17"/>
    <x v="201"/>
    <d v="2025-08-06T00:00:00"/>
    <x v="23"/>
    <n v="2"/>
    <n v="2"/>
    <b v="0"/>
    <s v="null"/>
    <s v="No Return"/>
    <n v="3849.0751999999993"/>
    <n v="2025"/>
    <s v="August"/>
    <n v="24.636399999999998"/>
    <n v="120.28359999999998"/>
    <n v="0"/>
    <s v="XL"/>
    <x v="0"/>
    <x v="2"/>
    <x v="1"/>
  </r>
  <r>
    <x v="202"/>
    <x v="3"/>
    <x v="2"/>
    <x v="3"/>
    <s v="XS"/>
    <s v="Black"/>
    <n v="93.07"/>
    <n v="23.9"/>
    <x v="202"/>
    <d v="2025-08-06T00:00:00"/>
    <x v="4"/>
    <n v="3.5"/>
    <n v="3.5"/>
    <b v="1"/>
    <s v="Changed Mind"/>
    <s v="Changed Mind"/>
    <n v="708.2627"/>
    <n v="2025"/>
    <s v="August"/>
    <n v="22.243729999999996"/>
    <n v="70.826269999999994"/>
    <n v="1"/>
    <s v="XS"/>
    <x v="3"/>
    <x v="1"/>
    <x v="0"/>
  </r>
  <r>
    <x v="203"/>
    <x v="0"/>
    <x v="4"/>
    <x v="3"/>
    <s v="S"/>
    <s v="Red"/>
    <n v="119.96"/>
    <n v="0"/>
    <x v="203"/>
    <d v="2025-08-06T00:00:00"/>
    <x v="36"/>
    <n v="1.1000000000000001"/>
    <n v="1.1000000000000001"/>
    <b v="0"/>
    <s v="null"/>
    <s v="No Return"/>
    <n v="2399.1999999999998"/>
    <n v="2025"/>
    <s v="August"/>
    <n v="0"/>
    <n v="119.96"/>
    <n v="0"/>
    <s v="S"/>
    <x v="2"/>
    <x v="2"/>
    <x v="3"/>
  </r>
  <r>
    <x v="204"/>
    <x v="2"/>
    <x v="7"/>
    <x v="3"/>
    <s v="null"/>
    <s v="Gray"/>
    <n v="42.04"/>
    <n v="50.9"/>
    <x v="204"/>
    <d v="2025-08-06T00:00:00"/>
    <x v="9"/>
    <n v="2.2999999999999998"/>
    <n v="2.2999999999999998"/>
    <b v="1"/>
    <s v="Wrong Item"/>
    <s v="Wrong Item"/>
    <n v="887.59051999999997"/>
    <n v="2025"/>
    <s v="August"/>
    <n v="21.39836"/>
    <n v="20.641639999999999"/>
    <n v="1"/>
    <s v="No Size"/>
    <x v="0"/>
    <x v="0"/>
    <x v="1"/>
  </r>
  <r>
    <x v="205"/>
    <x v="2"/>
    <x v="2"/>
    <x v="1"/>
    <s v="null"/>
    <s v="Red"/>
    <n v="54.45"/>
    <n v="0"/>
    <x v="205"/>
    <d v="2025-08-06T00:00:00"/>
    <x v="43"/>
    <n v="2.7"/>
    <n v="2.7"/>
    <b v="0"/>
    <s v="null"/>
    <s v="No Return"/>
    <n v="653.40000000000009"/>
    <n v="2025"/>
    <s v="August"/>
    <n v="0"/>
    <n v="54.45"/>
    <n v="0"/>
    <s v="No Size"/>
    <x v="3"/>
    <x v="1"/>
    <x v="1"/>
  </r>
  <r>
    <x v="206"/>
    <x v="1"/>
    <x v="3"/>
    <x v="0"/>
    <s v="M"/>
    <s v="Green"/>
    <n v="66.95"/>
    <n v="36.4"/>
    <x v="206"/>
    <d v="2024-09-28T00:00:00"/>
    <x v="21"/>
    <n v="1.9"/>
    <n v="1.9"/>
    <b v="1"/>
    <s v="Quality Issue"/>
    <s v="Quality Issue"/>
    <n v="1873.5288000000003"/>
    <n v="2024"/>
    <s v="September"/>
    <n v="24.369800000000001"/>
    <n v="42.580200000000005"/>
    <n v="1"/>
    <s v="M"/>
    <x v="0"/>
    <x v="0"/>
    <x v="3"/>
  </r>
  <r>
    <x v="207"/>
    <x v="1"/>
    <x v="5"/>
    <x v="0"/>
    <s v="XL"/>
    <s v="Beige"/>
    <n v="116.96"/>
    <n v="8.8000000000000007"/>
    <x v="207"/>
    <d v="2025-04-29T00:00:00"/>
    <x v="27"/>
    <n v="1.6"/>
    <n v="1.6"/>
    <b v="0"/>
    <s v="null"/>
    <s v="No Return"/>
    <n v="3520.0281599999998"/>
    <n v="2025"/>
    <s v="April"/>
    <n v="10.292480000000001"/>
    <n v="106.66752"/>
    <n v="0"/>
    <s v="XL"/>
    <x v="0"/>
    <x v="2"/>
    <x v="3"/>
  </r>
  <r>
    <x v="208"/>
    <x v="1"/>
    <x v="7"/>
    <x v="2"/>
    <s v="XXL"/>
    <s v="Pink"/>
    <n v="111.14"/>
    <n v="0"/>
    <x v="208"/>
    <d v="2025-08-06T00:00:00"/>
    <x v="37"/>
    <n v="1.6"/>
    <n v="1.6"/>
    <b v="0"/>
    <s v="null"/>
    <s v="No Return"/>
    <n v="5445.86"/>
    <n v="2025"/>
    <s v="August"/>
    <n v="0"/>
    <n v="111.14"/>
    <n v="0"/>
    <s v="XXL"/>
    <x v="0"/>
    <x v="0"/>
    <x v="3"/>
  </r>
  <r>
    <x v="209"/>
    <x v="1"/>
    <x v="2"/>
    <x v="2"/>
    <s v="XS"/>
    <s v="Blue"/>
    <n v="59.6"/>
    <n v="0"/>
    <x v="209"/>
    <d v="2025-08-06T00:00:00"/>
    <x v="24"/>
    <n v="2.1"/>
    <n v="2.1"/>
    <b v="0"/>
    <s v="null"/>
    <s v="No Return"/>
    <n v="2384"/>
    <n v="2025"/>
    <s v="August"/>
    <n v="0"/>
    <n v="59.6"/>
    <n v="0"/>
    <s v="XS"/>
    <x v="0"/>
    <x v="0"/>
    <x v="1"/>
  </r>
  <r>
    <x v="210"/>
    <x v="1"/>
    <x v="5"/>
    <x v="0"/>
    <s v="S"/>
    <s v="Gray"/>
    <n v="25.49"/>
    <n v="16.7"/>
    <x v="210"/>
    <d v="2025-05-23T00:00:00"/>
    <x v="23"/>
    <s v="null"/>
    <n v="3"/>
    <b v="0"/>
    <s v="null"/>
    <s v="No Return"/>
    <n v="679.46143999999993"/>
    <n v="2025"/>
    <s v="May"/>
    <n v="4.256829999999999"/>
    <n v="21.233169999999998"/>
    <n v="0"/>
    <s v="S"/>
    <x v="0"/>
    <x v="2"/>
    <x v="0"/>
  </r>
  <r>
    <x v="211"/>
    <x v="1"/>
    <x v="0"/>
    <x v="0"/>
    <s v="M"/>
    <s v="Black"/>
    <n v="82.94"/>
    <n v="0"/>
    <x v="211"/>
    <d v="2025-07-17T00:00:00"/>
    <x v="16"/>
    <n v="1.5"/>
    <n v="1.5"/>
    <b v="0"/>
    <s v="null"/>
    <s v="No Return"/>
    <n v="3815.24"/>
    <n v="2025"/>
    <s v="July"/>
    <n v="0"/>
    <n v="82.94"/>
    <n v="0"/>
    <s v="M"/>
    <x v="0"/>
    <x v="0"/>
    <x v="3"/>
  </r>
  <r>
    <x v="212"/>
    <x v="1"/>
    <x v="1"/>
    <x v="0"/>
    <s v="L"/>
    <s v="Blue"/>
    <n v="99.71"/>
    <n v="0"/>
    <x v="212"/>
    <d v="2024-08-21T00:00:00"/>
    <x v="39"/>
    <n v="1.4"/>
    <n v="1.4"/>
    <b v="0"/>
    <s v="null"/>
    <s v="No Return"/>
    <n v="2293.33"/>
    <n v="2024"/>
    <s v="August"/>
    <n v="0"/>
    <n v="99.71"/>
    <n v="0"/>
    <s v="L"/>
    <x v="2"/>
    <x v="2"/>
    <x v="3"/>
  </r>
  <r>
    <x v="213"/>
    <x v="2"/>
    <x v="2"/>
    <x v="2"/>
    <s v="null"/>
    <s v="Black"/>
    <n v="69.739999999999995"/>
    <n v="0"/>
    <x v="213"/>
    <d v="2025-08-06T00:00:00"/>
    <x v="26"/>
    <n v="3.3"/>
    <n v="3.3"/>
    <b v="1"/>
    <s v="Changed Mind"/>
    <s v="Changed Mind"/>
    <n v="767.14"/>
    <n v="2025"/>
    <s v="August"/>
    <n v="0"/>
    <n v="69.739999999999995"/>
    <n v="1"/>
    <s v="No Size"/>
    <x v="3"/>
    <x v="1"/>
    <x v="0"/>
  </r>
  <r>
    <x v="214"/>
    <x v="4"/>
    <x v="4"/>
    <x v="3"/>
    <s v="XXL"/>
    <s v="Green"/>
    <n v="57.19"/>
    <n v="0"/>
    <x v="214"/>
    <d v="2025-08-06T00:00:00"/>
    <x v="43"/>
    <n v="2.5"/>
    <n v="2.5"/>
    <b v="0"/>
    <s v="null"/>
    <s v="No Return"/>
    <n v="686.28"/>
    <n v="2025"/>
    <s v="August"/>
    <n v="0"/>
    <n v="57.19"/>
    <n v="0"/>
    <s v="XXL"/>
    <x v="3"/>
    <x v="1"/>
    <x v="1"/>
  </r>
  <r>
    <x v="215"/>
    <x v="1"/>
    <x v="4"/>
    <x v="3"/>
    <s v="XXL"/>
    <s v="Red"/>
    <n v="58.65"/>
    <n v="0"/>
    <x v="215"/>
    <d v="2025-08-06T00:00:00"/>
    <x v="46"/>
    <n v="1.1000000000000001"/>
    <n v="1.1000000000000001"/>
    <b v="0"/>
    <s v="null"/>
    <s v="No Return"/>
    <n v="234.6"/>
    <n v="2025"/>
    <s v="August"/>
    <n v="0"/>
    <n v="58.65"/>
    <n v="0"/>
    <s v="XXL"/>
    <x v="1"/>
    <x v="1"/>
    <x v="3"/>
  </r>
  <r>
    <x v="216"/>
    <x v="0"/>
    <x v="1"/>
    <x v="2"/>
    <s v="XL"/>
    <s v="Pink"/>
    <n v="110.22"/>
    <n v="0"/>
    <x v="216"/>
    <d v="2025-08-06T00:00:00"/>
    <x v="46"/>
    <n v="1.6"/>
    <n v="1.6"/>
    <b v="0"/>
    <s v="null"/>
    <s v="No Return"/>
    <n v="440.88"/>
    <n v="2025"/>
    <s v="August"/>
    <n v="0"/>
    <n v="110.22"/>
    <n v="0"/>
    <s v="XL"/>
    <x v="1"/>
    <x v="1"/>
    <x v="3"/>
  </r>
  <r>
    <x v="217"/>
    <x v="1"/>
    <x v="0"/>
    <x v="3"/>
    <s v="XXL"/>
    <s v="Pink"/>
    <n v="69.36"/>
    <n v="0"/>
    <x v="217"/>
    <d v="2025-08-06T00:00:00"/>
    <x v="17"/>
    <s v="null"/>
    <n v="3"/>
    <b v="0"/>
    <s v="null"/>
    <s v="No Return"/>
    <n v="1734"/>
    <n v="2025"/>
    <s v="August"/>
    <n v="0"/>
    <n v="69.36"/>
    <n v="0"/>
    <s v="XXL"/>
    <x v="2"/>
    <x v="2"/>
    <x v="0"/>
  </r>
  <r>
    <x v="218"/>
    <x v="4"/>
    <x v="0"/>
    <x v="1"/>
    <s v="S"/>
    <s v="Black"/>
    <n v="87.03"/>
    <n v="0"/>
    <x v="218"/>
    <d v="2025-08-06T00:00:00"/>
    <x v="10"/>
    <n v="4.3"/>
    <n v="4.3"/>
    <b v="0"/>
    <s v="null"/>
    <s v="No Return"/>
    <n v="3394.17"/>
    <n v="2025"/>
    <s v="August"/>
    <n v="0"/>
    <n v="87.03"/>
    <n v="0"/>
    <s v="S"/>
    <x v="0"/>
    <x v="0"/>
    <x v="2"/>
  </r>
  <r>
    <x v="219"/>
    <x v="5"/>
    <x v="0"/>
    <x v="1"/>
    <s v="XXL"/>
    <s v="Brown"/>
    <n v="160.6"/>
    <n v="18.399999999999999"/>
    <x v="219"/>
    <d v="2025-08-06T00:00:00"/>
    <x v="44"/>
    <n v="3"/>
    <n v="3"/>
    <b v="0"/>
    <s v="null"/>
    <s v="No Return"/>
    <n v="5373.0335999999998"/>
    <n v="2025"/>
    <s v="August"/>
    <n v="29.5504"/>
    <n v="131.0496"/>
    <n v="0"/>
    <s v="XXL"/>
    <x v="0"/>
    <x v="0"/>
    <x v="0"/>
  </r>
  <r>
    <x v="220"/>
    <x v="0"/>
    <x v="4"/>
    <x v="0"/>
    <s v="XS"/>
    <s v="Purple"/>
    <n v="167.02"/>
    <n v="0"/>
    <x v="220"/>
    <d v="2025-01-30T00:00:00"/>
    <x v="42"/>
    <n v="2.6"/>
    <n v="2.6"/>
    <b v="1"/>
    <s v="Size Issue"/>
    <s v="Size Issue"/>
    <n v="4342.5200000000004"/>
    <n v="2025"/>
    <s v="January"/>
    <n v="0"/>
    <n v="167.02"/>
    <n v="1"/>
    <s v="XS"/>
    <x v="2"/>
    <x v="2"/>
    <x v="1"/>
  </r>
  <r>
    <x v="221"/>
    <x v="1"/>
    <x v="0"/>
    <x v="3"/>
    <s v="XXL"/>
    <s v="Gray"/>
    <n v="26.09"/>
    <n v="0"/>
    <x v="221"/>
    <d v="2025-08-06T00:00:00"/>
    <x v="23"/>
    <n v="4.5999999999999996"/>
    <n v="4.5999999999999996"/>
    <b v="1"/>
    <s v="Damaged"/>
    <s v="Damaged"/>
    <n v="834.88"/>
    <n v="2025"/>
    <s v="August"/>
    <n v="0"/>
    <n v="26.09"/>
    <n v="1"/>
    <s v="XXL"/>
    <x v="0"/>
    <x v="2"/>
    <x v="2"/>
  </r>
  <r>
    <x v="222"/>
    <x v="0"/>
    <x v="4"/>
    <x v="3"/>
    <s v="XL"/>
    <s v="Brown"/>
    <n v="246.65"/>
    <n v="0"/>
    <x v="222"/>
    <d v="2025-08-06T00:00:00"/>
    <x v="12"/>
    <n v="2.9"/>
    <n v="2.9"/>
    <b v="1"/>
    <s v="Damaged"/>
    <s v="Damaged"/>
    <n v="4193.05"/>
    <n v="2025"/>
    <s v="August"/>
    <n v="0"/>
    <n v="246.65"/>
    <n v="1"/>
    <s v="XL"/>
    <x v="3"/>
    <x v="2"/>
    <x v="1"/>
  </r>
  <r>
    <x v="223"/>
    <x v="0"/>
    <x v="7"/>
    <x v="3"/>
    <s v="S"/>
    <s v="Red"/>
    <n v="206.91"/>
    <n v="0"/>
    <x v="223"/>
    <d v="2025-08-06T00:00:00"/>
    <x v="40"/>
    <n v="2.2999999999999998"/>
    <n v="2.2999999999999998"/>
    <b v="0"/>
    <s v="null"/>
    <s v="No Return"/>
    <n v="7034.94"/>
    <n v="2025"/>
    <s v="August"/>
    <n v="0"/>
    <n v="206.91"/>
    <n v="0"/>
    <s v="S"/>
    <x v="0"/>
    <x v="2"/>
    <x v="1"/>
  </r>
  <r>
    <x v="224"/>
    <x v="5"/>
    <x v="6"/>
    <x v="1"/>
    <s v="XL"/>
    <s v="Black"/>
    <n v="85.08"/>
    <n v="0"/>
    <x v="224"/>
    <d v="2025-08-06T00:00:00"/>
    <x v="48"/>
    <s v="null"/>
    <n v="3"/>
    <b v="0"/>
    <s v="null"/>
    <s v="No Return"/>
    <n v="2467.3200000000002"/>
    <n v="2025"/>
    <s v="August"/>
    <n v="0"/>
    <n v="85.08"/>
    <n v="0"/>
    <s v="XL"/>
    <x v="2"/>
    <x v="2"/>
    <x v="0"/>
  </r>
  <r>
    <x v="225"/>
    <x v="0"/>
    <x v="7"/>
    <x v="0"/>
    <s v="XXL"/>
    <s v="White"/>
    <n v="240.32"/>
    <n v="54.8"/>
    <x v="225"/>
    <d v="2024-12-27T00:00:00"/>
    <x v="8"/>
    <n v="4.5"/>
    <n v="4.5"/>
    <b v="0"/>
    <s v="null"/>
    <s v="No Return"/>
    <n v="325.87392000000006"/>
    <n v="2024"/>
    <s v="December"/>
    <n v="131.69535999999999"/>
    <n v="108.62464000000001"/>
    <n v="0"/>
    <s v="XXL"/>
    <x v="1"/>
    <x v="1"/>
    <x v="2"/>
  </r>
  <r>
    <x v="226"/>
    <x v="5"/>
    <x v="1"/>
    <x v="2"/>
    <s v="XXL"/>
    <s v="Red"/>
    <n v="130.12"/>
    <n v="1.4"/>
    <x v="226"/>
    <d v="2025-08-06T00:00:00"/>
    <x v="50"/>
    <n v="5"/>
    <n v="5"/>
    <b v="0"/>
    <s v="null"/>
    <s v="No Return"/>
    <n v="0"/>
    <n v="2025"/>
    <s v="August"/>
    <n v="1.82168"/>
    <n v="128.29831999999999"/>
    <n v="0"/>
    <s v="XXL"/>
    <x v="1"/>
    <x v="1"/>
    <x v="4"/>
  </r>
  <r>
    <x v="227"/>
    <x v="4"/>
    <x v="4"/>
    <x v="0"/>
    <s v="XS"/>
    <s v="Black"/>
    <n v="42.29"/>
    <n v="15.8"/>
    <x v="227"/>
    <d v="2024-11-02T00:00:00"/>
    <x v="26"/>
    <n v="1.6"/>
    <n v="1.6"/>
    <b v="0"/>
    <s v="null"/>
    <s v="No Return"/>
    <n v="391.68997999999999"/>
    <n v="2024"/>
    <s v="November"/>
    <n v="6.6818200000000001"/>
    <n v="35.608179999999997"/>
    <n v="0"/>
    <s v="XS"/>
    <x v="3"/>
    <x v="1"/>
    <x v="3"/>
  </r>
  <r>
    <x v="228"/>
    <x v="0"/>
    <x v="4"/>
    <x v="0"/>
    <s v="S"/>
    <s v="Beige"/>
    <n v="191.54"/>
    <n v="0"/>
    <x v="228"/>
    <d v="2024-10-10T00:00:00"/>
    <x v="49"/>
    <n v="1.2"/>
    <n v="1.2"/>
    <b v="0"/>
    <s v="null"/>
    <s v="No Return"/>
    <n v="3447.72"/>
    <n v="2024"/>
    <s v="October"/>
    <n v="0"/>
    <n v="191.54"/>
    <n v="0"/>
    <s v="S"/>
    <x v="3"/>
    <x v="2"/>
    <x v="3"/>
  </r>
  <r>
    <x v="229"/>
    <x v="2"/>
    <x v="5"/>
    <x v="0"/>
    <s v="null"/>
    <s v="Beige"/>
    <n v="42.23"/>
    <n v="0"/>
    <x v="229"/>
    <d v="2025-07-14T00:00:00"/>
    <x v="34"/>
    <s v="null"/>
    <n v="3"/>
    <b v="0"/>
    <s v="null"/>
    <s v="No Return"/>
    <n v="633.44999999999993"/>
    <n v="2025"/>
    <s v="July"/>
    <n v="0"/>
    <n v="42.23"/>
    <n v="0"/>
    <s v="No Size"/>
    <x v="3"/>
    <x v="1"/>
    <x v="0"/>
  </r>
  <r>
    <x v="230"/>
    <x v="3"/>
    <x v="4"/>
    <x v="3"/>
    <s v="S"/>
    <s v="Gray"/>
    <n v="109.76"/>
    <n v="0"/>
    <x v="230"/>
    <d v="2025-08-06T00:00:00"/>
    <x v="13"/>
    <n v="4.3"/>
    <n v="4.3"/>
    <b v="0"/>
    <s v="null"/>
    <s v="No Return"/>
    <n v="1756.16"/>
    <n v="2025"/>
    <s v="August"/>
    <n v="0"/>
    <n v="109.76"/>
    <n v="0"/>
    <s v="S"/>
    <x v="3"/>
    <x v="2"/>
    <x v="2"/>
  </r>
  <r>
    <x v="231"/>
    <x v="2"/>
    <x v="3"/>
    <x v="3"/>
    <s v="null"/>
    <s v="Red"/>
    <n v="76.8"/>
    <n v="43.3"/>
    <x v="231"/>
    <d v="2025-08-06T00:00:00"/>
    <x v="47"/>
    <s v="null"/>
    <n v="3"/>
    <b v="0"/>
    <s v="null"/>
    <s v="No Return"/>
    <n v="1045.0944"/>
    <n v="2025"/>
    <s v="August"/>
    <n v="33.254399999999997"/>
    <n v="43.545599999999993"/>
    <n v="0"/>
    <s v="No Size"/>
    <x v="2"/>
    <x v="2"/>
    <x v="0"/>
  </r>
  <r>
    <x v="232"/>
    <x v="5"/>
    <x v="7"/>
    <x v="1"/>
    <s v="null"/>
    <s v="Black"/>
    <n v="56.34"/>
    <n v="22.4"/>
    <x v="232"/>
    <d v="2025-08-06T00:00:00"/>
    <x v="0"/>
    <n v="2.5"/>
    <n v="2.5"/>
    <b v="1"/>
    <s v="Wrong Item"/>
    <s v="Wrong Item"/>
    <n v="1617.6340800000003"/>
    <n v="2025"/>
    <s v="August"/>
    <n v="12.62016"/>
    <n v="43.719840000000005"/>
    <n v="1"/>
    <s v="No Size"/>
    <x v="0"/>
    <x v="0"/>
    <x v="1"/>
  </r>
  <r>
    <x v="233"/>
    <x v="1"/>
    <x v="6"/>
    <x v="2"/>
    <s v="null"/>
    <s v="Beige"/>
    <n v="88.41"/>
    <n v="0"/>
    <x v="233"/>
    <d v="2025-08-06T00:00:00"/>
    <x v="47"/>
    <n v="4.4000000000000004"/>
    <n v="4.4000000000000004"/>
    <b v="0"/>
    <s v="null"/>
    <s v="No Return"/>
    <n v="2121.84"/>
    <n v="2025"/>
    <s v="August"/>
    <n v="0"/>
    <n v="88.41"/>
    <n v="0"/>
    <s v="No Size"/>
    <x v="2"/>
    <x v="2"/>
    <x v="2"/>
  </r>
  <r>
    <x v="234"/>
    <x v="1"/>
    <x v="6"/>
    <x v="0"/>
    <s v="S"/>
    <s v="Black"/>
    <n v="25.96"/>
    <n v="0"/>
    <x v="234"/>
    <d v="2024-10-04T00:00:00"/>
    <x v="1"/>
    <n v="1.4"/>
    <n v="1.4"/>
    <b v="0"/>
    <s v="null"/>
    <s v="No Return"/>
    <n v="51.92"/>
    <n v="2024"/>
    <s v="October"/>
    <n v="0"/>
    <n v="25.96"/>
    <n v="0"/>
    <s v="S"/>
    <x v="1"/>
    <x v="1"/>
    <x v="3"/>
  </r>
  <r>
    <x v="235"/>
    <x v="4"/>
    <x v="0"/>
    <x v="0"/>
    <s v="XXL"/>
    <s v="Red"/>
    <n v="60.25"/>
    <n v="0"/>
    <x v="235"/>
    <d v="2024-08-16T00:00:00"/>
    <x v="17"/>
    <n v="4.0999999999999996"/>
    <n v="4.0999999999999996"/>
    <b v="0"/>
    <s v="null"/>
    <s v="No Return"/>
    <n v="1506.25"/>
    <n v="2024"/>
    <s v="August"/>
    <n v="0"/>
    <n v="60.25"/>
    <n v="0"/>
    <s v="XXL"/>
    <x v="2"/>
    <x v="2"/>
    <x v="2"/>
  </r>
  <r>
    <x v="236"/>
    <x v="2"/>
    <x v="4"/>
    <x v="2"/>
    <s v="null"/>
    <s v="Red"/>
    <n v="52.33"/>
    <n v="19.100000000000001"/>
    <x v="236"/>
    <d v="2025-08-06T00:00:00"/>
    <x v="46"/>
    <s v="null"/>
    <n v="3"/>
    <b v="0"/>
    <s v="null"/>
    <s v="No Return"/>
    <n v="169.33987999999999"/>
    <n v="2025"/>
    <s v="August"/>
    <n v="9.9950299999999999"/>
    <n v="42.334969999999998"/>
    <n v="0"/>
    <s v="No Size"/>
    <x v="1"/>
    <x v="1"/>
    <x v="0"/>
  </r>
  <r>
    <x v="237"/>
    <x v="2"/>
    <x v="3"/>
    <x v="2"/>
    <s v="null"/>
    <s v="White"/>
    <n v="67.61"/>
    <n v="0"/>
    <x v="237"/>
    <d v="2025-08-06T00:00:00"/>
    <x v="7"/>
    <n v="1.8"/>
    <n v="1.8"/>
    <b v="0"/>
    <s v="null"/>
    <s v="No Return"/>
    <n v="946.54"/>
    <n v="2025"/>
    <s v="August"/>
    <n v="0"/>
    <n v="67.61"/>
    <n v="0"/>
    <s v="No Size"/>
    <x v="3"/>
    <x v="1"/>
    <x v="3"/>
  </r>
  <r>
    <x v="238"/>
    <x v="3"/>
    <x v="7"/>
    <x v="0"/>
    <s v="L"/>
    <s v="Brown"/>
    <n v="136"/>
    <n v="0"/>
    <x v="238"/>
    <d v="2025-08-01T00:00:00"/>
    <x v="16"/>
    <n v="4.5"/>
    <n v="4.5"/>
    <b v="0"/>
    <s v="null"/>
    <s v="No Return"/>
    <n v="6256"/>
    <n v="2025"/>
    <s v="August"/>
    <n v="0"/>
    <n v="136"/>
    <n v="0"/>
    <s v="L"/>
    <x v="0"/>
    <x v="0"/>
    <x v="2"/>
  </r>
  <r>
    <x v="239"/>
    <x v="3"/>
    <x v="0"/>
    <x v="2"/>
    <s v="null"/>
    <s v="Brown"/>
    <n v="74.48"/>
    <n v="0"/>
    <x v="239"/>
    <d v="2025-08-06T00:00:00"/>
    <x v="47"/>
    <n v="3.7"/>
    <n v="3.7"/>
    <b v="0"/>
    <s v="null"/>
    <s v="No Return"/>
    <n v="1787.52"/>
    <n v="2025"/>
    <s v="August"/>
    <n v="0"/>
    <n v="74.48"/>
    <n v="0"/>
    <s v="No Size"/>
    <x v="2"/>
    <x v="2"/>
    <x v="0"/>
  </r>
  <r>
    <x v="240"/>
    <x v="5"/>
    <x v="7"/>
    <x v="2"/>
    <s v="XS"/>
    <s v="Pink"/>
    <n v="101.39"/>
    <n v="0"/>
    <x v="240"/>
    <d v="2025-08-06T00:00:00"/>
    <x v="27"/>
    <n v="2.4"/>
    <n v="2.4"/>
    <b v="1"/>
    <s v="Size Issue"/>
    <s v="Size Issue"/>
    <n v="3345.87"/>
    <n v="2025"/>
    <s v="August"/>
    <n v="0"/>
    <n v="101.39"/>
    <n v="1"/>
    <s v="XS"/>
    <x v="0"/>
    <x v="2"/>
    <x v="1"/>
  </r>
  <r>
    <x v="241"/>
    <x v="5"/>
    <x v="7"/>
    <x v="2"/>
    <s v="XXL"/>
    <s v="Green"/>
    <n v="169.68"/>
    <n v="41.7"/>
    <x v="241"/>
    <d v="2025-08-06T00:00:00"/>
    <x v="9"/>
    <n v="4.5999999999999996"/>
    <n v="4.5999999999999996"/>
    <b v="0"/>
    <s v="null"/>
    <s v="No Return"/>
    <n v="4253.7079199999998"/>
    <n v="2025"/>
    <s v="August"/>
    <n v="70.756560000000007"/>
    <n v="98.923439999999999"/>
    <n v="0"/>
    <s v="XXL"/>
    <x v="0"/>
    <x v="0"/>
    <x v="2"/>
  </r>
  <r>
    <x v="242"/>
    <x v="2"/>
    <x v="7"/>
    <x v="1"/>
    <s v="null"/>
    <s v="Purple"/>
    <n v="52.45"/>
    <n v="0"/>
    <x v="242"/>
    <d v="2025-08-06T00:00:00"/>
    <x v="40"/>
    <n v="2.1"/>
    <n v="2.1"/>
    <b v="0"/>
    <s v="null"/>
    <s v="No Return"/>
    <n v="1783.3000000000002"/>
    <n v="2025"/>
    <s v="August"/>
    <n v="0"/>
    <n v="52.45"/>
    <n v="0"/>
    <s v="No Size"/>
    <x v="0"/>
    <x v="2"/>
    <x v="1"/>
  </r>
  <r>
    <x v="243"/>
    <x v="3"/>
    <x v="1"/>
    <x v="3"/>
    <s v="XXL"/>
    <s v="Pink"/>
    <n v="153.85"/>
    <n v="47.6"/>
    <x v="243"/>
    <d v="2025-08-06T00:00:00"/>
    <x v="43"/>
    <n v="3.1"/>
    <n v="3.1"/>
    <b v="0"/>
    <s v="null"/>
    <s v="No Return"/>
    <n v="967.40880000000004"/>
    <n v="2025"/>
    <s v="August"/>
    <n v="73.232600000000005"/>
    <n v="80.617400000000004"/>
    <n v="0"/>
    <s v="XXL"/>
    <x v="3"/>
    <x v="1"/>
    <x v="0"/>
  </r>
  <r>
    <x v="244"/>
    <x v="4"/>
    <x v="3"/>
    <x v="2"/>
    <s v="M"/>
    <s v="Brown"/>
    <n v="32.700000000000003"/>
    <n v="50.5"/>
    <x v="244"/>
    <d v="2025-08-06T00:00:00"/>
    <x v="16"/>
    <n v="1.3"/>
    <n v="1.3"/>
    <b v="0"/>
    <s v="null"/>
    <s v="No Return"/>
    <n v="744.57900000000006"/>
    <n v="2025"/>
    <s v="August"/>
    <n v="16.513500000000001"/>
    <n v="16.186500000000002"/>
    <n v="0"/>
    <s v="M"/>
    <x v="0"/>
    <x v="0"/>
    <x v="3"/>
  </r>
  <r>
    <x v="245"/>
    <x v="0"/>
    <x v="1"/>
    <x v="2"/>
    <s v="L"/>
    <s v="Navy"/>
    <n v="104.27"/>
    <n v="54.6"/>
    <x v="245"/>
    <d v="2025-08-06T00:00:00"/>
    <x v="15"/>
    <n v="4.2"/>
    <n v="4.2"/>
    <b v="0"/>
    <s v="null"/>
    <s v="No Return"/>
    <n v="1988.2203599999998"/>
    <n v="2025"/>
    <s v="August"/>
    <n v="56.931420000000003"/>
    <n v="47.338579999999993"/>
    <n v="0"/>
    <s v="L"/>
    <x v="0"/>
    <x v="0"/>
    <x v="2"/>
  </r>
  <r>
    <x v="246"/>
    <x v="5"/>
    <x v="7"/>
    <x v="3"/>
    <s v="M"/>
    <s v="Gray"/>
    <n v="80.040000000000006"/>
    <n v="50.9"/>
    <x v="246"/>
    <d v="2025-08-06T00:00:00"/>
    <x v="41"/>
    <s v="null"/>
    <n v="3"/>
    <b v="0"/>
    <s v="null"/>
    <s v="No Return"/>
    <n v="1768.4838000000002"/>
    <n v="2025"/>
    <s v="August"/>
    <n v="40.740360000000003"/>
    <n v="39.299640000000004"/>
    <n v="0"/>
    <s v="M"/>
    <x v="0"/>
    <x v="0"/>
    <x v="0"/>
  </r>
  <r>
    <x v="247"/>
    <x v="4"/>
    <x v="2"/>
    <x v="0"/>
    <s v="M"/>
    <s v="Black"/>
    <n v="72.069999999999993"/>
    <n v="0"/>
    <x v="247"/>
    <d v="2025-05-08T00:00:00"/>
    <x v="36"/>
    <s v="null"/>
    <n v="3"/>
    <b v="1"/>
    <s v="Color Mismatch"/>
    <s v="Color Mismatch"/>
    <n v="1441.3999999999999"/>
    <n v="2025"/>
    <s v="May"/>
    <n v="0"/>
    <n v="72.069999999999993"/>
    <n v="1"/>
    <s v="M"/>
    <x v="2"/>
    <x v="2"/>
    <x v="0"/>
  </r>
  <r>
    <x v="248"/>
    <x v="0"/>
    <x v="0"/>
    <x v="2"/>
    <s v="M"/>
    <s v="Green"/>
    <n v="220.99"/>
    <n v="0"/>
    <x v="248"/>
    <d v="2025-08-06T00:00:00"/>
    <x v="15"/>
    <n v="3.6"/>
    <n v="3.6"/>
    <b v="0"/>
    <s v="null"/>
    <s v="No Return"/>
    <n v="9281.58"/>
    <n v="2025"/>
    <s v="August"/>
    <n v="0"/>
    <n v="220.99"/>
    <n v="0"/>
    <s v="M"/>
    <x v="0"/>
    <x v="0"/>
    <x v="0"/>
  </r>
  <r>
    <x v="249"/>
    <x v="0"/>
    <x v="1"/>
    <x v="2"/>
    <s v="XS"/>
    <s v="Black"/>
    <n v="117.36"/>
    <n v="14.6"/>
    <x v="249"/>
    <d v="2025-08-06T00:00:00"/>
    <x v="27"/>
    <s v="null"/>
    <n v="3"/>
    <b v="1"/>
    <s v="Size Issue"/>
    <s v="Size Issue"/>
    <n v="3307.4395199999999"/>
    <n v="2025"/>
    <s v="August"/>
    <n v="17.13456"/>
    <n v="100.22543999999999"/>
    <n v="1"/>
    <s v="XS"/>
    <x v="0"/>
    <x v="2"/>
    <x v="0"/>
  </r>
  <r>
    <x v="250"/>
    <x v="0"/>
    <x v="2"/>
    <x v="0"/>
    <s v="L"/>
    <s v="Navy"/>
    <n v="198.76"/>
    <n v="48.8"/>
    <x v="250"/>
    <d v="2025-04-26T00:00:00"/>
    <x v="25"/>
    <n v="3"/>
    <n v="3"/>
    <b v="0"/>
    <s v="null"/>
    <s v="No Return"/>
    <n v="3663.54432"/>
    <n v="2025"/>
    <s v="April"/>
    <n v="96.994879999999995"/>
    <n v="101.76512"/>
    <n v="0"/>
    <s v="L"/>
    <x v="0"/>
    <x v="0"/>
    <x v="0"/>
  </r>
  <r>
    <x v="251"/>
    <x v="0"/>
    <x v="4"/>
    <x v="2"/>
    <s v="L"/>
    <s v="Black"/>
    <n v="121.03"/>
    <n v="0"/>
    <x v="251"/>
    <d v="2025-08-06T00:00:00"/>
    <x v="7"/>
    <n v="1.6"/>
    <n v="1.6"/>
    <b v="1"/>
    <s v="Changed Mind"/>
    <s v="Changed Mind"/>
    <n v="1694.42"/>
    <n v="2025"/>
    <s v="August"/>
    <n v="0"/>
    <n v="121.03"/>
    <n v="1"/>
    <s v="L"/>
    <x v="3"/>
    <x v="1"/>
    <x v="3"/>
  </r>
  <r>
    <x v="252"/>
    <x v="1"/>
    <x v="4"/>
    <x v="2"/>
    <s v="L"/>
    <s v="White"/>
    <n v="88.62"/>
    <n v="0"/>
    <x v="252"/>
    <d v="2025-08-06T00:00:00"/>
    <x v="3"/>
    <n v="2.4"/>
    <n v="2.4"/>
    <b v="0"/>
    <s v="null"/>
    <s v="No Return"/>
    <n v="4253.76"/>
    <n v="2025"/>
    <s v="August"/>
    <n v="0"/>
    <n v="88.62"/>
    <n v="0"/>
    <s v="L"/>
    <x v="0"/>
    <x v="0"/>
    <x v="1"/>
  </r>
  <r>
    <x v="253"/>
    <x v="3"/>
    <x v="4"/>
    <x v="3"/>
    <s v="XL"/>
    <s v="Green"/>
    <n v="88.94"/>
    <n v="0"/>
    <x v="253"/>
    <d v="2025-08-06T00:00:00"/>
    <x v="48"/>
    <n v="3.9"/>
    <n v="3.9"/>
    <b v="0"/>
    <s v="null"/>
    <s v="No Return"/>
    <n v="2579.2599999999998"/>
    <n v="2025"/>
    <s v="August"/>
    <n v="0"/>
    <n v="88.94"/>
    <n v="0"/>
    <s v="XL"/>
    <x v="2"/>
    <x v="2"/>
    <x v="0"/>
  </r>
  <r>
    <x v="254"/>
    <x v="4"/>
    <x v="0"/>
    <x v="1"/>
    <s v="S"/>
    <s v="Black"/>
    <n v="115.7"/>
    <n v="17.8"/>
    <x v="254"/>
    <d v="2025-08-06T00:00:00"/>
    <x v="23"/>
    <n v="1.7"/>
    <n v="1.7"/>
    <b v="0"/>
    <s v="null"/>
    <s v="No Return"/>
    <n v="3043.3728000000001"/>
    <n v="2025"/>
    <s v="August"/>
    <n v="20.594600000000003"/>
    <n v="95.105400000000003"/>
    <n v="0"/>
    <s v="S"/>
    <x v="0"/>
    <x v="2"/>
    <x v="3"/>
  </r>
  <r>
    <x v="255"/>
    <x v="4"/>
    <x v="7"/>
    <x v="2"/>
    <s v="XXL"/>
    <s v="Black"/>
    <n v="75.66"/>
    <n v="0"/>
    <x v="255"/>
    <d v="2025-08-06T00:00:00"/>
    <x v="36"/>
    <n v="3"/>
    <n v="3"/>
    <b v="0"/>
    <s v="null"/>
    <s v="No Return"/>
    <n v="1513.1999999999998"/>
    <n v="2025"/>
    <s v="August"/>
    <n v="0"/>
    <n v="75.66"/>
    <n v="0"/>
    <s v="XXL"/>
    <x v="2"/>
    <x v="2"/>
    <x v="0"/>
  </r>
  <r>
    <x v="256"/>
    <x v="2"/>
    <x v="5"/>
    <x v="1"/>
    <s v="null"/>
    <s v="Green"/>
    <n v="42.11"/>
    <n v="0"/>
    <x v="256"/>
    <d v="2025-08-06T00:00:00"/>
    <x v="42"/>
    <n v="4"/>
    <n v="4"/>
    <b v="0"/>
    <s v="null"/>
    <s v="No Return"/>
    <n v="1094.8599999999999"/>
    <n v="2025"/>
    <s v="August"/>
    <n v="0"/>
    <n v="42.11"/>
    <n v="0"/>
    <s v="No Size"/>
    <x v="2"/>
    <x v="2"/>
    <x v="2"/>
  </r>
  <r>
    <x v="257"/>
    <x v="0"/>
    <x v="4"/>
    <x v="0"/>
    <s v="XXL"/>
    <s v="Beige"/>
    <n v="247.9"/>
    <n v="4.3"/>
    <x v="257"/>
    <d v="2024-12-25T00:00:00"/>
    <x v="17"/>
    <n v="4.5999999999999996"/>
    <n v="4.5999999999999996"/>
    <b v="0"/>
    <s v="null"/>
    <s v="No Return"/>
    <n v="5931.0074999999997"/>
    <n v="2024"/>
    <s v="December"/>
    <n v="10.659699999999999"/>
    <n v="237.24029999999999"/>
    <n v="0"/>
    <s v="XXL"/>
    <x v="2"/>
    <x v="2"/>
    <x v="2"/>
  </r>
  <r>
    <x v="258"/>
    <x v="3"/>
    <x v="2"/>
    <x v="0"/>
    <s v="XL"/>
    <s v="Beige"/>
    <n v="143.44999999999999"/>
    <n v="0"/>
    <x v="258"/>
    <d v="2024-09-27T00:00:00"/>
    <x v="10"/>
    <s v="null"/>
    <n v="3"/>
    <b v="1"/>
    <s v="Quality Issue"/>
    <s v="Quality Issue"/>
    <n v="5594.5499999999993"/>
    <n v="2024"/>
    <s v="September"/>
    <n v="0"/>
    <n v="143.44999999999999"/>
    <n v="1"/>
    <s v="XL"/>
    <x v="0"/>
    <x v="0"/>
    <x v="0"/>
  </r>
  <r>
    <x v="259"/>
    <x v="2"/>
    <x v="2"/>
    <x v="1"/>
    <s v="null"/>
    <s v="Beige"/>
    <n v="24.96"/>
    <n v="44.7"/>
    <x v="259"/>
    <d v="2025-08-06T00:00:00"/>
    <x v="21"/>
    <s v="null"/>
    <n v="3"/>
    <b v="0"/>
    <s v="null"/>
    <s v="No Return"/>
    <n v="607.32671999999991"/>
    <n v="2025"/>
    <s v="August"/>
    <n v="11.157120000000001"/>
    <n v="13.802879999999998"/>
    <n v="0"/>
    <s v="No Size"/>
    <x v="0"/>
    <x v="0"/>
    <x v="0"/>
  </r>
  <r>
    <x v="260"/>
    <x v="0"/>
    <x v="7"/>
    <x v="3"/>
    <s v="XL"/>
    <s v="Navy"/>
    <n v="109.74"/>
    <n v="0"/>
    <x v="260"/>
    <d v="2025-08-06T00:00:00"/>
    <x v="41"/>
    <n v="1.9"/>
    <n v="1.9"/>
    <b v="0"/>
    <s v="null"/>
    <s v="No Return"/>
    <n v="4938.3"/>
    <n v="2025"/>
    <s v="August"/>
    <n v="0"/>
    <n v="109.74"/>
    <n v="0"/>
    <s v="XL"/>
    <x v="0"/>
    <x v="0"/>
    <x v="3"/>
  </r>
  <r>
    <x v="261"/>
    <x v="5"/>
    <x v="4"/>
    <x v="3"/>
    <s v="XL"/>
    <s v="Blue"/>
    <n v="161.13999999999999"/>
    <n v="0"/>
    <x v="261"/>
    <d v="2025-08-06T00:00:00"/>
    <x v="21"/>
    <n v="1.6"/>
    <n v="1.6"/>
    <b v="0"/>
    <s v="null"/>
    <s v="No Return"/>
    <n v="7090.16"/>
    <n v="2025"/>
    <s v="August"/>
    <n v="0"/>
    <n v="161.13999999999999"/>
    <n v="0"/>
    <s v="XL"/>
    <x v="0"/>
    <x v="0"/>
    <x v="3"/>
  </r>
  <r>
    <x v="262"/>
    <x v="0"/>
    <x v="2"/>
    <x v="0"/>
    <s v="XXL"/>
    <s v="Brown"/>
    <n v="220.14"/>
    <n v="9.1999999999999993"/>
    <x v="262"/>
    <d v="2025-06-27T00:00:00"/>
    <x v="39"/>
    <n v="4.8"/>
    <n v="4.8"/>
    <b v="0"/>
    <s v="null"/>
    <s v="No Return"/>
    <n v="4597.4037599999992"/>
    <n v="2025"/>
    <s v="June"/>
    <n v="20.252879999999998"/>
    <n v="199.88711999999998"/>
    <n v="0"/>
    <s v="XXL"/>
    <x v="2"/>
    <x v="2"/>
    <x v="2"/>
  </r>
  <r>
    <x v="263"/>
    <x v="5"/>
    <x v="7"/>
    <x v="3"/>
    <s v="S"/>
    <s v="Pink"/>
    <n v="57.33"/>
    <n v="0"/>
    <x v="263"/>
    <d v="2025-08-06T00:00:00"/>
    <x v="39"/>
    <n v="2"/>
    <n v="2"/>
    <b v="0"/>
    <s v="null"/>
    <s v="No Return"/>
    <n v="1318.59"/>
    <n v="2025"/>
    <s v="August"/>
    <n v="0"/>
    <n v="57.33"/>
    <n v="0"/>
    <s v="S"/>
    <x v="2"/>
    <x v="2"/>
    <x v="1"/>
  </r>
  <r>
    <x v="264"/>
    <x v="4"/>
    <x v="0"/>
    <x v="2"/>
    <s v="XXL"/>
    <s v="Blue"/>
    <n v="108.24"/>
    <n v="0"/>
    <x v="264"/>
    <d v="2025-08-06T00:00:00"/>
    <x v="38"/>
    <n v="2.2999999999999998"/>
    <n v="2.2999999999999998"/>
    <b v="0"/>
    <s v="null"/>
    <s v="No Return"/>
    <n v="865.92"/>
    <n v="2025"/>
    <s v="August"/>
    <n v="0"/>
    <n v="108.24"/>
    <n v="0"/>
    <s v="XXL"/>
    <x v="1"/>
    <x v="1"/>
    <x v="1"/>
  </r>
  <r>
    <x v="265"/>
    <x v="2"/>
    <x v="2"/>
    <x v="3"/>
    <s v="null"/>
    <s v="Gray"/>
    <n v="67.930000000000007"/>
    <n v="0"/>
    <x v="265"/>
    <d v="2025-08-06T00:00:00"/>
    <x v="2"/>
    <n v="4.5999999999999996"/>
    <n v="4.5999999999999996"/>
    <b v="0"/>
    <s v="null"/>
    <s v="No Return"/>
    <n v="1494.46"/>
    <n v="2025"/>
    <s v="August"/>
    <n v="0"/>
    <n v="67.930000000000007"/>
    <n v="0"/>
    <s v="No Size"/>
    <x v="2"/>
    <x v="2"/>
    <x v="2"/>
  </r>
  <r>
    <x v="266"/>
    <x v="5"/>
    <x v="0"/>
    <x v="1"/>
    <s v="XS"/>
    <s v="Blue"/>
    <n v="168.96"/>
    <n v="0"/>
    <x v="266"/>
    <d v="2025-08-06T00:00:00"/>
    <x v="45"/>
    <s v="null"/>
    <n v="3"/>
    <b v="0"/>
    <s v="null"/>
    <s v="No Return"/>
    <n v="1520.64"/>
    <n v="2025"/>
    <s v="August"/>
    <n v="0"/>
    <n v="168.96"/>
    <n v="0"/>
    <s v="XS"/>
    <x v="1"/>
    <x v="1"/>
    <x v="0"/>
  </r>
  <r>
    <x v="267"/>
    <x v="1"/>
    <x v="5"/>
    <x v="2"/>
    <s v="S"/>
    <s v="White"/>
    <n v="90.63"/>
    <n v="0"/>
    <x v="267"/>
    <d v="2025-08-06T00:00:00"/>
    <x v="27"/>
    <n v="4.2"/>
    <n v="4.2"/>
    <b v="0"/>
    <s v="null"/>
    <s v="No Return"/>
    <n v="2990.79"/>
    <n v="2025"/>
    <s v="August"/>
    <n v="0"/>
    <n v="90.63"/>
    <n v="0"/>
    <s v="S"/>
    <x v="0"/>
    <x v="2"/>
    <x v="2"/>
  </r>
  <r>
    <x v="268"/>
    <x v="2"/>
    <x v="3"/>
    <x v="0"/>
    <s v="null"/>
    <s v="Green"/>
    <n v="72.3"/>
    <n v="0.4"/>
    <x v="268"/>
    <d v="2024-12-29T00:00:00"/>
    <x v="5"/>
    <n v="3"/>
    <n v="3"/>
    <b v="1"/>
    <s v="Color Mismatch"/>
    <s v="Color Mismatch"/>
    <n v="2736.4104000000002"/>
    <n v="2024"/>
    <s v="December"/>
    <n v="0.28920000000000001"/>
    <n v="72.010800000000003"/>
    <n v="1"/>
    <s v="No Size"/>
    <x v="0"/>
    <x v="0"/>
    <x v="0"/>
  </r>
  <r>
    <x v="269"/>
    <x v="4"/>
    <x v="4"/>
    <x v="1"/>
    <s v="S"/>
    <s v="Beige"/>
    <n v="27.98"/>
    <n v="0"/>
    <x v="269"/>
    <d v="2025-08-06T00:00:00"/>
    <x v="50"/>
    <n v="3"/>
    <n v="3"/>
    <b v="0"/>
    <s v="null"/>
    <s v="No Return"/>
    <n v="0"/>
    <n v="2025"/>
    <s v="August"/>
    <n v="0"/>
    <n v="27.98"/>
    <n v="0"/>
    <s v="S"/>
    <x v="1"/>
    <x v="1"/>
    <x v="0"/>
  </r>
  <r>
    <x v="270"/>
    <x v="5"/>
    <x v="7"/>
    <x v="3"/>
    <s v="null"/>
    <s v="Navy"/>
    <n v="92.73"/>
    <n v="0"/>
    <x v="270"/>
    <d v="2025-08-06T00:00:00"/>
    <x v="34"/>
    <n v="1.4"/>
    <n v="1.4"/>
    <b v="0"/>
    <s v="null"/>
    <s v="No Return"/>
    <n v="1390.95"/>
    <n v="2025"/>
    <s v="August"/>
    <n v="0"/>
    <n v="92.73"/>
    <n v="0"/>
    <s v="No Size"/>
    <x v="3"/>
    <x v="1"/>
    <x v="3"/>
  </r>
  <r>
    <x v="271"/>
    <x v="4"/>
    <x v="3"/>
    <x v="3"/>
    <s v="XXL"/>
    <s v="White"/>
    <n v="64.28"/>
    <n v="0"/>
    <x v="271"/>
    <d v="2025-08-06T00:00:00"/>
    <x v="16"/>
    <n v="3"/>
    <n v="3"/>
    <b v="0"/>
    <s v="null"/>
    <s v="No Return"/>
    <n v="2956.88"/>
    <n v="2025"/>
    <s v="August"/>
    <n v="0"/>
    <n v="64.28"/>
    <n v="0"/>
    <s v="XXL"/>
    <x v="0"/>
    <x v="0"/>
    <x v="0"/>
  </r>
  <r>
    <x v="272"/>
    <x v="5"/>
    <x v="5"/>
    <x v="2"/>
    <s v="M"/>
    <s v="Black"/>
    <n v="133.12"/>
    <n v="0"/>
    <x v="272"/>
    <d v="2025-08-06T00:00:00"/>
    <x v="31"/>
    <n v="1.9"/>
    <n v="1.9"/>
    <b v="0"/>
    <s v="null"/>
    <s v="No Return"/>
    <n v="4659.2"/>
    <n v="2025"/>
    <s v="August"/>
    <n v="0"/>
    <n v="133.12"/>
    <n v="0"/>
    <s v="M"/>
    <x v="0"/>
    <x v="2"/>
    <x v="3"/>
  </r>
  <r>
    <x v="273"/>
    <x v="1"/>
    <x v="6"/>
    <x v="1"/>
    <s v="XXL"/>
    <s v="Brown"/>
    <n v="70.36"/>
    <n v="0"/>
    <x v="273"/>
    <d v="2025-08-06T00:00:00"/>
    <x v="50"/>
    <s v="null"/>
    <n v="3"/>
    <b v="0"/>
    <s v="null"/>
    <s v="No Return"/>
    <n v="0"/>
    <n v="2025"/>
    <s v="August"/>
    <n v="0"/>
    <n v="70.36"/>
    <n v="0"/>
    <s v="XXL"/>
    <x v="1"/>
    <x v="1"/>
    <x v="0"/>
  </r>
  <r>
    <x v="274"/>
    <x v="0"/>
    <x v="1"/>
    <x v="3"/>
    <s v="XL"/>
    <s v="Pink"/>
    <n v="199.01"/>
    <n v="0"/>
    <x v="274"/>
    <d v="2025-08-06T00:00:00"/>
    <x v="38"/>
    <n v="4.4000000000000004"/>
    <n v="4.4000000000000004"/>
    <b v="0"/>
    <s v="null"/>
    <s v="No Return"/>
    <n v="1592.08"/>
    <n v="2025"/>
    <s v="August"/>
    <n v="0"/>
    <n v="199.01"/>
    <n v="0"/>
    <s v="XL"/>
    <x v="1"/>
    <x v="1"/>
    <x v="2"/>
  </r>
  <r>
    <x v="275"/>
    <x v="4"/>
    <x v="4"/>
    <x v="3"/>
    <s v="L"/>
    <s v="Navy"/>
    <n v="62.41"/>
    <n v="37.1"/>
    <x v="275"/>
    <d v="2025-08-06T00:00:00"/>
    <x v="19"/>
    <n v="4.0999999999999996"/>
    <n v="4.0999999999999996"/>
    <b v="0"/>
    <s v="null"/>
    <s v="No Return"/>
    <n v="235.53534000000002"/>
    <n v="2025"/>
    <s v="August"/>
    <n v="23.154109999999999"/>
    <n v="39.255890000000001"/>
    <n v="0"/>
    <s v="L"/>
    <x v="1"/>
    <x v="1"/>
    <x v="2"/>
  </r>
  <r>
    <x v="276"/>
    <x v="3"/>
    <x v="1"/>
    <x v="3"/>
    <s v="XS"/>
    <s v="Black"/>
    <n v="71.44"/>
    <n v="0"/>
    <x v="276"/>
    <d v="2025-08-06T00:00:00"/>
    <x v="41"/>
    <n v="4"/>
    <n v="4"/>
    <b v="0"/>
    <s v="null"/>
    <s v="No Return"/>
    <n v="3214.7999999999997"/>
    <n v="2025"/>
    <s v="August"/>
    <n v="0"/>
    <n v="71.44"/>
    <n v="0"/>
    <s v="XS"/>
    <x v="0"/>
    <x v="0"/>
    <x v="2"/>
  </r>
  <r>
    <x v="277"/>
    <x v="5"/>
    <x v="0"/>
    <x v="1"/>
    <s v="null"/>
    <s v="Blue"/>
    <n v="89.69"/>
    <n v="0"/>
    <x v="277"/>
    <d v="2025-08-06T00:00:00"/>
    <x v="29"/>
    <n v="4.3"/>
    <n v="4.3"/>
    <b v="0"/>
    <s v="null"/>
    <s v="No Return"/>
    <n v="4484.5"/>
    <n v="2025"/>
    <s v="August"/>
    <n v="0"/>
    <n v="89.69"/>
    <n v="0"/>
    <s v="No Size"/>
    <x v="0"/>
    <x v="0"/>
    <x v="2"/>
  </r>
  <r>
    <x v="278"/>
    <x v="0"/>
    <x v="3"/>
    <x v="0"/>
    <s v="XXL"/>
    <s v="Gray"/>
    <n v="161.65"/>
    <n v="10.199999999999999"/>
    <x v="278"/>
    <d v="2025-03-30T00:00:00"/>
    <x v="15"/>
    <s v="null"/>
    <n v="3"/>
    <b v="0"/>
    <s v="null"/>
    <s v="No Return"/>
    <n v="6096.7914000000001"/>
    <n v="2025"/>
    <s v="March"/>
    <n v="16.488299999999999"/>
    <n v="145.1617"/>
    <n v="0"/>
    <s v="XXL"/>
    <x v="0"/>
    <x v="0"/>
    <x v="0"/>
  </r>
  <r>
    <x v="279"/>
    <x v="2"/>
    <x v="1"/>
    <x v="1"/>
    <s v="null"/>
    <s v="White"/>
    <n v="46.59"/>
    <n v="0"/>
    <x v="279"/>
    <d v="2025-08-06T00:00:00"/>
    <x v="48"/>
    <n v="4.8"/>
    <n v="4.8"/>
    <b v="0"/>
    <s v="null"/>
    <s v="No Return"/>
    <n v="1351.1100000000001"/>
    <n v="2025"/>
    <s v="August"/>
    <n v="0"/>
    <n v="46.59"/>
    <n v="0"/>
    <s v="No Size"/>
    <x v="2"/>
    <x v="2"/>
    <x v="2"/>
  </r>
  <r>
    <x v="280"/>
    <x v="2"/>
    <x v="0"/>
    <x v="2"/>
    <s v="null"/>
    <s v="Pink"/>
    <n v="74.2"/>
    <n v="0"/>
    <x v="280"/>
    <d v="2025-08-06T00:00:00"/>
    <x v="2"/>
    <n v="1.7"/>
    <n v="1.7"/>
    <b v="0"/>
    <s v="null"/>
    <s v="No Return"/>
    <n v="1632.4"/>
    <n v="2025"/>
    <s v="August"/>
    <n v="0"/>
    <n v="74.2"/>
    <n v="0"/>
    <s v="No Size"/>
    <x v="2"/>
    <x v="2"/>
    <x v="3"/>
  </r>
  <r>
    <x v="281"/>
    <x v="4"/>
    <x v="1"/>
    <x v="2"/>
    <s v="S"/>
    <s v="Brown"/>
    <n v="99.67"/>
    <n v="0"/>
    <x v="281"/>
    <d v="2025-08-06T00:00:00"/>
    <x v="28"/>
    <n v="5"/>
    <n v="5"/>
    <b v="0"/>
    <s v="null"/>
    <s v="No Return"/>
    <n v="1295.71"/>
    <n v="2025"/>
    <s v="August"/>
    <n v="0"/>
    <n v="99.67"/>
    <n v="0"/>
    <s v="S"/>
    <x v="3"/>
    <x v="1"/>
    <x v="4"/>
  </r>
  <r>
    <x v="282"/>
    <x v="3"/>
    <x v="7"/>
    <x v="2"/>
    <s v="XS"/>
    <s v="Purple"/>
    <n v="112.74"/>
    <n v="23"/>
    <x v="282"/>
    <d v="2025-08-06T00:00:00"/>
    <x v="0"/>
    <n v="1"/>
    <n v="1"/>
    <b v="0"/>
    <s v="null"/>
    <s v="No Return"/>
    <n v="3211.9625999999998"/>
    <n v="2025"/>
    <s v="August"/>
    <n v="25.930199999999999"/>
    <n v="86.809799999999996"/>
    <n v="0"/>
    <s v="XS"/>
    <x v="0"/>
    <x v="0"/>
    <x v="3"/>
  </r>
  <r>
    <x v="283"/>
    <x v="1"/>
    <x v="2"/>
    <x v="3"/>
    <s v="S"/>
    <s v="Black"/>
    <n v="95.82"/>
    <n v="39.4"/>
    <x v="283"/>
    <d v="2025-08-06T00:00:00"/>
    <x v="19"/>
    <s v="null"/>
    <n v="3"/>
    <b v="1"/>
    <s v="Damaged"/>
    <s v="Damaged"/>
    <n v="348.40152"/>
    <n v="2025"/>
    <s v="August"/>
    <n v="37.753079999999997"/>
    <n v="58.066920000000003"/>
    <n v="1"/>
    <s v="S"/>
    <x v="1"/>
    <x v="1"/>
    <x v="0"/>
  </r>
  <r>
    <x v="284"/>
    <x v="3"/>
    <x v="5"/>
    <x v="1"/>
    <s v="M"/>
    <s v="Green"/>
    <n v="157.41999999999999"/>
    <n v="0"/>
    <x v="284"/>
    <d v="2025-08-06T00:00:00"/>
    <x v="5"/>
    <n v="2.4"/>
    <n v="2.4"/>
    <b v="0"/>
    <s v="null"/>
    <s v="No Return"/>
    <n v="5981.9599999999991"/>
    <n v="2025"/>
    <s v="August"/>
    <n v="0"/>
    <n v="157.41999999999999"/>
    <n v="0"/>
    <s v="M"/>
    <x v="0"/>
    <x v="0"/>
    <x v="1"/>
  </r>
  <r>
    <x v="285"/>
    <x v="2"/>
    <x v="0"/>
    <x v="2"/>
    <s v="null"/>
    <s v="Red"/>
    <n v="60.17"/>
    <n v="14.1"/>
    <x v="285"/>
    <d v="2025-08-06T00:00:00"/>
    <x v="5"/>
    <n v="5"/>
    <n v="5"/>
    <b v="0"/>
    <s v="null"/>
    <s v="No Return"/>
    <n v="1964.0691400000001"/>
    <n v="2025"/>
    <s v="August"/>
    <n v="8.4839699999999993"/>
    <n v="51.686030000000002"/>
    <n v="0"/>
    <s v="No Size"/>
    <x v="0"/>
    <x v="0"/>
    <x v="4"/>
  </r>
  <r>
    <x v="286"/>
    <x v="0"/>
    <x v="3"/>
    <x v="1"/>
    <s v="XL"/>
    <s v="Pink"/>
    <n v="169.03"/>
    <n v="0"/>
    <x v="286"/>
    <d v="2025-08-06T00:00:00"/>
    <x v="13"/>
    <n v="1.7"/>
    <n v="1.7"/>
    <b v="0"/>
    <s v="null"/>
    <s v="No Return"/>
    <n v="2704.48"/>
    <n v="2025"/>
    <s v="August"/>
    <n v="0"/>
    <n v="169.03"/>
    <n v="0"/>
    <s v="XL"/>
    <x v="3"/>
    <x v="2"/>
    <x v="3"/>
  </r>
  <r>
    <x v="287"/>
    <x v="5"/>
    <x v="1"/>
    <x v="2"/>
    <s v="S"/>
    <s v="Pink"/>
    <n v="175.86"/>
    <n v="0"/>
    <x v="287"/>
    <d v="2025-08-06T00:00:00"/>
    <x v="50"/>
    <n v="4.5999999999999996"/>
    <n v="4.5999999999999996"/>
    <b v="0"/>
    <s v="null"/>
    <s v="No Return"/>
    <n v="0"/>
    <n v="2025"/>
    <s v="August"/>
    <n v="0"/>
    <n v="175.86"/>
    <n v="0"/>
    <s v="S"/>
    <x v="1"/>
    <x v="1"/>
    <x v="2"/>
  </r>
  <r>
    <x v="288"/>
    <x v="3"/>
    <x v="3"/>
    <x v="3"/>
    <s v="null"/>
    <s v="Brown"/>
    <n v="169.75"/>
    <n v="0"/>
    <x v="288"/>
    <d v="2025-08-06T00:00:00"/>
    <x v="20"/>
    <n v="2.7"/>
    <n v="2.7"/>
    <b v="0"/>
    <s v="null"/>
    <s v="No Return"/>
    <n v="848.75"/>
    <n v="2025"/>
    <s v="August"/>
    <n v="0"/>
    <n v="169.75"/>
    <n v="0"/>
    <s v="No Size"/>
    <x v="1"/>
    <x v="1"/>
    <x v="1"/>
  </r>
  <r>
    <x v="289"/>
    <x v="2"/>
    <x v="4"/>
    <x v="3"/>
    <s v="null"/>
    <s v="Red"/>
    <n v="51.77"/>
    <n v="24.3"/>
    <x v="289"/>
    <d v="2025-08-06T00:00:00"/>
    <x v="29"/>
    <n v="3.7"/>
    <n v="3.7"/>
    <b v="0"/>
    <s v="null"/>
    <s v="No Return"/>
    <n v="1959.4945000000002"/>
    <n v="2025"/>
    <s v="August"/>
    <n v="12.580110000000001"/>
    <n v="39.189890000000005"/>
    <n v="0"/>
    <s v="No Size"/>
    <x v="0"/>
    <x v="0"/>
    <x v="0"/>
  </r>
  <r>
    <x v="290"/>
    <x v="1"/>
    <x v="3"/>
    <x v="2"/>
    <s v="M"/>
    <s v="Black"/>
    <n v="83.09"/>
    <n v="0"/>
    <x v="290"/>
    <d v="2025-08-06T00:00:00"/>
    <x v="2"/>
    <n v="2.2999999999999998"/>
    <n v="2.2999999999999998"/>
    <b v="0"/>
    <s v="null"/>
    <s v="No Return"/>
    <n v="1827.98"/>
    <n v="2025"/>
    <s v="August"/>
    <n v="0"/>
    <n v="83.09"/>
    <n v="0"/>
    <s v="M"/>
    <x v="2"/>
    <x v="2"/>
    <x v="1"/>
  </r>
  <r>
    <x v="291"/>
    <x v="0"/>
    <x v="5"/>
    <x v="1"/>
    <s v="XS"/>
    <s v="Purple"/>
    <n v="176.1"/>
    <n v="0"/>
    <x v="291"/>
    <d v="2025-08-06T00:00:00"/>
    <x v="43"/>
    <n v="4.5999999999999996"/>
    <n v="4.5999999999999996"/>
    <b v="0"/>
    <s v="null"/>
    <s v="No Return"/>
    <n v="2113.1999999999998"/>
    <n v="2025"/>
    <s v="August"/>
    <n v="0"/>
    <n v="176.1"/>
    <n v="0"/>
    <s v="XS"/>
    <x v="3"/>
    <x v="1"/>
    <x v="2"/>
  </r>
  <r>
    <x v="292"/>
    <x v="4"/>
    <x v="3"/>
    <x v="2"/>
    <s v="M"/>
    <s v="Blue"/>
    <n v="69.11"/>
    <n v="0"/>
    <x v="292"/>
    <d v="2025-08-06T00:00:00"/>
    <x v="49"/>
    <n v="3.9"/>
    <n v="3.9"/>
    <b v="0"/>
    <s v="null"/>
    <s v="No Return"/>
    <n v="1243.98"/>
    <n v="2025"/>
    <s v="August"/>
    <n v="0"/>
    <n v="69.11"/>
    <n v="0"/>
    <s v="M"/>
    <x v="3"/>
    <x v="2"/>
    <x v="0"/>
  </r>
  <r>
    <x v="293"/>
    <x v="3"/>
    <x v="0"/>
    <x v="0"/>
    <s v="S"/>
    <s v="Purple"/>
    <n v="117.85"/>
    <n v="0"/>
    <x v="293"/>
    <d v="2024-12-23T00:00:00"/>
    <x v="40"/>
    <n v="3.3"/>
    <n v="3.3"/>
    <b v="0"/>
    <s v="null"/>
    <s v="No Return"/>
    <n v="4006.8999999999996"/>
    <n v="2024"/>
    <s v="December"/>
    <n v="0"/>
    <n v="117.85"/>
    <n v="0"/>
    <s v="S"/>
    <x v="0"/>
    <x v="2"/>
    <x v="0"/>
  </r>
  <r>
    <x v="294"/>
    <x v="3"/>
    <x v="2"/>
    <x v="2"/>
    <s v="M"/>
    <s v="Purple"/>
    <n v="96.17"/>
    <n v="36"/>
    <x v="294"/>
    <d v="2025-08-06T00:00:00"/>
    <x v="41"/>
    <n v="3.5"/>
    <n v="3.5"/>
    <b v="0"/>
    <s v="null"/>
    <s v="No Return"/>
    <n v="2769.6959999999999"/>
    <n v="2025"/>
    <s v="August"/>
    <n v="34.621200000000002"/>
    <n v="61.5488"/>
    <n v="0"/>
    <s v="M"/>
    <x v="0"/>
    <x v="0"/>
    <x v="0"/>
  </r>
  <r>
    <x v="295"/>
    <x v="3"/>
    <x v="0"/>
    <x v="0"/>
    <s v="XXL"/>
    <s v="Red"/>
    <n v="80.14"/>
    <n v="0"/>
    <x v="295"/>
    <d v="2025-03-31T00:00:00"/>
    <x v="4"/>
    <n v="5"/>
    <n v="5"/>
    <b v="0"/>
    <s v="null"/>
    <s v="No Return"/>
    <n v="801.4"/>
    <n v="2025"/>
    <s v="March"/>
    <n v="0"/>
    <n v="80.14"/>
    <n v="0"/>
    <s v="XXL"/>
    <x v="3"/>
    <x v="1"/>
    <x v="4"/>
  </r>
  <r>
    <x v="296"/>
    <x v="2"/>
    <x v="6"/>
    <x v="3"/>
    <s v="null"/>
    <s v="Pink"/>
    <n v="55.08"/>
    <n v="13"/>
    <x v="296"/>
    <d v="2025-08-06T00:00:00"/>
    <x v="12"/>
    <n v="3.9"/>
    <n v="3.9"/>
    <b v="0"/>
    <s v="null"/>
    <s v="No Return"/>
    <n v="814.63319999999987"/>
    <n v="2025"/>
    <s v="August"/>
    <n v="7.1604000000000001"/>
    <n v="47.919599999999996"/>
    <n v="0"/>
    <s v="No Size"/>
    <x v="3"/>
    <x v="2"/>
    <x v="0"/>
  </r>
  <r>
    <x v="297"/>
    <x v="5"/>
    <x v="3"/>
    <x v="2"/>
    <s v="S"/>
    <s v="Pink"/>
    <n v="165.84"/>
    <n v="50.4"/>
    <x v="297"/>
    <d v="2025-08-06T00:00:00"/>
    <x v="12"/>
    <n v="3.2"/>
    <n v="3.2"/>
    <b v="1"/>
    <s v="Damaged"/>
    <s v="Damaged"/>
    <n v="1398.3628800000001"/>
    <n v="2025"/>
    <s v="August"/>
    <n v="83.583359999999999"/>
    <n v="82.256640000000004"/>
    <n v="1"/>
    <s v="S"/>
    <x v="3"/>
    <x v="2"/>
    <x v="0"/>
  </r>
  <r>
    <x v="298"/>
    <x v="5"/>
    <x v="6"/>
    <x v="3"/>
    <s v="XXL"/>
    <s v="Red"/>
    <n v="82.7"/>
    <n v="0"/>
    <x v="298"/>
    <d v="2025-08-06T00:00:00"/>
    <x v="36"/>
    <n v="4"/>
    <n v="4"/>
    <b v="0"/>
    <s v="null"/>
    <s v="No Return"/>
    <n v="1654"/>
    <n v="2025"/>
    <s v="August"/>
    <n v="0"/>
    <n v="82.7"/>
    <n v="0"/>
    <s v="XXL"/>
    <x v="2"/>
    <x v="2"/>
    <x v="2"/>
  </r>
  <r>
    <x v="299"/>
    <x v="0"/>
    <x v="2"/>
    <x v="0"/>
    <s v="S"/>
    <s v="Purple"/>
    <n v="222.86"/>
    <n v="6.6"/>
    <x v="299"/>
    <d v="2024-12-19T00:00:00"/>
    <x v="48"/>
    <n v="2.1"/>
    <n v="2.1"/>
    <b v="0"/>
    <s v="null"/>
    <s v="No Return"/>
    <n v="6036.3859599999996"/>
    <n v="2024"/>
    <s v="December"/>
    <n v="14.708760000000002"/>
    <n v="208.15124"/>
    <n v="0"/>
    <s v="S"/>
    <x v="2"/>
    <x v="2"/>
    <x v="1"/>
  </r>
  <r>
    <x v="300"/>
    <x v="1"/>
    <x v="3"/>
    <x v="1"/>
    <s v="L"/>
    <s v="Gray"/>
    <n v="107.15"/>
    <n v="0"/>
    <x v="300"/>
    <d v="2025-08-06T00:00:00"/>
    <x v="27"/>
    <s v="null"/>
    <n v="3"/>
    <b v="1"/>
    <s v="Wrong Item"/>
    <s v="Wrong Item"/>
    <n v="3535.9500000000003"/>
    <n v="2025"/>
    <s v="August"/>
    <n v="0"/>
    <n v="107.15"/>
    <n v="1"/>
    <s v="L"/>
    <x v="0"/>
    <x v="2"/>
    <x v="0"/>
  </r>
  <r>
    <x v="301"/>
    <x v="3"/>
    <x v="4"/>
    <x v="2"/>
    <s v="XXL"/>
    <s v="Gray"/>
    <n v="85.54"/>
    <n v="0"/>
    <x v="301"/>
    <d v="2025-08-06T00:00:00"/>
    <x v="35"/>
    <s v="null"/>
    <n v="3"/>
    <b v="0"/>
    <s v="null"/>
    <s v="No Return"/>
    <n v="2566.2000000000003"/>
    <n v="2025"/>
    <s v="August"/>
    <n v="0"/>
    <n v="85.54"/>
    <n v="0"/>
    <s v="XXL"/>
    <x v="0"/>
    <x v="2"/>
    <x v="0"/>
  </r>
  <r>
    <x v="302"/>
    <x v="4"/>
    <x v="3"/>
    <x v="3"/>
    <s v="XL"/>
    <s v="Green"/>
    <n v="34.36"/>
    <n v="5.4"/>
    <x v="302"/>
    <d v="2025-08-06T00:00:00"/>
    <x v="37"/>
    <n v="4.5"/>
    <n v="4.5"/>
    <b v="0"/>
    <s v="null"/>
    <s v="No Return"/>
    <n v="1592.72344"/>
    <n v="2025"/>
    <s v="August"/>
    <n v="1.8554400000000002"/>
    <n v="32.504559999999998"/>
    <n v="0"/>
    <s v="XL"/>
    <x v="0"/>
    <x v="0"/>
    <x v="2"/>
  </r>
  <r>
    <x v="303"/>
    <x v="4"/>
    <x v="3"/>
    <x v="1"/>
    <s v="XL"/>
    <s v="Black"/>
    <n v="111.25"/>
    <n v="42.2"/>
    <x v="303"/>
    <d v="2025-08-06T00:00:00"/>
    <x v="40"/>
    <n v="3"/>
    <n v="3"/>
    <b v="0"/>
    <s v="null"/>
    <s v="No Return"/>
    <n v="2186.2849999999999"/>
    <n v="2025"/>
    <s v="August"/>
    <n v="46.947500000000005"/>
    <n v="64.302499999999995"/>
    <n v="0"/>
    <s v="XL"/>
    <x v="0"/>
    <x v="2"/>
    <x v="0"/>
  </r>
  <r>
    <x v="304"/>
    <x v="1"/>
    <x v="0"/>
    <x v="0"/>
    <s v="XXL"/>
    <s v="Pink"/>
    <n v="39.97"/>
    <n v="35.200000000000003"/>
    <x v="304"/>
    <d v="2025-01-22T00:00:00"/>
    <x v="34"/>
    <n v="2.2999999999999998"/>
    <n v="2.2999999999999998"/>
    <b v="0"/>
    <s v="null"/>
    <s v="No Return"/>
    <n v="388.50839999999994"/>
    <n v="2025"/>
    <s v="January"/>
    <n v="14.06944"/>
    <n v="25.900559999999995"/>
    <n v="0"/>
    <s v="XXL"/>
    <x v="3"/>
    <x v="1"/>
    <x v="1"/>
  </r>
  <r>
    <x v="305"/>
    <x v="3"/>
    <x v="7"/>
    <x v="3"/>
    <s v="M"/>
    <s v="White"/>
    <n v="60.34"/>
    <n v="0"/>
    <x v="305"/>
    <d v="2025-08-06T00:00:00"/>
    <x v="46"/>
    <s v="null"/>
    <n v="3"/>
    <b v="0"/>
    <s v="null"/>
    <s v="No Return"/>
    <n v="241.36"/>
    <n v="2025"/>
    <s v="August"/>
    <n v="0"/>
    <n v="60.34"/>
    <n v="0"/>
    <s v="M"/>
    <x v="1"/>
    <x v="1"/>
    <x v="0"/>
  </r>
  <r>
    <x v="306"/>
    <x v="2"/>
    <x v="6"/>
    <x v="3"/>
    <s v="null"/>
    <s v="Blue"/>
    <n v="17.7"/>
    <n v="0"/>
    <x v="306"/>
    <d v="2025-08-06T00:00:00"/>
    <x v="15"/>
    <n v="3.9"/>
    <n v="3.9"/>
    <b v="0"/>
    <s v="null"/>
    <s v="No Return"/>
    <n v="743.4"/>
    <n v="2025"/>
    <s v="August"/>
    <n v="0"/>
    <n v="17.7"/>
    <n v="0"/>
    <s v="No Size"/>
    <x v="0"/>
    <x v="0"/>
    <x v="0"/>
  </r>
  <r>
    <x v="307"/>
    <x v="4"/>
    <x v="3"/>
    <x v="3"/>
    <s v="M"/>
    <s v="White"/>
    <n v="57.88"/>
    <n v="0"/>
    <x v="307"/>
    <d v="2025-08-06T00:00:00"/>
    <x v="10"/>
    <n v="3"/>
    <n v="3"/>
    <b v="0"/>
    <s v="null"/>
    <s v="No Return"/>
    <n v="2257.3200000000002"/>
    <n v="2025"/>
    <s v="August"/>
    <n v="0"/>
    <n v="57.88"/>
    <n v="0"/>
    <s v="M"/>
    <x v="0"/>
    <x v="0"/>
    <x v="0"/>
  </r>
  <r>
    <x v="308"/>
    <x v="1"/>
    <x v="3"/>
    <x v="3"/>
    <s v="S"/>
    <s v="Blue"/>
    <n v="25.15"/>
    <n v="0"/>
    <x v="308"/>
    <d v="2025-08-06T00:00:00"/>
    <x v="40"/>
    <n v="2.6"/>
    <n v="2.6"/>
    <b v="0"/>
    <s v="null"/>
    <s v="No Return"/>
    <n v="855.09999999999991"/>
    <n v="2025"/>
    <s v="August"/>
    <n v="0"/>
    <n v="25.15"/>
    <n v="0"/>
    <s v="S"/>
    <x v="0"/>
    <x v="2"/>
    <x v="1"/>
  </r>
  <r>
    <x v="309"/>
    <x v="0"/>
    <x v="3"/>
    <x v="0"/>
    <s v="L"/>
    <s v="Purple"/>
    <n v="157.44999999999999"/>
    <n v="0"/>
    <x v="309"/>
    <d v="2025-05-26T00:00:00"/>
    <x v="11"/>
    <n v="2.9"/>
    <n v="2.9"/>
    <b v="0"/>
    <s v="null"/>
    <s v="No Return"/>
    <n v="1102.1499999999999"/>
    <n v="2025"/>
    <s v="May"/>
    <n v="0"/>
    <n v="157.44999999999999"/>
    <n v="0"/>
    <s v="L"/>
    <x v="1"/>
    <x v="1"/>
    <x v="1"/>
  </r>
  <r>
    <x v="310"/>
    <x v="4"/>
    <x v="4"/>
    <x v="1"/>
    <s v="L"/>
    <s v="Purple"/>
    <n v="65.72"/>
    <n v="9.1"/>
    <x v="310"/>
    <d v="2025-08-06T00:00:00"/>
    <x v="4"/>
    <n v="2.8"/>
    <n v="2.8"/>
    <b v="1"/>
    <s v="Quality Issue"/>
    <s v="Quality Issue"/>
    <n v="597.39480000000003"/>
    <n v="2025"/>
    <s v="August"/>
    <n v="5.9805199999999994"/>
    <n v="59.73948"/>
    <n v="1"/>
    <s v="L"/>
    <x v="3"/>
    <x v="1"/>
    <x v="1"/>
  </r>
  <r>
    <x v="311"/>
    <x v="5"/>
    <x v="7"/>
    <x v="1"/>
    <s v="XXL"/>
    <s v="Brown"/>
    <n v="92.8"/>
    <n v="0"/>
    <x v="311"/>
    <d v="2025-08-06T00:00:00"/>
    <x v="17"/>
    <n v="2.5"/>
    <n v="2.5"/>
    <b v="0"/>
    <s v="null"/>
    <s v="No Return"/>
    <n v="2320"/>
    <n v="2025"/>
    <s v="August"/>
    <n v="0"/>
    <n v="92.8"/>
    <n v="0"/>
    <s v="XXL"/>
    <x v="2"/>
    <x v="2"/>
    <x v="1"/>
  </r>
  <r>
    <x v="312"/>
    <x v="5"/>
    <x v="2"/>
    <x v="1"/>
    <s v="XL"/>
    <s v="Blue"/>
    <n v="88.65"/>
    <n v="0"/>
    <x v="312"/>
    <d v="2025-08-06T00:00:00"/>
    <x v="26"/>
    <n v="3.3"/>
    <n v="3.3"/>
    <b v="0"/>
    <s v="null"/>
    <s v="No Return"/>
    <n v="975.15000000000009"/>
    <n v="2025"/>
    <s v="August"/>
    <n v="0"/>
    <n v="88.65"/>
    <n v="0"/>
    <s v="XL"/>
    <x v="3"/>
    <x v="1"/>
    <x v="0"/>
  </r>
  <r>
    <x v="313"/>
    <x v="1"/>
    <x v="0"/>
    <x v="1"/>
    <s v="XXL"/>
    <s v="Beige"/>
    <n v="47.07"/>
    <n v="57.4"/>
    <x v="313"/>
    <d v="2025-08-06T00:00:00"/>
    <x v="47"/>
    <n v="1.3"/>
    <n v="1.3"/>
    <b v="1"/>
    <s v="Size Issue"/>
    <s v="Size Issue"/>
    <n v="481.24368000000004"/>
    <n v="2025"/>
    <s v="August"/>
    <n v="27.018179999999997"/>
    <n v="20.051820000000003"/>
    <n v="1"/>
    <s v="XXL"/>
    <x v="2"/>
    <x v="2"/>
    <x v="3"/>
  </r>
  <r>
    <x v="314"/>
    <x v="0"/>
    <x v="5"/>
    <x v="3"/>
    <s v="XS"/>
    <s v="Red"/>
    <n v="101.75"/>
    <n v="0"/>
    <x v="314"/>
    <d v="2025-08-06T00:00:00"/>
    <x v="11"/>
    <n v="3.1"/>
    <n v="3.1"/>
    <b v="0"/>
    <s v="null"/>
    <s v="No Return"/>
    <n v="712.25"/>
    <n v="2025"/>
    <s v="August"/>
    <n v="0"/>
    <n v="101.75"/>
    <n v="0"/>
    <s v="XS"/>
    <x v="1"/>
    <x v="1"/>
    <x v="0"/>
  </r>
  <r>
    <x v="315"/>
    <x v="5"/>
    <x v="3"/>
    <x v="0"/>
    <s v="XS"/>
    <s v="Blue"/>
    <n v="131.08000000000001"/>
    <n v="7.5"/>
    <x v="315"/>
    <d v="2024-12-04T00:00:00"/>
    <x v="36"/>
    <n v="4.5"/>
    <n v="4.5"/>
    <b v="1"/>
    <s v="Wrong Item"/>
    <s v="Wrong Item"/>
    <n v="2424.9800000000005"/>
    <n v="2024"/>
    <s v="December"/>
    <n v="9.8310000000000013"/>
    <n v="121.24900000000002"/>
    <n v="1"/>
    <s v="XS"/>
    <x v="2"/>
    <x v="2"/>
    <x v="2"/>
  </r>
  <r>
    <x v="316"/>
    <x v="1"/>
    <x v="0"/>
    <x v="2"/>
    <s v="XS"/>
    <s v="Black"/>
    <n v="82.06"/>
    <n v="26.1"/>
    <x v="316"/>
    <d v="2025-08-06T00:00:00"/>
    <x v="23"/>
    <n v="1.5"/>
    <n v="1.5"/>
    <b v="0"/>
    <s v="null"/>
    <s v="No Return"/>
    <n v="1940.5548800000001"/>
    <n v="2025"/>
    <s v="August"/>
    <n v="21.417660000000001"/>
    <n v="60.642340000000004"/>
    <n v="0"/>
    <s v="XS"/>
    <x v="0"/>
    <x v="2"/>
    <x v="3"/>
  </r>
  <r>
    <x v="317"/>
    <x v="5"/>
    <x v="4"/>
    <x v="3"/>
    <s v="L"/>
    <s v="Purple"/>
    <n v="66.31"/>
    <n v="0"/>
    <x v="317"/>
    <d v="2025-08-06T00:00:00"/>
    <x v="6"/>
    <n v="3.9"/>
    <n v="3.9"/>
    <b v="0"/>
    <s v="null"/>
    <s v="No Return"/>
    <n v="3116.57"/>
    <n v="2025"/>
    <s v="August"/>
    <n v="0"/>
    <n v="66.31"/>
    <n v="0"/>
    <s v="L"/>
    <x v="0"/>
    <x v="0"/>
    <x v="0"/>
  </r>
  <r>
    <x v="318"/>
    <x v="2"/>
    <x v="1"/>
    <x v="2"/>
    <s v="null"/>
    <s v="Green"/>
    <n v="26.03"/>
    <n v="0"/>
    <x v="318"/>
    <d v="2025-08-06T00:00:00"/>
    <x v="34"/>
    <n v="3.8"/>
    <n v="3.8"/>
    <b v="0"/>
    <s v="null"/>
    <s v="No Return"/>
    <n v="390.45000000000005"/>
    <n v="2025"/>
    <s v="August"/>
    <n v="0"/>
    <n v="26.03"/>
    <n v="0"/>
    <s v="No Size"/>
    <x v="3"/>
    <x v="1"/>
    <x v="0"/>
  </r>
  <r>
    <x v="319"/>
    <x v="3"/>
    <x v="1"/>
    <x v="0"/>
    <s v="S"/>
    <s v="Beige"/>
    <n v="152.53"/>
    <n v="0"/>
    <x v="319"/>
    <d v="2024-11-21T00:00:00"/>
    <x v="47"/>
    <n v="4.2"/>
    <n v="4.2"/>
    <b v="0"/>
    <s v="null"/>
    <s v="No Return"/>
    <n v="3660.7200000000003"/>
    <n v="2024"/>
    <s v="November"/>
    <n v="0"/>
    <n v="152.53"/>
    <n v="0"/>
    <s v="S"/>
    <x v="2"/>
    <x v="2"/>
    <x v="2"/>
  </r>
  <r>
    <x v="320"/>
    <x v="4"/>
    <x v="3"/>
    <x v="2"/>
    <s v="S"/>
    <s v="Beige"/>
    <n v="26.16"/>
    <n v="16.2"/>
    <x v="320"/>
    <d v="2025-08-06T00:00:00"/>
    <x v="28"/>
    <n v="2.2999999999999998"/>
    <n v="2.2999999999999998"/>
    <b v="0"/>
    <s v="null"/>
    <s v="No Return"/>
    <n v="284.98703999999998"/>
    <n v="2025"/>
    <s v="August"/>
    <n v="4.2379199999999999"/>
    <n v="21.922079999999998"/>
    <n v="0"/>
    <s v="S"/>
    <x v="3"/>
    <x v="1"/>
    <x v="1"/>
  </r>
  <r>
    <x v="321"/>
    <x v="5"/>
    <x v="1"/>
    <x v="1"/>
    <s v="XXL"/>
    <s v="Blue"/>
    <n v="89.17"/>
    <n v="10.8"/>
    <x v="321"/>
    <d v="2025-08-06T00:00:00"/>
    <x v="33"/>
    <n v="3.3"/>
    <n v="3.3"/>
    <b v="0"/>
    <s v="null"/>
    <s v="No Return"/>
    <n v="2147.5702800000004"/>
    <n v="2025"/>
    <s v="August"/>
    <n v="9.6303600000000014"/>
    <n v="79.539640000000006"/>
    <n v="0"/>
    <s v="XXL"/>
    <x v="2"/>
    <x v="2"/>
    <x v="0"/>
  </r>
  <r>
    <x v="322"/>
    <x v="4"/>
    <x v="4"/>
    <x v="0"/>
    <s v="null"/>
    <s v="White"/>
    <n v="106.37"/>
    <n v="0"/>
    <x v="322"/>
    <d v="2025-04-06T00:00:00"/>
    <x v="0"/>
    <n v="4.9000000000000004"/>
    <n v="4.9000000000000004"/>
    <b v="0"/>
    <s v="null"/>
    <s v="No Return"/>
    <n v="3935.69"/>
    <n v="2025"/>
    <s v="April"/>
    <n v="0"/>
    <n v="106.37"/>
    <n v="0"/>
    <s v="No Size"/>
    <x v="0"/>
    <x v="0"/>
    <x v="2"/>
  </r>
  <r>
    <x v="323"/>
    <x v="5"/>
    <x v="3"/>
    <x v="2"/>
    <s v="XL"/>
    <s v="White"/>
    <n v="80.95"/>
    <n v="36.799999999999997"/>
    <x v="323"/>
    <d v="2025-08-06T00:00:00"/>
    <x v="13"/>
    <n v="2.5"/>
    <n v="2.5"/>
    <b v="0"/>
    <s v="null"/>
    <s v="No Return"/>
    <n v="818.56640000000004"/>
    <n v="2025"/>
    <s v="August"/>
    <n v="29.7896"/>
    <n v="51.160400000000003"/>
    <n v="0"/>
    <s v="XL"/>
    <x v="3"/>
    <x v="2"/>
    <x v="1"/>
  </r>
  <r>
    <x v="324"/>
    <x v="0"/>
    <x v="2"/>
    <x v="3"/>
    <s v="M"/>
    <s v="Navy"/>
    <n v="169.84"/>
    <n v="50.2"/>
    <x v="324"/>
    <d v="2025-08-06T00:00:00"/>
    <x v="30"/>
    <n v="3"/>
    <n v="3"/>
    <b v="1"/>
    <s v="Quality Issue"/>
    <s v="Quality Issue"/>
    <n v="1776.1867199999999"/>
    <n v="2025"/>
    <s v="August"/>
    <n v="85.259680000000003"/>
    <n v="84.58032"/>
    <n v="1"/>
    <s v="M"/>
    <x v="2"/>
    <x v="2"/>
    <x v="0"/>
  </r>
  <r>
    <x v="325"/>
    <x v="5"/>
    <x v="7"/>
    <x v="2"/>
    <s v="M"/>
    <s v="Green"/>
    <n v="159.4"/>
    <n v="8.8000000000000007"/>
    <x v="325"/>
    <d v="2025-08-06T00:00:00"/>
    <x v="9"/>
    <n v="4.5"/>
    <n v="4.5"/>
    <b v="0"/>
    <s v="null"/>
    <s v="No Return"/>
    <n v="6251.0304000000006"/>
    <n v="2025"/>
    <s v="August"/>
    <n v="14.027200000000002"/>
    <n v="145.37280000000001"/>
    <n v="0"/>
    <s v="M"/>
    <x v="0"/>
    <x v="0"/>
    <x v="2"/>
  </r>
  <r>
    <x v="326"/>
    <x v="4"/>
    <x v="7"/>
    <x v="1"/>
    <s v="S"/>
    <s v="Black"/>
    <n v="106.53"/>
    <n v="46.5"/>
    <x v="326"/>
    <d v="2025-08-06T00:00:00"/>
    <x v="12"/>
    <s v="null"/>
    <n v="3"/>
    <b v="0"/>
    <s v="null"/>
    <s v="No Return"/>
    <n v="968.8903499999999"/>
    <n v="2025"/>
    <s v="August"/>
    <n v="49.536450000000002"/>
    <n v="56.993549999999992"/>
    <n v="0"/>
    <s v="S"/>
    <x v="3"/>
    <x v="2"/>
    <x v="0"/>
  </r>
  <r>
    <x v="327"/>
    <x v="2"/>
    <x v="6"/>
    <x v="0"/>
    <s v="null"/>
    <s v="Black"/>
    <n v="78.81"/>
    <n v="44.7"/>
    <x v="327"/>
    <d v="2024-09-13T00:00:00"/>
    <x v="40"/>
    <n v="1.4"/>
    <n v="1.4"/>
    <b v="0"/>
    <s v="null"/>
    <s v="No Return"/>
    <n v="1481.7856199999997"/>
    <n v="2024"/>
    <s v="September"/>
    <n v="35.228070000000002"/>
    <n v="43.581929999999993"/>
    <n v="0"/>
    <s v="No Size"/>
    <x v="0"/>
    <x v="2"/>
    <x v="3"/>
  </r>
  <r>
    <x v="328"/>
    <x v="0"/>
    <x v="1"/>
    <x v="3"/>
    <s v="XS"/>
    <s v="Gray"/>
    <n v="117.45"/>
    <n v="29.5"/>
    <x v="328"/>
    <d v="2025-08-06T00:00:00"/>
    <x v="9"/>
    <n v="1.2"/>
    <n v="1.2"/>
    <b v="0"/>
    <s v="null"/>
    <s v="No Return"/>
    <n v="3560.4967500000007"/>
    <n v="2025"/>
    <s v="August"/>
    <n v="34.647750000000002"/>
    <n v="82.802250000000015"/>
    <n v="0"/>
    <s v="XS"/>
    <x v="0"/>
    <x v="0"/>
    <x v="3"/>
  </r>
  <r>
    <x v="329"/>
    <x v="2"/>
    <x v="6"/>
    <x v="0"/>
    <s v="null"/>
    <s v="Beige"/>
    <n v="76.94"/>
    <n v="0"/>
    <x v="329"/>
    <d v="2025-06-13T00:00:00"/>
    <x v="30"/>
    <n v="4.3"/>
    <n v="4.3"/>
    <b v="0"/>
    <s v="null"/>
    <s v="No Return"/>
    <n v="1615.74"/>
    <n v="2025"/>
    <s v="June"/>
    <n v="0"/>
    <n v="76.94"/>
    <n v="0"/>
    <s v="No Size"/>
    <x v="2"/>
    <x v="2"/>
    <x v="2"/>
  </r>
  <r>
    <x v="330"/>
    <x v="0"/>
    <x v="6"/>
    <x v="3"/>
    <s v="L"/>
    <s v="White"/>
    <n v="232.19"/>
    <n v="0"/>
    <x v="330"/>
    <d v="2025-08-06T00:00:00"/>
    <x v="22"/>
    <n v="1.3"/>
    <n v="1.3"/>
    <b v="1"/>
    <s v="Changed Mind"/>
    <s v="Changed Mind"/>
    <n v="7197.89"/>
    <n v="2025"/>
    <s v="August"/>
    <n v="0"/>
    <n v="232.19"/>
    <n v="1"/>
    <s v="L"/>
    <x v="0"/>
    <x v="2"/>
    <x v="3"/>
  </r>
  <r>
    <x v="331"/>
    <x v="5"/>
    <x v="7"/>
    <x v="2"/>
    <s v="XS"/>
    <s v="Navy"/>
    <n v="80.400000000000006"/>
    <n v="52.1"/>
    <x v="331"/>
    <d v="2025-08-06T00:00:00"/>
    <x v="11"/>
    <n v="1.2"/>
    <n v="1.2"/>
    <b v="0"/>
    <s v="null"/>
    <s v="No Return"/>
    <n v="269.58120000000002"/>
    <n v="2025"/>
    <s v="August"/>
    <n v="41.888400000000004"/>
    <n v="38.511600000000001"/>
    <n v="0"/>
    <s v="XS"/>
    <x v="1"/>
    <x v="1"/>
    <x v="3"/>
  </r>
  <r>
    <x v="332"/>
    <x v="4"/>
    <x v="3"/>
    <x v="3"/>
    <s v="XL"/>
    <s v="Black"/>
    <n v="102.82"/>
    <n v="0"/>
    <x v="332"/>
    <d v="2025-08-06T00:00:00"/>
    <x v="29"/>
    <n v="3.6"/>
    <n v="3.6"/>
    <b v="0"/>
    <s v="null"/>
    <s v="No Return"/>
    <n v="5141"/>
    <n v="2025"/>
    <s v="August"/>
    <n v="0"/>
    <n v="102.82"/>
    <n v="0"/>
    <s v="XL"/>
    <x v="0"/>
    <x v="0"/>
    <x v="0"/>
  </r>
  <r>
    <x v="333"/>
    <x v="2"/>
    <x v="0"/>
    <x v="0"/>
    <s v="null"/>
    <s v="Navy"/>
    <n v="48.5"/>
    <n v="0"/>
    <x v="333"/>
    <d v="2025-05-09T00:00:00"/>
    <x v="16"/>
    <s v="null"/>
    <n v="3"/>
    <b v="0"/>
    <s v="null"/>
    <s v="No Return"/>
    <n v="2231"/>
    <n v="2025"/>
    <s v="May"/>
    <n v="0"/>
    <n v="48.5"/>
    <n v="0"/>
    <s v="No Size"/>
    <x v="0"/>
    <x v="0"/>
    <x v="0"/>
  </r>
  <r>
    <x v="334"/>
    <x v="4"/>
    <x v="3"/>
    <x v="2"/>
    <s v="null"/>
    <s v="Pink"/>
    <n v="88.4"/>
    <n v="0"/>
    <x v="334"/>
    <d v="2025-08-06T00:00:00"/>
    <x v="14"/>
    <n v="1.4"/>
    <n v="1.4"/>
    <b v="0"/>
    <s v="null"/>
    <s v="No Return"/>
    <n v="88.4"/>
    <n v="2025"/>
    <s v="August"/>
    <n v="0"/>
    <n v="88.4"/>
    <n v="0"/>
    <s v="No Size"/>
    <x v="1"/>
    <x v="1"/>
    <x v="3"/>
  </r>
  <r>
    <x v="335"/>
    <x v="3"/>
    <x v="3"/>
    <x v="1"/>
    <s v="S"/>
    <s v="Black"/>
    <n v="112.5"/>
    <n v="0"/>
    <x v="335"/>
    <d v="2025-08-06T00:00:00"/>
    <x v="26"/>
    <n v="4.3"/>
    <n v="4.3"/>
    <b v="0"/>
    <s v="null"/>
    <s v="No Return"/>
    <n v="1237.5"/>
    <n v="2025"/>
    <s v="August"/>
    <n v="0"/>
    <n v="112.5"/>
    <n v="0"/>
    <s v="S"/>
    <x v="3"/>
    <x v="1"/>
    <x v="2"/>
  </r>
  <r>
    <x v="336"/>
    <x v="4"/>
    <x v="0"/>
    <x v="2"/>
    <s v="XXL"/>
    <s v="Gray"/>
    <n v="97.95"/>
    <n v="11.1"/>
    <x v="336"/>
    <d v="2025-08-06T00:00:00"/>
    <x v="17"/>
    <n v="2.4"/>
    <n v="2.4"/>
    <b v="0"/>
    <s v="null"/>
    <s v="No Return"/>
    <n v="2176.9387500000003"/>
    <n v="2025"/>
    <s v="August"/>
    <n v="10.872450000000001"/>
    <n v="87.077550000000002"/>
    <n v="0"/>
    <s v="XXL"/>
    <x v="2"/>
    <x v="2"/>
    <x v="1"/>
  </r>
  <r>
    <x v="337"/>
    <x v="0"/>
    <x v="4"/>
    <x v="3"/>
    <s v="M"/>
    <s v="Pink"/>
    <n v="114.51"/>
    <n v="36.9"/>
    <x v="337"/>
    <d v="2025-08-06T00:00:00"/>
    <x v="27"/>
    <n v="1.5"/>
    <n v="1.5"/>
    <b v="0"/>
    <s v="null"/>
    <s v="No Return"/>
    <n v="2384.44173"/>
    <n v="2025"/>
    <s v="August"/>
    <n v="42.254190000000001"/>
    <n v="72.255809999999997"/>
    <n v="0"/>
    <s v="M"/>
    <x v="0"/>
    <x v="2"/>
    <x v="3"/>
  </r>
  <r>
    <x v="338"/>
    <x v="4"/>
    <x v="0"/>
    <x v="1"/>
    <s v="XS"/>
    <s v="Brown"/>
    <n v="27.85"/>
    <n v="0"/>
    <x v="338"/>
    <d v="2025-08-06T00:00:00"/>
    <x v="50"/>
    <n v="1.5"/>
    <n v="1.5"/>
    <b v="0"/>
    <s v="null"/>
    <s v="No Return"/>
    <n v="0"/>
    <n v="2025"/>
    <s v="August"/>
    <n v="0"/>
    <n v="27.85"/>
    <n v="0"/>
    <s v="XS"/>
    <x v="1"/>
    <x v="1"/>
    <x v="3"/>
  </r>
  <r>
    <x v="339"/>
    <x v="3"/>
    <x v="5"/>
    <x v="0"/>
    <s v="XL"/>
    <s v="Blue"/>
    <n v="82.08"/>
    <n v="40.6"/>
    <x v="339"/>
    <d v="2025-05-23T00:00:00"/>
    <x v="9"/>
    <n v="2.5"/>
    <n v="2.5"/>
    <b v="1"/>
    <s v="Quality Issue"/>
    <s v="Quality Issue"/>
    <n v="2096.4873600000001"/>
    <n v="2025"/>
    <s v="May"/>
    <n v="33.324480000000001"/>
    <n v="48.755519999999997"/>
    <n v="1"/>
    <s v="XL"/>
    <x v="0"/>
    <x v="0"/>
    <x v="1"/>
  </r>
  <r>
    <x v="340"/>
    <x v="4"/>
    <x v="3"/>
    <x v="3"/>
    <s v="S"/>
    <s v="Black"/>
    <n v="116.41"/>
    <n v="40.700000000000003"/>
    <x v="340"/>
    <d v="2025-08-06T00:00:00"/>
    <x v="39"/>
    <n v="1.2"/>
    <n v="1.2"/>
    <b v="0"/>
    <s v="null"/>
    <s v="No Return"/>
    <n v="1587.7159899999997"/>
    <n v="2025"/>
    <s v="August"/>
    <n v="47.378869999999999"/>
    <n v="69.03112999999999"/>
    <n v="0"/>
    <s v="S"/>
    <x v="2"/>
    <x v="2"/>
    <x v="3"/>
  </r>
  <r>
    <x v="341"/>
    <x v="4"/>
    <x v="5"/>
    <x v="0"/>
    <s v="M"/>
    <s v="White"/>
    <n v="95.61"/>
    <n v="0"/>
    <x v="341"/>
    <d v="2025-06-10T00:00:00"/>
    <x v="6"/>
    <n v="4.7"/>
    <n v="4.7"/>
    <b v="1"/>
    <s v="Quality Issue"/>
    <s v="Quality Issue"/>
    <n v="4493.67"/>
    <n v="2025"/>
    <s v="June"/>
    <n v="0"/>
    <n v="95.61"/>
    <n v="1"/>
    <s v="M"/>
    <x v="0"/>
    <x v="0"/>
    <x v="2"/>
  </r>
  <r>
    <x v="342"/>
    <x v="3"/>
    <x v="3"/>
    <x v="2"/>
    <s v="M"/>
    <s v="White"/>
    <n v="70.040000000000006"/>
    <n v="0"/>
    <x v="342"/>
    <d v="2025-08-06T00:00:00"/>
    <x v="43"/>
    <n v="2.4"/>
    <n v="2.4"/>
    <b v="0"/>
    <s v="null"/>
    <s v="No Return"/>
    <n v="840.48"/>
    <n v="2025"/>
    <s v="August"/>
    <n v="0"/>
    <n v="70.040000000000006"/>
    <n v="0"/>
    <s v="M"/>
    <x v="3"/>
    <x v="1"/>
    <x v="1"/>
  </r>
  <r>
    <x v="343"/>
    <x v="3"/>
    <x v="2"/>
    <x v="1"/>
    <s v="S"/>
    <s v="Gray"/>
    <n v="112.59"/>
    <n v="54"/>
    <x v="343"/>
    <d v="2025-08-06T00:00:00"/>
    <x v="12"/>
    <n v="4"/>
    <n v="4"/>
    <b v="0"/>
    <s v="null"/>
    <s v="No Return"/>
    <n v="880.45379999999989"/>
    <n v="2025"/>
    <s v="August"/>
    <n v="60.798600000000008"/>
    <n v="51.791399999999996"/>
    <n v="0"/>
    <s v="S"/>
    <x v="3"/>
    <x v="2"/>
    <x v="2"/>
  </r>
  <r>
    <x v="344"/>
    <x v="2"/>
    <x v="0"/>
    <x v="3"/>
    <s v="null"/>
    <s v="Purple"/>
    <n v="26.8"/>
    <n v="0.9"/>
    <x v="344"/>
    <d v="2025-08-06T00:00:00"/>
    <x v="17"/>
    <n v="1.2"/>
    <n v="1.2"/>
    <b v="1"/>
    <s v="Color Mismatch"/>
    <s v="Color Mismatch"/>
    <n v="663.97"/>
    <n v="2025"/>
    <s v="August"/>
    <n v="0.24120000000000003"/>
    <n v="26.558800000000002"/>
    <n v="1"/>
    <s v="No Size"/>
    <x v="2"/>
    <x v="2"/>
    <x v="3"/>
  </r>
  <r>
    <x v="345"/>
    <x v="1"/>
    <x v="4"/>
    <x v="3"/>
    <s v="L"/>
    <s v="Blue"/>
    <n v="50.09"/>
    <n v="0"/>
    <x v="345"/>
    <d v="2025-08-06T00:00:00"/>
    <x v="6"/>
    <n v="4"/>
    <n v="4"/>
    <b v="0"/>
    <s v="null"/>
    <s v="No Return"/>
    <n v="2354.23"/>
    <n v="2025"/>
    <s v="August"/>
    <n v="0"/>
    <n v="50.09"/>
    <n v="0"/>
    <s v="L"/>
    <x v="0"/>
    <x v="0"/>
    <x v="2"/>
  </r>
  <r>
    <x v="346"/>
    <x v="4"/>
    <x v="3"/>
    <x v="0"/>
    <s v="XS"/>
    <s v="Green"/>
    <n v="92.84"/>
    <n v="4.2"/>
    <x v="253"/>
    <d v="2025-01-13T00:00:00"/>
    <x v="50"/>
    <s v="null"/>
    <n v="3"/>
    <b v="1"/>
    <s v="Size Issue"/>
    <s v="Size Issue"/>
    <n v="0"/>
    <n v="2025"/>
    <s v="January"/>
    <n v="3.8992800000000005"/>
    <n v="88.940719999999999"/>
    <n v="1"/>
    <s v="XS"/>
    <x v="1"/>
    <x v="1"/>
    <x v="0"/>
  </r>
  <r>
    <x v="347"/>
    <x v="1"/>
    <x v="1"/>
    <x v="3"/>
    <s v="XXL"/>
    <s v="Gray"/>
    <n v="114.63"/>
    <n v="0"/>
    <x v="346"/>
    <d v="2025-08-06T00:00:00"/>
    <x v="6"/>
    <n v="3.8"/>
    <n v="3.8"/>
    <b v="1"/>
    <s v="Changed Mind"/>
    <s v="Changed Mind"/>
    <n v="5387.61"/>
    <n v="2025"/>
    <s v="August"/>
    <n v="0"/>
    <n v="114.63"/>
    <n v="1"/>
    <s v="XXL"/>
    <x v="0"/>
    <x v="0"/>
    <x v="0"/>
  </r>
  <r>
    <x v="348"/>
    <x v="2"/>
    <x v="6"/>
    <x v="3"/>
    <s v="null"/>
    <s v="Purple"/>
    <n v="21.9"/>
    <n v="29.2"/>
    <x v="347"/>
    <d v="2025-08-06T00:00:00"/>
    <x v="31"/>
    <n v="2"/>
    <n v="2"/>
    <b v="0"/>
    <s v="null"/>
    <s v="No Return"/>
    <n v="542.6819999999999"/>
    <n v="2025"/>
    <s v="August"/>
    <n v="6.3947999999999992"/>
    <n v="15.505199999999999"/>
    <n v="0"/>
    <s v="No Size"/>
    <x v="0"/>
    <x v="2"/>
    <x v="1"/>
  </r>
  <r>
    <x v="349"/>
    <x v="5"/>
    <x v="0"/>
    <x v="0"/>
    <s v="XS"/>
    <s v="Navy"/>
    <n v="100.55"/>
    <n v="46.7"/>
    <x v="348"/>
    <d v="2025-02-01T00:00:00"/>
    <x v="35"/>
    <s v="null"/>
    <n v="3"/>
    <b v="0"/>
    <s v="null"/>
    <s v="No Return"/>
    <n v="1607.7944999999995"/>
    <n v="2025"/>
    <s v="February"/>
    <n v="46.956850000000003"/>
    <n v="53.593149999999987"/>
    <n v="0"/>
    <s v="XS"/>
    <x v="0"/>
    <x v="2"/>
    <x v="0"/>
  </r>
  <r>
    <x v="350"/>
    <x v="2"/>
    <x v="7"/>
    <x v="3"/>
    <s v="null"/>
    <s v="Brown"/>
    <n v="47.45"/>
    <n v="16.399999999999999"/>
    <x v="349"/>
    <d v="2025-08-06T00:00:00"/>
    <x v="27"/>
    <n v="1.7"/>
    <n v="1.7"/>
    <b v="0"/>
    <s v="null"/>
    <s v="No Return"/>
    <n v="1309.0506000000003"/>
    <n v="2025"/>
    <s v="August"/>
    <n v="7.7817999999999996"/>
    <n v="39.668200000000006"/>
    <n v="0"/>
    <s v="No Size"/>
    <x v="0"/>
    <x v="2"/>
    <x v="3"/>
  </r>
  <r>
    <x v="351"/>
    <x v="4"/>
    <x v="4"/>
    <x v="3"/>
    <s v="XL"/>
    <s v="Brown"/>
    <n v="113.21"/>
    <n v="0"/>
    <x v="350"/>
    <d v="2025-08-06T00:00:00"/>
    <x v="38"/>
    <n v="2.7"/>
    <n v="2.7"/>
    <b v="0"/>
    <s v="null"/>
    <s v="No Return"/>
    <n v="905.68"/>
    <n v="2025"/>
    <s v="August"/>
    <n v="0"/>
    <n v="113.21"/>
    <n v="0"/>
    <s v="XL"/>
    <x v="1"/>
    <x v="1"/>
    <x v="1"/>
  </r>
  <r>
    <x v="352"/>
    <x v="5"/>
    <x v="2"/>
    <x v="0"/>
    <s v="XS"/>
    <s v="Black"/>
    <n v="163.27000000000001"/>
    <n v="0"/>
    <x v="351"/>
    <d v="2025-04-23T00:00:00"/>
    <x v="47"/>
    <n v="2.5"/>
    <n v="2.5"/>
    <b v="0"/>
    <s v="null"/>
    <s v="No Return"/>
    <n v="3918.4800000000005"/>
    <n v="2025"/>
    <s v="April"/>
    <n v="0"/>
    <n v="163.27000000000001"/>
    <n v="0"/>
    <s v="XS"/>
    <x v="2"/>
    <x v="2"/>
    <x v="1"/>
  </r>
  <r>
    <x v="353"/>
    <x v="2"/>
    <x v="1"/>
    <x v="2"/>
    <s v="null"/>
    <s v="Black"/>
    <n v="44.58"/>
    <n v="0"/>
    <x v="352"/>
    <d v="2025-08-06T00:00:00"/>
    <x v="30"/>
    <s v="null"/>
    <n v="3"/>
    <b v="0"/>
    <s v="null"/>
    <s v="No Return"/>
    <n v="936.18"/>
    <n v="2025"/>
    <s v="August"/>
    <n v="0"/>
    <n v="44.58"/>
    <n v="0"/>
    <s v="No Size"/>
    <x v="2"/>
    <x v="2"/>
    <x v="0"/>
  </r>
  <r>
    <x v="354"/>
    <x v="5"/>
    <x v="7"/>
    <x v="3"/>
    <s v="L"/>
    <s v="Red"/>
    <n v="166.53"/>
    <n v="0"/>
    <x v="353"/>
    <d v="2025-08-06T00:00:00"/>
    <x v="18"/>
    <n v="1.7"/>
    <n v="1.7"/>
    <b v="0"/>
    <s v="null"/>
    <s v="No Return"/>
    <n v="4662.84"/>
    <n v="2025"/>
    <s v="August"/>
    <n v="0"/>
    <n v="166.53"/>
    <n v="0"/>
    <s v="L"/>
    <x v="2"/>
    <x v="2"/>
    <x v="3"/>
  </r>
  <r>
    <x v="355"/>
    <x v="3"/>
    <x v="2"/>
    <x v="3"/>
    <s v="XL"/>
    <s v="Pink"/>
    <n v="144.61000000000001"/>
    <n v="0"/>
    <x v="354"/>
    <d v="2025-08-06T00:00:00"/>
    <x v="30"/>
    <n v="2.5"/>
    <n v="2.5"/>
    <b v="0"/>
    <s v="null"/>
    <s v="No Return"/>
    <n v="3036.8100000000004"/>
    <n v="2025"/>
    <s v="August"/>
    <n v="0"/>
    <n v="144.61000000000001"/>
    <n v="0"/>
    <s v="XL"/>
    <x v="2"/>
    <x v="2"/>
    <x v="1"/>
  </r>
  <r>
    <x v="356"/>
    <x v="2"/>
    <x v="3"/>
    <x v="2"/>
    <s v="null"/>
    <s v="Navy"/>
    <n v="31"/>
    <n v="0"/>
    <x v="355"/>
    <d v="2025-08-06T00:00:00"/>
    <x v="48"/>
    <n v="1.9"/>
    <n v="1.9"/>
    <b v="0"/>
    <s v="null"/>
    <s v="No Return"/>
    <n v="899"/>
    <n v="2025"/>
    <s v="August"/>
    <n v="0"/>
    <n v="31"/>
    <n v="0"/>
    <s v="No Size"/>
    <x v="2"/>
    <x v="2"/>
    <x v="3"/>
  </r>
  <r>
    <x v="357"/>
    <x v="2"/>
    <x v="7"/>
    <x v="1"/>
    <s v="null"/>
    <s v="Pink"/>
    <n v="68.569999999999993"/>
    <n v="29.4"/>
    <x v="356"/>
    <d v="2025-08-06T00:00:00"/>
    <x v="46"/>
    <n v="3.5"/>
    <n v="3.5"/>
    <b v="0"/>
    <s v="null"/>
    <s v="No Return"/>
    <n v="193.64167999999998"/>
    <n v="2025"/>
    <s v="August"/>
    <n v="20.159579999999998"/>
    <n v="48.410419999999995"/>
    <n v="0"/>
    <s v="No Size"/>
    <x v="1"/>
    <x v="1"/>
    <x v="0"/>
  </r>
  <r>
    <x v="358"/>
    <x v="5"/>
    <x v="7"/>
    <x v="3"/>
    <s v="L"/>
    <s v="Red"/>
    <n v="73.040000000000006"/>
    <n v="56.5"/>
    <x v="357"/>
    <d v="2025-08-06T00:00:00"/>
    <x v="34"/>
    <n v="3"/>
    <n v="3"/>
    <b v="1"/>
    <s v="Changed Mind"/>
    <s v="Changed Mind"/>
    <n v="476.58600000000013"/>
    <n v="2025"/>
    <s v="August"/>
    <n v="41.267600000000002"/>
    <n v="31.772400000000008"/>
    <n v="1"/>
    <s v="L"/>
    <x v="3"/>
    <x v="1"/>
    <x v="0"/>
  </r>
  <r>
    <x v="359"/>
    <x v="1"/>
    <x v="4"/>
    <x v="0"/>
    <s v="L"/>
    <s v="Purple"/>
    <n v="95.19"/>
    <n v="0"/>
    <x v="358"/>
    <d v="2025-02-09T00:00:00"/>
    <x v="28"/>
    <n v="4.0999999999999996"/>
    <n v="4.0999999999999996"/>
    <b v="0"/>
    <s v="null"/>
    <s v="No Return"/>
    <n v="1237.47"/>
    <n v="2025"/>
    <s v="February"/>
    <n v="0"/>
    <n v="95.19"/>
    <n v="0"/>
    <s v="L"/>
    <x v="3"/>
    <x v="1"/>
    <x v="2"/>
  </r>
  <r>
    <x v="360"/>
    <x v="1"/>
    <x v="6"/>
    <x v="1"/>
    <s v="XS"/>
    <s v="Purple"/>
    <n v="104.94"/>
    <n v="0"/>
    <x v="359"/>
    <d v="2025-08-06T00:00:00"/>
    <x v="15"/>
    <n v="2"/>
    <n v="2"/>
    <b v="0"/>
    <s v="null"/>
    <s v="No Return"/>
    <n v="4407.4799999999996"/>
    <n v="2025"/>
    <s v="August"/>
    <n v="0"/>
    <n v="104.94"/>
    <n v="0"/>
    <s v="XS"/>
    <x v="0"/>
    <x v="0"/>
    <x v="1"/>
  </r>
  <r>
    <x v="361"/>
    <x v="4"/>
    <x v="6"/>
    <x v="0"/>
    <s v="XXL"/>
    <s v="Beige"/>
    <n v="97.29"/>
    <n v="0"/>
    <x v="360"/>
    <d v="2025-07-29T00:00:00"/>
    <x v="15"/>
    <n v="4.5"/>
    <n v="4.5"/>
    <b v="0"/>
    <s v="null"/>
    <s v="No Return"/>
    <n v="4086.1800000000003"/>
    <n v="2025"/>
    <s v="July"/>
    <n v="0"/>
    <n v="97.29"/>
    <n v="0"/>
    <s v="XXL"/>
    <x v="0"/>
    <x v="0"/>
    <x v="2"/>
  </r>
  <r>
    <x v="362"/>
    <x v="3"/>
    <x v="3"/>
    <x v="1"/>
    <s v="L"/>
    <s v="White"/>
    <n v="83.05"/>
    <n v="39.799999999999997"/>
    <x v="361"/>
    <d v="2025-08-06T00:00:00"/>
    <x v="20"/>
    <n v="3.4"/>
    <n v="3.4"/>
    <b v="0"/>
    <s v="null"/>
    <s v="No Return"/>
    <n v="249.98050000000003"/>
    <n v="2025"/>
    <s v="August"/>
    <n v="33.053899999999999"/>
    <n v="49.996100000000006"/>
    <n v="0"/>
    <s v="L"/>
    <x v="1"/>
    <x v="1"/>
    <x v="0"/>
  </r>
  <r>
    <x v="363"/>
    <x v="0"/>
    <x v="1"/>
    <x v="2"/>
    <s v="S"/>
    <s v="Beige"/>
    <n v="86.13"/>
    <n v="0"/>
    <x v="362"/>
    <d v="2025-08-06T00:00:00"/>
    <x v="18"/>
    <n v="2.7"/>
    <n v="2.7"/>
    <b v="0"/>
    <s v="null"/>
    <s v="No Return"/>
    <n v="2411.64"/>
    <n v="2025"/>
    <s v="August"/>
    <n v="0"/>
    <n v="86.13"/>
    <n v="0"/>
    <s v="S"/>
    <x v="2"/>
    <x v="2"/>
    <x v="1"/>
  </r>
  <r>
    <x v="364"/>
    <x v="4"/>
    <x v="2"/>
    <x v="3"/>
    <s v="S"/>
    <s v="White"/>
    <n v="104.13"/>
    <n v="28.7"/>
    <x v="363"/>
    <d v="2025-08-06T00:00:00"/>
    <x v="39"/>
    <n v="3.1"/>
    <n v="3.1"/>
    <b v="0"/>
    <s v="null"/>
    <s v="No Return"/>
    <n v="1707.62787"/>
    <n v="2025"/>
    <s v="August"/>
    <n v="29.885309999999997"/>
    <n v="74.244690000000006"/>
    <n v="0"/>
    <s v="S"/>
    <x v="2"/>
    <x v="2"/>
    <x v="0"/>
  </r>
  <r>
    <x v="365"/>
    <x v="2"/>
    <x v="1"/>
    <x v="2"/>
    <s v="null"/>
    <s v="Green"/>
    <n v="41.7"/>
    <n v="0"/>
    <x v="364"/>
    <d v="2025-08-06T00:00:00"/>
    <x v="49"/>
    <n v="3.2"/>
    <n v="3.2"/>
    <b v="0"/>
    <s v="null"/>
    <s v="No Return"/>
    <n v="750.6"/>
    <n v="2025"/>
    <s v="August"/>
    <n v="0"/>
    <n v="41.7"/>
    <n v="0"/>
    <s v="No Size"/>
    <x v="3"/>
    <x v="2"/>
    <x v="0"/>
  </r>
  <r>
    <x v="366"/>
    <x v="0"/>
    <x v="2"/>
    <x v="0"/>
    <s v="L"/>
    <s v="White"/>
    <n v="80.11"/>
    <n v="0"/>
    <x v="365"/>
    <d v="2025-04-16T00:00:00"/>
    <x v="40"/>
    <n v="1.8"/>
    <n v="1.8"/>
    <b v="0"/>
    <s v="null"/>
    <s v="No Return"/>
    <n v="2723.74"/>
    <n v="2025"/>
    <s v="April"/>
    <n v="0"/>
    <n v="80.11"/>
    <n v="0"/>
    <s v="L"/>
    <x v="0"/>
    <x v="2"/>
    <x v="3"/>
  </r>
  <r>
    <x v="367"/>
    <x v="1"/>
    <x v="5"/>
    <x v="2"/>
    <s v="L"/>
    <s v="White"/>
    <n v="97.84"/>
    <n v="0"/>
    <x v="366"/>
    <d v="2025-08-06T00:00:00"/>
    <x v="13"/>
    <s v="null"/>
    <n v="3"/>
    <b v="0"/>
    <s v="null"/>
    <s v="No Return"/>
    <n v="1565.44"/>
    <n v="2025"/>
    <s v="August"/>
    <n v="0"/>
    <n v="97.84"/>
    <n v="0"/>
    <s v="L"/>
    <x v="3"/>
    <x v="2"/>
    <x v="0"/>
  </r>
  <r>
    <x v="368"/>
    <x v="4"/>
    <x v="6"/>
    <x v="2"/>
    <s v="XL"/>
    <s v="Beige"/>
    <n v="77.37"/>
    <n v="35.200000000000003"/>
    <x v="367"/>
    <d v="2025-08-06T00:00:00"/>
    <x v="7"/>
    <n v="2.2999999999999998"/>
    <n v="2.2999999999999998"/>
    <b v="0"/>
    <s v="null"/>
    <s v="No Return"/>
    <n v="701.90063999999995"/>
    <n v="2025"/>
    <s v="August"/>
    <n v="27.234240000000003"/>
    <n v="50.135759999999998"/>
    <n v="0"/>
    <s v="XL"/>
    <x v="3"/>
    <x v="1"/>
    <x v="1"/>
  </r>
  <r>
    <x v="369"/>
    <x v="2"/>
    <x v="4"/>
    <x v="2"/>
    <s v="null"/>
    <s v="Red"/>
    <n v="36.35"/>
    <n v="37.6"/>
    <x v="368"/>
    <d v="2025-08-06T00:00:00"/>
    <x v="37"/>
    <n v="4"/>
    <n v="4"/>
    <b v="1"/>
    <s v="Changed Mind"/>
    <s v="Changed Mind"/>
    <n v="1111.4376"/>
    <n v="2025"/>
    <s v="August"/>
    <n v="13.6676"/>
    <n v="22.682400000000001"/>
    <n v="1"/>
    <s v="No Size"/>
    <x v="0"/>
    <x v="0"/>
    <x v="2"/>
  </r>
  <r>
    <x v="370"/>
    <x v="0"/>
    <x v="2"/>
    <x v="1"/>
    <s v="XXL"/>
    <s v="Green"/>
    <n v="181.04"/>
    <n v="20.2"/>
    <x v="369"/>
    <d v="2025-08-06T00:00:00"/>
    <x v="12"/>
    <s v="null"/>
    <n v="3"/>
    <b v="1"/>
    <s v="Size Issue"/>
    <s v="Size Issue"/>
    <n v="2455.98864"/>
    <n v="2025"/>
    <s v="August"/>
    <n v="36.570079999999997"/>
    <n v="144.46992"/>
    <n v="1"/>
    <s v="XXL"/>
    <x v="3"/>
    <x v="2"/>
    <x v="0"/>
  </r>
  <r>
    <x v="371"/>
    <x v="0"/>
    <x v="0"/>
    <x v="0"/>
    <s v="XL"/>
    <s v="Black"/>
    <n v="158.37"/>
    <n v="0"/>
    <x v="370"/>
    <d v="2025-02-15T00:00:00"/>
    <x v="27"/>
    <s v="null"/>
    <n v="3"/>
    <b v="0"/>
    <s v="null"/>
    <s v="No Return"/>
    <n v="5226.21"/>
    <n v="2025"/>
    <s v="February"/>
    <n v="0"/>
    <n v="158.37"/>
    <n v="0"/>
    <s v="XL"/>
    <x v="0"/>
    <x v="2"/>
    <x v="0"/>
  </r>
  <r>
    <x v="372"/>
    <x v="3"/>
    <x v="7"/>
    <x v="3"/>
    <s v="XXL"/>
    <s v="Purple"/>
    <n v="91.98"/>
    <n v="0"/>
    <x v="371"/>
    <d v="2025-08-06T00:00:00"/>
    <x v="3"/>
    <n v="3.9"/>
    <n v="3.9"/>
    <b v="0"/>
    <s v="null"/>
    <s v="No Return"/>
    <n v="4415.04"/>
    <n v="2025"/>
    <s v="August"/>
    <n v="0"/>
    <n v="91.98"/>
    <n v="0"/>
    <s v="XXL"/>
    <x v="0"/>
    <x v="0"/>
    <x v="0"/>
  </r>
  <r>
    <x v="373"/>
    <x v="3"/>
    <x v="0"/>
    <x v="1"/>
    <s v="S"/>
    <s v="Brown"/>
    <n v="140.29"/>
    <n v="55.3"/>
    <x v="372"/>
    <d v="2025-08-06T00:00:00"/>
    <x v="20"/>
    <n v="4.4000000000000004"/>
    <n v="4.4000000000000004"/>
    <b v="0"/>
    <s v="null"/>
    <s v="No Return"/>
    <n v="313.54815000000002"/>
    <n v="2025"/>
    <s v="August"/>
    <n v="77.580369999999988"/>
    <n v="62.709630000000004"/>
    <n v="0"/>
    <s v="S"/>
    <x v="1"/>
    <x v="1"/>
    <x v="2"/>
  </r>
  <r>
    <x v="374"/>
    <x v="1"/>
    <x v="1"/>
    <x v="0"/>
    <s v="XL"/>
    <s v="Red"/>
    <n v="26.01"/>
    <n v="0"/>
    <x v="373"/>
    <d v="2025-02-23T00:00:00"/>
    <x v="45"/>
    <n v="4"/>
    <n v="4"/>
    <b v="0"/>
    <s v="null"/>
    <s v="No Return"/>
    <n v="234.09"/>
    <n v="2025"/>
    <s v="February"/>
    <n v="0"/>
    <n v="26.01"/>
    <n v="0"/>
    <s v="XL"/>
    <x v="1"/>
    <x v="1"/>
    <x v="2"/>
  </r>
  <r>
    <x v="375"/>
    <x v="1"/>
    <x v="7"/>
    <x v="1"/>
    <s v="XL"/>
    <s v="Blue"/>
    <n v="51.06"/>
    <n v="9.5"/>
    <x v="374"/>
    <d v="2025-08-06T00:00:00"/>
    <x v="40"/>
    <n v="1.1000000000000001"/>
    <n v="1.1000000000000001"/>
    <b v="0"/>
    <s v="null"/>
    <s v="No Return"/>
    <n v="1571.1162000000002"/>
    <n v="2025"/>
    <s v="August"/>
    <n v="4.8507000000000007"/>
    <n v="46.209300000000006"/>
    <n v="0"/>
    <s v="XL"/>
    <x v="0"/>
    <x v="2"/>
    <x v="3"/>
  </r>
  <r>
    <x v="376"/>
    <x v="0"/>
    <x v="6"/>
    <x v="2"/>
    <s v="XS"/>
    <s v="Red"/>
    <n v="132.91999999999999"/>
    <n v="0"/>
    <x v="375"/>
    <d v="2025-08-06T00:00:00"/>
    <x v="25"/>
    <n v="1.2"/>
    <n v="1.2"/>
    <b v="0"/>
    <s v="null"/>
    <s v="No Return"/>
    <n v="4785.12"/>
    <n v="2025"/>
    <s v="August"/>
    <n v="0"/>
    <n v="132.91999999999999"/>
    <n v="0"/>
    <s v="XS"/>
    <x v="0"/>
    <x v="0"/>
    <x v="3"/>
  </r>
  <r>
    <x v="377"/>
    <x v="2"/>
    <x v="6"/>
    <x v="2"/>
    <s v="null"/>
    <s v="Purple"/>
    <n v="16.57"/>
    <n v="0"/>
    <x v="376"/>
    <d v="2025-08-06T00:00:00"/>
    <x v="12"/>
    <s v="null"/>
    <n v="3"/>
    <b v="0"/>
    <s v="null"/>
    <s v="No Return"/>
    <n v="281.69"/>
    <n v="2025"/>
    <s v="August"/>
    <n v="0"/>
    <n v="16.57"/>
    <n v="0"/>
    <s v="No Size"/>
    <x v="3"/>
    <x v="2"/>
    <x v="0"/>
  </r>
  <r>
    <x v="378"/>
    <x v="4"/>
    <x v="7"/>
    <x v="1"/>
    <s v="XS"/>
    <s v="Black"/>
    <n v="78.599999999999994"/>
    <n v="45.8"/>
    <x v="377"/>
    <d v="2025-08-06T00:00:00"/>
    <x v="19"/>
    <n v="2.7"/>
    <n v="2.7"/>
    <b v="0"/>
    <s v="null"/>
    <s v="No Return"/>
    <n v="255.60719999999998"/>
    <n v="2025"/>
    <s v="August"/>
    <n v="35.998799999999996"/>
    <n v="42.601199999999999"/>
    <n v="0"/>
    <s v="XS"/>
    <x v="1"/>
    <x v="1"/>
    <x v="1"/>
  </r>
  <r>
    <x v="379"/>
    <x v="2"/>
    <x v="3"/>
    <x v="3"/>
    <s v="null"/>
    <s v="Brown"/>
    <n v="69.38"/>
    <n v="0"/>
    <x v="378"/>
    <d v="2025-08-06T00:00:00"/>
    <x v="9"/>
    <n v="2.4"/>
    <n v="2.4"/>
    <b v="0"/>
    <s v="null"/>
    <s v="No Return"/>
    <n v="2983.3399999999997"/>
    <n v="2025"/>
    <s v="August"/>
    <n v="0"/>
    <n v="69.38"/>
    <n v="0"/>
    <s v="No Size"/>
    <x v="0"/>
    <x v="0"/>
    <x v="1"/>
  </r>
  <r>
    <x v="380"/>
    <x v="2"/>
    <x v="3"/>
    <x v="2"/>
    <s v="null"/>
    <s v="Pink"/>
    <n v="23.58"/>
    <n v="0"/>
    <x v="379"/>
    <d v="2025-08-06T00:00:00"/>
    <x v="13"/>
    <n v="1.3"/>
    <n v="1.3"/>
    <b v="0"/>
    <s v="null"/>
    <s v="No Return"/>
    <n v="377.28"/>
    <n v="2025"/>
    <s v="August"/>
    <n v="0"/>
    <n v="23.58"/>
    <n v="0"/>
    <s v="No Size"/>
    <x v="3"/>
    <x v="2"/>
    <x v="3"/>
  </r>
  <r>
    <x v="381"/>
    <x v="1"/>
    <x v="4"/>
    <x v="0"/>
    <s v="XS"/>
    <s v="Navy"/>
    <n v="119.91"/>
    <n v="27.8"/>
    <x v="380"/>
    <d v="2024-09-28T00:00:00"/>
    <x v="43"/>
    <n v="1.7"/>
    <n v="1.7"/>
    <b v="0"/>
    <s v="null"/>
    <s v="No Return"/>
    <n v="1038.9002399999999"/>
    <n v="2024"/>
    <s v="September"/>
    <n v="33.334980000000002"/>
    <n v="86.575019999999995"/>
    <n v="0"/>
    <s v="XS"/>
    <x v="3"/>
    <x v="1"/>
    <x v="3"/>
  </r>
  <r>
    <x v="382"/>
    <x v="0"/>
    <x v="4"/>
    <x v="3"/>
    <s v="M"/>
    <s v="Black"/>
    <n v="111.05"/>
    <n v="1.4"/>
    <x v="381"/>
    <d v="2025-08-06T00:00:00"/>
    <x v="11"/>
    <n v="2.8"/>
    <n v="2.8"/>
    <b v="0"/>
    <s v="null"/>
    <s v="No Return"/>
    <n v="766.46709999999996"/>
    <n v="2025"/>
    <s v="August"/>
    <n v="1.5546999999999997"/>
    <n v="109.4953"/>
    <n v="0"/>
    <s v="M"/>
    <x v="1"/>
    <x v="1"/>
    <x v="1"/>
  </r>
  <r>
    <x v="383"/>
    <x v="2"/>
    <x v="2"/>
    <x v="3"/>
    <s v="null"/>
    <s v="Gray"/>
    <n v="60.22"/>
    <n v="0"/>
    <x v="382"/>
    <d v="2025-08-06T00:00:00"/>
    <x v="19"/>
    <n v="2.1"/>
    <n v="2.1"/>
    <b v="0"/>
    <s v="null"/>
    <s v="No Return"/>
    <n v="361.32"/>
    <n v="2025"/>
    <s v="August"/>
    <n v="0"/>
    <n v="60.22"/>
    <n v="0"/>
    <s v="No Size"/>
    <x v="1"/>
    <x v="1"/>
    <x v="1"/>
  </r>
  <r>
    <x v="384"/>
    <x v="0"/>
    <x v="6"/>
    <x v="1"/>
    <s v="M"/>
    <s v="Navy"/>
    <n v="133.52000000000001"/>
    <n v="0"/>
    <x v="383"/>
    <d v="2025-08-06T00:00:00"/>
    <x v="33"/>
    <n v="3.6"/>
    <n v="3.6"/>
    <b v="0"/>
    <s v="null"/>
    <s v="No Return"/>
    <n v="3605.0400000000004"/>
    <n v="2025"/>
    <s v="August"/>
    <n v="0"/>
    <n v="133.52000000000001"/>
    <n v="0"/>
    <s v="M"/>
    <x v="2"/>
    <x v="2"/>
    <x v="0"/>
  </r>
  <r>
    <x v="385"/>
    <x v="5"/>
    <x v="2"/>
    <x v="0"/>
    <s v="XL"/>
    <s v="Brown"/>
    <n v="54.97"/>
    <n v="49.6"/>
    <x v="384"/>
    <d v="2024-10-08T00:00:00"/>
    <x v="3"/>
    <n v="4.5"/>
    <n v="4.5"/>
    <b v="0"/>
    <s v="null"/>
    <s v="No Return"/>
    <n v="1329.8342399999999"/>
    <n v="2024"/>
    <s v="October"/>
    <n v="27.26512"/>
    <n v="27.704879999999999"/>
    <n v="0"/>
    <s v="XL"/>
    <x v="0"/>
    <x v="0"/>
    <x v="2"/>
  </r>
  <r>
    <x v="386"/>
    <x v="1"/>
    <x v="1"/>
    <x v="1"/>
    <s v="L"/>
    <s v="White"/>
    <n v="85.94"/>
    <n v="0"/>
    <x v="385"/>
    <d v="2025-08-06T00:00:00"/>
    <x v="15"/>
    <n v="4.3"/>
    <n v="4.3"/>
    <b v="0"/>
    <s v="null"/>
    <s v="No Return"/>
    <n v="3609.48"/>
    <n v="2025"/>
    <s v="August"/>
    <n v="0"/>
    <n v="85.94"/>
    <n v="0"/>
    <s v="L"/>
    <x v="0"/>
    <x v="0"/>
    <x v="2"/>
  </r>
  <r>
    <x v="387"/>
    <x v="2"/>
    <x v="4"/>
    <x v="2"/>
    <s v="null"/>
    <s v="Black"/>
    <n v="24.64"/>
    <n v="0"/>
    <x v="386"/>
    <d v="2025-08-06T00:00:00"/>
    <x v="19"/>
    <n v="4.4000000000000004"/>
    <n v="4.4000000000000004"/>
    <b v="0"/>
    <s v="null"/>
    <s v="No Return"/>
    <n v="147.84"/>
    <n v="2025"/>
    <s v="August"/>
    <n v="0"/>
    <n v="24.64"/>
    <n v="0"/>
    <s v="No Size"/>
    <x v="1"/>
    <x v="1"/>
    <x v="2"/>
  </r>
  <r>
    <x v="388"/>
    <x v="2"/>
    <x v="2"/>
    <x v="0"/>
    <s v="null"/>
    <s v="Blue"/>
    <n v="28.82"/>
    <n v="0"/>
    <x v="387"/>
    <d v="2024-10-23T00:00:00"/>
    <x v="35"/>
    <n v="2.8"/>
    <n v="2.8"/>
    <b v="0"/>
    <s v="null"/>
    <s v="No Return"/>
    <n v="864.6"/>
    <n v="2024"/>
    <s v="October"/>
    <n v="0"/>
    <n v="28.82"/>
    <n v="0"/>
    <s v="No Size"/>
    <x v="0"/>
    <x v="2"/>
    <x v="1"/>
  </r>
  <r>
    <x v="389"/>
    <x v="3"/>
    <x v="7"/>
    <x v="3"/>
    <s v="L"/>
    <s v="Pink"/>
    <n v="79.59"/>
    <n v="24.3"/>
    <x v="235"/>
    <d v="2025-08-06T00:00:00"/>
    <x v="0"/>
    <n v="1.7"/>
    <n v="1.7"/>
    <b v="0"/>
    <s v="null"/>
    <s v="No Return"/>
    <n v="2229.2363100000002"/>
    <n v="2025"/>
    <s v="August"/>
    <n v="19.34037"/>
    <n v="60.249630000000003"/>
    <n v="0"/>
    <s v="L"/>
    <x v="0"/>
    <x v="0"/>
    <x v="3"/>
  </r>
  <r>
    <x v="390"/>
    <x v="5"/>
    <x v="6"/>
    <x v="2"/>
    <s v="XL"/>
    <s v="Blue"/>
    <n v="49.44"/>
    <n v="0"/>
    <x v="388"/>
    <d v="2025-08-06T00:00:00"/>
    <x v="32"/>
    <n v="3.4"/>
    <n v="3.4"/>
    <b v="0"/>
    <s v="null"/>
    <s v="No Return"/>
    <n v="939.3599999999999"/>
    <n v="2025"/>
    <s v="August"/>
    <n v="0"/>
    <n v="49.44"/>
    <n v="0"/>
    <s v="XL"/>
    <x v="3"/>
    <x v="2"/>
    <x v="0"/>
  </r>
  <r>
    <x v="391"/>
    <x v="1"/>
    <x v="3"/>
    <x v="1"/>
    <s v="XS"/>
    <s v="Blue"/>
    <n v="41.46"/>
    <n v="0"/>
    <x v="389"/>
    <d v="2025-08-06T00:00:00"/>
    <x v="25"/>
    <n v="3.5"/>
    <n v="3.5"/>
    <b v="0"/>
    <s v="null"/>
    <s v="No Return"/>
    <n v="1492.56"/>
    <n v="2025"/>
    <s v="August"/>
    <n v="0"/>
    <n v="41.46"/>
    <n v="0"/>
    <s v="XS"/>
    <x v="0"/>
    <x v="0"/>
    <x v="0"/>
  </r>
  <r>
    <x v="392"/>
    <x v="5"/>
    <x v="1"/>
    <x v="2"/>
    <s v="XS"/>
    <s v="Beige"/>
    <n v="131.76"/>
    <n v="35.4"/>
    <x v="390"/>
    <d v="2025-08-06T00:00:00"/>
    <x v="30"/>
    <n v="4.7"/>
    <n v="4.7"/>
    <b v="0"/>
    <s v="null"/>
    <s v="No Return"/>
    <n v="1787.4561599999997"/>
    <n v="2025"/>
    <s v="August"/>
    <n v="46.643039999999992"/>
    <n v="85.116959999999992"/>
    <n v="0"/>
    <s v="XS"/>
    <x v="2"/>
    <x v="2"/>
    <x v="2"/>
  </r>
  <r>
    <x v="393"/>
    <x v="4"/>
    <x v="3"/>
    <x v="2"/>
    <s v="M"/>
    <s v="Blue"/>
    <n v="56.53"/>
    <n v="27.9"/>
    <x v="391"/>
    <d v="2025-08-06T00:00:00"/>
    <x v="2"/>
    <s v="null"/>
    <n v="3"/>
    <b v="0"/>
    <s v="null"/>
    <s v="No Return"/>
    <n v="896.67886000000021"/>
    <n v="2025"/>
    <s v="August"/>
    <n v="15.771869999999998"/>
    <n v="40.758130000000008"/>
    <n v="0"/>
    <s v="M"/>
    <x v="2"/>
    <x v="2"/>
    <x v="0"/>
  </r>
  <r>
    <x v="394"/>
    <x v="1"/>
    <x v="0"/>
    <x v="1"/>
    <s v="null"/>
    <s v="Blue"/>
    <n v="111.72"/>
    <n v="33.299999999999997"/>
    <x v="392"/>
    <d v="2025-08-06T00:00:00"/>
    <x v="6"/>
    <n v="2"/>
    <n v="2"/>
    <b v="1"/>
    <s v="Quality Issue"/>
    <s v="Quality Issue"/>
    <n v="3502.3102800000001"/>
    <n v="2025"/>
    <s v="August"/>
    <n v="37.202759999999998"/>
    <n v="74.517240000000001"/>
    <n v="1"/>
    <s v="No Size"/>
    <x v="0"/>
    <x v="0"/>
    <x v="1"/>
  </r>
  <r>
    <x v="395"/>
    <x v="1"/>
    <x v="0"/>
    <x v="1"/>
    <s v="L"/>
    <s v="Beige"/>
    <n v="99.96"/>
    <n v="47.6"/>
    <x v="393"/>
    <d v="2025-08-06T00:00:00"/>
    <x v="49"/>
    <n v="2"/>
    <n v="2"/>
    <b v="1"/>
    <s v="Quality Issue"/>
    <s v="Quality Issue"/>
    <n v="942.82271999999989"/>
    <n v="2025"/>
    <s v="August"/>
    <n v="47.580959999999997"/>
    <n v="52.379039999999996"/>
    <n v="1"/>
    <s v="L"/>
    <x v="3"/>
    <x v="2"/>
    <x v="1"/>
  </r>
  <r>
    <x v="396"/>
    <x v="5"/>
    <x v="1"/>
    <x v="2"/>
    <s v="XS"/>
    <s v="Red"/>
    <n v="110.04"/>
    <n v="57.1"/>
    <x v="394"/>
    <d v="2025-08-06T00:00:00"/>
    <x v="50"/>
    <n v="4.7"/>
    <n v="4.7"/>
    <b v="0"/>
    <s v="null"/>
    <s v="No Return"/>
    <n v="0"/>
    <n v="2025"/>
    <s v="August"/>
    <n v="62.832840000000012"/>
    <n v="47.207159999999995"/>
    <n v="0"/>
    <s v="XS"/>
    <x v="1"/>
    <x v="1"/>
    <x v="2"/>
  </r>
  <r>
    <x v="397"/>
    <x v="5"/>
    <x v="7"/>
    <x v="1"/>
    <s v="L"/>
    <s v="Blue"/>
    <n v="141.84"/>
    <n v="0"/>
    <x v="395"/>
    <d v="2025-08-06T00:00:00"/>
    <x v="10"/>
    <n v="1.7"/>
    <n v="1.7"/>
    <b v="0"/>
    <s v="null"/>
    <s v="No Return"/>
    <n v="5531.76"/>
    <n v="2025"/>
    <s v="August"/>
    <n v="0"/>
    <n v="141.84"/>
    <n v="0"/>
    <s v="L"/>
    <x v="0"/>
    <x v="0"/>
    <x v="3"/>
  </r>
  <r>
    <x v="398"/>
    <x v="2"/>
    <x v="4"/>
    <x v="1"/>
    <s v="null"/>
    <s v="Brown"/>
    <n v="32.630000000000003"/>
    <n v="42.9"/>
    <x v="396"/>
    <d v="2025-08-06T00:00:00"/>
    <x v="20"/>
    <n v="1.1000000000000001"/>
    <n v="1.1000000000000001"/>
    <b v="0"/>
    <s v="null"/>
    <s v="No Return"/>
    <n v="93.158650000000009"/>
    <n v="2025"/>
    <s v="August"/>
    <n v="13.998270000000002"/>
    <n v="18.631730000000001"/>
    <n v="0"/>
    <s v="No Size"/>
    <x v="1"/>
    <x v="1"/>
    <x v="3"/>
  </r>
  <r>
    <x v="399"/>
    <x v="0"/>
    <x v="0"/>
    <x v="0"/>
    <s v="L"/>
    <s v="Black"/>
    <n v="189.68"/>
    <n v="40.799999999999997"/>
    <x v="397"/>
    <d v="2024-09-21T00:00:00"/>
    <x v="33"/>
    <n v="1.8"/>
    <n v="1.8"/>
    <b v="1"/>
    <s v="Damaged"/>
    <s v="Damaged"/>
    <n v="3031.8451200000004"/>
    <n v="2024"/>
    <s v="September"/>
    <n v="77.389439999999993"/>
    <n v="112.29056000000001"/>
    <n v="1"/>
    <s v="L"/>
    <x v="2"/>
    <x v="2"/>
    <x v="3"/>
  </r>
  <r>
    <x v="400"/>
    <x v="5"/>
    <x v="5"/>
    <x v="2"/>
    <s v="XL"/>
    <s v="Pink"/>
    <n v="150.88999999999999"/>
    <n v="46.8"/>
    <x v="398"/>
    <d v="2025-08-06T00:00:00"/>
    <x v="49"/>
    <n v="4.9000000000000004"/>
    <n v="4.9000000000000004"/>
    <b v="0"/>
    <s v="null"/>
    <s v="No Return"/>
    <n v="1444.9226399999998"/>
    <n v="2025"/>
    <s v="August"/>
    <n v="70.616519999999994"/>
    <n v="80.273479999999992"/>
    <n v="0"/>
    <s v="XL"/>
    <x v="3"/>
    <x v="2"/>
    <x v="2"/>
  </r>
  <r>
    <x v="401"/>
    <x v="2"/>
    <x v="6"/>
    <x v="2"/>
    <s v="null"/>
    <s v="Navy"/>
    <n v="42.66"/>
    <n v="21.5"/>
    <x v="399"/>
    <d v="2025-08-06T00:00:00"/>
    <x v="13"/>
    <s v="null"/>
    <n v="3"/>
    <b v="0"/>
    <s v="null"/>
    <s v="No Return"/>
    <n v="535.80959999999993"/>
    <n v="2025"/>
    <s v="August"/>
    <n v="9.1718999999999991"/>
    <n v="33.488099999999996"/>
    <n v="0"/>
    <s v="No Size"/>
    <x v="3"/>
    <x v="2"/>
    <x v="0"/>
  </r>
  <r>
    <x v="402"/>
    <x v="2"/>
    <x v="1"/>
    <x v="2"/>
    <s v="null"/>
    <s v="Red"/>
    <n v="62.05"/>
    <n v="0"/>
    <x v="400"/>
    <d v="2025-08-06T00:00:00"/>
    <x v="29"/>
    <n v="1.4"/>
    <n v="1.4"/>
    <b v="1"/>
    <s v="Changed Mind"/>
    <s v="Changed Mind"/>
    <n v="3102.5"/>
    <n v="2025"/>
    <s v="August"/>
    <n v="0"/>
    <n v="62.05"/>
    <n v="1"/>
    <s v="No Size"/>
    <x v="0"/>
    <x v="0"/>
    <x v="3"/>
  </r>
  <r>
    <x v="403"/>
    <x v="2"/>
    <x v="2"/>
    <x v="1"/>
    <s v="null"/>
    <s v="Green"/>
    <n v="74.319999999999993"/>
    <n v="0"/>
    <x v="401"/>
    <d v="2025-08-06T00:00:00"/>
    <x v="46"/>
    <n v="2.2000000000000002"/>
    <n v="2.2000000000000002"/>
    <b v="0"/>
    <s v="null"/>
    <s v="No Return"/>
    <n v="297.27999999999997"/>
    <n v="2025"/>
    <s v="August"/>
    <n v="0"/>
    <n v="74.319999999999993"/>
    <n v="0"/>
    <s v="No Size"/>
    <x v="1"/>
    <x v="1"/>
    <x v="1"/>
  </r>
  <r>
    <x v="404"/>
    <x v="0"/>
    <x v="1"/>
    <x v="1"/>
    <s v="XS"/>
    <s v="Navy"/>
    <n v="217.34"/>
    <n v="0"/>
    <x v="402"/>
    <d v="2025-08-06T00:00:00"/>
    <x v="46"/>
    <n v="4.2"/>
    <n v="4.2"/>
    <b v="0"/>
    <s v="null"/>
    <s v="No Return"/>
    <n v="869.36"/>
    <n v="2025"/>
    <s v="August"/>
    <n v="0"/>
    <n v="217.34"/>
    <n v="0"/>
    <s v="XS"/>
    <x v="1"/>
    <x v="1"/>
    <x v="2"/>
  </r>
  <r>
    <x v="405"/>
    <x v="1"/>
    <x v="0"/>
    <x v="3"/>
    <s v="XL"/>
    <s v="White"/>
    <n v="111.14"/>
    <n v="56.7"/>
    <x v="403"/>
    <d v="2025-08-06T00:00:00"/>
    <x v="48"/>
    <n v="1.5"/>
    <n v="1.5"/>
    <b v="0"/>
    <s v="null"/>
    <s v="No Return"/>
    <n v="1395.5849799999999"/>
    <n v="2025"/>
    <s v="August"/>
    <n v="63.016380000000005"/>
    <n v="48.123619999999995"/>
    <n v="0"/>
    <s v="XL"/>
    <x v="2"/>
    <x v="2"/>
    <x v="3"/>
  </r>
  <r>
    <x v="406"/>
    <x v="3"/>
    <x v="4"/>
    <x v="1"/>
    <s v="XL"/>
    <s v="Navy"/>
    <n v="62.5"/>
    <n v="0"/>
    <x v="404"/>
    <d v="2025-08-06T00:00:00"/>
    <x v="50"/>
    <n v="1.9"/>
    <n v="1.9"/>
    <b v="1"/>
    <s v="Changed Mind"/>
    <s v="Changed Mind"/>
    <n v="0"/>
    <n v="2025"/>
    <s v="August"/>
    <n v="0"/>
    <n v="62.5"/>
    <n v="1"/>
    <s v="XL"/>
    <x v="1"/>
    <x v="1"/>
    <x v="3"/>
  </r>
  <r>
    <x v="407"/>
    <x v="0"/>
    <x v="2"/>
    <x v="1"/>
    <s v="XS"/>
    <s v="Blue"/>
    <n v="165.88"/>
    <n v="3.4"/>
    <x v="405"/>
    <d v="2025-08-06T00:00:00"/>
    <x v="15"/>
    <n v="2.4"/>
    <n v="2.4"/>
    <b v="0"/>
    <s v="null"/>
    <s v="No Return"/>
    <n v="6730.0833599999987"/>
    <n v="2025"/>
    <s v="August"/>
    <n v="5.63992"/>
    <n v="160.24007999999998"/>
    <n v="0"/>
    <s v="XS"/>
    <x v="0"/>
    <x v="0"/>
    <x v="1"/>
  </r>
  <r>
    <x v="408"/>
    <x v="0"/>
    <x v="6"/>
    <x v="2"/>
    <s v="XS"/>
    <s v="Brown"/>
    <n v="179.8"/>
    <n v="0"/>
    <x v="406"/>
    <d v="2025-08-06T00:00:00"/>
    <x v="17"/>
    <n v="1.7"/>
    <n v="1.7"/>
    <b v="0"/>
    <s v="null"/>
    <s v="No Return"/>
    <n v="4495"/>
    <n v="2025"/>
    <s v="August"/>
    <n v="0"/>
    <n v="179.8"/>
    <n v="0"/>
    <s v="XS"/>
    <x v="2"/>
    <x v="2"/>
    <x v="3"/>
  </r>
  <r>
    <x v="409"/>
    <x v="2"/>
    <x v="0"/>
    <x v="3"/>
    <s v="null"/>
    <s v="Beige"/>
    <n v="34.15"/>
    <n v="0"/>
    <x v="407"/>
    <d v="2025-08-06T00:00:00"/>
    <x v="33"/>
    <n v="4.0999999999999996"/>
    <n v="4.0999999999999996"/>
    <b v="0"/>
    <s v="null"/>
    <s v="No Return"/>
    <n v="922.05"/>
    <n v="2025"/>
    <s v="August"/>
    <n v="0"/>
    <n v="34.15"/>
    <n v="0"/>
    <s v="No Size"/>
    <x v="2"/>
    <x v="2"/>
    <x v="2"/>
  </r>
  <r>
    <x v="410"/>
    <x v="1"/>
    <x v="6"/>
    <x v="0"/>
    <s v="XS"/>
    <s v="Green"/>
    <n v="101.88"/>
    <n v="0"/>
    <x v="408"/>
    <d v="2025-03-14T00:00:00"/>
    <x v="16"/>
    <s v="null"/>
    <n v="3"/>
    <b v="1"/>
    <s v="Size Issue"/>
    <s v="Size Issue"/>
    <n v="4686.4799999999996"/>
    <n v="2025"/>
    <s v="March"/>
    <n v="0"/>
    <n v="101.88"/>
    <n v="1"/>
    <s v="XS"/>
    <x v="0"/>
    <x v="0"/>
    <x v="0"/>
  </r>
  <r>
    <x v="411"/>
    <x v="3"/>
    <x v="2"/>
    <x v="3"/>
    <s v="XL"/>
    <s v="Blue"/>
    <n v="187.58"/>
    <n v="0"/>
    <x v="409"/>
    <d v="2025-08-06T00:00:00"/>
    <x v="16"/>
    <n v="2.9"/>
    <n v="2.9"/>
    <b v="0"/>
    <s v="null"/>
    <s v="No Return"/>
    <n v="8628.68"/>
    <n v="2025"/>
    <s v="August"/>
    <n v="0"/>
    <n v="187.58"/>
    <n v="0"/>
    <s v="XL"/>
    <x v="0"/>
    <x v="0"/>
    <x v="1"/>
  </r>
  <r>
    <x v="412"/>
    <x v="0"/>
    <x v="5"/>
    <x v="2"/>
    <s v="L"/>
    <s v="Pink"/>
    <n v="145.02000000000001"/>
    <n v="0"/>
    <x v="410"/>
    <d v="2025-08-06T00:00:00"/>
    <x v="25"/>
    <n v="2.6"/>
    <n v="2.6"/>
    <b v="0"/>
    <s v="null"/>
    <s v="No Return"/>
    <n v="5220.72"/>
    <n v="2025"/>
    <s v="August"/>
    <n v="0"/>
    <n v="145.02000000000001"/>
    <n v="0"/>
    <s v="L"/>
    <x v="0"/>
    <x v="0"/>
    <x v="1"/>
  </r>
  <r>
    <x v="413"/>
    <x v="4"/>
    <x v="6"/>
    <x v="3"/>
    <s v="XS"/>
    <s v="Blue"/>
    <n v="101.61"/>
    <n v="26.9"/>
    <x v="411"/>
    <d v="2025-08-06T00:00:00"/>
    <x v="5"/>
    <n v="3.4"/>
    <n v="3.4"/>
    <b v="1"/>
    <s v="Damaged"/>
    <s v="Damaged"/>
    <n v="2822.5225800000007"/>
    <n v="2025"/>
    <s v="August"/>
    <n v="27.333089999999995"/>
    <n v="74.276910000000015"/>
    <n v="1"/>
    <s v="XS"/>
    <x v="0"/>
    <x v="0"/>
    <x v="0"/>
  </r>
  <r>
    <x v="414"/>
    <x v="5"/>
    <x v="4"/>
    <x v="2"/>
    <s v="XXL"/>
    <s v="Beige"/>
    <n v="71.14"/>
    <n v="0"/>
    <x v="412"/>
    <d v="2025-08-06T00:00:00"/>
    <x v="27"/>
    <n v="3.1"/>
    <n v="3.1"/>
    <b v="0"/>
    <s v="null"/>
    <s v="No Return"/>
    <n v="2347.62"/>
    <n v="2025"/>
    <s v="August"/>
    <n v="0"/>
    <n v="71.14"/>
    <n v="0"/>
    <s v="XXL"/>
    <x v="0"/>
    <x v="2"/>
    <x v="0"/>
  </r>
  <r>
    <x v="415"/>
    <x v="5"/>
    <x v="5"/>
    <x v="3"/>
    <s v="M"/>
    <s v="Green"/>
    <n v="55.21"/>
    <n v="0"/>
    <x v="413"/>
    <d v="2025-08-06T00:00:00"/>
    <x v="1"/>
    <n v="3.8"/>
    <n v="3.8"/>
    <b v="1"/>
    <s v="Wrong Item"/>
    <s v="Wrong Item"/>
    <n v="110.42"/>
    <n v="2025"/>
    <s v="August"/>
    <n v="0"/>
    <n v="55.21"/>
    <n v="1"/>
    <s v="M"/>
    <x v="1"/>
    <x v="1"/>
    <x v="0"/>
  </r>
  <r>
    <x v="416"/>
    <x v="1"/>
    <x v="0"/>
    <x v="3"/>
    <s v="XXL"/>
    <s v="Black"/>
    <n v="94.96"/>
    <n v="35.4"/>
    <x v="414"/>
    <d v="2025-08-06T00:00:00"/>
    <x v="40"/>
    <n v="3.9"/>
    <n v="3.9"/>
    <b v="0"/>
    <s v="null"/>
    <s v="No Return"/>
    <n v="2085.7014399999998"/>
    <n v="2025"/>
    <s v="August"/>
    <n v="33.615839999999999"/>
    <n v="61.344159999999995"/>
    <n v="0"/>
    <s v="XXL"/>
    <x v="0"/>
    <x v="2"/>
    <x v="0"/>
  </r>
  <r>
    <x v="417"/>
    <x v="3"/>
    <x v="3"/>
    <x v="0"/>
    <s v="M"/>
    <s v="Purple"/>
    <n v="138.69"/>
    <n v="0"/>
    <x v="415"/>
    <d v="2024-12-02T00:00:00"/>
    <x v="50"/>
    <n v="2.9"/>
    <n v="2.9"/>
    <b v="0"/>
    <s v="null"/>
    <s v="No Return"/>
    <n v="0"/>
    <n v="2024"/>
    <s v="December"/>
    <n v="0"/>
    <n v="138.69"/>
    <n v="0"/>
    <s v="M"/>
    <x v="1"/>
    <x v="1"/>
    <x v="1"/>
  </r>
  <r>
    <x v="418"/>
    <x v="0"/>
    <x v="6"/>
    <x v="0"/>
    <s v="XXL"/>
    <s v="Navy"/>
    <n v="175.7"/>
    <n v="0"/>
    <x v="416"/>
    <d v="2025-02-23T00:00:00"/>
    <x v="36"/>
    <n v="3"/>
    <n v="3"/>
    <b v="0"/>
    <s v="null"/>
    <s v="No Return"/>
    <n v="3514"/>
    <n v="2025"/>
    <s v="February"/>
    <n v="0"/>
    <n v="175.7"/>
    <n v="0"/>
    <s v="XXL"/>
    <x v="2"/>
    <x v="2"/>
    <x v="0"/>
  </r>
  <r>
    <x v="419"/>
    <x v="3"/>
    <x v="1"/>
    <x v="3"/>
    <s v="XS"/>
    <s v="Black"/>
    <n v="145.18"/>
    <n v="35.700000000000003"/>
    <x v="417"/>
    <d v="2025-08-06T00:00:00"/>
    <x v="17"/>
    <n v="2.2000000000000002"/>
    <n v="2.2000000000000002"/>
    <b v="0"/>
    <s v="null"/>
    <s v="No Return"/>
    <n v="2333.7685000000001"/>
    <n v="2025"/>
    <s v="August"/>
    <n v="51.829260000000005"/>
    <n v="93.350740000000002"/>
    <n v="0"/>
    <s v="XS"/>
    <x v="2"/>
    <x v="2"/>
    <x v="1"/>
  </r>
  <r>
    <x v="420"/>
    <x v="5"/>
    <x v="3"/>
    <x v="3"/>
    <s v="M"/>
    <s v="Black"/>
    <n v="169.34"/>
    <n v="44.6"/>
    <x v="418"/>
    <d v="2025-08-06T00:00:00"/>
    <x v="0"/>
    <n v="2.7"/>
    <n v="2.7"/>
    <b v="0"/>
    <s v="null"/>
    <s v="No Return"/>
    <n v="3471.1313200000004"/>
    <n v="2025"/>
    <s v="August"/>
    <n v="75.52564000000001"/>
    <n v="93.814360000000008"/>
    <n v="0"/>
    <s v="M"/>
    <x v="0"/>
    <x v="0"/>
    <x v="1"/>
  </r>
  <r>
    <x v="421"/>
    <x v="1"/>
    <x v="1"/>
    <x v="3"/>
    <s v="L"/>
    <s v="Red"/>
    <n v="103.14"/>
    <n v="0"/>
    <x v="419"/>
    <d v="2025-08-06T00:00:00"/>
    <x v="28"/>
    <n v="4.5"/>
    <n v="4.5"/>
    <b v="0"/>
    <s v="null"/>
    <s v="No Return"/>
    <n v="1340.82"/>
    <n v="2025"/>
    <s v="August"/>
    <n v="0"/>
    <n v="103.14"/>
    <n v="0"/>
    <s v="L"/>
    <x v="3"/>
    <x v="1"/>
    <x v="2"/>
  </r>
  <r>
    <x v="422"/>
    <x v="1"/>
    <x v="3"/>
    <x v="2"/>
    <s v="M"/>
    <s v="Beige"/>
    <n v="97.47"/>
    <n v="32"/>
    <x v="420"/>
    <d v="2025-08-06T00:00:00"/>
    <x v="33"/>
    <n v="3"/>
    <n v="3"/>
    <b v="0"/>
    <s v="null"/>
    <s v="No Return"/>
    <n v="1789.5491999999997"/>
    <n v="2025"/>
    <s v="August"/>
    <n v="31.1904"/>
    <n v="66.279599999999988"/>
    <n v="0"/>
    <s v="M"/>
    <x v="2"/>
    <x v="2"/>
    <x v="0"/>
  </r>
  <r>
    <x v="423"/>
    <x v="5"/>
    <x v="5"/>
    <x v="0"/>
    <s v="M"/>
    <s v="Navy"/>
    <n v="50.69"/>
    <n v="26.3"/>
    <x v="421"/>
    <d v="2024-10-29T00:00:00"/>
    <x v="0"/>
    <n v="4.0999999999999996"/>
    <n v="4.0999999999999996"/>
    <b v="0"/>
    <s v="null"/>
    <s v="No Return"/>
    <n v="1382.2656099999997"/>
    <n v="2024"/>
    <s v="October"/>
    <n v="13.331469999999999"/>
    <n v="37.358529999999995"/>
    <n v="0"/>
    <s v="M"/>
    <x v="0"/>
    <x v="0"/>
    <x v="2"/>
  </r>
  <r>
    <x v="424"/>
    <x v="0"/>
    <x v="2"/>
    <x v="2"/>
    <s v="XL"/>
    <s v="Black"/>
    <n v="127.75"/>
    <n v="0"/>
    <x v="422"/>
    <d v="2025-08-06T00:00:00"/>
    <x v="23"/>
    <n v="3.6"/>
    <n v="3.6"/>
    <b v="0"/>
    <s v="null"/>
    <s v="No Return"/>
    <n v="4088"/>
    <n v="2025"/>
    <s v="August"/>
    <n v="0"/>
    <n v="127.75"/>
    <n v="0"/>
    <s v="XL"/>
    <x v="0"/>
    <x v="2"/>
    <x v="0"/>
  </r>
  <r>
    <x v="425"/>
    <x v="1"/>
    <x v="7"/>
    <x v="1"/>
    <s v="XL"/>
    <s v="Black"/>
    <n v="111.64"/>
    <n v="0"/>
    <x v="423"/>
    <d v="2025-08-06T00:00:00"/>
    <x v="28"/>
    <n v="4.8"/>
    <n v="4.8"/>
    <b v="0"/>
    <s v="null"/>
    <s v="No Return"/>
    <n v="1451.32"/>
    <n v="2025"/>
    <s v="August"/>
    <n v="0"/>
    <n v="111.64"/>
    <n v="0"/>
    <s v="XL"/>
    <x v="3"/>
    <x v="1"/>
    <x v="2"/>
  </r>
  <r>
    <x v="426"/>
    <x v="3"/>
    <x v="1"/>
    <x v="2"/>
    <s v="null"/>
    <s v="Purple"/>
    <n v="134.6"/>
    <n v="11.6"/>
    <x v="424"/>
    <d v="2025-08-06T00:00:00"/>
    <x v="6"/>
    <n v="3.9"/>
    <n v="3.9"/>
    <b v="0"/>
    <s v="null"/>
    <s v="No Return"/>
    <n v="5592.3607999999995"/>
    <n v="2025"/>
    <s v="August"/>
    <n v="15.613599999999998"/>
    <n v="118.98639999999999"/>
    <n v="0"/>
    <s v="No Size"/>
    <x v="0"/>
    <x v="0"/>
    <x v="0"/>
  </r>
  <r>
    <x v="427"/>
    <x v="4"/>
    <x v="0"/>
    <x v="0"/>
    <s v="XXL"/>
    <s v="Purple"/>
    <n v="56.05"/>
    <n v="0"/>
    <x v="425"/>
    <d v="2025-07-16T00:00:00"/>
    <x v="45"/>
    <s v="null"/>
    <n v="3"/>
    <b v="0"/>
    <s v="null"/>
    <s v="No Return"/>
    <n v="504.45"/>
    <n v="2025"/>
    <s v="July"/>
    <n v="0"/>
    <n v="56.05"/>
    <n v="0"/>
    <s v="XXL"/>
    <x v="1"/>
    <x v="1"/>
    <x v="0"/>
  </r>
  <r>
    <x v="428"/>
    <x v="5"/>
    <x v="2"/>
    <x v="2"/>
    <s v="XL"/>
    <s v="Purple"/>
    <n v="106.2"/>
    <n v="0"/>
    <x v="426"/>
    <d v="2025-08-06T00:00:00"/>
    <x v="31"/>
    <n v="4.5"/>
    <n v="4.5"/>
    <b v="0"/>
    <s v="null"/>
    <s v="No Return"/>
    <n v="3717"/>
    <n v="2025"/>
    <s v="August"/>
    <n v="0"/>
    <n v="106.2"/>
    <n v="0"/>
    <s v="XL"/>
    <x v="0"/>
    <x v="2"/>
    <x v="2"/>
  </r>
  <r>
    <x v="429"/>
    <x v="3"/>
    <x v="3"/>
    <x v="2"/>
    <s v="null"/>
    <s v="Green"/>
    <n v="104.26"/>
    <n v="20.6"/>
    <x v="427"/>
    <d v="2025-08-06T00:00:00"/>
    <x v="22"/>
    <n v="3"/>
    <n v="3"/>
    <b v="0"/>
    <s v="null"/>
    <s v="No Return"/>
    <n v="2566.2556400000003"/>
    <n v="2025"/>
    <s v="August"/>
    <n v="21.477560000000004"/>
    <n v="82.782440000000008"/>
    <n v="0"/>
    <s v="No Size"/>
    <x v="0"/>
    <x v="2"/>
    <x v="0"/>
  </r>
  <r>
    <x v="430"/>
    <x v="2"/>
    <x v="1"/>
    <x v="0"/>
    <s v="null"/>
    <s v="Purple"/>
    <n v="24.53"/>
    <n v="0"/>
    <x v="428"/>
    <d v="2024-08-20T00:00:00"/>
    <x v="21"/>
    <n v="4.2"/>
    <n v="4.2"/>
    <b v="0"/>
    <s v="null"/>
    <s v="No Return"/>
    <n v="1079.3200000000002"/>
    <n v="2024"/>
    <s v="August"/>
    <n v="0"/>
    <n v="24.53"/>
    <n v="0"/>
    <s v="No Size"/>
    <x v="0"/>
    <x v="0"/>
    <x v="2"/>
  </r>
  <r>
    <x v="431"/>
    <x v="3"/>
    <x v="3"/>
    <x v="0"/>
    <s v="L"/>
    <s v="Green"/>
    <n v="131.25"/>
    <n v="0"/>
    <x v="429"/>
    <d v="2025-06-18T00:00:00"/>
    <x v="43"/>
    <n v="1.6"/>
    <n v="1.6"/>
    <b v="0"/>
    <s v="null"/>
    <s v="No Return"/>
    <n v="1575"/>
    <n v="2025"/>
    <s v="June"/>
    <n v="0"/>
    <n v="131.25"/>
    <n v="0"/>
    <s v="L"/>
    <x v="3"/>
    <x v="1"/>
    <x v="3"/>
  </r>
  <r>
    <x v="432"/>
    <x v="4"/>
    <x v="7"/>
    <x v="2"/>
    <s v="M"/>
    <s v="Red"/>
    <n v="72.849999999999994"/>
    <n v="0"/>
    <x v="430"/>
    <d v="2025-08-06T00:00:00"/>
    <x v="17"/>
    <n v="3.8"/>
    <n v="3.8"/>
    <b v="0"/>
    <s v="null"/>
    <s v="No Return"/>
    <n v="1821.2499999999998"/>
    <n v="2025"/>
    <s v="August"/>
    <n v="0"/>
    <n v="72.849999999999994"/>
    <n v="0"/>
    <s v="M"/>
    <x v="2"/>
    <x v="2"/>
    <x v="0"/>
  </r>
  <r>
    <x v="433"/>
    <x v="3"/>
    <x v="0"/>
    <x v="1"/>
    <s v="XS"/>
    <s v="Green"/>
    <n v="135.38999999999999"/>
    <n v="0"/>
    <x v="431"/>
    <d v="2025-08-06T00:00:00"/>
    <x v="42"/>
    <n v="3.9"/>
    <n v="3.9"/>
    <b v="0"/>
    <s v="null"/>
    <s v="No Return"/>
    <n v="3520.1399999999994"/>
    <n v="2025"/>
    <s v="August"/>
    <n v="0"/>
    <n v="135.38999999999999"/>
    <n v="0"/>
    <s v="XS"/>
    <x v="2"/>
    <x v="2"/>
    <x v="0"/>
  </r>
  <r>
    <x v="434"/>
    <x v="3"/>
    <x v="0"/>
    <x v="1"/>
    <s v="XL"/>
    <s v="Navy"/>
    <n v="166.94"/>
    <n v="4.2"/>
    <x v="432"/>
    <d v="2025-08-06T00:00:00"/>
    <x v="12"/>
    <n v="2.6"/>
    <n v="2.6"/>
    <b v="1"/>
    <s v="Color Mismatch"/>
    <s v="Color Mismatch"/>
    <n v="2718.7848399999998"/>
    <n v="2025"/>
    <s v="August"/>
    <n v="7.0114800000000006"/>
    <n v="159.92851999999999"/>
    <n v="1"/>
    <s v="XL"/>
    <x v="3"/>
    <x v="2"/>
    <x v="1"/>
  </r>
  <r>
    <x v="435"/>
    <x v="3"/>
    <x v="2"/>
    <x v="0"/>
    <s v="XL"/>
    <s v="Green"/>
    <n v="135.36000000000001"/>
    <n v="41.7"/>
    <x v="433"/>
    <d v="2024-12-20T00:00:00"/>
    <x v="12"/>
    <n v="4.3"/>
    <n v="4.3"/>
    <b v="0"/>
    <s v="null"/>
    <s v="No Return"/>
    <n v="1341.55296"/>
    <n v="2024"/>
    <s v="December"/>
    <n v="56.44512000000001"/>
    <n v="78.914879999999997"/>
    <n v="0"/>
    <s v="XL"/>
    <x v="3"/>
    <x v="2"/>
    <x v="2"/>
  </r>
  <r>
    <x v="436"/>
    <x v="4"/>
    <x v="5"/>
    <x v="0"/>
    <s v="L"/>
    <s v="Blue"/>
    <n v="96.05"/>
    <n v="0"/>
    <x v="434"/>
    <d v="2024-09-09T00:00:00"/>
    <x v="34"/>
    <n v="4"/>
    <n v="4"/>
    <b v="0"/>
    <s v="null"/>
    <s v="No Return"/>
    <n v="1440.75"/>
    <n v="2024"/>
    <s v="September"/>
    <n v="0"/>
    <n v="96.05"/>
    <n v="0"/>
    <s v="L"/>
    <x v="3"/>
    <x v="1"/>
    <x v="2"/>
  </r>
  <r>
    <x v="437"/>
    <x v="0"/>
    <x v="4"/>
    <x v="3"/>
    <s v="L"/>
    <s v="Red"/>
    <n v="116.1"/>
    <n v="0"/>
    <x v="435"/>
    <d v="2025-08-06T00:00:00"/>
    <x v="33"/>
    <n v="3.6"/>
    <n v="3.6"/>
    <b v="1"/>
    <s v="Changed Mind"/>
    <s v="Changed Mind"/>
    <n v="3134.7"/>
    <n v="2025"/>
    <s v="August"/>
    <n v="0"/>
    <n v="116.1"/>
    <n v="1"/>
    <s v="L"/>
    <x v="2"/>
    <x v="2"/>
    <x v="0"/>
  </r>
  <r>
    <x v="438"/>
    <x v="3"/>
    <x v="3"/>
    <x v="2"/>
    <s v="L"/>
    <s v="Black"/>
    <n v="91.53"/>
    <n v="0"/>
    <x v="436"/>
    <d v="2025-08-06T00:00:00"/>
    <x v="38"/>
    <n v="1.5"/>
    <n v="1.5"/>
    <b v="0"/>
    <s v="null"/>
    <s v="No Return"/>
    <n v="732.24"/>
    <n v="2025"/>
    <s v="August"/>
    <n v="0"/>
    <n v="91.53"/>
    <n v="0"/>
    <s v="L"/>
    <x v="1"/>
    <x v="1"/>
    <x v="3"/>
  </r>
  <r>
    <x v="439"/>
    <x v="4"/>
    <x v="0"/>
    <x v="1"/>
    <s v="XS"/>
    <s v="Gray"/>
    <n v="102.16"/>
    <n v="0"/>
    <x v="437"/>
    <d v="2025-08-06T00:00:00"/>
    <x v="29"/>
    <s v="null"/>
    <n v="3"/>
    <b v="0"/>
    <s v="null"/>
    <s v="No Return"/>
    <n v="5108"/>
    <n v="2025"/>
    <s v="August"/>
    <n v="0"/>
    <n v="102.16"/>
    <n v="0"/>
    <s v="XS"/>
    <x v="0"/>
    <x v="0"/>
    <x v="0"/>
  </r>
  <r>
    <x v="440"/>
    <x v="3"/>
    <x v="1"/>
    <x v="1"/>
    <s v="L"/>
    <s v="Gray"/>
    <n v="67.739999999999995"/>
    <n v="3.3"/>
    <x v="438"/>
    <d v="2025-08-06T00:00:00"/>
    <x v="39"/>
    <n v="1.5"/>
    <n v="1.5"/>
    <b v="0"/>
    <s v="null"/>
    <s v="No Return"/>
    <n v="1506.6053399999998"/>
    <n v="2025"/>
    <s v="August"/>
    <n v="2.23542"/>
    <n v="65.50457999999999"/>
    <n v="0"/>
    <s v="L"/>
    <x v="2"/>
    <x v="2"/>
    <x v="3"/>
  </r>
  <r>
    <x v="441"/>
    <x v="2"/>
    <x v="2"/>
    <x v="1"/>
    <s v="null"/>
    <s v="Green"/>
    <n v="38.340000000000003"/>
    <n v="0"/>
    <x v="439"/>
    <d v="2025-08-06T00:00:00"/>
    <x v="7"/>
    <n v="1.4"/>
    <n v="1.4"/>
    <b v="0"/>
    <s v="null"/>
    <s v="No Return"/>
    <n v="536.76"/>
    <n v="2025"/>
    <s v="August"/>
    <n v="0"/>
    <n v="38.340000000000003"/>
    <n v="0"/>
    <s v="No Size"/>
    <x v="3"/>
    <x v="1"/>
    <x v="3"/>
  </r>
  <r>
    <x v="442"/>
    <x v="2"/>
    <x v="0"/>
    <x v="1"/>
    <s v="null"/>
    <s v="Gray"/>
    <n v="60.49"/>
    <n v="0"/>
    <x v="440"/>
    <d v="2025-08-06T00:00:00"/>
    <x v="35"/>
    <n v="2.5"/>
    <n v="2.5"/>
    <b v="0"/>
    <s v="null"/>
    <s v="No Return"/>
    <n v="1814.7"/>
    <n v="2025"/>
    <s v="August"/>
    <n v="0"/>
    <n v="60.49"/>
    <n v="0"/>
    <s v="No Size"/>
    <x v="0"/>
    <x v="2"/>
    <x v="1"/>
  </r>
  <r>
    <x v="443"/>
    <x v="0"/>
    <x v="2"/>
    <x v="0"/>
    <s v="L"/>
    <s v="Navy"/>
    <n v="90.27"/>
    <n v="0"/>
    <x v="441"/>
    <d v="2025-04-16T00:00:00"/>
    <x v="31"/>
    <n v="4.2"/>
    <n v="4.2"/>
    <b v="0"/>
    <s v="null"/>
    <s v="No Return"/>
    <n v="3159.45"/>
    <n v="2025"/>
    <s v="April"/>
    <n v="0"/>
    <n v="90.27"/>
    <n v="0"/>
    <s v="L"/>
    <x v="0"/>
    <x v="2"/>
    <x v="2"/>
  </r>
  <r>
    <x v="444"/>
    <x v="2"/>
    <x v="2"/>
    <x v="3"/>
    <s v="null"/>
    <s v="Red"/>
    <n v="45.42"/>
    <n v="0"/>
    <x v="442"/>
    <d v="2025-08-06T00:00:00"/>
    <x v="25"/>
    <n v="1.3"/>
    <n v="1.3"/>
    <b v="0"/>
    <s v="null"/>
    <s v="No Return"/>
    <n v="1635.1200000000001"/>
    <n v="2025"/>
    <s v="August"/>
    <n v="0"/>
    <n v="45.42"/>
    <n v="0"/>
    <s v="No Size"/>
    <x v="0"/>
    <x v="0"/>
    <x v="3"/>
  </r>
  <r>
    <x v="445"/>
    <x v="1"/>
    <x v="5"/>
    <x v="0"/>
    <s v="null"/>
    <s v="Purple"/>
    <n v="58.56"/>
    <n v="0"/>
    <x v="443"/>
    <d v="2025-01-23T00:00:00"/>
    <x v="30"/>
    <n v="2.2999999999999998"/>
    <n v="2.2999999999999998"/>
    <b v="0"/>
    <s v="null"/>
    <s v="No Return"/>
    <n v="1229.76"/>
    <n v="2025"/>
    <s v="January"/>
    <n v="0"/>
    <n v="58.56"/>
    <n v="0"/>
    <s v="No Size"/>
    <x v="2"/>
    <x v="2"/>
    <x v="1"/>
  </r>
  <r>
    <x v="446"/>
    <x v="5"/>
    <x v="4"/>
    <x v="3"/>
    <s v="L"/>
    <s v="Pink"/>
    <n v="167.64"/>
    <n v="0"/>
    <x v="444"/>
    <d v="2025-08-06T00:00:00"/>
    <x v="49"/>
    <n v="4.0999999999999996"/>
    <n v="4.0999999999999996"/>
    <b v="0"/>
    <s v="null"/>
    <s v="No Return"/>
    <n v="3017.5199999999995"/>
    <n v="2025"/>
    <s v="August"/>
    <n v="0"/>
    <n v="167.64"/>
    <n v="0"/>
    <s v="L"/>
    <x v="3"/>
    <x v="2"/>
    <x v="2"/>
  </r>
  <r>
    <x v="447"/>
    <x v="0"/>
    <x v="0"/>
    <x v="2"/>
    <s v="XXL"/>
    <s v="Red"/>
    <n v="193.14"/>
    <n v="0"/>
    <x v="445"/>
    <d v="2025-08-06T00:00:00"/>
    <x v="11"/>
    <n v="3.5"/>
    <n v="3.5"/>
    <b v="0"/>
    <s v="null"/>
    <s v="No Return"/>
    <n v="1351.98"/>
    <n v="2025"/>
    <s v="August"/>
    <n v="0"/>
    <n v="193.14"/>
    <n v="0"/>
    <s v="XXL"/>
    <x v="1"/>
    <x v="1"/>
    <x v="0"/>
  </r>
  <r>
    <x v="448"/>
    <x v="2"/>
    <x v="6"/>
    <x v="1"/>
    <s v="null"/>
    <s v="Gray"/>
    <n v="60.06"/>
    <n v="15.6"/>
    <x v="446"/>
    <d v="2025-08-06T00:00:00"/>
    <x v="37"/>
    <n v="2"/>
    <n v="2"/>
    <b v="1"/>
    <s v="Color Mismatch"/>
    <s v="Color Mismatch"/>
    <n v="2483.8413599999999"/>
    <n v="2025"/>
    <s v="August"/>
    <n v="9.3693600000000004"/>
    <n v="50.690640000000002"/>
    <n v="1"/>
    <s v="No Size"/>
    <x v="0"/>
    <x v="0"/>
    <x v="1"/>
  </r>
  <r>
    <x v="449"/>
    <x v="4"/>
    <x v="2"/>
    <x v="2"/>
    <s v="M"/>
    <s v="Gray"/>
    <n v="35.369999999999997"/>
    <n v="0"/>
    <x v="447"/>
    <d v="2025-08-06T00:00:00"/>
    <x v="48"/>
    <n v="4.7"/>
    <n v="4.7"/>
    <b v="0"/>
    <s v="null"/>
    <s v="No Return"/>
    <n v="1025.73"/>
    <n v="2025"/>
    <s v="August"/>
    <n v="0"/>
    <n v="35.369999999999997"/>
    <n v="0"/>
    <s v="M"/>
    <x v="2"/>
    <x v="2"/>
    <x v="2"/>
  </r>
  <r>
    <x v="450"/>
    <x v="2"/>
    <x v="3"/>
    <x v="3"/>
    <s v="null"/>
    <s v="Purple"/>
    <n v="39.85"/>
    <n v="0"/>
    <x v="448"/>
    <d v="2025-08-06T00:00:00"/>
    <x v="18"/>
    <n v="2.4"/>
    <n v="2.4"/>
    <b v="0"/>
    <s v="null"/>
    <s v="No Return"/>
    <n v="1115.8"/>
    <n v="2025"/>
    <s v="August"/>
    <n v="0"/>
    <n v="39.85"/>
    <n v="0"/>
    <s v="No Size"/>
    <x v="2"/>
    <x v="2"/>
    <x v="1"/>
  </r>
  <r>
    <x v="451"/>
    <x v="1"/>
    <x v="0"/>
    <x v="1"/>
    <s v="XL"/>
    <s v="Black"/>
    <n v="85.34"/>
    <n v="59.4"/>
    <x v="449"/>
    <d v="2025-08-06T00:00:00"/>
    <x v="20"/>
    <n v="4.9000000000000004"/>
    <n v="4.9000000000000004"/>
    <b v="0"/>
    <s v="null"/>
    <s v="No Return"/>
    <n v="173.24020000000002"/>
    <n v="2025"/>
    <s v="August"/>
    <n v="50.691960000000002"/>
    <n v="34.648040000000002"/>
    <n v="0"/>
    <s v="XL"/>
    <x v="1"/>
    <x v="1"/>
    <x v="2"/>
  </r>
  <r>
    <x v="452"/>
    <x v="4"/>
    <x v="7"/>
    <x v="2"/>
    <s v="XXL"/>
    <s v="White"/>
    <n v="81.17"/>
    <n v="0"/>
    <x v="450"/>
    <d v="2025-08-06T00:00:00"/>
    <x v="30"/>
    <n v="1.2"/>
    <n v="1.2"/>
    <b v="0"/>
    <s v="null"/>
    <s v="No Return"/>
    <n v="1704.57"/>
    <n v="2025"/>
    <s v="August"/>
    <n v="0"/>
    <n v="81.17"/>
    <n v="0"/>
    <s v="XXL"/>
    <x v="2"/>
    <x v="2"/>
    <x v="3"/>
  </r>
  <r>
    <x v="453"/>
    <x v="2"/>
    <x v="5"/>
    <x v="0"/>
    <s v="null"/>
    <s v="White"/>
    <n v="16.809999999999999"/>
    <n v="0"/>
    <x v="451"/>
    <d v="2025-07-31T00:00:00"/>
    <x v="13"/>
    <n v="2.8"/>
    <n v="2.8"/>
    <b v="0"/>
    <s v="null"/>
    <s v="No Return"/>
    <n v="268.95999999999998"/>
    <n v="2025"/>
    <s v="July"/>
    <n v="0"/>
    <n v="16.809999999999999"/>
    <n v="0"/>
    <s v="No Size"/>
    <x v="3"/>
    <x v="2"/>
    <x v="1"/>
  </r>
  <r>
    <x v="454"/>
    <x v="1"/>
    <x v="5"/>
    <x v="1"/>
    <s v="XL"/>
    <s v="Black"/>
    <n v="115.71"/>
    <n v="55"/>
    <x v="452"/>
    <d v="2025-08-06T00:00:00"/>
    <x v="19"/>
    <n v="1.6"/>
    <n v="1.6"/>
    <b v="0"/>
    <s v="null"/>
    <s v="No Return"/>
    <n v="312.41699999999992"/>
    <n v="2025"/>
    <s v="August"/>
    <n v="63.640500000000003"/>
    <n v="52.069499999999991"/>
    <n v="0"/>
    <s v="XL"/>
    <x v="1"/>
    <x v="1"/>
    <x v="3"/>
  </r>
  <r>
    <x v="455"/>
    <x v="4"/>
    <x v="3"/>
    <x v="3"/>
    <s v="XXL"/>
    <s v="Pink"/>
    <n v="49.87"/>
    <n v="0"/>
    <x v="453"/>
    <d v="2025-08-06T00:00:00"/>
    <x v="12"/>
    <n v="2.1"/>
    <n v="2.1"/>
    <b v="0"/>
    <s v="null"/>
    <s v="No Return"/>
    <n v="847.79"/>
    <n v="2025"/>
    <s v="August"/>
    <n v="0"/>
    <n v="49.87"/>
    <n v="0"/>
    <s v="XXL"/>
    <x v="3"/>
    <x v="2"/>
    <x v="1"/>
  </r>
  <r>
    <x v="456"/>
    <x v="3"/>
    <x v="3"/>
    <x v="2"/>
    <s v="XS"/>
    <s v="Beige"/>
    <n v="107.96"/>
    <n v="52.9"/>
    <x v="454"/>
    <d v="2025-08-06T00:00:00"/>
    <x v="1"/>
    <n v="4.9000000000000004"/>
    <n v="4.9000000000000004"/>
    <b v="0"/>
    <s v="null"/>
    <s v="No Return"/>
    <n v="101.69832"/>
    <n v="2025"/>
    <s v="August"/>
    <n v="57.110839999999996"/>
    <n v="50.849159999999998"/>
    <n v="0"/>
    <s v="XS"/>
    <x v="1"/>
    <x v="1"/>
    <x v="2"/>
  </r>
  <r>
    <x v="457"/>
    <x v="3"/>
    <x v="3"/>
    <x v="3"/>
    <s v="M"/>
    <s v="Black"/>
    <n v="138.35"/>
    <n v="31.7"/>
    <x v="455"/>
    <d v="2025-08-06T00:00:00"/>
    <x v="8"/>
    <n v="2.5"/>
    <n v="2.5"/>
    <b v="0"/>
    <s v="null"/>
    <s v="No Return"/>
    <n v="283.47915"/>
    <n v="2025"/>
    <s v="August"/>
    <n v="43.856949999999998"/>
    <n v="94.493049999999997"/>
    <n v="0"/>
    <s v="M"/>
    <x v="1"/>
    <x v="1"/>
    <x v="1"/>
  </r>
  <r>
    <x v="458"/>
    <x v="1"/>
    <x v="6"/>
    <x v="0"/>
    <s v="XS"/>
    <s v="Red"/>
    <n v="32.01"/>
    <n v="0"/>
    <x v="456"/>
    <d v="2025-05-09T00:00:00"/>
    <x v="9"/>
    <n v="3.4"/>
    <n v="3.4"/>
    <b v="1"/>
    <s v="Wrong Item"/>
    <s v="Wrong Item"/>
    <n v="1376.4299999999998"/>
    <n v="2025"/>
    <s v="May"/>
    <n v="0"/>
    <n v="32.01"/>
    <n v="1"/>
    <s v="XS"/>
    <x v="0"/>
    <x v="0"/>
    <x v="0"/>
  </r>
  <r>
    <x v="459"/>
    <x v="5"/>
    <x v="4"/>
    <x v="2"/>
    <s v="XS"/>
    <s v="Black"/>
    <n v="129.08000000000001"/>
    <n v="50.6"/>
    <x v="457"/>
    <d v="2025-08-06T00:00:00"/>
    <x v="4"/>
    <n v="4.4000000000000004"/>
    <n v="4.4000000000000004"/>
    <b v="0"/>
    <s v="null"/>
    <s v="No Return"/>
    <n v="637.65520000000004"/>
    <n v="2025"/>
    <s v="August"/>
    <n v="65.314480000000003"/>
    <n v="63.765520000000002"/>
    <n v="0"/>
    <s v="XS"/>
    <x v="3"/>
    <x v="1"/>
    <x v="2"/>
  </r>
  <r>
    <x v="460"/>
    <x v="5"/>
    <x v="2"/>
    <x v="1"/>
    <s v="M"/>
    <s v="Gray"/>
    <n v="68.569999999999993"/>
    <n v="56.4"/>
    <x v="458"/>
    <d v="2025-08-06T00:00:00"/>
    <x v="35"/>
    <n v="1.8"/>
    <n v="1.8"/>
    <b v="0"/>
    <s v="null"/>
    <s v="No Return"/>
    <n v="896.89560000000006"/>
    <n v="2025"/>
    <s v="August"/>
    <n v="38.673479999999991"/>
    <n v="29.896520000000002"/>
    <n v="0"/>
    <s v="M"/>
    <x v="0"/>
    <x v="2"/>
    <x v="3"/>
  </r>
  <r>
    <x v="461"/>
    <x v="2"/>
    <x v="4"/>
    <x v="1"/>
    <s v="null"/>
    <s v="Gray"/>
    <n v="46.46"/>
    <n v="0"/>
    <x v="459"/>
    <d v="2025-08-06T00:00:00"/>
    <x v="35"/>
    <s v="null"/>
    <n v="3"/>
    <b v="0"/>
    <s v="null"/>
    <s v="No Return"/>
    <n v="1393.8"/>
    <n v="2025"/>
    <s v="August"/>
    <n v="0"/>
    <n v="46.46"/>
    <n v="0"/>
    <s v="No Size"/>
    <x v="0"/>
    <x v="2"/>
    <x v="0"/>
  </r>
  <r>
    <x v="462"/>
    <x v="0"/>
    <x v="2"/>
    <x v="2"/>
    <s v="XXL"/>
    <s v="White"/>
    <n v="124.68"/>
    <n v="58.2"/>
    <x v="460"/>
    <d v="2025-08-06T00:00:00"/>
    <x v="21"/>
    <n v="3.2"/>
    <n v="3.2"/>
    <b v="0"/>
    <s v="null"/>
    <s v="No Return"/>
    <n v="2293.1145599999995"/>
    <n v="2025"/>
    <s v="August"/>
    <n v="72.563760000000016"/>
    <n v="52.116239999999991"/>
    <n v="0"/>
    <s v="XXL"/>
    <x v="0"/>
    <x v="0"/>
    <x v="0"/>
  </r>
  <r>
    <x v="463"/>
    <x v="4"/>
    <x v="4"/>
    <x v="0"/>
    <s v="XL"/>
    <s v="Red"/>
    <n v="36.85"/>
    <n v="0"/>
    <x v="461"/>
    <d v="2025-07-03T00:00:00"/>
    <x v="50"/>
    <n v="4.4000000000000004"/>
    <n v="4.4000000000000004"/>
    <b v="0"/>
    <s v="null"/>
    <s v="No Return"/>
    <n v="0"/>
    <n v="2025"/>
    <s v="July"/>
    <n v="0"/>
    <n v="36.85"/>
    <n v="0"/>
    <s v="XL"/>
    <x v="1"/>
    <x v="1"/>
    <x v="2"/>
  </r>
  <r>
    <x v="464"/>
    <x v="0"/>
    <x v="5"/>
    <x v="1"/>
    <s v="XS"/>
    <s v="Black"/>
    <n v="229.63"/>
    <n v="0.3"/>
    <x v="462"/>
    <d v="2025-08-06T00:00:00"/>
    <x v="35"/>
    <n v="3.4"/>
    <n v="3.4"/>
    <b v="0"/>
    <s v="null"/>
    <s v="No Return"/>
    <n v="6868.2332999999999"/>
    <n v="2025"/>
    <s v="August"/>
    <n v="0.68889"/>
    <n v="228.94111000000001"/>
    <n v="0"/>
    <s v="XS"/>
    <x v="0"/>
    <x v="2"/>
    <x v="0"/>
  </r>
  <r>
    <x v="465"/>
    <x v="1"/>
    <x v="5"/>
    <x v="0"/>
    <s v="S"/>
    <s v="Navy"/>
    <n v="74.09"/>
    <n v="0"/>
    <x v="463"/>
    <d v="2024-09-07T00:00:00"/>
    <x v="31"/>
    <n v="3.4"/>
    <n v="3.4"/>
    <b v="0"/>
    <s v="null"/>
    <s v="No Return"/>
    <n v="2593.15"/>
    <n v="2024"/>
    <s v="September"/>
    <n v="0"/>
    <n v="74.09"/>
    <n v="0"/>
    <s v="S"/>
    <x v="0"/>
    <x v="2"/>
    <x v="0"/>
  </r>
  <r>
    <x v="466"/>
    <x v="4"/>
    <x v="2"/>
    <x v="0"/>
    <s v="XS"/>
    <s v="Brown"/>
    <n v="27.22"/>
    <n v="0"/>
    <x v="464"/>
    <d v="2024-09-09T00:00:00"/>
    <x v="7"/>
    <n v="2.4"/>
    <n v="2.4"/>
    <b v="0"/>
    <s v="null"/>
    <s v="No Return"/>
    <n v="381.08"/>
    <n v="2024"/>
    <s v="September"/>
    <n v="0"/>
    <n v="27.22"/>
    <n v="0"/>
    <s v="XS"/>
    <x v="3"/>
    <x v="1"/>
    <x v="1"/>
  </r>
  <r>
    <x v="467"/>
    <x v="1"/>
    <x v="5"/>
    <x v="0"/>
    <s v="L"/>
    <s v="Purple"/>
    <n v="32.64"/>
    <n v="1.4"/>
    <x v="465"/>
    <d v="2025-05-06T00:00:00"/>
    <x v="48"/>
    <n v="1.5"/>
    <n v="1.5"/>
    <b v="1"/>
    <s v="Changed Mind"/>
    <s v="Changed Mind"/>
    <n v="933.30815999999993"/>
    <n v="2025"/>
    <s v="May"/>
    <n v="0.45695999999999998"/>
    <n v="32.183039999999998"/>
    <n v="1"/>
    <s v="L"/>
    <x v="2"/>
    <x v="2"/>
    <x v="3"/>
  </r>
  <r>
    <x v="468"/>
    <x v="2"/>
    <x v="0"/>
    <x v="3"/>
    <s v="null"/>
    <s v="Purple"/>
    <n v="30.25"/>
    <n v="11.8"/>
    <x v="466"/>
    <d v="2025-08-06T00:00:00"/>
    <x v="35"/>
    <n v="3.4"/>
    <n v="3.4"/>
    <b v="0"/>
    <s v="null"/>
    <s v="No Return"/>
    <n v="800.41499999999996"/>
    <n v="2025"/>
    <s v="August"/>
    <n v="3.5695000000000001"/>
    <n v="26.680499999999999"/>
    <n v="0"/>
    <s v="No Size"/>
    <x v="0"/>
    <x v="2"/>
    <x v="0"/>
  </r>
  <r>
    <x v="469"/>
    <x v="0"/>
    <x v="1"/>
    <x v="3"/>
    <s v="S"/>
    <s v="Brown"/>
    <n v="180.57"/>
    <n v="0"/>
    <x v="467"/>
    <d v="2025-08-06T00:00:00"/>
    <x v="18"/>
    <s v="null"/>
    <n v="3"/>
    <b v="0"/>
    <s v="null"/>
    <s v="No Return"/>
    <n v="5055.96"/>
    <n v="2025"/>
    <s v="August"/>
    <n v="0"/>
    <n v="180.57"/>
    <n v="0"/>
    <s v="S"/>
    <x v="2"/>
    <x v="2"/>
    <x v="0"/>
  </r>
  <r>
    <x v="470"/>
    <x v="4"/>
    <x v="1"/>
    <x v="3"/>
    <s v="XS"/>
    <s v="White"/>
    <n v="96.55"/>
    <n v="0"/>
    <x v="468"/>
    <d v="2025-08-06T00:00:00"/>
    <x v="12"/>
    <n v="4.4000000000000004"/>
    <n v="4.4000000000000004"/>
    <b v="0"/>
    <s v="null"/>
    <s v="No Return"/>
    <n v="1641.35"/>
    <n v="2025"/>
    <s v="August"/>
    <n v="0"/>
    <n v="96.55"/>
    <n v="0"/>
    <s v="XS"/>
    <x v="3"/>
    <x v="2"/>
    <x v="2"/>
  </r>
  <r>
    <x v="471"/>
    <x v="4"/>
    <x v="5"/>
    <x v="2"/>
    <s v="null"/>
    <s v="Pink"/>
    <n v="68.53"/>
    <n v="54.3"/>
    <x v="469"/>
    <d v="2025-08-06T00:00:00"/>
    <x v="5"/>
    <n v="2.9"/>
    <n v="2.9"/>
    <b v="0"/>
    <s v="null"/>
    <s v="No Return"/>
    <n v="1190.0919800000001"/>
    <n v="2025"/>
    <s v="August"/>
    <n v="37.211789999999993"/>
    <n v="31.318210000000004"/>
    <n v="0"/>
    <s v="No Size"/>
    <x v="0"/>
    <x v="0"/>
    <x v="1"/>
  </r>
  <r>
    <x v="472"/>
    <x v="3"/>
    <x v="6"/>
    <x v="2"/>
    <s v="XS"/>
    <s v="White"/>
    <n v="71.94"/>
    <n v="0"/>
    <x v="470"/>
    <d v="2025-08-06T00:00:00"/>
    <x v="41"/>
    <n v="3.3"/>
    <n v="3.3"/>
    <b v="0"/>
    <s v="null"/>
    <s v="No Return"/>
    <n v="3237.2999999999997"/>
    <n v="2025"/>
    <s v="August"/>
    <n v="0"/>
    <n v="71.94"/>
    <n v="0"/>
    <s v="XS"/>
    <x v="0"/>
    <x v="0"/>
    <x v="0"/>
  </r>
  <r>
    <x v="473"/>
    <x v="3"/>
    <x v="6"/>
    <x v="2"/>
    <s v="L"/>
    <s v="Blue"/>
    <n v="80.72"/>
    <n v="9.9"/>
    <x v="471"/>
    <d v="2025-08-06T00:00:00"/>
    <x v="0"/>
    <n v="2.5"/>
    <n v="2.5"/>
    <b v="0"/>
    <s v="null"/>
    <s v="No Return"/>
    <n v="2690.9626399999997"/>
    <n v="2025"/>
    <s v="August"/>
    <n v="7.9912800000000006"/>
    <n v="72.728719999999996"/>
    <n v="0"/>
    <s v="L"/>
    <x v="0"/>
    <x v="0"/>
    <x v="1"/>
  </r>
  <r>
    <x v="474"/>
    <x v="0"/>
    <x v="0"/>
    <x v="1"/>
    <s v="L"/>
    <s v="Green"/>
    <n v="208.8"/>
    <n v="0"/>
    <x v="472"/>
    <d v="2025-08-06T00:00:00"/>
    <x v="28"/>
    <n v="1.6"/>
    <n v="1.6"/>
    <b v="0"/>
    <s v="null"/>
    <s v="No Return"/>
    <n v="2714.4"/>
    <n v="2025"/>
    <s v="August"/>
    <n v="0"/>
    <n v="208.8"/>
    <n v="0"/>
    <s v="L"/>
    <x v="3"/>
    <x v="1"/>
    <x v="3"/>
  </r>
  <r>
    <x v="475"/>
    <x v="3"/>
    <x v="3"/>
    <x v="3"/>
    <s v="M"/>
    <s v="Navy"/>
    <n v="158.15"/>
    <n v="54.1"/>
    <x v="473"/>
    <d v="2025-08-06T00:00:00"/>
    <x v="25"/>
    <n v="4.5"/>
    <n v="4.5"/>
    <b v="0"/>
    <s v="null"/>
    <s v="No Return"/>
    <n v="2613.2706000000003"/>
    <n v="2025"/>
    <s v="August"/>
    <n v="85.559150000000002"/>
    <n v="72.590850000000003"/>
    <n v="0"/>
    <s v="M"/>
    <x v="0"/>
    <x v="0"/>
    <x v="2"/>
  </r>
  <r>
    <x v="476"/>
    <x v="1"/>
    <x v="0"/>
    <x v="2"/>
    <s v="S"/>
    <s v="White"/>
    <n v="85.92"/>
    <n v="0"/>
    <x v="474"/>
    <d v="2025-08-06T00:00:00"/>
    <x v="43"/>
    <s v="null"/>
    <n v="3"/>
    <b v="0"/>
    <s v="null"/>
    <s v="No Return"/>
    <n v="1031.04"/>
    <n v="2025"/>
    <s v="August"/>
    <n v="0"/>
    <n v="85.92"/>
    <n v="0"/>
    <s v="S"/>
    <x v="3"/>
    <x v="1"/>
    <x v="0"/>
  </r>
  <r>
    <x v="477"/>
    <x v="2"/>
    <x v="6"/>
    <x v="0"/>
    <s v="null"/>
    <s v="Pink"/>
    <n v="69.59"/>
    <n v="0"/>
    <x v="475"/>
    <d v="2024-09-26T00:00:00"/>
    <x v="5"/>
    <n v="1.5"/>
    <n v="1.5"/>
    <b v="0"/>
    <s v="null"/>
    <s v="No Return"/>
    <n v="2644.42"/>
    <n v="2024"/>
    <s v="September"/>
    <n v="0"/>
    <n v="69.59"/>
    <n v="0"/>
    <s v="No Size"/>
    <x v="0"/>
    <x v="0"/>
    <x v="3"/>
  </r>
  <r>
    <x v="478"/>
    <x v="5"/>
    <x v="0"/>
    <x v="1"/>
    <s v="XL"/>
    <s v="Red"/>
    <n v="136.16999999999999"/>
    <n v="19.100000000000001"/>
    <x v="476"/>
    <d v="2025-08-06T00:00:00"/>
    <x v="7"/>
    <s v="null"/>
    <n v="3"/>
    <b v="0"/>
    <s v="null"/>
    <s v="No Return"/>
    <n v="1542.2614199999998"/>
    <n v="2025"/>
    <s v="August"/>
    <n v="26.008469999999999"/>
    <n v="110.16152999999998"/>
    <n v="0"/>
    <s v="XL"/>
    <x v="3"/>
    <x v="1"/>
    <x v="0"/>
  </r>
  <r>
    <x v="479"/>
    <x v="3"/>
    <x v="3"/>
    <x v="0"/>
    <s v="XS"/>
    <s v="Pink"/>
    <n v="124.26"/>
    <n v="0"/>
    <x v="477"/>
    <d v="2024-08-08T00:00:00"/>
    <x v="21"/>
    <n v="4"/>
    <n v="4"/>
    <b v="0"/>
    <s v="null"/>
    <s v="No Return"/>
    <n v="5467.4400000000005"/>
    <n v="2024"/>
    <s v="August"/>
    <n v="0"/>
    <n v="124.26"/>
    <n v="0"/>
    <s v="XS"/>
    <x v="0"/>
    <x v="0"/>
    <x v="2"/>
  </r>
  <r>
    <x v="480"/>
    <x v="3"/>
    <x v="2"/>
    <x v="1"/>
    <s v="S"/>
    <s v="Black"/>
    <n v="129.33000000000001"/>
    <n v="0"/>
    <x v="478"/>
    <d v="2025-08-06T00:00:00"/>
    <x v="34"/>
    <n v="3.1"/>
    <n v="3.1"/>
    <b v="0"/>
    <s v="null"/>
    <s v="No Return"/>
    <n v="1939.9500000000003"/>
    <n v="2025"/>
    <s v="August"/>
    <n v="0"/>
    <n v="129.33000000000001"/>
    <n v="0"/>
    <s v="S"/>
    <x v="3"/>
    <x v="1"/>
    <x v="0"/>
  </r>
  <r>
    <x v="481"/>
    <x v="5"/>
    <x v="4"/>
    <x v="0"/>
    <s v="S"/>
    <s v="Navy"/>
    <n v="123.93"/>
    <n v="30"/>
    <x v="479"/>
    <d v="2025-07-31T00:00:00"/>
    <x v="10"/>
    <n v="1.9"/>
    <n v="1.9"/>
    <b v="0"/>
    <s v="null"/>
    <s v="No Return"/>
    <n v="3383.2890000000002"/>
    <n v="2025"/>
    <s v="July"/>
    <n v="37.179000000000002"/>
    <n v="86.751000000000005"/>
    <n v="0"/>
    <s v="S"/>
    <x v="0"/>
    <x v="0"/>
    <x v="3"/>
  </r>
  <r>
    <x v="482"/>
    <x v="3"/>
    <x v="0"/>
    <x v="3"/>
    <s v="XS"/>
    <s v="Beige"/>
    <n v="62.76"/>
    <n v="0"/>
    <x v="480"/>
    <d v="2025-08-06T00:00:00"/>
    <x v="43"/>
    <n v="4.7"/>
    <n v="4.7"/>
    <b v="0"/>
    <s v="null"/>
    <s v="No Return"/>
    <n v="753.12"/>
    <n v="2025"/>
    <s v="August"/>
    <n v="0"/>
    <n v="62.76"/>
    <n v="0"/>
    <s v="XS"/>
    <x v="3"/>
    <x v="1"/>
    <x v="2"/>
  </r>
  <r>
    <x v="483"/>
    <x v="3"/>
    <x v="1"/>
    <x v="0"/>
    <s v="XS"/>
    <s v="Blue"/>
    <n v="74.540000000000006"/>
    <n v="0"/>
    <x v="481"/>
    <d v="2024-11-07T00:00:00"/>
    <x v="46"/>
    <n v="3.5"/>
    <n v="3.5"/>
    <b v="0"/>
    <s v="null"/>
    <s v="No Return"/>
    <n v="298.16000000000003"/>
    <n v="2024"/>
    <s v="November"/>
    <n v="0"/>
    <n v="74.540000000000006"/>
    <n v="0"/>
    <s v="XS"/>
    <x v="1"/>
    <x v="1"/>
    <x v="0"/>
  </r>
  <r>
    <x v="484"/>
    <x v="1"/>
    <x v="6"/>
    <x v="3"/>
    <s v="S"/>
    <s v="Pink"/>
    <n v="114.03"/>
    <n v="0"/>
    <x v="482"/>
    <d v="2025-08-06T00:00:00"/>
    <x v="1"/>
    <s v="null"/>
    <n v="3"/>
    <b v="0"/>
    <s v="null"/>
    <s v="No Return"/>
    <n v="228.06"/>
    <n v="2025"/>
    <s v="August"/>
    <n v="0"/>
    <n v="114.03"/>
    <n v="0"/>
    <s v="S"/>
    <x v="1"/>
    <x v="1"/>
    <x v="0"/>
  </r>
  <r>
    <x v="485"/>
    <x v="2"/>
    <x v="6"/>
    <x v="2"/>
    <s v="null"/>
    <s v="White"/>
    <n v="20.59"/>
    <n v="27.6"/>
    <x v="483"/>
    <d v="2025-08-06T00:00:00"/>
    <x v="25"/>
    <s v="null"/>
    <n v="3"/>
    <b v="0"/>
    <s v="null"/>
    <s v="No Return"/>
    <n v="536.65775999999994"/>
    <n v="2025"/>
    <s v="August"/>
    <n v="5.6828400000000006"/>
    <n v="14.907159999999999"/>
    <n v="0"/>
    <s v="No Size"/>
    <x v="0"/>
    <x v="0"/>
    <x v="0"/>
  </r>
  <r>
    <x v="486"/>
    <x v="3"/>
    <x v="2"/>
    <x v="3"/>
    <s v="XL"/>
    <s v="Blue"/>
    <n v="167.86"/>
    <n v="0"/>
    <x v="484"/>
    <d v="2025-08-06T00:00:00"/>
    <x v="12"/>
    <n v="3.2"/>
    <n v="3.2"/>
    <b v="0"/>
    <s v="null"/>
    <s v="No Return"/>
    <n v="2853.6200000000003"/>
    <n v="2025"/>
    <s v="August"/>
    <n v="0"/>
    <n v="167.86"/>
    <n v="0"/>
    <s v="XL"/>
    <x v="3"/>
    <x v="2"/>
    <x v="0"/>
  </r>
  <r>
    <x v="487"/>
    <x v="2"/>
    <x v="1"/>
    <x v="2"/>
    <s v="null"/>
    <s v="Gray"/>
    <n v="62.2"/>
    <n v="37.700000000000003"/>
    <x v="485"/>
    <d v="2025-08-06T00:00:00"/>
    <x v="13"/>
    <n v="3.1"/>
    <n v="3.1"/>
    <b v="0"/>
    <s v="null"/>
    <s v="No Return"/>
    <n v="620.00959999999998"/>
    <n v="2025"/>
    <s v="August"/>
    <n v="23.449400000000001"/>
    <n v="38.750599999999999"/>
    <n v="0"/>
    <s v="No Size"/>
    <x v="3"/>
    <x v="2"/>
    <x v="0"/>
  </r>
  <r>
    <x v="488"/>
    <x v="0"/>
    <x v="2"/>
    <x v="2"/>
    <s v="null"/>
    <s v="Pink"/>
    <n v="223.69"/>
    <n v="6.3"/>
    <x v="486"/>
    <d v="2025-08-06T00:00:00"/>
    <x v="49"/>
    <n v="1.9"/>
    <n v="1.9"/>
    <b v="0"/>
    <s v="null"/>
    <s v="No Return"/>
    <n v="3772.7555400000001"/>
    <n v="2025"/>
    <s v="August"/>
    <n v="14.09247"/>
    <n v="209.59753000000001"/>
    <n v="0"/>
    <s v="No Size"/>
    <x v="3"/>
    <x v="2"/>
    <x v="3"/>
  </r>
  <r>
    <x v="489"/>
    <x v="2"/>
    <x v="3"/>
    <x v="3"/>
    <s v="null"/>
    <s v="Blue"/>
    <n v="67.13"/>
    <n v="0"/>
    <x v="487"/>
    <d v="2025-08-06T00:00:00"/>
    <x v="8"/>
    <n v="1.4"/>
    <n v="1.4"/>
    <b v="0"/>
    <s v="null"/>
    <s v="No Return"/>
    <n v="201.39"/>
    <n v="2025"/>
    <s v="August"/>
    <n v="0"/>
    <n v="67.13"/>
    <n v="0"/>
    <s v="No Size"/>
    <x v="1"/>
    <x v="1"/>
    <x v="3"/>
  </r>
  <r>
    <x v="490"/>
    <x v="5"/>
    <x v="0"/>
    <x v="3"/>
    <s v="M"/>
    <s v="Red"/>
    <n v="144.81"/>
    <n v="33.299999999999997"/>
    <x v="488"/>
    <d v="2025-08-06T00:00:00"/>
    <x v="27"/>
    <n v="2.8"/>
    <n v="2.8"/>
    <b v="0"/>
    <s v="null"/>
    <s v="No Return"/>
    <n v="3187.4129100000005"/>
    <n v="2025"/>
    <s v="August"/>
    <n v="48.221729999999994"/>
    <n v="96.588270000000009"/>
    <n v="0"/>
    <s v="M"/>
    <x v="0"/>
    <x v="2"/>
    <x v="1"/>
  </r>
  <r>
    <x v="491"/>
    <x v="0"/>
    <x v="6"/>
    <x v="1"/>
    <s v="XS"/>
    <s v="Purple"/>
    <n v="152.93"/>
    <n v="53"/>
    <x v="489"/>
    <d v="2025-08-06T00:00:00"/>
    <x v="1"/>
    <n v="4.5999999999999996"/>
    <n v="4.5999999999999996"/>
    <b v="1"/>
    <s v="Changed Mind"/>
    <s v="Changed Mind"/>
    <n v="143.7542"/>
    <n v="2025"/>
    <s v="August"/>
    <n v="81.052900000000008"/>
    <n v="71.877099999999999"/>
    <n v="1"/>
    <s v="XS"/>
    <x v="1"/>
    <x v="1"/>
    <x v="2"/>
  </r>
  <r>
    <x v="492"/>
    <x v="5"/>
    <x v="7"/>
    <x v="3"/>
    <s v="XXL"/>
    <s v="White"/>
    <n v="111.29"/>
    <n v="0"/>
    <x v="490"/>
    <d v="2025-08-06T00:00:00"/>
    <x v="3"/>
    <n v="4.9000000000000004"/>
    <n v="4.9000000000000004"/>
    <b v="0"/>
    <s v="null"/>
    <s v="No Return"/>
    <n v="5341.92"/>
    <n v="2025"/>
    <s v="August"/>
    <n v="0"/>
    <n v="111.29"/>
    <n v="0"/>
    <s v="XXL"/>
    <x v="0"/>
    <x v="0"/>
    <x v="2"/>
  </r>
  <r>
    <x v="493"/>
    <x v="0"/>
    <x v="2"/>
    <x v="1"/>
    <s v="XS"/>
    <s v="Pink"/>
    <n v="159.18"/>
    <n v="0"/>
    <x v="491"/>
    <d v="2025-08-06T00:00:00"/>
    <x v="5"/>
    <n v="2.4"/>
    <n v="2.4"/>
    <b v="1"/>
    <s v="Quality Issue"/>
    <s v="Quality Issue"/>
    <n v="6048.84"/>
    <n v="2025"/>
    <s v="August"/>
    <n v="0"/>
    <n v="159.18"/>
    <n v="1"/>
    <s v="XS"/>
    <x v="0"/>
    <x v="0"/>
    <x v="1"/>
  </r>
  <r>
    <x v="494"/>
    <x v="0"/>
    <x v="0"/>
    <x v="1"/>
    <s v="XXL"/>
    <s v="White"/>
    <n v="215.93"/>
    <n v="0"/>
    <x v="492"/>
    <d v="2025-08-06T00:00:00"/>
    <x v="9"/>
    <n v="3.5"/>
    <n v="3.5"/>
    <b v="0"/>
    <s v="null"/>
    <s v="No Return"/>
    <n v="9284.99"/>
    <n v="2025"/>
    <s v="August"/>
    <n v="0"/>
    <n v="215.93"/>
    <n v="0"/>
    <s v="XXL"/>
    <x v="0"/>
    <x v="0"/>
    <x v="0"/>
  </r>
  <r>
    <x v="495"/>
    <x v="1"/>
    <x v="5"/>
    <x v="0"/>
    <s v="null"/>
    <s v="Beige"/>
    <n v="51.69"/>
    <n v="33.4"/>
    <x v="493"/>
    <d v="2024-08-07T00:00:00"/>
    <x v="25"/>
    <n v="3.4"/>
    <n v="3.4"/>
    <b v="0"/>
    <s v="null"/>
    <s v="No Return"/>
    <n v="1239.31944"/>
    <n v="2024"/>
    <s v="August"/>
    <n v="17.264459999999996"/>
    <n v="34.425539999999998"/>
    <n v="0"/>
    <s v="No Size"/>
    <x v="0"/>
    <x v="0"/>
    <x v="0"/>
  </r>
  <r>
    <x v="496"/>
    <x v="0"/>
    <x v="5"/>
    <x v="3"/>
    <s v="L"/>
    <s v="Pink"/>
    <n v="137.38"/>
    <n v="0"/>
    <x v="494"/>
    <d v="2025-08-06T00:00:00"/>
    <x v="9"/>
    <n v="3.5"/>
    <n v="3.5"/>
    <b v="0"/>
    <s v="null"/>
    <s v="No Return"/>
    <n v="5907.34"/>
    <n v="2025"/>
    <s v="August"/>
    <n v="0"/>
    <n v="137.38"/>
    <n v="0"/>
    <s v="L"/>
    <x v="0"/>
    <x v="0"/>
    <x v="0"/>
  </r>
  <r>
    <x v="497"/>
    <x v="4"/>
    <x v="7"/>
    <x v="2"/>
    <s v="XXL"/>
    <s v="Green"/>
    <n v="96.7"/>
    <n v="38.799999999999997"/>
    <x v="495"/>
    <d v="2025-08-06T00:00:00"/>
    <x v="16"/>
    <n v="1.7"/>
    <n v="1.7"/>
    <b v="0"/>
    <s v="null"/>
    <s v="No Return"/>
    <n v="2722.2984000000006"/>
    <n v="2025"/>
    <s v="August"/>
    <n v="37.519599999999997"/>
    <n v="59.180400000000013"/>
    <n v="0"/>
    <s v="XXL"/>
    <x v="0"/>
    <x v="0"/>
    <x v="3"/>
  </r>
  <r>
    <x v="498"/>
    <x v="4"/>
    <x v="4"/>
    <x v="0"/>
    <s v="M"/>
    <s v="Purple"/>
    <n v="58.73"/>
    <n v="38.1"/>
    <x v="496"/>
    <d v="2024-12-27T00:00:00"/>
    <x v="29"/>
    <n v="1.2"/>
    <n v="1.2"/>
    <b v="0"/>
    <s v="null"/>
    <s v="No Return"/>
    <n v="1817.6935000000001"/>
    <n v="2024"/>
    <s v="December"/>
    <n v="22.37613"/>
    <n v="36.353870000000001"/>
    <n v="0"/>
    <s v="M"/>
    <x v="0"/>
    <x v="0"/>
    <x v="3"/>
  </r>
  <r>
    <x v="499"/>
    <x v="0"/>
    <x v="6"/>
    <x v="1"/>
    <s v="S"/>
    <s v="Green"/>
    <n v="204.68"/>
    <n v="0"/>
    <x v="497"/>
    <d v="2025-08-06T00:00:00"/>
    <x v="27"/>
    <n v="3.1"/>
    <n v="3.1"/>
    <b v="0"/>
    <s v="null"/>
    <s v="No Return"/>
    <n v="6754.4400000000005"/>
    <n v="2025"/>
    <s v="August"/>
    <n v="0"/>
    <n v="204.68"/>
    <n v="0"/>
    <s v="S"/>
    <x v="0"/>
    <x v="2"/>
    <x v="0"/>
  </r>
  <r>
    <x v="500"/>
    <x v="4"/>
    <x v="7"/>
    <x v="0"/>
    <s v="L"/>
    <s v="White"/>
    <n v="117.26"/>
    <n v="0"/>
    <x v="498"/>
    <d v="2024-09-25T00:00:00"/>
    <x v="48"/>
    <s v="null"/>
    <n v="3"/>
    <b v="0"/>
    <s v="null"/>
    <s v="No Return"/>
    <n v="3400.54"/>
    <n v="2024"/>
    <s v="September"/>
    <n v="0"/>
    <n v="117.26"/>
    <n v="0"/>
    <s v="L"/>
    <x v="2"/>
    <x v="2"/>
    <x v="0"/>
  </r>
  <r>
    <x v="501"/>
    <x v="0"/>
    <x v="6"/>
    <x v="3"/>
    <s v="XXL"/>
    <s v="White"/>
    <n v="91.95"/>
    <n v="0"/>
    <x v="499"/>
    <d v="2025-08-06T00:00:00"/>
    <x v="14"/>
    <n v="2.5"/>
    <n v="2.5"/>
    <b v="0"/>
    <s v="null"/>
    <s v="No Return"/>
    <n v="91.95"/>
    <n v="2025"/>
    <s v="August"/>
    <n v="0"/>
    <n v="91.95"/>
    <n v="0"/>
    <s v="XXL"/>
    <x v="1"/>
    <x v="1"/>
    <x v="1"/>
  </r>
  <r>
    <x v="502"/>
    <x v="4"/>
    <x v="6"/>
    <x v="2"/>
    <s v="XL"/>
    <s v="Navy"/>
    <n v="94.53"/>
    <n v="0"/>
    <x v="500"/>
    <d v="2025-08-06T00:00:00"/>
    <x v="28"/>
    <n v="2.4"/>
    <n v="2.4"/>
    <b v="0"/>
    <s v="null"/>
    <s v="No Return"/>
    <n v="1228.8900000000001"/>
    <n v="2025"/>
    <s v="August"/>
    <n v="0"/>
    <n v="94.53"/>
    <n v="0"/>
    <s v="XL"/>
    <x v="3"/>
    <x v="1"/>
    <x v="1"/>
  </r>
  <r>
    <x v="503"/>
    <x v="5"/>
    <x v="3"/>
    <x v="2"/>
    <s v="XXL"/>
    <s v="White"/>
    <n v="71.94"/>
    <n v="3"/>
    <x v="501"/>
    <d v="2025-08-06T00:00:00"/>
    <x v="41"/>
    <n v="1.4"/>
    <n v="1.4"/>
    <b v="0"/>
    <s v="null"/>
    <s v="No Return"/>
    <n v="3140.1809999999996"/>
    <n v="2025"/>
    <s v="August"/>
    <n v="2.1581999999999999"/>
    <n v="69.78179999999999"/>
    <n v="0"/>
    <s v="XXL"/>
    <x v="0"/>
    <x v="0"/>
    <x v="3"/>
  </r>
  <r>
    <x v="504"/>
    <x v="5"/>
    <x v="5"/>
    <x v="1"/>
    <s v="XL"/>
    <s v="Green"/>
    <n v="177.72"/>
    <n v="5.9"/>
    <x v="502"/>
    <d v="2025-08-06T00:00:00"/>
    <x v="6"/>
    <s v="null"/>
    <n v="3"/>
    <b v="0"/>
    <s v="null"/>
    <s v="No Return"/>
    <n v="7860.0224399999997"/>
    <n v="2025"/>
    <s v="August"/>
    <n v="10.485480000000001"/>
    <n v="167.23452"/>
    <n v="0"/>
    <s v="XL"/>
    <x v="0"/>
    <x v="0"/>
    <x v="0"/>
  </r>
  <r>
    <x v="505"/>
    <x v="2"/>
    <x v="0"/>
    <x v="3"/>
    <s v="null"/>
    <s v="White"/>
    <n v="34.4"/>
    <n v="0"/>
    <x v="503"/>
    <d v="2025-08-06T00:00:00"/>
    <x v="9"/>
    <n v="3"/>
    <n v="3"/>
    <b v="1"/>
    <s v="Wrong Item"/>
    <s v="Wrong Item"/>
    <n v="1479.2"/>
    <n v="2025"/>
    <s v="August"/>
    <n v="0"/>
    <n v="34.4"/>
    <n v="1"/>
    <s v="No Size"/>
    <x v="0"/>
    <x v="0"/>
    <x v="0"/>
  </r>
  <r>
    <x v="506"/>
    <x v="4"/>
    <x v="2"/>
    <x v="0"/>
    <s v="M"/>
    <s v="Gray"/>
    <n v="119.72"/>
    <n v="0"/>
    <x v="504"/>
    <d v="2025-01-18T00:00:00"/>
    <x v="49"/>
    <n v="3.7"/>
    <n v="3.7"/>
    <b v="0"/>
    <s v="null"/>
    <s v="No Return"/>
    <n v="2154.96"/>
    <n v="2025"/>
    <s v="January"/>
    <n v="0"/>
    <n v="119.72"/>
    <n v="0"/>
    <s v="M"/>
    <x v="3"/>
    <x v="2"/>
    <x v="0"/>
  </r>
  <r>
    <x v="507"/>
    <x v="2"/>
    <x v="4"/>
    <x v="3"/>
    <s v="null"/>
    <s v="Brown"/>
    <n v="44.09"/>
    <n v="0"/>
    <x v="505"/>
    <d v="2025-08-06T00:00:00"/>
    <x v="1"/>
    <n v="2"/>
    <n v="2"/>
    <b v="0"/>
    <s v="null"/>
    <s v="No Return"/>
    <n v="88.18"/>
    <n v="2025"/>
    <s v="August"/>
    <n v="0"/>
    <n v="44.09"/>
    <n v="0"/>
    <s v="No Size"/>
    <x v="1"/>
    <x v="1"/>
    <x v="1"/>
  </r>
  <r>
    <x v="508"/>
    <x v="4"/>
    <x v="3"/>
    <x v="0"/>
    <s v="XL"/>
    <s v="Purple"/>
    <n v="42.47"/>
    <n v="0"/>
    <x v="506"/>
    <d v="2024-11-14T00:00:00"/>
    <x v="27"/>
    <n v="4.5"/>
    <n v="4.5"/>
    <b v="1"/>
    <s v="Changed Mind"/>
    <s v="Changed Mind"/>
    <n v="1401.51"/>
    <n v="2024"/>
    <s v="November"/>
    <n v="0"/>
    <n v="42.47"/>
    <n v="1"/>
    <s v="XL"/>
    <x v="0"/>
    <x v="2"/>
    <x v="2"/>
  </r>
  <r>
    <x v="509"/>
    <x v="5"/>
    <x v="2"/>
    <x v="3"/>
    <s v="XL"/>
    <s v="Purple"/>
    <n v="68.430000000000007"/>
    <n v="0"/>
    <x v="507"/>
    <d v="2025-08-06T00:00:00"/>
    <x v="13"/>
    <s v="null"/>
    <n v="3"/>
    <b v="0"/>
    <s v="null"/>
    <s v="No Return"/>
    <n v="1094.8800000000001"/>
    <n v="2025"/>
    <s v="August"/>
    <n v="0"/>
    <n v="68.430000000000007"/>
    <n v="0"/>
    <s v="XL"/>
    <x v="3"/>
    <x v="2"/>
    <x v="0"/>
  </r>
  <r>
    <x v="510"/>
    <x v="3"/>
    <x v="0"/>
    <x v="2"/>
    <s v="XS"/>
    <s v="Green"/>
    <n v="165.39"/>
    <n v="31.8"/>
    <x v="508"/>
    <d v="2025-08-06T00:00:00"/>
    <x v="45"/>
    <n v="4.5999999999999996"/>
    <n v="4.5999999999999996"/>
    <b v="0"/>
    <s v="null"/>
    <s v="No Return"/>
    <n v="1015.1638199999999"/>
    <n v="2025"/>
    <s v="August"/>
    <n v="52.594019999999993"/>
    <n v="112.79597999999999"/>
    <n v="0"/>
    <s v="XS"/>
    <x v="1"/>
    <x v="1"/>
    <x v="2"/>
  </r>
  <r>
    <x v="511"/>
    <x v="2"/>
    <x v="5"/>
    <x v="1"/>
    <s v="null"/>
    <s v="Green"/>
    <n v="35.36"/>
    <n v="0"/>
    <x v="509"/>
    <d v="2025-08-06T00:00:00"/>
    <x v="15"/>
    <n v="4.5"/>
    <n v="4.5"/>
    <b v="0"/>
    <s v="null"/>
    <s v="No Return"/>
    <n v="1485.12"/>
    <n v="2025"/>
    <s v="August"/>
    <n v="0"/>
    <n v="35.36"/>
    <n v="0"/>
    <s v="No Size"/>
    <x v="0"/>
    <x v="0"/>
    <x v="2"/>
  </r>
  <r>
    <x v="512"/>
    <x v="5"/>
    <x v="4"/>
    <x v="3"/>
    <s v="M"/>
    <s v="Navy"/>
    <n v="95.73"/>
    <n v="0"/>
    <x v="510"/>
    <d v="2025-08-06T00:00:00"/>
    <x v="19"/>
    <n v="4.5999999999999996"/>
    <n v="4.5999999999999996"/>
    <b v="0"/>
    <s v="null"/>
    <s v="No Return"/>
    <n v="574.38"/>
    <n v="2025"/>
    <s v="August"/>
    <n v="0"/>
    <n v="95.73"/>
    <n v="0"/>
    <s v="M"/>
    <x v="1"/>
    <x v="1"/>
    <x v="2"/>
  </r>
  <r>
    <x v="513"/>
    <x v="2"/>
    <x v="2"/>
    <x v="0"/>
    <s v="null"/>
    <s v="Brown"/>
    <n v="72.28"/>
    <n v="51.3"/>
    <x v="511"/>
    <d v="2025-02-15T00:00:00"/>
    <x v="22"/>
    <n v="1.9"/>
    <n v="1.9"/>
    <b v="0"/>
    <s v="null"/>
    <s v="No Return"/>
    <n v="1091.2111599999998"/>
    <n v="2025"/>
    <s v="February"/>
    <n v="37.079640000000005"/>
    <n v="35.200359999999996"/>
    <n v="0"/>
    <s v="No Size"/>
    <x v="0"/>
    <x v="2"/>
    <x v="3"/>
  </r>
  <r>
    <x v="514"/>
    <x v="0"/>
    <x v="5"/>
    <x v="3"/>
    <s v="null"/>
    <s v="White"/>
    <n v="80.349999999999994"/>
    <n v="0"/>
    <x v="512"/>
    <d v="2025-08-06T00:00:00"/>
    <x v="18"/>
    <n v="2.9"/>
    <n v="2.9"/>
    <b v="0"/>
    <s v="null"/>
    <s v="No Return"/>
    <n v="2249.7999999999997"/>
    <n v="2025"/>
    <s v="August"/>
    <n v="0"/>
    <n v="80.349999999999994"/>
    <n v="0"/>
    <s v="No Size"/>
    <x v="2"/>
    <x v="2"/>
    <x v="1"/>
  </r>
  <r>
    <x v="515"/>
    <x v="4"/>
    <x v="2"/>
    <x v="1"/>
    <s v="XL"/>
    <s v="Gray"/>
    <n v="119.04"/>
    <n v="0"/>
    <x v="513"/>
    <d v="2025-08-06T00:00:00"/>
    <x v="31"/>
    <n v="1.4"/>
    <n v="1.4"/>
    <b v="0"/>
    <s v="null"/>
    <s v="No Return"/>
    <n v="4166.4000000000005"/>
    <n v="2025"/>
    <s v="August"/>
    <n v="0"/>
    <n v="119.04"/>
    <n v="0"/>
    <s v="XL"/>
    <x v="0"/>
    <x v="2"/>
    <x v="3"/>
  </r>
  <r>
    <x v="516"/>
    <x v="1"/>
    <x v="6"/>
    <x v="1"/>
    <s v="XS"/>
    <s v="Brown"/>
    <n v="60.53"/>
    <n v="42.5"/>
    <x v="514"/>
    <d v="2025-08-06T00:00:00"/>
    <x v="38"/>
    <s v="null"/>
    <n v="3"/>
    <b v="1"/>
    <s v="Color Mismatch"/>
    <s v="Color Mismatch"/>
    <n v="278.43799999999999"/>
    <n v="2025"/>
    <s v="August"/>
    <n v="25.725249999999999"/>
    <n v="34.804749999999999"/>
    <n v="1"/>
    <s v="XS"/>
    <x v="1"/>
    <x v="1"/>
    <x v="0"/>
  </r>
  <r>
    <x v="517"/>
    <x v="0"/>
    <x v="4"/>
    <x v="2"/>
    <s v="M"/>
    <s v="Navy"/>
    <n v="92.54"/>
    <n v="43.8"/>
    <x v="515"/>
    <d v="2025-08-06T00:00:00"/>
    <x v="27"/>
    <n v="1.5"/>
    <n v="1.5"/>
    <b v="1"/>
    <s v="Damaged"/>
    <s v="Damaged"/>
    <n v="1716.2468400000002"/>
    <n v="2025"/>
    <s v="August"/>
    <n v="40.532519999999998"/>
    <n v="52.007480000000008"/>
    <n v="1"/>
    <s v="M"/>
    <x v="0"/>
    <x v="2"/>
    <x v="3"/>
  </r>
  <r>
    <x v="518"/>
    <x v="2"/>
    <x v="1"/>
    <x v="2"/>
    <s v="null"/>
    <s v="Pink"/>
    <n v="28.4"/>
    <n v="0"/>
    <x v="516"/>
    <d v="2025-08-06T00:00:00"/>
    <x v="46"/>
    <n v="3.1"/>
    <n v="3.1"/>
    <b v="0"/>
    <s v="null"/>
    <s v="No Return"/>
    <n v="113.6"/>
    <n v="2025"/>
    <s v="August"/>
    <n v="0"/>
    <n v="28.4"/>
    <n v="0"/>
    <s v="No Size"/>
    <x v="1"/>
    <x v="1"/>
    <x v="0"/>
  </r>
  <r>
    <x v="519"/>
    <x v="4"/>
    <x v="0"/>
    <x v="3"/>
    <s v="M"/>
    <s v="Gray"/>
    <n v="91.65"/>
    <n v="0"/>
    <x v="192"/>
    <d v="2025-08-06T00:00:00"/>
    <x v="24"/>
    <n v="3.8"/>
    <n v="3.8"/>
    <b v="0"/>
    <s v="null"/>
    <s v="No Return"/>
    <n v="3666"/>
    <n v="2025"/>
    <s v="August"/>
    <n v="0"/>
    <n v="91.65"/>
    <n v="0"/>
    <s v="M"/>
    <x v="0"/>
    <x v="0"/>
    <x v="0"/>
  </r>
  <r>
    <x v="520"/>
    <x v="2"/>
    <x v="3"/>
    <x v="2"/>
    <s v="null"/>
    <s v="Navy"/>
    <n v="72.569999999999993"/>
    <n v="0"/>
    <x v="517"/>
    <d v="2025-08-06T00:00:00"/>
    <x v="33"/>
    <n v="2.5"/>
    <n v="2.5"/>
    <b v="0"/>
    <s v="null"/>
    <s v="No Return"/>
    <n v="1959.3899999999999"/>
    <n v="2025"/>
    <s v="August"/>
    <n v="0"/>
    <n v="72.569999999999993"/>
    <n v="0"/>
    <s v="No Size"/>
    <x v="2"/>
    <x v="2"/>
    <x v="1"/>
  </r>
  <r>
    <x v="521"/>
    <x v="4"/>
    <x v="4"/>
    <x v="2"/>
    <s v="L"/>
    <s v="Blue"/>
    <n v="39.049999999999997"/>
    <n v="0"/>
    <x v="518"/>
    <d v="2025-08-06T00:00:00"/>
    <x v="4"/>
    <n v="3.5"/>
    <n v="3.5"/>
    <b v="0"/>
    <s v="null"/>
    <s v="No Return"/>
    <n v="390.5"/>
    <n v="2025"/>
    <s v="August"/>
    <n v="0"/>
    <n v="39.049999999999997"/>
    <n v="0"/>
    <s v="L"/>
    <x v="3"/>
    <x v="1"/>
    <x v="0"/>
  </r>
  <r>
    <x v="522"/>
    <x v="5"/>
    <x v="0"/>
    <x v="1"/>
    <s v="S"/>
    <s v="Gray"/>
    <n v="113.21"/>
    <n v="0"/>
    <x v="350"/>
    <d v="2025-08-06T00:00:00"/>
    <x v="43"/>
    <n v="4.4000000000000004"/>
    <n v="4.4000000000000004"/>
    <b v="0"/>
    <s v="null"/>
    <s v="No Return"/>
    <n v="1358.52"/>
    <n v="2025"/>
    <s v="August"/>
    <n v="0"/>
    <n v="113.21"/>
    <n v="0"/>
    <s v="S"/>
    <x v="3"/>
    <x v="1"/>
    <x v="2"/>
  </r>
  <r>
    <x v="523"/>
    <x v="2"/>
    <x v="7"/>
    <x v="0"/>
    <s v="null"/>
    <s v="Navy"/>
    <n v="25.34"/>
    <n v="0"/>
    <x v="519"/>
    <d v="2025-07-31T00:00:00"/>
    <x v="12"/>
    <n v="3.3"/>
    <n v="3.3"/>
    <b v="0"/>
    <s v="null"/>
    <s v="No Return"/>
    <n v="430.78"/>
    <n v="2025"/>
    <s v="July"/>
    <n v="0"/>
    <n v="25.34"/>
    <n v="0"/>
    <s v="No Size"/>
    <x v="3"/>
    <x v="2"/>
    <x v="0"/>
  </r>
  <r>
    <x v="524"/>
    <x v="1"/>
    <x v="3"/>
    <x v="0"/>
    <s v="L"/>
    <s v="Black"/>
    <n v="98.16"/>
    <n v="56.7"/>
    <x v="520"/>
    <d v="2025-02-05T00:00:00"/>
    <x v="21"/>
    <n v="2.6"/>
    <n v="2.6"/>
    <b v="0"/>
    <s v="null"/>
    <s v="No Return"/>
    <n v="1870.1443199999994"/>
    <n v="2025"/>
    <s v="February"/>
    <n v="55.656720000000007"/>
    <n v="42.50327999999999"/>
    <n v="0"/>
    <s v="L"/>
    <x v="0"/>
    <x v="0"/>
    <x v="1"/>
  </r>
  <r>
    <x v="525"/>
    <x v="1"/>
    <x v="2"/>
    <x v="0"/>
    <s v="XS"/>
    <s v="Purple"/>
    <n v="60.54"/>
    <n v="0"/>
    <x v="521"/>
    <d v="2025-04-10T00:00:00"/>
    <x v="31"/>
    <n v="1.7"/>
    <n v="1.7"/>
    <b v="0"/>
    <s v="null"/>
    <s v="No Return"/>
    <n v="2118.9"/>
    <n v="2025"/>
    <s v="April"/>
    <n v="0"/>
    <n v="60.54"/>
    <n v="0"/>
    <s v="XS"/>
    <x v="0"/>
    <x v="2"/>
    <x v="3"/>
  </r>
  <r>
    <x v="526"/>
    <x v="5"/>
    <x v="0"/>
    <x v="1"/>
    <s v="S"/>
    <s v="Pink"/>
    <n v="132.61000000000001"/>
    <n v="7.4"/>
    <x v="522"/>
    <d v="2025-08-06T00:00:00"/>
    <x v="50"/>
    <n v="4.2"/>
    <n v="4.2"/>
    <b v="0"/>
    <s v="null"/>
    <s v="No Return"/>
    <n v="0"/>
    <n v="2025"/>
    <s v="August"/>
    <n v="9.8131400000000024"/>
    <n v="122.79686000000001"/>
    <n v="0"/>
    <s v="S"/>
    <x v="1"/>
    <x v="1"/>
    <x v="2"/>
  </r>
  <r>
    <x v="527"/>
    <x v="0"/>
    <x v="5"/>
    <x v="2"/>
    <s v="XL"/>
    <s v="Pink"/>
    <n v="234.14"/>
    <n v="0"/>
    <x v="523"/>
    <d v="2025-08-06T00:00:00"/>
    <x v="24"/>
    <n v="1.7"/>
    <n v="1.7"/>
    <b v="0"/>
    <s v="null"/>
    <s v="No Return"/>
    <n v="9365.5999999999985"/>
    <n v="2025"/>
    <s v="August"/>
    <n v="0"/>
    <n v="234.14"/>
    <n v="0"/>
    <s v="XL"/>
    <x v="0"/>
    <x v="0"/>
    <x v="3"/>
  </r>
  <r>
    <x v="528"/>
    <x v="2"/>
    <x v="4"/>
    <x v="2"/>
    <s v="null"/>
    <s v="Black"/>
    <n v="31.86"/>
    <n v="48.2"/>
    <x v="524"/>
    <d v="2025-08-06T00:00:00"/>
    <x v="23"/>
    <n v="4.5"/>
    <n v="4.5"/>
    <b v="0"/>
    <s v="null"/>
    <s v="No Return"/>
    <n v="528.11135999999999"/>
    <n v="2025"/>
    <s v="August"/>
    <n v="15.356520000000002"/>
    <n v="16.50348"/>
    <n v="0"/>
    <s v="No Size"/>
    <x v="0"/>
    <x v="2"/>
    <x v="2"/>
  </r>
  <r>
    <x v="529"/>
    <x v="2"/>
    <x v="1"/>
    <x v="0"/>
    <s v="null"/>
    <s v="Gray"/>
    <n v="15.14"/>
    <n v="36.700000000000003"/>
    <x v="525"/>
    <d v="2025-07-23T00:00:00"/>
    <x v="44"/>
    <n v="3.8"/>
    <n v="3.8"/>
    <b v="0"/>
    <s v="null"/>
    <s v="No Return"/>
    <n v="392.92842000000002"/>
    <n v="2025"/>
    <s v="July"/>
    <n v="5.5563800000000008"/>
    <n v="9.5836199999999998"/>
    <n v="0"/>
    <s v="No Size"/>
    <x v="0"/>
    <x v="0"/>
    <x v="0"/>
  </r>
  <r>
    <x v="530"/>
    <x v="3"/>
    <x v="4"/>
    <x v="1"/>
    <s v="XS"/>
    <s v="Purple"/>
    <n v="77.72"/>
    <n v="0"/>
    <x v="526"/>
    <d v="2025-08-06T00:00:00"/>
    <x v="3"/>
    <n v="1.1000000000000001"/>
    <n v="1.1000000000000001"/>
    <b v="0"/>
    <s v="null"/>
    <s v="No Return"/>
    <n v="3730.56"/>
    <n v="2025"/>
    <s v="August"/>
    <n v="0"/>
    <n v="77.72"/>
    <n v="0"/>
    <s v="XS"/>
    <x v="0"/>
    <x v="0"/>
    <x v="3"/>
  </r>
  <r>
    <x v="531"/>
    <x v="2"/>
    <x v="0"/>
    <x v="0"/>
    <s v="null"/>
    <s v="Gray"/>
    <n v="78.040000000000006"/>
    <n v="0"/>
    <x v="527"/>
    <d v="2025-04-09T00:00:00"/>
    <x v="5"/>
    <n v="4.9000000000000004"/>
    <n v="4.9000000000000004"/>
    <b v="0"/>
    <s v="null"/>
    <s v="No Return"/>
    <n v="2965.5200000000004"/>
    <n v="2025"/>
    <s v="April"/>
    <n v="0"/>
    <n v="78.040000000000006"/>
    <n v="0"/>
    <s v="No Size"/>
    <x v="0"/>
    <x v="0"/>
    <x v="2"/>
  </r>
  <r>
    <x v="532"/>
    <x v="0"/>
    <x v="6"/>
    <x v="2"/>
    <s v="M"/>
    <s v="Brown"/>
    <n v="169.82"/>
    <n v="0"/>
    <x v="528"/>
    <d v="2025-08-06T00:00:00"/>
    <x v="18"/>
    <n v="4"/>
    <n v="4"/>
    <b v="0"/>
    <s v="null"/>
    <s v="No Return"/>
    <n v="4754.96"/>
    <n v="2025"/>
    <s v="August"/>
    <n v="0"/>
    <n v="169.82"/>
    <n v="0"/>
    <s v="M"/>
    <x v="2"/>
    <x v="2"/>
    <x v="2"/>
  </r>
  <r>
    <x v="533"/>
    <x v="4"/>
    <x v="4"/>
    <x v="0"/>
    <s v="L"/>
    <s v="White"/>
    <n v="94.71"/>
    <n v="38.9"/>
    <x v="529"/>
    <d v="2024-08-16T00:00:00"/>
    <x v="10"/>
    <n v="4.7"/>
    <n v="4.7"/>
    <b v="0"/>
    <s v="null"/>
    <s v="No Return"/>
    <n v="2256.8445899999997"/>
    <n v="2024"/>
    <s v="August"/>
    <n v="36.842190000000002"/>
    <n v="57.867809999999992"/>
    <n v="0"/>
    <s v="L"/>
    <x v="0"/>
    <x v="0"/>
    <x v="2"/>
  </r>
  <r>
    <x v="534"/>
    <x v="3"/>
    <x v="5"/>
    <x v="0"/>
    <s v="XL"/>
    <s v="Red"/>
    <n v="112.6"/>
    <n v="22"/>
    <x v="530"/>
    <d v="2025-07-22T00:00:00"/>
    <x v="48"/>
    <n v="2.1"/>
    <n v="2.1"/>
    <b v="1"/>
    <s v="Color Mismatch"/>
    <s v="Color Mismatch"/>
    <n v="2547.0120000000002"/>
    <n v="2025"/>
    <s v="July"/>
    <n v="24.771999999999998"/>
    <n v="87.828000000000003"/>
    <n v="1"/>
    <s v="XL"/>
    <x v="2"/>
    <x v="2"/>
    <x v="1"/>
  </r>
  <r>
    <x v="535"/>
    <x v="4"/>
    <x v="0"/>
    <x v="3"/>
    <s v="L"/>
    <s v="Purple"/>
    <n v="104.16"/>
    <n v="0"/>
    <x v="531"/>
    <d v="2025-08-06T00:00:00"/>
    <x v="30"/>
    <n v="1.6"/>
    <n v="1.6"/>
    <b v="0"/>
    <s v="null"/>
    <s v="No Return"/>
    <n v="2187.36"/>
    <n v="2025"/>
    <s v="August"/>
    <n v="0"/>
    <n v="104.16"/>
    <n v="0"/>
    <s v="L"/>
    <x v="2"/>
    <x v="2"/>
    <x v="3"/>
  </r>
  <r>
    <x v="536"/>
    <x v="0"/>
    <x v="6"/>
    <x v="1"/>
    <s v="XXL"/>
    <s v="Gray"/>
    <n v="174.86"/>
    <n v="0"/>
    <x v="532"/>
    <d v="2025-08-06T00:00:00"/>
    <x v="34"/>
    <n v="1.7"/>
    <n v="1.7"/>
    <b v="0"/>
    <s v="null"/>
    <s v="No Return"/>
    <n v="2622.9"/>
    <n v="2025"/>
    <s v="August"/>
    <n v="0"/>
    <n v="174.86"/>
    <n v="0"/>
    <s v="XXL"/>
    <x v="3"/>
    <x v="1"/>
    <x v="3"/>
  </r>
  <r>
    <x v="537"/>
    <x v="0"/>
    <x v="1"/>
    <x v="0"/>
    <s v="L"/>
    <s v="Purple"/>
    <n v="217.89"/>
    <n v="49.4"/>
    <x v="533"/>
    <d v="2024-11-27T00:00:00"/>
    <x v="15"/>
    <n v="2.9"/>
    <n v="2.9"/>
    <b v="0"/>
    <s v="null"/>
    <s v="No Return"/>
    <n v="4630.5982799999992"/>
    <n v="2024"/>
    <s v="November"/>
    <n v="107.63766"/>
    <n v="110.25233999999999"/>
    <n v="0"/>
    <s v="L"/>
    <x v="0"/>
    <x v="0"/>
    <x v="1"/>
  </r>
  <r>
    <x v="538"/>
    <x v="3"/>
    <x v="3"/>
    <x v="1"/>
    <s v="L"/>
    <s v="Black"/>
    <n v="123.14"/>
    <n v="0"/>
    <x v="534"/>
    <d v="2025-08-06T00:00:00"/>
    <x v="34"/>
    <n v="1.8"/>
    <n v="1.8"/>
    <b v="1"/>
    <s v="Wrong Item"/>
    <s v="Wrong Item"/>
    <n v="1847.1"/>
    <n v="2025"/>
    <s v="August"/>
    <n v="0"/>
    <n v="123.14"/>
    <n v="1"/>
    <s v="L"/>
    <x v="3"/>
    <x v="1"/>
    <x v="3"/>
  </r>
  <r>
    <x v="539"/>
    <x v="1"/>
    <x v="5"/>
    <x v="1"/>
    <s v="XL"/>
    <s v="Navy"/>
    <n v="103.96"/>
    <n v="0"/>
    <x v="535"/>
    <d v="2025-08-06T00:00:00"/>
    <x v="39"/>
    <n v="3.3"/>
    <n v="3.3"/>
    <b v="0"/>
    <s v="null"/>
    <s v="No Return"/>
    <n v="2391.08"/>
    <n v="2025"/>
    <s v="August"/>
    <n v="0"/>
    <n v="103.96"/>
    <n v="0"/>
    <s v="XL"/>
    <x v="2"/>
    <x v="2"/>
    <x v="0"/>
  </r>
  <r>
    <x v="540"/>
    <x v="5"/>
    <x v="4"/>
    <x v="0"/>
    <s v="XL"/>
    <s v="Blue"/>
    <n v="138.44999999999999"/>
    <n v="0"/>
    <x v="536"/>
    <d v="2025-03-28T00:00:00"/>
    <x v="49"/>
    <n v="3.3"/>
    <n v="3.3"/>
    <b v="0"/>
    <s v="null"/>
    <s v="No Return"/>
    <n v="2492.1"/>
    <n v="2025"/>
    <s v="March"/>
    <n v="0"/>
    <n v="138.44999999999999"/>
    <n v="0"/>
    <s v="XL"/>
    <x v="3"/>
    <x v="2"/>
    <x v="0"/>
  </r>
  <r>
    <x v="541"/>
    <x v="3"/>
    <x v="6"/>
    <x v="3"/>
    <s v="S"/>
    <s v="Black"/>
    <n v="165.1"/>
    <n v="0"/>
    <x v="537"/>
    <d v="2025-08-06T00:00:00"/>
    <x v="11"/>
    <s v="null"/>
    <n v="3"/>
    <b v="0"/>
    <s v="null"/>
    <s v="No Return"/>
    <n v="1155.7"/>
    <n v="2025"/>
    <s v="August"/>
    <n v="0"/>
    <n v="165.1"/>
    <n v="0"/>
    <s v="S"/>
    <x v="1"/>
    <x v="1"/>
    <x v="0"/>
  </r>
  <r>
    <x v="542"/>
    <x v="3"/>
    <x v="6"/>
    <x v="1"/>
    <s v="XXL"/>
    <s v="Gray"/>
    <n v="147.25"/>
    <n v="0"/>
    <x v="538"/>
    <d v="2025-08-06T00:00:00"/>
    <x v="34"/>
    <n v="2.7"/>
    <n v="2.7"/>
    <b v="0"/>
    <s v="null"/>
    <s v="No Return"/>
    <n v="2208.75"/>
    <n v="2025"/>
    <s v="August"/>
    <n v="0"/>
    <n v="147.25"/>
    <n v="0"/>
    <s v="XXL"/>
    <x v="3"/>
    <x v="1"/>
    <x v="1"/>
  </r>
  <r>
    <x v="543"/>
    <x v="3"/>
    <x v="1"/>
    <x v="2"/>
    <s v="L"/>
    <s v="Pink"/>
    <n v="126.23"/>
    <n v="0"/>
    <x v="539"/>
    <d v="2025-08-06T00:00:00"/>
    <x v="3"/>
    <n v="2.1"/>
    <n v="2.1"/>
    <b v="0"/>
    <s v="null"/>
    <s v="No Return"/>
    <n v="6059.04"/>
    <n v="2025"/>
    <s v="August"/>
    <n v="0"/>
    <n v="126.23"/>
    <n v="0"/>
    <s v="L"/>
    <x v="0"/>
    <x v="0"/>
    <x v="1"/>
  </r>
  <r>
    <x v="544"/>
    <x v="0"/>
    <x v="5"/>
    <x v="2"/>
    <s v="M"/>
    <s v="Navy"/>
    <n v="229.04"/>
    <n v="0"/>
    <x v="540"/>
    <d v="2025-08-06T00:00:00"/>
    <x v="20"/>
    <n v="4.5"/>
    <n v="4.5"/>
    <b v="0"/>
    <s v="null"/>
    <s v="No Return"/>
    <n v="1145.2"/>
    <n v="2025"/>
    <s v="August"/>
    <n v="0"/>
    <n v="229.04"/>
    <n v="0"/>
    <s v="M"/>
    <x v="1"/>
    <x v="1"/>
    <x v="2"/>
  </r>
  <r>
    <x v="545"/>
    <x v="2"/>
    <x v="5"/>
    <x v="1"/>
    <s v="null"/>
    <s v="Gray"/>
    <n v="38.65"/>
    <n v="32.6"/>
    <x v="541"/>
    <d v="2025-08-06T00:00:00"/>
    <x v="16"/>
    <n v="1.1000000000000001"/>
    <n v="1.1000000000000001"/>
    <b v="0"/>
    <s v="null"/>
    <s v="No Return"/>
    <n v="1198.3045999999999"/>
    <n v="2025"/>
    <s v="August"/>
    <n v="12.5999"/>
    <n v="26.050099999999997"/>
    <n v="0"/>
    <s v="No Size"/>
    <x v="0"/>
    <x v="0"/>
    <x v="3"/>
  </r>
  <r>
    <x v="546"/>
    <x v="4"/>
    <x v="2"/>
    <x v="0"/>
    <s v="XS"/>
    <s v="Pink"/>
    <n v="80.819999999999993"/>
    <n v="0"/>
    <x v="542"/>
    <d v="2025-02-11T00:00:00"/>
    <x v="15"/>
    <s v="null"/>
    <n v="3"/>
    <b v="0"/>
    <s v="null"/>
    <s v="No Return"/>
    <n v="3394.4399999999996"/>
    <n v="2025"/>
    <s v="February"/>
    <n v="0"/>
    <n v="80.819999999999993"/>
    <n v="0"/>
    <s v="XS"/>
    <x v="0"/>
    <x v="0"/>
    <x v="0"/>
  </r>
  <r>
    <x v="547"/>
    <x v="2"/>
    <x v="1"/>
    <x v="0"/>
    <s v="null"/>
    <s v="Beige"/>
    <n v="56.44"/>
    <n v="0"/>
    <x v="543"/>
    <d v="2025-03-18T00:00:00"/>
    <x v="31"/>
    <n v="4"/>
    <n v="4"/>
    <b v="0"/>
    <s v="null"/>
    <s v="No Return"/>
    <n v="1975.3999999999999"/>
    <n v="2025"/>
    <s v="March"/>
    <n v="0"/>
    <n v="56.44"/>
    <n v="0"/>
    <s v="No Size"/>
    <x v="0"/>
    <x v="2"/>
    <x v="2"/>
  </r>
  <r>
    <x v="548"/>
    <x v="5"/>
    <x v="0"/>
    <x v="2"/>
    <s v="M"/>
    <s v="Beige"/>
    <n v="121.3"/>
    <n v="0"/>
    <x v="544"/>
    <d v="2025-08-06T00:00:00"/>
    <x v="27"/>
    <n v="2.2999999999999998"/>
    <n v="2.2999999999999998"/>
    <b v="0"/>
    <s v="null"/>
    <s v="No Return"/>
    <n v="4002.9"/>
    <n v="2025"/>
    <s v="August"/>
    <n v="0"/>
    <n v="121.3"/>
    <n v="0"/>
    <s v="M"/>
    <x v="0"/>
    <x v="2"/>
    <x v="1"/>
  </r>
  <r>
    <x v="549"/>
    <x v="4"/>
    <x v="6"/>
    <x v="2"/>
    <s v="null"/>
    <s v="Black"/>
    <n v="101.98"/>
    <n v="28.4"/>
    <x v="545"/>
    <d v="2025-08-06T00:00:00"/>
    <x v="24"/>
    <n v="4.5"/>
    <n v="4.5"/>
    <b v="0"/>
    <s v="null"/>
    <s v="No Return"/>
    <n v="2920.7071999999998"/>
    <n v="2025"/>
    <s v="August"/>
    <n v="28.962319999999998"/>
    <n v="73.017679999999999"/>
    <n v="0"/>
    <s v="No Size"/>
    <x v="0"/>
    <x v="0"/>
    <x v="2"/>
  </r>
  <r>
    <x v="550"/>
    <x v="4"/>
    <x v="2"/>
    <x v="0"/>
    <s v="L"/>
    <s v="Red"/>
    <n v="89.99"/>
    <n v="0"/>
    <x v="546"/>
    <d v="2025-02-28T00:00:00"/>
    <x v="42"/>
    <n v="4.0999999999999996"/>
    <n v="4.0999999999999996"/>
    <b v="0"/>
    <s v="null"/>
    <s v="No Return"/>
    <n v="2339.7399999999998"/>
    <n v="2025"/>
    <s v="February"/>
    <n v="0"/>
    <n v="89.99"/>
    <n v="0"/>
    <s v="L"/>
    <x v="2"/>
    <x v="2"/>
    <x v="2"/>
  </r>
  <r>
    <x v="551"/>
    <x v="3"/>
    <x v="7"/>
    <x v="3"/>
    <s v="XXL"/>
    <s v="Green"/>
    <n v="64.31"/>
    <n v="34.5"/>
    <x v="547"/>
    <d v="2025-08-06T00:00:00"/>
    <x v="3"/>
    <n v="4.5"/>
    <n v="4.5"/>
    <b v="0"/>
    <s v="null"/>
    <s v="No Return"/>
    <n v="2021.9064000000003"/>
    <n v="2025"/>
    <s v="August"/>
    <n v="22.18695"/>
    <n v="42.123050000000006"/>
    <n v="0"/>
    <s v="XXL"/>
    <x v="0"/>
    <x v="0"/>
    <x v="2"/>
  </r>
  <r>
    <x v="552"/>
    <x v="5"/>
    <x v="0"/>
    <x v="0"/>
    <s v="L"/>
    <s v="Beige"/>
    <n v="168.92"/>
    <n v="0"/>
    <x v="548"/>
    <d v="2025-07-14T00:00:00"/>
    <x v="26"/>
    <n v="4.4000000000000004"/>
    <n v="4.4000000000000004"/>
    <b v="0"/>
    <s v="null"/>
    <s v="No Return"/>
    <n v="1858.12"/>
    <n v="2025"/>
    <s v="July"/>
    <n v="0"/>
    <n v="168.92"/>
    <n v="0"/>
    <s v="L"/>
    <x v="3"/>
    <x v="1"/>
    <x v="2"/>
  </r>
  <r>
    <x v="553"/>
    <x v="4"/>
    <x v="6"/>
    <x v="3"/>
    <s v="XL"/>
    <s v="Navy"/>
    <n v="86.46"/>
    <n v="49.5"/>
    <x v="549"/>
    <d v="2025-08-06T00:00:00"/>
    <x v="32"/>
    <n v="4.3"/>
    <n v="4.3"/>
    <b v="0"/>
    <s v="null"/>
    <s v="No Return"/>
    <n v="829.58369999999991"/>
    <n v="2025"/>
    <s v="August"/>
    <n v="42.797699999999999"/>
    <n v="43.662299999999995"/>
    <n v="0"/>
    <s v="XL"/>
    <x v="3"/>
    <x v="2"/>
    <x v="2"/>
  </r>
  <r>
    <x v="554"/>
    <x v="1"/>
    <x v="7"/>
    <x v="1"/>
    <s v="XS"/>
    <s v="Red"/>
    <n v="36.840000000000003"/>
    <n v="18.899999999999999"/>
    <x v="550"/>
    <d v="2025-08-06T00:00:00"/>
    <x v="10"/>
    <n v="1.2"/>
    <n v="1.2"/>
    <b v="0"/>
    <s v="null"/>
    <s v="No Return"/>
    <n v="1165.2123600000002"/>
    <n v="2025"/>
    <s v="August"/>
    <n v="6.9627599999999994"/>
    <n v="29.877240000000004"/>
    <n v="0"/>
    <s v="XS"/>
    <x v="0"/>
    <x v="0"/>
    <x v="3"/>
  </r>
  <r>
    <x v="555"/>
    <x v="1"/>
    <x v="5"/>
    <x v="0"/>
    <s v="XS"/>
    <s v="Pink"/>
    <n v="38.5"/>
    <n v="0"/>
    <x v="551"/>
    <d v="2025-03-06T00:00:00"/>
    <x v="1"/>
    <n v="3.2"/>
    <n v="3.2"/>
    <b v="0"/>
    <s v="null"/>
    <s v="No Return"/>
    <n v="77"/>
    <n v="2025"/>
    <s v="March"/>
    <n v="0"/>
    <n v="38.5"/>
    <n v="0"/>
    <s v="XS"/>
    <x v="1"/>
    <x v="1"/>
    <x v="0"/>
  </r>
  <r>
    <x v="556"/>
    <x v="4"/>
    <x v="3"/>
    <x v="1"/>
    <s v="null"/>
    <s v="Beige"/>
    <n v="68.02"/>
    <n v="37.700000000000003"/>
    <x v="552"/>
    <d v="2025-08-06T00:00:00"/>
    <x v="24"/>
    <n v="2.1"/>
    <n v="2.1"/>
    <b v="0"/>
    <s v="null"/>
    <s v="No Return"/>
    <n v="1695.0583999999999"/>
    <n v="2025"/>
    <s v="August"/>
    <n v="25.643539999999998"/>
    <n v="42.376459999999994"/>
    <n v="0"/>
    <s v="No Size"/>
    <x v="0"/>
    <x v="0"/>
    <x v="1"/>
  </r>
  <r>
    <x v="557"/>
    <x v="5"/>
    <x v="1"/>
    <x v="2"/>
    <s v="M"/>
    <s v="Brown"/>
    <n v="117.23"/>
    <n v="0"/>
    <x v="553"/>
    <d v="2025-08-06T00:00:00"/>
    <x v="35"/>
    <s v="null"/>
    <n v="3"/>
    <b v="1"/>
    <s v="Changed Mind"/>
    <s v="Changed Mind"/>
    <n v="3516.9"/>
    <n v="2025"/>
    <s v="August"/>
    <n v="0"/>
    <n v="117.23"/>
    <n v="1"/>
    <s v="M"/>
    <x v="0"/>
    <x v="2"/>
    <x v="0"/>
  </r>
  <r>
    <x v="558"/>
    <x v="1"/>
    <x v="5"/>
    <x v="0"/>
    <s v="S"/>
    <s v="Navy"/>
    <n v="79.33"/>
    <n v="0"/>
    <x v="554"/>
    <d v="2025-01-30T00:00:00"/>
    <x v="4"/>
    <n v="3.4"/>
    <n v="3.4"/>
    <b v="1"/>
    <s v="Changed Mind"/>
    <s v="Changed Mind"/>
    <n v="793.3"/>
    <n v="2025"/>
    <s v="January"/>
    <n v="0"/>
    <n v="79.33"/>
    <n v="1"/>
    <s v="S"/>
    <x v="3"/>
    <x v="1"/>
    <x v="0"/>
  </r>
  <r>
    <x v="559"/>
    <x v="4"/>
    <x v="3"/>
    <x v="3"/>
    <s v="L"/>
    <s v="Green"/>
    <n v="75.819999999999993"/>
    <n v="42.7"/>
    <x v="555"/>
    <d v="2025-08-06T00:00:00"/>
    <x v="26"/>
    <n v="2"/>
    <n v="2"/>
    <b v="0"/>
    <s v="null"/>
    <s v="No Return"/>
    <n v="477.89345999999989"/>
    <n v="2025"/>
    <s v="August"/>
    <n v="32.375140000000002"/>
    <n v="43.444859999999991"/>
    <n v="0"/>
    <s v="L"/>
    <x v="3"/>
    <x v="1"/>
    <x v="1"/>
  </r>
  <r>
    <x v="560"/>
    <x v="5"/>
    <x v="5"/>
    <x v="0"/>
    <s v="M"/>
    <s v="White"/>
    <n v="141.41999999999999"/>
    <n v="0"/>
    <x v="556"/>
    <d v="2025-03-25T00:00:00"/>
    <x v="4"/>
    <n v="2.5"/>
    <n v="2.5"/>
    <b v="0"/>
    <s v="null"/>
    <s v="No Return"/>
    <n v="1414.1999999999998"/>
    <n v="2025"/>
    <s v="March"/>
    <n v="0"/>
    <n v="141.41999999999999"/>
    <n v="0"/>
    <s v="M"/>
    <x v="3"/>
    <x v="1"/>
    <x v="1"/>
  </r>
  <r>
    <x v="561"/>
    <x v="3"/>
    <x v="1"/>
    <x v="0"/>
    <s v="L"/>
    <s v="Black"/>
    <n v="124.2"/>
    <n v="0"/>
    <x v="557"/>
    <d v="2024-08-28T00:00:00"/>
    <x v="47"/>
    <n v="1"/>
    <n v="1"/>
    <b v="0"/>
    <s v="null"/>
    <s v="No Return"/>
    <n v="2980.8"/>
    <n v="2024"/>
    <s v="August"/>
    <n v="0"/>
    <n v="124.2"/>
    <n v="0"/>
    <s v="L"/>
    <x v="2"/>
    <x v="2"/>
    <x v="3"/>
  </r>
  <r>
    <x v="562"/>
    <x v="4"/>
    <x v="7"/>
    <x v="1"/>
    <s v="L"/>
    <s v="Navy"/>
    <n v="48.42"/>
    <n v="0"/>
    <x v="558"/>
    <d v="2025-08-06T00:00:00"/>
    <x v="19"/>
    <n v="4.3"/>
    <n v="4.3"/>
    <b v="0"/>
    <s v="null"/>
    <s v="No Return"/>
    <n v="290.52"/>
    <n v="2025"/>
    <s v="August"/>
    <n v="0"/>
    <n v="48.42"/>
    <n v="0"/>
    <s v="L"/>
    <x v="1"/>
    <x v="1"/>
    <x v="2"/>
  </r>
  <r>
    <x v="563"/>
    <x v="5"/>
    <x v="4"/>
    <x v="2"/>
    <s v="XS"/>
    <s v="Gray"/>
    <n v="119.4"/>
    <n v="0"/>
    <x v="559"/>
    <d v="2025-08-06T00:00:00"/>
    <x v="41"/>
    <n v="4.2"/>
    <n v="4.2"/>
    <b v="0"/>
    <s v="null"/>
    <s v="No Return"/>
    <n v="5373"/>
    <n v="2025"/>
    <s v="August"/>
    <n v="0"/>
    <n v="119.4"/>
    <n v="0"/>
    <s v="XS"/>
    <x v="0"/>
    <x v="0"/>
    <x v="2"/>
  </r>
  <r>
    <x v="564"/>
    <x v="3"/>
    <x v="3"/>
    <x v="3"/>
    <s v="M"/>
    <s v="Brown"/>
    <n v="186.07"/>
    <n v="0"/>
    <x v="560"/>
    <d v="2025-08-06T00:00:00"/>
    <x v="44"/>
    <n v="2.6"/>
    <n v="2.6"/>
    <b v="0"/>
    <s v="null"/>
    <s v="No Return"/>
    <n v="7628.87"/>
    <n v="2025"/>
    <s v="August"/>
    <n v="0"/>
    <n v="186.07"/>
    <n v="0"/>
    <s v="M"/>
    <x v="0"/>
    <x v="0"/>
    <x v="1"/>
  </r>
  <r>
    <x v="565"/>
    <x v="3"/>
    <x v="3"/>
    <x v="3"/>
    <s v="XL"/>
    <s v="Brown"/>
    <n v="109.46"/>
    <n v="0"/>
    <x v="561"/>
    <d v="2025-08-06T00:00:00"/>
    <x v="5"/>
    <n v="4.0999999999999996"/>
    <n v="4.0999999999999996"/>
    <b v="0"/>
    <s v="null"/>
    <s v="No Return"/>
    <n v="4159.4799999999996"/>
    <n v="2025"/>
    <s v="August"/>
    <n v="0"/>
    <n v="109.46"/>
    <n v="0"/>
    <s v="XL"/>
    <x v="0"/>
    <x v="0"/>
    <x v="2"/>
  </r>
  <r>
    <x v="566"/>
    <x v="5"/>
    <x v="6"/>
    <x v="1"/>
    <s v="S"/>
    <s v="Gray"/>
    <n v="116.18"/>
    <n v="42.7"/>
    <x v="562"/>
    <d v="2025-08-06T00:00:00"/>
    <x v="8"/>
    <n v="3.5"/>
    <n v="3.5"/>
    <b v="0"/>
    <s v="null"/>
    <s v="No Return"/>
    <n v="199.71341999999999"/>
    <n v="2025"/>
    <s v="August"/>
    <n v="49.608860000000007"/>
    <n v="66.57114"/>
    <n v="0"/>
    <s v="S"/>
    <x v="1"/>
    <x v="1"/>
    <x v="0"/>
  </r>
  <r>
    <x v="567"/>
    <x v="2"/>
    <x v="0"/>
    <x v="1"/>
    <s v="null"/>
    <s v="Green"/>
    <n v="41.29"/>
    <n v="26.3"/>
    <x v="563"/>
    <d v="2025-08-06T00:00:00"/>
    <x v="20"/>
    <n v="4.7"/>
    <n v="4.7"/>
    <b v="0"/>
    <s v="null"/>
    <s v="No Return"/>
    <n v="152.15365"/>
    <n v="2025"/>
    <s v="August"/>
    <n v="10.85927"/>
    <n v="30.430730000000001"/>
    <n v="0"/>
    <s v="No Size"/>
    <x v="1"/>
    <x v="1"/>
    <x v="2"/>
  </r>
  <r>
    <x v="568"/>
    <x v="1"/>
    <x v="1"/>
    <x v="1"/>
    <s v="S"/>
    <s v="Green"/>
    <n v="94.68"/>
    <n v="45"/>
    <x v="452"/>
    <d v="2025-08-06T00:00:00"/>
    <x v="6"/>
    <n v="2.6"/>
    <n v="2.6"/>
    <b v="0"/>
    <s v="null"/>
    <s v="No Return"/>
    <n v="2447.4780000000001"/>
    <n v="2025"/>
    <s v="August"/>
    <n v="42.606000000000002"/>
    <n v="52.074000000000005"/>
    <n v="0"/>
    <s v="S"/>
    <x v="0"/>
    <x v="0"/>
    <x v="1"/>
  </r>
  <r>
    <x v="569"/>
    <x v="2"/>
    <x v="0"/>
    <x v="0"/>
    <s v="null"/>
    <s v="White"/>
    <n v="48.55"/>
    <n v="32.700000000000003"/>
    <x v="564"/>
    <d v="2024-10-01T00:00:00"/>
    <x v="10"/>
    <n v="2.8"/>
    <n v="2.8"/>
    <b v="0"/>
    <s v="null"/>
    <s v="No Return"/>
    <n v="1274.2918499999998"/>
    <n v="2024"/>
    <s v="October"/>
    <n v="15.87585"/>
    <n v="32.674149999999997"/>
    <n v="0"/>
    <s v="No Size"/>
    <x v="0"/>
    <x v="0"/>
    <x v="1"/>
  </r>
  <r>
    <x v="570"/>
    <x v="1"/>
    <x v="6"/>
    <x v="3"/>
    <s v="M"/>
    <s v="Purple"/>
    <n v="75.22"/>
    <n v="0"/>
    <x v="565"/>
    <d v="2025-08-06T00:00:00"/>
    <x v="2"/>
    <n v="2.1"/>
    <n v="2.1"/>
    <b v="1"/>
    <s v="Size Issue"/>
    <s v="Size Issue"/>
    <n v="1654.84"/>
    <n v="2025"/>
    <s v="August"/>
    <n v="0"/>
    <n v="75.22"/>
    <n v="1"/>
    <s v="M"/>
    <x v="2"/>
    <x v="2"/>
    <x v="1"/>
  </r>
  <r>
    <x v="571"/>
    <x v="3"/>
    <x v="4"/>
    <x v="3"/>
    <s v="XS"/>
    <s v="White"/>
    <n v="98.95"/>
    <n v="30.3"/>
    <x v="566"/>
    <d v="2025-08-06T00:00:00"/>
    <x v="13"/>
    <s v="null"/>
    <n v="3"/>
    <b v="0"/>
    <s v="null"/>
    <s v="No Return"/>
    <n v="1103.4904000000001"/>
    <n v="2025"/>
    <s v="August"/>
    <n v="29.981850000000001"/>
    <n v="68.968150000000009"/>
    <n v="0"/>
    <s v="XS"/>
    <x v="3"/>
    <x v="2"/>
    <x v="0"/>
  </r>
  <r>
    <x v="572"/>
    <x v="1"/>
    <x v="4"/>
    <x v="0"/>
    <s v="XL"/>
    <s v="Brown"/>
    <n v="39.56"/>
    <n v="0"/>
    <x v="567"/>
    <d v="2025-01-21T00:00:00"/>
    <x v="34"/>
    <s v="null"/>
    <n v="3"/>
    <b v="0"/>
    <s v="null"/>
    <s v="No Return"/>
    <n v="593.40000000000009"/>
    <n v="2025"/>
    <s v="January"/>
    <n v="0"/>
    <n v="39.56"/>
    <n v="0"/>
    <s v="XL"/>
    <x v="3"/>
    <x v="1"/>
    <x v="0"/>
  </r>
  <r>
    <x v="573"/>
    <x v="0"/>
    <x v="1"/>
    <x v="1"/>
    <s v="S"/>
    <s v="White"/>
    <n v="153.88"/>
    <n v="0"/>
    <x v="568"/>
    <d v="2025-08-06T00:00:00"/>
    <x v="15"/>
    <n v="2.2000000000000002"/>
    <n v="2.2000000000000002"/>
    <b v="0"/>
    <s v="null"/>
    <s v="No Return"/>
    <n v="6462.96"/>
    <n v="2025"/>
    <s v="August"/>
    <n v="0"/>
    <n v="153.88"/>
    <n v="0"/>
    <s v="S"/>
    <x v="0"/>
    <x v="0"/>
    <x v="1"/>
  </r>
  <r>
    <x v="574"/>
    <x v="2"/>
    <x v="5"/>
    <x v="3"/>
    <s v="null"/>
    <s v="Beige"/>
    <n v="68.87"/>
    <n v="0"/>
    <x v="569"/>
    <d v="2025-08-06T00:00:00"/>
    <x v="45"/>
    <n v="1.1000000000000001"/>
    <n v="1.1000000000000001"/>
    <b v="0"/>
    <s v="null"/>
    <s v="No Return"/>
    <n v="619.83000000000004"/>
    <n v="2025"/>
    <s v="August"/>
    <n v="0"/>
    <n v="68.87"/>
    <n v="0"/>
    <s v="No Size"/>
    <x v="1"/>
    <x v="1"/>
    <x v="3"/>
  </r>
  <r>
    <x v="575"/>
    <x v="4"/>
    <x v="5"/>
    <x v="2"/>
    <s v="M"/>
    <s v="Pink"/>
    <n v="25.56"/>
    <n v="38.9"/>
    <x v="570"/>
    <d v="2025-08-06T00:00:00"/>
    <x v="3"/>
    <s v="null"/>
    <n v="3"/>
    <b v="0"/>
    <s v="null"/>
    <s v="No Return"/>
    <n v="749.62367999999992"/>
    <n v="2025"/>
    <s v="August"/>
    <n v="9.9428400000000003"/>
    <n v="15.617159999999998"/>
    <n v="0"/>
    <s v="M"/>
    <x v="0"/>
    <x v="0"/>
    <x v="0"/>
  </r>
  <r>
    <x v="576"/>
    <x v="0"/>
    <x v="4"/>
    <x v="2"/>
    <s v="XXL"/>
    <s v="White"/>
    <n v="246.49"/>
    <n v="0"/>
    <x v="571"/>
    <d v="2025-08-06T00:00:00"/>
    <x v="36"/>
    <n v="4.8"/>
    <n v="4.8"/>
    <b v="0"/>
    <s v="null"/>
    <s v="No Return"/>
    <n v="4929.8"/>
    <n v="2025"/>
    <s v="August"/>
    <n v="0"/>
    <n v="246.49"/>
    <n v="0"/>
    <s v="XXL"/>
    <x v="2"/>
    <x v="2"/>
    <x v="2"/>
  </r>
  <r>
    <x v="577"/>
    <x v="2"/>
    <x v="4"/>
    <x v="2"/>
    <s v="null"/>
    <s v="Green"/>
    <n v="52.41"/>
    <n v="0"/>
    <x v="572"/>
    <d v="2025-08-06T00:00:00"/>
    <x v="7"/>
    <s v="null"/>
    <n v="3"/>
    <b v="0"/>
    <s v="null"/>
    <s v="No Return"/>
    <n v="733.74"/>
    <n v="2025"/>
    <s v="August"/>
    <n v="0"/>
    <n v="52.41"/>
    <n v="0"/>
    <s v="No Size"/>
    <x v="3"/>
    <x v="1"/>
    <x v="0"/>
  </r>
  <r>
    <x v="578"/>
    <x v="1"/>
    <x v="0"/>
    <x v="3"/>
    <s v="M"/>
    <s v="Navy"/>
    <n v="33.770000000000003"/>
    <n v="0"/>
    <x v="573"/>
    <d v="2025-08-06T00:00:00"/>
    <x v="43"/>
    <n v="3.8"/>
    <n v="3.8"/>
    <b v="0"/>
    <s v="null"/>
    <s v="No Return"/>
    <n v="405.24"/>
    <n v="2025"/>
    <s v="August"/>
    <n v="0"/>
    <n v="33.770000000000003"/>
    <n v="0"/>
    <s v="M"/>
    <x v="3"/>
    <x v="1"/>
    <x v="0"/>
  </r>
  <r>
    <x v="579"/>
    <x v="3"/>
    <x v="4"/>
    <x v="3"/>
    <s v="M"/>
    <s v="Pink"/>
    <n v="96.7"/>
    <n v="0"/>
    <x v="574"/>
    <d v="2025-08-06T00:00:00"/>
    <x v="18"/>
    <n v="3"/>
    <n v="3"/>
    <b v="0"/>
    <s v="null"/>
    <s v="No Return"/>
    <n v="2707.6"/>
    <n v="2025"/>
    <s v="August"/>
    <n v="0"/>
    <n v="96.7"/>
    <n v="0"/>
    <s v="M"/>
    <x v="2"/>
    <x v="2"/>
    <x v="0"/>
  </r>
  <r>
    <x v="580"/>
    <x v="5"/>
    <x v="4"/>
    <x v="0"/>
    <s v="M"/>
    <s v="Red"/>
    <n v="95.81"/>
    <n v="0"/>
    <x v="575"/>
    <d v="2025-05-09T00:00:00"/>
    <x v="6"/>
    <n v="4.9000000000000004"/>
    <n v="4.9000000000000004"/>
    <b v="0"/>
    <s v="null"/>
    <s v="No Return"/>
    <n v="4503.07"/>
    <n v="2025"/>
    <s v="May"/>
    <n v="0"/>
    <n v="95.81"/>
    <n v="0"/>
    <s v="M"/>
    <x v="0"/>
    <x v="0"/>
    <x v="2"/>
  </r>
  <r>
    <x v="581"/>
    <x v="1"/>
    <x v="6"/>
    <x v="2"/>
    <s v="M"/>
    <s v="Brown"/>
    <n v="41.58"/>
    <n v="0"/>
    <x v="576"/>
    <d v="2025-08-06T00:00:00"/>
    <x v="8"/>
    <n v="1.6"/>
    <n v="1.6"/>
    <b v="0"/>
    <s v="null"/>
    <s v="No Return"/>
    <n v="124.74"/>
    <n v="2025"/>
    <s v="August"/>
    <n v="0"/>
    <n v="41.58"/>
    <n v="0"/>
    <s v="M"/>
    <x v="1"/>
    <x v="1"/>
    <x v="3"/>
  </r>
  <r>
    <x v="582"/>
    <x v="1"/>
    <x v="1"/>
    <x v="3"/>
    <s v="XL"/>
    <s v="Gray"/>
    <n v="46.67"/>
    <n v="6.6"/>
    <x v="577"/>
    <d v="2025-08-06T00:00:00"/>
    <x v="31"/>
    <n v="1.3"/>
    <n v="1.3"/>
    <b v="1"/>
    <s v="Quality Issue"/>
    <s v="Quality Issue"/>
    <n v="1525.6423"/>
    <n v="2025"/>
    <s v="August"/>
    <n v="3.0802200000000002"/>
    <n v="43.589779999999998"/>
    <n v="1"/>
    <s v="XL"/>
    <x v="0"/>
    <x v="2"/>
    <x v="3"/>
  </r>
  <r>
    <x v="583"/>
    <x v="4"/>
    <x v="0"/>
    <x v="1"/>
    <s v="L"/>
    <s v="Beige"/>
    <n v="25.98"/>
    <n v="59.4"/>
    <x v="578"/>
    <d v="2025-08-06T00:00:00"/>
    <x v="24"/>
    <s v="null"/>
    <n v="3"/>
    <b v="0"/>
    <s v="null"/>
    <s v="No Return"/>
    <n v="421.91520000000003"/>
    <n v="2025"/>
    <s v="August"/>
    <n v="15.432119999999999"/>
    <n v="10.547880000000001"/>
    <n v="0"/>
    <s v="L"/>
    <x v="0"/>
    <x v="0"/>
    <x v="0"/>
  </r>
  <r>
    <x v="584"/>
    <x v="0"/>
    <x v="1"/>
    <x v="3"/>
    <s v="L"/>
    <s v="Beige"/>
    <n v="204.82"/>
    <n v="14"/>
    <x v="579"/>
    <d v="2025-08-06T00:00:00"/>
    <x v="33"/>
    <n v="3.8"/>
    <n v="3.8"/>
    <b v="0"/>
    <s v="null"/>
    <s v="No Return"/>
    <n v="4755.9204"/>
    <n v="2025"/>
    <s v="August"/>
    <n v="28.674800000000001"/>
    <n v="176.14519999999999"/>
    <n v="0"/>
    <s v="L"/>
    <x v="2"/>
    <x v="2"/>
    <x v="0"/>
  </r>
  <r>
    <x v="585"/>
    <x v="1"/>
    <x v="0"/>
    <x v="1"/>
    <s v="XXL"/>
    <s v="Pink"/>
    <n v="43.43"/>
    <n v="47.1"/>
    <x v="580"/>
    <d v="2025-08-06T00:00:00"/>
    <x v="21"/>
    <n v="4.7"/>
    <n v="4.7"/>
    <b v="0"/>
    <s v="null"/>
    <s v="No Return"/>
    <n v="1010.8766799999999"/>
    <n v="2025"/>
    <s v="August"/>
    <n v="20.45553"/>
    <n v="22.974469999999997"/>
    <n v="0"/>
    <s v="XXL"/>
    <x v="0"/>
    <x v="0"/>
    <x v="2"/>
  </r>
  <r>
    <x v="586"/>
    <x v="2"/>
    <x v="4"/>
    <x v="3"/>
    <s v="null"/>
    <s v="Blue"/>
    <n v="40.5"/>
    <n v="40.5"/>
    <x v="581"/>
    <d v="2025-08-06T00:00:00"/>
    <x v="17"/>
    <n v="2.9"/>
    <n v="2.9"/>
    <b v="0"/>
    <s v="null"/>
    <s v="No Return"/>
    <n v="602.4375"/>
    <n v="2025"/>
    <s v="August"/>
    <n v="16.4025"/>
    <n v="24.0975"/>
    <n v="0"/>
    <s v="No Size"/>
    <x v="2"/>
    <x v="2"/>
    <x v="1"/>
  </r>
  <r>
    <x v="587"/>
    <x v="4"/>
    <x v="7"/>
    <x v="1"/>
    <s v="M"/>
    <s v="Red"/>
    <n v="73.59"/>
    <n v="16.600000000000001"/>
    <x v="582"/>
    <d v="2025-08-06T00:00:00"/>
    <x v="40"/>
    <n v="4"/>
    <n v="4"/>
    <b v="0"/>
    <s v="null"/>
    <s v="No Return"/>
    <n v="2086.7180400000002"/>
    <n v="2025"/>
    <s v="August"/>
    <n v="12.215940000000002"/>
    <n v="61.37406"/>
    <n v="0"/>
    <s v="M"/>
    <x v="0"/>
    <x v="2"/>
    <x v="2"/>
  </r>
  <r>
    <x v="588"/>
    <x v="2"/>
    <x v="5"/>
    <x v="3"/>
    <s v="null"/>
    <s v="Navy"/>
    <n v="17.670000000000002"/>
    <n v="0"/>
    <x v="583"/>
    <d v="2025-08-06T00:00:00"/>
    <x v="48"/>
    <n v="4.3"/>
    <n v="4.3"/>
    <b v="0"/>
    <s v="null"/>
    <s v="No Return"/>
    <n v="512.43000000000006"/>
    <n v="2025"/>
    <s v="August"/>
    <n v="0"/>
    <n v="17.670000000000002"/>
    <n v="0"/>
    <s v="No Size"/>
    <x v="2"/>
    <x v="2"/>
    <x v="2"/>
  </r>
  <r>
    <x v="589"/>
    <x v="5"/>
    <x v="6"/>
    <x v="1"/>
    <s v="S"/>
    <s v="Green"/>
    <n v="70.010000000000005"/>
    <n v="28"/>
    <x v="584"/>
    <d v="2025-08-06T00:00:00"/>
    <x v="39"/>
    <s v="null"/>
    <n v="3"/>
    <b v="0"/>
    <s v="null"/>
    <s v="No Return"/>
    <n v="1159.3656000000001"/>
    <n v="2025"/>
    <s v="August"/>
    <n v="19.602800000000002"/>
    <n v="50.407200000000003"/>
    <n v="0"/>
    <s v="S"/>
    <x v="2"/>
    <x v="2"/>
    <x v="0"/>
  </r>
  <r>
    <x v="590"/>
    <x v="3"/>
    <x v="3"/>
    <x v="2"/>
    <s v="XS"/>
    <s v="Red"/>
    <n v="79.319999999999993"/>
    <n v="33.700000000000003"/>
    <x v="585"/>
    <d v="2025-08-06T00:00:00"/>
    <x v="5"/>
    <n v="3"/>
    <n v="3"/>
    <b v="1"/>
    <s v="Size Issue"/>
    <s v="Size Issue"/>
    <n v="1998.3880799999999"/>
    <n v="2025"/>
    <s v="August"/>
    <n v="26.730840000000001"/>
    <n v="52.58916"/>
    <n v="1"/>
    <s v="XS"/>
    <x v="0"/>
    <x v="0"/>
    <x v="0"/>
  </r>
  <r>
    <x v="591"/>
    <x v="2"/>
    <x v="0"/>
    <x v="3"/>
    <s v="null"/>
    <s v="Beige"/>
    <n v="45.24"/>
    <n v="0"/>
    <x v="586"/>
    <d v="2025-08-06T00:00:00"/>
    <x v="36"/>
    <n v="3"/>
    <n v="3"/>
    <b v="1"/>
    <s v="Quality Issue"/>
    <s v="Quality Issue"/>
    <n v="904.80000000000007"/>
    <n v="2025"/>
    <s v="August"/>
    <n v="0"/>
    <n v="45.24"/>
    <n v="1"/>
    <s v="No Size"/>
    <x v="2"/>
    <x v="2"/>
    <x v="0"/>
  </r>
  <r>
    <x v="592"/>
    <x v="1"/>
    <x v="4"/>
    <x v="3"/>
    <s v="XXL"/>
    <s v="Red"/>
    <n v="63.51"/>
    <n v="13.6"/>
    <x v="587"/>
    <d v="2025-08-06T00:00:00"/>
    <x v="32"/>
    <s v="null"/>
    <n v="3"/>
    <b v="0"/>
    <s v="null"/>
    <s v="No Return"/>
    <n v="1042.58016"/>
    <n v="2025"/>
    <s v="August"/>
    <n v="8.637360000000001"/>
    <n v="54.872639999999997"/>
    <n v="0"/>
    <s v="XXL"/>
    <x v="3"/>
    <x v="2"/>
    <x v="0"/>
  </r>
  <r>
    <x v="593"/>
    <x v="4"/>
    <x v="5"/>
    <x v="1"/>
    <s v="XXL"/>
    <s v="White"/>
    <n v="55.23"/>
    <n v="33.6"/>
    <x v="588"/>
    <d v="2025-08-06T00:00:00"/>
    <x v="45"/>
    <s v="null"/>
    <n v="3"/>
    <b v="0"/>
    <s v="null"/>
    <s v="No Return"/>
    <n v="330.0544799999999"/>
    <n v="2025"/>
    <s v="August"/>
    <n v="18.557279999999999"/>
    <n v="36.672719999999991"/>
    <n v="0"/>
    <s v="XXL"/>
    <x v="1"/>
    <x v="1"/>
    <x v="0"/>
  </r>
  <r>
    <x v="594"/>
    <x v="5"/>
    <x v="2"/>
    <x v="2"/>
    <s v="M"/>
    <s v="Navy"/>
    <n v="137.59"/>
    <n v="0"/>
    <x v="589"/>
    <d v="2025-08-06T00:00:00"/>
    <x v="49"/>
    <s v="null"/>
    <n v="3"/>
    <b v="0"/>
    <s v="null"/>
    <s v="No Return"/>
    <n v="2476.62"/>
    <n v="2025"/>
    <s v="August"/>
    <n v="0"/>
    <n v="137.59"/>
    <n v="0"/>
    <s v="M"/>
    <x v="3"/>
    <x v="2"/>
    <x v="0"/>
  </r>
  <r>
    <x v="595"/>
    <x v="3"/>
    <x v="4"/>
    <x v="2"/>
    <s v="null"/>
    <s v="White"/>
    <n v="65.8"/>
    <n v="0"/>
    <x v="590"/>
    <d v="2025-08-06T00:00:00"/>
    <x v="16"/>
    <n v="3.2"/>
    <n v="3.2"/>
    <b v="0"/>
    <s v="null"/>
    <s v="No Return"/>
    <n v="3026.7999999999997"/>
    <n v="2025"/>
    <s v="August"/>
    <n v="0"/>
    <n v="65.8"/>
    <n v="0"/>
    <s v="No Size"/>
    <x v="0"/>
    <x v="0"/>
    <x v="0"/>
  </r>
  <r>
    <x v="596"/>
    <x v="3"/>
    <x v="1"/>
    <x v="1"/>
    <s v="XL"/>
    <s v="Blue"/>
    <n v="88.42"/>
    <n v="0"/>
    <x v="591"/>
    <d v="2025-08-06T00:00:00"/>
    <x v="21"/>
    <n v="3.4"/>
    <n v="3.4"/>
    <b v="1"/>
    <s v="Damaged"/>
    <s v="Damaged"/>
    <n v="3890.48"/>
    <n v="2025"/>
    <s v="August"/>
    <n v="0"/>
    <n v="88.42"/>
    <n v="1"/>
    <s v="XL"/>
    <x v="0"/>
    <x v="0"/>
    <x v="0"/>
  </r>
  <r>
    <x v="597"/>
    <x v="5"/>
    <x v="3"/>
    <x v="2"/>
    <s v="M"/>
    <s v="Red"/>
    <n v="75.540000000000006"/>
    <n v="0"/>
    <x v="592"/>
    <d v="2025-08-06T00:00:00"/>
    <x v="19"/>
    <n v="4.5999999999999996"/>
    <n v="4.5999999999999996"/>
    <b v="0"/>
    <s v="null"/>
    <s v="No Return"/>
    <n v="453.24"/>
    <n v="2025"/>
    <s v="August"/>
    <n v="0"/>
    <n v="75.540000000000006"/>
    <n v="0"/>
    <s v="M"/>
    <x v="1"/>
    <x v="1"/>
    <x v="2"/>
  </r>
  <r>
    <x v="598"/>
    <x v="3"/>
    <x v="4"/>
    <x v="0"/>
    <s v="L"/>
    <s v="White"/>
    <n v="185.13"/>
    <n v="0"/>
    <x v="593"/>
    <d v="2025-05-09T00:00:00"/>
    <x v="37"/>
    <n v="4.9000000000000004"/>
    <n v="4.9000000000000004"/>
    <b v="0"/>
    <s v="null"/>
    <s v="No Return"/>
    <n v="9071.369999999999"/>
    <n v="2025"/>
    <s v="May"/>
    <n v="0"/>
    <n v="185.13"/>
    <n v="0"/>
    <s v="L"/>
    <x v="0"/>
    <x v="0"/>
    <x v="2"/>
  </r>
  <r>
    <x v="599"/>
    <x v="0"/>
    <x v="3"/>
    <x v="2"/>
    <s v="L"/>
    <s v="Black"/>
    <n v="132.58000000000001"/>
    <n v="0"/>
    <x v="594"/>
    <d v="2025-08-06T00:00:00"/>
    <x v="41"/>
    <n v="1.6"/>
    <n v="1.6"/>
    <b v="0"/>
    <s v="null"/>
    <s v="No Return"/>
    <n v="5966.1"/>
    <n v="2025"/>
    <s v="August"/>
    <n v="0"/>
    <n v="132.58000000000001"/>
    <n v="0"/>
    <s v="L"/>
    <x v="0"/>
    <x v="0"/>
    <x v="3"/>
  </r>
  <r>
    <x v="600"/>
    <x v="4"/>
    <x v="0"/>
    <x v="2"/>
    <s v="M"/>
    <s v="White"/>
    <n v="93.38"/>
    <n v="0"/>
    <x v="595"/>
    <d v="2025-08-06T00:00:00"/>
    <x v="11"/>
    <n v="3.5"/>
    <n v="3.5"/>
    <b v="0"/>
    <s v="null"/>
    <s v="No Return"/>
    <n v="653.66"/>
    <n v="2025"/>
    <s v="August"/>
    <n v="0"/>
    <n v="93.38"/>
    <n v="0"/>
    <s v="M"/>
    <x v="1"/>
    <x v="1"/>
    <x v="0"/>
  </r>
  <r>
    <x v="601"/>
    <x v="2"/>
    <x v="5"/>
    <x v="2"/>
    <s v="null"/>
    <s v="Black"/>
    <n v="47.28"/>
    <n v="0"/>
    <x v="596"/>
    <d v="2025-08-06T00:00:00"/>
    <x v="5"/>
    <n v="4.2"/>
    <n v="4.2"/>
    <b v="0"/>
    <s v="null"/>
    <s v="No Return"/>
    <n v="1796.64"/>
    <n v="2025"/>
    <s v="August"/>
    <n v="0"/>
    <n v="47.28"/>
    <n v="0"/>
    <s v="No Size"/>
    <x v="0"/>
    <x v="0"/>
    <x v="2"/>
  </r>
  <r>
    <x v="602"/>
    <x v="4"/>
    <x v="2"/>
    <x v="0"/>
    <s v="L"/>
    <s v="Green"/>
    <n v="59.88"/>
    <n v="0"/>
    <x v="597"/>
    <d v="2024-10-12T00:00:00"/>
    <x v="27"/>
    <n v="2.9"/>
    <n v="2.9"/>
    <b v="0"/>
    <s v="null"/>
    <s v="No Return"/>
    <n v="1976.0400000000002"/>
    <n v="2024"/>
    <s v="October"/>
    <n v="0"/>
    <n v="59.88"/>
    <n v="0"/>
    <s v="L"/>
    <x v="0"/>
    <x v="2"/>
    <x v="1"/>
  </r>
  <r>
    <x v="603"/>
    <x v="5"/>
    <x v="4"/>
    <x v="1"/>
    <s v="XXL"/>
    <s v="Black"/>
    <n v="140.07"/>
    <n v="0"/>
    <x v="598"/>
    <d v="2025-08-06T00:00:00"/>
    <x v="34"/>
    <n v="2.7"/>
    <n v="2.7"/>
    <b v="0"/>
    <s v="null"/>
    <s v="No Return"/>
    <n v="2101.0499999999997"/>
    <n v="2025"/>
    <s v="August"/>
    <n v="0"/>
    <n v="140.07"/>
    <n v="0"/>
    <s v="XXL"/>
    <x v="3"/>
    <x v="1"/>
    <x v="1"/>
  </r>
  <r>
    <x v="604"/>
    <x v="2"/>
    <x v="1"/>
    <x v="1"/>
    <s v="null"/>
    <s v="Black"/>
    <n v="66.599999999999994"/>
    <n v="0"/>
    <x v="599"/>
    <d v="2025-08-06T00:00:00"/>
    <x v="6"/>
    <n v="4"/>
    <n v="4"/>
    <b v="0"/>
    <s v="null"/>
    <s v="No Return"/>
    <n v="3130.2"/>
    <n v="2025"/>
    <s v="August"/>
    <n v="0"/>
    <n v="66.599999999999994"/>
    <n v="0"/>
    <s v="No Size"/>
    <x v="0"/>
    <x v="0"/>
    <x v="2"/>
  </r>
  <r>
    <x v="605"/>
    <x v="2"/>
    <x v="6"/>
    <x v="3"/>
    <s v="null"/>
    <s v="Purple"/>
    <n v="39.82"/>
    <n v="35.4"/>
    <x v="600"/>
    <d v="2025-08-06T00:00:00"/>
    <x v="45"/>
    <n v="4.5999999999999996"/>
    <n v="4.5999999999999996"/>
    <b v="0"/>
    <s v="null"/>
    <s v="No Return"/>
    <n v="231.51348000000002"/>
    <n v="2025"/>
    <s v="August"/>
    <n v="14.09628"/>
    <n v="25.72372"/>
    <n v="0"/>
    <s v="No Size"/>
    <x v="1"/>
    <x v="1"/>
    <x v="2"/>
  </r>
  <r>
    <x v="606"/>
    <x v="2"/>
    <x v="0"/>
    <x v="2"/>
    <s v="null"/>
    <s v="Red"/>
    <n v="70.739999999999995"/>
    <n v="0"/>
    <x v="601"/>
    <d v="2025-08-06T00:00:00"/>
    <x v="37"/>
    <n v="1.8"/>
    <n v="1.8"/>
    <b v="0"/>
    <s v="null"/>
    <s v="No Return"/>
    <n v="3466.2599999999998"/>
    <n v="2025"/>
    <s v="August"/>
    <n v="0"/>
    <n v="70.739999999999995"/>
    <n v="0"/>
    <s v="No Size"/>
    <x v="0"/>
    <x v="0"/>
    <x v="3"/>
  </r>
  <r>
    <x v="607"/>
    <x v="5"/>
    <x v="0"/>
    <x v="0"/>
    <s v="M"/>
    <s v="Red"/>
    <n v="95.33"/>
    <n v="0"/>
    <x v="602"/>
    <d v="2025-06-07T00:00:00"/>
    <x v="25"/>
    <s v="null"/>
    <n v="3"/>
    <b v="1"/>
    <s v="Quality Issue"/>
    <s v="Quality Issue"/>
    <n v="3431.88"/>
    <n v="2025"/>
    <s v="June"/>
    <n v="0"/>
    <n v="95.33"/>
    <n v="1"/>
    <s v="M"/>
    <x v="0"/>
    <x v="0"/>
    <x v="0"/>
  </r>
  <r>
    <x v="608"/>
    <x v="2"/>
    <x v="7"/>
    <x v="0"/>
    <s v="null"/>
    <s v="Red"/>
    <n v="32.619999999999997"/>
    <n v="29.1"/>
    <x v="603"/>
    <d v="2025-07-27T00:00:00"/>
    <x v="45"/>
    <n v="1.4"/>
    <n v="1.4"/>
    <b v="0"/>
    <s v="null"/>
    <s v="No Return"/>
    <n v="208.14821999999998"/>
    <n v="2025"/>
    <s v="July"/>
    <n v="9.492420000000001"/>
    <n v="23.127579999999998"/>
    <n v="0"/>
    <s v="No Size"/>
    <x v="1"/>
    <x v="1"/>
    <x v="3"/>
  </r>
  <r>
    <x v="609"/>
    <x v="4"/>
    <x v="3"/>
    <x v="3"/>
    <s v="XL"/>
    <s v="Purple"/>
    <n v="41.07"/>
    <n v="0"/>
    <x v="604"/>
    <d v="2025-08-06T00:00:00"/>
    <x v="4"/>
    <n v="4.8"/>
    <n v="4.8"/>
    <b v="0"/>
    <s v="null"/>
    <s v="No Return"/>
    <n v="410.7"/>
    <n v="2025"/>
    <s v="August"/>
    <n v="0"/>
    <n v="41.07"/>
    <n v="0"/>
    <s v="XL"/>
    <x v="3"/>
    <x v="1"/>
    <x v="2"/>
  </r>
  <r>
    <x v="610"/>
    <x v="4"/>
    <x v="0"/>
    <x v="1"/>
    <s v="XL"/>
    <s v="Gray"/>
    <n v="43.1"/>
    <n v="0"/>
    <x v="605"/>
    <d v="2025-08-06T00:00:00"/>
    <x v="40"/>
    <n v="4.9000000000000004"/>
    <n v="4.9000000000000004"/>
    <b v="0"/>
    <s v="null"/>
    <s v="No Return"/>
    <n v="1465.4"/>
    <n v="2025"/>
    <s v="August"/>
    <n v="0"/>
    <n v="43.1"/>
    <n v="0"/>
    <s v="XL"/>
    <x v="0"/>
    <x v="2"/>
    <x v="2"/>
  </r>
  <r>
    <x v="611"/>
    <x v="0"/>
    <x v="5"/>
    <x v="1"/>
    <s v="XXL"/>
    <s v="Navy"/>
    <n v="102.03"/>
    <n v="27.9"/>
    <x v="606"/>
    <d v="2025-08-06T00:00:00"/>
    <x v="30"/>
    <n v="2.2000000000000002"/>
    <n v="2.2000000000000002"/>
    <b v="1"/>
    <s v="Size Issue"/>
    <s v="Size Issue"/>
    <n v="1544.8362300000001"/>
    <n v="2025"/>
    <s v="August"/>
    <n v="28.466369999999998"/>
    <n v="73.563630000000003"/>
    <n v="1"/>
    <s v="XXL"/>
    <x v="2"/>
    <x v="2"/>
    <x v="1"/>
  </r>
  <r>
    <x v="612"/>
    <x v="2"/>
    <x v="3"/>
    <x v="1"/>
    <s v="null"/>
    <s v="Red"/>
    <n v="54.11"/>
    <n v="0"/>
    <x v="607"/>
    <d v="2025-08-06T00:00:00"/>
    <x v="34"/>
    <n v="2.6"/>
    <n v="2.6"/>
    <b v="0"/>
    <s v="null"/>
    <s v="No Return"/>
    <n v="811.65"/>
    <n v="2025"/>
    <s v="August"/>
    <n v="0"/>
    <n v="54.11"/>
    <n v="0"/>
    <s v="No Size"/>
    <x v="3"/>
    <x v="1"/>
    <x v="1"/>
  </r>
  <r>
    <x v="613"/>
    <x v="2"/>
    <x v="3"/>
    <x v="1"/>
    <s v="null"/>
    <s v="Purple"/>
    <n v="43.5"/>
    <n v="0"/>
    <x v="608"/>
    <d v="2025-08-06T00:00:00"/>
    <x v="31"/>
    <n v="2.8"/>
    <n v="2.8"/>
    <b v="0"/>
    <s v="null"/>
    <s v="No Return"/>
    <n v="1522.5"/>
    <n v="2025"/>
    <s v="August"/>
    <n v="0"/>
    <n v="43.5"/>
    <n v="0"/>
    <s v="No Size"/>
    <x v="0"/>
    <x v="2"/>
    <x v="1"/>
  </r>
  <r>
    <x v="614"/>
    <x v="2"/>
    <x v="2"/>
    <x v="1"/>
    <s v="null"/>
    <s v="Pink"/>
    <n v="66"/>
    <n v="0"/>
    <x v="609"/>
    <d v="2025-08-06T00:00:00"/>
    <x v="32"/>
    <n v="2.6"/>
    <n v="2.6"/>
    <b v="0"/>
    <s v="null"/>
    <s v="No Return"/>
    <n v="1254"/>
    <n v="2025"/>
    <s v="August"/>
    <n v="0"/>
    <n v="66"/>
    <n v="0"/>
    <s v="No Size"/>
    <x v="3"/>
    <x v="2"/>
    <x v="1"/>
  </r>
  <r>
    <x v="615"/>
    <x v="4"/>
    <x v="2"/>
    <x v="3"/>
    <s v="M"/>
    <s v="White"/>
    <n v="38.85"/>
    <n v="0"/>
    <x v="610"/>
    <d v="2025-08-06T00:00:00"/>
    <x v="4"/>
    <n v="3.8"/>
    <n v="3.8"/>
    <b v="0"/>
    <s v="null"/>
    <s v="No Return"/>
    <n v="388.5"/>
    <n v="2025"/>
    <s v="August"/>
    <n v="0"/>
    <n v="38.85"/>
    <n v="0"/>
    <s v="M"/>
    <x v="3"/>
    <x v="1"/>
    <x v="0"/>
  </r>
  <r>
    <x v="616"/>
    <x v="2"/>
    <x v="0"/>
    <x v="3"/>
    <s v="null"/>
    <s v="Beige"/>
    <n v="61.29"/>
    <n v="0"/>
    <x v="611"/>
    <d v="2025-08-06T00:00:00"/>
    <x v="34"/>
    <n v="4"/>
    <n v="4"/>
    <b v="0"/>
    <s v="null"/>
    <s v="No Return"/>
    <n v="919.35"/>
    <n v="2025"/>
    <s v="August"/>
    <n v="0"/>
    <n v="61.29"/>
    <n v="0"/>
    <s v="No Size"/>
    <x v="3"/>
    <x v="1"/>
    <x v="2"/>
  </r>
  <r>
    <x v="617"/>
    <x v="4"/>
    <x v="4"/>
    <x v="0"/>
    <s v="XS"/>
    <s v="Beige"/>
    <n v="90.66"/>
    <n v="0"/>
    <x v="612"/>
    <d v="2025-03-20T00:00:00"/>
    <x v="37"/>
    <n v="2.4"/>
    <n v="2.4"/>
    <b v="1"/>
    <s v="Color Mismatch"/>
    <s v="Color Mismatch"/>
    <n v="4442.34"/>
    <n v="2025"/>
    <s v="March"/>
    <n v="0"/>
    <n v="90.66"/>
    <n v="1"/>
    <s v="XS"/>
    <x v="0"/>
    <x v="0"/>
    <x v="1"/>
  </r>
  <r>
    <x v="618"/>
    <x v="5"/>
    <x v="3"/>
    <x v="2"/>
    <s v="XL"/>
    <s v="Green"/>
    <n v="119.96"/>
    <n v="0"/>
    <x v="203"/>
    <d v="2025-08-06T00:00:00"/>
    <x v="20"/>
    <n v="5"/>
    <n v="5"/>
    <b v="0"/>
    <s v="null"/>
    <s v="No Return"/>
    <n v="599.79999999999995"/>
    <n v="2025"/>
    <s v="August"/>
    <n v="0"/>
    <n v="119.96"/>
    <n v="0"/>
    <s v="XL"/>
    <x v="1"/>
    <x v="1"/>
    <x v="4"/>
  </r>
  <r>
    <x v="619"/>
    <x v="3"/>
    <x v="7"/>
    <x v="2"/>
    <s v="XXL"/>
    <s v="Red"/>
    <n v="130.21"/>
    <n v="0"/>
    <x v="613"/>
    <d v="2025-08-06T00:00:00"/>
    <x v="29"/>
    <n v="4.7"/>
    <n v="4.7"/>
    <b v="0"/>
    <s v="null"/>
    <s v="No Return"/>
    <n v="6510.5"/>
    <n v="2025"/>
    <s v="August"/>
    <n v="0"/>
    <n v="130.21"/>
    <n v="0"/>
    <s v="XXL"/>
    <x v="0"/>
    <x v="0"/>
    <x v="2"/>
  </r>
  <r>
    <x v="620"/>
    <x v="1"/>
    <x v="2"/>
    <x v="1"/>
    <s v="XS"/>
    <s v="Red"/>
    <n v="49.68"/>
    <n v="0"/>
    <x v="614"/>
    <d v="2025-08-06T00:00:00"/>
    <x v="34"/>
    <n v="2.8"/>
    <n v="2.8"/>
    <b v="0"/>
    <s v="null"/>
    <s v="No Return"/>
    <n v="745.2"/>
    <n v="2025"/>
    <s v="August"/>
    <n v="0"/>
    <n v="49.68"/>
    <n v="0"/>
    <s v="XS"/>
    <x v="3"/>
    <x v="1"/>
    <x v="1"/>
  </r>
  <r>
    <x v="621"/>
    <x v="2"/>
    <x v="0"/>
    <x v="0"/>
    <s v="null"/>
    <s v="Purple"/>
    <n v="46.58"/>
    <n v="0"/>
    <x v="615"/>
    <d v="2024-09-25T00:00:00"/>
    <x v="15"/>
    <n v="1.7"/>
    <n v="1.7"/>
    <b v="0"/>
    <s v="null"/>
    <s v="No Return"/>
    <n v="1956.36"/>
    <n v="2024"/>
    <s v="September"/>
    <n v="0"/>
    <n v="46.58"/>
    <n v="0"/>
    <s v="No Size"/>
    <x v="0"/>
    <x v="0"/>
    <x v="3"/>
  </r>
  <r>
    <x v="622"/>
    <x v="2"/>
    <x v="3"/>
    <x v="3"/>
    <s v="null"/>
    <s v="Brown"/>
    <n v="69.88"/>
    <n v="0"/>
    <x v="616"/>
    <d v="2025-08-06T00:00:00"/>
    <x v="38"/>
    <n v="2.8"/>
    <n v="2.8"/>
    <b v="0"/>
    <s v="null"/>
    <s v="No Return"/>
    <n v="559.04"/>
    <n v="2025"/>
    <s v="August"/>
    <n v="0"/>
    <n v="69.88"/>
    <n v="0"/>
    <s v="No Size"/>
    <x v="1"/>
    <x v="1"/>
    <x v="1"/>
  </r>
  <r>
    <x v="623"/>
    <x v="2"/>
    <x v="7"/>
    <x v="2"/>
    <s v="null"/>
    <s v="Green"/>
    <n v="32.15"/>
    <n v="0"/>
    <x v="617"/>
    <d v="2025-08-06T00:00:00"/>
    <x v="12"/>
    <n v="1.9"/>
    <n v="1.9"/>
    <b v="1"/>
    <s v="Quality Issue"/>
    <s v="Quality Issue"/>
    <n v="546.54999999999995"/>
    <n v="2025"/>
    <s v="August"/>
    <n v="0"/>
    <n v="32.15"/>
    <n v="1"/>
    <s v="No Size"/>
    <x v="3"/>
    <x v="2"/>
    <x v="3"/>
  </r>
  <r>
    <x v="624"/>
    <x v="4"/>
    <x v="7"/>
    <x v="3"/>
    <s v="S"/>
    <s v="Black"/>
    <n v="36.340000000000003"/>
    <n v="0"/>
    <x v="618"/>
    <d v="2025-08-06T00:00:00"/>
    <x v="19"/>
    <n v="4.5"/>
    <n v="4.5"/>
    <b v="1"/>
    <s v="Damaged"/>
    <s v="Damaged"/>
    <n v="218.04000000000002"/>
    <n v="2025"/>
    <s v="August"/>
    <n v="0"/>
    <n v="36.340000000000003"/>
    <n v="1"/>
    <s v="S"/>
    <x v="1"/>
    <x v="1"/>
    <x v="2"/>
  </r>
  <r>
    <x v="625"/>
    <x v="4"/>
    <x v="3"/>
    <x v="2"/>
    <s v="M"/>
    <s v="Beige"/>
    <n v="93.01"/>
    <n v="0"/>
    <x v="619"/>
    <d v="2025-08-06T00:00:00"/>
    <x v="40"/>
    <n v="1.4"/>
    <n v="1.4"/>
    <b v="0"/>
    <s v="null"/>
    <s v="No Return"/>
    <n v="3162.34"/>
    <n v="2025"/>
    <s v="August"/>
    <n v="0"/>
    <n v="93.01"/>
    <n v="0"/>
    <s v="M"/>
    <x v="0"/>
    <x v="2"/>
    <x v="3"/>
  </r>
  <r>
    <x v="626"/>
    <x v="1"/>
    <x v="6"/>
    <x v="1"/>
    <s v="S"/>
    <s v="Brown"/>
    <n v="75"/>
    <n v="0"/>
    <x v="620"/>
    <d v="2025-08-06T00:00:00"/>
    <x v="32"/>
    <n v="1.6"/>
    <n v="1.6"/>
    <b v="0"/>
    <s v="null"/>
    <s v="No Return"/>
    <n v="1425"/>
    <n v="2025"/>
    <s v="August"/>
    <n v="0"/>
    <n v="75"/>
    <n v="0"/>
    <s v="S"/>
    <x v="3"/>
    <x v="2"/>
    <x v="3"/>
  </r>
  <r>
    <x v="627"/>
    <x v="0"/>
    <x v="0"/>
    <x v="2"/>
    <s v="M"/>
    <s v="Blue"/>
    <n v="81.63"/>
    <n v="12.4"/>
    <x v="621"/>
    <d v="2025-08-06T00:00:00"/>
    <x v="8"/>
    <s v="null"/>
    <n v="3"/>
    <b v="0"/>
    <s v="null"/>
    <s v="No Return"/>
    <n v="214.52364"/>
    <n v="2025"/>
    <s v="August"/>
    <n v="10.122119999999999"/>
    <n v="71.50788"/>
    <n v="0"/>
    <s v="M"/>
    <x v="1"/>
    <x v="1"/>
    <x v="0"/>
  </r>
  <r>
    <x v="628"/>
    <x v="4"/>
    <x v="1"/>
    <x v="0"/>
    <s v="XL"/>
    <s v="Gray"/>
    <n v="109.81"/>
    <n v="0"/>
    <x v="622"/>
    <d v="2025-07-24T00:00:00"/>
    <x v="12"/>
    <n v="1.9"/>
    <n v="1.9"/>
    <b v="0"/>
    <s v="null"/>
    <s v="No Return"/>
    <n v="1866.77"/>
    <n v="2025"/>
    <s v="July"/>
    <n v="0"/>
    <n v="109.81"/>
    <n v="0"/>
    <s v="XL"/>
    <x v="3"/>
    <x v="2"/>
    <x v="3"/>
  </r>
  <r>
    <x v="629"/>
    <x v="4"/>
    <x v="5"/>
    <x v="2"/>
    <s v="null"/>
    <s v="Black"/>
    <n v="47.7"/>
    <n v="0"/>
    <x v="623"/>
    <d v="2025-08-06T00:00:00"/>
    <x v="7"/>
    <n v="2.2999999999999998"/>
    <n v="2.2999999999999998"/>
    <b v="0"/>
    <s v="null"/>
    <s v="No Return"/>
    <n v="667.80000000000007"/>
    <n v="2025"/>
    <s v="August"/>
    <n v="0"/>
    <n v="47.7"/>
    <n v="0"/>
    <s v="No Size"/>
    <x v="3"/>
    <x v="1"/>
    <x v="1"/>
  </r>
  <r>
    <x v="630"/>
    <x v="1"/>
    <x v="2"/>
    <x v="1"/>
    <s v="S"/>
    <s v="Red"/>
    <n v="96.08"/>
    <n v="0"/>
    <x v="624"/>
    <d v="2025-08-06T00:00:00"/>
    <x v="11"/>
    <n v="2.5"/>
    <n v="2.5"/>
    <b v="0"/>
    <s v="null"/>
    <s v="No Return"/>
    <n v="672.56"/>
    <n v="2025"/>
    <s v="August"/>
    <n v="0"/>
    <n v="96.08"/>
    <n v="0"/>
    <s v="S"/>
    <x v="1"/>
    <x v="1"/>
    <x v="1"/>
  </r>
  <r>
    <x v="631"/>
    <x v="1"/>
    <x v="4"/>
    <x v="1"/>
    <s v="XS"/>
    <s v="Brown"/>
    <n v="28"/>
    <n v="2.6"/>
    <x v="625"/>
    <d v="2025-08-06T00:00:00"/>
    <x v="1"/>
    <s v="null"/>
    <n v="3"/>
    <b v="0"/>
    <s v="null"/>
    <s v="No Return"/>
    <n v="54.543999999999997"/>
    <n v="2025"/>
    <s v="August"/>
    <n v="0.72800000000000009"/>
    <n v="27.271999999999998"/>
    <n v="0"/>
    <s v="XS"/>
    <x v="1"/>
    <x v="1"/>
    <x v="0"/>
  </r>
  <r>
    <x v="632"/>
    <x v="4"/>
    <x v="0"/>
    <x v="1"/>
    <s v="S"/>
    <s v="Brown"/>
    <n v="52.43"/>
    <n v="6.4"/>
    <x v="626"/>
    <d v="2025-08-06T00:00:00"/>
    <x v="15"/>
    <n v="2.6"/>
    <n v="2.6"/>
    <b v="0"/>
    <s v="null"/>
    <s v="No Return"/>
    <n v="2061.1281599999998"/>
    <n v="2025"/>
    <s v="August"/>
    <n v="3.3555199999999998"/>
    <n v="49.074479999999994"/>
    <n v="0"/>
    <s v="S"/>
    <x v="0"/>
    <x v="0"/>
    <x v="1"/>
  </r>
  <r>
    <x v="633"/>
    <x v="2"/>
    <x v="6"/>
    <x v="3"/>
    <s v="null"/>
    <s v="Pink"/>
    <n v="67.95"/>
    <n v="18.3"/>
    <x v="627"/>
    <d v="2025-08-06T00:00:00"/>
    <x v="0"/>
    <s v="null"/>
    <n v="3"/>
    <b v="0"/>
    <s v="null"/>
    <s v="No Return"/>
    <n v="2054.0605500000001"/>
    <n v="2025"/>
    <s v="August"/>
    <n v="12.434850000000001"/>
    <n v="55.515149999999998"/>
    <n v="0"/>
    <s v="No Size"/>
    <x v="0"/>
    <x v="0"/>
    <x v="0"/>
  </r>
  <r>
    <x v="634"/>
    <x v="5"/>
    <x v="5"/>
    <x v="2"/>
    <s v="null"/>
    <s v="Red"/>
    <n v="131.91999999999999"/>
    <n v="0"/>
    <x v="628"/>
    <d v="2025-08-06T00:00:00"/>
    <x v="4"/>
    <n v="2.5"/>
    <n v="2.5"/>
    <b v="0"/>
    <s v="null"/>
    <s v="No Return"/>
    <n v="1319.1999999999998"/>
    <n v="2025"/>
    <s v="August"/>
    <n v="0"/>
    <n v="131.91999999999999"/>
    <n v="0"/>
    <s v="No Size"/>
    <x v="3"/>
    <x v="1"/>
    <x v="1"/>
  </r>
  <r>
    <x v="635"/>
    <x v="0"/>
    <x v="5"/>
    <x v="0"/>
    <s v="XS"/>
    <s v="White"/>
    <n v="205.77"/>
    <n v="0"/>
    <x v="629"/>
    <d v="2025-01-31T00:00:00"/>
    <x v="5"/>
    <n v="1"/>
    <n v="1"/>
    <b v="0"/>
    <s v="null"/>
    <s v="No Return"/>
    <n v="7819.26"/>
    <n v="2025"/>
    <s v="January"/>
    <n v="0"/>
    <n v="205.77"/>
    <n v="0"/>
    <s v="XS"/>
    <x v="0"/>
    <x v="0"/>
    <x v="3"/>
  </r>
  <r>
    <x v="636"/>
    <x v="1"/>
    <x v="1"/>
    <x v="1"/>
    <s v="XL"/>
    <s v="White"/>
    <n v="97.88"/>
    <n v="11.3"/>
    <x v="630"/>
    <d v="2025-08-06T00:00:00"/>
    <x v="33"/>
    <n v="1.3"/>
    <n v="1.3"/>
    <b v="0"/>
    <s v="null"/>
    <s v="No Return"/>
    <n v="2344.1281199999999"/>
    <n v="2025"/>
    <s v="August"/>
    <n v="11.06044"/>
    <n v="86.819559999999996"/>
    <n v="0"/>
    <s v="XL"/>
    <x v="2"/>
    <x v="2"/>
    <x v="3"/>
  </r>
  <r>
    <x v="637"/>
    <x v="3"/>
    <x v="0"/>
    <x v="3"/>
    <s v="L"/>
    <s v="Gray"/>
    <n v="109.55"/>
    <n v="0"/>
    <x v="631"/>
    <d v="2025-08-06T00:00:00"/>
    <x v="23"/>
    <n v="1.4"/>
    <n v="1.4"/>
    <b v="0"/>
    <s v="null"/>
    <s v="No Return"/>
    <n v="3505.6"/>
    <n v="2025"/>
    <s v="August"/>
    <n v="0"/>
    <n v="109.55"/>
    <n v="0"/>
    <s v="L"/>
    <x v="0"/>
    <x v="2"/>
    <x v="3"/>
  </r>
  <r>
    <x v="638"/>
    <x v="4"/>
    <x v="0"/>
    <x v="2"/>
    <s v="L"/>
    <s v="Gray"/>
    <n v="52.94"/>
    <n v="10.6"/>
    <x v="632"/>
    <d v="2025-08-06T00:00:00"/>
    <x v="29"/>
    <n v="2.7"/>
    <n v="2.7"/>
    <b v="0"/>
    <s v="null"/>
    <s v="No Return"/>
    <n v="2366.4179999999997"/>
    <n v="2025"/>
    <s v="August"/>
    <n v="5.6116399999999995"/>
    <n v="47.328359999999996"/>
    <n v="0"/>
    <s v="L"/>
    <x v="0"/>
    <x v="0"/>
    <x v="1"/>
  </r>
  <r>
    <x v="639"/>
    <x v="4"/>
    <x v="2"/>
    <x v="1"/>
    <s v="XS"/>
    <s v="Pink"/>
    <n v="70.83"/>
    <n v="18"/>
    <x v="633"/>
    <d v="2025-08-06T00:00:00"/>
    <x v="30"/>
    <n v="2.9"/>
    <n v="2.9"/>
    <b v="0"/>
    <s v="null"/>
    <s v="No Return"/>
    <n v="1219.6926000000001"/>
    <n v="2025"/>
    <s v="August"/>
    <n v="12.7494"/>
    <n v="58.080600000000004"/>
    <n v="0"/>
    <s v="XS"/>
    <x v="2"/>
    <x v="2"/>
    <x v="1"/>
  </r>
  <r>
    <x v="640"/>
    <x v="5"/>
    <x v="3"/>
    <x v="2"/>
    <s v="L"/>
    <s v="Navy"/>
    <n v="53.17"/>
    <n v="0"/>
    <x v="634"/>
    <d v="2025-08-06T00:00:00"/>
    <x v="7"/>
    <n v="4.5"/>
    <n v="4.5"/>
    <b v="1"/>
    <s v="Changed Mind"/>
    <s v="Changed Mind"/>
    <n v="744.38"/>
    <n v="2025"/>
    <s v="August"/>
    <n v="0"/>
    <n v="53.17"/>
    <n v="1"/>
    <s v="L"/>
    <x v="3"/>
    <x v="1"/>
    <x v="2"/>
  </r>
  <r>
    <x v="641"/>
    <x v="4"/>
    <x v="2"/>
    <x v="3"/>
    <s v="XS"/>
    <s v="Beige"/>
    <n v="119.56"/>
    <n v="46.2"/>
    <x v="635"/>
    <d v="2025-08-06T00:00:00"/>
    <x v="7"/>
    <s v="null"/>
    <n v="3"/>
    <b v="0"/>
    <s v="null"/>
    <s v="No Return"/>
    <n v="900.52592000000016"/>
    <n v="2025"/>
    <s v="August"/>
    <n v="55.236720000000005"/>
    <n v="64.323280000000011"/>
    <n v="0"/>
    <s v="XS"/>
    <x v="3"/>
    <x v="1"/>
    <x v="0"/>
  </r>
  <r>
    <x v="642"/>
    <x v="5"/>
    <x v="3"/>
    <x v="1"/>
    <s v="S"/>
    <s v="Blue"/>
    <n v="144.43"/>
    <n v="0"/>
    <x v="636"/>
    <d v="2025-08-06T00:00:00"/>
    <x v="44"/>
    <n v="3.6"/>
    <n v="3.6"/>
    <b v="0"/>
    <s v="null"/>
    <s v="No Return"/>
    <n v="5921.63"/>
    <n v="2025"/>
    <s v="August"/>
    <n v="0"/>
    <n v="144.43"/>
    <n v="0"/>
    <s v="S"/>
    <x v="0"/>
    <x v="0"/>
    <x v="0"/>
  </r>
  <r>
    <x v="643"/>
    <x v="0"/>
    <x v="3"/>
    <x v="0"/>
    <s v="S"/>
    <s v="Purple"/>
    <n v="172.93"/>
    <n v="0"/>
    <x v="637"/>
    <d v="2025-04-12T00:00:00"/>
    <x v="9"/>
    <n v="4.7"/>
    <n v="4.7"/>
    <b v="1"/>
    <s v="Quality Issue"/>
    <s v="Quality Issue"/>
    <n v="7435.9900000000007"/>
    <n v="2025"/>
    <s v="April"/>
    <n v="0"/>
    <n v="172.93"/>
    <n v="1"/>
    <s v="S"/>
    <x v="0"/>
    <x v="0"/>
    <x v="2"/>
  </r>
  <r>
    <x v="644"/>
    <x v="0"/>
    <x v="6"/>
    <x v="1"/>
    <s v="XL"/>
    <s v="Beige"/>
    <n v="191.95"/>
    <n v="40.4"/>
    <x v="638"/>
    <d v="2025-08-06T00:00:00"/>
    <x v="30"/>
    <n v="2.9"/>
    <n v="2.9"/>
    <b v="0"/>
    <s v="null"/>
    <s v="No Return"/>
    <n v="2402.4462000000003"/>
    <n v="2025"/>
    <s v="August"/>
    <n v="77.547799999999995"/>
    <n v="114.40220000000001"/>
    <n v="0"/>
    <s v="XL"/>
    <x v="2"/>
    <x v="2"/>
    <x v="1"/>
  </r>
  <r>
    <x v="645"/>
    <x v="5"/>
    <x v="4"/>
    <x v="1"/>
    <s v="M"/>
    <s v="Black"/>
    <n v="128.56"/>
    <n v="0"/>
    <x v="639"/>
    <d v="2025-08-06T00:00:00"/>
    <x v="41"/>
    <n v="2.4"/>
    <n v="2.4"/>
    <b v="0"/>
    <s v="null"/>
    <s v="No Return"/>
    <n v="5785.2"/>
    <n v="2025"/>
    <s v="August"/>
    <n v="0"/>
    <n v="128.56"/>
    <n v="0"/>
    <s v="M"/>
    <x v="0"/>
    <x v="0"/>
    <x v="1"/>
  </r>
  <r>
    <x v="646"/>
    <x v="5"/>
    <x v="4"/>
    <x v="3"/>
    <s v="L"/>
    <s v="White"/>
    <n v="123.08"/>
    <n v="53"/>
    <x v="97"/>
    <d v="2025-08-06T00:00:00"/>
    <x v="5"/>
    <n v="2.5"/>
    <n v="2.5"/>
    <b v="0"/>
    <s v="null"/>
    <s v="No Return"/>
    <n v="2198.2087999999999"/>
    <n v="2025"/>
    <s v="August"/>
    <n v="65.232399999999998"/>
    <n v="57.847599999999993"/>
    <n v="0"/>
    <s v="L"/>
    <x v="0"/>
    <x v="0"/>
    <x v="1"/>
  </r>
  <r>
    <x v="647"/>
    <x v="0"/>
    <x v="5"/>
    <x v="0"/>
    <s v="S"/>
    <s v="Purple"/>
    <n v="119.78"/>
    <n v="0"/>
    <x v="640"/>
    <d v="2025-04-04T00:00:00"/>
    <x v="2"/>
    <n v="1.5"/>
    <n v="1.5"/>
    <b v="1"/>
    <s v="Color Mismatch"/>
    <s v="Color Mismatch"/>
    <n v="2635.16"/>
    <n v="2025"/>
    <s v="April"/>
    <n v="0"/>
    <n v="119.78"/>
    <n v="1"/>
    <s v="S"/>
    <x v="2"/>
    <x v="2"/>
    <x v="3"/>
  </r>
  <r>
    <x v="648"/>
    <x v="4"/>
    <x v="2"/>
    <x v="3"/>
    <s v="XS"/>
    <s v="White"/>
    <n v="110.6"/>
    <n v="0"/>
    <x v="641"/>
    <d v="2025-08-06T00:00:00"/>
    <x v="32"/>
    <s v="null"/>
    <n v="3"/>
    <b v="1"/>
    <s v="Color Mismatch"/>
    <s v="Color Mismatch"/>
    <n v="2101.4"/>
    <n v="2025"/>
    <s v="August"/>
    <n v="0"/>
    <n v="110.6"/>
    <n v="1"/>
    <s v="XS"/>
    <x v="3"/>
    <x v="2"/>
    <x v="0"/>
  </r>
  <r>
    <x v="649"/>
    <x v="1"/>
    <x v="0"/>
    <x v="0"/>
    <s v="S"/>
    <s v="Purple"/>
    <n v="58.16"/>
    <n v="0"/>
    <x v="642"/>
    <d v="2025-07-02T00:00:00"/>
    <x v="48"/>
    <n v="4.0999999999999996"/>
    <n v="4.0999999999999996"/>
    <b v="0"/>
    <s v="null"/>
    <s v="No Return"/>
    <n v="1686.6399999999999"/>
    <n v="2025"/>
    <s v="July"/>
    <n v="0"/>
    <n v="58.16"/>
    <n v="0"/>
    <s v="S"/>
    <x v="2"/>
    <x v="2"/>
    <x v="2"/>
  </r>
  <r>
    <x v="650"/>
    <x v="0"/>
    <x v="3"/>
    <x v="2"/>
    <s v="S"/>
    <s v="Green"/>
    <n v="208.82"/>
    <n v="0"/>
    <x v="643"/>
    <d v="2025-08-06T00:00:00"/>
    <x v="41"/>
    <n v="1.8"/>
    <n v="1.8"/>
    <b v="0"/>
    <s v="null"/>
    <s v="No Return"/>
    <n v="9396.9"/>
    <n v="2025"/>
    <s v="August"/>
    <n v="0"/>
    <n v="208.82"/>
    <n v="0"/>
    <s v="S"/>
    <x v="0"/>
    <x v="0"/>
    <x v="3"/>
  </r>
  <r>
    <x v="651"/>
    <x v="3"/>
    <x v="5"/>
    <x v="1"/>
    <s v="M"/>
    <s v="Black"/>
    <n v="192.74"/>
    <n v="0"/>
    <x v="644"/>
    <d v="2025-08-06T00:00:00"/>
    <x v="9"/>
    <n v="4.3"/>
    <n v="4.3"/>
    <b v="0"/>
    <s v="null"/>
    <s v="No Return"/>
    <n v="8287.82"/>
    <n v="2025"/>
    <s v="August"/>
    <n v="0"/>
    <n v="192.74"/>
    <n v="0"/>
    <s v="M"/>
    <x v="0"/>
    <x v="0"/>
    <x v="2"/>
  </r>
  <r>
    <x v="652"/>
    <x v="2"/>
    <x v="6"/>
    <x v="2"/>
    <s v="null"/>
    <s v="Red"/>
    <n v="71.819999999999993"/>
    <n v="18.399999999999999"/>
    <x v="645"/>
    <d v="2025-08-06T00:00:00"/>
    <x v="29"/>
    <n v="1.9"/>
    <n v="1.9"/>
    <b v="0"/>
    <s v="null"/>
    <s v="No Return"/>
    <n v="2930.2559999999999"/>
    <n v="2025"/>
    <s v="August"/>
    <n v="13.214879999999999"/>
    <n v="58.605119999999999"/>
    <n v="0"/>
    <s v="No Size"/>
    <x v="0"/>
    <x v="0"/>
    <x v="3"/>
  </r>
  <r>
    <x v="653"/>
    <x v="3"/>
    <x v="0"/>
    <x v="3"/>
    <s v="XS"/>
    <s v="Red"/>
    <n v="145.4"/>
    <n v="0"/>
    <x v="646"/>
    <d v="2025-08-06T00:00:00"/>
    <x v="7"/>
    <n v="2"/>
    <n v="2"/>
    <b v="0"/>
    <s v="null"/>
    <s v="No Return"/>
    <n v="2035.6000000000001"/>
    <n v="2025"/>
    <s v="August"/>
    <n v="0"/>
    <n v="145.4"/>
    <n v="0"/>
    <s v="XS"/>
    <x v="3"/>
    <x v="1"/>
    <x v="1"/>
  </r>
  <r>
    <x v="654"/>
    <x v="4"/>
    <x v="3"/>
    <x v="3"/>
    <s v="XXL"/>
    <s v="Brown"/>
    <n v="51.94"/>
    <n v="0"/>
    <x v="647"/>
    <d v="2025-08-06T00:00:00"/>
    <x v="45"/>
    <n v="3.2"/>
    <n v="3.2"/>
    <b v="0"/>
    <s v="null"/>
    <s v="No Return"/>
    <n v="467.46"/>
    <n v="2025"/>
    <s v="August"/>
    <n v="0"/>
    <n v="51.94"/>
    <n v="0"/>
    <s v="XXL"/>
    <x v="1"/>
    <x v="1"/>
    <x v="0"/>
  </r>
  <r>
    <x v="655"/>
    <x v="2"/>
    <x v="5"/>
    <x v="0"/>
    <s v="null"/>
    <s v="Black"/>
    <n v="77.48"/>
    <n v="0"/>
    <x v="648"/>
    <d v="2024-10-07T00:00:00"/>
    <x v="37"/>
    <n v="3.3"/>
    <n v="3.3"/>
    <b v="1"/>
    <s v="Quality Issue"/>
    <s v="Quality Issue"/>
    <n v="3796.52"/>
    <n v="2024"/>
    <s v="October"/>
    <n v="0"/>
    <n v="77.48"/>
    <n v="1"/>
    <s v="No Size"/>
    <x v="0"/>
    <x v="0"/>
    <x v="0"/>
  </r>
  <r>
    <x v="656"/>
    <x v="5"/>
    <x v="3"/>
    <x v="3"/>
    <s v="L"/>
    <s v="Black"/>
    <n v="59.66"/>
    <n v="45.2"/>
    <x v="649"/>
    <d v="2025-08-06T00:00:00"/>
    <x v="7"/>
    <n v="2.6"/>
    <n v="2.6"/>
    <b v="0"/>
    <s v="null"/>
    <s v="No Return"/>
    <n v="457.71152000000001"/>
    <n v="2025"/>
    <s v="August"/>
    <n v="26.96632"/>
    <n v="32.693680000000001"/>
    <n v="0"/>
    <s v="L"/>
    <x v="3"/>
    <x v="1"/>
    <x v="1"/>
  </r>
  <r>
    <x v="657"/>
    <x v="4"/>
    <x v="1"/>
    <x v="3"/>
    <s v="S"/>
    <s v="Red"/>
    <n v="102.07"/>
    <n v="0"/>
    <x v="650"/>
    <d v="2025-08-06T00:00:00"/>
    <x v="42"/>
    <s v="null"/>
    <n v="3"/>
    <b v="1"/>
    <s v="Color Mismatch"/>
    <s v="Color Mismatch"/>
    <n v="2653.8199999999997"/>
    <n v="2025"/>
    <s v="August"/>
    <n v="0"/>
    <n v="102.07"/>
    <n v="1"/>
    <s v="S"/>
    <x v="2"/>
    <x v="2"/>
    <x v="0"/>
  </r>
  <r>
    <x v="658"/>
    <x v="2"/>
    <x v="2"/>
    <x v="0"/>
    <s v="null"/>
    <s v="Gray"/>
    <n v="48.57"/>
    <n v="0"/>
    <x v="651"/>
    <d v="2024-12-06T00:00:00"/>
    <x v="43"/>
    <n v="4.7"/>
    <n v="4.7"/>
    <b v="0"/>
    <s v="null"/>
    <s v="No Return"/>
    <n v="582.84"/>
    <n v="2024"/>
    <s v="December"/>
    <n v="0"/>
    <n v="48.57"/>
    <n v="0"/>
    <s v="No Size"/>
    <x v="3"/>
    <x v="1"/>
    <x v="2"/>
  </r>
  <r>
    <x v="659"/>
    <x v="3"/>
    <x v="6"/>
    <x v="3"/>
    <s v="M"/>
    <s v="Navy"/>
    <n v="121.55"/>
    <n v="0"/>
    <x v="652"/>
    <d v="2025-08-06T00:00:00"/>
    <x v="13"/>
    <s v="null"/>
    <n v="3"/>
    <b v="1"/>
    <s v="Damaged"/>
    <s v="Damaged"/>
    <n v="1944.8"/>
    <n v="2025"/>
    <s v="August"/>
    <n v="0"/>
    <n v="121.55"/>
    <n v="1"/>
    <s v="M"/>
    <x v="3"/>
    <x v="2"/>
    <x v="0"/>
  </r>
  <r>
    <x v="660"/>
    <x v="2"/>
    <x v="5"/>
    <x v="1"/>
    <s v="null"/>
    <s v="Navy"/>
    <n v="59.22"/>
    <n v="44.8"/>
    <x v="649"/>
    <d v="2025-08-06T00:00:00"/>
    <x v="30"/>
    <n v="2"/>
    <n v="2"/>
    <b v="0"/>
    <s v="null"/>
    <s v="No Return"/>
    <n v="686.47824000000014"/>
    <n v="2025"/>
    <s v="August"/>
    <n v="26.530559999999998"/>
    <n v="32.689440000000005"/>
    <n v="0"/>
    <s v="No Size"/>
    <x v="2"/>
    <x v="2"/>
    <x v="1"/>
  </r>
  <r>
    <x v="661"/>
    <x v="1"/>
    <x v="5"/>
    <x v="0"/>
    <s v="XS"/>
    <s v="Beige"/>
    <n v="58.5"/>
    <n v="2.1"/>
    <x v="653"/>
    <d v="2025-05-23T00:00:00"/>
    <x v="47"/>
    <n v="3.9"/>
    <n v="3.9"/>
    <b v="0"/>
    <s v="null"/>
    <s v="No Return"/>
    <n v="1374.5159999999998"/>
    <n v="2025"/>
    <s v="May"/>
    <n v="1.2285000000000001"/>
    <n v="57.271499999999996"/>
    <n v="0"/>
    <s v="XS"/>
    <x v="2"/>
    <x v="2"/>
    <x v="0"/>
  </r>
  <r>
    <x v="662"/>
    <x v="2"/>
    <x v="7"/>
    <x v="2"/>
    <s v="null"/>
    <s v="Green"/>
    <n v="73.849999999999994"/>
    <n v="0"/>
    <x v="654"/>
    <d v="2025-08-06T00:00:00"/>
    <x v="16"/>
    <n v="2"/>
    <n v="2"/>
    <b v="0"/>
    <s v="null"/>
    <s v="No Return"/>
    <n v="3397.1"/>
    <n v="2025"/>
    <s v="August"/>
    <n v="0"/>
    <n v="73.849999999999994"/>
    <n v="0"/>
    <s v="No Size"/>
    <x v="0"/>
    <x v="0"/>
    <x v="1"/>
  </r>
  <r>
    <x v="663"/>
    <x v="4"/>
    <x v="4"/>
    <x v="3"/>
    <s v="XXL"/>
    <s v="Red"/>
    <n v="114.32"/>
    <n v="36.5"/>
    <x v="473"/>
    <d v="2025-08-06T00:00:00"/>
    <x v="44"/>
    <n v="4.0999999999999996"/>
    <n v="4.0999999999999996"/>
    <b v="0"/>
    <s v="null"/>
    <s v="No Return"/>
    <n v="2976.3211999999999"/>
    <n v="2025"/>
    <s v="August"/>
    <n v="41.726799999999997"/>
    <n v="72.593199999999996"/>
    <n v="0"/>
    <s v="XXL"/>
    <x v="0"/>
    <x v="0"/>
    <x v="2"/>
  </r>
  <r>
    <x v="664"/>
    <x v="4"/>
    <x v="7"/>
    <x v="3"/>
    <s v="XS"/>
    <s v="Gray"/>
    <n v="91.4"/>
    <n v="11"/>
    <x v="655"/>
    <d v="2025-08-06T00:00:00"/>
    <x v="49"/>
    <n v="1.6"/>
    <n v="1.6"/>
    <b v="0"/>
    <s v="null"/>
    <s v="No Return"/>
    <n v="1464.2280000000001"/>
    <n v="2025"/>
    <s v="August"/>
    <n v="10.054"/>
    <n v="81.346000000000004"/>
    <n v="0"/>
    <s v="XS"/>
    <x v="3"/>
    <x v="2"/>
    <x v="3"/>
  </r>
  <r>
    <x v="665"/>
    <x v="2"/>
    <x v="7"/>
    <x v="1"/>
    <s v="null"/>
    <s v="Navy"/>
    <n v="69.77"/>
    <n v="0"/>
    <x v="656"/>
    <d v="2025-08-06T00:00:00"/>
    <x v="35"/>
    <s v="null"/>
    <n v="3"/>
    <b v="1"/>
    <s v="Color Mismatch"/>
    <s v="Color Mismatch"/>
    <n v="2093.1"/>
    <n v="2025"/>
    <s v="August"/>
    <n v="0"/>
    <n v="69.77"/>
    <n v="1"/>
    <s v="No Size"/>
    <x v="0"/>
    <x v="2"/>
    <x v="0"/>
  </r>
  <r>
    <x v="666"/>
    <x v="1"/>
    <x v="4"/>
    <x v="3"/>
    <s v="L"/>
    <s v="Black"/>
    <n v="72.95"/>
    <n v="0"/>
    <x v="657"/>
    <d v="2025-08-06T00:00:00"/>
    <x v="33"/>
    <n v="4.8"/>
    <n v="4.8"/>
    <b v="0"/>
    <s v="null"/>
    <s v="No Return"/>
    <n v="1969.65"/>
    <n v="2025"/>
    <s v="August"/>
    <n v="0"/>
    <n v="72.95"/>
    <n v="0"/>
    <s v="L"/>
    <x v="2"/>
    <x v="2"/>
    <x v="2"/>
  </r>
  <r>
    <x v="667"/>
    <x v="4"/>
    <x v="5"/>
    <x v="3"/>
    <s v="XL"/>
    <s v="Beige"/>
    <n v="63.99"/>
    <n v="42.2"/>
    <x v="658"/>
    <d v="2025-08-06T00:00:00"/>
    <x v="31"/>
    <n v="3.2"/>
    <n v="3.2"/>
    <b v="0"/>
    <s v="null"/>
    <s v="No Return"/>
    <n v="1294.5176999999999"/>
    <n v="2025"/>
    <s v="August"/>
    <n v="27.003780000000003"/>
    <n v="36.986219999999996"/>
    <n v="0"/>
    <s v="XL"/>
    <x v="0"/>
    <x v="2"/>
    <x v="0"/>
  </r>
  <r>
    <x v="668"/>
    <x v="5"/>
    <x v="2"/>
    <x v="3"/>
    <s v="XL"/>
    <s v="Blue"/>
    <n v="74.84"/>
    <n v="51.9"/>
    <x v="659"/>
    <d v="2025-08-06T00:00:00"/>
    <x v="31"/>
    <n v="2.5"/>
    <n v="2.5"/>
    <b v="0"/>
    <s v="null"/>
    <s v="No Return"/>
    <n v="1259.9314000000002"/>
    <n v="2025"/>
    <s v="August"/>
    <n v="38.84196"/>
    <n v="35.998040000000003"/>
    <n v="0"/>
    <s v="XL"/>
    <x v="0"/>
    <x v="2"/>
    <x v="1"/>
  </r>
  <r>
    <x v="669"/>
    <x v="0"/>
    <x v="4"/>
    <x v="0"/>
    <s v="XS"/>
    <s v="Black"/>
    <n v="158.84"/>
    <n v="0"/>
    <x v="660"/>
    <d v="2025-04-16T00:00:00"/>
    <x v="35"/>
    <n v="4.5999999999999996"/>
    <n v="4.5999999999999996"/>
    <b v="0"/>
    <s v="null"/>
    <s v="No Return"/>
    <n v="4765.2"/>
    <n v="2025"/>
    <s v="April"/>
    <n v="0"/>
    <n v="158.84"/>
    <n v="0"/>
    <s v="XS"/>
    <x v="0"/>
    <x v="2"/>
    <x v="2"/>
  </r>
  <r>
    <x v="670"/>
    <x v="3"/>
    <x v="3"/>
    <x v="0"/>
    <s v="M"/>
    <s v="Brown"/>
    <n v="96.36"/>
    <n v="58.6"/>
    <x v="661"/>
    <d v="2025-02-10T00:00:00"/>
    <x v="13"/>
    <n v="3.9"/>
    <n v="3.9"/>
    <b v="0"/>
    <s v="null"/>
    <s v="No Return"/>
    <n v="638.2886400000001"/>
    <n v="2025"/>
    <s v="February"/>
    <n v="56.466959999999993"/>
    <n v="39.893040000000006"/>
    <n v="0"/>
    <s v="M"/>
    <x v="3"/>
    <x v="2"/>
    <x v="0"/>
  </r>
  <r>
    <x v="671"/>
    <x v="4"/>
    <x v="4"/>
    <x v="0"/>
    <s v="XS"/>
    <s v="Purple"/>
    <n v="51.06"/>
    <n v="13.9"/>
    <x v="662"/>
    <d v="2024-08-16T00:00:00"/>
    <x v="13"/>
    <n v="1.3"/>
    <n v="1.3"/>
    <b v="0"/>
    <s v="null"/>
    <s v="No Return"/>
    <n v="703.40255999999999"/>
    <n v="2024"/>
    <s v="August"/>
    <n v="7.0973400000000009"/>
    <n v="43.96266"/>
    <n v="0"/>
    <s v="XS"/>
    <x v="3"/>
    <x v="2"/>
    <x v="3"/>
  </r>
  <r>
    <x v="672"/>
    <x v="4"/>
    <x v="2"/>
    <x v="3"/>
    <s v="L"/>
    <s v="Navy"/>
    <n v="49.75"/>
    <n v="26.4"/>
    <x v="663"/>
    <d v="2025-08-06T00:00:00"/>
    <x v="47"/>
    <n v="3.8"/>
    <n v="3.8"/>
    <b v="0"/>
    <s v="null"/>
    <s v="No Return"/>
    <n v="878.78399999999999"/>
    <n v="2025"/>
    <s v="August"/>
    <n v="13.134"/>
    <n v="36.616"/>
    <n v="0"/>
    <s v="L"/>
    <x v="2"/>
    <x v="2"/>
    <x v="0"/>
  </r>
  <r>
    <x v="673"/>
    <x v="5"/>
    <x v="3"/>
    <x v="0"/>
    <s v="XS"/>
    <s v="Pink"/>
    <n v="148.97999999999999"/>
    <n v="0"/>
    <x v="664"/>
    <d v="2024-10-26T00:00:00"/>
    <x v="26"/>
    <n v="2.2000000000000002"/>
    <n v="2.2000000000000002"/>
    <b v="1"/>
    <s v="Wrong Item"/>
    <s v="Wrong Item"/>
    <n v="1638.78"/>
    <n v="2024"/>
    <s v="October"/>
    <n v="0"/>
    <n v="148.97999999999999"/>
    <n v="1"/>
    <s v="XS"/>
    <x v="3"/>
    <x v="1"/>
    <x v="1"/>
  </r>
  <r>
    <x v="674"/>
    <x v="2"/>
    <x v="6"/>
    <x v="1"/>
    <s v="null"/>
    <s v="Gray"/>
    <n v="72.239999999999995"/>
    <n v="0"/>
    <x v="665"/>
    <d v="2025-08-06T00:00:00"/>
    <x v="31"/>
    <n v="4.0999999999999996"/>
    <n v="4.0999999999999996"/>
    <b v="0"/>
    <s v="null"/>
    <s v="No Return"/>
    <n v="2528.3999999999996"/>
    <n v="2025"/>
    <s v="August"/>
    <n v="0"/>
    <n v="72.239999999999995"/>
    <n v="0"/>
    <s v="No Size"/>
    <x v="0"/>
    <x v="2"/>
    <x v="2"/>
  </r>
  <r>
    <x v="675"/>
    <x v="1"/>
    <x v="3"/>
    <x v="1"/>
    <s v="XS"/>
    <s v="Blue"/>
    <n v="94.92"/>
    <n v="0"/>
    <x v="666"/>
    <d v="2025-08-06T00:00:00"/>
    <x v="20"/>
    <n v="3.3"/>
    <n v="3.3"/>
    <b v="0"/>
    <s v="null"/>
    <s v="No Return"/>
    <n v="474.6"/>
    <n v="2025"/>
    <s v="August"/>
    <n v="0"/>
    <n v="94.92"/>
    <n v="0"/>
    <s v="XS"/>
    <x v="1"/>
    <x v="1"/>
    <x v="0"/>
  </r>
  <r>
    <x v="676"/>
    <x v="0"/>
    <x v="2"/>
    <x v="2"/>
    <s v="XXL"/>
    <s v="Brown"/>
    <n v="91.08"/>
    <n v="0"/>
    <x v="667"/>
    <d v="2025-08-06T00:00:00"/>
    <x v="6"/>
    <n v="4.9000000000000004"/>
    <n v="4.9000000000000004"/>
    <b v="0"/>
    <s v="null"/>
    <s v="No Return"/>
    <n v="4280.76"/>
    <n v="2025"/>
    <s v="August"/>
    <n v="0"/>
    <n v="91.08"/>
    <n v="0"/>
    <s v="XXL"/>
    <x v="0"/>
    <x v="0"/>
    <x v="2"/>
  </r>
  <r>
    <x v="677"/>
    <x v="2"/>
    <x v="2"/>
    <x v="2"/>
    <s v="null"/>
    <s v="Brown"/>
    <n v="49.72"/>
    <n v="58.3"/>
    <x v="668"/>
    <d v="2025-08-06T00:00:00"/>
    <x v="46"/>
    <n v="1.6"/>
    <n v="1.6"/>
    <b v="0"/>
    <s v="null"/>
    <s v="No Return"/>
    <n v="82.932960000000008"/>
    <n v="2025"/>
    <s v="August"/>
    <n v="28.986759999999997"/>
    <n v="20.733240000000002"/>
    <n v="0"/>
    <s v="No Size"/>
    <x v="1"/>
    <x v="1"/>
    <x v="3"/>
  </r>
  <r>
    <x v="678"/>
    <x v="2"/>
    <x v="6"/>
    <x v="1"/>
    <s v="null"/>
    <s v="Purple"/>
    <n v="23.09"/>
    <n v="7.1"/>
    <x v="669"/>
    <d v="2025-08-06T00:00:00"/>
    <x v="26"/>
    <n v="1.2"/>
    <n v="1.2"/>
    <b v="0"/>
    <s v="null"/>
    <s v="No Return"/>
    <n v="235.95671000000002"/>
    <n v="2025"/>
    <s v="August"/>
    <n v="1.6393899999999999"/>
    <n v="21.450610000000001"/>
    <n v="0"/>
    <s v="No Size"/>
    <x v="3"/>
    <x v="1"/>
    <x v="3"/>
  </r>
  <r>
    <x v="679"/>
    <x v="2"/>
    <x v="0"/>
    <x v="0"/>
    <s v="null"/>
    <s v="Red"/>
    <n v="49.95"/>
    <n v="0"/>
    <x v="670"/>
    <d v="2024-09-17T00:00:00"/>
    <x v="48"/>
    <n v="4.3"/>
    <n v="4.3"/>
    <b v="0"/>
    <s v="null"/>
    <s v="No Return"/>
    <n v="1448.5500000000002"/>
    <n v="2024"/>
    <s v="September"/>
    <n v="0"/>
    <n v="49.95"/>
    <n v="0"/>
    <s v="No Size"/>
    <x v="2"/>
    <x v="2"/>
    <x v="2"/>
  </r>
  <r>
    <x v="680"/>
    <x v="2"/>
    <x v="7"/>
    <x v="1"/>
    <s v="null"/>
    <s v="Green"/>
    <n v="25.7"/>
    <n v="0"/>
    <x v="671"/>
    <d v="2025-08-06T00:00:00"/>
    <x v="5"/>
    <n v="3.2"/>
    <n v="3.2"/>
    <b v="1"/>
    <s v="Quality Issue"/>
    <s v="Quality Issue"/>
    <n v="976.6"/>
    <n v="2025"/>
    <s v="August"/>
    <n v="0"/>
    <n v="25.7"/>
    <n v="1"/>
    <s v="No Size"/>
    <x v="0"/>
    <x v="0"/>
    <x v="0"/>
  </r>
  <r>
    <x v="681"/>
    <x v="3"/>
    <x v="3"/>
    <x v="3"/>
    <s v="XS"/>
    <s v="Green"/>
    <n v="175.22"/>
    <n v="0"/>
    <x v="672"/>
    <d v="2025-08-06T00:00:00"/>
    <x v="38"/>
    <n v="4.9000000000000004"/>
    <n v="4.9000000000000004"/>
    <b v="0"/>
    <s v="null"/>
    <s v="No Return"/>
    <n v="1401.76"/>
    <n v="2025"/>
    <s v="August"/>
    <n v="0"/>
    <n v="175.22"/>
    <n v="0"/>
    <s v="XS"/>
    <x v="1"/>
    <x v="1"/>
    <x v="2"/>
  </r>
  <r>
    <x v="682"/>
    <x v="4"/>
    <x v="5"/>
    <x v="3"/>
    <s v="XS"/>
    <s v="Gray"/>
    <n v="37.57"/>
    <n v="0"/>
    <x v="673"/>
    <d v="2025-08-06T00:00:00"/>
    <x v="49"/>
    <n v="1.9"/>
    <n v="1.9"/>
    <b v="0"/>
    <s v="null"/>
    <s v="No Return"/>
    <n v="676.26"/>
    <n v="2025"/>
    <s v="August"/>
    <n v="0"/>
    <n v="37.57"/>
    <n v="0"/>
    <s v="XS"/>
    <x v="3"/>
    <x v="2"/>
    <x v="3"/>
  </r>
  <r>
    <x v="683"/>
    <x v="0"/>
    <x v="0"/>
    <x v="0"/>
    <s v="M"/>
    <s v="Green"/>
    <n v="245.87"/>
    <n v="0"/>
    <x v="674"/>
    <d v="2025-06-24T00:00:00"/>
    <x v="33"/>
    <n v="2.6"/>
    <n v="2.6"/>
    <b v="0"/>
    <s v="null"/>
    <s v="No Return"/>
    <n v="6638.49"/>
    <n v="2025"/>
    <s v="June"/>
    <n v="0"/>
    <n v="245.87"/>
    <n v="0"/>
    <s v="M"/>
    <x v="2"/>
    <x v="2"/>
    <x v="1"/>
  </r>
  <r>
    <x v="684"/>
    <x v="4"/>
    <x v="2"/>
    <x v="1"/>
    <s v="XS"/>
    <s v="Red"/>
    <n v="116.92"/>
    <n v="0"/>
    <x v="675"/>
    <d v="2025-08-06T00:00:00"/>
    <x v="28"/>
    <n v="3.2"/>
    <n v="3.2"/>
    <b v="0"/>
    <s v="null"/>
    <s v="No Return"/>
    <n v="1519.96"/>
    <n v="2025"/>
    <s v="August"/>
    <n v="0"/>
    <n v="116.92"/>
    <n v="0"/>
    <s v="XS"/>
    <x v="3"/>
    <x v="1"/>
    <x v="0"/>
  </r>
  <r>
    <x v="685"/>
    <x v="5"/>
    <x v="5"/>
    <x v="1"/>
    <s v="L"/>
    <s v="Pink"/>
    <n v="103.11"/>
    <n v="0"/>
    <x v="676"/>
    <d v="2025-08-06T00:00:00"/>
    <x v="12"/>
    <s v="null"/>
    <n v="3"/>
    <b v="0"/>
    <s v="null"/>
    <s v="No Return"/>
    <n v="1752.87"/>
    <n v="2025"/>
    <s v="August"/>
    <n v="0"/>
    <n v="103.11"/>
    <n v="0"/>
    <s v="L"/>
    <x v="3"/>
    <x v="2"/>
    <x v="0"/>
  </r>
  <r>
    <x v="686"/>
    <x v="0"/>
    <x v="1"/>
    <x v="2"/>
    <s v="M"/>
    <s v="Purple"/>
    <n v="238.89"/>
    <n v="0.5"/>
    <x v="677"/>
    <d v="2025-08-06T00:00:00"/>
    <x v="18"/>
    <n v="2.7"/>
    <n v="2.7"/>
    <b v="0"/>
    <s v="null"/>
    <s v="No Return"/>
    <n v="6655.4754000000003"/>
    <n v="2025"/>
    <s v="August"/>
    <n v="1.19445"/>
    <n v="237.69555"/>
    <n v="0"/>
    <s v="M"/>
    <x v="2"/>
    <x v="2"/>
    <x v="1"/>
  </r>
  <r>
    <x v="687"/>
    <x v="3"/>
    <x v="1"/>
    <x v="3"/>
    <s v="XS"/>
    <s v="Pink"/>
    <n v="86.81"/>
    <n v="12.6"/>
    <x v="678"/>
    <d v="2025-08-06T00:00:00"/>
    <x v="19"/>
    <n v="1.7"/>
    <n v="1.7"/>
    <b v="0"/>
    <s v="null"/>
    <s v="No Return"/>
    <n v="455.23163999999997"/>
    <n v="2025"/>
    <s v="August"/>
    <n v="10.93806"/>
    <n v="75.871939999999995"/>
    <n v="0"/>
    <s v="XS"/>
    <x v="1"/>
    <x v="1"/>
    <x v="3"/>
  </r>
  <r>
    <x v="688"/>
    <x v="4"/>
    <x v="3"/>
    <x v="3"/>
    <s v="XS"/>
    <s v="Blue"/>
    <n v="58.8"/>
    <n v="11.8"/>
    <x v="679"/>
    <d v="2025-08-06T00:00:00"/>
    <x v="38"/>
    <s v="null"/>
    <n v="3"/>
    <b v="0"/>
    <s v="null"/>
    <s v="No Return"/>
    <n v="414.89279999999997"/>
    <n v="2025"/>
    <s v="August"/>
    <n v="6.9383999999999997"/>
    <n v="51.861599999999996"/>
    <n v="0"/>
    <s v="XS"/>
    <x v="1"/>
    <x v="1"/>
    <x v="0"/>
  </r>
  <r>
    <x v="689"/>
    <x v="4"/>
    <x v="5"/>
    <x v="0"/>
    <s v="XL"/>
    <s v="Beige"/>
    <n v="41.65"/>
    <n v="52"/>
    <x v="680"/>
    <d v="2025-05-16T00:00:00"/>
    <x v="36"/>
    <n v="1.2"/>
    <n v="1.2"/>
    <b v="0"/>
    <s v="null"/>
    <s v="No Return"/>
    <n v="399.83999999999992"/>
    <n v="2025"/>
    <s v="May"/>
    <n v="21.658000000000001"/>
    <n v="19.991999999999997"/>
    <n v="0"/>
    <s v="XL"/>
    <x v="2"/>
    <x v="2"/>
    <x v="3"/>
  </r>
  <r>
    <x v="690"/>
    <x v="1"/>
    <x v="4"/>
    <x v="0"/>
    <s v="XL"/>
    <s v="Black"/>
    <n v="61.67"/>
    <n v="46.4"/>
    <x v="681"/>
    <d v="2025-07-15T00:00:00"/>
    <x v="29"/>
    <n v="2.7"/>
    <n v="2.7"/>
    <b v="0"/>
    <s v="null"/>
    <s v="No Return"/>
    <n v="1652.7560000000001"/>
    <n v="2025"/>
    <s v="July"/>
    <n v="28.614879999999999"/>
    <n v="33.055120000000002"/>
    <n v="0"/>
    <s v="XL"/>
    <x v="0"/>
    <x v="0"/>
    <x v="1"/>
  </r>
  <r>
    <x v="691"/>
    <x v="4"/>
    <x v="4"/>
    <x v="2"/>
    <s v="XS"/>
    <s v="Black"/>
    <n v="40.39"/>
    <n v="0"/>
    <x v="682"/>
    <d v="2025-08-06T00:00:00"/>
    <x v="13"/>
    <s v="null"/>
    <n v="3"/>
    <b v="0"/>
    <s v="null"/>
    <s v="No Return"/>
    <n v="646.24"/>
    <n v="2025"/>
    <s v="August"/>
    <n v="0"/>
    <n v="40.39"/>
    <n v="0"/>
    <s v="XS"/>
    <x v="3"/>
    <x v="2"/>
    <x v="0"/>
  </r>
  <r>
    <x v="692"/>
    <x v="1"/>
    <x v="5"/>
    <x v="2"/>
    <s v="XXL"/>
    <s v="Purple"/>
    <n v="95.13"/>
    <n v="45.4"/>
    <x v="647"/>
    <d v="2025-08-06T00:00:00"/>
    <x v="16"/>
    <n v="2.5"/>
    <n v="2.5"/>
    <b v="0"/>
    <s v="null"/>
    <s v="No Return"/>
    <n v="2389.2850800000001"/>
    <n v="2025"/>
    <s v="August"/>
    <n v="43.189019999999992"/>
    <n v="51.940980000000003"/>
    <n v="0"/>
    <s v="XXL"/>
    <x v="0"/>
    <x v="0"/>
    <x v="1"/>
  </r>
  <r>
    <x v="693"/>
    <x v="4"/>
    <x v="0"/>
    <x v="2"/>
    <s v="S"/>
    <s v="Green"/>
    <n v="115.14"/>
    <n v="0"/>
    <x v="683"/>
    <d v="2025-08-06T00:00:00"/>
    <x v="9"/>
    <n v="2.5"/>
    <n v="2.5"/>
    <b v="0"/>
    <s v="null"/>
    <s v="No Return"/>
    <n v="4951.0200000000004"/>
    <n v="2025"/>
    <s v="August"/>
    <n v="0"/>
    <n v="115.14"/>
    <n v="0"/>
    <s v="S"/>
    <x v="0"/>
    <x v="0"/>
    <x v="1"/>
  </r>
  <r>
    <x v="694"/>
    <x v="1"/>
    <x v="4"/>
    <x v="3"/>
    <s v="null"/>
    <s v="Beige"/>
    <n v="59.58"/>
    <n v="0"/>
    <x v="684"/>
    <d v="2025-08-06T00:00:00"/>
    <x v="33"/>
    <n v="3.3"/>
    <n v="3.3"/>
    <b v="0"/>
    <s v="null"/>
    <s v="No Return"/>
    <n v="1608.6599999999999"/>
    <n v="2025"/>
    <s v="August"/>
    <n v="0"/>
    <n v="59.58"/>
    <n v="0"/>
    <s v="No Size"/>
    <x v="2"/>
    <x v="2"/>
    <x v="0"/>
  </r>
  <r>
    <x v="695"/>
    <x v="3"/>
    <x v="1"/>
    <x v="0"/>
    <s v="M"/>
    <s v="Purple"/>
    <n v="169.89"/>
    <n v="0"/>
    <x v="685"/>
    <d v="2025-07-14T00:00:00"/>
    <x v="43"/>
    <n v="1.2"/>
    <n v="1.2"/>
    <b v="0"/>
    <s v="null"/>
    <s v="No Return"/>
    <n v="2038.6799999999998"/>
    <n v="2025"/>
    <s v="July"/>
    <n v="0"/>
    <n v="169.89"/>
    <n v="0"/>
    <s v="M"/>
    <x v="3"/>
    <x v="1"/>
    <x v="3"/>
  </r>
  <r>
    <x v="696"/>
    <x v="3"/>
    <x v="3"/>
    <x v="1"/>
    <s v="S"/>
    <s v="Black"/>
    <n v="117.38"/>
    <n v="22.5"/>
    <x v="686"/>
    <d v="2025-08-06T00:00:00"/>
    <x v="15"/>
    <n v="2.8"/>
    <n v="2.8"/>
    <b v="1"/>
    <s v="Color Mismatch"/>
    <s v="Color Mismatch"/>
    <n v="3820.7190000000001"/>
    <n v="2025"/>
    <s v="August"/>
    <n v="26.410499999999999"/>
    <n v="90.969499999999996"/>
    <n v="1"/>
    <s v="S"/>
    <x v="0"/>
    <x v="0"/>
    <x v="1"/>
  </r>
  <r>
    <x v="697"/>
    <x v="1"/>
    <x v="3"/>
    <x v="1"/>
    <s v="S"/>
    <s v="Pink"/>
    <n v="118.95"/>
    <n v="0"/>
    <x v="687"/>
    <d v="2025-08-06T00:00:00"/>
    <x v="49"/>
    <n v="1.9"/>
    <n v="1.9"/>
    <b v="1"/>
    <s v="Quality Issue"/>
    <s v="Quality Issue"/>
    <n v="2141.1"/>
    <n v="2025"/>
    <s v="August"/>
    <n v="0"/>
    <n v="118.95"/>
    <n v="1"/>
    <s v="S"/>
    <x v="3"/>
    <x v="2"/>
    <x v="3"/>
  </r>
  <r>
    <x v="698"/>
    <x v="2"/>
    <x v="1"/>
    <x v="2"/>
    <s v="null"/>
    <s v="Red"/>
    <n v="39.299999999999997"/>
    <n v="0"/>
    <x v="246"/>
    <d v="2025-08-06T00:00:00"/>
    <x v="10"/>
    <s v="null"/>
    <n v="3"/>
    <b v="0"/>
    <s v="null"/>
    <s v="No Return"/>
    <n v="1532.6999999999998"/>
    <n v="2025"/>
    <s v="August"/>
    <n v="0"/>
    <n v="39.299999999999997"/>
    <n v="0"/>
    <s v="No Size"/>
    <x v="0"/>
    <x v="0"/>
    <x v="0"/>
  </r>
  <r>
    <x v="699"/>
    <x v="1"/>
    <x v="4"/>
    <x v="1"/>
    <s v="L"/>
    <s v="Beige"/>
    <n v="74.3"/>
    <n v="0"/>
    <x v="688"/>
    <d v="2025-08-06T00:00:00"/>
    <x v="22"/>
    <n v="3.8"/>
    <n v="3.8"/>
    <b v="1"/>
    <s v="Wrong Item"/>
    <s v="Wrong Item"/>
    <n v="2303.2999999999997"/>
    <n v="2025"/>
    <s v="August"/>
    <n v="0"/>
    <n v="74.3"/>
    <n v="1"/>
    <s v="L"/>
    <x v="0"/>
    <x v="2"/>
    <x v="0"/>
  </r>
  <r>
    <x v="700"/>
    <x v="4"/>
    <x v="4"/>
    <x v="0"/>
    <s v="XS"/>
    <s v="Brown"/>
    <n v="62.97"/>
    <n v="0"/>
    <x v="689"/>
    <d v="2025-05-26T00:00:00"/>
    <x v="20"/>
    <n v="3.5"/>
    <n v="3.5"/>
    <b v="0"/>
    <s v="null"/>
    <s v="No Return"/>
    <n v="314.85000000000002"/>
    <n v="2025"/>
    <s v="May"/>
    <n v="0"/>
    <n v="62.97"/>
    <n v="0"/>
    <s v="XS"/>
    <x v="1"/>
    <x v="1"/>
    <x v="0"/>
  </r>
  <r>
    <x v="701"/>
    <x v="2"/>
    <x v="4"/>
    <x v="3"/>
    <s v="null"/>
    <s v="Gray"/>
    <n v="73.599999999999994"/>
    <n v="0"/>
    <x v="690"/>
    <d v="2025-08-06T00:00:00"/>
    <x v="14"/>
    <n v="1.8"/>
    <n v="1.8"/>
    <b v="0"/>
    <s v="null"/>
    <s v="No Return"/>
    <n v="73.599999999999994"/>
    <n v="2025"/>
    <s v="August"/>
    <n v="0"/>
    <n v="73.599999999999994"/>
    <n v="0"/>
    <s v="No Size"/>
    <x v="1"/>
    <x v="1"/>
    <x v="3"/>
  </r>
  <r>
    <x v="702"/>
    <x v="2"/>
    <x v="3"/>
    <x v="0"/>
    <s v="null"/>
    <s v="Black"/>
    <n v="77.849999999999994"/>
    <n v="34.9"/>
    <x v="691"/>
    <d v="2025-08-05T00:00:00"/>
    <x v="26"/>
    <s v="null"/>
    <n v="3"/>
    <b v="0"/>
    <s v="null"/>
    <s v="No Return"/>
    <n v="557.48384999999996"/>
    <n v="2025"/>
    <s v="August"/>
    <n v="27.169649999999997"/>
    <n v="50.680349999999997"/>
    <n v="0"/>
    <s v="No Size"/>
    <x v="3"/>
    <x v="1"/>
    <x v="0"/>
  </r>
  <r>
    <x v="703"/>
    <x v="1"/>
    <x v="7"/>
    <x v="3"/>
    <s v="null"/>
    <s v="Red"/>
    <n v="94.31"/>
    <n v="0"/>
    <x v="692"/>
    <d v="2025-08-06T00:00:00"/>
    <x v="36"/>
    <n v="3"/>
    <n v="3"/>
    <b v="0"/>
    <s v="null"/>
    <s v="No Return"/>
    <n v="1886.2"/>
    <n v="2025"/>
    <s v="August"/>
    <n v="0"/>
    <n v="94.31"/>
    <n v="0"/>
    <s v="No Size"/>
    <x v="2"/>
    <x v="2"/>
    <x v="0"/>
  </r>
  <r>
    <x v="704"/>
    <x v="4"/>
    <x v="5"/>
    <x v="0"/>
    <s v="null"/>
    <s v="Navy"/>
    <n v="60.36"/>
    <n v="0"/>
    <x v="693"/>
    <d v="2024-09-01T00:00:00"/>
    <x v="31"/>
    <n v="3.3"/>
    <n v="3.3"/>
    <b v="0"/>
    <s v="null"/>
    <s v="No Return"/>
    <n v="2112.6"/>
    <n v="2024"/>
    <s v="September"/>
    <n v="0"/>
    <n v="60.36"/>
    <n v="0"/>
    <s v="No Size"/>
    <x v="0"/>
    <x v="2"/>
    <x v="0"/>
  </r>
  <r>
    <x v="705"/>
    <x v="4"/>
    <x v="3"/>
    <x v="3"/>
    <s v="XXL"/>
    <s v="Brown"/>
    <n v="94.85"/>
    <n v="0"/>
    <x v="694"/>
    <d v="2025-08-06T00:00:00"/>
    <x v="18"/>
    <n v="1.5"/>
    <n v="1.5"/>
    <b v="0"/>
    <s v="null"/>
    <s v="No Return"/>
    <n v="2655.7999999999997"/>
    <n v="2025"/>
    <s v="August"/>
    <n v="0"/>
    <n v="94.85"/>
    <n v="0"/>
    <s v="XXL"/>
    <x v="2"/>
    <x v="2"/>
    <x v="3"/>
  </r>
  <r>
    <x v="706"/>
    <x v="2"/>
    <x v="1"/>
    <x v="1"/>
    <s v="null"/>
    <s v="Blue"/>
    <n v="30.52"/>
    <n v="7.9"/>
    <x v="695"/>
    <d v="2025-08-06T00:00:00"/>
    <x v="9"/>
    <n v="4.7"/>
    <n v="4.7"/>
    <b v="0"/>
    <s v="null"/>
    <s v="No Return"/>
    <n v="1208.6835599999999"/>
    <n v="2025"/>
    <s v="August"/>
    <n v="2.4110800000000001"/>
    <n v="28.108920000000001"/>
    <n v="0"/>
    <s v="No Size"/>
    <x v="0"/>
    <x v="0"/>
    <x v="2"/>
  </r>
  <r>
    <x v="707"/>
    <x v="5"/>
    <x v="3"/>
    <x v="3"/>
    <s v="XS"/>
    <s v="Navy"/>
    <n v="97.06"/>
    <n v="0"/>
    <x v="696"/>
    <d v="2025-08-06T00:00:00"/>
    <x v="47"/>
    <n v="3.9"/>
    <n v="3.9"/>
    <b v="0"/>
    <s v="null"/>
    <s v="No Return"/>
    <n v="2329.44"/>
    <n v="2025"/>
    <s v="August"/>
    <n v="0"/>
    <n v="97.06"/>
    <n v="0"/>
    <s v="XS"/>
    <x v="2"/>
    <x v="2"/>
    <x v="0"/>
  </r>
  <r>
    <x v="708"/>
    <x v="4"/>
    <x v="7"/>
    <x v="3"/>
    <s v="M"/>
    <s v="Purple"/>
    <n v="57.85"/>
    <n v="35.4"/>
    <x v="697"/>
    <d v="2025-08-06T00:00:00"/>
    <x v="12"/>
    <s v="null"/>
    <n v="3"/>
    <b v="0"/>
    <s v="null"/>
    <s v="No Return"/>
    <n v="635.30870000000004"/>
    <n v="2025"/>
    <s v="August"/>
    <n v="20.478899999999999"/>
    <n v="37.371100000000006"/>
    <n v="0"/>
    <s v="M"/>
    <x v="3"/>
    <x v="2"/>
    <x v="0"/>
  </r>
  <r>
    <x v="709"/>
    <x v="1"/>
    <x v="0"/>
    <x v="2"/>
    <s v="M"/>
    <s v="White"/>
    <n v="51.35"/>
    <n v="19.7"/>
    <x v="698"/>
    <d v="2025-08-06T00:00:00"/>
    <x v="10"/>
    <n v="1.3"/>
    <n v="1.3"/>
    <b v="0"/>
    <s v="null"/>
    <s v="No Return"/>
    <n v="1608.1279500000001"/>
    <n v="2025"/>
    <s v="August"/>
    <n v="10.11595"/>
    <n v="41.234050000000003"/>
    <n v="0"/>
    <s v="M"/>
    <x v="0"/>
    <x v="0"/>
    <x v="3"/>
  </r>
  <r>
    <x v="710"/>
    <x v="2"/>
    <x v="5"/>
    <x v="0"/>
    <s v="null"/>
    <s v="Black"/>
    <n v="61.34"/>
    <n v="45.4"/>
    <x v="399"/>
    <d v="2025-02-03T00:00:00"/>
    <x v="16"/>
    <s v="null"/>
    <n v="3"/>
    <b v="0"/>
    <s v="null"/>
    <s v="No Return"/>
    <n v="1540.6154400000003"/>
    <n v="2025"/>
    <s v="February"/>
    <n v="27.84836"/>
    <n v="33.491640000000004"/>
    <n v="0"/>
    <s v="No Size"/>
    <x v="0"/>
    <x v="0"/>
    <x v="0"/>
  </r>
  <r>
    <x v="711"/>
    <x v="0"/>
    <x v="2"/>
    <x v="3"/>
    <s v="L"/>
    <s v="Purple"/>
    <n v="189.28"/>
    <n v="0"/>
    <x v="699"/>
    <d v="2025-08-06T00:00:00"/>
    <x v="44"/>
    <n v="2.7"/>
    <n v="2.7"/>
    <b v="1"/>
    <s v="Wrong Item"/>
    <s v="Wrong Item"/>
    <n v="7760.4800000000005"/>
    <n v="2025"/>
    <s v="August"/>
    <n v="0"/>
    <n v="189.28"/>
    <n v="1"/>
    <s v="L"/>
    <x v="0"/>
    <x v="0"/>
    <x v="1"/>
  </r>
  <r>
    <x v="712"/>
    <x v="1"/>
    <x v="2"/>
    <x v="3"/>
    <s v="XXL"/>
    <s v="Purple"/>
    <n v="86.67"/>
    <n v="35.799999999999997"/>
    <x v="700"/>
    <d v="2025-08-06T00:00:00"/>
    <x v="1"/>
    <n v="4.9000000000000004"/>
    <n v="4.9000000000000004"/>
    <b v="0"/>
    <s v="null"/>
    <s v="No Return"/>
    <n v="111.28428000000001"/>
    <n v="2025"/>
    <s v="August"/>
    <n v="31.02786"/>
    <n v="55.642140000000005"/>
    <n v="0"/>
    <s v="XXL"/>
    <x v="1"/>
    <x v="1"/>
    <x v="2"/>
  </r>
  <r>
    <x v="713"/>
    <x v="4"/>
    <x v="5"/>
    <x v="0"/>
    <s v="S"/>
    <s v="Navy"/>
    <n v="102.84"/>
    <n v="0"/>
    <x v="701"/>
    <d v="2024-09-10T00:00:00"/>
    <x v="33"/>
    <n v="1.8"/>
    <n v="1.8"/>
    <b v="0"/>
    <s v="null"/>
    <s v="No Return"/>
    <n v="2776.6800000000003"/>
    <n v="2024"/>
    <s v="September"/>
    <n v="0"/>
    <n v="102.84"/>
    <n v="0"/>
    <s v="S"/>
    <x v="2"/>
    <x v="2"/>
    <x v="3"/>
  </r>
  <r>
    <x v="714"/>
    <x v="0"/>
    <x v="0"/>
    <x v="2"/>
    <s v="XXL"/>
    <s v="Green"/>
    <n v="225.21"/>
    <n v="0"/>
    <x v="702"/>
    <d v="2025-08-06T00:00:00"/>
    <x v="33"/>
    <n v="3.1"/>
    <n v="3.1"/>
    <b v="1"/>
    <s v="Changed Mind"/>
    <s v="Changed Mind"/>
    <n v="6080.67"/>
    <n v="2025"/>
    <s v="August"/>
    <n v="0"/>
    <n v="225.21"/>
    <n v="1"/>
    <s v="XXL"/>
    <x v="2"/>
    <x v="2"/>
    <x v="0"/>
  </r>
  <r>
    <x v="715"/>
    <x v="5"/>
    <x v="1"/>
    <x v="1"/>
    <s v="XL"/>
    <s v="Gray"/>
    <n v="48.91"/>
    <n v="27.8"/>
    <x v="703"/>
    <d v="2025-08-06T00:00:00"/>
    <x v="50"/>
    <n v="4.0999999999999996"/>
    <n v="4.0999999999999996"/>
    <b v="0"/>
    <s v="null"/>
    <s v="No Return"/>
    <n v="0"/>
    <n v="2025"/>
    <s v="August"/>
    <n v="13.59698"/>
    <n v="35.313019999999995"/>
    <n v="0"/>
    <s v="XL"/>
    <x v="1"/>
    <x v="1"/>
    <x v="2"/>
  </r>
  <r>
    <x v="716"/>
    <x v="0"/>
    <x v="7"/>
    <x v="2"/>
    <s v="L"/>
    <s v="Pink"/>
    <n v="145.93"/>
    <n v="0"/>
    <x v="704"/>
    <d v="2025-08-06T00:00:00"/>
    <x v="32"/>
    <n v="1.5"/>
    <n v="1.5"/>
    <b v="0"/>
    <s v="null"/>
    <s v="No Return"/>
    <n v="2772.67"/>
    <n v="2025"/>
    <s v="August"/>
    <n v="0"/>
    <n v="145.93"/>
    <n v="0"/>
    <s v="L"/>
    <x v="3"/>
    <x v="2"/>
    <x v="3"/>
  </r>
  <r>
    <x v="717"/>
    <x v="0"/>
    <x v="2"/>
    <x v="1"/>
    <s v="null"/>
    <s v="Green"/>
    <n v="225.92"/>
    <n v="43.7"/>
    <x v="705"/>
    <d v="2025-08-06T00:00:00"/>
    <x v="35"/>
    <n v="3.2"/>
    <n v="3.2"/>
    <b v="0"/>
    <s v="null"/>
    <s v="No Return"/>
    <n v="3815.7887999999994"/>
    <n v="2025"/>
    <s v="August"/>
    <n v="98.727040000000002"/>
    <n v="127.19295999999999"/>
    <n v="0"/>
    <s v="No Size"/>
    <x v="0"/>
    <x v="2"/>
    <x v="0"/>
  </r>
  <r>
    <x v="718"/>
    <x v="0"/>
    <x v="1"/>
    <x v="3"/>
    <s v="XL"/>
    <s v="Green"/>
    <n v="202.18"/>
    <n v="39.700000000000003"/>
    <x v="706"/>
    <d v="2025-08-06T00:00:00"/>
    <x v="36"/>
    <n v="4.0999999999999996"/>
    <n v="4.0999999999999996"/>
    <b v="0"/>
    <s v="null"/>
    <s v="No Return"/>
    <n v="2438.2908000000002"/>
    <n v="2025"/>
    <s v="August"/>
    <n v="80.265460000000004"/>
    <n v="121.91454"/>
    <n v="0"/>
    <s v="XL"/>
    <x v="2"/>
    <x v="2"/>
    <x v="2"/>
  </r>
  <r>
    <x v="719"/>
    <x v="1"/>
    <x v="1"/>
    <x v="2"/>
    <s v="XL"/>
    <s v="Blue"/>
    <n v="51.85"/>
    <n v="0"/>
    <x v="707"/>
    <d v="2025-08-06T00:00:00"/>
    <x v="18"/>
    <s v="null"/>
    <n v="3"/>
    <b v="0"/>
    <s v="null"/>
    <s v="No Return"/>
    <n v="1451.8"/>
    <n v="2025"/>
    <s v="August"/>
    <n v="0"/>
    <n v="51.85"/>
    <n v="0"/>
    <s v="XL"/>
    <x v="2"/>
    <x v="2"/>
    <x v="0"/>
  </r>
  <r>
    <x v="720"/>
    <x v="1"/>
    <x v="1"/>
    <x v="3"/>
    <s v="L"/>
    <s v="Gray"/>
    <n v="75.34"/>
    <n v="0"/>
    <x v="708"/>
    <d v="2025-08-06T00:00:00"/>
    <x v="30"/>
    <s v="null"/>
    <n v="3"/>
    <b v="0"/>
    <s v="null"/>
    <s v="No Return"/>
    <n v="1582.14"/>
    <n v="2025"/>
    <s v="August"/>
    <n v="0"/>
    <n v="75.34"/>
    <n v="0"/>
    <s v="L"/>
    <x v="2"/>
    <x v="2"/>
    <x v="0"/>
  </r>
  <r>
    <x v="721"/>
    <x v="3"/>
    <x v="6"/>
    <x v="0"/>
    <s v="S"/>
    <s v="Pink"/>
    <n v="92.09"/>
    <n v="54.9"/>
    <x v="709"/>
    <d v="2025-01-19T00:00:00"/>
    <x v="21"/>
    <n v="2.2000000000000002"/>
    <n v="2.2000000000000002"/>
    <b v="0"/>
    <s v="null"/>
    <s v="No Return"/>
    <n v="1827.4339600000003"/>
    <n v="2025"/>
    <s v="January"/>
    <n v="50.557409999999997"/>
    <n v="41.532590000000006"/>
    <n v="0"/>
    <s v="S"/>
    <x v="0"/>
    <x v="0"/>
    <x v="1"/>
  </r>
  <r>
    <x v="722"/>
    <x v="2"/>
    <x v="0"/>
    <x v="2"/>
    <s v="null"/>
    <s v="Blue"/>
    <n v="56.39"/>
    <n v="0"/>
    <x v="710"/>
    <d v="2025-08-06T00:00:00"/>
    <x v="37"/>
    <n v="4.2"/>
    <n v="4.2"/>
    <b v="0"/>
    <s v="null"/>
    <s v="No Return"/>
    <n v="2763.11"/>
    <n v="2025"/>
    <s v="August"/>
    <n v="0"/>
    <n v="56.39"/>
    <n v="0"/>
    <s v="No Size"/>
    <x v="0"/>
    <x v="0"/>
    <x v="2"/>
  </r>
  <r>
    <x v="723"/>
    <x v="1"/>
    <x v="3"/>
    <x v="2"/>
    <s v="L"/>
    <s v="Pink"/>
    <n v="108.75"/>
    <n v="0"/>
    <x v="711"/>
    <d v="2025-08-06T00:00:00"/>
    <x v="5"/>
    <n v="3.8"/>
    <n v="3.8"/>
    <b v="0"/>
    <s v="null"/>
    <s v="No Return"/>
    <n v="4132.5"/>
    <n v="2025"/>
    <s v="August"/>
    <n v="0"/>
    <n v="108.75"/>
    <n v="0"/>
    <s v="L"/>
    <x v="0"/>
    <x v="0"/>
    <x v="0"/>
  </r>
  <r>
    <x v="724"/>
    <x v="5"/>
    <x v="1"/>
    <x v="0"/>
    <s v="S"/>
    <s v="Red"/>
    <n v="156.85"/>
    <n v="0"/>
    <x v="712"/>
    <d v="2025-04-01T00:00:00"/>
    <x v="3"/>
    <n v="3.4"/>
    <n v="3.4"/>
    <b v="0"/>
    <s v="null"/>
    <s v="No Return"/>
    <n v="7528.7999999999993"/>
    <n v="2025"/>
    <s v="April"/>
    <n v="0"/>
    <n v="156.85"/>
    <n v="0"/>
    <s v="S"/>
    <x v="0"/>
    <x v="0"/>
    <x v="0"/>
  </r>
  <r>
    <x v="725"/>
    <x v="0"/>
    <x v="1"/>
    <x v="0"/>
    <s v="XS"/>
    <s v="Brown"/>
    <n v="168.13"/>
    <n v="0"/>
    <x v="713"/>
    <d v="2025-04-18T00:00:00"/>
    <x v="15"/>
    <n v="2.5"/>
    <n v="2.5"/>
    <b v="0"/>
    <s v="null"/>
    <s v="No Return"/>
    <n v="7061.46"/>
    <n v="2025"/>
    <s v="April"/>
    <n v="0"/>
    <n v="168.13"/>
    <n v="0"/>
    <s v="XS"/>
    <x v="0"/>
    <x v="0"/>
    <x v="1"/>
  </r>
  <r>
    <x v="726"/>
    <x v="3"/>
    <x v="7"/>
    <x v="3"/>
    <s v="S"/>
    <s v="Green"/>
    <n v="145.79"/>
    <n v="57"/>
    <x v="714"/>
    <d v="2025-08-06T00:00:00"/>
    <x v="16"/>
    <s v="null"/>
    <n v="3"/>
    <b v="0"/>
    <s v="null"/>
    <s v="No Return"/>
    <n v="2883.7262000000001"/>
    <n v="2025"/>
    <s v="August"/>
    <n v="83.10029999999999"/>
    <n v="62.689700000000002"/>
    <n v="0"/>
    <s v="S"/>
    <x v="0"/>
    <x v="0"/>
    <x v="0"/>
  </r>
  <r>
    <x v="727"/>
    <x v="4"/>
    <x v="6"/>
    <x v="1"/>
    <s v="S"/>
    <s v="White"/>
    <n v="54.14"/>
    <n v="0"/>
    <x v="715"/>
    <d v="2025-08-06T00:00:00"/>
    <x v="23"/>
    <s v="null"/>
    <n v="3"/>
    <b v="0"/>
    <s v="null"/>
    <s v="No Return"/>
    <n v="1732.48"/>
    <n v="2025"/>
    <s v="August"/>
    <n v="0"/>
    <n v="54.14"/>
    <n v="0"/>
    <s v="S"/>
    <x v="0"/>
    <x v="2"/>
    <x v="0"/>
  </r>
  <r>
    <x v="728"/>
    <x v="2"/>
    <x v="0"/>
    <x v="2"/>
    <s v="null"/>
    <s v="Navy"/>
    <n v="45.64"/>
    <n v="0"/>
    <x v="716"/>
    <d v="2025-08-06T00:00:00"/>
    <x v="25"/>
    <n v="3.6"/>
    <n v="3.6"/>
    <b v="1"/>
    <s v="Size Issue"/>
    <s v="Size Issue"/>
    <n v="1643.04"/>
    <n v="2025"/>
    <s v="August"/>
    <n v="0"/>
    <n v="45.64"/>
    <n v="1"/>
    <s v="No Size"/>
    <x v="0"/>
    <x v="0"/>
    <x v="0"/>
  </r>
  <r>
    <x v="729"/>
    <x v="4"/>
    <x v="3"/>
    <x v="2"/>
    <s v="S"/>
    <s v="Red"/>
    <n v="46.76"/>
    <n v="0"/>
    <x v="717"/>
    <d v="2025-08-06T00:00:00"/>
    <x v="5"/>
    <n v="2.7"/>
    <n v="2.7"/>
    <b v="0"/>
    <s v="null"/>
    <s v="No Return"/>
    <n v="1776.8799999999999"/>
    <n v="2025"/>
    <s v="August"/>
    <n v="0"/>
    <n v="46.76"/>
    <n v="0"/>
    <s v="S"/>
    <x v="0"/>
    <x v="0"/>
    <x v="1"/>
  </r>
  <r>
    <x v="730"/>
    <x v="5"/>
    <x v="2"/>
    <x v="1"/>
    <s v="null"/>
    <s v="Gray"/>
    <n v="75.23"/>
    <n v="0"/>
    <x v="718"/>
    <d v="2025-08-06T00:00:00"/>
    <x v="15"/>
    <n v="1.7"/>
    <n v="1.7"/>
    <b v="1"/>
    <s v="Quality Issue"/>
    <s v="Quality Issue"/>
    <n v="3159.6600000000003"/>
    <n v="2025"/>
    <s v="August"/>
    <n v="0"/>
    <n v="75.23"/>
    <n v="1"/>
    <s v="No Size"/>
    <x v="0"/>
    <x v="0"/>
    <x v="3"/>
  </r>
  <r>
    <x v="731"/>
    <x v="5"/>
    <x v="3"/>
    <x v="3"/>
    <s v="XL"/>
    <s v="White"/>
    <n v="70.38"/>
    <n v="0"/>
    <x v="719"/>
    <d v="2025-08-06T00:00:00"/>
    <x v="0"/>
    <n v="2"/>
    <n v="2"/>
    <b v="0"/>
    <s v="null"/>
    <s v="No Return"/>
    <n v="2604.06"/>
    <n v="2025"/>
    <s v="August"/>
    <n v="0"/>
    <n v="70.38"/>
    <n v="0"/>
    <s v="XL"/>
    <x v="0"/>
    <x v="0"/>
    <x v="1"/>
  </r>
  <r>
    <x v="732"/>
    <x v="4"/>
    <x v="4"/>
    <x v="3"/>
    <s v="M"/>
    <s v="Pink"/>
    <n v="76.040000000000006"/>
    <n v="0"/>
    <x v="720"/>
    <d v="2025-08-06T00:00:00"/>
    <x v="28"/>
    <n v="4.4000000000000004"/>
    <n v="4.4000000000000004"/>
    <b v="0"/>
    <s v="null"/>
    <s v="No Return"/>
    <n v="988.5200000000001"/>
    <n v="2025"/>
    <s v="August"/>
    <n v="0"/>
    <n v="76.040000000000006"/>
    <n v="0"/>
    <s v="M"/>
    <x v="3"/>
    <x v="1"/>
    <x v="2"/>
  </r>
  <r>
    <x v="733"/>
    <x v="3"/>
    <x v="1"/>
    <x v="3"/>
    <s v="XS"/>
    <s v="Black"/>
    <n v="110.82"/>
    <n v="15.7"/>
    <x v="721"/>
    <d v="2025-08-06T00:00:00"/>
    <x v="9"/>
    <s v="null"/>
    <n v="3"/>
    <b v="1"/>
    <s v="Size Issue"/>
    <s v="Size Issue"/>
    <n v="4017.1141799999996"/>
    <n v="2025"/>
    <s v="August"/>
    <n v="17.39874"/>
    <n v="93.42125999999999"/>
    <n v="1"/>
    <s v="XS"/>
    <x v="0"/>
    <x v="0"/>
    <x v="0"/>
  </r>
  <r>
    <x v="734"/>
    <x v="2"/>
    <x v="7"/>
    <x v="2"/>
    <s v="null"/>
    <s v="Navy"/>
    <n v="47.47"/>
    <n v="0"/>
    <x v="722"/>
    <d v="2025-08-06T00:00:00"/>
    <x v="15"/>
    <n v="4.7"/>
    <n v="4.7"/>
    <b v="0"/>
    <s v="null"/>
    <s v="No Return"/>
    <n v="1993.74"/>
    <n v="2025"/>
    <s v="August"/>
    <n v="0"/>
    <n v="47.47"/>
    <n v="0"/>
    <s v="No Size"/>
    <x v="0"/>
    <x v="0"/>
    <x v="2"/>
  </r>
  <r>
    <x v="735"/>
    <x v="2"/>
    <x v="6"/>
    <x v="0"/>
    <s v="null"/>
    <s v="Red"/>
    <n v="79.94"/>
    <n v="0"/>
    <x v="723"/>
    <d v="2025-07-31T00:00:00"/>
    <x v="42"/>
    <n v="3.8"/>
    <n v="3.8"/>
    <b v="0"/>
    <s v="null"/>
    <s v="No Return"/>
    <n v="2078.44"/>
    <n v="2025"/>
    <s v="July"/>
    <n v="0"/>
    <n v="79.94"/>
    <n v="0"/>
    <s v="No Size"/>
    <x v="2"/>
    <x v="2"/>
    <x v="0"/>
  </r>
  <r>
    <x v="736"/>
    <x v="4"/>
    <x v="2"/>
    <x v="2"/>
    <s v="XXL"/>
    <s v="Navy"/>
    <n v="74.67"/>
    <n v="0"/>
    <x v="724"/>
    <d v="2025-08-06T00:00:00"/>
    <x v="34"/>
    <n v="4.5999999999999996"/>
    <n v="4.5999999999999996"/>
    <b v="0"/>
    <s v="null"/>
    <s v="No Return"/>
    <n v="1120.05"/>
    <n v="2025"/>
    <s v="August"/>
    <n v="0"/>
    <n v="74.67"/>
    <n v="0"/>
    <s v="XXL"/>
    <x v="3"/>
    <x v="1"/>
    <x v="2"/>
  </r>
  <r>
    <x v="737"/>
    <x v="5"/>
    <x v="7"/>
    <x v="2"/>
    <s v="XXL"/>
    <s v="Brown"/>
    <n v="63.79"/>
    <n v="35.5"/>
    <x v="725"/>
    <d v="2025-08-06T00:00:00"/>
    <x v="34"/>
    <n v="3.1"/>
    <n v="3.1"/>
    <b v="1"/>
    <s v="Quality Issue"/>
    <s v="Quality Issue"/>
    <n v="617.16825000000006"/>
    <n v="2025"/>
    <s v="August"/>
    <n v="22.64545"/>
    <n v="41.144550000000002"/>
    <n v="1"/>
    <s v="XXL"/>
    <x v="3"/>
    <x v="1"/>
    <x v="0"/>
  </r>
  <r>
    <x v="738"/>
    <x v="4"/>
    <x v="5"/>
    <x v="2"/>
    <s v="XXL"/>
    <s v="Brown"/>
    <n v="49.6"/>
    <n v="0"/>
    <x v="726"/>
    <d v="2025-08-06T00:00:00"/>
    <x v="23"/>
    <n v="4.7"/>
    <n v="4.7"/>
    <b v="0"/>
    <s v="null"/>
    <s v="No Return"/>
    <n v="1587.2"/>
    <n v="2025"/>
    <s v="August"/>
    <n v="0"/>
    <n v="49.6"/>
    <n v="0"/>
    <s v="XXL"/>
    <x v="0"/>
    <x v="2"/>
    <x v="2"/>
  </r>
  <r>
    <x v="739"/>
    <x v="1"/>
    <x v="0"/>
    <x v="0"/>
    <s v="XL"/>
    <s v="Red"/>
    <n v="57.91"/>
    <n v="0"/>
    <x v="727"/>
    <d v="2025-03-13T00:00:00"/>
    <x v="27"/>
    <n v="3.9"/>
    <n v="3.9"/>
    <b v="0"/>
    <s v="null"/>
    <s v="No Return"/>
    <n v="1911.03"/>
    <n v="2025"/>
    <s v="March"/>
    <n v="0"/>
    <n v="57.91"/>
    <n v="0"/>
    <s v="XL"/>
    <x v="0"/>
    <x v="2"/>
    <x v="0"/>
  </r>
  <r>
    <x v="740"/>
    <x v="5"/>
    <x v="1"/>
    <x v="3"/>
    <s v="XL"/>
    <s v="Pink"/>
    <n v="135.99"/>
    <n v="0"/>
    <x v="728"/>
    <d v="2025-08-06T00:00:00"/>
    <x v="40"/>
    <n v="3"/>
    <n v="3"/>
    <b v="0"/>
    <s v="null"/>
    <s v="No Return"/>
    <n v="4623.66"/>
    <n v="2025"/>
    <s v="August"/>
    <n v="0"/>
    <n v="135.99"/>
    <n v="0"/>
    <s v="XL"/>
    <x v="0"/>
    <x v="2"/>
    <x v="0"/>
  </r>
  <r>
    <x v="741"/>
    <x v="5"/>
    <x v="3"/>
    <x v="1"/>
    <s v="S"/>
    <s v="Purple"/>
    <n v="53.49"/>
    <n v="21.8"/>
    <x v="729"/>
    <d v="2025-08-06T00:00:00"/>
    <x v="44"/>
    <n v="2.1"/>
    <n v="2.1"/>
    <b v="0"/>
    <s v="null"/>
    <s v="No Return"/>
    <n v="1714.99638"/>
    <n v="2025"/>
    <s v="August"/>
    <n v="11.660820000000001"/>
    <n v="41.829180000000001"/>
    <n v="0"/>
    <s v="S"/>
    <x v="0"/>
    <x v="0"/>
    <x v="1"/>
  </r>
  <r>
    <x v="742"/>
    <x v="1"/>
    <x v="7"/>
    <x v="3"/>
    <s v="S"/>
    <s v="Pink"/>
    <n v="113.29"/>
    <n v="34"/>
    <x v="730"/>
    <d v="2025-08-06T00:00:00"/>
    <x v="4"/>
    <s v="null"/>
    <n v="3"/>
    <b v="0"/>
    <s v="null"/>
    <s v="No Return"/>
    <n v="747.71399999999994"/>
    <n v="2025"/>
    <s v="August"/>
    <n v="38.518600000000006"/>
    <n v="74.7714"/>
    <n v="0"/>
    <s v="S"/>
    <x v="3"/>
    <x v="1"/>
    <x v="0"/>
  </r>
  <r>
    <x v="743"/>
    <x v="1"/>
    <x v="4"/>
    <x v="1"/>
    <s v="L"/>
    <s v="White"/>
    <n v="110.87"/>
    <n v="6"/>
    <x v="731"/>
    <d v="2025-08-06T00:00:00"/>
    <x v="34"/>
    <s v="null"/>
    <n v="3"/>
    <b v="0"/>
    <s v="null"/>
    <s v="No Return"/>
    <n v="1563.2670000000001"/>
    <n v="2025"/>
    <s v="August"/>
    <n v="6.6521999999999997"/>
    <n v="104.2178"/>
    <n v="0"/>
    <s v="L"/>
    <x v="3"/>
    <x v="1"/>
    <x v="0"/>
  </r>
  <r>
    <x v="744"/>
    <x v="1"/>
    <x v="5"/>
    <x v="2"/>
    <s v="null"/>
    <s v="Navy"/>
    <n v="94.3"/>
    <n v="0"/>
    <x v="732"/>
    <d v="2025-08-06T00:00:00"/>
    <x v="13"/>
    <s v="null"/>
    <n v="3"/>
    <b v="0"/>
    <s v="null"/>
    <s v="No Return"/>
    <n v="1508.8"/>
    <n v="2025"/>
    <s v="August"/>
    <n v="0"/>
    <n v="94.3"/>
    <n v="0"/>
    <s v="No Size"/>
    <x v="3"/>
    <x v="2"/>
    <x v="0"/>
  </r>
  <r>
    <x v="745"/>
    <x v="2"/>
    <x v="7"/>
    <x v="0"/>
    <s v="null"/>
    <s v="Red"/>
    <n v="37.94"/>
    <n v="0"/>
    <x v="733"/>
    <d v="2024-10-08T00:00:00"/>
    <x v="45"/>
    <n v="4.5999999999999996"/>
    <n v="4.5999999999999996"/>
    <b v="0"/>
    <s v="null"/>
    <s v="No Return"/>
    <n v="341.46"/>
    <n v="2024"/>
    <s v="October"/>
    <n v="0"/>
    <n v="37.94"/>
    <n v="0"/>
    <s v="No Size"/>
    <x v="1"/>
    <x v="1"/>
    <x v="2"/>
  </r>
  <r>
    <x v="746"/>
    <x v="0"/>
    <x v="5"/>
    <x v="1"/>
    <s v="XXL"/>
    <s v="Gray"/>
    <n v="200.24"/>
    <n v="23"/>
    <x v="734"/>
    <d v="2025-08-06T00:00:00"/>
    <x v="5"/>
    <s v="null"/>
    <n v="3"/>
    <b v="0"/>
    <s v="null"/>
    <s v="No Return"/>
    <n v="5859.0224000000007"/>
    <n v="2025"/>
    <s v="August"/>
    <n v="46.055200000000006"/>
    <n v="154.18480000000002"/>
    <n v="0"/>
    <s v="XXL"/>
    <x v="0"/>
    <x v="0"/>
    <x v="0"/>
  </r>
  <r>
    <x v="747"/>
    <x v="2"/>
    <x v="7"/>
    <x v="1"/>
    <s v="null"/>
    <s v="Purple"/>
    <n v="43.45"/>
    <n v="0"/>
    <x v="735"/>
    <d v="2025-08-06T00:00:00"/>
    <x v="29"/>
    <n v="4"/>
    <n v="4"/>
    <b v="0"/>
    <s v="null"/>
    <s v="No Return"/>
    <n v="2172.5"/>
    <n v="2025"/>
    <s v="August"/>
    <n v="0"/>
    <n v="43.45"/>
    <n v="0"/>
    <s v="No Size"/>
    <x v="0"/>
    <x v="0"/>
    <x v="2"/>
  </r>
  <r>
    <x v="748"/>
    <x v="4"/>
    <x v="7"/>
    <x v="3"/>
    <s v="L"/>
    <s v="Red"/>
    <n v="76.92"/>
    <n v="9.6"/>
    <x v="736"/>
    <d v="2025-08-06T00:00:00"/>
    <x v="36"/>
    <n v="2"/>
    <n v="2"/>
    <b v="0"/>
    <s v="null"/>
    <s v="No Return"/>
    <n v="1390.7136"/>
    <n v="2025"/>
    <s v="August"/>
    <n v="7.3843200000000007"/>
    <n v="69.535679999999999"/>
    <n v="0"/>
    <s v="L"/>
    <x v="2"/>
    <x v="2"/>
    <x v="1"/>
  </r>
  <r>
    <x v="749"/>
    <x v="2"/>
    <x v="7"/>
    <x v="2"/>
    <s v="null"/>
    <s v="White"/>
    <n v="21.09"/>
    <n v="0"/>
    <x v="737"/>
    <d v="2025-08-06T00:00:00"/>
    <x v="27"/>
    <n v="4.0999999999999996"/>
    <n v="4.0999999999999996"/>
    <b v="1"/>
    <s v="Size Issue"/>
    <s v="Size Issue"/>
    <n v="695.97"/>
    <n v="2025"/>
    <s v="August"/>
    <n v="0"/>
    <n v="21.09"/>
    <n v="1"/>
    <s v="No Size"/>
    <x v="0"/>
    <x v="2"/>
    <x v="2"/>
  </r>
  <r>
    <x v="750"/>
    <x v="5"/>
    <x v="2"/>
    <x v="1"/>
    <s v="XL"/>
    <s v="Green"/>
    <n v="55.47"/>
    <n v="0"/>
    <x v="738"/>
    <d v="2025-08-06T00:00:00"/>
    <x v="49"/>
    <s v="null"/>
    <n v="3"/>
    <b v="0"/>
    <s v="null"/>
    <s v="No Return"/>
    <n v="998.46"/>
    <n v="2025"/>
    <s v="August"/>
    <n v="0"/>
    <n v="55.47"/>
    <n v="0"/>
    <s v="XL"/>
    <x v="3"/>
    <x v="2"/>
    <x v="0"/>
  </r>
  <r>
    <x v="751"/>
    <x v="0"/>
    <x v="4"/>
    <x v="0"/>
    <s v="XXL"/>
    <s v="White"/>
    <n v="122.53"/>
    <n v="0"/>
    <x v="739"/>
    <d v="2024-09-21T00:00:00"/>
    <x v="17"/>
    <s v="null"/>
    <n v="3"/>
    <b v="0"/>
    <s v="null"/>
    <s v="No Return"/>
    <n v="3063.25"/>
    <n v="2024"/>
    <s v="September"/>
    <n v="0"/>
    <n v="122.53"/>
    <n v="0"/>
    <s v="XXL"/>
    <x v="2"/>
    <x v="2"/>
    <x v="0"/>
  </r>
  <r>
    <x v="752"/>
    <x v="2"/>
    <x v="1"/>
    <x v="3"/>
    <s v="null"/>
    <s v="Beige"/>
    <n v="61.13"/>
    <n v="0"/>
    <x v="740"/>
    <d v="2025-08-06T00:00:00"/>
    <x v="40"/>
    <n v="2.6"/>
    <n v="2.6"/>
    <b v="0"/>
    <s v="null"/>
    <s v="No Return"/>
    <n v="2078.42"/>
    <n v="2025"/>
    <s v="August"/>
    <n v="0"/>
    <n v="61.13"/>
    <n v="0"/>
    <s v="No Size"/>
    <x v="0"/>
    <x v="2"/>
    <x v="1"/>
  </r>
  <r>
    <x v="753"/>
    <x v="0"/>
    <x v="1"/>
    <x v="0"/>
    <s v="XS"/>
    <s v="Brown"/>
    <n v="127.59"/>
    <n v="0"/>
    <x v="741"/>
    <d v="2025-05-08T00:00:00"/>
    <x v="14"/>
    <n v="4.9000000000000004"/>
    <n v="4.9000000000000004"/>
    <b v="0"/>
    <s v="null"/>
    <s v="No Return"/>
    <n v="127.59"/>
    <n v="2025"/>
    <s v="May"/>
    <n v="0"/>
    <n v="127.59"/>
    <n v="0"/>
    <s v="XS"/>
    <x v="1"/>
    <x v="1"/>
    <x v="2"/>
  </r>
  <r>
    <x v="754"/>
    <x v="2"/>
    <x v="5"/>
    <x v="3"/>
    <s v="null"/>
    <s v="Navy"/>
    <n v="73.040000000000006"/>
    <n v="0"/>
    <x v="742"/>
    <d v="2025-08-06T00:00:00"/>
    <x v="21"/>
    <n v="4.2"/>
    <n v="4.2"/>
    <b v="0"/>
    <s v="null"/>
    <s v="No Return"/>
    <n v="3213.76"/>
    <n v="2025"/>
    <s v="August"/>
    <n v="0"/>
    <n v="73.040000000000006"/>
    <n v="0"/>
    <s v="No Size"/>
    <x v="0"/>
    <x v="0"/>
    <x v="2"/>
  </r>
  <r>
    <x v="755"/>
    <x v="0"/>
    <x v="1"/>
    <x v="1"/>
    <s v="XL"/>
    <s v="Beige"/>
    <n v="129.46"/>
    <n v="0"/>
    <x v="743"/>
    <d v="2025-08-06T00:00:00"/>
    <x v="23"/>
    <n v="4"/>
    <n v="4"/>
    <b v="0"/>
    <s v="null"/>
    <s v="No Return"/>
    <n v="4142.72"/>
    <n v="2025"/>
    <s v="August"/>
    <n v="0"/>
    <n v="129.46"/>
    <n v="0"/>
    <s v="XL"/>
    <x v="0"/>
    <x v="2"/>
    <x v="2"/>
  </r>
  <r>
    <x v="756"/>
    <x v="2"/>
    <x v="2"/>
    <x v="1"/>
    <s v="null"/>
    <s v="White"/>
    <n v="51.3"/>
    <n v="0"/>
    <x v="744"/>
    <d v="2025-08-06T00:00:00"/>
    <x v="27"/>
    <s v="null"/>
    <n v="3"/>
    <b v="0"/>
    <s v="null"/>
    <s v="No Return"/>
    <n v="1692.8999999999999"/>
    <n v="2025"/>
    <s v="August"/>
    <n v="0"/>
    <n v="51.3"/>
    <n v="0"/>
    <s v="No Size"/>
    <x v="0"/>
    <x v="2"/>
    <x v="0"/>
  </r>
  <r>
    <x v="757"/>
    <x v="5"/>
    <x v="4"/>
    <x v="0"/>
    <s v="L"/>
    <s v="Gray"/>
    <n v="173"/>
    <n v="0"/>
    <x v="745"/>
    <d v="2025-04-12T00:00:00"/>
    <x v="28"/>
    <n v="3.9"/>
    <n v="3.9"/>
    <b v="0"/>
    <s v="null"/>
    <s v="No Return"/>
    <n v="2249"/>
    <n v="2025"/>
    <s v="April"/>
    <n v="0"/>
    <n v="173"/>
    <n v="0"/>
    <s v="L"/>
    <x v="3"/>
    <x v="1"/>
    <x v="0"/>
  </r>
  <r>
    <x v="758"/>
    <x v="2"/>
    <x v="1"/>
    <x v="3"/>
    <s v="null"/>
    <s v="Green"/>
    <n v="70.72"/>
    <n v="0"/>
    <x v="746"/>
    <d v="2025-08-06T00:00:00"/>
    <x v="49"/>
    <n v="2.8"/>
    <n v="2.8"/>
    <b v="0"/>
    <s v="null"/>
    <s v="No Return"/>
    <n v="1272.96"/>
    <n v="2025"/>
    <s v="August"/>
    <n v="0"/>
    <n v="70.72"/>
    <n v="0"/>
    <s v="No Size"/>
    <x v="3"/>
    <x v="2"/>
    <x v="1"/>
  </r>
  <r>
    <x v="759"/>
    <x v="5"/>
    <x v="7"/>
    <x v="3"/>
    <s v="S"/>
    <s v="Black"/>
    <n v="126.37"/>
    <n v="0"/>
    <x v="102"/>
    <d v="2025-08-06T00:00:00"/>
    <x v="15"/>
    <n v="2"/>
    <n v="2"/>
    <b v="0"/>
    <s v="null"/>
    <s v="No Return"/>
    <n v="5307.54"/>
    <n v="2025"/>
    <s v="August"/>
    <n v="0"/>
    <n v="126.37"/>
    <n v="0"/>
    <s v="S"/>
    <x v="0"/>
    <x v="0"/>
    <x v="1"/>
  </r>
  <r>
    <x v="760"/>
    <x v="4"/>
    <x v="0"/>
    <x v="1"/>
    <s v="XXL"/>
    <s v="Blue"/>
    <n v="84.19"/>
    <n v="9.6"/>
    <x v="747"/>
    <d v="2025-08-06T00:00:00"/>
    <x v="41"/>
    <n v="2.1"/>
    <n v="2.1"/>
    <b v="0"/>
    <s v="null"/>
    <s v="No Return"/>
    <n v="3424.8492000000001"/>
    <n v="2025"/>
    <s v="August"/>
    <n v="8.0822400000000005"/>
    <n v="76.107759999999999"/>
    <n v="0"/>
    <s v="XXL"/>
    <x v="0"/>
    <x v="0"/>
    <x v="1"/>
  </r>
  <r>
    <x v="761"/>
    <x v="2"/>
    <x v="7"/>
    <x v="3"/>
    <s v="null"/>
    <s v="Pink"/>
    <n v="59.39"/>
    <n v="44.6"/>
    <x v="748"/>
    <d v="2025-08-06T00:00:00"/>
    <x v="44"/>
    <n v="2.2999999999999998"/>
    <n v="2.2999999999999998"/>
    <b v="1"/>
    <s v="Color Mismatch"/>
    <s v="Color Mismatch"/>
    <n v="1348.9844600000001"/>
    <n v="2025"/>
    <s v="August"/>
    <n v="26.487940000000002"/>
    <n v="32.902060000000006"/>
    <n v="1"/>
    <s v="No Size"/>
    <x v="0"/>
    <x v="0"/>
    <x v="1"/>
  </r>
  <r>
    <x v="762"/>
    <x v="0"/>
    <x v="3"/>
    <x v="2"/>
    <s v="M"/>
    <s v="Green"/>
    <n v="195.38"/>
    <n v="0.3"/>
    <x v="749"/>
    <d v="2025-08-06T00:00:00"/>
    <x v="35"/>
    <n v="2.9"/>
    <n v="2.9"/>
    <b v="0"/>
    <s v="null"/>
    <s v="No Return"/>
    <n v="5843.8158000000003"/>
    <n v="2025"/>
    <s v="August"/>
    <n v="0.58613999999999999"/>
    <n v="194.79386"/>
    <n v="0"/>
    <s v="M"/>
    <x v="0"/>
    <x v="2"/>
    <x v="1"/>
  </r>
  <r>
    <x v="763"/>
    <x v="5"/>
    <x v="6"/>
    <x v="0"/>
    <s v="S"/>
    <s v="White"/>
    <n v="107.64"/>
    <n v="7.5"/>
    <x v="750"/>
    <d v="2024-09-10T00:00:00"/>
    <x v="30"/>
    <n v="4.5999999999999996"/>
    <n v="4.5999999999999996"/>
    <b v="0"/>
    <s v="null"/>
    <s v="No Return"/>
    <n v="2090.9070000000002"/>
    <n v="2024"/>
    <s v="September"/>
    <n v="8.0730000000000004"/>
    <n v="99.567000000000007"/>
    <n v="0"/>
    <s v="S"/>
    <x v="2"/>
    <x v="2"/>
    <x v="2"/>
  </r>
  <r>
    <x v="764"/>
    <x v="3"/>
    <x v="4"/>
    <x v="0"/>
    <s v="L"/>
    <s v="Blue"/>
    <n v="63.12"/>
    <n v="0"/>
    <x v="751"/>
    <d v="2024-11-08T00:00:00"/>
    <x v="31"/>
    <n v="2.9"/>
    <n v="2.9"/>
    <b v="0"/>
    <s v="null"/>
    <s v="No Return"/>
    <n v="2209.1999999999998"/>
    <n v="2024"/>
    <s v="November"/>
    <n v="0"/>
    <n v="63.12"/>
    <n v="0"/>
    <s v="L"/>
    <x v="0"/>
    <x v="2"/>
    <x v="1"/>
  </r>
  <r>
    <x v="765"/>
    <x v="4"/>
    <x v="6"/>
    <x v="2"/>
    <s v="L"/>
    <s v="Blue"/>
    <n v="58.91"/>
    <n v="0"/>
    <x v="752"/>
    <d v="2025-08-06T00:00:00"/>
    <x v="12"/>
    <n v="2"/>
    <n v="2"/>
    <b v="0"/>
    <s v="null"/>
    <s v="No Return"/>
    <n v="1001.4699999999999"/>
    <n v="2025"/>
    <s v="August"/>
    <n v="0"/>
    <n v="58.91"/>
    <n v="0"/>
    <s v="L"/>
    <x v="3"/>
    <x v="2"/>
    <x v="1"/>
  </r>
  <r>
    <x v="766"/>
    <x v="4"/>
    <x v="4"/>
    <x v="3"/>
    <s v="L"/>
    <s v="Green"/>
    <n v="93.27"/>
    <n v="0"/>
    <x v="753"/>
    <d v="2025-08-06T00:00:00"/>
    <x v="49"/>
    <n v="3.7"/>
    <n v="3.7"/>
    <b v="0"/>
    <s v="null"/>
    <s v="No Return"/>
    <n v="1678.86"/>
    <n v="2025"/>
    <s v="August"/>
    <n v="0"/>
    <n v="93.27"/>
    <n v="0"/>
    <s v="L"/>
    <x v="3"/>
    <x v="2"/>
    <x v="0"/>
  </r>
  <r>
    <x v="767"/>
    <x v="5"/>
    <x v="7"/>
    <x v="0"/>
    <s v="XL"/>
    <s v="Green"/>
    <n v="147.88"/>
    <n v="36.799999999999997"/>
    <x v="754"/>
    <d v="2024-09-08T00:00:00"/>
    <x v="0"/>
    <n v="3.3"/>
    <n v="3.3"/>
    <b v="0"/>
    <s v="null"/>
    <s v="No Return"/>
    <n v="3458.02592"/>
    <n v="2024"/>
    <s v="September"/>
    <n v="54.419840000000001"/>
    <n v="93.460160000000002"/>
    <n v="0"/>
    <s v="XL"/>
    <x v="0"/>
    <x v="0"/>
    <x v="0"/>
  </r>
  <r>
    <x v="768"/>
    <x v="1"/>
    <x v="1"/>
    <x v="2"/>
    <s v="L"/>
    <s v="Gray"/>
    <n v="30.53"/>
    <n v="0"/>
    <x v="755"/>
    <d v="2025-08-06T00:00:00"/>
    <x v="17"/>
    <n v="2.5"/>
    <n v="2.5"/>
    <b v="0"/>
    <s v="null"/>
    <s v="No Return"/>
    <n v="763.25"/>
    <n v="2025"/>
    <s v="August"/>
    <n v="0"/>
    <n v="30.53"/>
    <n v="0"/>
    <s v="L"/>
    <x v="2"/>
    <x v="2"/>
    <x v="1"/>
  </r>
  <r>
    <x v="769"/>
    <x v="1"/>
    <x v="0"/>
    <x v="2"/>
    <s v="S"/>
    <s v="White"/>
    <n v="104.96"/>
    <n v="1.6"/>
    <x v="756"/>
    <d v="2025-08-06T00:00:00"/>
    <x v="27"/>
    <n v="2"/>
    <n v="2"/>
    <b v="0"/>
    <s v="null"/>
    <s v="No Return"/>
    <n v="3408.2611199999997"/>
    <n v="2025"/>
    <s v="August"/>
    <n v="1.67936"/>
    <n v="103.28063999999999"/>
    <n v="0"/>
    <s v="S"/>
    <x v="0"/>
    <x v="2"/>
    <x v="1"/>
  </r>
  <r>
    <x v="770"/>
    <x v="5"/>
    <x v="4"/>
    <x v="1"/>
    <s v="XS"/>
    <s v="Blue"/>
    <n v="75.52"/>
    <n v="0"/>
    <x v="757"/>
    <d v="2025-08-06T00:00:00"/>
    <x v="1"/>
    <n v="2.8"/>
    <n v="2.8"/>
    <b v="0"/>
    <s v="null"/>
    <s v="No Return"/>
    <n v="151.04"/>
    <n v="2025"/>
    <s v="August"/>
    <n v="0"/>
    <n v="75.52"/>
    <n v="0"/>
    <s v="XS"/>
    <x v="1"/>
    <x v="1"/>
    <x v="1"/>
  </r>
  <r>
    <x v="771"/>
    <x v="4"/>
    <x v="6"/>
    <x v="1"/>
    <s v="M"/>
    <s v="Red"/>
    <n v="54.7"/>
    <n v="0"/>
    <x v="758"/>
    <d v="2025-08-06T00:00:00"/>
    <x v="49"/>
    <n v="4.2"/>
    <n v="4.2"/>
    <b v="0"/>
    <s v="null"/>
    <s v="No Return"/>
    <n v="984.6"/>
    <n v="2025"/>
    <s v="August"/>
    <n v="0"/>
    <n v="54.7"/>
    <n v="0"/>
    <s v="M"/>
    <x v="3"/>
    <x v="2"/>
    <x v="2"/>
  </r>
  <r>
    <x v="772"/>
    <x v="3"/>
    <x v="5"/>
    <x v="3"/>
    <s v="XS"/>
    <s v="Black"/>
    <n v="126.25"/>
    <n v="25.9"/>
    <x v="759"/>
    <d v="2025-08-06T00:00:00"/>
    <x v="24"/>
    <n v="1.5"/>
    <n v="1.5"/>
    <b v="1"/>
    <s v="Size Issue"/>
    <s v="Size Issue"/>
    <n v="3742.0499999999997"/>
    <n v="2025"/>
    <s v="August"/>
    <n v="32.698750000000004"/>
    <n v="93.551249999999996"/>
    <n v="1"/>
    <s v="XS"/>
    <x v="0"/>
    <x v="0"/>
    <x v="3"/>
  </r>
  <r>
    <x v="773"/>
    <x v="3"/>
    <x v="2"/>
    <x v="3"/>
    <s v="XS"/>
    <s v="Blue"/>
    <n v="63.86"/>
    <n v="52.8"/>
    <x v="760"/>
    <d v="2025-08-06T00:00:00"/>
    <x v="39"/>
    <s v="null"/>
    <n v="3"/>
    <b v="0"/>
    <s v="null"/>
    <s v="No Return"/>
    <n v="693.26415999999995"/>
    <n v="2025"/>
    <s v="August"/>
    <n v="33.71808"/>
    <n v="30.141919999999999"/>
    <n v="0"/>
    <s v="XS"/>
    <x v="2"/>
    <x v="2"/>
    <x v="0"/>
  </r>
  <r>
    <x v="774"/>
    <x v="2"/>
    <x v="1"/>
    <x v="1"/>
    <s v="null"/>
    <s v="Red"/>
    <n v="75.930000000000007"/>
    <n v="0"/>
    <x v="761"/>
    <d v="2025-08-06T00:00:00"/>
    <x v="23"/>
    <n v="3.1"/>
    <n v="3.1"/>
    <b v="0"/>
    <s v="null"/>
    <s v="No Return"/>
    <n v="2429.7600000000002"/>
    <n v="2025"/>
    <s v="August"/>
    <n v="0"/>
    <n v="75.930000000000007"/>
    <n v="0"/>
    <s v="No Size"/>
    <x v="0"/>
    <x v="2"/>
    <x v="0"/>
  </r>
  <r>
    <x v="775"/>
    <x v="1"/>
    <x v="0"/>
    <x v="2"/>
    <s v="M"/>
    <s v="Brown"/>
    <n v="82.51"/>
    <n v="27.3"/>
    <x v="762"/>
    <d v="2025-08-06T00:00:00"/>
    <x v="45"/>
    <n v="3.8"/>
    <n v="3.8"/>
    <b v="0"/>
    <s v="null"/>
    <s v="No Return"/>
    <n v="539.86293000000001"/>
    <n v="2025"/>
    <s v="August"/>
    <n v="22.525230000000004"/>
    <n v="59.984770000000005"/>
    <n v="0"/>
    <s v="M"/>
    <x v="1"/>
    <x v="1"/>
    <x v="0"/>
  </r>
  <r>
    <x v="776"/>
    <x v="4"/>
    <x v="2"/>
    <x v="2"/>
    <s v="XXL"/>
    <s v="Green"/>
    <n v="46.02"/>
    <n v="0"/>
    <x v="763"/>
    <d v="2025-08-06T00:00:00"/>
    <x v="30"/>
    <n v="1.1000000000000001"/>
    <n v="1.1000000000000001"/>
    <b v="0"/>
    <s v="null"/>
    <s v="No Return"/>
    <n v="966.42000000000007"/>
    <n v="2025"/>
    <s v="August"/>
    <n v="0"/>
    <n v="46.02"/>
    <n v="0"/>
    <s v="XXL"/>
    <x v="2"/>
    <x v="2"/>
    <x v="3"/>
  </r>
  <r>
    <x v="777"/>
    <x v="5"/>
    <x v="3"/>
    <x v="1"/>
    <s v="XXL"/>
    <s v="Brown"/>
    <n v="125.67"/>
    <n v="45.5"/>
    <x v="764"/>
    <d v="2025-08-06T00:00:00"/>
    <x v="33"/>
    <n v="1.6"/>
    <n v="1.6"/>
    <b v="0"/>
    <s v="null"/>
    <s v="No Return"/>
    <n v="1849.2340499999996"/>
    <n v="2025"/>
    <s v="August"/>
    <n v="57.179850000000002"/>
    <n v="68.490149999999986"/>
    <n v="0"/>
    <s v="XXL"/>
    <x v="2"/>
    <x v="2"/>
    <x v="3"/>
  </r>
  <r>
    <x v="778"/>
    <x v="3"/>
    <x v="3"/>
    <x v="1"/>
    <s v="S"/>
    <s v="Red"/>
    <n v="65.61"/>
    <n v="50.7"/>
    <x v="765"/>
    <d v="2025-08-06T00:00:00"/>
    <x v="39"/>
    <n v="1.1000000000000001"/>
    <n v="1.1000000000000001"/>
    <b v="0"/>
    <s v="null"/>
    <s v="No Return"/>
    <n v="743.95178999999996"/>
    <n v="2025"/>
    <s v="August"/>
    <n v="33.264270000000003"/>
    <n v="32.345729999999996"/>
    <n v="0"/>
    <s v="S"/>
    <x v="2"/>
    <x v="2"/>
    <x v="3"/>
  </r>
  <r>
    <x v="779"/>
    <x v="5"/>
    <x v="2"/>
    <x v="3"/>
    <s v="XS"/>
    <s v="Beige"/>
    <n v="91.61"/>
    <n v="0"/>
    <x v="766"/>
    <d v="2025-08-06T00:00:00"/>
    <x v="22"/>
    <n v="1.4"/>
    <n v="1.4"/>
    <b v="0"/>
    <s v="null"/>
    <s v="No Return"/>
    <n v="2839.91"/>
    <n v="2025"/>
    <s v="August"/>
    <n v="0"/>
    <n v="91.61"/>
    <n v="0"/>
    <s v="XS"/>
    <x v="0"/>
    <x v="2"/>
    <x v="3"/>
  </r>
  <r>
    <x v="780"/>
    <x v="0"/>
    <x v="4"/>
    <x v="3"/>
    <s v="XS"/>
    <s v="Pink"/>
    <n v="162.78"/>
    <n v="0"/>
    <x v="767"/>
    <d v="2025-08-06T00:00:00"/>
    <x v="50"/>
    <s v="null"/>
    <n v="3"/>
    <b v="0"/>
    <s v="null"/>
    <s v="No Return"/>
    <n v="0"/>
    <n v="2025"/>
    <s v="August"/>
    <n v="0"/>
    <n v="162.78"/>
    <n v="0"/>
    <s v="XS"/>
    <x v="1"/>
    <x v="1"/>
    <x v="0"/>
  </r>
  <r>
    <x v="781"/>
    <x v="0"/>
    <x v="3"/>
    <x v="1"/>
    <s v="M"/>
    <s v="Gray"/>
    <n v="134.35"/>
    <n v="35.299999999999997"/>
    <x v="768"/>
    <d v="2025-08-06T00:00:00"/>
    <x v="25"/>
    <s v="null"/>
    <n v="3"/>
    <b v="0"/>
    <s v="null"/>
    <s v="No Return"/>
    <n v="3129.2801999999997"/>
    <n v="2025"/>
    <s v="August"/>
    <n v="47.425549999999994"/>
    <n v="86.924449999999993"/>
    <n v="0"/>
    <s v="M"/>
    <x v="0"/>
    <x v="0"/>
    <x v="0"/>
  </r>
  <r>
    <x v="782"/>
    <x v="4"/>
    <x v="3"/>
    <x v="0"/>
    <s v="null"/>
    <s v="Gray"/>
    <n v="77.739999999999995"/>
    <n v="38.799999999999997"/>
    <x v="769"/>
    <d v="2025-07-11T00:00:00"/>
    <x v="39"/>
    <n v="4.3"/>
    <n v="4.3"/>
    <b v="0"/>
    <s v="null"/>
    <s v="No Return"/>
    <n v="1094.2682400000001"/>
    <n v="2025"/>
    <s v="July"/>
    <n v="30.163119999999996"/>
    <n v="47.576880000000003"/>
    <n v="0"/>
    <s v="No Size"/>
    <x v="2"/>
    <x v="2"/>
    <x v="2"/>
  </r>
  <r>
    <x v="783"/>
    <x v="2"/>
    <x v="6"/>
    <x v="3"/>
    <s v="null"/>
    <s v="Brown"/>
    <n v="49.33"/>
    <n v="59.9"/>
    <x v="770"/>
    <d v="2025-08-06T00:00:00"/>
    <x v="6"/>
    <s v="null"/>
    <n v="3"/>
    <b v="0"/>
    <s v="null"/>
    <s v="No Return"/>
    <n v="929.72251000000006"/>
    <n v="2025"/>
    <s v="August"/>
    <n v="29.548669999999998"/>
    <n v="19.781330000000001"/>
    <n v="0"/>
    <s v="No Size"/>
    <x v="0"/>
    <x v="0"/>
    <x v="0"/>
  </r>
  <r>
    <x v="784"/>
    <x v="0"/>
    <x v="7"/>
    <x v="3"/>
    <s v="S"/>
    <s v="Gray"/>
    <n v="231.52"/>
    <n v="17.3"/>
    <x v="771"/>
    <d v="2025-08-06T00:00:00"/>
    <x v="37"/>
    <n v="2.1"/>
    <n v="2.1"/>
    <b v="0"/>
    <s v="null"/>
    <s v="No Return"/>
    <n v="9381.8849599999994"/>
    <n v="2025"/>
    <s v="August"/>
    <n v="40.052960000000006"/>
    <n v="191.46704"/>
    <n v="0"/>
    <s v="S"/>
    <x v="0"/>
    <x v="0"/>
    <x v="1"/>
  </r>
  <r>
    <x v="785"/>
    <x v="0"/>
    <x v="6"/>
    <x v="1"/>
    <s v="XL"/>
    <s v="White"/>
    <n v="140.1"/>
    <n v="0"/>
    <x v="772"/>
    <d v="2025-08-06T00:00:00"/>
    <x v="7"/>
    <n v="3.9"/>
    <n v="3.9"/>
    <b v="0"/>
    <s v="null"/>
    <s v="No Return"/>
    <n v="1961.3999999999999"/>
    <n v="2025"/>
    <s v="August"/>
    <n v="0"/>
    <n v="140.1"/>
    <n v="0"/>
    <s v="XL"/>
    <x v="3"/>
    <x v="1"/>
    <x v="0"/>
  </r>
  <r>
    <x v="786"/>
    <x v="5"/>
    <x v="5"/>
    <x v="3"/>
    <s v="S"/>
    <s v="Pink"/>
    <n v="117.38"/>
    <n v="27.8"/>
    <x v="773"/>
    <d v="2025-08-06T00:00:00"/>
    <x v="40"/>
    <n v="2.8"/>
    <n v="2.8"/>
    <b v="1"/>
    <s v="Quality Issue"/>
    <s v="Quality Issue"/>
    <n v="2881.4442399999998"/>
    <n v="2025"/>
    <s v="August"/>
    <n v="32.631640000000004"/>
    <n v="84.748359999999991"/>
    <n v="1"/>
    <s v="S"/>
    <x v="0"/>
    <x v="2"/>
    <x v="1"/>
  </r>
  <r>
    <x v="787"/>
    <x v="1"/>
    <x v="5"/>
    <x v="0"/>
    <s v="S"/>
    <s v="Purple"/>
    <n v="83.98"/>
    <n v="0"/>
    <x v="774"/>
    <d v="2024-08-29T00:00:00"/>
    <x v="39"/>
    <n v="1.9"/>
    <n v="1.9"/>
    <b v="0"/>
    <s v="null"/>
    <s v="No Return"/>
    <n v="1931.5400000000002"/>
    <n v="2024"/>
    <s v="August"/>
    <n v="0"/>
    <n v="83.98"/>
    <n v="0"/>
    <s v="S"/>
    <x v="2"/>
    <x v="2"/>
    <x v="3"/>
  </r>
  <r>
    <x v="788"/>
    <x v="5"/>
    <x v="4"/>
    <x v="0"/>
    <s v="XL"/>
    <s v="Navy"/>
    <n v="111.67"/>
    <n v="53.5"/>
    <x v="775"/>
    <d v="2025-02-05T00:00:00"/>
    <x v="32"/>
    <s v="null"/>
    <n v="3"/>
    <b v="0"/>
    <s v="null"/>
    <s v="No Return"/>
    <n v="986.60444999999993"/>
    <n v="2025"/>
    <s v="February"/>
    <n v="59.743450000000003"/>
    <n v="51.926549999999999"/>
    <n v="0"/>
    <s v="XL"/>
    <x v="3"/>
    <x v="2"/>
    <x v="0"/>
  </r>
  <r>
    <x v="789"/>
    <x v="4"/>
    <x v="4"/>
    <x v="3"/>
    <s v="S"/>
    <s v="White"/>
    <n v="25.16"/>
    <n v="0"/>
    <x v="776"/>
    <d v="2025-08-06T00:00:00"/>
    <x v="0"/>
    <n v="2.8"/>
    <n v="2.8"/>
    <b v="0"/>
    <s v="null"/>
    <s v="No Return"/>
    <n v="930.92"/>
    <n v="2025"/>
    <s v="August"/>
    <n v="0"/>
    <n v="25.16"/>
    <n v="0"/>
    <s v="S"/>
    <x v="0"/>
    <x v="0"/>
    <x v="1"/>
  </r>
  <r>
    <x v="790"/>
    <x v="0"/>
    <x v="2"/>
    <x v="2"/>
    <s v="XL"/>
    <s v="Blue"/>
    <n v="175.82"/>
    <n v="23"/>
    <x v="777"/>
    <d v="2025-08-06T00:00:00"/>
    <x v="14"/>
    <n v="3.7"/>
    <n v="3.7"/>
    <b v="0"/>
    <s v="null"/>
    <s v="No Return"/>
    <n v="135.38139999999999"/>
    <n v="2025"/>
    <s v="August"/>
    <n v="40.438600000000001"/>
    <n v="135.38139999999999"/>
    <n v="0"/>
    <s v="XL"/>
    <x v="1"/>
    <x v="1"/>
    <x v="0"/>
  </r>
  <r>
    <x v="791"/>
    <x v="1"/>
    <x v="3"/>
    <x v="3"/>
    <s v="XS"/>
    <s v="Green"/>
    <n v="53.25"/>
    <n v="37.5"/>
    <x v="778"/>
    <d v="2025-08-06T00:00:00"/>
    <x v="27"/>
    <n v="4.3"/>
    <n v="4.3"/>
    <b v="0"/>
    <s v="null"/>
    <s v="No Return"/>
    <n v="1098.28125"/>
    <n v="2025"/>
    <s v="August"/>
    <n v="19.96875"/>
    <n v="33.28125"/>
    <n v="0"/>
    <s v="XS"/>
    <x v="0"/>
    <x v="2"/>
    <x v="2"/>
  </r>
  <r>
    <x v="792"/>
    <x v="0"/>
    <x v="2"/>
    <x v="2"/>
    <s v="M"/>
    <s v="Purple"/>
    <n v="215.19"/>
    <n v="43"/>
    <x v="779"/>
    <d v="2025-08-06T00:00:00"/>
    <x v="3"/>
    <n v="2.5"/>
    <n v="2.5"/>
    <b v="0"/>
    <s v="null"/>
    <s v="No Return"/>
    <n v="5887.5984000000008"/>
    <n v="2025"/>
    <s v="August"/>
    <n v="92.531700000000001"/>
    <n v="122.65830000000001"/>
    <n v="0"/>
    <s v="M"/>
    <x v="0"/>
    <x v="0"/>
    <x v="1"/>
  </r>
  <r>
    <x v="793"/>
    <x v="4"/>
    <x v="0"/>
    <x v="3"/>
    <s v="S"/>
    <s v="Pink"/>
    <n v="78.41"/>
    <n v="20.7"/>
    <x v="780"/>
    <d v="2025-08-06T00:00:00"/>
    <x v="45"/>
    <n v="4.4000000000000004"/>
    <n v="4.4000000000000004"/>
    <b v="0"/>
    <s v="null"/>
    <s v="No Return"/>
    <n v="559.61216999999999"/>
    <n v="2025"/>
    <s v="August"/>
    <n v="16.230869999999999"/>
    <n v="62.179130000000001"/>
    <n v="0"/>
    <s v="S"/>
    <x v="1"/>
    <x v="1"/>
    <x v="2"/>
  </r>
  <r>
    <x v="794"/>
    <x v="3"/>
    <x v="0"/>
    <x v="3"/>
    <s v="XXL"/>
    <s v="Pink"/>
    <n v="173.15"/>
    <n v="0"/>
    <x v="781"/>
    <d v="2025-08-06T00:00:00"/>
    <x v="41"/>
    <n v="2.2000000000000002"/>
    <n v="2.2000000000000002"/>
    <b v="0"/>
    <s v="null"/>
    <s v="No Return"/>
    <n v="7791.75"/>
    <n v="2025"/>
    <s v="August"/>
    <n v="0"/>
    <n v="173.15"/>
    <n v="0"/>
    <s v="XXL"/>
    <x v="0"/>
    <x v="0"/>
    <x v="1"/>
  </r>
  <r>
    <x v="795"/>
    <x v="2"/>
    <x v="0"/>
    <x v="2"/>
    <s v="null"/>
    <s v="Blue"/>
    <n v="16.84"/>
    <n v="36.6"/>
    <x v="782"/>
    <d v="2025-08-06T00:00:00"/>
    <x v="40"/>
    <n v="1.7"/>
    <n v="1.7"/>
    <b v="0"/>
    <s v="null"/>
    <s v="No Return"/>
    <n v="363.00304"/>
    <n v="2025"/>
    <s v="August"/>
    <n v="6.1634399999999996"/>
    <n v="10.67656"/>
    <n v="0"/>
    <s v="No Size"/>
    <x v="0"/>
    <x v="2"/>
    <x v="3"/>
  </r>
  <r>
    <x v="796"/>
    <x v="0"/>
    <x v="7"/>
    <x v="3"/>
    <s v="S"/>
    <s v="Purple"/>
    <n v="128.6"/>
    <n v="0"/>
    <x v="783"/>
    <d v="2025-08-06T00:00:00"/>
    <x v="26"/>
    <n v="2.2999999999999998"/>
    <n v="2.2999999999999998"/>
    <b v="0"/>
    <s v="null"/>
    <s v="No Return"/>
    <n v="1414.6"/>
    <n v="2025"/>
    <s v="August"/>
    <n v="0"/>
    <n v="128.6"/>
    <n v="0"/>
    <s v="S"/>
    <x v="3"/>
    <x v="1"/>
    <x v="1"/>
  </r>
  <r>
    <x v="797"/>
    <x v="0"/>
    <x v="5"/>
    <x v="0"/>
    <s v="XXL"/>
    <s v="Green"/>
    <n v="131.74"/>
    <n v="0"/>
    <x v="784"/>
    <d v="2024-09-13T00:00:00"/>
    <x v="16"/>
    <n v="4.5999999999999996"/>
    <n v="4.5999999999999996"/>
    <b v="0"/>
    <s v="null"/>
    <s v="No Return"/>
    <n v="6060.0400000000009"/>
    <n v="2024"/>
    <s v="September"/>
    <n v="0"/>
    <n v="131.74"/>
    <n v="0"/>
    <s v="XXL"/>
    <x v="0"/>
    <x v="0"/>
    <x v="2"/>
  </r>
  <r>
    <x v="798"/>
    <x v="4"/>
    <x v="7"/>
    <x v="3"/>
    <s v="XXL"/>
    <s v="White"/>
    <n v="28.15"/>
    <n v="12.7"/>
    <x v="785"/>
    <d v="2025-08-06T00:00:00"/>
    <x v="28"/>
    <n v="3.9"/>
    <n v="3.9"/>
    <b v="0"/>
    <s v="null"/>
    <s v="No Return"/>
    <n v="319.47434999999996"/>
    <n v="2025"/>
    <s v="August"/>
    <n v="3.5750500000000001"/>
    <n v="24.574949999999998"/>
    <n v="0"/>
    <s v="XXL"/>
    <x v="3"/>
    <x v="1"/>
    <x v="0"/>
  </r>
  <r>
    <x v="799"/>
    <x v="0"/>
    <x v="7"/>
    <x v="1"/>
    <s v="XL"/>
    <s v="Red"/>
    <n v="165.1"/>
    <n v="58.4"/>
    <x v="786"/>
    <d v="2025-08-06T00:00:00"/>
    <x v="48"/>
    <n v="1.2"/>
    <n v="1.2"/>
    <b v="0"/>
    <s v="null"/>
    <s v="No Return"/>
    <n v="1991.7664"/>
    <n v="2025"/>
    <s v="August"/>
    <n v="96.418399999999991"/>
    <n v="68.681600000000003"/>
    <n v="0"/>
    <s v="XL"/>
    <x v="2"/>
    <x v="2"/>
    <x v="3"/>
  </r>
  <r>
    <x v="800"/>
    <x v="1"/>
    <x v="3"/>
    <x v="0"/>
    <s v="XL"/>
    <s v="Gray"/>
    <n v="49.62"/>
    <n v="0.8"/>
    <x v="787"/>
    <d v="2024-11-17T00:00:00"/>
    <x v="2"/>
    <n v="2.2999999999999998"/>
    <n v="2.2999999999999998"/>
    <b v="0"/>
    <s v="null"/>
    <s v="No Return"/>
    <n v="1082.90688"/>
    <n v="2024"/>
    <s v="November"/>
    <n v="0.39695999999999998"/>
    <n v="49.223039999999997"/>
    <n v="0"/>
    <s v="XL"/>
    <x v="2"/>
    <x v="2"/>
    <x v="1"/>
  </r>
  <r>
    <x v="801"/>
    <x v="1"/>
    <x v="2"/>
    <x v="2"/>
    <s v="XL"/>
    <s v="Black"/>
    <n v="98.52"/>
    <n v="18.899999999999999"/>
    <x v="788"/>
    <d v="2025-08-06T00:00:00"/>
    <x v="0"/>
    <n v="4.0999999999999996"/>
    <n v="4.0999999999999996"/>
    <b v="1"/>
    <s v="Wrong Item"/>
    <s v="Wrong Item"/>
    <n v="2956.28964"/>
    <n v="2025"/>
    <s v="August"/>
    <n v="18.620279999999998"/>
    <n v="79.899720000000002"/>
    <n v="1"/>
    <s v="XL"/>
    <x v="0"/>
    <x v="0"/>
    <x v="2"/>
  </r>
  <r>
    <x v="802"/>
    <x v="3"/>
    <x v="3"/>
    <x v="2"/>
    <s v="S"/>
    <s v="Green"/>
    <n v="94.19"/>
    <n v="30.8"/>
    <x v="789"/>
    <d v="2025-08-06T00:00:00"/>
    <x v="22"/>
    <n v="1.4"/>
    <n v="1.4"/>
    <b v="0"/>
    <s v="null"/>
    <s v="No Return"/>
    <n v="2020.5638799999999"/>
    <n v="2025"/>
    <s v="August"/>
    <n v="29.01052"/>
    <n v="65.179479999999998"/>
    <n v="0"/>
    <s v="S"/>
    <x v="0"/>
    <x v="2"/>
    <x v="3"/>
  </r>
  <r>
    <x v="803"/>
    <x v="2"/>
    <x v="7"/>
    <x v="1"/>
    <s v="null"/>
    <s v="Gray"/>
    <n v="23.5"/>
    <n v="0"/>
    <x v="790"/>
    <d v="2025-08-06T00:00:00"/>
    <x v="7"/>
    <n v="3.9"/>
    <n v="3.9"/>
    <b v="1"/>
    <s v="Quality Issue"/>
    <s v="Quality Issue"/>
    <n v="329"/>
    <n v="2025"/>
    <s v="August"/>
    <n v="0"/>
    <n v="23.5"/>
    <n v="1"/>
    <s v="No Size"/>
    <x v="3"/>
    <x v="1"/>
    <x v="0"/>
  </r>
  <r>
    <x v="804"/>
    <x v="4"/>
    <x v="0"/>
    <x v="2"/>
    <s v="S"/>
    <s v="Beige"/>
    <n v="109.36"/>
    <n v="0"/>
    <x v="791"/>
    <d v="2025-08-06T00:00:00"/>
    <x v="50"/>
    <n v="1.1000000000000001"/>
    <n v="1.1000000000000001"/>
    <b v="0"/>
    <s v="null"/>
    <s v="No Return"/>
    <n v="0"/>
    <n v="2025"/>
    <s v="August"/>
    <n v="0"/>
    <n v="109.36"/>
    <n v="0"/>
    <s v="S"/>
    <x v="1"/>
    <x v="1"/>
    <x v="3"/>
  </r>
  <r>
    <x v="805"/>
    <x v="2"/>
    <x v="4"/>
    <x v="2"/>
    <s v="null"/>
    <s v="Blue"/>
    <n v="69.73"/>
    <n v="0"/>
    <x v="792"/>
    <d v="2025-08-06T00:00:00"/>
    <x v="11"/>
    <n v="1.1000000000000001"/>
    <n v="1.1000000000000001"/>
    <b v="1"/>
    <s v="Color Mismatch"/>
    <s v="Color Mismatch"/>
    <n v="488.11"/>
    <n v="2025"/>
    <s v="August"/>
    <n v="0"/>
    <n v="69.73"/>
    <n v="1"/>
    <s v="No Size"/>
    <x v="1"/>
    <x v="1"/>
    <x v="3"/>
  </r>
  <r>
    <x v="806"/>
    <x v="3"/>
    <x v="4"/>
    <x v="3"/>
    <s v="XS"/>
    <s v="Green"/>
    <n v="199.03"/>
    <n v="57.3"/>
    <x v="793"/>
    <d v="2025-08-06T00:00:00"/>
    <x v="0"/>
    <n v="3.4"/>
    <n v="3.4"/>
    <b v="0"/>
    <s v="null"/>
    <s v="No Return"/>
    <n v="3144.4749700000007"/>
    <n v="2025"/>
    <s v="August"/>
    <n v="114.04418999999999"/>
    <n v="84.985810000000015"/>
    <n v="0"/>
    <s v="XS"/>
    <x v="0"/>
    <x v="0"/>
    <x v="0"/>
  </r>
  <r>
    <x v="807"/>
    <x v="4"/>
    <x v="6"/>
    <x v="0"/>
    <s v="M"/>
    <s v="White"/>
    <n v="82.32"/>
    <n v="56.7"/>
    <x v="794"/>
    <d v="2024-12-23T00:00:00"/>
    <x v="44"/>
    <s v="null"/>
    <n v="3"/>
    <b v="0"/>
    <s v="null"/>
    <s v="No Return"/>
    <n v="1461.4269599999996"/>
    <n v="2024"/>
    <s v="December"/>
    <n v="46.675440000000002"/>
    <n v="35.644559999999991"/>
    <n v="0"/>
    <s v="M"/>
    <x v="0"/>
    <x v="0"/>
    <x v="0"/>
  </r>
  <r>
    <x v="808"/>
    <x v="4"/>
    <x v="1"/>
    <x v="0"/>
    <s v="M"/>
    <s v="Navy"/>
    <n v="52.42"/>
    <n v="9.9"/>
    <x v="795"/>
    <d v="2024-10-16T00:00:00"/>
    <x v="15"/>
    <n v="3.5"/>
    <n v="3.5"/>
    <b v="0"/>
    <s v="null"/>
    <s v="No Return"/>
    <n v="1983.6776400000001"/>
    <n v="2024"/>
    <s v="October"/>
    <n v="5.1895800000000003"/>
    <n v="47.230420000000002"/>
    <n v="0"/>
    <s v="M"/>
    <x v="0"/>
    <x v="0"/>
    <x v="0"/>
  </r>
  <r>
    <x v="809"/>
    <x v="0"/>
    <x v="5"/>
    <x v="2"/>
    <s v="S"/>
    <s v="White"/>
    <n v="180.49"/>
    <n v="0"/>
    <x v="796"/>
    <d v="2025-08-06T00:00:00"/>
    <x v="49"/>
    <n v="2.5"/>
    <n v="2.5"/>
    <b v="1"/>
    <s v="Wrong Item"/>
    <s v="Wrong Item"/>
    <n v="3248.82"/>
    <n v="2025"/>
    <s v="August"/>
    <n v="0"/>
    <n v="180.49"/>
    <n v="1"/>
    <s v="S"/>
    <x v="3"/>
    <x v="2"/>
    <x v="1"/>
  </r>
  <r>
    <x v="810"/>
    <x v="5"/>
    <x v="5"/>
    <x v="2"/>
    <s v="XL"/>
    <s v="White"/>
    <n v="63.02"/>
    <n v="0"/>
    <x v="797"/>
    <d v="2025-08-06T00:00:00"/>
    <x v="0"/>
    <n v="2.5"/>
    <n v="2.5"/>
    <b v="0"/>
    <s v="null"/>
    <s v="No Return"/>
    <n v="2331.7400000000002"/>
    <n v="2025"/>
    <s v="August"/>
    <n v="0"/>
    <n v="63.02"/>
    <n v="0"/>
    <s v="XL"/>
    <x v="0"/>
    <x v="0"/>
    <x v="1"/>
  </r>
  <r>
    <x v="811"/>
    <x v="1"/>
    <x v="3"/>
    <x v="0"/>
    <s v="XL"/>
    <s v="Red"/>
    <n v="97.05"/>
    <n v="0"/>
    <x v="798"/>
    <d v="2024-12-25T00:00:00"/>
    <x v="45"/>
    <s v="null"/>
    <n v="3"/>
    <b v="0"/>
    <s v="null"/>
    <s v="No Return"/>
    <n v="873.44999999999993"/>
    <n v="2024"/>
    <s v="December"/>
    <n v="0"/>
    <n v="97.05"/>
    <n v="0"/>
    <s v="XL"/>
    <x v="1"/>
    <x v="1"/>
    <x v="0"/>
  </r>
  <r>
    <x v="812"/>
    <x v="4"/>
    <x v="0"/>
    <x v="1"/>
    <s v="XXL"/>
    <s v="Pink"/>
    <n v="79.62"/>
    <n v="0"/>
    <x v="799"/>
    <d v="2025-08-06T00:00:00"/>
    <x v="0"/>
    <n v="4.0999999999999996"/>
    <n v="4.0999999999999996"/>
    <b v="0"/>
    <s v="null"/>
    <s v="No Return"/>
    <n v="2945.94"/>
    <n v="2025"/>
    <s v="August"/>
    <n v="0"/>
    <n v="79.62"/>
    <n v="0"/>
    <s v="XXL"/>
    <x v="0"/>
    <x v="0"/>
    <x v="2"/>
  </r>
  <r>
    <x v="813"/>
    <x v="5"/>
    <x v="0"/>
    <x v="1"/>
    <s v="M"/>
    <s v="Red"/>
    <n v="82.5"/>
    <n v="0"/>
    <x v="800"/>
    <d v="2025-08-06T00:00:00"/>
    <x v="50"/>
    <s v="null"/>
    <n v="3"/>
    <b v="0"/>
    <s v="null"/>
    <s v="No Return"/>
    <n v="0"/>
    <n v="2025"/>
    <s v="August"/>
    <n v="0"/>
    <n v="82.5"/>
    <n v="0"/>
    <s v="M"/>
    <x v="1"/>
    <x v="1"/>
    <x v="0"/>
  </r>
  <r>
    <x v="814"/>
    <x v="4"/>
    <x v="5"/>
    <x v="0"/>
    <s v="L"/>
    <s v="Purple"/>
    <n v="117.18"/>
    <n v="13.7"/>
    <x v="801"/>
    <d v="2025-08-02T00:00:00"/>
    <x v="20"/>
    <n v="4.8"/>
    <n v="4.8"/>
    <b v="0"/>
    <s v="null"/>
    <s v="No Return"/>
    <n v="505.63170000000002"/>
    <n v="2025"/>
    <s v="August"/>
    <n v="16.053660000000001"/>
    <n v="101.12634"/>
    <n v="0"/>
    <s v="L"/>
    <x v="1"/>
    <x v="1"/>
    <x v="2"/>
  </r>
  <r>
    <x v="815"/>
    <x v="0"/>
    <x v="5"/>
    <x v="0"/>
    <s v="XS"/>
    <s v="Brown"/>
    <n v="174.05"/>
    <n v="0"/>
    <x v="802"/>
    <d v="2025-04-13T00:00:00"/>
    <x v="45"/>
    <s v="null"/>
    <n v="3"/>
    <b v="0"/>
    <s v="null"/>
    <s v="No Return"/>
    <n v="1566.45"/>
    <n v="2025"/>
    <s v="April"/>
    <n v="0"/>
    <n v="174.05"/>
    <n v="0"/>
    <s v="XS"/>
    <x v="1"/>
    <x v="1"/>
    <x v="0"/>
  </r>
  <r>
    <x v="816"/>
    <x v="4"/>
    <x v="7"/>
    <x v="0"/>
    <s v="XS"/>
    <s v="Brown"/>
    <n v="58.29"/>
    <n v="0"/>
    <x v="803"/>
    <d v="2025-01-07T00:00:00"/>
    <x v="2"/>
    <n v="2.2999999999999998"/>
    <n v="2.2999999999999998"/>
    <b v="0"/>
    <s v="null"/>
    <s v="No Return"/>
    <n v="1282.3799999999999"/>
    <n v="2025"/>
    <s v="January"/>
    <n v="0"/>
    <n v="58.29"/>
    <n v="0"/>
    <s v="XS"/>
    <x v="2"/>
    <x v="2"/>
    <x v="1"/>
  </r>
  <r>
    <x v="817"/>
    <x v="4"/>
    <x v="4"/>
    <x v="3"/>
    <s v="M"/>
    <s v="White"/>
    <n v="61.42"/>
    <n v="57.5"/>
    <x v="804"/>
    <d v="2025-08-06T00:00:00"/>
    <x v="8"/>
    <n v="4.8"/>
    <n v="4.8"/>
    <b v="0"/>
    <s v="null"/>
    <s v="No Return"/>
    <n v="78.310500000000019"/>
    <n v="2025"/>
    <s v="August"/>
    <n v="35.316499999999998"/>
    <n v="26.103500000000004"/>
    <n v="0"/>
    <s v="M"/>
    <x v="1"/>
    <x v="1"/>
    <x v="2"/>
  </r>
  <r>
    <x v="818"/>
    <x v="2"/>
    <x v="0"/>
    <x v="1"/>
    <s v="null"/>
    <s v="Pink"/>
    <n v="20.239999999999998"/>
    <n v="0"/>
    <x v="805"/>
    <d v="2025-08-06T00:00:00"/>
    <x v="36"/>
    <n v="4.0999999999999996"/>
    <n v="4.0999999999999996"/>
    <b v="0"/>
    <s v="null"/>
    <s v="No Return"/>
    <n v="404.79999999999995"/>
    <n v="2025"/>
    <s v="August"/>
    <n v="0"/>
    <n v="20.239999999999998"/>
    <n v="0"/>
    <s v="No Size"/>
    <x v="2"/>
    <x v="2"/>
    <x v="2"/>
  </r>
  <r>
    <x v="819"/>
    <x v="4"/>
    <x v="0"/>
    <x v="2"/>
    <s v="L"/>
    <s v="Red"/>
    <n v="88.58"/>
    <n v="0"/>
    <x v="806"/>
    <d v="2025-08-06T00:00:00"/>
    <x v="29"/>
    <s v="null"/>
    <n v="3"/>
    <b v="0"/>
    <s v="null"/>
    <s v="No Return"/>
    <n v="4429"/>
    <n v="2025"/>
    <s v="August"/>
    <n v="0"/>
    <n v="88.58"/>
    <n v="0"/>
    <s v="L"/>
    <x v="0"/>
    <x v="0"/>
    <x v="0"/>
  </r>
  <r>
    <x v="820"/>
    <x v="4"/>
    <x v="5"/>
    <x v="1"/>
    <s v="XXL"/>
    <s v="Purple"/>
    <n v="67.92"/>
    <n v="0"/>
    <x v="807"/>
    <d v="2025-08-06T00:00:00"/>
    <x v="39"/>
    <n v="1.8"/>
    <n v="1.8"/>
    <b v="1"/>
    <s v="Size Issue"/>
    <s v="Size Issue"/>
    <n v="1562.16"/>
    <n v="2025"/>
    <s v="August"/>
    <n v="0"/>
    <n v="67.92"/>
    <n v="1"/>
    <s v="XXL"/>
    <x v="2"/>
    <x v="2"/>
    <x v="3"/>
  </r>
  <r>
    <x v="821"/>
    <x v="2"/>
    <x v="5"/>
    <x v="2"/>
    <s v="null"/>
    <s v="White"/>
    <n v="25.39"/>
    <n v="0"/>
    <x v="808"/>
    <d v="2025-08-06T00:00:00"/>
    <x v="15"/>
    <n v="1.8"/>
    <n v="1.8"/>
    <b v="0"/>
    <s v="null"/>
    <s v="No Return"/>
    <n v="1066.3800000000001"/>
    <n v="2025"/>
    <s v="August"/>
    <n v="0"/>
    <n v="25.39"/>
    <n v="0"/>
    <s v="No Size"/>
    <x v="0"/>
    <x v="0"/>
    <x v="3"/>
  </r>
  <r>
    <x v="822"/>
    <x v="5"/>
    <x v="7"/>
    <x v="1"/>
    <s v="S"/>
    <s v="Black"/>
    <n v="115.89"/>
    <n v="39.4"/>
    <x v="809"/>
    <d v="2025-08-06T00:00:00"/>
    <x v="7"/>
    <n v="3.8"/>
    <n v="3.8"/>
    <b v="1"/>
    <s v="Damaged"/>
    <s v="Damaged"/>
    <n v="983.21076000000016"/>
    <n v="2025"/>
    <s v="August"/>
    <n v="45.660659999999993"/>
    <n v="70.229340000000008"/>
    <n v="1"/>
    <s v="S"/>
    <x v="3"/>
    <x v="1"/>
    <x v="0"/>
  </r>
  <r>
    <x v="823"/>
    <x v="4"/>
    <x v="7"/>
    <x v="3"/>
    <s v="XL"/>
    <s v="Blue"/>
    <n v="103.94"/>
    <n v="16.100000000000001"/>
    <x v="810"/>
    <d v="2025-08-06T00:00:00"/>
    <x v="19"/>
    <n v="4.9000000000000004"/>
    <n v="4.9000000000000004"/>
    <b v="1"/>
    <s v="Changed Mind"/>
    <s v="Changed Mind"/>
    <n v="523.23396000000002"/>
    <n v="2025"/>
    <s v="August"/>
    <n v="16.73434"/>
    <n v="87.205659999999995"/>
    <n v="1"/>
    <s v="XL"/>
    <x v="1"/>
    <x v="1"/>
    <x v="2"/>
  </r>
  <r>
    <x v="824"/>
    <x v="3"/>
    <x v="6"/>
    <x v="1"/>
    <s v="L"/>
    <s v="Red"/>
    <n v="94.72"/>
    <n v="20.5"/>
    <x v="811"/>
    <d v="2025-08-06T00:00:00"/>
    <x v="47"/>
    <n v="3.6"/>
    <n v="3.6"/>
    <b v="0"/>
    <s v="null"/>
    <s v="No Return"/>
    <n v="1807.2576000000001"/>
    <n v="2025"/>
    <s v="August"/>
    <n v="19.4176"/>
    <n v="75.302400000000006"/>
    <n v="0"/>
    <s v="L"/>
    <x v="2"/>
    <x v="2"/>
    <x v="0"/>
  </r>
  <r>
    <x v="825"/>
    <x v="2"/>
    <x v="5"/>
    <x v="2"/>
    <s v="null"/>
    <s v="Pink"/>
    <n v="23.28"/>
    <n v="0"/>
    <x v="812"/>
    <d v="2025-08-06T00:00:00"/>
    <x v="21"/>
    <n v="3.1"/>
    <n v="3.1"/>
    <b v="1"/>
    <s v="Quality Issue"/>
    <s v="Quality Issue"/>
    <n v="1024.3200000000002"/>
    <n v="2025"/>
    <s v="August"/>
    <n v="0"/>
    <n v="23.28"/>
    <n v="1"/>
    <s v="No Size"/>
    <x v="0"/>
    <x v="0"/>
    <x v="0"/>
  </r>
  <r>
    <x v="826"/>
    <x v="1"/>
    <x v="6"/>
    <x v="3"/>
    <s v="S"/>
    <s v="Pink"/>
    <n v="90.73"/>
    <n v="0"/>
    <x v="813"/>
    <d v="2025-08-06T00:00:00"/>
    <x v="7"/>
    <n v="1.1000000000000001"/>
    <n v="1.1000000000000001"/>
    <b v="0"/>
    <s v="null"/>
    <s v="No Return"/>
    <n v="1270.22"/>
    <n v="2025"/>
    <s v="August"/>
    <n v="0"/>
    <n v="90.73"/>
    <n v="0"/>
    <s v="S"/>
    <x v="3"/>
    <x v="1"/>
    <x v="3"/>
  </r>
  <r>
    <x v="827"/>
    <x v="4"/>
    <x v="4"/>
    <x v="2"/>
    <s v="XXL"/>
    <s v="Green"/>
    <n v="25.74"/>
    <n v="0"/>
    <x v="814"/>
    <d v="2025-08-06T00:00:00"/>
    <x v="27"/>
    <n v="1.1000000000000001"/>
    <n v="1.1000000000000001"/>
    <b v="1"/>
    <s v="Color Mismatch"/>
    <s v="Color Mismatch"/>
    <n v="849.42"/>
    <n v="2025"/>
    <s v="August"/>
    <n v="0"/>
    <n v="25.74"/>
    <n v="1"/>
    <s v="XXL"/>
    <x v="0"/>
    <x v="2"/>
    <x v="3"/>
  </r>
  <r>
    <x v="828"/>
    <x v="3"/>
    <x v="5"/>
    <x v="0"/>
    <s v="XL"/>
    <s v="Gray"/>
    <n v="162.97"/>
    <n v="0"/>
    <x v="815"/>
    <d v="2024-11-22T00:00:00"/>
    <x v="6"/>
    <n v="2.2000000000000002"/>
    <n v="2.2000000000000002"/>
    <b v="1"/>
    <s v="Wrong Item"/>
    <s v="Wrong Item"/>
    <n v="7659.59"/>
    <n v="2024"/>
    <s v="November"/>
    <n v="0"/>
    <n v="162.97"/>
    <n v="1"/>
    <s v="XL"/>
    <x v="0"/>
    <x v="0"/>
    <x v="1"/>
  </r>
  <r>
    <x v="829"/>
    <x v="2"/>
    <x v="4"/>
    <x v="1"/>
    <s v="null"/>
    <s v="Black"/>
    <n v="50.33"/>
    <n v="8.6999999999999993"/>
    <x v="816"/>
    <d v="2025-08-06T00:00:00"/>
    <x v="7"/>
    <n v="1.3"/>
    <n v="1.3"/>
    <b v="0"/>
    <s v="null"/>
    <s v="No Return"/>
    <n v="643.31806000000006"/>
    <n v="2025"/>
    <s v="August"/>
    <n v="4.3787099999999999"/>
    <n v="45.95129"/>
    <n v="0"/>
    <s v="No Size"/>
    <x v="3"/>
    <x v="1"/>
    <x v="3"/>
  </r>
  <r>
    <x v="830"/>
    <x v="3"/>
    <x v="1"/>
    <x v="0"/>
    <s v="null"/>
    <s v="Pink"/>
    <n v="60.38"/>
    <n v="0"/>
    <x v="817"/>
    <d v="2025-04-29T00:00:00"/>
    <x v="50"/>
    <s v="null"/>
    <n v="3"/>
    <b v="0"/>
    <s v="null"/>
    <s v="No Return"/>
    <n v="0"/>
    <n v="2025"/>
    <s v="April"/>
    <n v="0"/>
    <n v="60.38"/>
    <n v="0"/>
    <s v="No Size"/>
    <x v="1"/>
    <x v="1"/>
    <x v="0"/>
  </r>
  <r>
    <x v="831"/>
    <x v="1"/>
    <x v="1"/>
    <x v="3"/>
    <s v="XXL"/>
    <s v="Black"/>
    <n v="103.65"/>
    <n v="0"/>
    <x v="818"/>
    <d v="2025-08-06T00:00:00"/>
    <x v="48"/>
    <n v="3.7"/>
    <n v="3.7"/>
    <b v="0"/>
    <s v="null"/>
    <s v="No Return"/>
    <n v="3005.8500000000004"/>
    <n v="2025"/>
    <s v="August"/>
    <n v="0"/>
    <n v="103.65"/>
    <n v="0"/>
    <s v="XXL"/>
    <x v="2"/>
    <x v="2"/>
    <x v="0"/>
  </r>
  <r>
    <x v="832"/>
    <x v="4"/>
    <x v="6"/>
    <x v="0"/>
    <s v="L"/>
    <s v="Beige"/>
    <n v="75.14"/>
    <n v="0"/>
    <x v="819"/>
    <d v="2025-01-27T00:00:00"/>
    <x v="44"/>
    <s v="null"/>
    <n v="3"/>
    <b v="1"/>
    <s v="Changed Mind"/>
    <s v="Changed Mind"/>
    <n v="3080.7400000000002"/>
    <n v="2025"/>
    <s v="January"/>
    <n v="0"/>
    <n v="75.14"/>
    <n v="1"/>
    <s v="L"/>
    <x v="0"/>
    <x v="0"/>
    <x v="0"/>
  </r>
  <r>
    <x v="833"/>
    <x v="3"/>
    <x v="4"/>
    <x v="1"/>
    <s v="S"/>
    <s v="Pink"/>
    <n v="88"/>
    <n v="0"/>
    <x v="820"/>
    <d v="2025-08-06T00:00:00"/>
    <x v="1"/>
    <n v="1.9"/>
    <n v="1.9"/>
    <b v="0"/>
    <s v="null"/>
    <s v="No Return"/>
    <n v="176"/>
    <n v="2025"/>
    <s v="August"/>
    <n v="0"/>
    <n v="88"/>
    <n v="0"/>
    <s v="S"/>
    <x v="1"/>
    <x v="1"/>
    <x v="3"/>
  </r>
  <r>
    <x v="834"/>
    <x v="5"/>
    <x v="5"/>
    <x v="1"/>
    <s v="XS"/>
    <s v="Red"/>
    <n v="69.540000000000006"/>
    <n v="0"/>
    <x v="736"/>
    <d v="2025-08-06T00:00:00"/>
    <x v="30"/>
    <s v="null"/>
    <n v="3"/>
    <b v="0"/>
    <s v="null"/>
    <s v="No Return"/>
    <n v="1460.3400000000001"/>
    <n v="2025"/>
    <s v="August"/>
    <n v="0"/>
    <n v="69.540000000000006"/>
    <n v="0"/>
    <s v="XS"/>
    <x v="2"/>
    <x v="2"/>
    <x v="0"/>
  </r>
  <r>
    <x v="835"/>
    <x v="0"/>
    <x v="3"/>
    <x v="1"/>
    <s v="XS"/>
    <s v="Pink"/>
    <n v="209.52"/>
    <n v="0"/>
    <x v="821"/>
    <d v="2025-08-06T00:00:00"/>
    <x v="3"/>
    <n v="2.6"/>
    <n v="2.6"/>
    <b v="0"/>
    <s v="null"/>
    <s v="No Return"/>
    <n v="10056.960000000001"/>
    <n v="2025"/>
    <s v="August"/>
    <n v="0"/>
    <n v="209.52"/>
    <n v="0"/>
    <s v="XS"/>
    <x v="0"/>
    <x v="0"/>
    <x v="1"/>
  </r>
  <r>
    <x v="836"/>
    <x v="3"/>
    <x v="4"/>
    <x v="2"/>
    <s v="XXL"/>
    <s v="Beige"/>
    <n v="97.42"/>
    <n v="0"/>
    <x v="822"/>
    <d v="2025-08-06T00:00:00"/>
    <x v="31"/>
    <n v="2"/>
    <n v="2"/>
    <b v="0"/>
    <s v="null"/>
    <s v="No Return"/>
    <n v="3409.7000000000003"/>
    <n v="2025"/>
    <s v="August"/>
    <n v="0"/>
    <n v="97.42"/>
    <n v="0"/>
    <s v="XXL"/>
    <x v="0"/>
    <x v="2"/>
    <x v="1"/>
  </r>
  <r>
    <x v="837"/>
    <x v="5"/>
    <x v="1"/>
    <x v="1"/>
    <s v="XS"/>
    <s v="White"/>
    <n v="154.6"/>
    <n v="0"/>
    <x v="823"/>
    <d v="2025-08-06T00:00:00"/>
    <x v="5"/>
    <n v="4.5"/>
    <n v="4.5"/>
    <b v="1"/>
    <s v="Changed Mind"/>
    <s v="Changed Mind"/>
    <n v="5874.8"/>
    <n v="2025"/>
    <s v="August"/>
    <n v="0"/>
    <n v="154.6"/>
    <n v="1"/>
    <s v="XS"/>
    <x v="0"/>
    <x v="0"/>
    <x v="2"/>
  </r>
  <r>
    <x v="838"/>
    <x v="4"/>
    <x v="0"/>
    <x v="3"/>
    <s v="XL"/>
    <s v="White"/>
    <n v="81.59"/>
    <n v="38"/>
    <x v="824"/>
    <d v="2025-08-06T00:00:00"/>
    <x v="22"/>
    <n v="1.2"/>
    <n v="1.2"/>
    <b v="0"/>
    <s v="null"/>
    <s v="No Return"/>
    <n v="1568.1597999999999"/>
    <n v="2025"/>
    <s v="August"/>
    <n v="31.004200000000001"/>
    <n v="50.585799999999999"/>
    <n v="0"/>
    <s v="XL"/>
    <x v="0"/>
    <x v="2"/>
    <x v="3"/>
  </r>
  <r>
    <x v="839"/>
    <x v="2"/>
    <x v="3"/>
    <x v="1"/>
    <s v="null"/>
    <s v="Brown"/>
    <n v="48.04"/>
    <n v="0"/>
    <x v="825"/>
    <d v="2025-08-06T00:00:00"/>
    <x v="16"/>
    <n v="4.8"/>
    <n v="4.8"/>
    <b v="0"/>
    <s v="null"/>
    <s v="No Return"/>
    <n v="2209.84"/>
    <n v="2025"/>
    <s v="August"/>
    <n v="0"/>
    <n v="48.04"/>
    <n v="0"/>
    <s v="No Size"/>
    <x v="0"/>
    <x v="0"/>
    <x v="2"/>
  </r>
  <r>
    <x v="840"/>
    <x v="1"/>
    <x v="2"/>
    <x v="2"/>
    <s v="S"/>
    <s v="Green"/>
    <n v="70.77"/>
    <n v="0"/>
    <x v="826"/>
    <d v="2025-08-06T00:00:00"/>
    <x v="20"/>
    <n v="3.7"/>
    <n v="3.7"/>
    <b v="0"/>
    <s v="null"/>
    <s v="No Return"/>
    <n v="353.84999999999997"/>
    <n v="2025"/>
    <s v="August"/>
    <n v="0"/>
    <n v="70.77"/>
    <n v="0"/>
    <s v="S"/>
    <x v="1"/>
    <x v="1"/>
    <x v="0"/>
  </r>
  <r>
    <x v="841"/>
    <x v="0"/>
    <x v="7"/>
    <x v="2"/>
    <s v="S"/>
    <s v="Gray"/>
    <n v="103.49"/>
    <n v="0"/>
    <x v="827"/>
    <d v="2025-08-06T00:00:00"/>
    <x v="43"/>
    <n v="1.8"/>
    <n v="1.8"/>
    <b v="0"/>
    <s v="null"/>
    <s v="No Return"/>
    <n v="1241.8799999999999"/>
    <n v="2025"/>
    <s v="August"/>
    <n v="0"/>
    <n v="103.49"/>
    <n v="0"/>
    <s v="S"/>
    <x v="3"/>
    <x v="1"/>
    <x v="3"/>
  </r>
  <r>
    <x v="842"/>
    <x v="0"/>
    <x v="1"/>
    <x v="0"/>
    <s v="L"/>
    <s v="Purple"/>
    <n v="138.88999999999999"/>
    <n v="0"/>
    <x v="828"/>
    <d v="2025-01-30T00:00:00"/>
    <x v="4"/>
    <s v="null"/>
    <n v="3"/>
    <b v="0"/>
    <s v="null"/>
    <s v="No Return"/>
    <n v="1388.8999999999999"/>
    <n v="2025"/>
    <s v="January"/>
    <n v="0"/>
    <n v="138.88999999999999"/>
    <n v="0"/>
    <s v="L"/>
    <x v="3"/>
    <x v="1"/>
    <x v="0"/>
  </r>
  <r>
    <x v="843"/>
    <x v="2"/>
    <x v="4"/>
    <x v="1"/>
    <s v="null"/>
    <s v="Green"/>
    <n v="73.510000000000005"/>
    <n v="32.200000000000003"/>
    <x v="829"/>
    <d v="2025-08-06T00:00:00"/>
    <x v="12"/>
    <s v="null"/>
    <n v="3"/>
    <b v="1"/>
    <s v="Wrong Item"/>
    <s v="Wrong Item"/>
    <n v="847.27625999999998"/>
    <n v="2025"/>
    <s v="August"/>
    <n v="23.670220000000004"/>
    <n v="49.839779999999998"/>
    <n v="1"/>
    <s v="No Size"/>
    <x v="3"/>
    <x v="2"/>
    <x v="0"/>
  </r>
  <r>
    <x v="844"/>
    <x v="4"/>
    <x v="0"/>
    <x v="0"/>
    <s v="M"/>
    <s v="Purple"/>
    <n v="82.37"/>
    <n v="0"/>
    <x v="830"/>
    <d v="2025-06-04T00:00:00"/>
    <x v="37"/>
    <n v="3.3"/>
    <n v="3.3"/>
    <b v="0"/>
    <s v="null"/>
    <s v="No Return"/>
    <n v="4036.13"/>
    <n v="2025"/>
    <s v="June"/>
    <n v="0"/>
    <n v="82.37"/>
    <n v="0"/>
    <s v="M"/>
    <x v="0"/>
    <x v="0"/>
    <x v="0"/>
  </r>
  <r>
    <x v="845"/>
    <x v="5"/>
    <x v="5"/>
    <x v="3"/>
    <s v="XS"/>
    <s v="Navy"/>
    <n v="81.709999999999994"/>
    <n v="18"/>
    <x v="831"/>
    <d v="2025-08-06T00:00:00"/>
    <x v="18"/>
    <n v="4.7"/>
    <n v="4.7"/>
    <b v="0"/>
    <s v="null"/>
    <s v="No Return"/>
    <n v="1876.0616"/>
    <n v="2025"/>
    <s v="August"/>
    <n v="14.707799999999999"/>
    <n v="67.002200000000002"/>
    <n v="0"/>
    <s v="XS"/>
    <x v="2"/>
    <x v="2"/>
    <x v="2"/>
  </r>
  <r>
    <x v="846"/>
    <x v="5"/>
    <x v="2"/>
    <x v="1"/>
    <s v="XXL"/>
    <s v="Navy"/>
    <n v="107.02"/>
    <n v="10.6"/>
    <x v="832"/>
    <d v="2025-08-06T00:00:00"/>
    <x v="19"/>
    <s v="null"/>
    <n v="3"/>
    <b v="0"/>
    <s v="null"/>
    <s v="No Return"/>
    <n v="574.05527999999993"/>
    <n v="2025"/>
    <s v="August"/>
    <n v="11.344119999999998"/>
    <n v="95.675879999999992"/>
    <n v="0"/>
    <s v="XXL"/>
    <x v="1"/>
    <x v="1"/>
    <x v="0"/>
  </r>
  <r>
    <x v="847"/>
    <x v="4"/>
    <x v="4"/>
    <x v="3"/>
    <s v="XL"/>
    <s v="Pink"/>
    <n v="103.23"/>
    <n v="18.7"/>
    <x v="833"/>
    <d v="2025-08-06T00:00:00"/>
    <x v="19"/>
    <n v="4"/>
    <n v="4"/>
    <b v="0"/>
    <s v="null"/>
    <s v="No Return"/>
    <n v="503.55593999999996"/>
    <n v="2025"/>
    <s v="August"/>
    <n v="19.304010000000002"/>
    <n v="83.925989999999999"/>
    <n v="0"/>
    <s v="XL"/>
    <x v="1"/>
    <x v="1"/>
    <x v="2"/>
  </r>
  <r>
    <x v="848"/>
    <x v="1"/>
    <x v="6"/>
    <x v="2"/>
    <s v="L"/>
    <s v="Blue"/>
    <n v="100.48"/>
    <n v="17.600000000000001"/>
    <x v="328"/>
    <d v="2025-08-06T00:00:00"/>
    <x v="32"/>
    <s v="null"/>
    <n v="3"/>
    <b v="0"/>
    <s v="null"/>
    <s v="No Return"/>
    <n v="1573.1148799999999"/>
    <n v="2025"/>
    <s v="August"/>
    <n v="17.684480000000004"/>
    <n v="82.795519999999996"/>
    <n v="0"/>
    <s v="L"/>
    <x v="3"/>
    <x v="2"/>
    <x v="0"/>
  </r>
  <r>
    <x v="849"/>
    <x v="3"/>
    <x v="5"/>
    <x v="1"/>
    <s v="XL"/>
    <s v="White"/>
    <n v="160.87"/>
    <n v="53.7"/>
    <x v="239"/>
    <d v="2025-08-06T00:00:00"/>
    <x v="49"/>
    <s v="null"/>
    <n v="3"/>
    <b v="0"/>
    <s v="null"/>
    <s v="No Return"/>
    <n v="1340.69058"/>
    <n v="2025"/>
    <s v="August"/>
    <n v="86.387190000000004"/>
    <n v="74.482810000000001"/>
    <n v="0"/>
    <s v="XL"/>
    <x v="3"/>
    <x v="2"/>
    <x v="0"/>
  </r>
  <r>
    <x v="850"/>
    <x v="2"/>
    <x v="3"/>
    <x v="2"/>
    <s v="null"/>
    <s v="White"/>
    <n v="78.39"/>
    <n v="0"/>
    <x v="834"/>
    <d v="2025-08-06T00:00:00"/>
    <x v="11"/>
    <n v="4.2"/>
    <n v="4.2"/>
    <b v="0"/>
    <s v="null"/>
    <s v="No Return"/>
    <n v="548.73"/>
    <n v="2025"/>
    <s v="August"/>
    <n v="0"/>
    <n v="78.39"/>
    <n v="0"/>
    <s v="No Size"/>
    <x v="1"/>
    <x v="1"/>
    <x v="2"/>
  </r>
  <r>
    <x v="851"/>
    <x v="0"/>
    <x v="0"/>
    <x v="0"/>
    <s v="S"/>
    <s v="Beige"/>
    <n v="168.38"/>
    <n v="23.1"/>
    <x v="835"/>
    <d v="2025-06-04T00:00:00"/>
    <x v="8"/>
    <n v="2"/>
    <n v="2"/>
    <b v="0"/>
    <s v="null"/>
    <s v="No Return"/>
    <n v="388.45265999999998"/>
    <n v="2025"/>
    <s v="June"/>
    <n v="38.895780000000002"/>
    <n v="129.48421999999999"/>
    <n v="0"/>
    <s v="S"/>
    <x v="1"/>
    <x v="1"/>
    <x v="1"/>
  </r>
  <r>
    <x v="852"/>
    <x v="3"/>
    <x v="2"/>
    <x v="1"/>
    <s v="S"/>
    <s v="Navy"/>
    <n v="128.35"/>
    <n v="0"/>
    <x v="836"/>
    <d v="2025-08-06T00:00:00"/>
    <x v="36"/>
    <n v="2.5"/>
    <n v="2.5"/>
    <b v="0"/>
    <s v="null"/>
    <s v="No Return"/>
    <n v="2567"/>
    <n v="2025"/>
    <s v="August"/>
    <n v="0"/>
    <n v="128.35"/>
    <n v="0"/>
    <s v="S"/>
    <x v="2"/>
    <x v="2"/>
    <x v="1"/>
  </r>
  <r>
    <x v="853"/>
    <x v="5"/>
    <x v="1"/>
    <x v="0"/>
    <s v="XL"/>
    <s v="Gray"/>
    <n v="138.16999999999999"/>
    <n v="3"/>
    <x v="837"/>
    <d v="2025-04-04T00:00:00"/>
    <x v="40"/>
    <n v="4.0999999999999996"/>
    <n v="4.0999999999999996"/>
    <b v="0"/>
    <s v="null"/>
    <s v="No Return"/>
    <n v="4556.8465999999989"/>
    <n v="2025"/>
    <s v="April"/>
    <n v="4.1450999999999993"/>
    <n v="134.02489999999997"/>
    <n v="0"/>
    <s v="XL"/>
    <x v="0"/>
    <x v="2"/>
    <x v="2"/>
  </r>
  <r>
    <x v="854"/>
    <x v="5"/>
    <x v="1"/>
    <x v="2"/>
    <s v="M"/>
    <s v="Navy"/>
    <n v="52.45"/>
    <n v="0"/>
    <x v="242"/>
    <d v="2025-08-06T00:00:00"/>
    <x v="13"/>
    <n v="1.7"/>
    <n v="1.7"/>
    <b v="0"/>
    <s v="null"/>
    <s v="No Return"/>
    <n v="839.2"/>
    <n v="2025"/>
    <s v="August"/>
    <n v="0"/>
    <n v="52.45"/>
    <n v="0"/>
    <s v="M"/>
    <x v="3"/>
    <x v="2"/>
    <x v="3"/>
  </r>
  <r>
    <x v="855"/>
    <x v="3"/>
    <x v="4"/>
    <x v="1"/>
    <s v="XS"/>
    <s v="White"/>
    <n v="171.53"/>
    <n v="0"/>
    <x v="838"/>
    <d v="2025-08-06T00:00:00"/>
    <x v="43"/>
    <n v="4.8"/>
    <n v="4.8"/>
    <b v="0"/>
    <s v="null"/>
    <s v="No Return"/>
    <n v="2058.36"/>
    <n v="2025"/>
    <s v="August"/>
    <n v="0"/>
    <n v="171.53"/>
    <n v="0"/>
    <s v="XS"/>
    <x v="3"/>
    <x v="1"/>
    <x v="2"/>
  </r>
  <r>
    <x v="856"/>
    <x v="1"/>
    <x v="3"/>
    <x v="2"/>
    <s v="XXL"/>
    <s v="Brown"/>
    <n v="81.23"/>
    <n v="1.2"/>
    <x v="839"/>
    <d v="2025-08-06T00:00:00"/>
    <x v="4"/>
    <n v="4.9000000000000004"/>
    <n v="4.9000000000000004"/>
    <b v="0"/>
    <s v="null"/>
    <s v="No Return"/>
    <n v="802.55240000000003"/>
    <n v="2025"/>
    <s v="August"/>
    <n v="0.97476000000000007"/>
    <n v="80.255240000000001"/>
    <n v="0"/>
    <s v="XXL"/>
    <x v="3"/>
    <x v="1"/>
    <x v="2"/>
  </r>
  <r>
    <x v="857"/>
    <x v="2"/>
    <x v="2"/>
    <x v="0"/>
    <s v="null"/>
    <s v="Blue"/>
    <n v="31.37"/>
    <n v="44.1"/>
    <x v="840"/>
    <d v="2024-09-13T00:00:00"/>
    <x v="26"/>
    <n v="3.4"/>
    <n v="3.4"/>
    <b v="0"/>
    <s v="null"/>
    <s v="No Return"/>
    <n v="192.89412999999996"/>
    <n v="2024"/>
    <s v="September"/>
    <n v="13.83417"/>
    <n v="17.535829999999997"/>
    <n v="0"/>
    <s v="No Size"/>
    <x v="3"/>
    <x v="1"/>
    <x v="0"/>
  </r>
  <r>
    <x v="858"/>
    <x v="4"/>
    <x v="6"/>
    <x v="0"/>
    <s v="S"/>
    <s v="Red"/>
    <n v="93.89"/>
    <n v="0"/>
    <x v="841"/>
    <d v="2025-02-03T00:00:00"/>
    <x v="8"/>
    <n v="1.8"/>
    <n v="1.8"/>
    <b v="0"/>
    <s v="null"/>
    <s v="No Return"/>
    <n v="281.67"/>
    <n v="2025"/>
    <s v="February"/>
    <n v="0"/>
    <n v="93.89"/>
    <n v="0"/>
    <s v="S"/>
    <x v="1"/>
    <x v="1"/>
    <x v="3"/>
  </r>
  <r>
    <x v="859"/>
    <x v="4"/>
    <x v="1"/>
    <x v="0"/>
    <s v="XL"/>
    <s v="Gray"/>
    <n v="54.84"/>
    <n v="0"/>
    <x v="842"/>
    <d v="2024-09-22T00:00:00"/>
    <x v="43"/>
    <n v="3.2"/>
    <n v="3.2"/>
    <b v="0"/>
    <s v="null"/>
    <s v="No Return"/>
    <n v="658.08"/>
    <n v="2024"/>
    <s v="September"/>
    <n v="0"/>
    <n v="54.84"/>
    <n v="0"/>
    <s v="XL"/>
    <x v="3"/>
    <x v="1"/>
    <x v="0"/>
  </r>
  <r>
    <x v="860"/>
    <x v="5"/>
    <x v="0"/>
    <x v="1"/>
    <s v="L"/>
    <s v="Red"/>
    <n v="140.34"/>
    <n v="0"/>
    <x v="843"/>
    <d v="2025-08-06T00:00:00"/>
    <x v="39"/>
    <n v="2.8"/>
    <n v="2.8"/>
    <b v="1"/>
    <s v="Changed Mind"/>
    <s v="Changed Mind"/>
    <n v="3227.82"/>
    <n v="2025"/>
    <s v="August"/>
    <n v="0"/>
    <n v="140.34"/>
    <n v="1"/>
    <s v="L"/>
    <x v="2"/>
    <x v="2"/>
    <x v="1"/>
  </r>
  <r>
    <x v="861"/>
    <x v="1"/>
    <x v="2"/>
    <x v="2"/>
    <s v="M"/>
    <s v="Red"/>
    <n v="51.88"/>
    <n v="16.8"/>
    <x v="844"/>
    <d v="2025-08-06T00:00:00"/>
    <x v="35"/>
    <n v="1.5"/>
    <n v="1.5"/>
    <b v="0"/>
    <s v="null"/>
    <s v="No Return"/>
    <n v="1294.9248"/>
    <n v="2025"/>
    <s v="August"/>
    <n v="8.7158400000000018"/>
    <n v="43.164160000000003"/>
    <n v="0"/>
    <s v="M"/>
    <x v="0"/>
    <x v="2"/>
    <x v="3"/>
  </r>
  <r>
    <x v="862"/>
    <x v="5"/>
    <x v="3"/>
    <x v="0"/>
    <s v="S"/>
    <s v="Purple"/>
    <n v="136.19999999999999"/>
    <n v="44.3"/>
    <x v="845"/>
    <d v="2024-11-21T00:00:00"/>
    <x v="37"/>
    <s v="null"/>
    <n v="3"/>
    <b v="0"/>
    <s v="null"/>
    <s v="No Return"/>
    <n v="3717.3065999999999"/>
    <n v="2024"/>
    <s v="November"/>
    <n v="60.33659999999999"/>
    <n v="75.863399999999999"/>
    <n v="0"/>
    <s v="S"/>
    <x v="0"/>
    <x v="0"/>
    <x v="0"/>
  </r>
  <r>
    <x v="863"/>
    <x v="2"/>
    <x v="4"/>
    <x v="3"/>
    <s v="null"/>
    <s v="Brown"/>
    <n v="71.19"/>
    <n v="0"/>
    <x v="185"/>
    <d v="2025-08-06T00:00:00"/>
    <x v="7"/>
    <n v="2.8"/>
    <n v="2.8"/>
    <b v="0"/>
    <s v="null"/>
    <s v="No Return"/>
    <n v="996.66"/>
    <n v="2025"/>
    <s v="August"/>
    <n v="0"/>
    <n v="71.19"/>
    <n v="0"/>
    <s v="No Size"/>
    <x v="3"/>
    <x v="1"/>
    <x v="1"/>
  </r>
  <r>
    <x v="864"/>
    <x v="0"/>
    <x v="7"/>
    <x v="0"/>
    <s v="S"/>
    <s v="Navy"/>
    <n v="241.37"/>
    <n v="44.9"/>
    <x v="846"/>
    <d v="2025-05-15T00:00:00"/>
    <x v="39"/>
    <n v="2.1"/>
    <n v="2.1"/>
    <b v="0"/>
    <s v="null"/>
    <s v="No Return"/>
    <n v="3058.8820099999998"/>
    <n v="2025"/>
    <s v="May"/>
    <n v="108.37513"/>
    <n v="132.99486999999999"/>
    <n v="0"/>
    <s v="S"/>
    <x v="2"/>
    <x v="2"/>
    <x v="1"/>
  </r>
  <r>
    <x v="865"/>
    <x v="0"/>
    <x v="6"/>
    <x v="2"/>
    <s v="XXL"/>
    <s v="Blue"/>
    <n v="198.26"/>
    <n v="51.3"/>
    <x v="468"/>
    <d v="2025-08-06T00:00:00"/>
    <x v="5"/>
    <s v="null"/>
    <n v="3"/>
    <b v="0"/>
    <s v="null"/>
    <s v="No Return"/>
    <n v="3668.9995599999997"/>
    <n v="2025"/>
    <s v="August"/>
    <n v="101.70738"/>
    <n v="96.55261999999999"/>
    <n v="0"/>
    <s v="XXL"/>
    <x v="0"/>
    <x v="0"/>
    <x v="0"/>
  </r>
  <r>
    <x v="866"/>
    <x v="4"/>
    <x v="5"/>
    <x v="1"/>
    <s v="XXL"/>
    <s v="Beige"/>
    <n v="64.069999999999993"/>
    <n v="0"/>
    <x v="847"/>
    <d v="2025-08-06T00:00:00"/>
    <x v="40"/>
    <s v="null"/>
    <n v="3"/>
    <b v="0"/>
    <s v="null"/>
    <s v="No Return"/>
    <n v="2178.3799999999997"/>
    <n v="2025"/>
    <s v="August"/>
    <n v="0"/>
    <n v="64.069999999999993"/>
    <n v="0"/>
    <s v="XXL"/>
    <x v="0"/>
    <x v="2"/>
    <x v="0"/>
  </r>
  <r>
    <x v="867"/>
    <x v="4"/>
    <x v="0"/>
    <x v="2"/>
    <s v="XL"/>
    <s v="Gray"/>
    <n v="110.15"/>
    <n v="10.4"/>
    <x v="848"/>
    <d v="2025-08-06T00:00:00"/>
    <x v="25"/>
    <n v="1.6"/>
    <n v="1.6"/>
    <b v="0"/>
    <s v="null"/>
    <s v="No Return"/>
    <n v="3552.9983999999999"/>
    <n v="2025"/>
    <s v="August"/>
    <n v="11.455600000000002"/>
    <n v="98.694400000000002"/>
    <n v="0"/>
    <s v="XL"/>
    <x v="0"/>
    <x v="0"/>
    <x v="3"/>
  </r>
  <r>
    <x v="868"/>
    <x v="0"/>
    <x v="7"/>
    <x v="0"/>
    <s v="XS"/>
    <s v="Blue"/>
    <n v="120.68"/>
    <n v="0"/>
    <x v="849"/>
    <d v="2024-12-21T00:00:00"/>
    <x v="19"/>
    <n v="1.9"/>
    <n v="1.9"/>
    <b v="0"/>
    <s v="null"/>
    <s v="No Return"/>
    <n v="724.08"/>
    <n v="2024"/>
    <s v="December"/>
    <n v="0"/>
    <n v="120.68"/>
    <n v="0"/>
    <s v="XS"/>
    <x v="1"/>
    <x v="1"/>
    <x v="3"/>
  </r>
  <r>
    <x v="869"/>
    <x v="2"/>
    <x v="0"/>
    <x v="2"/>
    <s v="null"/>
    <s v="Black"/>
    <n v="69.180000000000007"/>
    <n v="31"/>
    <x v="850"/>
    <d v="2025-08-06T00:00:00"/>
    <x v="45"/>
    <n v="2.7"/>
    <n v="2.7"/>
    <b v="1"/>
    <s v="Size Issue"/>
    <s v="Size Issue"/>
    <n v="429.6078"/>
    <n v="2025"/>
    <s v="August"/>
    <n v="21.445800000000002"/>
    <n v="47.734200000000001"/>
    <n v="1"/>
    <s v="No Size"/>
    <x v="1"/>
    <x v="1"/>
    <x v="1"/>
  </r>
  <r>
    <x v="870"/>
    <x v="5"/>
    <x v="5"/>
    <x v="2"/>
    <s v="L"/>
    <s v="Red"/>
    <n v="134.77000000000001"/>
    <n v="0"/>
    <x v="851"/>
    <d v="2025-08-06T00:00:00"/>
    <x v="25"/>
    <n v="4.8"/>
    <n v="4.8"/>
    <b v="0"/>
    <s v="null"/>
    <s v="No Return"/>
    <n v="4851.72"/>
    <n v="2025"/>
    <s v="August"/>
    <n v="0"/>
    <n v="134.77000000000001"/>
    <n v="0"/>
    <s v="L"/>
    <x v="0"/>
    <x v="0"/>
    <x v="2"/>
  </r>
  <r>
    <x v="871"/>
    <x v="1"/>
    <x v="1"/>
    <x v="0"/>
    <s v="S"/>
    <s v="Black"/>
    <n v="29.93"/>
    <n v="0"/>
    <x v="852"/>
    <d v="2024-10-10T00:00:00"/>
    <x v="28"/>
    <s v="null"/>
    <n v="3"/>
    <b v="0"/>
    <s v="null"/>
    <s v="No Return"/>
    <n v="389.09"/>
    <n v="2024"/>
    <s v="October"/>
    <n v="0"/>
    <n v="29.93"/>
    <n v="0"/>
    <s v="S"/>
    <x v="3"/>
    <x v="1"/>
    <x v="0"/>
  </r>
  <r>
    <x v="872"/>
    <x v="2"/>
    <x v="6"/>
    <x v="1"/>
    <s v="null"/>
    <s v="White"/>
    <n v="56.09"/>
    <n v="0"/>
    <x v="853"/>
    <d v="2025-08-06T00:00:00"/>
    <x v="30"/>
    <n v="4.9000000000000004"/>
    <n v="4.9000000000000004"/>
    <b v="0"/>
    <s v="null"/>
    <s v="No Return"/>
    <n v="1177.8900000000001"/>
    <n v="2025"/>
    <s v="August"/>
    <n v="0"/>
    <n v="56.09"/>
    <n v="0"/>
    <s v="No Size"/>
    <x v="2"/>
    <x v="2"/>
    <x v="2"/>
  </r>
  <r>
    <x v="873"/>
    <x v="3"/>
    <x v="6"/>
    <x v="2"/>
    <s v="XS"/>
    <s v="Green"/>
    <n v="124.81"/>
    <n v="33.1"/>
    <x v="854"/>
    <d v="2025-08-06T00:00:00"/>
    <x v="41"/>
    <n v="2.4"/>
    <n v="2.4"/>
    <b v="0"/>
    <s v="null"/>
    <s v="No Return"/>
    <n v="3757.4050500000008"/>
    <n v="2025"/>
    <s v="August"/>
    <n v="41.312110000000004"/>
    <n v="83.497890000000012"/>
    <n v="0"/>
    <s v="XS"/>
    <x v="0"/>
    <x v="0"/>
    <x v="1"/>
  </r>
  <r>
    <x v="874"/>
    <x v="5"/>
    <x v="0"/>
    <x v="0"/>
    <s v="M"/>
    <s v="White"/>
    <n v="94.03"/>
    <n v="56.1"/>
    <x v="855"/>
    <d v="2024-12-16T00:00:00"/>
    <x v="13"/>
    <n v="1.2"/>
    <n v="1.2"/>
    <b v="0"/>
    <s v="null"/>
    <s v="No Return"/>
    <n v="660.4667199999999"/>
    <n v="2024"/>
    <s v="December"/>
    <n v="52.750830000000008"/>
    <n v="41.279169999999993"/>
    <n v="0"/>
    <s v="M"/>
    <x v="3"/>
    <x v="2"/>
    <x v="3"/>
  </r>
  <r>
    <x v="875"/>
    <x v="3"/>
    <x v="0"/>
    <x v="2"/>
    <s v="XS"/>
    <s v="Red"/>
    <n v="109.51"/>
    <n v="8.1999999999999993"/>
    <x v="856"/>
    <d v="2025-08-06T00:00:00"/>
    <x v="43"/>
    <s v="null"/>
    <n v="3"/>
    <b v="0"/>
    <s v="null"/>
    <s v="No Return"/>
    <n v="1206.3621600000001"/>
    <n v="2025"/>
    <s v="August"/>
    <n v="8.9798200000000001"/>
    <n v="100.53018000000002"/>
    <n v="0"/>
    <s v="XS"/>
    <x v="3"/>
    <x v="1"/>
    <x v="0"/>
  </r>
  <r>
    <x v="876"/>
    <x v="2"/>
    <x v="3"/>
    <x v="1"/>
    <s v="null"/>
    <s v="Navy"/>
    <n v="31.13"/>
    <n v="0"/>
    <x v="857"/>
    <d v="2025-08-06T00:00:00"/>
    <x v="48"/>
    <n v="4.7"/>
    <n v="4.7"/>
    <b v="0"/>
    <s v="null"/>
    <s v="No Return"/>
    <n v="902.77"/>
    <n v="2025"/>
    <s v="August"/>
    <n v="0"/>
    <n v="31.13"/>
    <n v="0"/>
    <s v="No Size"/>
    <x v="2"/>
    <x v="2"/>
    <x v="2"/>
  </r>
  <r>
    <x v="877"/>
    <x v="2"/>
    <x v="2"/>
    <x v="2"/>
    <s v="null"/>
    <s v="Blue"/>
    <n v="66.3"/>
    <n v="1.7"/>
    <x v="858"/>
    <d v="2025-08-06T00:00:00"/>
    <x v="18"/>
    <n v="1.6"/>
    <n v="1.6"/>
    <b v="0"/>
    <s v="null"/>
    <s v="No Return"/>
    <n v="1824.8411999999998"/>
    <n v="2025"/>
    <s v="August"/>
    <n v="1.1271"/>
    <n v="65.172899999999998"/>
    <n v="0"/>
    <s v="No Size"/>
    <x v="2"/>
    <x v="2"/>
    <x v="3"/>
  </r>
  <r>
    <x v="878"/>
    <x v="4"/>
    <x v="4"/>
    <x v="1"/>
    <s v="M"/>
    <s v="Red"/>
    <n v="66.63"/>
    <n v="28.4"/>
    <x v="859"/>
    <d v="2025-08-06T00:00:00"/>
    <x v="23"/>
    <n v="2"/>
    <n v="2"/>
    <b v="0"/>
    <s v="null"/>
    <s v="No Return"/>
    <n v="1526.6265599999999"/>
    <n v="2025"/>
    <s v="August"/>
    <n v="18.922919999999998"/>
    <n v="47.707079999999998"/>
    <n v="0"/>
    <s v="M"/>
    <x v="0"/>
    <x v="2"/>
    <x v="1"/>
  </r>
  <r>
    <x v="879"/>
    <x v="4"/>
    <x v="3"/>
    <x v="0"/>
    <s v="L"/>
    <s v="Green"/>
    <n v="117.63"/>
    <n v="0"/>
    <x v="860"/>
    <d v="2024-09-28T00:00:00"/>
    <x v="49"/>
    <n v="1.2"/>
    <n v="1.2"/>
    <b v="0"/>
    <s v="null"/>
    <s v="No Return"/>
    <n v="2117.34"/>
    <n v="2024"/>
    <s v="September"/>
    <n v="0"/>
    <n v="117.63"/>
    <n v="0"/>
    <s v="L"/>
    <x v="3"/>
    <x v="2"/>
    <x v="3"/>
  </r>
  <r>
    <x v="880"/>
    <x v="3"/>
    <x v="2"/>
    <x v="1"/>
    <s v="M"/>
    <s v="Purple"/>
    <n v="174.53"/>
    <n v="0"/>
    <x v="861"/>
    <d v="2025-08-06T00:00:00"/>
    <x v="41"/>
    <s v="null"/>
    <n v="3"/>
    <b v="0"/>
    <s v="null"/>
    <s v="No Return"/>
    <n v="7853.85"/>
    <n v="2025"/>
    <s v="August"/>
    <n v="0"/>
    <n v="174.53"/>
    <n v="0"/>
    <s v="M"/>
    <x v="0"/>
    <x v="0"/>
    <x v="0"/>
  </r>
  <r>
    <x v="881"/>
    <x v="5"/>
    <x v="0"/>
    <x v="1"/>
    <s v="S"/>
    <s v="Green"/>
    <n v="152.65"/>
    <n v="0"/>
    <x v="862"/>
    <d v="2025-08-06T00:00:00"/>
    <x v="33"/>
    <n v="3.7"/>
    <n v="3.7"/>
    <b v="0"/>
    <s v="null"/>
    <s v="No Return"/>
    <n v="4121.55"/>
    <n v="2025"/>
    <s v="August"/>
    <n v="0"/>
    <n v="152.65"/>
    <n v="0"/>
    <s v="S"/>
    <x v="2"/>
    <x v="2"/>
    <x v="0"/>
  </r>
  <r>
    <x v="882"/>
    <x v="0"/>
    <x v="5"/>
    <x v="3"/>
    <s v="XL"/>
    <s v="Blue"/>
    <n v="83.24"/>
    <n v="0"/>
    <x v="863"/>
    <d v="2025-08-06T00:00:00"/>
    <x v="13"/>
    <s v="null"/>
    <n v="3"/>
    <b v="0"/>
    <s v="null"/>
    <s v="No Return"/>
    <n v="1331.84"/>
    <n v="2025"/>
    <s v="August"/>
    <n v="0"/>
    <n v="83.24"/>
    <n v="0"/>
    <s v="XL"/>
    <x v="3"/>
    <x v="2"/>
    <x v="0"/>
  </r>
  <r>
    <x v="883"/>
    <x v="2"/>
    <x v="0"/>
    <x v="1"/>
    <s v="null"/>
    <s v="Brown"/>
    <n v="40.18"/>
    <n v="0"/>
    <x v="864"/>
    <d v="2025-08-06T00:00:00"/>
    <x v="33"/>
    <n v="4.7"/>
    <n v="4.7"/>
    <b v="0"/>
    <s v="null"/>
    <s v="No Return"/>
    <n v="1084.8599999999999"/>
    <n v="2025"/>
    <s v="August"/>
    <n v="0"/>
    <n v="40.18"/>
    <n v="0"/>
    <s v="No Size"/>
    <x v="2"/>
    <x v="2"/>
    <x v="2"/>
  </r>
  <r>
    <x v="884"/>
    <x v="4"/>
    <x v="3"/>
    <x v="0"/>
    <s v="XL"/>
    <s v="Red"/>
    <n v="73.77"/>
    <n v="22.8"/>
    <x v="865"/>
    <d v="2024-08-18T00:00:00"/>
    <x v="50"/>
    <s v="null"/>
    <n v="3"/>
    <b v="0"/>
    <s v="null"/>
    <s v="No Return"/>
    <n v="0"/>
    <n v="2024"/>
    <s v="August"/>
    <n v="16.819559999999999"/>
    <n v="56.95044"/>
    <n v="0"/>
    <s v="XL"/>
    <x v="1"/>
    <x v="1"/>
    <x v="0"/>
  </r>
  <r>
    <x v="885"/>
    <x v="2"/>
    <x v="7"/>
    <x v="1"/>
    <s v="null"/>
    <s v="Red"/>
    <n v="71.3"/>
    <n v="0"/>
    <x v="866"/>
    <d v="2025-08-06T00:00:00"/>
    <x v="48"/>
    <s v="null"/>
    <n v="3"/>
    <b v="0"/>
    <s v="null"/>
    <s v="No Return"/>
    <n v="2067.6999999999998"/>
    <n v="2025"/>
    <s v="August"/>
    <n v="0"/>
    <n v="71.3"/>
    <n v="0"/>
    <s v="No Size"/>
    <x v="2"/>
    <x v="2"/>
    <x v="0"/>
  </r>
  <r>
    <x v="886"/>
    <x v="2"/>
    <x v="7"/>
    <x v="3"/>
    <s v="null"/>
    <s v="Beige"/>
    <n v="50.3"/>
    <n v="52.8"/>
    <x v="867"/>
    <d v="2025-08-06T00:00:00"/>
    <x v="26"/>
    <s v="null"/>
    <n v="3"/>
    <b v="0"/>
    <s v="null"/>
    <s v="No Return"/>
    <n v="261.1576"/>
    <n v="2025"/>
    <s v="August"/>
    <n v="26.558399999999999"/>
    <n v="23.741599999999998"/>
    <n v="0"/>
    <s v="No Size"/>
    <x v="3"/>
    <x v="1"/>
    <x v="0"/>
  </r>
  <r>
    <x v="887"/>
    <x v="2"/>
    <x v="4"/>
    <x v="0"/>
    <s v="null"/>
    <s v="Green"/>
    <n v="46.97"/>
    <n v="0"/>
    <x v="868"/>
    <d v="2025-02-24T00:00:00"/>
    <x v="27"/>
    <n v="2.6"/>
    <n v="2.6"/>
    <b v="0"/>
    <s v="null"/>
    <s v="No Return"/>
    <n v="1550.01"/>
    <n v="2025"/>
    <s v="February"/>
    <n v="0"/>
    <n v="46.97"/>
    <n v="0"/>
    <s v="No Size"/>
    <x v="0"/>
    <x v="2"/>
    <x v="1"/>
  </r>
  <r>
    <x v="888"/>
    <x v="3"/>
    <x v="0"/>
    <x v="2"/>
    <s v="null"/>
    <s v="Brown"/>
    <n v="162.9"/>
    <n v="0"/>
    <x v="869"/>
    <d v="2025-08-06T00:00:00"/>
    <x v="35"/>
    <n v="1.9"/>
    <n v="1.9"/>
    <b v="0"/>
    <s v="null"/>
    <s v="No Return"/>
    <n v="4887"/>
    <n v="2025"/>
    <s v="August"/>
    <n v="0"/>
    <n v="162.9"/>
    <n v="0"/>
    <s v="No Size"/>
    <x v="0"/>
    <x v="2"/>
    <x v="3"/>
  </r>
  <r>
    <x v="889"/>
    <x v="4"/>
    <x v="7"/>
    <x v="1"/>
    <s v="XL"/>
    <s v="White"/>
    <n v="57.14"/>
    <n v="0"/>
    <x v="870"/>
    <d v="2025-08-06T00:00:00"/>
    <x v="10"/>
    <n v="1.4"/>
    <n v="1.4"/>
    <b v="0"/>
    <s v="null"/>
    <s v="No Return"/>
    <n v="2228.46"/>
    <n v="2025"/>
    <s v="August"/>
    <n v="0"/>
    <n v="57.14"/>
    <n v="0"/>
    <s v="XL"/>
    <x v="0"/>
    <x v="0"/>
    <x v="3"/>
  </r>
  <r>
    <x v="890"/>
    <x v="3"/>
    <x v="5"/>
    <x v="0"/>
    <s v="L"/>
    <s v="Purple"/>
    <n v="93.6"/>
    <n v="0"/>
    <x v="871"/>
    <d v="2024-09-09T00:00:00"/>
    <x v="37"/>
    <n v="4.3"/>
    <n v="4.3"/>
    <b v="0"/>
    <s v="null"/>
    <s v="No Return"/>
    <n v="4586.3999999999996"/>
    <n v="2024"/>
    <s v="September"/>
    <n v="0"/>
    <n v="93.6"/>
    <n v="0"/>
    <s v="L"/>
    <x v="0"/>
    <x v="0"/>
    <x v="2"/>
  </r>
  <r>
    <x v="891"/>
    <x v="2"/>
    <x v="7"/>
    <x v="0"/>
    <s v="null"/>
    <s v="Brown"/>
    <n v="64.56"/>
    <n v="43"/>
    <x v="872"/>
    <d v="2024-08-06T00:00:00"/>
    <x v="25"/>
    <n v="3.9"/>
    <n v="3.9"/>
    <b v="0"/>
    <s v="null"/>
    <s v="No Return"/>
    <n v="1324.7712000000001"/>
    <n v="2024"/>
    <s v="August"/>
    <n v="27.7608"/>
    <n v="36.799200000000006"/>
    <n v="0"/>
    <s v="No Size"/>
    <x v="0"/>
    <x v="0"/>
    <x v="0"/>
  </r>
  <r>
    <x v="892"/>
    <x v="0"/>
    <x v="5"/>
    <x v="1"/>
    <s v="S"/>
    <s v="Navy"/>
    <n v="142.34"/>
    <n v="0"/>
    <x v="873"/>
    <d v="2025-08-06T00:00:00"/>
    <x v="9"/>
    <s v="null"/>
    <n v="3"/>
    <b v="0"/>
    <s v="null"/>
    <s v="No Return"/>
    <n v="6120.62"/>
    <n v="2025"/>
    <s v="August"/>
    <n v="0"/>
    <n v="142.34"/>
    <n v="0"/>
    <s v="S"/>
    <x v="0"/>
    <x v="0"/>
    <x v="0"/>
  </r>
  <r>
    <x v="893"/>
    <x v="3"/>
    <x v="6"/>
    <x v="0"/>
    <s v="XS"/>
    <s v="White"/>
    <n v="111.02"/>
    <n v="57.8"/>
    <x v="874"/>
    <d v="2025-05-19T00:00:00"/>
    <x v="26"/>
    <n v="2.2000000000000002"/>
    <n v="2.2000000000000002"/>
    <b v="0"/>
    <s v="null"/>
    <s v="No Return"/>
    <n v="515.35484000000008"/>
    <n v="2025"/>
    <s v="May"/>
    <n v="64.16955999999999"/>
    <n v="46.850440000000006"/>
    <n v="0"/>
    <s v="XS"/>
    <x v="3"/>
    <x v="1"/>
    <x v="1"/>
  </r>
  <r>
    <x v="894"/>
    <x v="1"/>
    <x v="2"/>
    <x v="1"/>
    <s v="null"/>
    <s v="Black"/>
    <n v="29.16"/>
    <n v="49"/>
    <x v="875"/>
    <d v="2025-08-06T00:00:00"/>
    <x v="22"/>
    <s v="null"/>
    <n v="3"/>
    <b v="0"/>
    <s v="null"/>
    <s v="No Return"/>
    <n v="461.01960000000003"/>
    <n v="2025"/>
    <s v="August"/>
    <n v="14.288399999999999"/>
    <n v="14.871600000000001"/>
    <n v="0"/>
    <s v="No Size"/>
    <x v="0"/>
    <x v="2"/>
    <x v="0"/>
  </r>
  <r>
    <x v="895"/>
    <x v="1"/>
    <x v="5"/>
    <x v="3"/>
    <s v="XS"/>
    <s v="Black"/>
    <n v="30.46"/>
    <n v="0"/>
    <x v="876"/>
    <d v="2025-08-06T00:00:00"/>
    <x v="32"/>
    <n v="1.2"/>
    <n v="1.2"/>
    <b v="0"/>
    <s v="null"/>
    <s v="No Return"/>
    <n v="578.74"/>
    <n v="2025"/>
    <s v="August"/>
    <n v="0"/>
    <n v="30.46"/>
    <n v="0"/>
    <s v="XS"/>
    <x v="3"/>
    <x v="2"/>
    <x v="3"/>
  </r>
  <r>
    <x v="896"/>
    <x v="2"/>
    <x v="7"/>
    <x v="1"/>
    <s v="null"/>
    <s v="Blue"/>
    <n v="31.32"/>
    <n v="0"/>
    <x v="469"/>
    <d v="2025-08-06T00:00:00"/>
    <x v="18"/>
    <n v="2.7"/>
    <n v="2.7"/>
    <b v="0"/>
    <s v="null"/>
    <s v="No Return"/>
    <n v="876.96"/>
    <n v="2025"/>
    <s v="August"/>
    <n v="0"/>
    <n v="31.32"/>
    <n v="0"/>
    <s v="No Size"/>
    <x v="2"/>
    <x v="2"/>
    <x v="1"/>
  </r>
  <r>
    <x v="897"/>
    <x v="4"/>
    <x v="1"/>
    <x v="0"/>
    <s v="M"/>
    <s v="Pink"/>
    <n v="61.78"/>
    <n v="0"/>
    <x v="877"/>
    <d v="2025-07-30T00:00:00"/>
    <x v="47"/>
    <n v="3.5"/>
    <n v="3.5"/>
    <b v="0"/>
    <s v="null"/>
    <s v="No Return"/>
    <n v="1482.72"/>
    <n v="2025"/>
    <s v="July"/>
    <n v="0"/>
    <n v="61.78"/>
    <n v="0"/>
    <s v="M"/>
    <x v="2"/>
    <x v="2"/>
    <x v="0"/>
  </r>
  <r>
    <x v="898"/>
    <x v="0"/>
    <x v="0"/>
    <x v="3"/>
    <s v="M"/>
    <s v="Green"/>
    <n v="126.27"/>
    <n v="0"/>
    <x v="878"/>
    <d v="2025-08-06T00:00:00"/>
    <x v="14"/>
    <n v="4.7"/>
    <n v="4.7"/>
    <b v="0"/>
    <s v="null"/>
    <s v="No Return"/>
    <n v="126.27"/>
    <n v="2025"/>
    <s v="August"/>
    <n v="0"/>
    <n v="126.27"/>
    <n v="0"/>
    <s v="M"/>
    <x v="1"/>
    <x v="1"/>
    <x v="2"/>
  </r>
  <r>
    <x v="899"/>
    <x v="0"/>
    <x v="1"/>
    <x v="1"/>
    <s v="L"/>
    <s v="White"/>
    <n v="147.53"/>
    <n v="0"/>
    <x v="879"/>
    <d v="2025-08-06T00:00:00"/>
    <x v="27"/>
    <n v="4.7"/>
    <n v="4.7"/>
    <b v="1"/>
    <s v="Quality Issue"/>
    <s v="Quality Issue"/>
    <n v="4868.49"/>
    <n v="2025"/>
    <s v="August"/>
    <n v="0"/>
    <n v="147.53"/>
    <n v="1"/>
    <s v="L"/>
    <x v="0"/>
    <x v="2"/>
    <x v="2"/>
  </r>
  <r>
    <x v="900"/>
    <x v="2"/>
    <x v="2"/>
    <x v="3"/>
    <s v="null"/>
    <s v="Red"/>
    <n v="36.979999999999997"/>
    <n v="12.2"/>
    <x v="880"/>
    <d v="2025-08-06T00:00:00"/>
    <x v="7"/>
    <n v="4.8"/>
    <n v="4.8"/>
    <b v="0"/>
    <s v="null"/>
    <s v="No Return"/>
    <n v="454.55815999999993"/>
    <n v="2025"/>
    <s v="August"/>
    <n v="4.5115599999999993"/>
    <n v="32.468439999999994"/>
    <n v="0"/>
    <s v="No Size"/>
    <x v="3"/>
    <x v="1"/>
    <x v="2"/>
  </r>
  <r>
    <x v="901"/>
    <x v="3"/>
    <x v="4"/>
    <x v="2"/>
    <s v="M"/>
    <s v="Pink"/>
    <n v="172.41"/>
    <n v="0"/>
    <x v="881"/>
    <d v="2025-08-06T00:00:00"/>
    <x v="27"/>
    <n v="2.2999999999999998"/>
    <n v="2.2999999999999998"/>
    <b v="0"/>
    <s v="null"/>
    <s v="No Return"/>
    <n v="5689.53"/>
    <n v="2025"/>
    <s v="August"/>
    <n v="0"/>
    <n v="172.41"/>
    <n v="0"/>
    <s v="M"/>
    <x v="0"/>
    <x v="2"/>
    <x v="1"/>
  </r>
  <r>
    <x v="902"/>
    <x v="2"/>
    <x v="4"/>
    <x v="0"/>
    <s v="null"/>
    <s v="Pink"/>
    <n v="53.79"/>
    <n v="16"/>
    <x v="882"/>
    <d v="2024-10-01T00:00:00"/>
    <x v="23"/>
    <s v="null"/>
    <n v="3"/>
    <b v="0"/>
    <s v="null"/>
    <s v="No Return"/>
    <n v="1445.8751999999999"/>
    <n v="2024"/>
    <s v="October"/>
    <n v="8.6064000000000007"/>
    <n v="45.183599999999998"/>
    <n v="0"/>
    <s v="No Size"/>
    <x v="0"/>
    <x v="2"/>
    <x v="0"/>
  </r>
  <r>
    <x v="903"/>
    <x v="3"/>
    <x v="3"/>
    <x v="3"/>
    <s v="XS"/>
    <s v="Beige"/>
    <n v="80.56"/>
    <n v="0"/>
    <x v="883"/>
    <d v="2025-08-06T00:00:00"/>
    <x v="11"/>
    <n v="1.9"/>
    <n v="1.9"/>
    <b v="0"/>
    <s v="null"/>
    <s v="No Return"/>
    <n v="563.92000000000007"/>
    <n v="2025"/>
    <s v="August"/>
    <n v="0"/>
    <n v="80.56"/>
    <n v="0"/>
    <s v="XS"/>
    <x v="1"/>
    <x v="1"/>
    <x v="3"/>
  </r>
  <r>
    <x v="904"/>
    <x v="2"/>
    <x v="3"/>
    <x v="2"/>
    <s v="null"/>
    <s v="Pink"/>
    <n v="51.72"/>
    <n v="0"/>
    <x v="884"/>
    <d v="2025-08-06T00:00:00"/>
    <x v="31"/>
    <n v="3.7"/>
    <n v="3.7"/>
    <b v="1"/>
    <s v="Damaged"/>
    <s v="Damaged"/>
    <n v="1810.2"/>
    <n v="2025"/>
    <s v="August"/>
    <n v="0"/>
    <n v="51.72"/>
    <n v="1"/>
    <s v="No Size"/>
    <x v="0"/>
    <x v="2"/>
    <x v="0"/>
  </r>
  <r>
    <x v="905"/>
    <x v="4"/>
    <x v="3"/>
    <x v="0"/>
    <s v="XL"/>
    <s v="Pink"/>
    <n v="107.22"/>
    <n v="37.799999999999997"/>
    <x v="885"/>
    <d v="2025-07-11T00:00:00"/>
    <x v="30"/>
    <n v="2.9"/>
    <n v="2.9"/>
    <b v="0"/>
    <s v="null"/>
    <s v="No Return"/>
    <n v="1400.5076400000003"/>
    <n v="2025"/>
    <s v="July"/>
    <n v="40.529159999999997"/>
    <n v="66.690840000000009"/>
    <n v="0"/>
    <s v="XL"/>
    <x v="2"/>
    <x v="2"/>
    <x v="1"/>
  </r>
  <r>
    <x v="906"/>
    <x v="3"/>
    <x v="4"/>
    <x v="2"/>
    <s v="XXL"/>
    <s v="Green"/>
    <n v="174.99"/>
    <n v="50.1"/>
    <x v="886"/>
    <d v="2025-08-06T00:00:00"/>
    <x v="11"/>
    <n v="4.9000000000000004"/>
    <n v="4.9000000000000004"/>
    <b v="0"/>
    <s v="null"/>
    <s v="No Return"/>
    <n v="611.24007000000006"/>
    <n v="2025"/>
    <s v="August"/>
    <n v="87.669989999999999"/>
    <n v="87.320010000000011"/>
    <n v="0"/>
    <s v="XXL"/>
    <x v="1"/>
    <x v="1"/>
    <x v="2"/>
  </r>
  <r>
    <x v="907"/>
    <x v="5"/>
    <x v="7"/>
    <x v="0"/>
    <s v="S"/>
    <s v="Blue"/>
    <n v="90.52"/>
    <n v="53.2"/>
    <x v="887"/>
    <d v="2025-07-28T00:00:00"/>
    <x v="0"/>
    <n v="2.2000000000000002"/>
    <n v="2.2000000000000002"/>
    <b v="0"/>
    <s v="null"/>
    <s v="No Return"/>
    <n v="1567.4443199999998"/>
    <n v="2025"/>
    <s v="July"/>
    <n v="48.156640000000003"/>
    <n v="42.363359999999993"/>
    <n v="0"/>
    <s v="S"/>
    <x v="0"/>
    <x v="0"/>
    <x v="1"/>
  </r>
  <r>
    <x v="908"/>
    <x v="3"/>
    <x v="7"/>
    <x v="3"/>
    <s v="XXL"/>
    <s v="Green"/>
    <n v="94.93"/>
    <n v="16.600000000000001"/>
    <x v="888"/>
    <d v="2025-08-06T00:00:00"/>
    <x v="10"/>
    <n v="4.8"/>
    <n v="4.8"/>
    <b v="0"/>
    <s v="null"/>
    <s v="No Return"/>
    <n v="3087.6931800000002"/>
    <n v="2025"/>
    <s v="August"/>
    <n v="15.758380000000002"/>
    <n v="79.171620000000004"/>
    <n v="0"/>
    <s v="XXL"/>
    <x v="0"/>
    <x v="0"/>
    <x v="2"/>
  </r>
  <r>
    <x v="909"/>
    <x v="3"/>
    <x v="2"/>
    <x v="1"/>
    <s v="XS"/>
    <s v="Gray"/>
    <n v="179.82"/>
    <n v="0"/>
    <x v="889"/>
    <d v="2025-08-06T00:00:00"/>
    <x v="18"/>
    <n v="2.4"/>
    <n v="2.4"/>
    <b v="1"/>
    <s v="Damaged"/>
    <s v="Damaged"/>
    <n v="5034.96"/>
    <n v="2025"/>
    <s v="August"/>
    <n v="0"/>
    <n v="179.82"/>
    <n v="1"/>
    <s v="XS"/>
    <x v="2"/>
    <x v="2"/>
    <x v="1"/>
  </r>
  <r>
    <x v="910"/>
    <x v="1"/>
    <x v="1"/>
    <x v="0"/>
    <s v="null"/>
    <s v="Brown"/>
    <n v="101.96"/>
    <n v="23.7"/>
    <x v="890"/>
    <d v="2025-05-21T00:00:00"/>
    <x v="48"/>
    <n v="3.6"/>
    <n v="3.6"/>
    <b v="0"/>
    <s v="null"/>
    <s v="No Return"/>
    <n v="2256.0689199999997"/>
    <n v="2025"/>
    <s v="May"/>
    <n v="24.164519999999996"/>
    <n v="77.795479999999998"/>
    <n v="0"/>
    <s v="No Size"/>
    <x v="2"/>
    <x v="2"/>
    <x v="0"/>
  </r>
  <r>
    <x v="911"/>
    <x v="4"/>
    <x v="2"/>
    <x v="0"/>
    <s v="S"/>
    <s v="Green"/>
    <n v="27.11"/>
    <n v="16.2"/>
    <x v="891"/>
    <d v="2024-12-08T00:00:00"/>
    <x v="4"/>
    <n v="2.4"/>
    <n v="2.4"/>
    <b v="1"/>
    <s v="Changed Mind"/>
    <s v="Changed Mind"/>
    <n v="227.18180000000001"/>
    <n v="2024"/>
    <s v="December"/>
    <n v="4.3918200000000001"/>
    <n v="22.71818"/>
    <n v="1"/>
    <s v="S"/>
    <x v="3"/>
    <x v="1"/>
    <x v="1"/>
  </r>
  <r>
    <x v="912"/>
    <x v="0"/>
    <x v="6"/>
    <x v="3"/>
    <s v="S"/>
    <s v="Black"/>
    <n v="141.83000000000001"/>
    <n v="0"/>
    <x v="892"/>
    <d v="2025-08-06T00:00:00"/>
    <x v="1"/>
    <n v="2.4"/>
    <n v="2.4"/>
    <b v="1"/>
    <s v="Color Mismatch"/>
    <s v="Color Mismatch"/>
    <n v="283.66000000000003"/>
    <n v="2025"/>
    <s v="August"/>
    <n v="0"/>
    <n v="141.83000000000001"/>
    <n v="1"/>
    <s v="S"/>
    <x v="1"/>
    <x v="1"/>
    <x v="1"/>
  </r>
  <r>
    <x v="913"/>
    <x v="3"/>
    <x v="6"/>
    <x v="0"/>
    <s v="null"/>
    <s v="Beige"/>
    <n v="156.34"/>
    <n v="37"/>
    <x v="893"/>
    <d v="2025-04-13T00:00:00"/>
    <x v="41"/>
    <n v="2.9"/>
    <n v="2.9"/>
    <b v="1"/>
    <s v="Size Issue"/>
    <s v="Size Issue"/>
    <n v="4432.2390000000005"/>
    <n v="2025"/>
    <s v="April"/>
    <n v="57.845800000000004"/>
    <n v="98.494200000000006"/>
    <n v="1"/>
    <s v="No Size"/>
    <x v="0"/>
    <x v="0"/>
    <x v="1"/>
  </r>
  <r>
    <x v="914"/>
    <x v="1"/>
    <x v="7"/>
    <x v="3"/>
    <s v="XS"/>
    <s v="Brown"/>
    <n v="81.84"/>
    <n v="0"/>
    <x v="894"/>
    <d v="2025-08-06T00:00:00"/>
    <x v="44"/>
    <n v="2.4"/>
    <n v="2.4"/>
    <b v="0"/>
    <s v="null"/>
    <s v="No Return"/>
    <n v="3355.44"/>
    <n v="2025"/>
    <s v="August"/>
    <n v="0"/>
    <n v="81.84"/>
    <n v="0"/>
    <s v="XS"/>
    <x v="0"/>
    <x v="0"/>
    <x v="1"/>
  </r>
  <r>
    <x v="915"/>
    <x v="4"/>
    <x v="4"/>
    <x v="2"/>
    <s v="L"/>
    <s v="Black"/>
    <n v="36.44"/>
    <n v="19.899999999999999"/>
    <x v="895"/>
    <d v="2025-08-06T00:00:00"/>
    <x v="10"/>
    <n v="1.8"/>
    <n v="1.8"/>
    <b v="0"/>
    <s v="null"/>
    <s v="No Return"/>
    <n v="1138.34916"/>
    <n v="2025"/>
    <s v="August"/>
    <n v="7.2515599999999987"/>
    <n v="29.18844"/>
    <n v="0"/>
    <s v="L"/>
    <x v="0"/>
    <x v="0"/>
    <x v="3"/>
  </r>
  <r>
    <x v="916"/>
    <x v="0"/>
    <x v="5"/>
    <x v="2"/>
    <s v="S"/>
    <s v="Pink"/>
    <n v="155.30000000000001"/>
    <n v="0"/>
    <x v="896"/>
    <d v="2025-08-06T00:00:00"/>
    <x v="45"/>
    <n v="3"/>
    <n v="3"/>
    <b v="0"/>
    <s v="null"/>
    <s v="No Return"/>
    <n v="1397.7"/>
    <n v="2025"/>
    <s v="August"/>
    <n v="0"/>
    <n v="155.30000000000001"/>
    <n v="0"/>
    <s v="S"/>
    <x v="1"/>
    <x v="1"/>
    <x v="0"/>
  </r>
  <r>
    <x v="917"/>
    <x v="4"/>
    <x v="1"/>
    <x v="2"/>
    <s v="XL"/>
    <s v="Red"/>
    <n v="84.04"/>
    <n v="28.5"/>
    <x v="897"/>
    <d v="2025-08-06T00:00:00"/>
    <x v="8"/>
    <n v="1"/>
    <n v="1"/>
    <b v="0"/>
    <s v="null"/>
    <s v="No Return"/>
    <n v="180.26580000000004"/>
    <n v="2025"/>
    <s v="August"/>
    <n v="23.9514"/>
    <n v="60.088600000000014"/>
    <n v="0"/>
    <s v="XL"/>
    <x v="1"/>
    <x v="1"/>
    <x v="3"/>
  </r>
  <r>
    <x v="918"/>
    <x v="3"/>
    <x v="6"/>
    <x v="2"/>
    <s v="XS"/>
    <s v="Brown"/>
    <n v="98.76"/>
    <n v="56.4"/>
    <x v="898"/>
    <d v="2025-08-06T00:00:00"/>
    <x v="2"/>
    <n v="4.5"/>
    <n v="4.5"/>
    <b v="0"/>
    <s v="null"/>
    <s v="No Return"/>
    <n v="947.30592000000013"/>
    <n v="2025"/>
    <s v="August"/>
    <n v="55.70064"/>
    <n v="43.059360000000005"/>
    <n v="0"/>
    <s v="XS"/>
    <x v="2"/>
    <x v="2"/>
    <x v="2"/>
  </r>
  <r>
    <x v="919"/>
    <x v="2"/>
    <x v="5"/>
    <x v="3"/>
    <s v="null"/>
    <s v="White"/>
    <n v="52.99"/>
    <n v="59.1"/>
    <x v="54"/>
    <d v="2025-08-06T00:00:00"/>
    <x v="29"/>
    <n v="3.4"/>
    <n v="3.4"/>
    <b v="1"/>
    <s v="Size Issue"/>
    <s v="Size Issue"/>
    <n v="1083.6455000000001"/>
    <n v="2025"/>
    <s v="August"/>
    <n v="31.31709"/>
    <n v="21.672910000000002"/>
    <n v="1"/>
    <s v="No Size"/>
    <x v="0"/>
    <x v="0"/>
    <x v="0"/>
  </r>
  <r>
    <x v="920"/>
    <x v="4"/>
    <x v="1"/>
    <x v="0"/>
    <s v="L"/>
    <s v="Red"/>
    <n v="39.840000000000003"/>
    <n v="0"/>
    <x v="899"/>
    <d v="2025-04-18T00:00:00"/>
    <x v="47"/>
    <n v="2.4"/>
    <n v="2.4"/>
    <b v="0"/>
    <s v="null"/>
    <s v="No Return"/>
    <n v="956.16000000000008"/>
    <n v="2025"/>
    <s v="April"/>
    <n v="0"/>
    <n v="39.840000000000003"/>
    <n v="0"/>
    <s v="L"/>
    <x v="2"/>
    <x v="2"/>
    <x v="1"/>
  </r>
  <r>
    <x v="921"/>
    <x v="2"/>
    <x v="5"/>
    <x v="0"/>
    <s v="null"/>
    <s v="Green"/>
    <n v="40.01"/>
    <n v="0"/>
    <x v="900"/>
    <d v="2025-06-05T00:00:00"/>
    <x v="2"/>
    <n v="4.5"/>
    <n v="4.5"/>
    <b v="0"/>
    <s v="null"/>
    <s v="No Return"/>
    <n v="880.21999999999991"/>
    <n v="2025"/>
    <s v="June"/>
    <n v="0"/>
    <n v="40.01"/>
    <n v="0"/>
    <s v="No Size"/>
    <x v="2"/>
    <x v="2"/>
    <x v="2"/>
  </r>
  <r>
    <x v="922"/>
    <x v="0"/>
    <x v="5"/>
    <x v="3"/>
    <s v="L"/>
    <s v="Navy"/>
    <n v="245.75"/>
    <n v="0"/>
    <x v="901"/>
    <d v="2025-08-06T00:00:00"/>
    <x v="43"/>
    <s v="null"/>
    <n v="3"/>
    <b v="1"/>
    <s v="Changed Mind"/>
    <s v="Changed Mind"/>
    <n v="2949"/>
    <n v="2025"/>
    <s v="August"/>
    <n v="0"/>
    <n v="245.75"/>
    <n v="1"/>
    <s v="L"/>
    <x v="3"/>
    <x v="1"/>
    <x v="0"/>
  </r>
  <r>
    <x v="923"/>
    <x v="4"/>
    <x v="0"/>
    <x v="1"/>
    <s v="XL"/>
    <s v="Gray"/>
    <n v="102.25"/>
    <n v="0"/>
    <x v="902"/>
    <d v="2025-08-06T00:00:00"/>
    <x v="19"/>
    <n v="3.8"/>
    <n v="3.8"/>
    <b v="0"/>
    <s v="null"/>
    <s v="No Return"/>
    <n v="613.5"/>
    <n v="2025"/>
    <s v="August"/>
    <n v="0"/>
    <n v="102.25"/>
    <n v="0"/>
    <s v="XL"/>
    <x v="1"/>
    <x v="1"/>
    <x v="0"/>
  </r>
  <r>
    <x v="924"/>
    <x v="1"/>
    <x v="5"/>
    <x v="3"/>
    <s v="M"/>
    <s v="Gray"/>
    <n v="76.33"/>
    <n v="0"/>
    <x v="903"/>
    <d v="2025-08-06T00:00:00"/>
    <x v="34"/>
    <n v="2"/>
    <n v="2"/>
    <b v="1"/>
    <s v="Wrong Item"/>
    <s v="Wrong Item"/>
    <n v="1144.95"/>
    <n v="2025"/>
    <s v="August"/>
    <n v="0"/>
    <n v="76.33"/>
    <n v="1"/>
    <s v="M"/>
    <x v="3"/>
    <x v="1"/>
    <x v="1"/>
  </r>
  <r>
    <x v="925"/>
    <x v="2"/>
    <x v="0"/>
    <x v="0"/>
    <s v="null"/>
    <s v="Gray"/>
    <n v="51.79"/>
    <n v="39"/>
    <x v="904"/>
    <d v="2025-03-17T00:00:00"/>
    <x v="0"/>
    <n v="2.5"/>
    <n v="2.5"/>
    <b v="0"/>
    <s v="null"/>
    <s v="No Return"/>
    <n v="1168.9003"/>
    <n v="2025"/>
    <s v="March"/>
    <n v="20.1981"/>
    <n v="31.591899999999999"/>
    <n v="0"/>
    <s v="No Size"/>
    <x v="0"/>
    <x v="0"/>
    <x v="1"/>
  </r>
  <r>
    <x v="926"/>
    <x v="0"/>
    <x v="0"/>
    <x v="0"/>
    <s v="XXL"/>
    <s v="Pink"/>
    <n v="141.24"/>
    <n v="12.9"/>
    <x v="905"/>
    <d v="2024-10-02T00:00:00"/>
    <x v="39"/>
    <n v="1.7"/>
    <n v="1.7"/>
    <b v="0"/>
    <s v="null"/>
    <s v="No Return"/>
    <n v="2829.46092"/>
    <n v="2024"/>
    <s v="October"/>
    <n v="18.21996"/>
    <n v="123.02004000000001"/>
    <n v="0"/>
    <s v="XXL"/>
    <x v="2"/>
    <x v="2"/>
    <x v="3"/>
  </r>
  <r>
    <x v="927"/>
    <x v="2"/>
    <x v="1"/>
    <x v="0"/>
    <s v="null"/>
    <s v="Black"/>
    <n v="66.180000000000007"/>
    <n v="0"/>
    <x v="906"/>
    <d v="2025-05-23T00:00:00"/>
    <x v="36"/>
    <n v="1.7"/>
    <n v="1.7"/>
    <b v="0"/>
    <s v="null"/>
    <s v="No Return"/>
    <n v="1323.6000000000001"/>
    <n v="2025"/>
    <s v="May"/>
    <n v="0"/>
    <n v="66.180000000000007"/>
    <n v="0"/>
    <s v="No Size"/>
    <x v="2"/>
    <x v="2"/>
    <x v="3"/>
  </r>
  <r>
    <x v="928"/>
    <x v="1"/>
    <x v="2"/>
    <x v="3"/>
    <s v="M"/>
    <s v="Navy"/>
    <n v="35.15"/>
    <n v="0"/>
    <x v="907"/>
    <d v="2025-08-06T00:00:00"/>
    <x v="5"/>
    <n v="2.2000000000000002"/>
    <n v="2.2000000000000002"/>
    <b v="0"/>
    <s v="null"/>
    <s v="No Return"/>
    <n v="1335.7"/>
    <n v="2025"/>
    <s v="August"/>
    <n v="0"/>
    <n v="35.15"/>
    <n v="0"/>
    <s v="M"/>
    <x v="0"/>
    <x v="0"/>
    <x v="1"/>
  </r>
  <r>
    <x v="929"/>
    <x v="2"/>
    <x v="4"/>
    <x v="0"/>
    <s v="null"/>
    <s v="Pink"/>
    <n v="35.619999999999997"/>
    <n v="41.2"/>
    <x v="908"/>
    <d v="2025-03-20T00:00:00"/>
    <x v="46"/>
    <n v="3.7"/>
    <n v="3.7"/>
    <b v="0"/>
    <s v="null"/>
    <s v="No Return"/>
    <n v="83.778239999999983"/>
    <n v="2025"/>
    <s v="March"/>
    <n v="14.67544"/>
    <n v="20.944559999999996"/>
    <n v="0"/>
    <s v="No Size"/>
    <x v="1"/>
    <x v="1"/>
    <x v="0"/>
  </r>
  <r>
    <x v="930"/>
    <x v="2"/>
    <x v="7"/>
    <x v="3"/>
    <s v="null"/>
    <s v="Green"/>
    <n v="35.64"/>
    <n v="0"/>
    <x v="794"/>
    <d v="2025-08-06T00:00:00"/>
    <x v="3"/>
    <n v="5"/>
    <n v="5"/>
    <b v="1"/>
    <s v="Color Mismatch"/>
    <s v="Color Mismatch"/>
    <n v="1710.72"/>
    <n v="2025"/>
    <s v="August"/>
    <n v="0"/>
    <n v="35.64"/>
    <n v="1"/>
    <s v="No Size"/>
    <x v="0"/>
    <x v="0"/>
    <x v="4"/>
  </r>
  <r>
    <x v="931"/>
    <x v="4"/>
    <x v="5"/>
    <x v="3"/>
    <s v="L"/>
    <s v="Red"/>
    <n v="86.68"/>
    <n v="0"/>
    <x v="909"/>
    <d v="2025-08-06T00:00:00"/>
    <x v="1"/>
    <s v="null"/>
    <n v="3"/>
    <b v="0"/>
    <s v="null"/>
    <s v="No Return"/>
    <n v="173.36"/>
    <n v="2025"/>
    <s v="August"/>
    <n v="0"/>
    <n v="86.68"/>
    <n v="0"/>
    <s v="L"/>
    <x v="1"/>
    <x v="1"/>
    <x v="0"/>
  </r>
  <r>
    <x v="932"/>
    <x v="2"/>
    <x v="4"/>
    <x v="2"/>
    <s v="null"/>
    <s v="Pink"/>
    <n v="17.72"/>
    <n v="0"/>
    <x v="910"/>
    <d v="2025-08-06T00:00:00"/>
    <x v="45"/>
    <n v="1.2"/>
    <n v="1.2"/>
    <b v="0"/>
    <s v="null"/>
    <s v="No Return"/>
    <n v="159.47999999999999"/>
    <n v="2025"/>
    <s v="August"/>
    <n v="0"/>
    <n v="17.72"/>
    <n v="0"/>
    <s v="No Size"/>
    <x v="1"/>
    <x v="1"/>
    <x v="3"/>
  </r>
  <r>
    <x v="933"/>
    <x v="0"/>
    <x v="1"/>
    <x v="2"/>
    <s v="XXL"/>
    <s v="Pink"/>
    <n v="87.95"/>
    <n v="13.3"/>
    <x v="911"/>
    <d v="2025-08-06T00:00:00"/>
    <x v="46"/>
    <n v="4.5"/>
    <n v="4.5"/>
    <b v="0"/>
    <s v="null"/>
    <s v="No Return"/>
    <n v="305.01060000000001"/>
    <n v="2025"/>
    <s v="August"/>
    <n v="11.69735"/>
    <n v="76.252650000000003"/>
    <n v="0"/>
    <s v="XXL"/>
    <x v="1"/>
    <x v="1"/>
    <x v="2"/>
  </r>
  <r>
    <x v="934"/>
    <x v="0"/>
    <x v="3"/>
    <x v="0"/>
    <s v="XS"/>
    <s v="Gray"/>
    <n v="216.26"/>
    <n v="0"/>
    <x v="912"/>
    <d v="2025-04-16T00:00:00"/>
    <x v="42"/>
    <n v="1.1000000000000001"/>
    <n v="1.1000000000000001"/>
    <b v="0"/>
    <s v="null"/>
    <s v="No Return"/>
    <n v="5622.76"/>
    <n v="2025"/>
    <s v="April"/>
    <n v="0"/>
    <n v="216.26"/>
    <n v="0"/>
    <s v="XS"/>
    <x v="2"/>
    <x v="2"/>
    <x v="3"/>
  </r>
  <r>
    <x v="935"/>
    <x v="0"/>
    <x v="3"/>
    <x v="3"/>
    <s v="S"/>
    <s v="Black"/>
    <n v="238.11"/>
    <n v="0"/>
    <x v="913"/>
    <d v="2025-08-06T00:00:00"/>
    <x v="37"/>
    <s v="null"/>
    <n v="3"/>
    <b v="0"/>
    <s v="null"/>
    <s v="No Return"/>
    <n v="11667.390000000001"/>
    <n v="2025"/>
    <s v="August"/>
    <n v="0"/>
    <n v="238.11"/>
    <n v="0"/>
    <s v="S"/>
    <x v="0"/>
    <x v="0"/>
    <x v="0"/>
  </r>
  <r>
    <x v="936"/>
    <x v="3"/>
    <x v="1"/>
    <x v="1"/>
    <s v="XXL"/>
    <s v="Pink"/>
    <n v="112.77"/>
    <n v="0"/>
    <x v="914"/>
    <d v="2025-08-06T00:00:00"/>
    <x v="26"/>
    <n v="4.0999999999999996"/>
    <n v="4.0999999999999996"/>
    <b v="0"/>
    <s v="null"/>
    <s v="No Return"/>
    <n v="1240.47"/>
    <n v="2025"/>
    <s v="August"/>
    <n v="0"/>
    <n v="112.77"/>
    <n v="0"/>
    <s v="XXL"/>
    <x v="3"/>
    <x v="1"/>
    <x v="2"/>
  </r>
  <r>
    <x v="937"/>
    <x v="2"/>
    <x v="6"/>
    <x v="1"/>
    <s v="null"/>
    <s v="Navy"/>
    <n v="39.020000000000003"/>
    <n v="44.8"/>
    <x v="915"/>
    <d v="2025-08-06T00:00:00"/>
    <x v="48"/>
    <n v="3.4"/>
    <n v="3.4"/>
    <b v="0"/>
    <s v="null"/>
    <s v="No Return"/>
    <n v="624.63216000000011"/>
    <n v="2025"/>
    <s v="August"/>
    <n v="17.48096"/>
    <n v="21.539040000000004"/>
    <n v="0"/>
    <s v="No Size"/>
    <x v="2"/>
    <x v="2"/>
    <x v="0"/>
  </r>
  <r>
    <x v="938"/>
    <x v="1"/>
    <x v="5"/>
    <x v="0"/>
    <s v="XXL"/>
    <s v="Purple"/>
    <n v="69.77"/>
    <n v="0"/>
    <x v="656"/>
    <d v="2024-11-09T00:00:00"/>
    <x v="48"/>
    <n v="5"/>
    <n v="5"/>
    <b v="0"/>
    <s v="null"/>
    <s v="No Return"/>
    <n v="2023.33"/>
    <n v="2024"/>
    <s v="November"/>
    <n v="0"/>
    <n v="69.77"/>
    <n v="0"/>
    <s v="XXL"/>
    <x v="2"/>
    <x v="2"/>
    <x v="4"/>
  </r>
  <r>
    <x v="939"/>
    <x v="5"/>
    <x v="4"/>
    <x v="0"/>
    <s v="M"/>
    <s v="Purple"/>
    <n v="124.92"/>
    <n v="48.4"/>
    <x v="916"/>
    <d v="2025-05-03T00:00:00"/>
    <x v="2"/>
    <n v="3.2"/>
    <n v="3.2"/>
    <b v="0"/>
    <s v="null"/>
    <s v="No Return"/>
    <n v="1418.09184"/>
    <n v="2025"/>
    <s v="May"/>
    <n v="60.461280000000002"/>
    <n v="64.45872"/>
    <n v="0"/>
    <s v="M"/>
    <x v="2"/>
    <x v="2"/>
    <x v="0"/>
  </r>
  <r>
    <x v="940"/>
    <x v="5"/>
    <x v="2"/>
    <x v="3"/>
    <s v="null"/>
    <s v="Purple"/>
    <n v="83.92"/>
    <n v="29.4"/>
    <x v="917"/>
    <d v="2025-08-06T00:00:00"/>
    <x v="36"/>
    <n v="2.1"/>
    <n v="2.1"/>
    <b v="1"/>
    <s v="Quality Issue"/>
    <s v="Quality Issue"/>
    <n v="1184.9503999999999"/>
    <n v="2025"/>
    <s v="August"/>
    <n v="24.67248"/>
    <n v="59.247519999999994"/>
    <n v="1"/>
    <s v="No Size"/>
    <x v="2"/>
    <x v="2"/>
    <x v="1"/>
  </r>
  <r>
    <x v="941"/>
    <x v="0"/>
    <x v="7"/>
    <x v="2"/>
    <s v="XS"/>
    <s v="Beige"/>
    <n v="180.91"/>
    <n v="0"/>
    <x v="918"/>
    <d v="2025-08-06T00:00:00"/>
    <x v="4"/>
    <n v="3.8"/>
    <n v="3.8"/>
    <b v="0"/>
    <s v="null"/>
    <s v="No Return"/>
    <n v="1809.1"/>
    <n v="2025"/>
    <s v="August"/>
    <n v="0"/>
    <n v="180.91"/>
    <n v="0"/>
    <s v="XS"/>
    <x v="3"/>
    <x v="1"/>
    <x v="0"/>
  </r>
  <r>
    <x v="942"/>
    <x v="3"/>
    <x v="7"/>
    <x v="0"/>
    <s v="XXL"/>
    <s v="Brown"/>
    <n v="120.11"/>
    <n v="0"/>
    <x v="919"/>
    <d v="2024-12-24T00:00:00"/>
    <x v="33"/>
    <n v="4.0999999999999996"/>
    <n v="4.0999999999999996"/>
    <b v="0"/>
    <s v="null"/>
    <s v="No Return"/>
    <n v="3242.97"/>
    <n v="2024"/>
    <s v="December"/>
    <n v="0"/>
    <n v="120.11"/>
    <n v="0"/>
    <s v="XXL"/>
    <x v="2"/>
    <x v="2"/>
    <x v="2"/>
  </r>
  <r>
    <x v="943"/>
    <x v="0"/>
    <x v="7"/>
    <x v="3"/>
    <s v="XL"/>
    <s v="Red"/>
    <n v="225.01"/>
    <n v="0"/>
    <x v="920"/>
    <d v="2025-08-06T00:00:00"/>
    <x v="29"/>
    <n v="1.9"/>
    <n v="1.9"/>
    <b v="1"/>
    <s v="Size Issue"/>
    <s v="Size Issue"/>
    <n v="11250.5"/>
    <n v="2025"/>
    <s v="August"/>
    <n v="0"/>
    <n v="225.01"/>
    <n v="1"/>
    <s v="XL"/>
    <x v="0"/>
    <x v="0"/>
    <x v="3"/>
  </r>
  <r>
    <x v="944"/>
    <x v="5"/>
    <x v="3"/>
    <x v="3"/>
    <s v="L"/>
    <s v="Green"/>
    <n v="115.57"/>
    <n v="0"/>
    <x v="921"/>
    <d v="2025-08-06T00:00:00"/>
    <x v="23"/>
    <n v="3"/>
    <n v="3"/>
    <b v="0"/>
    <s v="null"/>
    <s v="No Return"/>
    <n v="3698.24"/>
    <n v="2025"/>
    <s v="August"/>
    <n v="0"/>
    <n v="115.57"/>
    <n v="0"/>
    <s v="L"/>
    <x v="0"/>
    <x v="2"/>
    <x v="0"/>
  </r>
  <r>
    <x v="945"/>
    <x v="2"/>
    <x v="6"/>
    <x v="2"/>
    <s v="null"/>
    <s v="Blue"/>
    <n v="21.2"/>
    <n v="19"/>
    <x v="922"/>
    <d v="2025-08-06T00:00:00"/>
    <x v="2"/>
    <n v="1.3"/>
    <n v="1.3"/>
    <b v="0"/>
    <s v="null"/>
    <s v="No Return"/>
    <n v="377.78399999999999"/>
    <n v="2025"/>
    <s v="August"/>
    <n v="4.0279999999999996"/>
    <n v="17.172000000000001"/>
    <n v="0"/>
    <s v="No Size"/>
    <x v="2"/>
    <x v="2"/>
    <x v="3"/>
  </r>
  <r>
    <x v="946"/>
    <x v="4"/>
    <x v="0"/>
    <x v="0"/>
    <s v="XXL"/>
    <s v="Black"/>
    <n v="52.36"/>
    <n v="0"/>
    <x v="923"/>
    <d v="2025-04-22T00:00:00"/>
    <x v="31"/>
    <s v="null"/>
    <n v="3"/>
    <b v="0"/>
    <s v="null"/>
    <s v="No Return"/>
    <n v="1832.6"/>
    <n v="2025"/>
    <s v="April"/>
    <n v="0"/>
    <n v="52.36"/>
    <n v="0"/>
    <s v="XXL"/>
    <x v="0"/>
    <x v="2"/>
    <x v="0"/>
  </r>
  <r>
    <x v="947"/>
    <x v="2"/>
    <x v="5"/>
    <x v="2"/>
    <s v="null"/>
    <s v="Gray"/>
    <n v="73.430000000000007"/>
    <n v="0"/>
    <x v="924"/>
    <d v="2025-08-06T00:00:00"/>
    <x v="2"/>
    <n v="2.2999999999999998"/>
    <n v="2.2999999999999998"/>
    <b v="0"/>
    <s v="null"/>
    <s v="No Return"/>
    <n v="1615.46"/>
    <n v="2025"/>
    <s v="August"/>
    <n v="0"/>
    <n v="73.430000000000007"/>
    <n v="0"/>
    <s v="No Size"/>
    <x v="2"/>
    <x v="2"/>
    <x v="1"/>
  </r>
  <r>
    <x v="948"/>
    <x v="2"/>
    <x v="5"/>
    <x v="0"/>
    <s v="null"/>
    <s v="Purple"/>
    <n v="70.75"/>
    <n v="0"/>
    <x v="925"/>
    <d v="2025-05-12T00:00:00"/>
    <x v="50"/>
    <n v="1.4"/>
    <n v="1.4"/>
    <b v="0"/>
    <s v="null"/>
    <s v="No Return"/>
    <n v="0"/>
    <n v="2025"/>
    <s v="May"/>
    <n v="0"/>
    <n v="70.75"/>
    <n v="0"/>
    <s v="No Size"/>
    <x v="1"/>
    <x v="1"/>
    <x v="3"/>
  </r>
  <r>
    <x v="949"/>
    <x v="2"/>
    <x v="6"/>
    <x v="2"/>
    <s v="null"/>
    <s v="White"/>
    <n v="58.9"/>
    <n v="0"/>
    <x v="926"/>
    <d v="2025-08-06T00:00:00"/>
    <x v="10"/>
    <n v="4"/>
    <n v="4"/>
    <b v="0"/>
    <s v="null"/>
    <s v="No Return"/>
    <n v="2297.1"/>
    <n v="2025"/>
    <s v="August"/>
    <n v="0"/>
    <n v="58.9"/>
    <n v="0"/>
    <s v="No Size"/>
    <x v="0"/>
    <x v="0"/>
    <x v="2"/>
  </r>
  <r>
    <x v="950"/>
    <x v="0"/>
    <x v="7"/>
    <x v="1"/>
    <s v="L"/>
    <s v="Purple"/>
    <n v="104.78"/>
    <n v="16.899999999999999"/>
    <x v="63"/>
    <d v="2025-08-06T00:00:00"/>
    <x v="9"/>
    <n v="4.3"/>
    <n v="4.3"/>
    <b v="0"/>
    <s v="null"/>
    <s v="No Return"/>
    <n v="3744.10374"/>
    <n v="2025"/>
    <s v="August"/>
    <n v="17.707819999999998"/>
    <n v="87.072180000000003"/>
    <n v="0"/>
    <s v="L"/>
    <x v="0"/>
    <x v="0"/>
    <x v="2"/>
  </r>
  <r>
    <x v="951"/>
    <x v="2"/>
    <x v="7"/>
    <x v="2"/>
    <s v="null"/>
    <s v="Blue"/>
    <n v="55.3"/>
    <n v="0"/>
    <x v="927"/>
    <d v="2025-08-06T00:00:00"/>
    <x v="12"/>
    <n v="2.5"/>
    <n v="2.5"/>
    <b v="0"/>
    <s v="null"/>
    <s v="No Return"/>
    <n v="940.09999999999991"/>
    <n v="2025"/>
    <s v="August"/>
    <n v="0"/>
    <n v="55.3"/>
    <n v="0"/>
    <s v="No Size"/>
    <x v="3"/>
    <x v="2"/>
    <x v="1"/>
  </r>
  <r>
    <x v="952"/>
    <x v="4"/>
    <x v="6"/>
    <x v="3"/>
    <s v="XS"/>
    <s v="Black"/>
    <n v="56.65"/>
    <n v="34"/>
    <x v="928"/>
    <d v="2025-08-06T00:00:00"/>
    <x v="39"/>
    <n v="4.3"/>
    <n v="4.3"/>
    <b v="0"/>
    <s v="null"/>
    <s v="No Return"/>
    <n v="859.94699999999989"/>
    <n v="2025"/>
    <s v="August"/>
    <n v="19.260999999999999"/>
    <n v="37.388999999999996"/>
    <n v="0"/>
    <s v="XS"/>
    <x v="2"/>
    <x v="2"/>
    <x v="2"/>
  </r>
  <r>
    <x v="953"/>
    <x v="3"/>
    <x v="1"/>
    <x v="2"/>
    <s v="XS"/>
    <s v="Pink"/>
    <n v="199.14"/>
    <n v="0"/>
    <x v="929"/>
    <d v="2025-08-06T00:00:00"/>
    <x v="49"/>
    <s v="null"/>
    <n v="3"/>
    <b v="0"/>
    <s v="null"/>
    <s v="No Return"/>
    <n v="3584.5199999999995"/>
    <n v="2025"/>
    <s v="August"/>
    <n v="0"/>
    <n v="199.14"/>
    <n v="0"/>
    <s v="XS"/>
    <x v="3"/>
    <x v="2"/>
    <x v="0"/>
  </r>
  <r>
    <x v="954"/>
    <x v="3"/>
    <x v="0"/>
    <x v="2"/>
    <s v="M"/>
    <s v="Pink"/>
    <n v="128.68"/>
    <n v="0"/>
    <x v="930"/>
    <d v="2025-08-06T00:00:00"/>
    <x v="38"/>
    <n v="2.2000000000000002"/>
    <n v="2.2000000000000002"/>
    <b v="0"/>
    <s v="null"/>
    <s v="No Return"/>
    <n v="1029.44"/>
    <n v="2025"/>
    <s v="August"/>
    <n v="0"/>
    <n v="128.68"/>
    <n v="0"/>
    <s v="M"/>
    <x v="1"/>
    <x v="1"/>
    <x v="1"/>
  </r>
  <r>
    <x v="955"/>
    <x v="0"/>
    <x v="1"/>
    <x v="2"/>
    <s v="XL"/>
    <s v="Beige"/>
    <n v="150.37"/>
    <n v="51.9"/>
    <x v="931"/>
    <d v="2025-08-06T00:00:00"/>
    <x v="34"/>
    <n v="5"/>
    <n v="5"/>
    <b v="0"/>
    <s v="null"/>
    <s v="No Return"/>
    <n v="1084.9195499999998"/>
    <n v="2025"/>
    <s v="August"/>
    <n v="78.042030000000011"/>
    <n v="72.327969999999993"/>
    <n v="0"/>
    <s v="XL"/>
    <x v="3"/>
    <x v="1"/>
    <x v="4"/>
  </r>
  <r>
    <x v="956"/>
    <x v="5"/>
    <x v="7"/>
    <x v="1"/>
    <s v="M"/>
    <s v="Pink"/>
    <n v="162.65"/>
    <n v="0"/>
    <x v="932"/>
    <d v="2025-08-06T00:00:00"/>
    <x v="25"/>
    <n v="1.4"/>
    <n v="1.4"/>
    <b v="0"/>
    <s v="null"/>
    <s v="No Return"/>
    <n v="5855.4000000000005"/>
    <n v="2025"/>
    <s v="August"/>
    <n v="0"/>
    <n v="162.65"/>
    <n v="0"/>
    <s v="M"/>
    <x v="0"/>
    <x v="0"/>
    <x v="3"/>
  </r>
  <r>
    <x v="957"/>
    <x v="4"/>
    <x v="3"/>
    <x v="3"/>
    <s v="XXL"/>
    <s v="White"/>
    <n v="28.9"/>
    <n v="0"/>
    <x v="147"/>
    <d v="2025-08-06T00:00:00"/>
    <x v="20"/>
    <n v="4.5999999999999996"/>
    <n v="4.5999999999999996"/>
    <b v="0"/>
    <s v="null"/>
    <s v="No Return"/>
    <n v="144.5"/>
    <n v="2025"/>
    <s v="August"/>
    <n v="0"/>
    <n v="28.9"/>
    <n v="0"/>
    <s v="XXL"/>
    <x v="1"/>
    <x v="1"/>
    <x v="2"/>
  </r>
  <r>
    <x v="958"/>
    <x v="2"/>
    <x v="7"/>
    <x v="0"/>
    <s v="null"/>
    <s v="Pink"/>
    <n v="75.59"/>
    <n v="38.799999999999997"/>
    <x v="933"/>
    <d v="2025-03-29T00:00:00"/>
    <x v="9"/>
    <n v="1.1000000000000001"/>
    <n v="1.1000000000000001"/>
    <b v="0"/>
    <s v="null"/>
    <s v="No Return"/>
    <n v="1989.2264400000004"/>
    <n v="2025"/>
    <s v="March"/>
    <n v="29.328919999999997"/>
    <n v="46.261080000000007"/>
    <n v="0"/>
    <s v="No Size"/>
    <x v="0"/>
    <x v="0"/>
    <x v="3"/>
  </r>
  <r>
    <x v="959"/>
    <x v="1"/>
    <x v="0"/>
    <x v="0"/>
    <s v="S"/>
    <s v="Brown"/>
    <n v="30.9"/>
    <n v="5.5"/>
    <x v="934"/>
    <d v="2024-11-06T00:00:00"/>
    <x v="17"/>
    <n v="1.4"/>
    <n v="1.4"/>
    <b v="0"/>
    <s v="null"/>
    <s v="No Return"/>
    <n v="730.01249999999993"/>
    <n v="2024"/>
    <s v="November"/>
    <n v="1.6995"/>
    <n v="29.200499999999998"/>
    <n v="0"/>
    <s v="S"/>
    <x v="2"/>
    <x v="2"/>
    <x v="3"/>
  </r>
  <r>
    <x v="960"/>
    <x v="0"/>
    <x v="3"/>
    <x v="3"/>
    <s v="S"/>
    <s v="Blue"/>
    <n v="101.04"/>
    <n v="0"/>
    <x v="935"/>
    <d v="2025-08-06T00:00:00"/>
    <x v="31"/>
    <n v="3.5"/>
    <n v="3.5"/>
    <b v="0"/>
    <s v="null"/>
    <s v="No Return"/>
    <n v="3536.4"/>
    <n v="2025"/>
    <s v="August"/>
    <n v="0"/>
    <n v="101.04"/>
    <n v="0"/>
    <s v="S"/>
    <x v="0"/>
    <x v="2"/>
    <x v="0"/>
  </r>
  <r>
    <x v="961"/>
    <x v="5"/>
    <x v="7"/>
    <x v="2"/>
    <s v="S"/>
    <s v="White"/>
    <n v="54.81"/>
    <n v="0"/>
    <x v="936"/>
    <d v="2025-08-06T00:00:00"/>
    <x v="44"/>
    <n v="1.2"/>
    <n v="1.2"/>
    <b v="1"/>
    <s v="Wrong Item"/>
    <s v="Wrong Item"/>
    <n v="2247.21"/>
    <n v="2025"/>
    <s v="August"/>
    <n v="0"/>
    <n v="54.81"/>
    <n v="1"/>
    <s v="S"/>
    <x v="0"/>
    <x v="0"/>
    <x v="3"/>
  </r>
  <r>
    <x v="962"/>
    <x v="3"/>
    <x v="4"/>
    <x v="3"/>
    <s v="M"/>
    <s v="Navy"/>
    <n v="191.61"/>
    <n v="42.1"/>
    <x v="937"/>
    <d v="2025-08-06T00:00:00"/>
    <x v="18"/>
    <n v="4"/>
    <n v="4"/>
    <b v="0"/>
    <s v="null"/>
    <s v="No Return"/>
    <n v="3106.38132"/>
    <n v="2025"/>
    <s v="August"/>
    <n v="80.667810000000017"/>
    <n v="110.94219"/>
    <n v="0"/>
    <s v="M"/>
    <x v="2"/>
    <x v="2"/>
    <x v="2"/>
  </r>
  <r>
    <x v="963"/>
    <x v="1"/>
    <x v="3"/>
    <x v="3"/>
    <s v="XXL"/>
    <s v="Pink"/>
    <n v="100.5"/>
    <n v="0"/>
    <x v="938"/>
    <d v="2025-08-06T00:00:00"/>
    <x v="43"/>
    <n v="2.7"/>
    <n v="2.7"/>
    <b v="1"/>
    <s v="Damaged"/>
    <s v="Damaged"/>
    <n v="1206"/>
    <n v="2025"/>
    <s v="August"/>
    <n v="0"/>
    <n v="100.5"/>
    <n v="1"/>
    <s v="XXL"/>
    <x v="3"/>
    <x v="1"/>
    <x v="1"/>
  </r>
  <r>
    <x v="964"/>
    <x v="3"/>
    <x v="3"/>
    <x v="0"/>
    <s v="XXL"/>
    <s v="Green"/>
    <n v="92.35"/>
    <n v="23.6"/>
    <x v="939"/>
    <d v="2024-11-28T00:00:00"/>
    <x v="23"/>
    <n v="2.2000000000000002"/>
    <n v="2.2000000000000002"/>
    <b v="0"/>
    <s v="null"/>
    <s v="No Return"/>
    <n v="2257.7727999999997"/>
    <n v="2024"/>
    <s v="November"/>
    <n v="21.794599999999999"/>
    <n v="70.555399999999992"/>
    <n v="0"/>
    <s v="XXL"/>
    <x v="0"/>
    <x v="2"/>
    <x v="1"/>
  </r>
  <r>
    <x v="965"/>
    <x v="3"/>
    <x v="5"/>
    <x v="3"/>
    <s v="M"/>
    <s v="Gray"/>
    <n v="161.24"/>
    <n v="56.6"/>
    <x v="940"/>
    <d v="2025-08-06T00:00:00"/>
    <x v="38"/>
    <n v="2.1"/>
    <n v="2.1"/>
    <b v="0"/>
    <s v="null"/>
    <s v="No Return"/>
    <n v="559.82527999999991"/>
    <n v="2025"/>
    <s v="August"/>
    <n v="91.261840000000021"/>
    <n v="69.978159999999988"/>
    <n v="0"/>
    <s v="M"/>
    <x v="1"/>
    <x v="1"/>
    <x v="1"/>
  </r>
  <r>
    <x v="966"/>
    <x v="5"/>
    <x v="3"/>
    <x v="1"/>
    <s v="XS"/>
    <s v="Gray"/>
    <n v="68.03"/>
    <n v="6.3"/>
    <x v="941"/>
    <d v="2025-08-06T00:00:00"/>
    <x v="9"/>
    <n v="3.4"/>
    <n v="3.4"/>
    <b v="0"/>
    <s v="null"/>
    <s v="No Return"/>
    <n v="2740.9967300000003"/>
    <n v="2025"/>
    <s v="August"/>
    <n v="4.2858900000000002"/>
    <n v="63.744110000000006"/>
    <n v="0"/>
    <s v="XS"/>
    <x v="0"/>
    <x v="0"/>
    <x v="0"/>
  </r>
  <r>
    <x v="967"/>
    <x v="3"/>
    <x v="5"/>
    <x v="2"/>
    <s v="XS"/>
    <s v="Purple"/>
    <n v="121.21"/>
    <n v="47.4"/>
    <x v="942"/>
    <d v="2025-08-06T00:00:00"/>
    <x v="41"/>
    <n v="3"/>
    <n v="3"/>
    <b v="1"/>
    <s v="Changed Mind"/>
    <s v="Changed Mind"/>
    <n v="2869.0407"/>
    <n v="2025"/>
    <s v="August"/>
    <n v="57.453539999999997"/>
    <n v="63.756459999999997"/>
    <n v="1"/>
    <s v="XS"/>
    <x v="0"/>
    <x v="0"/>
    <x v="0"/>
  </r>
  <r>
    <x v="968"/>
    <x v="1"/>
    <x v="0"/>
    <x v="1"/>
    <s v="L"/>
    <s v="Blue"/>
    <n v="69.599999999999994"/>
    <n v="28.8"/>
    <x v="943"/>
    <d v="2025-08-06T00:00:00"/>
    <x v="15"/>
    <n v="3.7"/>
    <n v="3.7"/>
    <b v="0"/>
    <s v="null"/>
    <s v="No Return"/>
    <n v="2081.3183999999997"/>
    <n v="2025"/>
    <s v="August"/>
    <n v="20.044800000000002"/>
    <n v="49.555199999999992"/>
    <n v="0"/>
    <s v="L"/>
    <x v="0"/>
    <x v="0"/>
    <x v="0"/>
  </r>
  <r>
    <x v="969"/>
    <x v="0"/>
    <x v="2"/>
    <x v="1"/>
    <s v="XS"/>
    <s v="White"/>
    <n v="222.5"/>
    <n v="18.7"/>
    <x v="944"/>
    <d v="2025-08-06T00:00:00"/>
    <x v="6"/>
    <s v="null"/>
    <n v="3"/>
    <b v="0"/>
    <s v="null"/>
    <s v="No Return"/>
    <n v="8501.9474999999984"/>
    <n v="2025"/>
    <s v="August"/>
    <n v="41.607500000000002"/>
    <n v="180.89249999999998"/>
    <n v="0"/>
    <s v="XS"/>
    <x v="0"/>
    <x v="0"/>
    <x v="0"/>
  </r>
  <r>
    <x v="970"/>
    <x v="4"/>
    <x v="7"/>
    <x v="2"/>
    <s v="XXL"/>
    <s v="Pink"/>
    <n v="25.58"/>
    <n v="54.5"/>
    <x v="945"/>
    <d v="2025-08-06T00:00:00"/>
    <x v="40"/>
    <n v="2.4"/>
    <n v="2.4"/>
    <b v="0"/>
    <s v="null"/>
    <s v="No Return"/>
    <n v="395.72259999999994"/>
    <n v="2025"/>
    <s v="August"/>
    <n v="13.9411"/>
    <n v="11.638899999999998"/>
    <n v="0"/>
    <s v="XXL"/>
    <x v="0"/>
    <x v="2"/>
    <x v="1"/>
  </r>
  <r>
    <x v="971"/>
    <x v="5"/>
    <x v="3"/>
    <x v="3"/>
    <s v="XL"/>
    <s v="Blue"/>
    <n v="54.46"/>
    <n v="6.6"/>
    <x v="946"/>
    <d v="2025-08-06T00:00:00"/>
    <x v="12"/>
    <n v="1.7"/>
    <n v="1.7"/>
    <b v="0"/>
    <s v="null"/>
    <s v="No Return"/>
    <n v="864.71587999999997"/>
    <n v="2025"/>
    <s v="August"/>
    <n v="3.5943600000000004"/>
    <n v="50.865639999999999"/>
    <n v="0"/>
    <s v="XL"/>
    <x v="3"/>
    <x v="2"/>
    <x v="3"/>
  </r>
  <r>
    <x v="972"/>
    <x v="4"/>
    <x v="7"/>
    <x v="1"/>
    <s v="S"/>
    <s v="Pink"/>
    <n v="43.32"/>
    <n v="0"/>
    <x v="947"/>
    <d v="2025-08-06T00:00:00"/>
    <x v="50"/>
    <n v="2.6"/>
    <n v="2.6"/>
    <b v="0"/>
    <s v="null"/>
    <s v="No Return"/>
    <n v="0"/>
    <n v="2025"/>
    <s v="August"/>
    <n v="0"/>
    <n v="43.32"/>
    <n v="0"/>
    <s v="S"/>
    <x v="1"/>
    <x v="1"/>
    <x v="1"/>
  </r>
  <r>
    <x v="973"/>
    <x v="2"/>
    <x v="7"/>
    <x v="1"/>
    <s v="null"/>
    <s v="Red"/>
    <n v="75.09"/>
    <n v="0"/>
    <x v="948"/>
    <d v="2025-08-06T00:00:00"/>
    <x v="44"/>
    <n v="3.5"/>
    <n v="3.5"/>
    <b v="0"/>
    <s v="null"/>
    <s v="No Return"/>
    <n v="3078.69"/>
    <n v="2025"/>
    <s v="August"/>
    <n v="0"/>
    <n v="75.09"/>
    <n v="0"/>
    <s v="No Size"/>
    <x v="0"/>
    <x v="0"/>
    <x v="0"/>
  </r>
  <r>
    <x v="974"/>
    <x v="5"/>
    <x v="1"/>
    <x v="0"/>
    <s v="XS"/>
    <s v="Red"/>
    <n v="167.46"/>
    <n v="0"/>
    <x v="949"/>
    <d v="2024-08-18T00:00:00"/>
    <x v="46"/>
    <n v="1.3"/>
    <n v="1.3"/>
    <b v="0"/>
    <s v="null"/>
    <s v="No Return"/>
    <n v="669.84"/>
    <n v="2024"/>
    <s v="August"/>
    <n v="0"/>
    <n v="167.46"/>
    <n v="0"/>
    <s v="XS"/>
    <x v="1"/>
    <x v="1"/>
    <x v="3"/>
  </r>
  <r>
    <x v="975"/>
    <x v="3"/>
    <x v="2"/>
    <x v="2"/>
    <s v="L"/>
    <s v="Blue"/>
    <n v="111.24"/>
    <n v="34.299999999999997"/>
    <x v="950"/>
    <d v="2025-08-06T00:00:00"/>
    <x v="8"/>
    <n v="2.2000000000000002"/>
    <n v="2.2000000000000002"/>
    <b v="0"/>
    <s v="null"/>
    <s v="No Return"/>
    <n v="219.25404000000003"/>
    <n v="2025"/>
    <s v="August"/>
    <n v="38.155319999999996"/>
    <n v="73.084680000000006"/>
    <n v="0"/>
    <s v="L"/>
    <x v="1"/>
    <x v="1"/>
    <x v="1"/>
  </r>
  <r>
    <x v="976"/>
    <x v="4"/>
    <x v="1"/>
    <x v="2"/>
    <s v="XXL"/>
    <s v="Navy"/>
    <n v="59.36"/>
    <n v="0"/>
    <x v="951"/>
    <d v="2025-08-06T00:00:00"/>
    <x v="13"/>
    <s v="null"/>
    <n v="3"/>
    <b v="0"/>
    <s v="null"/>
    <s v="No Return"/>
    <n v="949.76"/>
    <n v="2025"/>
    <s v="August"/>
    <n v="0"/>
    <n v="59.36"/>
    <n v="0"/>
    <s v="XXL"/>
    <x v="3"/>
    <x v="2"/>
    <x v="0"/>
  </r>
  <r>
    <x v="977"/>
    <x v="3"/>
    <x v="2"/>
    <x v="2"/>
    <s v="S"/>
    <s v="Navy"/>
    <n v="199.46"/>
    <n v="0"/>
    <x v="952"/>
    <d v="2025-08-06T00:00:00"/>
    <x v="34"/>
    <n v="1.4"/>
    <n v="1.4"/>
    <b v="0"/>
    <s v="null"/>
    <s v="No Return"/>
    <n v="2991.9"/>
    <n v="2025"/>
    <s v="August"/>
    <n v="0"/>
    <n v="199.46"/>
    <n v="0"/>
    <s v="S"/>
    <x v="3"/>
    <x v="1"/>
    <x v="3"/>
  </r>
  <r>
    <x v="978"/>
    <x v="3"/>
    <x v="7"/>
    <x v="2"/>
    <s v="M"/>
    <s v="White"/>
    <n v="72.75"/>
    <n v="50.2"/>
    <x v="953"/>
    <d v="2025-08-06T00:00:00"/>
    <x v="18"/>
    <n v="3.6"/>
    <n v="3.6"/>
    <b v="0"/>
    <s v="null"/>
    <s v="No Return"/>
    <n v="1014.426"/>
    <n v="2025"/>
    <s v="August"/>
    <n v="36.520499999999998"/>
    <n v="36.229500000000002"/>
    <n v="0"/>
    <s v="M"/>
    <x v="2"/>
    <x v="2"/>
    <x v="0"/>
  </r>
  <r>
    <x v="979"/>
    <x v="4"/>
    <x v="3"/>
    <x v="2"/>
    <s v="XS"/>
    <s v="Pink"/>
    <n v="86.52"/>
    <n v="27.6"/>
    <x v="954"/>
    <d v="2025-08-06T00:00:00"/>
    <x v="6"/>
    <n v="1.1000000000000001"/>
    <n v="1.1000000000000001"/>
    <b v="0"/>
    <s v="null"/>
    <s v="No Return"/>
    <n v="2944.1025599999998"/>
    <n v="2025"/>
    <s v="August"/>
    <n v="23.879519999999999"/>
    <n v="62.640479999999997"/>
    <n v="0"/>
    <s v="XS"/>
    <x v="0"/>
    <x v="0"/>
    <x v="3"/>
  </r>
  <r>
    <x v="980"/>
    <x v="2"/>
    <x v="7"/>
    <x v="0"/>
    <s v="null"/>
    <s v="Blue"/>
    <n v="52.69"/>
    <n v="40.200000000000003"/>
    <x v="955"/>
    <d v="2024-11-15T00:00:00"/>
    <x v="11"/>
    <n v="2.7"/>
    <n v="2.7"/>
    <b v="0"/>
    <s v="null"/>
    <s v="No Return"/>
    <n v="220.56033999999997"/>
    <n v="2024"/>
    <s v="November"/>
    <n v="21.181380000000001"/>
    <n v="31.508619999999997"/>
    <n v="0"/>
    <s v="No Size"/>
    <x v="1"/>
    <x v="1"/>
    <x v="1"/>
  </r>
  <r>
    <x v="981"/>
    <x v="0"/>
    <x v="2"/>
    <x v="2"/>
    <s v="L"/>
    <s v="Black"/>
    <n v="104.18"/>
    <n v="0"/>
    <x v="956"/>
    <d v="2025-08-06T00:00:00"/>
    <x v="43"/>
    <n v="5"/>
    <n v="5"/>
    <b v="0"/>
    <s v="null"/>
    <s v="No Return"/>
    <n v="1250.1600000000001"/>
    <n v="2025"/>
    <s v="August"/>
    <n v="0"/>
    <n v="104.18"/>
    <n v="0"/>
    <s v="L"/>
    <x v="3"/>
    <x v="1"/>
    <x v="4"/>
  </r>
  <r>
    <x v="982"/>
    <x v="0"/>
    <x v="4"/>
    <x v="1"/>
    <s v="L"/>
    <s v="Red"/>
    <n v="132.38"/>
    <n v="58.2"/>
    <x v="957"/>
    <d v="2025-08-06T00:00:00"/>
    <x v="47"/>
    <s v="null"/>
    <n v="3"/>
    <b v="0"/>
    <s v="null"/>
    <s v="No Return"/>
    <n v="1328.0361599999997"/>
    <n v="2025"/>
    <s v="August"/>
    <n v="77.04516000000001"/>
    <n v="55.334839999999986"/>
    <n v="0"/>
    <s v="L"/>
    <x v="2"/>
    <x v="2"/>
    <x v="0"/>
  </r>
  <r>
    <x v="983"/>
    <x v="3"/>
    <x v="4"/>
    <x v="2"/>
    <s v="XL"/>
    <s v="Pink"/>
    <n v="64.400000000000006"/>
    <n v="0"/>
    <x v="958"/>
    <d v="2025-08-06T00:00:00"/>
    <x v="24"/>
    <n v="4.9000000000000004"/>
    <n v="4.9000000000000004"/>
    <b v="0"/>
    <s v="null"/>
    <s v="No Return"/>
    <n v="2576"/>
    <n v="2025"/>
    <s v="August"/>
    <n v="0"/>
    <n v="64.400000000000006"/>
    <n v="0"/>
    <s v="XL"/>
    <x v="0"/>
    <x v="0"/>
    <x v="2"/>
  </r>
  <r>
    <x v="984"/>
    <x v="4"/>
    <x v="0"/>
    <x v="3"/>
    <s v="XL"/>
    <s v="Gray"/>
    <n v="34.07"/>
    <n v="0"/>
    <x v="959"/>
    <d v="2025-08-06T00:00:00"/>
    <x v="17"/>
    <n v="4.2"/>
    <n v="4.2"/>
    <b v="1"/>
    <s v="Wrong Item"/>
    <s v="Wrong Item"/>
    <n v="851.75"/>
    <n v="2025"/>
    <s v="August"/>
    <n v="0"/>
    <n v="34.07"/>
    <n v="1"/>
    <s v="XL"/>
    <x v="2"/>
    <x v="2"/>
    <x v="2"/>
  </r>
  <r>
    <x v="985"/>
    <x v="4"/>
    <x v="0"/>
    <x v="1"/>
    <s v="XXL"/>
    <s v="Red"/>
    <n v="43.33"/>
    <n v="45.3"/>
    <x v="960"/>
    <d v="2025-08-06T00:00:00"/>
    <x v="14"/>
    <n v="3.4"/>
    <n v="3.4"/>
    <b v="0"/>
    <s v="null"/>
    <s v="No Return"/>
    <n v="23.701510000000003"/>
    <n v="2025"/>
    <s v="August"/>
    <n v="19.628489999999996"/>
    <n v="23.701510000000003"/>
    <n v="0"/>
    <s v="XXL"/>
    <x v="1"/>
    <x v="1"/>
    <x v="0"/>
  </r>
  <r>
    <x v="986"/>
    <x v="0"/>
    <x v="1"/>
    <x v="0"/>
    <s v="XL"/>
    <s v="White"/>
    <n v="122.92"/>
    <n v="0"/>
    <x v="961"/>
    <d v="2024-11-06T00:00:00"/>
    <x v="44"/>
    <n v="2.9"/>
    <n v="2.9"/>
    <b v="0"/>
    <s v="null"/>
    <s v="No Return"/>
    <n v="5039.72"/>
    <n v="2024"/>
    <s v="November"/>
    <n v="0"/>
    <n v="122.92"/>
    <n v="0"/>
    <s v="XL"/>
    <x v="0"/>
    <x v="0"/>
    <x v="1"/>
  </r>
  <r>
    <x v="987"/>
    <x v="3"/>
    <x v="0"/>
    <x v="0"/>
    <s v="S"/>
    <s v="Gray"/>
    <n v="142.84"/>
    <n v="0"/>
    <x v="962"/>
    <d v="2025-02-14T00:00:00"/>
    <x v="25"/>
    <s v="null"/>
    <n v="3"/>
    <b v="0"/>
    <s v="null"/>
    <s v="No Return"/>
    <n v="5142.24"/>
    <n v="2025"/>
    <s v="February"/>
    <n v="0"/>
    <n v="142.84"/>
    <n v="0"/>
    <s v="S"/>
    <x v="0"/>
    <x v="0"/>
    <x v="0"/>
  </r>
  <r>
    <x v="988"/>
    <x v="3"/>
    <x v="6"/>
    <x v="3"/>
    <s v="XXL"/>
    <s v="Black"/>
    <n v="131.55000000000001"/>
    <n v="0"/>
    <x v="963"/>
    <d v="2025-08-06T00:00:00"/>
    <x v="41"/>
    <n v="1.8"/>
    <n v="1.8"/>
    <b v="0"/>
    <s v="null"/>
    <s v="No Return"/>
    <n v="5919.7500000000009"/>
    <n v="2025"/>
    <s v="August"/>
    <n v="0"/>
    <n v="131.55000000000001"/>
    <n v="0"/>
    <s v="XXL"/>
    <x v="0"/>
    <x v="0"/>
    <x v="3"/>
  </r>
  <r>
    <x v="989"/>
    <x v="0"/>
    <x v="0"/>
    <x v="0"/>
    <s v="S"/>
    <s v="Red"/>
    <n v="192.58"/>
    <n v="0"/>
    <x v="964"/>
    <d v="2025-04-17T00:00:00"/>
    <x v="13"/>
    <n v="1.2"/>
    <n v="1.2"/>
    <b v="0"/>
    <s v="null"/>
    <s v="No Return"/>
    <n v="3081.28"/>
    <n v="2025"/>
    <s v="April"/>
    <n v="0"/>
    <n v="192.58"/>
    <n v="0"/>
    <s v="S"/>
    <x v="3"/>
    <x v="2"/>
    <x v="3"/>
  </r>
  <r>
    <x v="990"/>
    <x v="2"/>
    <x v="5"/>
    <x v="0"/>
    <s v="null"/>
    <s v="Purple"/>
    <n v="33.56"/>
    <n v="0"/>
    <x v="965"/>
    <d v="2025-03-27T00:00:00"/>
    <x v="47"/>
    <n v="3"/>
    <n v="3"/>
    <b v="0"/>
    <s v="null"/>
    <s v="No Return"/>
    <n v="805.44"/>
    <n v="2025"/>
    <s v="March"/>
    <n v="0"/>
    <n v="33.56"/>
    <n v="0"/>
    <s v="No Size"/>
    <x v="2"/>
    <x v="2"/>
    <x v="0"/>
  </r>
  <r>
    <x v="991"/>
    <x v="2"/>
    <x v="1"/>
    <x v="3"/>
    <s v="null"/>
    <s v="Blue"/>
    <n v="59.1"/>
    <n v="0"/>
    <x v="966"/>
    <d v="2025-08-06T00:00:00"/>
    <x v="48"/>
    <n v="1.3"/>
    <n v="1.3"/>
    <b v="0"/>
    <s v="null"/>
    <s v="No Return"/>
    <n v="1713.9"/>
    <n v="2025"/>
    <s v="August"/>
    <n v="0"/>
    <n v="59.1"/>
    <n v="0"/>
    <s v="No Size"/>
    <x v="2"/>
    <x v="2"/>
    <x v="3"/>
  </r>
  <r>
    <x v="992"/>
    <x v="3"/>
    <x v="6"/>
    <x v="2"/>
    <s v="S"/>
    <s v="Gray"/>
    <n v="109.15"/>
    <n v="20.7"/>
    <x v="967"/>
    <d v="2025-08-06T00:00:00"/>
    <x v="18"/>
    <n v="2"/>
    <n v="2"/>
    <b v="1"/>
    <s v="Changed Mind"/>
    <s v="Changed Mind"/>
    <n v="2423.5666000000001"/>
    <n v="2025"/>
    <s v="August"/>
    <n v="22.594049999999999"/>
    <n v="86.55595000000001"/>
    <n v="1"/>
    <s v="S"/>
    <x v="2"/>
    <x v="2"/>
    <x v="1"/>
  </r>
  <r>
    <x v="993"/>
    <x v="4"/>
    <x v="5"/>
    <x v="2"/>
    <s v="null"/>
    <s v="Beige"/>
    <n v="59.1"/>
    <n v="0"/>
    <x v="966"/>
    <d v="2025-08-06T00:00:00"/>
    <x v="6"/>
    <n v="4.5999999999999996"/>
    <n v="4.5999999999999996"/>
    <b v="0"/>
    <s v="null"/>
    <s v="No Return"/>
    <n v="2777.7000000000003"/>
    <n v="2025"/>
    <s v="August"/>
    <n v="0"/>
    <n v="59.1"/>
    <n v="0"/>
    <s v="No Size"/>
    <x v="0"/>
    <x v="0"/>
    <x v="2"/>
  </r>
  <r>
    <x v="994"/>
    <x v="3"/>
    <x v="6"/>
    <x v="0"/>
    <s v="M"/>
    <s v="Purple"/>
    <n v="99.33"/>
    <n v="0"/>
    <x v="968"/>
    <d v="2025-05-21T00:00:00"/>
    <x v="13"/>
    <n v="3.9"/>
    <n v="3.9"/>
    <b v="0"/>
    <s v="null"/>
    <s v="No Return"/>
    <n v="1589.28"/>
    <n v="2025"/>
    <s v="May"/>
    <n v="0"/>
    <n v="99.33"/>
    <n v="0"/>
    <s v="M"/>
    <x v="3"/>
    <x v="2"/>
    <x v="0"/>
  </r>
  <r>
    <x v="995"/>
    <x v="5"/>
    <x v="5"/>
    <x v="1"/>
    <s v="XL"/>
    <s v="Navy"/>
    <n v="92.75"/>
    <n v="0"/>
    <x v="969"/>
    <d v="2025-08-06T00:00:00"/>
    <x v="48"/>
    <s v="null"/>
    <n v="3"/>
    <b v="1"/>
    <s v="Changed Mind"/>
    <s v="Changed Mind"/>
    <n v="2689.75"/>
    <n v="2025"/>
    <s v="August"/>
    <n v="0"/>
    <n v="92.75"/>
    <n v="1"/>
    <s v="XL"/>
    <x v="2"/>
    <x v="2"/>
    <x v="0"/>
  </r>
  <r>
    <x v="996"/>
    <x v="1"/>
    <x v="0"/>
    <x v="3"/>
    <s v="S"/>
    <s v="Beige"/>
    <n v="116.82"/>
    <n v="0"/>
    <x v="970"/>
    <d v="2025-08-06T00:00:00"/>
    <x v="40"/>
    <s v="null"/>
    <n v="3"/>
    <b v="0"/>
    <s v="null"/>
    <s v="No Return"/>
    <n v="3971.8799999999997"/>
    <n v="2025"/>
    <s v="August"/>
    <n v="0"/>
    <n v="116.82"/>
    <n v="0"/>
    <s v="S"/>
    <x v="0"/>
    <x v="2"/>
    <x v="0"/>
  </r>
  <r>
    <x v="997"/>
    <x v="0"/>
    <x v="5"/>
    <x v="3"/>
    <s v="XL"/>
    <s v="Green"/>
    <n v="129.78"/>
    <n v="9.5"/>
    <x v="971"/>
    <d v="2025-08-06T00:00:00"/>
    <x v="12"/>
    <n v="4"/>
    <n v="4"/>
    <b v="0"/>
    <s v="null"/>
    <s v="No Return"/>
    <n v="1996.6653000000001"/>
    <n v="2025"/>
    <s v="August"/>
    <n v="12.3291"/>
    <n v="117.4509"/>
    <n v="0"/>
    <s v="XL"/>
    <x v="3"/>
    <x v="2"/>
    <x v="2"/>
  </r>
  <r>
    <x v="998"/>
    <x v="5"/>
    <x v="2"/>
    <x v="0"/>
    <s v="XS"/>
    <s v="Brown"/>
    <n v="135.69"/>
    <n v="3"/>
    <x v="972"/>
    <d v="2024-08-29T00:00:00"/>
    <x v="13"/>
    <s v="null"/>
    <n v="3"/>
    <b v="0"/>
    <s v="null"/>
    <s v="No Return"/>
    <n v="2105.9087999999997"/>
    <n v="2024"/>
    <s v="August"/>
    <n v="4.0706999999999995"/>
    <n v="131.61929999999998"/>
    <n v="0"/>
    <s v="XS"/>
    <x v="3"/>
    <x v="2"/>
    <x v="0"/>
  </r>
  <r>
    <x v="999"/>
    <x v="5"/>
    <x v="6"/>
    <x v="2"/>
    <s v="null"/>
    <s v="Red"/>
    <n v="48.14"/>
    <n v="28.3"/>
    <x v="973"/>
    <d v="2025-08-06T00:00:00"/>
    <x v="44"/>
    <s v="null"/>
    <n v="3"/>
    <b v="0"/>
    <s v="null"/>
    <s v="No Return"/>
    <n v="1415.1715799999999"/>
    <n v="2025"/>
    <s v="August"/>
    <n v="13.623620000000001"/>
    <n v="34.516379999999998"/>
    <n v="0"/>
    <s v="No Size"/>
    <x v="0"/>
    <x v="0"/>
    <x v="0"/>
  </r>
  <r>
    <x v="1000"/>
    <x v="5"/>
    <x v="3"/>
    <x v="2"/>
    <s v="XS"/>
    <s v="Blue"/>
    <n v="142.96"/>
    <n v="47.7"/>
    <x v="730"/>
    <d v="2025-08-06T00:00:00"/>
    <x v="11"/>
    <s v="null"/>
    <n v="3"/>
    <b v="0"/>
    <s v="null"/>
    <s v="No Return"/>
    <n v="523.37655999999993"/>
    <n v="2025"/>
    <s v="August"/>
    <n v="68.19192000000001"/>
    <n v="74.768079999999998"/>
    <n v="0"/>
    <s v="XS"/>
    <x v="1"/>
    <x v="1"/>
    <x v="0"/>
  </r>
  <r>
    <x v="1001"/>
    <x v="1"/>
    <x v="7"/>
    <x v="0"/>
    <s v="L"/>
    <s v="Beige"/>
    <n v="51.72"/>
    <n v="0"/>
    <x v="884"/>
    <d v="2025-02-14T00:00:00"/>
    <x v="29"/>
    <s v="null"/>
    <n v="3"/>
    <b v="0"/>
    <s v="null"/>
    <s v="No Return"/>
    <n v="2586"/>
    <n v="2025"/>
    <s v="February"/>
    <n v="0"/>
    <n v="51.72"/>
    <n v="0"/>
    <s v="L"/>
    <x v="0"/>
    <x v="0"/>
    <x v="0"/>
  </r>
  <r>
    <x v="1002"/>
    <x v="2"/>
    <x v="0"/>
    <x v="2"/>
    <s v="null"/>
    <s v="Brown"/>
    <n v="18.3"/>
    <n v="38.299999999999997"/>
    <x v="974"/>
    <d v="2025-08-06T00:00:00"/>
    <x v="7"/>
    <n v="1.1000000000000001"/>
    <n v="1.1000000000000001"/>
    <b v="0"/>
    <s v="null"/>
    <s v="No Return"/>
    <n v="158.0754"/>
    <n v="2025"/>
    <s v="August"/>
    <n v="7.0088999999999997"/>
    <n v="11.2911"/>
    <n v="0"/>
    <s v="No Size"/>
    <x v="3"/>
    <x v="1"/>
    <x v="3"/>
  </r>
  <r>
    <x v="1003"/>
    <x v="0"/>
    <x v="3"/>
    <x v="0"/>
    <s v="L"/>
    <s v="Navy"/>
    <n v="214.99"/>
    <n v="29"/>
    <x v="975"/>
    <d v="2024-09-06T00:00:00"/>
    <x v="23"/>
    <n v="2.8"/>
    <n v="2.8"/>
    <b v="1"/>
    <s v="Wrong Item"/>
    <s v="Wrong Item"/>
    <n v="4884.5727999999999"/>
    <n v="2024"/>
    <s v="September"/>
    <n v="62.347099999999998"/>
    <n v="152.6429"/>
    <n v="1"/>
    <s v="L"/>
    <x v="0"/>
    <x v="2"/>
    <x v="1"/>
  </r>
  <r>
    <x v="1004"/>
    <x v="2"/>
    <x v="6"/>
    <x v="0"/>
    <s v="null"/>
    <s v="Red"/>
    <n v="20.77"/>
    <n v="0"/>
    <x v="976"/>
    <d v="2024-08-17T00:00:00"/>
    <x v="22"/>
    <n v="2"/>
    <n v="2"/>
    <b v="0"/>
    <s v="null"/>
    <s v="No Return"/>
    <n v="643.87"/>
    <n v="2024"/>
    <s v="August"/>
    <n v="0"/>
    <n v="20.77"/>
    <n v="0"/>
    <s v="No Size"/>
    <x v="0"/>
    <x v="2"/>
    <x v="1"/>
  </r>
  <r>
    <x v="1005"/>
    <x v="2"/>
    <x v="6"/>
    <x v="3"/>
    <s v="null"/>
    <s v="Pink"/>
    <n v="77.959999999999994"/>
    <n v="0"/>
    <x v="977"/>
    <d v="2025-08-06T00:00:00"/>
    <x v="10"/>
    <n v="4.8"/>
    <n v="4.8"/>
    <b v="0"/>
    <s v="null"/>
    <s v="No Return"/>
    <n v="3040.4399999999996"/>
    <n v="2025"/>
    <s v="August"/>
    <n v="0"/>
    <n v="77.959999999999994"/>
    <n v="0"/>
    <s v="No Size"/>
    <x v="0"/>
    <x v="0"/>
    <x v="2"/>
  </r>
  <r>
    <x v="1006"/>
    <x v="2"/>
    <x v="0"/>
    <x v="2"/>
    <s v="null"/>
    <s v="Purple"/>
    <n v="73.33"/>
    <n v="34.6"/>
    <x v="978"/>
    <d v="2025-08-06T00:00:00"/>
    <x v="41"/>
    <n v="2.1"/>
    <n v="2.1"/>
    <b v="0"/>
    <s v="null"/>
    <s v="No Return"/>
    <n v="2158.1018999999997"/>
    <n v="2025"/>
    <s v="August"/>
    <n v="25.37218"/>
    <n v="47.957819999999991"/>
    <n v="0"/>
    <s v="No Size"/>
    <x v="0"/>
    <x v="0"/>
    <x v="1"/>
  </r>
  <r>
    <x v="1007"/>
    <x v="2"/>
    <x v="7"/>
    <x v="2"/>
    <s v="null"/>
    <s v="Purple"/>
    <n v="75.22"/>
    <n v="25.9"/>
    <x v="979"/>
    <d v="2025-08-06T00:00:00"/>
    <x v="22"/>
    <n v="1.9"/>
    <n v="1.9"/>
    <b v="1"/>
    <s v="Color Mismatch"/>
    <s v="Color Mismatch"/>
    <n v="1727.87862"/>
    <n v="2025"/>
    <s v="August"/>
    <n v="19.48198"/>
    <n v="55.738019999999999"/>
    <n v="1"/>
    <s v="No Size"/>
    <x v="0"/>
    <x v="2"/>
    <x v="3"/>
  </r>
  <r>
    <x v="1008"/>
    <x v="4"/>
    <x v="6"/>
    <x v="2"/>
    <s v="XS"/>
    <s v="Black"/>
    <n v="46.65"/>
    <n v="24.2"/>
    <x v="509"/>
    <d v="2025-08-06T00:00:00"/>
    <x v="38"/>
    <n v="3.2"/>
    <n v="3.2"/>
    <b v="0"/>
    <s v="null"/>
    <s v="No Return"/>
    <n v="282.88560000000001"/>
    <n v="2025"/>
    <s v="August"/>
    <n v="11.289299999999999"/>
    <n v="35.360700000000001"/>
    <n v="0"/>
    <s v="XS"/>
    <x v="1"/>
    <x v="1"/>
    <x v="0"/>
  </r>
  <r>
    <x v="1009"/>
    <x v="5"/>
    <x v="3"/>
    <x v="2"/>
    <s v="XXL"/>
    <s v="Pink"/>
    <n v="108.19"/>
    <n v="0"/>
    <x v="980"/>
    <d v="2025-08-06T00:00:00"/>
    <x v="30"/>
    <s v="null"/>
    <n v="3"/>
    <b v="0"/>
    <s v="null"/>
    <s v="No Return"/>
    <n v="2271.9899999999998"/>
    <n v="2025"/>
    <s v="August"/>
    <n v="0"/>
    <n v="108.19"/>
    <n v="0"/>
    <s v="XXL"/>
    <x v="2"/>
    <x v="2"/>
    <x v="0"/>
  </r>
  <r>
    <x v="1010"/>
    <x v="5"/>
    <x v="0"/>
    <x v="0"/>
    <s v="L"/>
    <s v="Red"/>
    <n v="62.82"/>
    <n v="0"/>
    <x v="981"/>
    <d v="2024-10-08T00:00:00"/>
    <x v="25"/>
    <n v="2.1"/>
    <n v="2.1"/>
    <b v="0"/>
    <s v="null"/>
    <s v="No Return"/>
    <n v="2261.52"/>
    <n v="2024"/>
    <s v="October"/>
    <n v="0"/>
    <n v="62.82"/>
    <n v="0"/>
    <s v="L"/>
    <x v="0"/>
    <x v="0"/>
    <x v="1"/>
  </r>
  <r>
    <x v="1011"/>
    <x v="1"/>
    <x v="0"/>
    <x v="3"/>
    <s v="S"/>
    <s v="Pink"/>
    <n v="57.32"/>
    <n v="57.4"/>
    <x v="982"/>
    <d v="2025-08-06T00:00:00"/>
    <x v="16"/>
    <n v="3.1"/>
    <n v="3.1"/>
    <b v="0"/>
    <s v="null"/>
    <s v="No Return"/>
    <n v="1123.24272"/>
    <n v="2025"/>
    <s v="August"/>
    <n v="32.901679999999999"/>
    <n v="24.418320000000001"/>
    <n v="0"/>
    <s v="S"/>
    <x v="0"/>
    <x v="0"/>
    <x v="0"/>
  </r>
  <r>
    <x v="1012"/>
    <x v="0"/>
    <x v="4"/>
    <x v="1"/>
    <s v="XXL"/>
    <s v="Green"/>
    <n v="153.59"/>
    <n v="0"/>
    <x v="983"/>
    <d v="2025-08-06T00:00:00"/>
    <x v="22"/>
    <n v="2.9"/>
    <n v="2.9"/>
    <b v="1"/>
    <s v="Damaged"/>
    <s v="Damaged"/>
    <n v="4761.29"/>
    <n v="2025"/>
    <s v="August"/>
    <n v="0"/>
    <n v="153.59"/>
    <n v="1"/>
    <s v="XXL"/>
    <x v="0"/>
    <x v="2"/>
    <x v="1"/>
  </r>
  <r>
    <x v="1013"/>
    <x v="3"/>
    <x v="3"/>
    <x v="1"/>
    <s v="XL"/>
    <s v="Purple"/>
    <n v="101.14"/>
    <n v="0"/>
    <x v="984"/>
    <d v="2025-08-06T00:00:00"/>
    <x v="9"/>
    <n v="2.8"/>
    <n v="2.8"/>
    <b v="0"/>
    <s v="null"/>
    <s v="No Return"/>
    <n v="4349.0200000000004"/>
    <n v="2025"/>
    <s v="August"/>
    <n v="0"/>
    <n v="101.14"/>
    <n v="0"/>
    <s v="XL"/>
    <x v="0"/>
    <x v="0"/>
    <x v="1"/>
  </r>
  <r>
    <x v="1014"/>
    <x v="4"/>
    <x v="5"/>
    <x v="0"/>
    <s v="XXL"/>
    <s v="Brown"/>
    <n v="43.89"/>
    <n v="15.6"/>
    <x v="985"/>
    <d v="2025-04-30T00:00:00"/>
    <x v="22"/>
    <n v="1.7"/>
    <n v="1.7"/>
    <b v="1"/>
    <s v="Wrong Item"/>
    <s v="Wrong Item"/>
    <n v="1148.3379600000001"/>
    <n v="2025"/>
    <s v="April"/>
    <n v="6.8468400000000003"/>
    <n v="37.04316"/>
    <n v="1"/>
    <s v="XXL"/>
    <x v="0"/>
    <x v="2"/>
    <x v="3"/>
  </r>
  <r>
    <x v="1015"/>
    <x v="0"/>
    <x v="0"/>
    <x v="1"/>
    <s v="S"/>
    <s v="Gray"/>
    <n v="130.16"/>
    <n v="47.5"/>
    <x v="986"/>
    <d v="2025-08-06T00:00:00"/>
    <x v="30"/>
    <s v="null"/>
    <n v="3"/>
    <b v="0"/>
    <s v="null"/>
    <s v="No Return"/>
    <n v="1435.0140000000001"/>
    <n v="2025"/>
    <s v="August"/>
    <n v="61.825999999999993"/>
    <n v="68.334000000000003"/>
    <n v="0"/>
    <s v="S"/>
    <x v="2"/>
    <x v="2"/>
    <x v="0"/>
  </r>
  <r>
    <x v="1016"/>
    <x v="5"/>
    <x v="6"/>
    <x v="1"/>
    <s v="L"/>
    <s v="Black"/>
    <n v="153.12"/>
    <n v="0"/>
    <x v="987"/>
    <d v="2025-08-06T00:00:00"/>
    <x v="33"/>
    <n v="3.3"/>
    <n v="3.3"/>
    <b v="0"/>
    <s v="null"/>
    <s v="No Return"/>
    <n v="4134.24"/>
    <n v="2025"/>
    <s v="August"/>
    <n v="0"/>
    <n v="153.12"/>
    <n v="0"/>
    <s v="L"/>
    <x v="2"/>
    <x v="2"/>
    <x v="0"/>
  </r>
  <r>
    <x v="1017"/>
    <x v="1"/>
    <x v="7"/>
    <x v="3"/>
    <s v="XXL"/>
    <s v="Blue"/>
    <n v="37.119999999999997"/>
    <n v="12.1"/>
    <x v="988"/>
    <d v="2025-08-06T00:00:00"/>
    <x v="9"/>
    <n v="3.2"/>
    <n v="3.2"/>
    <b v="0"/>
    <s v="null"/>
    <s v="No Return"/>
    <n v="1403.0246399999999"/>
    <n v="2025"/>
    <s v="August"/>
    <n v="4.4915199999999995"/>
    <n v="32.628479999999996"/>
    <n v="0"/>
    <s v="XXL"/>
    <x v="0"/>
    <x v="0"/>
    <x v="0"/>
  </r>
  <r>
    <x v="1018"/>
    <x v="1"/>
    <x v="3"/>
    <x v="3"/>
    <s v="XXL"/>
    <s v="Purple"/>
    <n v="41.05"/>
    <n v="0"/>
    <x v="989"/>
    <d v="2025-08-06T00:00:00"/>
    <x v="47"/>
    <s v="null"/>
    <n v="3"/>
    <b v="0"/>
    <s v="null"/>
    <s v="No Return"/>
    <n v="985.19999999999993"/>
    <n v="2025"/>
    <s v="August"/>
    <n v="0"/>
    <n v="41.05"/>
    <n v="0"/>
    <s v="XXL"/>
    <x v="2"/>
    <x v="2"/>
    <x v="0"/>
  </r>
  <r>
    <x v="1019"/>
    <x v="3"/>
    <x v="7"/>
    <x v="2"/>
    <s v="M"/>
    <s v="Navy"/>
    <n v="61.04"/>
    <n v="0"/>
    <x v="990"/>
    <d v="2025-08-06T00:00:00"/>
    <x v="9"/>
    <n v="1.9"/>
    <n v="1.9"/>
    <b v="0"/>
    <s v="null"/>
    <s v="No Return"/>
    <n v="2624.72"/>
    <n v="2025"/>
    <s v="August"/>
    <n v="0"/>
    <n v="61.04"/>
    <n v="0"/>
    <s v="M"/>
    <x v="0"/>
    <x v="0"/>
    <x v="3"/>
  </r>
  <r>
    <x v="1020"/>
    <x v="1"/>
    <x v="5"/>
    <x v="3"/>
    <s v="S"/>
    <s v="Black"/>
    <n v="97.17"/>
    <n v="0"/>
    <x v="991"/>
    <d v="2025-08-06T00:00:00"/>
    <x v="31"/>
    <n v="3"/>
    <n v="3"/>
    <b v="0"/>
    <s v="null"/>
    <s v="No Return"/>
    <n v="3400.9500000000003"/>
    <n v="2025"/>
    <s v="August"/>
    <n v="0"/>
    <n v="97.17"/>
    <n v="0"/>
    <s v="S"/>
    <x v="0"/>
    <x v="2"/>
    <x v="0"/>
  </r>
  <r>
    <x v="1021"/>
    <x v="2"/>
    <x v="1"/>
    <x v="3"/>
    <s v="null"/>
    <s v="Red"/>
    <n v="63.45"/>
    <n v="0"/>
    <x v="992"/>
    <d v="2025-08-06T00:00:00"/>
    <x v="46"/>
    <n v="3.9"/>
    <n v="3.9"/>
    <b v="0"/>
    <s v="null"/>
    <s v="No Return"/>
    <n v="253.8"/>
    <n v="2025"/>
    <s v="August"/>
    <n v="0"/>
    <n v="63.45"/>
    <n v="0"/>
    <s v="No Size"/>
    <x v="1"/>
    <x v="1"/>
    <x v="0"/>
  </r>
  <r>
    <x v="1022"/>
    <x v="1"/>
    <x v="3"/>
    <x v="2"/>
    <s v="null"/>
    <s v="Gray"/>
    <n v="117.39"/>
    <n v="0"/>
    <x v="993"/>
    <d v="2025-08-06T00:00:00"/>
    <x v="7"/>
    <n v="3.2"/>
    <n v="3.2"/>
    <b v="0"/>
    <s v="null"/>
    <s v="No Return"/>
    <n v="1643.46"/>
    <n v="2025"/>
    <s v="August"/>
    <n v="0"/>
    <n v="117.39"/>
    <n v="0"/>
    <s v="No Size"/>
    <x v="3"/>
    <x v="1"/>
    <x v="0"/>
  </r>
  <r>
    <x v="1023"/>
    <x v="1"/>
    <x v="2"/>
    <x v="0"/>
    <s v="S"/>
    <s v="Brown"/>
    <n v="32.89"/>
    <n v="0"/>
    <x v="994"/>
    <d v="2025-07-08T00:00:00"/>
    <x v="19"/>
    <n v="4.5999999999999996"/>
    <n v="4.5999999999999996"/>
    <b v="0"/>
    <s v="null"/>
    <s v="No Return"/>
    <n v="197.34"/>
    <n v="2025"/>
    <s v="July"/>
    <n v="0"/>
    <n v="32.89"/>
    <n v="0"/>
    <s v="S"/>
    <x v="1"/>
    <x v="1"/>
    <x v="2"/>
  </r>
  <r>
    <x v="1024"/>
    <x v="4"/>
    <x v="5"/>
    <x v="0"/>
    <s v="L"/>
    <s v="Blue"/>
    <n v="102.6"/>
    <n v="38.6"/>
    <x v="995"/>
    <d v="2025-05-10T00:00:00"/>
    <x v="7"/>
    <n v="4"/>
    <n v="4"/>
    <b v="0"/>
    <s v="null"/>
    <s v="No Return"/>
    <n v="881.94959999999992"/>
    <n v="2025"/>
    <s v="May"/>
    <n v="39.6036"/>
    <n v="62.996399999999994"/>
    <n v="0"/>
    <s v="L"/>
    <x v="3"/>
    <x v="1"/>
    <x v="2"/>
  </r>
  <r>
    <x v="1025"/>
    <x v="3"/>
    <x v="6"/>
    <x v="0"/>
    <s v="XXL"/>
    <s v="Navy"/>
    <n v="155.91999999999999"/>
    <n v="32.200000000000003"/>
    <x v="996"/>
    <d v="2024-10-02T00:00:00"/>
    <x v="20"/>
    <n v="2"/>
    <n v="2"/>
    <b v="0"/>
    <s v="null"/>
    <s v="No Return"/>
    <n v="528.5687999999999"/>
    <n v="2024"/>
    <s v="October"/>
    <n v="50.206239999999994"/>
    <n v="105.71375999999998"/>
    <n v="0"/>
    <s v="XXL"/>
    <x v="1"/>
    <x v="1"/>
    <x v="1"/>
  </r>
  <r>
    <x v="1026"/>
    <x v="0"/>
    <x v="6"/>
    <x v="2"/>
    <s v="L"/>
    <s v="Purple"/>
    <n v="178.39"/>
    <n v="0"/>
    <x v="997"/>
    <d v="2025-08-06T00:00:00"/>
    <x v="48"/>
    <n v="4.2"/>
    <n v="4.2"/>
    <b v="0"/>
    <s v="null"/>
    <s v="No Return"/>
    <n v="5173.3099999999995"/>
    <n v="2025"/>
    <s v="August"/>
    <n v="0"/>
    <n v="178.39"/>
    <n v="0"/>
    <s v="L"/>
    <x v="2"/>
    <x v="2"/>
    <x v="2"/>
  </r>
  <r>
    <x v="1027"/>
    <x v="0"/>
    <x v="4"/>
    <x v="0"/>
    <s v="XL"/>
    <s v="Gray"/>
    <n v="151.1"/>
    <n v="0"/>
    <x v="998"/>
    <d v="2025-03-22T00:00:00"/>
    <x v="47"/>
    <n v="2.4"/>
    <n v="2.4"/>
    <b v="0"/>
    <s v="null"/>
    <s v="No Return"/>
    <n v="3626.3999999999996"/>
    <n v="2025"/>
    <s v="March"/>
    <n v="0"/>
    <n v="151.1"/>
    <n v="0"/>
    <s v="XL"/>
    <x v="2"/>
    <x v="2"/>
    <x v="1"/>
  </r>
  <r>
    <x v="1028"/>
    <x v="1"/>
    <x v="7"/>
    <x v="3"/>
    <s v="XXL"/>
    <s v="Beige"/>
    <n v="91.03"/>
    <n v="55.4"/>
    <x v="999"/>
    <d v="2025-08-06T00:00:00"/>
    <x v="1"/>
    <n v="2.5"/>
    <n v="2.5"/>
    <b v="0"/>
    <s v="null"/>
    <s v="No Return"/>
    <n v="81.198760000000007"/>
    <n v="2025"/>
    <s v="August"/>
    <n v="50.430619999999998"/>
    <n v="40.599380000000004"/>
    <n v="0"/>
    <s v="XXL"/>
    <x v="1"/>
    <x v="1"/>
    <x v="1"/>
  </r>
  <r>
    <x v="1029"/>
    <x v="1"/>
    <x v="4"/>
    <x v="2"/>
    <s v="M"/>
    <s v="Gray"/>
    <n v="89.03"/>
    <n v="41.3"/>
    <x v="1000"/>
    <d v="2025-08-06T00:00:00"/>
    <x v="29"/>
    <s v="null"/>
    <n v="3"/>
    <b v="0"/>
    <s v="null"/>
    <s v="No Return"/>
    <n v="2613.0304999999998"/>
    <n v="2025"/>
    <s v="August"/>
    <n v="36.769390000000001"/>
    <n v="52.26061"/>
    <n v="0"/>
    <s v="M"/>
    <x v="0"/>
    <x v="0"/>
    <x v="0"/>
  </r>
  <r>
    <x v="1030"/>
    <x v="5"/>
    <x v="5"/>
    <x v="3"/>
    <s v="S"/>
    <s v="Green"/>
    <n v="147.58000000000001"/>
    <n v="0"/>
    <x v="1001"/>
    <d v="2025-08-06T00:00:00"/>
    <x v="4"/>
    <n v="4.3"/>
    <n v="4.3"/>
    <b v="0"/>
    <s v="null"/>
    <s v="No Return"/>
    <n v="1475.8000000000002"/>
    <n v="2025"/>
    <s v="August"/>
    <n v="0"/>
    <n v="147.58000000000001"/>
    <n v="0"/>
    <s v="S"/>
    <x v="3"/>
    <x v="1"/>
    <x v="2"/>
  </r>
  <r>
    <x v="1031"/>
    <x v="5"/>
    <x v="2"/>
    <x v="3"/>
    <s v="XL"/>
    <s v="Blue"/>
    <n v="79.98"/>
    <n v="0"/>
    <x v="1002"/>
    <d v="2025-08-06T00:00:00"/>
    <x v="17"/>
    <n v="1.5"/>
    <n v="1.5"/>
    <b v="0"/>
    <s v="null"/>
    <s v="No Return"/>
    <n v="1999.5"/>
    <n v="2025"/>
    <s v="August"/>
    <n v="0"/>
    <n v="79.98"/>
    <n v="0"/>
    <s v="XL"/>
    <x v="2"/>
    <x v="2"/>
    <x v="3"/>
  </r>
  <r>
    <x v="1032"/>
    <x v="5"/>
    <x v="4"/>
    <x v="2"/>
    <s v="XS"/>
    <s v="Beige"/>
    <n v="86.38"/>
    <n v="0"/>
    <x v="1003"/>
    <d v="2025-08-06T00:00:00"/>
    <x v="24"/>
    <n v="2.7"/>
    <n v="2.7"/>
    <b v="0"/>
    <s v="null"/>
    <s v="No Return"/>
    <n v="3455.2"/>
    <n v="2025"/>
    <s v="August"/>
    <n v="0"/>
    <n v="86.38"/>
    <n v="0"/>
    <s v="XS"/>
    <x v="0"/>
    <x v="0"/>
    <x v="1"/>
  </r>
  <r>
    <x v="1033"/>
    <x v="1"/>
    <x v="2"/>
    <x v="3"/>
    <s v="XXL"/>
    <s v="Brown"/>
    <n v="47.29"/>
    <n v="40.4"/>
    <x v="1004"/>
    <d v="2025-08-06T00:00:00"/>
    <x v="42"/>
    <n v="4.4000000000000004"/>
    <n v="4.4000000000000004"/>
    <b v="0"/>
    <s v="null"/>
    <s v="No Return"/>
    <n v="732.8058400000001"/>
    <n v="2025"/>
    <s v="August"/>
    <n v="19.105159999999998"/>
    <n v="28.184840000000005"/>
    <n v="0"/>
    <s v="XXL"/>
    <x v="2"/>
    <x v="2"/>
    <x v="2"/>
  </r>
  <r>
    <x v="1034"/>
    <x v="0"/>
    <x v="7"/>
    <x v="0"/>
    <s v="L"/>
    <s v="Navy"/>
    <n v="196.54"/>
    <n v="22.6"/>
    <x v="1005"/>
    <d v="2025-05-12T00:00:00"/>
    <x v="27"/>
    <n v="1.4"/>
    <n v="1.4"/>
    <b v="0"/>
    <s v="null"/>
    <s v="No Return"/>
    <n v="5020.0246800000004"/>
    <n v="2025"/>
    <s v="May"/>
    <n v="44.418039999999998"/>
    <n v="152.12196"/>
    <n v="0"/>
    <s v="L"/>
    <x v="0"/>
    <x v="2"/>
    <x v="3"/>
  </r>
  <r>
    <x v="1035"/>
    <x v="1"/>
    <x v="0"/>
    <x v="0"/>
    <s v="XXL"/>
    <s v="Gray"/>
    <n v="72.72"/>
    <n v="0"/>
    <x v="1006"/>
    <d v="2025-01-31T00:00:00"/>
    <x v="39"/>
    <n v="1.6"/>
    <n v="1.6"/>
    <b v="0"/>
    <s v="null"/>
    <s v="No Return"/>
    <n v="1672.56"/>
    <n v="2025"/>
    <s v="January"/>
    <n v="0"/>
    <n v="72.72"/>
    <n v="0"/>
    <s v="XXL"/>
    <x v="2"/>
    <x v="2"/>
    <x v="3"/>
  </r>
  <r>
    <x v="1036"/>
    <x v="1"/>
    <x v="6"/>
    <x v="3"/>
    <s v="XXL"/>
    <s v="Beige"/>
    <n v="115.5"/>
    <n v="0"/>
    <x v="1007"/>
    <d v="2025-08-06T00:00:00"/>
    <x v="25"/>
    <s v="null"/>
    <n v="3"/>
    <b v="1"/>
    <s v="Quality Issue"/>
    <s v="Quality Issue"/>
    <n v="4158"/>
    <n v="2025"/>
    <s v="August"/>
    <n v="0"/>
    <n v="115.5"/>
    <n v="1"/>
    <s v="XXL"/>
    <x v="0"/>
    <x v="0"/>
    <x v="0"/>
  </r>
  <r>
    <x v="1037"/>
    <x v="2"/>
    <x v="4"/>
    <x v="3"/>
    <s v="null"/>
    <s v="Gray"/>
    <n v="68.22"/>
    <n v="8.1"/>
    <x v="714"/>
    <d v="2025-08-06T00:00:00"/>
    <x v="18"/>
    <n v="4"/>
    <n v="4"/>
    <b v="0"/>
    <s v="null"/>
    <s v="No Return"/>
    <n v="1755.43704"/>
    <n v="2025"/>
    <s v="August"/>
    <n v="5.5258200000000004"/>
    <n v="62.694180000000003"/>
    <n v="0"/>
    <s v="No Size"/>
    <x v="2"/>
    <x v="2"/>
    <x v="2"/>
  </r>
  <r>
    <x v="1038"/>
    <x v="1"/>
    <x v="3"/>
    <x v="2"/>
    <s v="XXL"/>
    <s v="Black"/>
    <n v="91.03"/>
    <n v="0"/>
    <x v="1008"/>
    <d v="2025-08-06T00:00:00"/>
    <x v="36"/>
    <n v="2.1"/>
    <n v="2.1"/>
    <b v="0"/>
    <s v="null"/>
    <s v="No Return"/>
    <n v="1820.6"/>
    <n v="2025"/>
    <s v="August"/>
    <n v="0"/>
    <n v="91.03"/>
    <n v="0"/>
    <s v="XXL"/>
    <x v="2"/>
    <x v="2"/>
    <x v="1"/>
  </r>
  <r>
    <x v="1039"/>
    <x v="0"/>
    <x v="7"/>
    <x v="2"/>
    <s v="XXL"/>
    <s v="Purple"/>
    <n v="100.39"/>
    <n v="16.5"/>
    <x v="1009"/>
    <d v="2025-08-06T00:00:00"/>
    <x v="12"/>
    <n v="4.5999999999999996"/>
    <n v="4.5999999999999996"/>
    <b v="0"/>
    <s v="null"/>
    <s v="No Return"/>
    <n v="1425.0360499999999"/>
    <n v="2025"/>
    <s v="August"/>
    <n v="16.564350000000001"/>
    <n v="83.825649999999996"/>
    <n v="0"/>
    <s v="XXL"/>
    <x v="3"/>
    <x v="2"/>
    <x v="2"/>
  </r>
  <r>
    <x v="1040"/>
    <x v="1"/>
    <x v="6"/>
    <x v="2"/>
    <s v="XS"/>
    <s v="Navy"/>
    <n v="100.03"/>
    <n v="0"/>
    <x v="1010"/>
    <d v="2025-08-06T00:00:00"/>
    <x v="10"/>
    <n v="1.2"/>
    <n v="1.2"/>
    <b v="0"/>
    <s v="null"/>
    <s v="No Return"/>
    <n v="3901.17"/>
    <n v="2025"/>
    <s v="August"/>
    <n v="0"/>
    <n v="100.03"/>
    <n v="0"/>
    <s v="XS"/>
    <x v="0"/>
    <x v="0"/>
    <x v="3"/>
  </r>
  <r>
    <x v="1041"/>
    <x v="2"/>
    <x v="6"/>
    <x v="0"/>
    <s v="null"/>
    <s v="White"/>
    <n v="50.14"/>
    <n v="29.2"/>
    <x v="1011"/>
    <d v="2025-02-04T00:00:00"/>
    <x v="27"/>
    <n v="4.4000000000000004"/>
    <n v="4.4000000000000004"/>
    <b v="0"/>
    <s v="null"/>
    <s v="No Return"/>
    <n v="1171.4709599999999"/>
    <n v="2025"/>
    <s v="February"/>
    <n v="14.640879999999999"/>
    <n v="35.499119999999998"/>
    <n v="0"/>
    <s v="No Size"/>
    <x v="0"/>
    <x v="2"/>
    <x v="2"/>
  </r>
  <r>
    <x v="1042"/>
    <x v="4"/>
    <x v="0"/>
    <x v="3"/>
    <s v="XL"/>
    <s v="Black"/>
    <n v="33.130000000000003"/>
    <n v="0"/>
    <x v="1012"/>
    <d v="2025-08-06T00:00:00"/>
    <x v="44"/>
    <n v="3.3"/>
    <n v="3.3"/>
    <b v="0"/>
    <s v="null"/>
    <s v="No Return"/>
    <n v="1358.3300000000002"/>
    <n v="2025"/>
    <s v="August"/>
    <n v="0"/>
    <n v="33.130000000000003"/>
    <n v="0"/>
    <s v="XL"/>
    <x v="0"/>
    <x v="0"/>
    <x v="0"/>
  </r>
  <r>
    <x v="1043"/>
    <x v="2"/>
    <x v="4"/>
    <x v="0"/>
    <s v="null"/>
    <s v="Navy"/>
    <n v="67.67"/>
    <n v="0"/>
    <x v="1013"/>
    <d v="2024-09-25T00:00:00"/>
    <x v="11"/>
    <n v="3.3"/>
    <n v="3.3"/>
    <b v="0"/>
    <s v="null"/>
    <s v="No Return"/>
    <n v="473.69"/>
    <n v="2024"/>
    <s v="September"/>
    <n v="0"/>
    <n v="67.67"/>
    <n v="0"/>
    <s v="No Size"/>
    <x v="1"/>
    <x v="1"/>
    <x v="0"/>
  </r>
  <r>
    <x v="1044"/>
    <x v="4"/>
    <x v="2"/>
    <x v="3"/>
    <s v="S"/>
    <s v="Black"/>
    <n v="93.94"/>
    <n v="56.3"/>
    <x v="989"/>
    <d v="2025-08-06T00:00:00"/>
    <x v="25"/>
    <n v="1.1000000000000001"/>
    <n v="1.1000000000000001"/>
    <b v="0"/>
    <s v="null"/>
    <s v="No Return"/>
    <n v="1477.8640800000001"/>
    <n v="2025"/>
    <s v="August"/>
    <n v="52.888219999999997"/>
    <n v="41.051780000000001"/>
    <n v="0"/>
    <s v="S"/>
    <x v="0"/>
    <x v="0"/>
    <x v="3"/>
  </r>
  <r>
    <x v="1045"/>
    <x v="1"/>
    <x v="2"/>
    <x v="2"/>
    <s v="XS"/>
    <s v="Black"/>
    <n v="34.56"/>
    <n v="11.2"/>
    <x v="1014"/>
    <d v="2025-08-06T00:00:00"/>
    <x v="16"/>
    <n v="3.4"/>
    <n v="3.4"/>
    <b v="0"/>
    <s v="null"/>
    <s v="No Return"/>
    <n v="1411.7068800000002"/>
    <n v="2025"/>
    <s v="August"/>
    <n v="3.8707199999999999"/>
    <n v="30.689280000000004"/>
    <n v="0"/>
    <s v="XS"/>
    <x v="0"/>
    <x v="0"/>
    <x v="0"/>
  </r>
  <r>
    <x v="1046"/>
    <x v="0"/>
    <x v="5"/>
    <x v="3"/>
    <s v="M"/>
    <s v="Black"/>
    <n v="235.33"/>
    <n v="0"/>
    <x v="1015"/>
    <d v="2025-08-06T00:00:00"/>
    <x v="26"/>
    <n v="4.7"/>
    <n v="4.7"/>
    <b v="1"/>
    <s v="Size Issue"/>
    <s v="Size Issue"/>
    <n v="2588.63"/>
    <n v="2025"/>
    <s v="August"/>
    <n v="0"/>
    <n v="235.33"/>
    <n v="1"/>
    <s v="M"/>
    <x v="3"/>
    <x v="1"/>
    <x v="2"/>
  </r>
  <r>
    <x v="1047"/>
    <x v="1"/>
    <x v="1"/>
    <x v="0"/>
    <s v="XS"/>
    <s v="Red"/>
    <n v="25.45"/>
    <n v="0"/>
    <x v="161"/>
    <d v="2024-08-10T00:00:00"/>
    <x v="48"/>
    <n v="3.7"/>
    <n v="3.7"/>
    <b v="0"/>
    <s v="null"/>
    <s v="No Return"/>
    <n v="738.05"/>
    <n v="2024"/>
    <s v="August"/>
    <n v="0"/>
    <n v="25.45"/>
    <n v="0"/>
    <s v="XS"/>
    <x v="2"/>
    <x v="2"/>
    <x v="0"/>
  </r>
  <r>
    <x v="1048"/>
    <x v="1"/>
    <x v="6"/>
    <x v="1"/>
    <s v="XL"/>
    <s v="Gray"/>
    <n v="71.44"/>
    <n v="0"/>
    <x v="276"/>
    <d v="2025-08-06T00:00:00"/>
    <x v="49"/>
    <n v="4.3"/>
    <n v="4.3"/>
    <b v="0"/>
    <s v="null"/>
    <s v="No Return"/>
    <n v="1285.92"/>
    <n v="2025"/>
    <s v="August"/>
    <n v="0"/>
    <n v="71.44"/>
    <n v="0"/>
    <s v="XL"/>
    <x v="3"/>
    <x v="2"/>
    <x v="2"/>
  </r>
  <r>
    <x v="1049"/>
    <x v="5"/>
    <x v="2"/>
    <x v="3"/>
    <s v="XL"/>
    <s v="White"/>
    <n v="98.33"/>
    <n v="0"/>
    <x v="1016"/>
    <d v="2025-08-06T00:00:00"/>
    <x v="16"/>
    <n v="3.7"/>
    <n v="3.7"/>
    <b v="0"/>
    <s v="null"/>
    <s v="No Return"/>
    <n v="4523.18"/>
    <n v="2025"/>
    <s v="August"/>
    <n v="0"/>
    <n v="98.33"/>
    <n v="0"/>
    <s v="XL"/>
    <x v="0"/>
    <x v="0"/>
    <x v="0"/>
  </r>
  <r>
    <x v="1050"/>
    <x v="5"/>
    <x v="7"/>
    <x v="0"/>
    <s v="S"/>
    <s v="Blue"/>
    <n v="171.1"/>
    <n v="0"/>
    <x v="1017"/>
    <d v="2025-07-23T00:00:00"/>
    <x v="40"/>
    <s v="null"/>
    <n v="3"/>
    <b v="0"/>
    <s v="null"/>
    <s v="No Return"/>
    <n v="5817.4"/>
    <n v="2025"/>
    <s v="July"/>
    <n v="0"/>
    <n v="171.1"/>
    <n v="0"/>
    <s v="S"/>
    <x v="0"/>
    <x v="2"/>
    <x v="0"/>
  </r>
  <r>
    <x v="1051"/>
    <x v="5"/>
    <x v="7"/>
    <x v="1"/>
    <s v="XS"/>
    <s v="White"/>
    <n v="155.57"/>
    <n v="0"/>
    <x v="1018"/>
    <d v="2025-08-06T00:00:00"/>
    <x v="3"/>
    <n v="3.8"/>
    <n v="3.8"/>
    <b v="0"/>
    <s v="null"/>
    <s v="No Return"/>
    <n v="7467.36"/>
    <n v="2025"/>
    <s v="August"/>
    <n v="0"/>
    <n v="155.57"/>
    <n v="0"/>
    <s v="XS"/>
    <x v="0"/>
    <x v="0"/>
    <x v="0"/>
  </r>
  <r>
    <x v="1052"/>
    <x v="0"/>
    <x v="3"/>
    <x v="2"/>
    <s v="L"/>
    <s v="Green"/>
    <n v="198.44"/>
    <n v="0"/>
    <x v="1019"/>
    <d v="2025-08-06T00:00:00"/>
    <x v="24"/>
    <n v="2.2000000000000002"/>
    <n v="2.2000000000000002"/>
    <b v="0"/>
    <s v="null"/>
    <s v="No Return"/>
    <n v="7937.6"/>
    <n v="2025"/>
    <s v="August"/>
    <n v="0"/>
    <n v="198.44"/>
    <n v="0"/>
    <s v="L"/>
    <x v="0"/>
    <x v="0"/>
    <x v="1"/>
  </r>
  <r>
    <x v="1053"/>
    <x v="3"/>
    <x v="5"/>
    <x v="0"/>
    <s v="M"/>
    <s v="Black"/>
    <n v="175.85"/>
    <n v="18.100000000000001"/>
    <x v="1020"/>
    <d v="2025-01-29T00:00:00"/>
    <x v="46"/>
    <n v="4"/>
    <n v="4"/>
    <b v="0"/>
    <s v="null"/>
    <s v="No Return"/>
    <n v="576.08459999999991"/>
    <n v="2025"/>
    <s v="January"/>
    <n v="31.828850000000003"/>
    <n v="144.02114999999998"/>
    <n v="0"/>
    <s v="M"/>
    <x v="1"/>
    <x v="1"/>
    <x v="2"/>
  </r>
  <r>
    <x v="1054"/>
    <x v="0"/>
    <x v="7"/>
    <x v="3"/>
    <s v="M"/>
    <s v="Pink"/>
    <n v="100.23"/>
    <n v="0"/>
    <x v="249"/>
    <d v="2025-08-06T00:00:00"/>
    <x v="43"/>
    <n v="3.5"/>
    <n v="3.5"/>
    <b v="0"/>
    <s v="null"/>
    <s v="No Return"/>
    <n v="1202.76"/>
    <n v="2025"/>
    <s v="August"/>
    <n v="0"/>
    <n v="100.23"/>
    <n v="0"/>
    <s v="M"/>
    <x v="3"/>
    <x v="1"/>
    <x v="0"/>
  </r>
  <r>
    <x v="1055"/>
    <x v="0"/>
    <x v="0"/>
    <x v="1"/>
    <s v="XXL"/>
    <s v="Beige"/>
    <n v="88.94"/>
    <n v="0"/>
    <x v="253"/>
    <d v="2025-08-06T00:00:00"/>
    <x v="25"/>
    <s v="null"/>
    <n v="3"/>
    <b v="0"/>
    <s v="null"/>
    <s v="No Return"/>
    <n v="3201.84"/>
    <n v="2025"/>
    <s v="August"/>
    <n v="0"/>
    <n v="88.94"/>
    <n v="0"/>
    <s v="XXL"/>
    <x v="0"/>
    <x v="0"/>
    <x v="0"/>
  </r>
  <r>
    <x v="1056"/>
    <x v="0"/>
    <x v="4"/>
    <x v="2"/>
    <s v="XXL"/>
    <s v="Navy"/>
    <n v="205.91"/>
    <n v="0"/>
    <x v="1021"/>
    <d v="2025-08-06T00:00:00"/>
    <x v="8"/>
    <n v="4.8"/>
    <n v="4.8"/>
    <b v="0"/>
    <s v="null"/>
    <s v="No Return"/>
    <n v="617.73"/>
    <n v="2025"/>
    <s v="August"/>
    <n v="0"/>
    <n v="205.91"/>
    <n v="0"/>
    <s v="XXL"/>
    <x v="1"/>
    <x v="1"/>
    <x v="2"/>
  </r>
  <r>
    <x v="1057"/>
    <x v="2"/>
    <x v="1"/>
    <x v="2"/>
    <s v="null"/>
    <s v="Pink"/>
    <n v="29.06"/>
    <n v="1.1000000000000001"/>
    <x v="1022"/>
    <d v="2025-08-06T00:00:00"/>
    <x v="43"/>
    <n v="1.1000000000000001"/>
    <n v="1.1000000000000001"/>
    <b v="1"/>
    <s v="Color Mismatch"/>
    <s v="Color Mismatch"/>
    <n v="344.88407999999998"/>
    <n v="2025"/>
    <s v="August"/>
    <n v="0.31966"/>
    <n v="28.74034"/>
    <n v="1"/>
    <s v="No Size"/>
    <x v="3"/>
    <x v="1"/>
    <x v="3"/>
  </r>
  <r>
    <x v="1058"/>
    <x v="2"/>
    <x v="6"/>
    <x v="3"/>
    <s v="null"/>
    <s v="Brown"/>
    <n v="68.56"/>
    <n v="0"/>
    <x v="1023"/>
    <d v="2025-08-06T00:00:00"/>
    <x v="1"/>
    <n v="2.4"/>
    <n v="2.4"/>
    <b v="0"/>
    <s v="null"/>
    <s v="No Return"/>
    <n v="137.12"/>
    <n v="2025"/>
    <s v="August"/>
    <n v="0"/>
    <n v="68.56"/>
    <n v="0"/>
    <s v="No Size"/>
    <x v="1"/>
    <x v="1"/>
    <x v="1"/>
  </r>
  <r>
    <x v="1059"/>
    <x v="1"/>
    <x v="7"/>
    <x v="3"/>
    <s v="L"/>
    <s v="Purple"/>
    <n v="91.6"/>
    <n v="59.5"/>
    <x v="1024"/>
    <d v="2025-08-06T00:00:00"/>
    <x v="1"/>
    <n v="4.3"/>
    <n v="4.3"/>
    <b v="0"/>
    <s v="null"/>
    <s v="No Return"/>
    <n v="74.195999999999998"/>
    <n v="2025"/>
    <s v="August"/>
    <n v="54.501999999999995"/>
    <n v="37.097999999999999"/>
    <n v="0"/>
    <s v="L"/>
    <x v="1"/>
    <x v="1"/>
    <x v="2"/>
  </r>
  <r>
    <x v="1060"/>
    <x v="5"/>
    <x v="4"/>
    <x v="3"/>
    <s v="XS"/>
    <s v="Black"/>
    <n v="96.57"/>
    <n v="0"/>
    <x v="1025"/>
    <d v="2025-08-06T00:00:00"/>
    <x v="19"/>
    <n v="1.9"/>
    <n v="1.9"/>
    <b v="0"/>
    <s v="null"/>
    <s v="No Return"/>
    <n v="579.41999999999996"/>
    <n v="2025"/>
    <s v="August"/>
    <n v="0"/>
    <n v="96.57"/>
    <n v="0"/>
    <s v="XS"/>
    <x v="1"/>
    <x v="1"/>
    <x v="3"/>
  </r>
  <r>
    <x v="1061"/>
    <x v="4"/>
    <x v="4"/>
    <x v="1"/>
    <s v="S"/>
    <s v="Pink"/>
    <n v="35.630000000000003"/>
    <n v="57.9"/>
    <x v="1026"/>
    <d v="2025-08-06T00:00:00"/>
    <x v="26"/>
    <n v="1.8"/>
    <n v="1.8"/>
    <b v="0"/>
    <s v="null"/>
    <s v="No Return"/>
    <n v="165.00253000000004"/>
    <n v="2025"/>
    <s v="August"/>
    <n v="20.629770000000001"/>
    <n v="15.000230000000002"/>
    <n v="0"/>
    <s v="S"/>
    <x v="3"/>
    <x v="1"/>
    <x v="3"/>
  </r>
  <r>
    <x v="1062"/>
    <x v="3"/>
    <x v="1"/>
    <x v="1"/>
    <s v="XS"/>
    <s v="Green"/>
    <n v="118.98"/>
    <n v="38.1"/>
    <x v="45"/>
    <d v="2025-08-06T00:00:00"/>
    <x v="25"/>
    <n v="1.1000000000000001"/>
    <n v="1.1000000000000001"/>
    <b v="1"/>
    <s v="Color Mismatch"/>
    <s v="Color Mismatch"/>
    <n v="2651.3503200000005"/>
    <n v="2025"/>
    <s v="August"/>
    <n v="45.331380000000003"/>
    <n v="73.648620000000008"/>
    <n v="1"/>
    <s v="XS"/>
    <x v="0"/>
    <x v="0"/>
    <x v="3"/>
  </r>
  <r>
    <x v="1063"/>
    <x v="3"/>
    <x v="4"/>
    <x v="0"/>
    <s v="XL"/>
    <s v="Red"/>
    <n v="62.62"/>
    <n v="10.1"/>
    <x v="1027"/>
    <d v="2025-04-15T00:00:00"/>
    <x v="23"/>
    <n v="2.9"/>
    <n v="2.9"/>
    <b v="0"/>
    <s v="null"/>
    <s v="No Return"/>
    <n v="1801.45216"/>
    <n v="2025"/>
    <s v="April"/>
    <n v="6.3246199999999995"/>
    <n v="56.295380000000002"/>
    <n v="0"/>
    <s v="XL"/>
    <x v="0"/>
    <x v="2"/>
    <x v="1"/>
  </r>
  <r>
    <x v="1064"/>
    <x v="3"/>
    <x v="7"/>
    <x v="3"/>
    <s v="M"/>
    <s v="Brown"/>
    <n v="153.34"/>
    <n v="55.5"/>
    <x v="1028"/>
    <d v="2025-08-06T00:00:00"/>
    <x v="16"/>
    <n v="4.2"/>
    <n v="4.2"/>
    <b v="1"/>
    <s v="Wrong Item"/>
    <s v="Wrong Item"/>
    <n v="3138.8697999999999"/>
    <n v="2025"/>
    <s v="August"/>
    <n v="85.103700000000003"/>
    <n v="68.2363"/>
    <n v="1"/>
    <s v="M"/>
    <x v="0"/>
    <x v="0"/>
    <x v="2"/>
  </r>
  <r>
    <x v="1065"/>
    <x v="1"/>
    <x v="5"/>
    <x v="3"/>
    <s v="L"/>
    <s v="Green"/>
    <n v="71.66"/>
    <n v="49.7"/>
    <x v="1029"/>
    <d v="2025-08-06T00:00:00"/>
    <x v="27"/>
    <s v="null"/>
    <n v="3"/>
    <b v="1"/>
    <s v="Color Mismatch"/>
    <s v="Color Mismatch"/>
    <n v="1189.4843399999995"/>
    <n v="2025"/>
    <s v="August"/>
    <n v="35.615020000000001"/>
    <n v="36.044979999999988"/>
    <n v="1"/>
    <s v="L"/>
    <x v="0"/>
    <x v="2"/>
    <x v="0"/>
  </r>
  <r>
    <x v="1066"/>
    <x v="5"/>
    <x v="5"/>
    <x v="0"/>
    <s v="S"/>
    <s v="Black"/>
    <n v="107.58"/>
    <n v="55.9"/>
    <x v="1030"/>
    <d v="2025-02-15T00:00:00"/>
    <x v="32"/>
    <n v="4.4000000000000004"/>
    <n v="4.4000000000000004"/>
    <b v="0"/>
    <s v="null"/>
    <s v="No Return"/>
    <n v="901.41282000000012"/>
    <n v="2025"/>
    <s v="February"/>
    <n v="60.137219999999992"/>
    <n v="47.442780000000006"/>
    <n v="0"/>
    <s v="S"/>
    <x v="3"/>
    <x v="2"/>
    <x v="2"/>
  </r>
  <r>
    <x v="1067"/>
    <x v="3"/>
    <x v="0"/>
    <x v="0"/>
    <s v="XL"/>
    <s v="Blue"/>
    <n v="137.16"/>
    <n v="0"/>
    <x v="180"/>
    <d v="2025-04-02T00:00:00"/>
    <x v="40"/>
    <n v="4"/>
    <n v="4"/>
    <b v="0"/>
    <s v="null"/>
    <s v="No Return"/>
    <n v="4663.4399999999996"/>
    <n v="2025"/>
    <s v="April"/>
    <n v="0"/>
    <n v="137.16"/>
    <n v="0"/>
    <s v="XL"/>
    <x v="0"/>
    <x v="2"/>
    <x v="2"/>
  </r>
  <r>
    <x v="1068"/>
    <x v="1"/>
    <x v="2"/>
    <x v="1"/>
    <s v="M"/>
    <s v="White"/>
    <n v="119.29"/>
    <n v="0"/>
    <x v="1031"/>
    <d v="2025-08-06T00:00:00"/>
    <x v="8"/>
    <s v="null"/>
    <n v="3"/>
    <b v="0"/>
    <s v="null"/>
    <s v="No Return"/>
    <n v="357.87"/>
    <n v="2025"/>
    <s v="August"/>
    <n v="0"/>
    <n v="119.29"/>
    <n v="0"/>
    <s v="M"/>
    <x v="1"/>
    <x v="1"/>
    <x v="0"/>
  </r>
  <r>
    <x v="1069"/>
    <x v="1"/>
    <x v="3"/>
    <x v="0"/>
    <s v="M"/>
    <s v="Navy"/>
    <n v="104.09"/>
    <n v="0"/>
    <x v="1032"/>
    <d v="2024-12-21T00:00:00"/>
    <x v="48"/>
    <s v="null"/>
    <n v="3"/>
    <b v="0"/>
    <s v="null"/>
    <s v="No Return"/>
    <n v="3018.61"/>
    <n v="2024"/>
    <s v="December"/>
    <n v="0"/>
    <n v="104.09"/>
    <n v="0"/>
    <s v="M"/>
    <x v="2"/>
    <x v="2"/>
    <x v="0"/>
  </r>
  <r>
    <x v="1070"/>
    <x v="5"/>
    <x v="2"/>
    <x v="2"/>
    <s v="null"/>
    <s v="Pink"/>
    <n v="73.069999999999993"/>
    <n v="0"/>
    <x v="1033"/>
    <d v="2025-08-06T00:00:00"/>
    <x v="20"/>
    <n v="4.2"/>
    <n v="4.2"/>
    <b v="0"/>
    <s v="null"/>
    <s v="No Return"/>
    <n v="365.34999999999997"/>
    <n v="2025"/>
    <s v="August"/>
    <n v="0"/>
    <n v="73.069999999999993"/>
    <n v="0"/>
    <s v="No Size"/>
    <x v="1"/>
    <x v="1"/>
    <x v="2"/>
  </r>
  <r>
    <x v="1071"/>
    <x v="4"/>
    <x v="0"/>
    <x v="2"/>
    <s v="XXL"/>
    <s v="Green"/>
    <n v="76.94"/>
    <n v="7.6"/>
    <x v="1034"/>
    <d v="2025-08-06T00:00:00"/>
    <x v="36"/>
    <n v="3.7"/>
    <n v="3.7"/>
    <b v="0"/>
    <s v="null"/>
    <s v="No Return"/>
    <n v="1421.8512000000001"/>
    <n v="2025"/>
    <s v="August"/>
    <n v="5.8474399999999997"/>
    <n v="71.092560000000006"/>
    <n v="0"/>
    <s v="XXL"/>
    <x v="2"/>
    <x v="2"/>
    <x v="0"/>
  </r>
  <r>
    <x v="1072"/>
    <x v="4"/>
    <x v="7"/>
    <x v="1"/>
    <s v="XL"/>
    <s v="Beige"/>
    <n v="119.92"/>
    <n v="0"/>
    <x v="1035"/>
    <d v="2025-08-06T00:00:00"/>
    <x v="0"/>
    <n v="5"/>
    <n v="5"/>
    <b v="0"/>
    <s v="null"/>
    <s v="No Return"/>
    <n v="4437.04"/>
    <n v="2025"/>
    <s v="August"/>
    <n v="0"/>
    <n v="119.92"/>
    <n v="0"/>
    <s v="XL"/>
    <x v="0"/>
    <x v="0"/>
    <x v="4"/>
  </r>
  <r>
    <x v="1073"/>
    <x v="0"/>
    <x v="5"/>
    <x v="1"/>
    <s v="XS"/>
    <s v="White"/>
    <n v="116.49"/>
    <n v="0"/>
    <x v="1036"/>
    <d v="2025-08-06T00:00:00"/>
    <x v="12"/>
    <n v="3.3"/>
    <n v="3.3"/>
    <b v="1"/>
    <s v="Damaged"/>
    <s v="Damaged"/>
    <n v="1980.33"/>
    <n v="2025"/>
    <s v="August"/>
    <n v="0"/>
    <n v="116.49"/>
    <n v="1"/>
    <s v="XS"/>
    <x v="3"/>
    <x v="2"/>
    <x v="0"/>
  </r>
  <r>
    <x v="1074"/>
    <x v="3"/>
    <x v="6"/>
    <x v="2"/>
    <s v="XL"/>
    <s v="Pink"/>
    <n v="179.59"/>
    <n v="14.7"/>
    <x v="1037"/>
    <d v="2025-08-06T00:00:00"/>
    <x v="6"/>
    <n v="2.9"/>
    <n v="2.9"/>
    <b v="0"/>
    <s v="null"/>
    <s v="No Return"/>
    <n v="7199.9426899999999"/>
    <n v="2025"/>
    <s v="August"/>
    <n v="26.399729999999998"/>
    <n v="153.19027"/>
    <n v="0"/>
    <s v="XL"/>
    <x v="0"/>
    <x v="0"/>
    <x v="1"/>
  </r>
  <r>
    <x v="1075"/>
    <x v="2"/>
    <x v="1"/>
    <x v="1"/>
    <s v="null"/>
    <s v="Black"/>
    <n v="33.799999999999997"/>
    <n v="0"/>
    <x v="2"/>
    <d v="2025-08-06T00:00:00"/>
    <x v="40"/>
    <n v="4.8"/>
    <n v="4.8"/>
    <b v="0"/>
    <s v="null"/>
    <s v="No Return"/>
    <n v="1149.1999999999998"/>
    <n v="2025"/>
    <s v="August"/>
    <n v="0"/>
    <n v="33.799999999999997"/>
    <n v="0"/>
    <s v="No Size"/>
    <x v="0"/>
    <x v="2"/>
    <x v="2"/>
  </r>
  <r>
    <x v="1076"/>
    <x v="1"/>
    <x v="1"/>
    <x v="2"/>
    <s v="L"/>
    <s v="Beige"/>
    <n v="41.57"/>
    <n v="3.3"/>
    <x v="1038"/>
    <d v="2025-08-06T00:00:00"/>
    <x v="20"/>
    <n v="2.9"/>
    <n v="2.9"/>
    <b v="0"/>
    <s v="null"/>
    <s v="No Return"/>
    <n v="200.99095"/>
    <n v="2025"/>
    <s v="August"/>
    <n v="1.37181"/>
    <n v="40.198189999999997"/>
    <n v="0"/>
    <s v="L"/>
    <x v="1"/>
    <x v="1"/>
    <x v="1"/>
  </r>
  <r>
    <x v="1077"/>
    <x v="3"/>
    <x v="7"/>
    <x v="0"/>
    <s v="XL"/>
    <s v="Purple"/>
    <n v="139.1"/>
    <n v="47"/>
    <x v="1039"/>
    <d v="2025-01-04T00:00:00"/>
    <x v="19"/>
    <n v="3.4"/>
    <n v="3.4"/>
    <b v="0"/>
    <s v="null"/>
    <s v="No Return"/>
    <n v="442.33799999999997"/>
    <n v="2025"/>
    <s v="January"/>
    <n v="65.376999999999995"/>
    <n v="73.722999999999999"/>
    <n v="0"/>
    <s v="XL"/>
    <x v="1"/>
    <x v="1"/>
    <x v="0"/>
  </r>
  <r>
    <x v="1078"/>
    <x v="5"/>
    <x v="3"/>
    <x v="2"/>
    <s v="L"/>
    <s v="Pink"/>
    <n v="102.04"/>
    <n v="0"/>
    <x v="1040"/>
    <d v="2025-08-06T00:00:00"/>
    <x v="40"/>
    <n v="3.4"/>
    <n v="3.4"/>
    <b v="0"/>
    <s v="null"/>
    <s v="No Return"/>
    <n v="3469.36"/>
    <n v="2025"/>
    <s v="August"/>
    <n v="0"/>
    <n v="102.04"/>
    <n v="0"/>
    <s v="L"/>
    <x v="0"/>
    <x v="2"/>
    <x v="0"/>
  </r>
  <r>
    <x v="1079"/>
    <x v="4"/>
    <x v="6"/>
    <x v="2"/>
    <s v="XXL"/>
    <s v="Navy"/>
    <n v="47.25"/>
    <n v="54.2"/>
    <x v="1041"/>
    <d v="2025-08-06T00:00:00"/>
    <x v="46"/>
    <n v="4.9000000000000004"/>
    <n v="4.9000000000000004"/>
    <b v="0"/>
    <s v="null"/>
    <s v="No Return"/>
    <n v="86.561999999999998"/>
    <n v="2025"/>
    <s v="August"/>
    <n v="25.609500000000001"/>
    <n v="21.640499999999999"/>
    <n v="0"/>
    <s v="XXL"/>
    <x v="1"/>
    <x v="1"/>
    <x v="2"/>
  </r>
  <r>
    <x v="1080"/>
    <x v="5"/>
    <x v="1"/>
    <x v="3"/>
    <s v="XS"/>
    <s v="White"/>
    <n v="55.08"/>
    <n v="0"/>
    <x v="1042"/>
    <d v="2025-08-06T00:00:00"/>
    <x v="3"/>
    <n v="4.0999999999999996"/>
    <n v="4.0999999999999996"/>
    <b v="0"/>
    <s v="null"/>
    <s v="No Return"/>
    <n v="2643.84"/>
    <n v="2025"/>
    <s v="August"/>
    <n v="0"/>
    <n v="55.08"/>
    <n v="0"/>
    <s v="XS"/>
    <x v="0"/>
    <x v="0"/>
    <x v="2"/>
  </r>
  <r>
    <x v="1081"/>
    <x v="0"/>
    <x v="7"/>
    <x v="1"/>
    <s v="L"/>
    <s v="Green"/>
    <n v="88.32"/>
    <n v="54.8"/>
    <x v="1043"/>
    <d v="2025-08-06T00:00:00"/>
    <x v="25"/>
    <n v="3.1"/>
    <n v="3.1"/>
    <b v="0"/>
    <s v="null"/>
    <s v="No Return"/>
    <n v="1437.1430400000002"/>
    <n v="2025"/>
    <s v="August"/>
    <n v="48.399359999999987"/>
    <n v="39.920640000000006"/>
    <n v="0"/>
    <s v="L"/>
    <x v="0"/>
    <x v="0"/>
    <x v="0"/>
  </r>
  <r>
    <x v="1082"/>
    <x v="4"/>
    <x v="3"/>
    <x v="2"/>
    <s v="M"/>
    <s v="Red"/>
    <n v="74.900000000000006"/>
    <n v="16.8"/>
    <x v="1044"/>
    <d v="2025-08-06T00:00:00"/>
    <x v="28"/>
    <s v="null"/>
    <n v="3"/>
    <b v="1"/>
    <s v="Color Mismatch"/>
    <s v="Color Mismatch"/>
    <n v="810.11840000000007"/>
    <n v="2025"/>
    <s v="August"/>
    <n v="12.583200000000001"/>
    <n v="62.316800000000001"/>
    <n v="1"/>
    <s v="M"/>
    <x v="3"/>
    <x v="1"/>
    <x v="0"/>
  </r>
  <r>
    <x v="1083"/>
    <x v="4"/>
    <x v="3"/>
    <x v="1"/>
    <s v="M"/>
    <s v="White"/>
    <n v="69.88"/>
    <n v="57.4"/>
    <x v="1045"/>
    <d v="2025-08-06T00:00:00"/>
    <x v="35"/>
    <n v="4.2"/>
    <n v="4.2"/>
    <b v="0"/>
    <s v="null"/>
    <s v="No Return"/>
    <n v="893.06640000000004"/>
    <n v="2025"/>
    <s v="August"/>
    <n v="40.111119999999993"/>
    <n v="29.768880000000003"/>
    <n v="0"/>
    <s v="M"/>
    <x v="0"/>
    <x v="2"/>
    <x v="2"/>
  </r>
  <r>
    <x v="1084"/>
    <x v="3"/>
    <x v="1"/>
    <x v="2"/>
    <s v="S"/>
    <s v="Gray"/>
    <n v="142.83000000000001"/>
    <n v="0"/>
    <x v="1046"/>
    <d v="2025-08-06T00:00:00"/>
    <x v="17"/>
    <n v="3.5"/>
    <n v="3.5"/>
    <b v="0"/>
    <s v="null"/>
    <s v="No Return"/>
    <n v="3570.7500000000005"/>
    <n v="2025"/>
    <s v="August"/>
    <n v="0"/>
    <n v="142.83000000000001"/>
    <n v="0"/>
    <s v="S"/>
    <x v="2"/>
    <x v="2"/>
    <x v="0"/>
  </r>
  <r>
    <x v="1085"/>
    <x v="3"/>
    <x v="0"/>
    <x v="2"/>
    <s v="null"/>
    <s v="Purple"/>
    <n v="140.16999999999999"/>
    <n v="0"/>
    <x v="1047"/>
    <d v="2025-08-06T00:00:00"/>
    <x v="9"/>
    <n v="3.1"/>
    <n v="3.1"/>
    <b v="0"/>
    <s v="null"/>
    <s v="No Return"/>
    <n v="6027.3099999999995"/>
    <n v="2025"/>
    <s v="August"/>
    <n v="0"/>
    <n v="140.16999999999999"/>
    <n v="0"/>
    <s v="No Size"/>
    <x v="0"/>
    <x v="0"/>
    <x v="0"/>
  </r>
  <r>
    <x v="1086"/>
    <x v="1"/>
    <x v="6"/>
    <x v="1"/>
    <s v="M"/>
    <s v="Brown"/>
    <n v="106.11"/>
    <n v="33.799999999999997"/>
    <x v="1048"/>
    <d v="2025-08-06T00:00:00"/>
    <x v="34"/>
    <n v="4.5"/>
    <n v="4.5"/>
    <b v="0"/>
    <s v="null"/>
    <s v="No Return"/>
    <n v="1053.6723000000002"/>
    <n v="2025"/>
    <s v="August"/>
    <n v="35.865179999999995"/>
    <n v="70.244820000000004"/>
    <n v="0"/>
    <s v="M"/>
    <x v="3"/>
    <x v="1"/>
    <x v="2"/>
  </r>
  <r>
    <x v="1087"/>
    <x v="5"/>
    <x v="4"/>
    <x v="3"/>
    <s v="XS"/>
    <s v="Pink"/>
    <n v="53.23"/>
    <n v="0"/>
    <x v="1049"/>
    <d v="2025-08-06T00:00:00"/>
    <x v="44"/>
    <n v="2.8"/>
    <n v="2.8"/>
    <b v="1"/>
    <s v="Color Mismatch"/>
    <s v="Color Mismatch"/>
    <n v="2182.4299999999998"/>
    <n v="2025"/>
    <s v="August"/>
    <n v="0"/>
    <n v="53.23"/>
    <n v="1"/>
    <s v="XS"/>
    <x v="0"/>
    <x v="0"/>
    <x v="1"/>
  </r>
  <r>
    <x v="1088"/>
    <x v="0"/>
    <x v="2"/>
    <x v="0"/>
    <s v="XXL"/>
    <s v="Black"/>
    <n v="92.25"/>
    <n v="0"/>
    <x v="171"/>
    <d v="2025-05-28T00:00:00"/>
    <x v="2"/>
    <n v="3.3"/>
    <n v="3.3"/>
    <b v="1"/>
    <s v="Wrong Item"/>
    <s v="Wrong Item"/>
    <n v="2029.5"/>
    <n v="2025"/>
    <s v="May"/>
    <n v="0"/>
    <n v="92.25"/>
    <n v="1"/>
    <s v="XXL"/>
    <x v="2"/>
    <x v="2"/>
    <x v="0"/>
  </r>
  <r>
    <x v="1089"/>
    <x v="2"/>
    <x v="5"/>
    <x v="3"/>
    <s v="null"/>
    <s v="Brown"/>
    <n v="39.17"/>
    <n v="0"/>
    <x v="1050"/>
    <d v="2025-08-06T00:00:00"/>
    <x v="46"/>
    <n v="3.5"/>
    <n v="3.5"/>
    <b v="1"/>
    <s v="Color Mismatch"/>
    <s v="Color Mismatch"/>
    <n v="156.68"/>
    <n v="2025"/>
    <s v="August"/>
    <n v="0"/>
    <n v="39.17"/>
    <n v="1"/>
    <s v="No Size"/>
    <x v="1"/>
    <x v="1"/>
    <x v="0"/>
  </r>
  <r>
    <x v="1090"/>
    <x v="2"/>
    <x v="6"/>
    <x v="0"/>
    <s v="null"/>
    <s v="White"/>
    <n v="72.83"/>
    <n v="0"/>
    <x v="1051"/>
    <d v="2024-11-26T00:00:00"/>
    <x v="19"/>
    <n v="2"/>
    <n v="2"/>
    <b v="0"/>
    <s v="null"/>
    <s v="No Return"/>
    <n v="436.98"/>
    <n v="2024"/>
    <s v="November"/>
    <n v="0"/>
    <n v="72.83"/>
    <n v="0"/>
    <s v="No Size"/>
    <x v="1"/>
    <x v="1"/>
    <x v="1"/>
  </r>
  <r>
    <x v="1091"/>
    <x v="4"/>
    <x v="7"/>
    <x v="1"/>
    <s v="S"/>
    <s v="Brown"/>
    <n v="29.73"/>
    <n v="28.7"/>
    <x v="1052"/>
    <d v="2025-08-06T00:00:00"/>
    <x v="0"/>
    <n v="2.5"/>
    <n v="2.5"/>
    <b v="0"/>
    <s v="null"/>
    <s v="No Return"/>
    <n v="784.30713000000003"/>
    <n v="2025"/>
    <s v="August"/>
    <n v="8.5325100000000003"/>
    <n v="21.197490000000002"/>
    <n v="0"/>
    <s v="S"/>
    <x v="0"/>
    <x v="0"/>
    <x v="1"/>
  </r>
  <r>
    <x v="1092"/>
    <x v="5"/>
    <x v="3"/>
    <x v="1"/>
    <s v="XL"/>
    <s v="Black"/>
    <n v="144.1"/>
    <n v="0"/>
    <x v="1053"/>
    <d v="2025-08-06T00:00:00"/>
    <x v="25"/>
    <n v="2.5"/>
    <n v="2.5"/>
    <b v="0"/>
    <s v="null"/>
    <s v="No Return"/>
    <n v="5187.5999999999995"/>
    <n v="2025"/>
    <s v="August"/>
    <n v="0"/>
    <n v="144.1"/>
    <n v="0"/>
    <s v="XL"/>
    <x v="0"/>
    <x v="0"/>
    <x v="1"/>
  </r>
  <r>
    <x v="1093"/>
    <x v="5"/>
    <x v="4"/>
    <x v="3"/>
    <s v="XL"/>
    <s v="Brown"/>
    <n v="109.23"/>
    <n v="10.8"/>
    <x v="1054"/>
    <d v="2025-08-06T00:00:00"/>
    <x v="5"/>
    <n v="3.3"/>
    <n v="3.3"/>
    <b v="0"/>
    <s v="null"/>
    <s v="No Return"/>
    <n v="3702.4600799999998"/>
    <n v="2025"/>
    <s v="August"/>
    <n v="11.796840000000001"/>
    <n v="97.433160000000001"/>
    <n v="0"/>
    <s v="XL"/>
    <x v="0"/>
    <x v="0"/>
    <x v="0"/>
  </r>
  <r>
    <x v="1094"/>
    <x v="0"/>
    <x v="3"/>
    <x v="1"/>
    <s v="XL"/>
    <s v="Pink"/>
    <n v="180.65"/>
    <n v="17.5"/>
    <x v="1055"/>
    <d v="2025-08-06T00:00:00"/>
    <x v="44"/>
    <n v="1.4"/>
    <n v="1.4"/>
    <b v="0"/>
    <s v="null"/>
    <s v="No Return"/>
    <n v="6110.4862499999999"/>
    <n v="2025"/>
    <s v="August"/>
    <n v="31.61375"/>
    <n v="149.03625"/>
    <n v="0"/>
    <s v="XL"/>
    <x v="0"/>
    <x v="0"/>
    <x v="3"/>
  </r>
  <r>
    <x v="1095"/>
    <x v="0"/>
    <x v="2"/>
    <x v="0"/>
    <s v="M"/>
    <s v="Green"/>
    <n v="129.24"/>
    <n v="46.2"/>
    <x v="1056"/>
    <d v="2025-03-27T00:00:00"/>
    <x v="18"/>
    <n v="3.2"/>
    <n v="3.2"/>
    <b v="0"/>
    <s v="null"/>
    <s v="No Return"/>
    <n v="1946.8713600000005"/>
    <n v="2025"/>
    <s v="March"/>
    <n v="59.708880000000008"/>
    <n v="69.531120000000016"/>
    <n v="0"/>
    <s v="M"/>
    <x v="2"/>
    <x v="2"/>
    <x v="0"/>
  </r>
  <r>
    <x v="1096"/>
    <x v="3"/>
    <x v="6"/>
    <x v="3"/>
    <s v="XS"/>
    <s v="Blue"/>
    <n v="195.67"/>
    <n v="47.1"/>
    <x v="1057"/>
    <d v="2025-08-06T00:00:00"/>
    <x v="25"/>
    <n v="4"/>
    <n v="4"/>
    <b v="0"/>
    <s v="null"/>
    <s v="No Return"/>
    <n v="3726.3394799999992"/>
    <n v="2025"/>
    <s v="August"/>
    <n v="92.160570000000007"/>
    <n v="103.50942999999998"/>
    <n v="0"/>
    <s v="XS"/>
    <x v="0"/>
    <x v="0"/>
    <x v="2"/>
  </r>
  <r>
    <x v="1097"/>
    <x v="2"/>
    <x v="2"/>
    <x v="1"/>
    <s v="null"/>
    <s v="Navy"/>
    <n v="65.64"/>
    <n v="20.7"/>
    <x v="1058"/>
    <d v="2025-08-06T00:00:00"/>
    <x v="36"/>
    <n v="2.6"/>
    <n v="2.6"/>
    <b v="0"/>
    <s v="null"/>
    <s v="No Return"/>
    <n v="1041.0504000000001"/>
    <n v="2025"/>
    <s v="August"/>
    <n v="13.587479999999999"/>
    <n v="52.052520000000001"/>
    <n v="0"/>
    <s v="No Size"/>
    <x v="2"/>
    <x v="2"/>
    <x v="1"/>
  </r>
  <r>
    <x v="1098"/>
    <x v="4"/>
    <x v="4"/>
    <x v="0"/>
    <s v="XS"/>
    <s v="Purple"/>
    <n v="113.18"/>
    <n v="0"/>
    <x v="1059"/>
    <d v="2025-04-02T00:00:00"/>
    <x v="8"/>
    <n v="4.9000000000000004"/>
    <n v="4.9000000000000004"/>
    <b v="0"/>
    <s v="null"/>
    <s v="No Return"/>
    <n v="339.54"/>
    <n v="2025"/>
    <s v="April"/>
    <n v="0"/>
    <n v="113.18"/>
    <n v="0"/>
    <s v="XS"/>
    <x v="1"/>
    <x v="1"/>
    <x v="2"/>
  </r>
  <r>
    <x v="1099"/>
    <x v="3"/>
    <x v="5"/>
    <x v="2"/>
    <s v="XL"/>
    <s v="Beige"/>
    <n v="173.69"/>
    <n v="0"/>
    <x v="1060"/>
    <d v="2025-08-06T00:00:00"/>
    <x v="17"/>
    <n v="3.6"/>
    <n v="3.6"/>
    <b v="0"/>
    <s v="null"/>
    <s v="No Return"/>
    <n v="4342.25"/>
    <n v="2025"/>
    <s v="August"/>
    <n v="0"/>
    <n v="173.69"/>
    <n v="0"/>
    <s v="XL"/>
    <x v="2"/>
    <x v="2"/>
    <x v="0"/>
  </r>
  <r>
    <x v="1100"/>
    <x v="0"/>
    <x v="0"/>
    <x v="2"/>
    <s v="S"/>
    <s v="Gray"/>
    <n v="156.54"/>
    <n v="0"/>
    <x v="1061"/>
    <d v="2025-08-06T00:00:00"/>
    <x v="39"/>
    <n v="1.8"/>
    <n v="1.8"/>
    <b v="0"/>
    <s v="null"/>
    <s v="No Return"/>
    <n v="3600.4199999999996"/>
    <n v="2025"/>
    <s v="August"/>
    <n v="0"/>
    <n v="156.54"/>
    <n v="0"/>
    <s v="S"/>
    <x v="2"/>
    <x v="2"/>
    <x v="3"/>
  </r>
  <r>
    <x v="1101"/>
    <x v="5"/>
    <x v="4"/>
    <x v="0"/>
    <s v="XL"/>
    <s v="Brown"/>
    <n v="103.78"/>
    <n v="39"/>
    <x v="1062"/>
    <d v="2024-10-12T00:00:00"/>
    <x v="20"/>
    <s v="null"/>
    <n v="3"/>
    <b v="0"/>
    <s v="null"/>
    <s v="No Return"/>
    <n v="316.529"/>
    <n v="2024"/>
    <s v="October"/>
    <n v="40.474200000000003"/>
    <n v="63.305799999999998"/>
    <n v="0"/>
    <s v="XL"/>
    <x v="1"/>
    <x v="1"/>
    <x v="0"/>
  </r>
  <r>
    <x v="1102"/>
    <x v="2"/>
    <x v="6"/>
    <x v="2"/>
    <s v="null"/>
    <s v="Black"/>
    <n v="79.599999999999994"/>
    <n v="0"/>
    <x v="1063"/>
    <d v="2025-08-06T00:00:00"/>
    <x v="2"/>
    <s v="null"/>
    <n v="3"/>
    <b v="0"/>
    <s v="null"/>
    <s v="No Return"/>
    <n v="1751.1999999999998"/>
    <n v="2025"/>
    <s v="August"/>
    <n v="0"/>
    <n v="79.599999999999994"/>
    <n v="0"/>
    <s v="No Size"/>
    <x v="2"/>
    <x v="2"/>
    <x v="0"/>
  </r>
  <r>
    <x v="1103"/>
    <x v="2"/>
    <x v="5"/>
    <x v="2"/>
    <s v="null"/>
    <s v="Beige"/>
    <n v="34.18"/>
    <n v="18.899999999999999"/>
    <x v="1064"/>
    <d v="2025-08-06T00:00:00"/>
    <x v="29"/>
    <n v="3.6"/>
    <n v="3.6"/>
    <b v="0"/>
    <s v="null"/>
    <s v="No Return"/>
    <n v="1385.9990000000003"/>
    <n v="2025"/>
    <s v="August"/>
    <n v="6.4600199999999992"/>
    <n v="27.719980000000003"/>
    <n v="0"/>
    <s v="No Size"/>
    <x v="0"/>
    <x v="0"/>
    <x v="0"/>
  </r>
  <r>
    <x v="1104"/>
    <x v="4"/>
    <x v="6"/>
    <x v="1"/>
    <s v="XXL"/>
    <s v="Blue"/>
    <n v="58.44"/>
    <n v="0"/>
    <x v="1065"/>
    <d v="2025-08-06T00:00:00"/>
    <x v="8"/>
    <n v="2.6"/>
    <n v="2.6"/>
    <b v="1"/>
    <s v="Wrong Item"/>
    <s v="Wrong Item"/>
    <n v="175.32"/>
    <n v="2025"/>
    <s v="August"/>
    <n v="0"/>
    <n v="58.44"/>
    <n v="1"/>
    <s v="XXL"/>
    <x v="1"/>
    <x v="1"/>
    <x v="1"/>
  </r>
  <r>
    <x v="1105"/>
    <x v="2"/>
    <x v="0"/>
    <x v="3"/>
    <s v="null"/>
    <s v="Navy"/>
    <n v="30.62"/>
    <n v="0"/>
    <x v="1066"/>
    <d v="2025-08-06T00:00:00"/>
    <x v="22"/>
    <n v="3"/>
    <n v="3"/>
    <b v="1"/>
    <s v="Damaged"/>
    <s v="Damaged"/>
    <n v="949.22"/>
    <n v="2025"/>
    <s v="August"/>
    <n v="0"/>
    <n v="30.62"/>
    <n v="1"/>
    <s v="No Size"/>
    <x v="0"/>
    <x v="2"/>
    <x v="0"/>
  </r>
  <r>
    <x v="1106"/>
    <x v="0"/>
    <x v="1"/>
    <x v="2"/>
    <s v="XXL"/>
    <s v="Purple"/>
    <n v="213.94"/>
    <n v="0"/>
    <x v="1067"/>
    <d v="2025-08-06T00:00:00"/>
    <x v="13"/>
    <n v="4.7"/>
    <n v="4.7"/>
    <b v="0"/>
    <s v="null"/>
    <s v="No Return"/>
    <n v="3423.04"/>
    <n v="2025"/>
    <s v="August"/>
    <n v="0"/>
    <n v="213.94"/>
    <n v="0"/>
    <s v="XXL"/>
    <x v="3"/>
    <x v="2"/>
    <x v="2"/>
  </r>
  <r>
    <x v="1107"/>
    <x v="4"/>
    <x v="7"/>
    <x v="2"/>
    <s v="XL"/>
    <s v="Pink"/>
    <n v="29.31"/>
    <n v="0"/>
    <x v="1068"/>
    <d v="2025-08-06T00:00:00"/>
    <x v="17"/>
    <n v="4.5999999999999996"/>
    <n v="4.5999999999999996"/>
    <b v="1"/>
    <s v="Changed Mind"/>
    <s v="Changed Mind"/>
    <n v="732.75"/>
    <n v="2025"/>
    <s v="August"/>
    <n v="0"/>
    <n v="29.31"/>
    <n v="1"/>
    <s v="XL"/>
    <x v="2"/>
    <x v="2"/>
    <x v="2"/>
  </r>
  <r>
    <x v="1108"/>
    <x v="1"/>
    <x v="7"/>
    <x v="0"/>
    <s v="M"/>
    <s v="Red"/>
    <n v="49.12"/>
    <n v="0"/>
    <x v="1069"/>
    <d v="2025-06-28T00:00:00"/>
    <x v="6"/>
    <s v="null"/>
    <n v="3"/>
    <b v="0"/>
    <s v="null"/>
    <s v="No Return"/>
    <n v="2308.64"/>
    <n v="2025"/>
    <s v="June"/>
    <n v="0"/>
    <n v="49.12"/>
    <n v="0"/>
    <s v="M"/>
    <x v="0"/>
    <x v="0"/>
    <x v="0"/>
  </r>
  <r>
    <x v="1109"/>
    <x v="4"/>
    <x v="2"/>
    <x v="2"/>
    <s v="null"/>
    <s v="Purple"/>
    <n v="113.23"/>
    <n v="0"/>
    <x v="1070"/>
    <d v="2025-08-06T00:00:00"/>
    <x v="28"/>
    <n v="3.7"/>
    <n v="3.7"/>
    <b v="0"/>
    <s v="null"/>
    <s v="No Return"/>
    <n v="1471.99"/>
    <n v="2025"/>
    <s v="August"/>
    <n v="0"/>
    <n v="113.23"/>
    <n v="0"/>
    <s v="No Size"/>
    <x v="3"/>
    <x v="1"/>
    <x v="0"/>
  </r>
  <r>
    <x v="1110"/>
    <x v="0"/>
    <x v="2"/>
    <x v="0"/>
    <s v="XXL"/>
    <s v="Brown"/>
    <n v="103.65"/>
    <n v="0"/>
    <x v="818"/>
    <d v="2024-11-16T00:00:00"/>
    <x v="46"/>
    <n v="1"/>
    <n v="1"/>
    <b v="0"/>
    <s v="null"/>
    <s v="No Return"/>
    <n v="414.6"/>
    <n v="2024"/>
    <s v="November"/>
    <n v="0"/>
    <n v="103.65"/>
    <n v="0"/>
    <s v="XXL"/>
    <x v="1"/>
    <x v="1"/>
    <x v="3"/>
  </r>
  <r>
    <x v="1111"/>
    <x v="5"/>
    <x v="5"/>
    <x v="2"/>
    <s v="null"/>
    <s v="Gray"/>
    <n v="71.84"/>
    <n v="49.4"/>
    <x v="496"/>
    <d v="2025-08-06T00:00:00"/>
    <x v="17"/>
    <s v="null"/>
    <n v="3"/>
    <b v="0"/>
    <s v="null"/>
    <s v="No Return"/>
    <n v="908.77600000000007"/>
    <n v="2025"/>
    <s v="August"/>
    <n v="35.488959999999999"/>
    <n v="36.351040000000005"/>
    <n v="0"/>
    <s v="No Size"/>
    <x v="2"/>
    <x v="2"/>
    <x v="0"/>
  </r>
  <r>
    <x v="1112"/>
    <x v="3"/>
    <x v="0"/>
    <x v="1"/>
    <s v="L"/>
    <s v="Gray"/>
    <n v="128.31"/>
    <n v="0"/>
    <x v="1071"/>
    <d v="2025-08-06T00:00:00"/>
    <x v="25"/>
    <n v="4"/>
    <n v="4"/>
    <b v="1"/>
    <s v="Changed Mind"/>
    <s v="Changed Mind"/>
    <n v="4619.16"/>
    <n v="2025"/>
    <s v="August"/>
    <n v="0"/>
    <n v="128.31"/>
    <n v="1"/>
    <s v="L"/>
    <x v="0"/>
    <x v="0"/>
    <x v="2"/>
  </r>
  <r>
    <x v="1113"/>
    <x v="3"/>
    <x v="7"/>
    <x v="1"/>
    <s v="L"/>
    <s v="Blue"/>
    <n v="118.97"/>
    <n v="0"/>
    <x v="1072"/>
    <d v="2025-08-06T00:00:00"/>
    <x v="41"/>
    <n v="3.8"/>
    <n v="3.8"/>
    <b v="0"/>
    <s v="null"/>
    <s v="No Return"/>
    <n v="5353.65"/>
    <n v="2025"/>
    <s v="August"/>
    <n v="0"/>
    <n v="118.97"/>
    <n v="0"/>
    <s v="L"/>
    <x v="0"/>
    <x v="0"/>
    <x v="0"/>
  </r>
  <r>
    <x v="1114"/>
    <x v="4"/>
    <x v="0"/>
    <x v="1"/>
    <s v="S"/>
    <s v="Red"/>
    <n v="31.98"/>
    <n v="16.5"/>
    <x v="1073"/>
    <d v="2025-08-06T00:00:00"/>
    <x v="3"/>
    <n v="1.8"/>
    <n v="1.8"/>
    <b v="0"/>
    <s v="null"/>
    <s v="No Return"/>
    <n v="1281.7583999999999"/>
    <n v="2025"/>
    <s v="August"/>
    <n v="5.2766999999999999"/>
    <n v="26.703299999999999"/>
    <n v="0"/>
    <s v="S"/>
    <x v="0"/>
    <x v="0"/>
    <x v="3"/>
  </r>
  <r>
    <x v="1115"/>
    <x v="1"/>
    <x v="2"/>
    <x v="1"/>
    <s v="XXL"/>
    <s v="Purple"/>
    <n v="115.89"/>
    <n v="26.8"/>
    <x v="1074"/>
    <d v="2025-08-06T00:00:00"/>
    <x v="42"/>
    <n v="4.5999999999999996"/>
    <n v="4.5999999999999996"/>
    <b v="0"/>
    <s v="null"/>
    <s v="No Return"/>
    <n v="2205.6184800000001"/>
    <n v="2025"/>
    <s v="August"/>
    <n v="31.058520000000001"/>
    <n v="84.831479999999999"/>
    <n v="0"/>
    <s v="XXL"/>
    <x v="2"/>
    <x v="2"/>
    <x v="2"/>
  </r>
  <r>
    <x v="1116"/>
    <x v="5"/>
    <x v="5"/>
    <x v="2"/>
    <s v="XL"/>
    <s v="Pink"/>
    <n v="140.06"/>
    <n v="0"/>
    <x v="1075"/>
    <d v="2025-08-06T00:00:00"/>
    <x v="0"/>
    <n v="2.2999999999999998"/>
    <n v="2.2999999999999998"/>
    <b v="0"/>
    <s v="null"/>
    <s v="No Return"/>
    <n v="5182.22"/>
    <n v="2025"/>
    <s v="August"/>
    <n v="0"/>
    <n v="140.06"/>
    <n v="0"/>
    <s v="XL"/>
    <x v="0"/>
    <x v="0"/>
    <x v="1"/>
  </r>
  <r>
    <x v="1117"/>
    <x v="3"/>
    <x v="3"/>
    <x v="2"/>
    <s v="XS"/>
    <s v="Pink"/>
    <n v="154.82"/>
    <n v="0"/>
    <x v="1076"/>
    <d v="2025-08-06T00:00:00"/>
    <x v="4"/>
    <n v="4.0999999999999996"/>
    <n v="4.0999999999999996"/>
    <b v="0"/>
    <s v="null"/>
    <s v="No Return"/>
    <n v="1548.1999999999998"/>
    <n v="2025"/>
    <s v="August"/>
    <n v="0"/>
    <n v="154.82"/>
    <n v="0"/>
    <s v="XS"/>
    <x v="3"/>
    <x v="1"/>
    <x v="2"/>
  </r>
  <r>
    <x v="1118"/>
    <x v="5"/>
    <x v="1"/>
    <x v="1"/>
    <s v="XL"/>
    <s v="Blue"/>
    <n v="114.21"/>
    <n v="20.2"/>
    <x v="1077"/>
    <d v="2025-08-06T00:00:00"/>
    <x v="20"/>
    <n v="2"/>
    <n v="2"/>
    <b v="1"/>
    <s v="Wrong Item"/>
    <s v="Wrong Item"/>
    <n v="455.6979"/>
    <n v="2025"/>
    <s v="August"/>
    <n v="23.070419999999999"/>
    <n v="91.139579999999995"/>
    <n v="1"/>
    <s v="XL"/>
    <x v="1"/>
    <x v="1"/>
    <x v="1"/>
  </r>
  <r>
    <x v="1119"/>
    <x v="3"/>
    <x v="0"/>
    <x v="1"/>
    <s v="XL"/>
    <s v="Blue"/>
    <n v="114.84"/>
    <n v="0"/>
    <x v="1078"/>
    <d v="2025-08-06T00:00:00"/>
    <x v="5"/>
    <n v="2.6"/>
    <n v="2.6"/>
    <b v="1"/>
    <s v="Color Mismatch"/>
    <s v="Color Mismatch"/>
    <n v="4363.92"/>
    <n v="2025"/>
    <s v="August"/>
    <n v="0"/>
    <n v="114.84"/>
    <n v="1"/>
    <s v="XL"/>
    <x v="0"/>
    <x v="0"/>
    <x v="1"/>
  </r>
  <r>
    <x v="1120"/>
    <x v="5"/>
    <x v="3"/>
    <x v="1"/>
    <s v="XL"/>
    <s v="Navy"/>
    <n v="131.32"/>
    <n v="6.8"/>
    <x v="1079"/>
    <d v="2025-08-06T00:00:00"/>
    <x v="49"/>
    <n v="2"/>
    <n v="2"/>
    <b v="0"/>
    <s v="null"/>
    <s v="No Return"/>
    <n v="2203.02432"/>
    <n v="2025"/>
    <s v="August"/>
    <n v="8.9297599999999999"/>
    <n v="122.39023999999999"/>
    <n v="0"/>
    <s v="XL"/>
    <x v="3"/>
    <x v="2"/>
    <x v="1"/>
  </r>
  <r>
    <x v="1121"/>
    <x v="1"/>
    <x v="3"/>
    <x v="2"/>
    <s v="S"/>
    <s v="Pink"/>
    <n v="91.41"/>
    <n v="32.1"/>
    <x v="1080"/>
    <d v="2025-08-06T00:00:00"/>
    <x v="37"/>
    <n v="2.2999999999999998"/>
    <n v="2.2999999999999998"/>
    <b v="0"/>
    <s v="null"/>
    <s v="No Return"/>
    <n v="3041.3021100000001"/>
    <n v="2025"/>
    <s v="August"/>
    <n v="29.342610000000001"/>
    <n v="62.067390000000003"/>
    <n v="0"/>
    <s v="S"/>
    <x v="0"/>
    <x v="0"/>
    <x v="1"/>
  </r>
  <r>
    <x v="1122"/>
    <x v="0"/>
    <x v="6"/>
    <x v="2"/>
    <s v="XS"/>
    <s v="Black"/>
    <n v="202.28"/>
    <n v="0"/>
    <x v="1081"/>
    <d v="2025-08-06T00:00:00"/>
    <x v="46"/>
    <s v="null"/>
    <n v="3"/>
    <b v="0"/>
    <s v="null"/>
    <s v="No Return"/>
    <n v="809.12"/>
    <n v="2025"/>
    <s v="August"/>
    <n v="0"/>
    <n v="202.28"/>
    <n v="0"/>
    <s v="XS"/>
    <x v="1"/>
    <x v="1"/>
    <x v="0"/>
  </r>
  <r>
    <x v="1123"/>
    <x v="4"/>
    <x v="7"/>
    <x v="2"/>
    <s v="M"/>
    <s v="Red"/>
    <n v="119.63"/>
    <n v="0"/>
    <x v="1082"/>
    <d v="2025-08-06T00:00:00"/>
    <x v="7"/>
    <n v="2.1"/>
    <n v="2.1"/>
    <b v="0"/>
    <s v="null"/>
    <s v="No Return"/>
    <n v="1674.82"/>
    <n v="2025"/>
    <s v="August"/>
    <n v="0"/>
    <n v="119.63"/>
    <n v="0"/>
    <s v="M"/>
    <x v="3"/>
    <x v="1"/>
    <x v="1"/>
  </r>
  <r>
    <x v="1124"/>
    <x v="3"/>
    <x v="2"/>
    <x v="3"/>
    <s v="L"/>
    <s v="Blue"/>
    <n v="167.89"/>
    <n v="0"/>
    <x v="1083"/>
    <d v="2025-08-06T00:00:00"/>
    <x v="43"/>
    <n v="1"/>
    <n v="1"/>
    <b v="0"/>
    <s v="null"/>
    <s v="No Return"/>
    <n v="2014.6799999999998"/>
    <n v="2025"/>
    <s v="August"/>
    <n v="0"/>
    <n v="167.89"/>
    <n v="0"/>
    <s v="L"/>
    <x v="3"/>
    <x v="1"/>
    <x v="3"/>
  </r>
  <r>
    <x v="1125"/>
    <x v="3"/>
    <x v="1"/>
    <x v="0"/>
    <s v="XL"/>
    <s v="Blue"/>
    <n v="100.39"/>
    <n v="0"/>
    <x v="1084"/>
    <d v="2025-03-07T00:00:00"/>
    <x v="47"/>
    <n v="3.2"/>
    <n v="3.2"/>
    <b v="1"/>
    <s v="Quality Issue"/>
    <s v="Quality Issue"/>
    <n v="2409.36"/>
    <n v="2025"/>
    <s v="March"/>
    <n v="0"/>
    <n v="100.39"/>
    <n v="1"/>
    <s v="XL"/>
    <x v="2"/>
    <x v="2"/>
    <x v="0"/>
  </r>
  <r>
    <x v="1126"/>
    <x v="5"/>
    <x v="6"/>
    <x v="3"/>
    <s v="L"/>
    <s v="Gray"/>
    <n v="162.41999999999999"/>
    <n v="40.9"/>
    <x v="1085"/>
    <d v="2025-08-06T00:00:00"/>
    <x v="23"/>
    <n v="1"/>
    <n v="1"/>
    <b v="0"/>
    <s v="null"/>
    <s v="No Return"/>
    <n v="3071.6870399999998"/>
    <n v="2025"/>
    <s v="August"/>
    <n v="66.429779999999994"/>
    <n v="95.990219999999994"/>
    <n v="0"/>
    <s v="L"/>
    <x v="0"/>
    <x v="2"/>
    <x v="3"/>
  </r>
  <r>
    <x v="1127"/>
    <x v="3"/>
    <x v="6"/>
    <x v="0"/>
    <s v="XS"/>
    <s v="Gray"/>
    <n v="65.069999999999993"/>
    <n v="5.0999999999999996"/>
    <x v="1086"/>
    <d v="2025-01-17T00:00:00"/>
    <x v="13"/>
    <n v="4.3"/>
    <n v="4.3"/>
    <b v="0"/>
    <s v="null"/>
    <s v="No Return"/>
    <n v="988.02287999999987"/>
    <n v="2025"/>
    <s v="January"/>
    <n v="3.3185699999999994"/>
    <n v="61.751429999999992"/>
    <n v="0"/>
    <s v="XS"/>
    <x v="3"/>
    <x v="2"/>
    <x v="2"/>
  </r>
  <r>
    <x v="1128"/>
    <x v="4"/>
    <x v="7"/>
    <x v="0"/>
    <s v="XXL"/>
    <s v="Red"/>
    <n v="78.099999999999994"/>
    <n v="48.7"/>
    <x v="1087"/>
    <d v="2025-05-06T00:00:00"/>
    <x v="50"/>
    <s v="null"/>
    <n v="3"/>
    <b v="0"/>
    <s v="null"/>
    <s v="No Return"/>
    <n v="0"/>
    <n v="2025"/>
    <s v="May"/>
    <n v="38.034700000000001"/>
    <n v="40.065299999999986"/>
    <n v="0"/>
    <s v="XXL"/>
    <x v="1"/>
    <x v="1"/>
    <x v="0"/>
  </r>
  <r>
    <x v="1129"/>
    <x v="0"/>
    <x v="0"/>
    <x v="0"/>
    <s v="M"/>
    <s v="Blue"/>
    <n v="115.73"/>
    <n v="59.8"/>
    <x v="1088"/>
    <d v="2024-09-28T00:00:00"/>
    <x v="4"/>
    <n v="4.2"/>
    <n v="4.2"/>
    <b v="0"/>
    <s v="null"/>
    <s v="No Return"/>
    <n v="465.23460000000006"/>
    <n v="2024"/>
    <s v="September"/>
    <n v="69.206540000000004"/>
    <n v="46.523460000000007"/>
    <n v="0"/>
    <s v="M"/>
    <x v="3"/>
    <x v="1"/>
    <x v="2"/>
  </r>
  <r>
    <x v="1130"/>
    <x v="2"/>
    <x v="5"/>
    <x v="2"/>
    <s v="null"/>
    <s v="Navy"/>
    <n v="21.57"/>
    <n v="11.9"/>
    <x v="1089"/>
    <d v="2025-08-06T00:00:00"/>
    <x v="0"/>
    <n v="3"/>
    <n v="3"/>
    <b v="1"/>
    <s v="Changed Mind"/>
    <s v="Changed Mind"/>
    <n v="703.11729000000003"/>
    <n v="2025"/>
    <s v="August"/>
    <n v="2.5668300000000004"/>
    <n v="19.003170000000001"/>
    <n v="1"/>
    <s v="No Size"/>
    <x v="0"/>
    <x v="0"/>
    <x v="0"/>
  </r>
  <r>
    <x v="1131"/>
    <x v="5"/>
    <x v="2"/>
    <x v="2"/>
    <s v="S"/>
    <s v="Brown"/>
    <n v="75.849999999999994"/>
    <n v="50.3"/>
    <x v="1090"/>
    <d v="2025-08-06T00:00:00"/>
    <x v="29"/>
    <n v="4.7"/>
    <n v="4.7"/>
    <b v="1"/>
    <s v="Quality Issue"/>
    <s v="Quality Issue"/>
    <n v="1884.8724999999997"/>
    <n v="2025"/>
    <s v="August"/>
    <n v="38.152549999999998"/>
    <n v="37.697449999999996"/>
    <n v="1"/>
    <s v="S"/>
    <x v="0"/>
    <x v="0"/>
    <x v="2"/>
  </r>
  <r>
    <x v="1132"/>
    <x v="0"/>
    <x v="1"/>
    <x v="3"/>
    <s v="L"/>
    <s v="Green"/>
    <n v="170.91"/>
    <n v="0"/>
    <x v="1091"/>
    <d v="2025-08-06T00:00:00"/>
    <x v="25"/>
    <n v="1.6"/>
    <n v="1.6"/>
    <b v="1"/>
    <s v="Quality Issue"/>
    <s v="Quality Issue"/>
    <n v="6152.76"/>
    <n v="2025"/>
    <s v="August"/>
    <n v="0"/>
    <n v="170.91"/>
    <n v="1"/>
    <s v="L"/>
    <x v="0"/>
    <x v="0"/>
    <x v="3"/>
  </r>
  <r>
    <x v="1133"/>
    <x v="3"/>
    <x v="4"/>
    <x v="2"/>
    <s v="XL"/>
    <s v="White"/>
    <n v="94.06"/>
    <n v="22.4"/>
    <x v="1092"/>
    <d v="2025-08-06T00:00:00"/>
    <x v="50"/>
    <s v="null"/>
    <n v="3"/>
    <b v="0"/>
    <s v="null"/>
    <s v="No Return"/>
    <n v="0"/>
    <n v="2025"/>
    <s v="August"/>
    <n v="21.069439999999997"/>
    <n v="72.990560000000002"/>
    <n v="0"/>
    <s v="XL"/>
    <x v="1"/>
    <x v="1"/>
    <x v="0"/>
  </r>
  <r>
    <x v="1134"/>
    <x v="4"/>
    <x v="4"/>
    <x v="3"/>
    <s v="S"/>
    <s v="Blue"/>
    <n v="84.44"/>
    <n v="0"/>
    <x v="1093"/>
    <d v="2025-08-06T00:00:00"/>
    <x v="1"/>
    <n v="1.1000000000000001"/>
    <n v="1.1000000000000001"/>
    <b v="0"/>
    <s v="null"/>
    <s v="No Return"/>
    <n v="168.88"/>
    <n v="2025"/>
    <s v="August"/>
    <n v="0"/>
    <n v="84.44"/>
    <n v="0"/>
    <s v="S"/>
    <x v="1"/>
    <x v="1"/>
    <x v="3"/>
  </r>
  <r>
    <x v="1135"/>
    <x v="0"/>
    <x v="0"/>
    <x v="3"/>
    <s v="XS"/>
    <s v="Pink"/>
    <n v="93.11"/>
    <n v="0"/>
    <x v="1094"/>
    <d v="2025-08-06T00:00:00"/>
    <x v="9"/>
    <n v="2.8"/>
    <n v="2.8"/>
    <b v="0"/>
    <s v="null"/>
    <s v="No Return"/>
    <n v="4003.73"/>
    <n v="2025"/>
    <s v="August"/>
    <n v="0"/>
    <n v="93.11"/>
    <n v="0"/>
    <s v="XS"/>
    <x v="0"/>
    <x v="0"/>
    <x v="1"/>
  </r>
  <r>
    <x v="1136"/>
    <x v="1"/>
    <x v="0"/>
    <x v="1"/>
    <s v="S"/>
    <s v="Blue"/>
    <n v="84.85"/>
    <n v="8.8000000000000007"/>
    <x v="1095"/>
    <d v="2025-08-06T00:00:00"/>
    <x v="32"/>
    <n v="4.0999999999999996"/>
    <n v="4.0999999999999996"/>
    <b v="1"/>
    <s v="Changed Mind"/>
    <s v="Changed Mind"/>
    <n v="1470.2808"/>
    <n v="2025"/>
    <s v="August"/>
    <n v="7.4668000000000001"/>
    <n v="77.383200000000002"/>
    <n v="1"/>
    <s v="S"/>
    <x v="3"/>
    <x v="2"/>
    <x v="2"/>
  </r>
  <r>
    <x v="1137"/>
    <x v="3"/>
    <x v="1"/>
    <x v="0"/>
    <s v="M"/>
    <s v="Green"/>
    <n v="138.41"/>
    <n v="0"/>
    <x v="1096"/>
    <d v="2024-11-17T00:00:00"/>
    <x v="24"/>
    <n v="3.1"/>
    <n v="3.1"/>
    <b v="0"/>
    <s v="null"/>
    <s v="No Return"/>
    <n v="5536.4"/>
    <n v="2024"/>
    <s v="November"/>
    <n v="0"/>
    <n v="138.41"/>
    <n v="0"/>
    <s v="M"/>
    <x v="0"/>
    <x v="0"/>
    <x v="0"/>
  </r>
  <r>
    <x v="1138"/>
    <x v="2"/>
    <x v="0"/>
    <x v="2"/>
    <s v="null"/>
    <s v="Pink"/>
    <n v="20.190000000000001"/>
    <n v="21.6"/>
    <x v="1097"/>
    <d v="2025-08-06T00:00:00"/>
    <x v="41"/>
    <n v="4.4000000000000004"/>
    <n v="4.4000000000000004"/>
    <b v="1"/>
    <s v="Changed Mind"/>
    <s v="Changed Mind"/>
    <n v="712.30320000000006"/>
    <n v="2025"/>
    <s v="August"/>
    <n v="4.3610400000000009"/>
    <n v="15.828960000000002"/>
    <n v="1"/>
    <s v="No Size"/>
    <x v="0"/>
    <x v="0"/>
    <x v="2"/>
  </r>
  <r>
    <x v="1139"/>
    <x v="5"/>
    <x v="2"/>
    <x v="2"/>
    <s v="M"/>
    <s v="Gray"/>
    <n v="124.17"/>
    <n v="37.6"/>
    <x v="648"/>
    <d v="2025-08-06T00:00:00"/>
    <x v="47"/>
    <n v="2.2999999999999998"/>
    <n v="2.2999999999999998"/>
    <b v="0"/>
    <s v="null"/>
    <s v="No Return"/>
    <n v="1859.5699199999999"/>
    <n v="2025"/>
    <s v="August"/>
    <n v="46.687919999999998"/>
    <n v="77.482079999999996"/>
    <n v="0"/>
    <s v="M"/>
    <x v="2"/>
    <x v="2"/>
    <x v="1"/>
  </r>
  <r>
    <x v="1140"/>
    <x v="0"/>
    <x v="2"/>
    <x v="0"/>
    <s v="L"/>
    <s v="Red"/>
    <n v="133.91999999999999"/>
    <n v="0"/>
    <x v="1098"/>
    <d v="2025-04-13T00:00:00"/>
    <x v="44"/>
    <n v="2.8"/>
    <n v="2.8"/>
    <b v="0"/>
    <s v="null"/>
    <s v="No Return"/>
    <n v="5490.7199999999993"/>
    <n v="2025"/>
    <s v="April"/>
    <n v="0"/>
    <n v="133.91999999999999"/>
    <n v="0"/>
    <s v="L"/>
    <x v="0"/>
    <x v="0"/>
    <x v="1"/>
  </r>
  <r>
    <x v="1141"/>
    <x v="2"/>
    <x v="2"/>
    <x v="0"/>
    <s v="null"/>
    <s v="Gray"/>
    <n v="77.78"/>
    <n v="0"/>
    <x v="1099"/>
    <d v="2025-07-07T00:00:00"/>
    <x v="39"/>
    <n v="2.5"/>
    <n v="2.5"/>
    <b v="1"/>
    <s v="Size Issue"/>
    <s v="Size Issue"/>
    <n v="1788.94"/>
    <n v="2025"/>
    <s v="July"/>
    <n v="0"/>
    <n v="77.78"/>
    <n v="1"/>
    <s v="No Size"/>
    <x v="2"/>
    <x v="2"/>
    <x v="1"/>
  </r>
  <r>
    <x v="1142"/>
    <x v="5"/>
    <x v="3"/>
    <x v="1"/>
    <s v="XXL"/>
    <s v="Brown"/>
    <n v="157.69"/>
    <n v="35.9"/>
    <x v="1100"/>
    <d v="2025-08-06T00:00:00"/>
    <x v="19"/>
    <n v="1"/>
    <n v="1"/>
    <b v="0"/>
    <s v="null"/>
    <s v="No Return"/>
    <n v="606.47573999999997"/>
    <n v="2025"/>
    <s v="August"/>
    <n v="56.610709999999997"/>
    <n v="101.07929"/>
    <n v="0"/>
    <s v="XXL"/>
    <x v="1"/>
    <x v="1"/>
    <x v="3"/>
  </r>
  <r>
    <x v="1143"/>
    <x v="1"/>
    <x v="0"/>
    <x v="1"/>
    <s v="L"/>
    <s v="Black"/>
    <n v="99.57"/>
    <n v="0"/>
    <x v="750"/>
    <d v="2025-08-06T00:00:00"/>
    <x v="12"/>
    <n v="1"/>
    <n v="1"/>
    <b v="0"/>
    <s v="null"/>
    <s v="No Return"/>
    <n v="1692.6899999999998"/>
    <n v="2025"/>
    <s v="August"/>
    <n v="0"/>
    <n v="99.57"/>
    <n v="0"/>
    <s v="L"/>
    <x v="3"/>
    <x v="2"/>
    <x v="3"/>
  </r>
  <r>
    <x v="1144"/>
    <x v="2"/>
    <x v="0"/>
    <x v="3"/>
    <s v="null"/>
    <s v="Brown"/>
    <n v="43.61"/>
    <n v="33.299999999999997"/>
    <x v="1101"/>
    <d v="2025-08-06T00:00:00"/>
    <x v="6"/>
    <n v="2.5"/>
    <n v="2.5"/>
    <b v="0"/>
    <s v="null"/>
    <s v="No Return"/>
    <n v="1367.1298900000002"/>
    <n v="2025"/>
    <s v="August"/>
    <n v="14.522129999999999"/>
    <n v="29.087870000000002"/>
    <n v="0"/>
    <s v="No Size"/>
    <x v="0"/>
    <x v="0"/>
    <x v="1"/>
  </r>
  <r>
    <x v="1145"/>
    <x v="0"/>
    <x v="6"/>
    <x v="1"/>
    <s v="M"/>
    <s v="Brown"/>
    <n v="88.87"/>
    <n v="0"/>
    <x v="1102"/>
    <d v="2025-08-06T00:00:00"/>
    <x v="33"/>
    <n v="2.4"/>
    <n v="2.4"/>
    <b v="0"/>
    <s v="null"/>
    <s v="No Return"/>
    <n v="2399.4900000000002"/>
    <n v="2025"/>
    <s v="August"/>
    <n v="0"/>
    <n v="88.87"/>
    <n v="0"/>
    <s v="M"/>
    <x v="2"/>
    <x v="2"/>
    <x v="1"/>
  </r>
  <r>
    <x v="1146"/>
    <x v="4"/>
    <x v="7"/>
    <x v="2"/>
    <s v="M"/>
    <s v="White"/>
    <n v="112.6"/>
    <n v="19.8"/>
    <x v="1103"/>
    <d v="2025-08-06T00:00:00"/>
    <x v="1"/>
    <n v="1"/>
    <n v="1"/>
    <b v="0"/>
    <s v="null"/>
    <s v="No Return"/>
    <n v="180.6104"/>
    <n v="2025"/>
    <s v="August"/>
    <n v="22.294799999999999"/>
    <n v="90.305199999999999"/>
    <n v="0"/>
    <s v="M"/>
    <x v="1"/>
    <x v="1"/>
    <x v="3"/>
  </r>
  <r>
    <x v="1147"/>
    <x v="1"/>
    <x v="1"/>
    <x v="2"/>
    <s v="XL"/>
    <s v="Green"/>
    <n v="33.35"/>
    <n v="0"/>
    <x v="85"/>
    <d v="2025-08-06T00:00:00"/>
    <x v="48"/>
    <n v="1.2"/>
    <n v="1.2"/>
    <b v="0"/>
    <s v="null"/>
    <s v="No Return"/>
    <n v="967.15000000000009"/>
    <n v="2025"/>
    <s v="August"/>
    <n v="0"/>
    <n v="33.35"/>
    <n v="0"/>
    <s v="XL"/>
    <x v="2"/>
    <x v="2"/>
    <x v="3"/>
  </r>
  <r>
    <x v="1148"/>
    <x v="4"/>
    <x v="7"/>
    <x v="2"/>
    <s v="L"/>
    <s v="Navy"/>
    <n v="115.82"/>
    <n v="2.9"/>
    <x v="1104"/>
    <d v="2025-08-06T00:00:00"/>
    <x v="16"/>
    <s v="null"/>
    <n v="3"/>
    <b v="0"/>
    <s v="null"/>
    <s v="No Return"/>
    <n v="5173.21612"/>
    <n v="2025"/>
    <s v="August"/>
    <n v="3.3587799999999994"/>
    <n v="112.46122"/>
    <n v="0"/>
    <s v="L"/>
    <x v="0"/>
    <x v="0"/>
    <x v="0"/>
  </r>
  <r>
    <x v="1149"/>
    <x v="1"/>
    <x v="2"/>
    <x v="2"/>
    <s v="XL"/>
    <s v="White"/>
    <n v="107.79"/>
    <n v="3.1"/>
    <x v="1105"/>
    <d v="2025-08-06T00:00:00"/>
    <x v="19"/>
    <n v="2.8"/>
    <n v="2.8"/>
    <b v="0"/>
    <s v="null"/>
    <s v="No Return"/>
    <n v="626.69105999999999"/>
    <n v="2025"/>
    <s v="August"/>
    <n v="3.3414900000000003"/>
    <n v="104.44851"/>
    <n v="0"/>
    <s v="XL"/>
    <x v="1"/>
    <x v="1"/>
    <x v="1"/>
  </r>
  <r>
    <x v="1150"/>
    <x v="1"/>
    <x v="4"/>
    <x v="3"/>
    <s v="S"/>
    <s v="White"/>
    <n v="53.87"/>
    <n v="0"/>
    <x v="1106"/>
    <d v="2025-08-06T00:00:00"/>
    <x v="29"/>
    <n v="4.2"/>
    <n v="4.2"/>
    <b v="1"/>
    <s v="Damaged"/>
    <s v="Damaged"/>
    <n v="2693.5"/>
    <n v="2025"/>
    <s v="August"/>
    <n v="0"/>
    <n v="53.87"/>
    <n v="1"/>
    <s v="S"/>
    <x v="0"/>
    <x v="0"/>
    <x v="2"/>
  </r>
  <r>
    <x v="1151"/>
    <x v="1"/>
    <x v="6"/>
    <x v="0"/>
    <s v="XS"/>
    <s v="Green"/>
    <n v="72.5"/>
    <n v="40.799999999999997"/>
    <x v="1107"/>
    <d v="2024-12-30T00:00:00"/>
    <x v="39"/>
    <n v="4.4000000000000004"/>
    <n v="4.4000000000000004"/>
    <b v="0"/>
    <s v="null"/>
    <s v="No Return"/>
    <n v="987.1600000000002"/>
    <n v="2024"/>
    <s v="December"/>
    <n v="29.58"/>
    <n v="42.920000000000009"/>
    <n v="0"/>
    <s v="XS"/>
    <x v="2"/>
    <x v="2"/>
    <x v="2"/>
  </r>
  <r>
    <x v="1152"/>
    <x v="3"/>
    <x v="6"/>
    <x v="0"/>
    <s v="S"/>
    <s v="Gray"/>
    <n v="152.32"/>
    <n v="0"/>
    <x v="1108"/>
    <d v="2025-06-09T00:00:00"/>
    <x v="34"/>
    <s v="null"/>
    <n v="3"/>
    <b v="0"/>
    <s v="null"/>
    <s v="No Return"/>
    <n v="2284.7999999999997"/>
    <n v="2025"/>
    <s v="June"/>
    <n v="0"/>
    <n v="152.32"/>
    <n v="0"/>
    <s v="S"/>
    <x v="3"/>
    <x v="1"/>
    <x v="0"/>
  </r>
  <r>
    <x v="1153"/>
    <x v="5"/>
    <x v="4"/>
    <x v="1"/>
    <s v="M"/>
    <s v="Red"/>
    <n v="67.63"/>
    <n v="0"/>
    <x v="1109"/>
    <d v="2025-08-06T00:00:00"/>
    <x v="45"/>
    <n v="4.7"/>
    <n v="4.7"/>
    <b v="0"/>
    <s v="null"/>
    <s v="No Return"/>
    <n v="608.66999999999996"/>
    <n v="2025"/>
    <s v="August"/>
    <n v="0"/>
    <n v="67.63"/>
    <n v="0"/>
    <s v="M"/>
    <x v="1"/>
    <x v="1"/>
    <x v="2"/>
  </r>
  <r>
    <x v="1154"/>
    <x v="0"/>
    <x v="1"/>
    <x v="3"/>
    <s v="XS"/>
    <s v="Purple"/>
    <n v="221.94"/>
    <n v="0"/>
    <x v="1110"/>
    <d v="2025-08-06T00:00:00"/>
    <x v="31"/>
    <n v="1.5"/>
    <n v="1.5"/>
    <b v="0"/>
    <s v="null"/>
    <s v="No Return"/>
    <n v="7767.9"/>
    <n v="2025"/>
    <s v="August"/>
    <n v="0"/>
    <n v="221.94"/>
    <n v="0"/>
    <s v="XS"/>
    <x v="0"/>
    <x v="2"/>
    <x v="3"/>
  </r>
  <r>
    <x v="1155"/>
    <x v="4"/>
    <x v="0"/>
    <x v="2"/>
    <s v="XS"/>
    <s v="Pink"/>
    <n v="118.77"/>
    <n v="8.4"/>
    <x v="1111"/>
    <d v="2025-08-06T00:00:00"/>
    <x v="35"/>
    <n v="4.5999999999999996"/>
    <n v="4.5999999999999996"/>
    <b v="1"/>
    <s v="Wrong Item"/>
    <s v="Wrong Item"/>
    <n v="3263.7995999999998"/>
    <n v="2025"/>
    <s v="August"/>
    <n v="9.97668"/>
    <n v="108.79331999999999"/>
    <n v="1"/>
    <s v="XS"/>
    <x v="0"/>
    <x v="2"/>
    <x v="2"/>
  </r>
  <r>
    <x v="1156"/>
    <x v="1"/>
    <x v="7"/>
    <x v="2"/>
    <s v="XS"/>
    <s v="Green"/>
    <n v="100.17"/>
    <n v="0"/>
    <x v="1112"/>
    <d v="2025-08-06T00:00:00"/>
    <x v="49"/>
    <n v="1.2"/>
    <n v="1.2"/>
    <b v="0"/>
    <s v="null"/>
    <s v="No Return"/>
    <n v="1803.06"/>
    <n v="2025"/>
    <s v="August"/>
    <n v="0"/>
    <n v="100.17"/>
    <n v="0"/>
    <s v="XS"/>
    <x v="3"/>
    <x v="2"/>
    <x v="3"/>
  </r>
  <r>
    <x v="1157"/>
    <x v="2"/>
    <x v="2"/>
    <x v="3"/>
    <s v="null"/>
    <s v="White"/>
    <n v="18.45"/>
    <n v="0"/>
    <x v="1113"/>
    <d v="2025-08-06T00:00:00"/>
    <x v="10"/>
    <n v="2.2000000000000002"/>
    <n v="2.2000000000000002"/>
    <b v="0"/>
    <s v="null"/>
    <s v="No Return"/>
    <n v="719.55"/>
    <n v="2025"/>
    <s v="August"/>
    <n v="0"/>
    <n v="18.45"/>
    <n v="0"/>
    <s v="No Size"/>
    <x v="0"/>
    <x v="0"/>
    <x v="1"/>
  </r>
  <r>
    <x v="1158"/>
    <x v="2"/>
    <x v="6"/>
    <x v="3"/>
    <s v="null"/>
    <s v="Purple"/>
    <n v="45.56"/>
    <n v="13.5"/>
    <x v="1114"/>
    <d v="2025-08-06T00:00:00"/>
    <x v="24"/>
    <n v="3.2"/>
    <n v="3.2"/>
    <b v="0"/>
    <s v="null"/>
    <s v="No Return"/>
    <n v="1576.3760000000002"/>
    <n v="2025"/>
    <s v="August"/>
    <n v="6.1506000000000007"/>
    <n v="39.409400000000005"/>
    <n v="0"/>
    <s v="No Size"/>
    <x v="0"/>
    <x v="0"/>
    <x v="0"/>
  </r>
  <r>
    <x v="1159"/>
    <x v="1"/>
    <x v="1"/>
    <x v="0"/>
    <s v="S"/>
    <s v="Purple"/>
    <n v="62.21"/>
    <n v="0"/>
    <x v="1115"/>
    <d v="2025-07-23T00:00:00"/>
    <x v="5"/>
    <n v="2.6"/>
    <n v="2.6"/>
    <b v="0"/>
    <s v="null"/>
    <s v="No Return"/>
    <n v="2363.98"/>
    <n v="2025"/>
    <s v="July"/>
    <n v="0"/>
    <n v="62.21"/>
    <n v="0"/>
    <s v="S"/>
    <x v="0"/>
    <x v="0"/>
    <x v="1"/>
  </r>
  <r>
    <x v="1160"/>
    <x v="2"/>
    <x v="7"/>
    <x v="1"/>
    <s v="null"/>
    <s v="Blue"/>
    <n v="37.020000000000003"/>
    <n v="0"/>
    <x v="1116"/>
    <d v="2025-08-06T00:00:00"/>
    <x v="43"/>
    <n v="4.3"/>
    <n v="4.3"/>
    <b v="0"/>
    <s v="null"/>
    <s v="No Return"/>
    <n v="444.24"/>
    <n v="2025"/>
    <s v="August"/>
    <n v="0"/>
    <n v="37.020000000000003"/>
    <n v="0"/>
    <s v="No Size"/>
    <x v="3"/>
    <x v="1"/>
    <x v="2"/>
  </r>
  <r>
    <x v="1161"/>
    <x v="5"/>
    <x v="0"/>
    <x v="3"/>
    <s v="XL"/>
    <s v="Beige"/>
    <n v="51.86"/>
    <n v="39"/>
    <x v="1117"/>
    <d v="2025-08-06T00:00:00"/>
    <x v="24"/>
    <n v="2.4"/>
    <n v="2.4"/>
    <b v="0"/>
    <s v="null"/>
    <s v="No Return"/>
    <n v="1265.384"/>
    <n v="2025"/>
    <s v="August"/>
    <n v="20.2254"/>
    <n v="31.634599999999999"/>
    <n v="0"/>
    <s v="XL"/>
    <x v="0"/>
    <x v="0"/>
    <x v="1"/>
  </r>
  <r>
    <x v="1162"/>
    <x v="5"/>
    <x v="0"/>
    <x v="0"/>
    <s v="XS"/>
    <s v="Purple"/>
    <n v="76.239999999999995"/>
    <n v="0"/>
    <x v="1118"/>
    <d v="2025-01-07T00:00:00"/>
    <x v="7"/>
    <n v="2.8"/>
    <n v="2.8"/>
    <b v="0"/>
    <s v="null"/>
    <s v="No Return"/>
    <n v="1067.3599999999999"/>
    <n v="2025"/>
    <s v="January"/>
    <n v="0"/>
    <n v="76.239999999999995"/>
    <n v="0"/>
    <s v="XS"/>
    <x v="3"/>
    <x v="1"/>
    <x v="1"/>
  </r>
  <r>
    <x v="1163"/>
    <x v="2"/>
    <x v="0"/>
    <x v="2"/>
    <s v="null"/>
    <s v="Gray"/>
    <n v="74.17"/>
    <n v="0"/>
    <x v="1119"/>
    <d v="2025-08-06T00:00:00"/>
    <x v="47"/>
    <n v="1.7"/>
    <n v="1.7"/>
    <b v="0"/>
    <s v="null"/>
    <s v="No Return"/>
    <n v="1780.08"/>
    <n v="2025"/>
    <s v="August"/>
    <n v="0"/>
    <n v="74.17"/>
    <n v="0"/>
    <s v="No Size"/>
    <x v="2"/>
    <x v="2"/>
    <x v="3"/>
  </r>
  <r>
    <x v="1164"/>
    <x v="4"/>
    <x v="7"/>
    <x v="0"/>
    <s v="L"/>
    <s v="Beige"/>
    <n v="75.989999999999995"/>
    <n v="0"/>
    <x v="1120"/>
    <d v="2025-02-18T00:00:00"/>
    <x v="32"/>
    <n v="1.7"/>
    <n v="1.7"/>
    <b v="1"/>
    <s v="Size Issue"/>
    <s v="Size Issue"/>
    <n v="1443.81"/>
    <n v="2025"/>
    <s v="February"/>
    <n v="0"/>
    <n v="75.989999999999995"/>
    <n v="1"/>
    <s v="L"/>
    <x v="3"/>
    <x v="2"/>
    <x v="3"/>
  </r>
  <r>
    <x v="1165"/>
    <x v="4"/>
    <x v="4"/>
    <x v="1"/>
    <s v="XS"/>
    <s v="Navy"/>
    <n v="62.33"/>
    <n v="49.4"/>
    <x v="1121"/>
    <d v="2025-08-06T00:00:00"/>
    <x v="16"/>
    <n v="3.5"/>
    <n v="3.5"/>
    <b v="0"/>
    <s v="null"/>
    <s v="No Return"/>
    <n v="1450.7930799999999"/>
    <n v="2025"/>
    <s v="August"/>
    <n v="30.79102"/>
    <n v="31.538979999999999"/>
    <n v="0"/>
    <s v="XS"/>
    <x v="0"/>
    <x v="0"/>
    <x v="0"/>
  </r>
  <r>
    <x v="1166"/>
    <x v="4"/>
    <x v="3"/>
    <x v="1"/>
    <s v="XXL"/>
    <s v="Red"/>
    <n v="93.59"/>
    <n v="0"/>
    <x v="1122"/>
    <d v="2025-08-06T00:00:00"/>
    <x v="5"/>
    <n v="1.9"/>
    <n v="1.9"/>
    <b v="0"/>
    <s v="null"/>
    <s v="No Return"/>
    <n v="3556.42"/>
    <n v="2025"/>
    <s v="August"/>
    <n v="0"/>
    <n v="93.59"/>
    <n v="0"/>
    <s v="XXL"/>
    <x v="0"/>
    <x v="0"/>
    <x v="3"/>
  </r>
  <r>
    <x v="1167"/>
    <x v="1"/>
    <x v="7"/>
    <x v="2"/>
    <s v="null"/>
    <s v="Blue"/>
    <n v="72.83"/>
    <n v="35.700000000000003"/>
    <x v="1123"/>
    <d v="2025-08-06T00:00:00"/>
    <x v="26"/>
    <n v="3.1"/>
    <n v="3.1"/>
    <b v="0"/>
    <s v="null"/>
    <s v="No Return"/>
    <n v="515.12658999999996"/>
    <n v="2025"/>
    <s v="August"/>
    <n v="26.000310000000002"/>
    <n v="46.829689999999999"/>
    <n v="0"/>
    <s v="No Size"/>
    <x v="3"/>
    <x v="1"/>
    <x v="0"/>
  </r>
  <r>
    <x v="1168"/>
    <x v="0"/>
    <x v="1"/>
    <x v="1"/>
    <s v="XXL"/>
    <s v="Gray"/>
    <n v="134.59"/>
    <n v="33.6"/>
    <x v="1124"/>
    <d v="2025-08-06T00:00:00"/>
    <x v="15"/>
    <n v="2.9"/>
    <n v="2.9"/>
    <b v="0"/>
    <s v="null"/>
    <s v="No Return"/>
    <n v="3753.4459199999997"/>
    <n v="2025"/>
    <s v="August"/>
    <n v="45.222240000000006"/>
    <n v="89.36775999999999"/>
    <n v="0"/>
    <s v="XXL"/>
    <x v="0"/>
    <x v="0"/>
    <x v="1"/>
  </r>
  <r>
    <x v="1169"/>
    <x v="4"/>
    <x v="0"/>
    <x v="0"/>
    <s v="null"/>
    <s v="Beige"/>
    <n v="71.599999999999994"/>
    <n v="41.9"/>
    <x v="1125"/>
    <d v="2025-04-12T00:00:00"/>
    <x v="13"/>
    <n v="2.8"/>
    <n v="2.8"/>
    <b v="0"/>
    <s v="null"/>
    <s v="No Return"/>
    <n v="665.59359999999992"/>
    <n v="2025"/>
    <s v="April"/>
    <n v="30.000399999999996"/>
    <n v="41.599599999999995"/>
    <n v="0"/>
    <s v="No Size"/>
    <x v="3"/>
    <x v="2"/>
    <x v="1"/>
  </r>
  <r>
    <x v="1170"/>
    <x v="3"/>
    <x v="5"/>
    <x v="3"/>
    <s v="XL"/>
    <s v="Red"/>
    <n v="62.35"/>
    <n v="53.5"/>
    <x v="1126"/>
    <d v="2025-08-06T00:00:00"/>
    <x v="14"/>
    <n v="4.0999999999999996"/>
    <n v="4.0999999999999996"/>
    <b v="0"/>
    <s v="null"/>
    <s v="No Return"/>
    <n v="28.992749999999997"/>
    <n v="2025"/>
    <s v="August"/>
    <n v="33.357250000000001"/>
    <n v="28.992749999999997"/>
    <n v="0"/>
    <s v="XL"/>
    <x v="1"/>
    <x v="1"/>
    <x v="2"/>
  </r>
  <r>
    <x v="1171"/>
    <x v="0"/>
    <x v="5"/>
    <x v="0"/>
    <s v="XS"/>
    <s v="Navy"/>
    <n v="80.55"/>
    <n v="43.7"/>
    <x v="1127"/>
    <d v="2024-10-21T00:00:00"/>
    <x v="44"/>
    <n v="4.8"/>
    <n v="4.8"/>
    <b v="1"/>
    <s v="Changed Mind"/>
    <s v="Changed Mind"/>
    <n v="1859.33565"/>
    <n v="2024"/>
    <s v="October"/>
    <n v="35.20035"/>
    <n v="45.349649999999997"/>
    <n v="1"/>
    <s v="XS"/>
    <x v="0"/>
    <x v="0"/>
    <x v="2"/>
  </r>
  <r>
    <x v="1172"/>
    <x v="3"/>
    <x v="2"/>
    <x v="1"/>
    <s v="M"/>
    <s v="Beige"/>
    <n v="171.48"/>
    <n v="0"/>
    <x v="1128"/>
    <d v="2025-08-06T00:00:00"/>
    <x v="34"/>
    <n v="2.4"/>
    <n v="2.4"/>
    <b v="0"/>
    <s v="null"/>
    <s v="No Return"/>
    <n v="2572.1999999999998"/>
    <n v="2025"/>
    <s v="August"/>
    <n v="0"/>
    <n v="171.48"/>
    <n v="0"/>
    <s v="M"/>
    <x v="3"/>
    <x v="1"/>
    <x v="1"/>
  </r>
  <r>
    <x v="1173"/>
    <x v="1"/>
    <x v="5"/>
    <x v="0"/>
    <s v="XL"/>
    <s v="Navy"/>
    <n v="30.81"/>
    <n v="15.7"/>
    <x v="1129"/>
    <d v="2024-09-19T00:00:00"/>
    <x v="46"/>
    <s v="null"/>
    <n v="3"/>
    <b v="0"/>
    <s v="null"/>
    <s v="No Return"/>
    <n v="103.89131999999999"/>
    <n v="2024"/>
    <s v="September"/>
    <n v="4.8371699999999995"/>
    <n v="25.972829999999998"/>
    <n v="0"/>
    <s v="XL"/>
    <x v="1"/>
    <x v="1"/>
    <x v="0"/>
  </r>
  <r>
    <x v="1174"/>
    <x v="5"/>
    <x v="4"/>
    <x v="3"/>
    <s v="L"/>
    <s v="Blue"/>
    <n v="97.14"/>
    <n v="0"/>
    <x v="1130"/>
    <d v="2025-08-06T00:00:00"/>
    <x v="36"/>
    <n v="4.0999999999999996"/>
    <n v="4.0999999999999996"/>
    <b v="0"/>
    <s v="null"/>
    <s v="No Return"/>
    <n v="1942.8"/>
    <n v="2025"/>
    <s v="August"/>
    <n v="0"/>
    <n v="97.14"/>
    <n v="0"/>
    <s v="L"/>
    <x v="2"/>
    <x v="2"/>
    <x v="2"/>
  </r>
  <r>
    <x v="1175"/>
    <x v="3"/>
    <x v="7"/>
    <x v="2"/>
    <s v="S"/>
    <s v="White"/>
    <n v="128.27000000000001"/>
    <n v="0"/>
    <x v="1131"/>
    <d v="2025-08-06T00:00:00"/>
    <x v="18"/>
    <s v="null"/>
    <n v="3"/>
    <b v="0"/>
    <s v="null"/>
    <s v="No Return"/>
    <n v="3591.5600000000004"/>
    <n v="2025"/>
    <s v="August"/>
    <n v="0"/>
    <n v="128.27000000000001"/>
    <n v="0"/>
    <s v="S"/>
    <x v="2"/>
    <x v="2"/>
    <x v="0"/>
  </r>
  <r>
    <x v="1176"/>
    <x v="5"/>
    <x v="0"/>
    <x v="1"/>
    <s v="XL"/>
    <s v="Green"/>
    <n v="174.86"/>
    <n v="0"/>
    <x v="532"/>
    <d v="2025-08-06T00:00:00"/>
    <x v="9"/>
    <n v="4.5999999999999996"/>
    <n v="4.5999999999999996"/>
    <b v="0"/>
    <s v="null"/>
    <s v="No Return"/>
    <n v="7518.9800000000005"/>
    <n v="2025"/>
    <s v="August"/>
    <n v="0"/>
    <n v="174.86"/>
    <n v="0"/>
    <s v="XL"/>
    <x v="0"/>
    <x v="0"/>
    <x v="2"/>
  </r>
  <r>
    <x v="1177"/>
    <x v="5"/>
    <x v="2"/>
    <x v="1"/>
    <s v="XL"/>
    <s v="White"/>
    <n v="100.03"/>
    <n v="0"/>
    <x v="1010"/>
    <d v="2025-08-06T00:00:00"/>
    <x v="25"/>
    <n v="1.9"/>
    <n v="1.9"/>
    <b v="1"/>
    <s v="Quality Issue"/>
    <s v="Quality Issue"/>
    <n v="3601.08"/>
    <n v="2025"/>
    <s v="August"/>
    <n v="0"/>
    <n v="100.03"/>
    <n v="1"/>
    <s v="XL"/>
    <x v="0"/>
    <x v="0"/>
    <x v="3"/>
  </r>
  <r>
    <x v="1178"/>
    <x v="5"/>
    <x v="0"/>
    <x v="1"/>
    <s v="S"/>
    <s v="Purple"/>
    <n v="49.89"/>
    <n v="0"/>
    <x v="1132"/>
    <d v="2025-08-06T00:00:00"/>
    <x v="50"/>
    <n v="3.5"/>
    <n v="3.5"/>
    <b v="1"/>
    <s v="Wrong Item"/>
    <s v="Wrong Item"/>
    <n v="0"/>
    <n v="2025"/>
    <s v="August"/>
    <n v="0"/>
    <n v="49.89"/>
    <n v="1"/>
    <s v="S"/>
    <x v="1"/>
    <x v="1"/>
    <x v="0"/>
  </r>
  <r>
    <x v="1179"/>
    <x v="3"/>
    <x v="4"/>
    <x v="2"/>
    <s v="XL"/>
    <s v="Brown"/>
    <n v="170.43"/>
    <n v="0"/>
    <x v="1133"/>
    <d v="2025-08-06T00:00:00"/>
    <x v="2"/>
    <s v="null"/>
    <n v="3"/>
    <b v="0"/>
    <s v="null"/>
    <s v="No Return"/>
    <n v="3749.46"/>
    <n v="2025"/>
    <s v="August"/>
    <n v="0"/>
    <n v="170.43"/>
    <n v="0"/>
    <s v="XL"/>
    <x v="2"/>
    <x v="2"/>
    <x v="0"/>
  </r>
  <r>
    <x v="1180"/>
    <x v="0"/>
    <x v="6"/>
    <x v="3"/>
    <s v="XS"/>
    <s v="Navy"/>
    <n v="186.78"/>
    <n v="0"/>
    <x v="1134"/>
    <d v="2025-08-06T00:00:00"/>
    <x v="2"/>
    <n v="2.9"/>
    <n v="2.9"/>
    <b v="0"/>
    <s v="null"/>
    <s v="No Return"/>
    <n v="4109.16"/>
    <n v="2025"/>
    <s v="August"/>
    <n v="0"/>
    <n v="186.78"/>
    <n v="0"/>
    <s v="XS"/>
    <x v="2"/>
    <x v="2"/>
    <x v="1"/>
  </r>
  <r>
    <x v="1181"/>
    <x v="2"/>
    <x v="7"/>
    <x v="2"/>
    <s v="null"/>
    <s v="Navy"/>
    <n v="63.98"/>
    <n v="0"/>
    <x v="1135"/>
    <d v="2025-08-06T00:00:00"/>
    <x v="25"/>
    <n v="1.7"/>
    <n v="1.7"/>
    <b v="0"/>
    <s v="null"/>
    <s v="No Return"/>
    <n v="2303.2799999999997"/>
    <n v="2025"/>
    <s v="August"/>
    <n v="0"/>
    <n v="63.98"/>
    <n v="0"/>
    <s v="No Size"/>
    <x v="0"/>
    <x v="0"/>
    <x v="3"/>
  </r>
  <r>
    <x v="1182"/>
    <x v="0"/>
    <x v="7"/>
    <x v="2"/>
    <s v="XS"/>
    <s v="Navy"/>
    <n v="225.64"/>
    <n v="0"/>
    <x v="1136"/>
    <d v="2025-08-06T00:00:00"/>
    <x v="22"/>
    <n v="1.3"/>
    <n v="1.3"/>
    <b v="0"/>
    <s v="null"/>
    <s v="No Return"/>
    <n v="6994.8399999999992"/>
    <n v="2025"/>
    <s v="August"/>
    <n v="0"/>
    <n v="225.64"/>
    <n v="0"/>
    <s v="XS"/>
    <x v="0"/>
    <x v="2"/>
    <x v="3"/>
  </r>
  <r>
    <x v="1183"/>
    <x v="1"/>
    <x v="3"/>
    <x v="2"/>
    <s v="XS"/>
    <s v="White"/>
    <n v="115.29"/>
    <n v="13.9"/>
    <x v="165"/>
    <d v="2025-08-06T00:00:00"/>
    <x v="0"/>
    <s v="null"/>
    <n v="3"/>
    <b v="0"/>
    <s v="null"/>
    <s v="No Return"/>
    <n v="3672.7935299999999"/>
    <n v="2025"/>
    <s v="August"/>
    <n v="16.025310000000001"/>
    <n v="99.264690000000002"/>
    <n v="0"/>
    <s v="XS"/>
    <x v="0"/>
    <x v="0"/>
    <x v="0"/>
  </r>
  <r>
    <x v="1184"/>
    <x v="4"/>
    <x v="3"/>
    <x v="2"/>
    <s v="XS"/>
    <s v="White"/>
    <n v="92.59"/>
    <n v="0"/>
    <x v="1137"/>
    <d v="2025-08-06T00:00:00"/>
    <x v="10"/>
    <n v="2.2999999999999998"/>
    <n v="2.2999999999999998"/>
    <b v="0"/>
    <s v="null"/>
    <s v="No Return"/>
    <n v="3611.01"/>
    <n v="2025"/>
    <s v="August"/>
    <n v="0"/>
    <n v="92.59"/>
    <n v="0"/>
    <s v="XS"/>
    <x v="0"/>
    <x v="0"/>
    <x v="1"/>
  </r>
  <r>
    <x v="1185"/>
    <x v="2"/>
    <x v="1"/>
    <x v="0"/>
    <s v="null"/>
    <s v="Beige"/>
    <n v="67.650000000000006"/>
    <n v="26.2"/>
    <x v="1138"/>
    <d v="2025-05-28T00:00:00"/>
    <x v="39"/>
    <n v="1.7"/>
    <n v="1.7"/>
    <b v="0"/>
    <s v="null"/>
    <s v="No Return"/>
    <n v="1148.2911000000001"/>
    <n v="2025"/>
    <s v="May"/>
    <n v="17.724300000000003"/>
    <n v="49.925700000000006"/>
    <n v="0"/>
    <s v="No Size"/>
    <x v="2"/>
    <x v="2"/>
    <x v="3"/>
  </r>
  <r>
    <x v="1186"/>
    <x v="0"/>
    <x v="5"/>
    <x v="0"/>
    <s v="L"/>
    <s v="White"/>
    <n v="128.91999999999999"/>
    <n v="0"/>
    <x v="1139"/>
    <d v="2025-07-10T00:00:00"/>
    <x v="24"/>
    <n v="1.5"/>
    <n v="1.5"/>
    <b v="0"/>
    <s v="null"/>
    <s v="No Return"/>
    <n v="5156.7999999999993"/>
    <n v="2025"/>
    <s v="July"/>
    <n v="0"/>
    <n v="128.91999999999999"/>
    <n v="0"/>
    <s v="L"/>
    <x v="0"/>
    <x v="0"/>
    <x v="3"/>
  </r>
  <r>
    <x v="1187"/>
    <x v="2"/>
    <x v="2"/>
    <x v="2"/>
    <s v="null"/>
    <s v="Red"/>
    <n v="16.510000000000002"/>
    <n v="16.8"/>
    <x v="1140"/>
    <d v="2025-08-06T00:00:00"/>
    <x v="6"/>
    <n v="1.2"/>
    <n v="1.2"/>
    <b v="0"/>
    <s v="null"/>
    <s v="No Return"/>
    <n v="645.6070400000001"/>
    <n v="2025"/>
    <s v="August"/>
    <n v="2.7736800000000006"/>
    <n v="13.736320000000001"/>
    <n v="0"/>
    <s v="No Size"/>
    <x v="0"/>
    <x v="0"/>
    <x v="3"/>
  </r>
  <r>
    <x v="1188"/>
    <x v="3"/>
    <x v="2"/>
    <x v="1"/>
    <s v="null"/>
    <s v="Gray"/>
    <n v="173.66"/>
    <n v="42.7"/>
    <x v="1141"/>
    <d v="2025-08-06T00:00:00"/>
    <x v="14"/>
    <n v="3.1"/>
    <n v="3.1"/>
    <b v="0"/>
    <s v="null"/>
    <s v="No Return"/>
    <n v="99.507179999999991"/>
    <n v="2025"/>
    <s v="August"/>
    <n v="74.152820000000006"/>
    <n v="99.507179999999991"/>
    <n v="0"/>
    <s v="No Size"/>
    <x v="1"/>
    <x v="1"/>
    <x v="0"/>
  </r>
  <r>
    <x v="1189"/>
    <x v="1"/>
    <x v="4"/>
    <x v="0"/>
    <s v="S"/>
    <s v="Black"/>
    <n v="71.489999999999995"/>
    <n v="20.9"/>
    <x v="1142"/>
    <d v="2025-01-12T00:00:00"/>
    <x v="27"/>
    <n v="1.3"/>
    <n v="1.3"/>
    <b v="0"/>
    <s v="null"/>
    <s v="No Return"/>
    <n v="1866.10347"/>
    <n v="2025"/>
    <s v="January"/>
    <n v="14.941409999999998"/>
    <n v="56.548589999999997"/>
    <n v="0"/>
    <s v="S"/>
    <x v="0"/>
    <x v="2"/>
    <x v="3"/>
  </r>
  <r>
    <x v="1190"/>
    <x v="0"/>
    <x v="1"/>
    <x v="2"/>
    <s v="XXL"/>
    <s v="Gray"/>
    <n v="230.81"/>
    <n v="24.3"/>
    <x v="1143"/>
    <d v="2025-08-06T00:00:00"/>
    <x v="42"/>
    <s v="null"/>
    <n v="3"/>
    <b v="1"/>
    <s v="Size Issue"/>
    <s v="Size Issue"/>
    <n v="4542.80242"/>
    <n v="2025"/>
    <s v="August"/>
    <n v="56.086829999999999"/>
    <n v="174.72317000000001"/>
    <n v="1"/>
    <s v="XXL"/>
    <x v="2"/>
    <x v="2"/>
    <x v="0"/>
  </r>
  <r>
    <x v="1191"/>
    <x v="3"/>
    <x v="4"/>
    <x v="0"/>
    <s v="XS"/>
    <s v="Green"/>
    <n v="101"/>
    <n v="58.6"/>
    <x v="1144"/>
    <d v="2025-07-04T00:00:00"/>
    <x v="21"/>
    <n v="1.2"/>
    <n v="1.2"/>
    <b v="0"/>
    <s v="null"/>
    <s v="No Return"/>
    <n v="1839.816"/>
    <n v="2025"/>
    <s v="July"/>
    <n v="59.186"/>
    <n v="41.814"/>
    <n v="0"/>
    <s v="XS"/>
    <x v="0"/>
    <x v="0"/>
    <x v="3"/>
  </r>
  <r>
    <x v="1192"/>
    <x v="0"/>
    <x v="3"/>
    <x v="1"/>
    <s v="XXL"/>
    <s v="Brown"/>
    <n v="116.37"/>
    <n v="52.6"/>
    <x v="1145"/>
    <d v="2025-08-06T00:00:00"/>
    <x v="9"/>
    <n v="2.4"/>
    <n v="2.4"/>
    <b v="0"/>
    <s v="null"/>
    <s v="No Return"/>
    <n v="2371.8533400000001"/>
    <n v="2025"/>
    <s v="August"/>
    <n v="61.210620000000006"/>
    <n v="55.159379999999999"/>
    <n v="0"/>
    <s v="XXL"/>
    <x v="0"/>
    <x v="0"/>
    <x v="1"/>
  </r>
  <r>
    <x v="1193"/>
    <x v="3"/>
    <x v="4"/>
    <x v="0"/>
    <s v="L"/>
    <s v="Beige"/>
    <n v="150.28"/>
    <n v="8.3000000000000007"/>
    <x v="1146"/>
    <d v="2025-01-22T00:00:00"/>
    <x v="3"/>
    <n v="2.9"/>
    <n v="2.9"/>
    <b v="0"/>
    <s v="null"/>
    <s v="No Return"/>
    <n v="6614.7244799999999"/>
    <n v="2025"/>
    <s v="January"/>
    <n v="12.473240000000001"/>
    <n v="137.80676"/>
    <n v="0"/>
    <s v="L"/>
    <x v="0"/>
    <x v="0"/>
    <x v="1"/>
  </r>
  <r>
    <x v="1194"/>
    <x v="0"/>
    <x v="0"/>
    <x v="1"/>
    <s v="XL"/>
    <s v="Gray"/>
    <n v="107.81"/>
    <n v="0"/>
    <x v="1147"/>
    <d v="2025-08-06T00:00:00"/>
    <x v="34"/>
    <n v="2.7"/>
    <n v="2.7"/>
    <b v="0"/>
    <s v="null"/>
    <s v="No Return"/>
    <n v="1617.15"/>
    <n v="2025"/>
    <s v="August"/>
    <n v="0"/>
    <n v="107.81"/>
    <n v="0"/>
    <s v="XL"/>
    <x v="3"/>
    <x v="1"/>
    <x v="1"/>
  </r>
  <r>
    <x v="1195"/>
    <x v="5"/>
    <x v="0"/>
    <x v="0"/>
    <s v="L"/>
    <s v="Navy"/>
    <n v="61.24"/>
    <n v="0"/>
    <x v="1148"/>
    <d v="2025-04-05T00:00:00"/>
    <x v="8"/>
    <s v="null"/>
    <n v="3"/>
    <b v="0"/>
    <s v="null"/>
    <s v="No Return"/>
    <n v="183.72"/>
    <n v="2025"/>
    <s v="April"/>
    <n v="0"/>
    <n v="61.24"/>
    <n v="0"/>
    <s v="L"/>
    <x v="1"/>
    <x v="1"/>
    <x v="0"/>
  </r>
  <r>
    <x v="1196"/>
    <x v="2"/>
    <x v="0"/>
    <x v="1"/>
    <s v="null"/>
    <s v="Green"/>
    <n v="34.04"/>
    <n v="0"/>
    <x v="1149"/>
    <d v="2025-08-06T00:00:00"/>
    <x v="8"/>
    <n v="1.9"/>
    <n v="1.9"/>
    <b v="0"/>
    <s v="null"/>
    <s v="No Return"/>
    <n v="102.12"/>
    <n v="2025"/>
    <s v="August"/>
    <n v="0"/>
    <n v="34.04"/>
    <n v="0"/>
    <s v="No Size"/>
    <x v="1"/>
    <x v="1"/>
    <x v="3"/>
  </r>
  <r>
    <x v="1197"/>
    <x v="5"/>
    <x v="6"/>
    <x v="3"/>
    <s v="S"/>
    <s v="Brown"/>
    <n v="168.16"/>
    <n v="45.9"/>
    <x v="686"/>
    <d v="2025-08-06T00:00:00"/>
    <x v="21"/>
    <n v="1.5"/>
    <n v="1.5"/>
    <b v="0"/>
    <s v="null"/>
    <s v="No Return"/>
    <n v="4002.8806400000003"/>
    <n v="2025"/>
    <s v="August"/>
    <n v="77.185439999999986"/>
    <n v="90.974560000000011"/>
    <n v="0"/>
    <s v="S"/>
    <x v="0"/>
    <x v="0"/>
    <x v="3"/>
  </r>
  <r>
    <x v="1198"/>
    <x v="1"/>
    <x v="5"/>
    <x v="2"/>
    <s v="M"/>
    <s v="Red"/>
    <n v="74.069999999999993"/>
    <n v="0"/>
    <x v="1150"/>
    <d v="2025-08-06T00:00:00"/>
    <x v="6"/>
    <n v="1.4"/>
    <n v="1.4"/>
    <b v="0"/>
    <s v="null"/>
    <s v="No Return"/>
    <n v="3481.2899999999995"/>
    <n v="2025"/>
    <s v="August"/>
    <n v="0"/>
    <n v="74.069999999999993"/>
    <n v="0"/>
    <s v="M"/>
    <x v="0"/>
    <x v="0"/>
    <x v="3"/>
  </r>
  <r>
    <x v="1199"/>
    <x v="1"/>
    <x v="7"/>
    <x v="1"/>
    <s v="XXL"/>
    <s v="Brown"/>
    <n v="84.75"/>
    <n v="0"/>
    <x v="773"/>
    <d v="2025-08-06T00:00:00"/>
    <x v="11"/>
    <n v="2.5"/>
    <n v="2.5"/>
    <b v="0"/>
    <s v="null"/>
    <s v="No Return"/>
    <n v="593.25"/>
    <n v="2025"/>
    <s v="August"/>
    <n v="0"/>
    <n v="84.75"/>
    <n v="0"/>
    <s v="XXL"/>
    <x v="1"/>
    <x v="1"/>
    <x v="1"/>
  </r>
  <r>
    <x v="1200"/>
    <x v="3"/>
    <x v="3"/>
    <x v="3"/>
    <s v="M"/>
    <s v="Red"/>
    <n v="187.47"/>
    <n v="9.6"/>
    <x v="1151"/>
    <d v="2025-08-06T00:00:00"/>
    <x v="18"/>
    <n v="4"/>
    <n v="4"/>
    <b v="0"/>
    <s v="null"/>
    <s v="No Return"/>
    <n v="4745.24064"/>
    <n v="2025"/>
    <s v="August"/>
    <n v="17.997119999999999"/>
    <n v="169.47288"/>
    <n v="0"/>
    <s v="M"/>
    <x v="2"/>
    <x v="2"/>
    <x v="2"/>
  </r>
  <r>
    <x v="1201"/>
    <x v="2"/>
    <x v="1"/>
    <x v="0"/>
    <s v="null"/>
    <s v="Green"/>
    <n v="45.81"/>
    <n v="14.1"/>
    <x v="1152"/>
    <d v="2025-04-14T00:00:00"/>
    <x v="48"/>
    <s v="null"/>
    <n v="3"/>
    <b v="0"/>
    <s v="null"/>
    <s v="No Return"/>
    <n v="1141.17291"/>
    <n v="2025"/>
    <s v="April"/>
    <n v="6.4592099999999997"/>
    <n v="39.350790000000003"/>
    <n v="0"/>
    <s v="No Size"/>
    <x v="2"/>
    <x v="2"/>
    <x v="0"/>
  </r>
  <r>
    <x v="1202"/>
    <x v="0"/>
    <x v="2"/>
    <x v="2"/>
    <s v="XL"/>
    <s v="Brown"/>
    <n v="87.09"/>
    <n v="0"/>
    <x v="1153"/>
    <d v="2025-08-06T00:00:00"/>
    <x v="38"/>
    <n v="2.8"/>
    <n v="2.8"/>
    <b v="0"/>
    <s v="null"/>
    <s v="No Return"/>
    <n v="696.72"/>
    <n v="2025"/>
    <s v="August"/>
    <n v="0"/>
    <n v="87.09"/>
    <n v="0"/>
    <s v="XL"/>
    <x v="1"/>
    <x v="1"/>
    <x v="1"/>
  </r>
  <r>
    <x v="1203"/>
    <x v="0"/>
    <x v="4"/>
    <x v="3"/>
    <s v="XS"/>
    <s v="Brown"/>
    <n v="232.5"/>
    <n v="56.8"/>
    <x v="1154"/>
    <d v="2025-08-06T00:00:00"/>
    <x v="39"/>
    <n v="2.9"/>
    <n v="2.9"/>
    <b v="1"/>
    <s v="Size Issue"/>
    <s v="Size Issue"/>
    <n v="2310.1200000000003"/>
    <n v="2025"/>
    <s v="August"/>
    <n v="132.06"/>
    <n v="100.44000000000001"/>
    <n v="1"/>
    <s v="XS"/>
    <x v="2"/>
    <x v="2"/>
    <x v="1"/>
  </r>
  <r>
    <x v="1204"/>
    <x v="3"/>
    <x v="5"/>
    <x v="0"/>
    <s v="XS"/>
    <s v="Purple"/>
    <n v="184.87"/>
    <n v="0"/>
    <x v="1155"/>
    <d v="2024-09-28T00:00:00"/>
    <x v="23"/>
    <n v="1.8"/>
    <n v="1.8"/>
    <b v="0"/>
    <s v="null"/>
    <s v="No Return"/>
    <n v="5915.84"/>
    <n v="2024"/>
    <s v="September"/>
    <n v="0"/>
    <n v="184.87"/>
    <n v="0"/>
    <s v="XS"/>
    <x v="0"/>
    <x v="2"/>
    <x v="3"/>
  </r>
  <r>
    <x v="1205"/>
    <x v="1"/>
    <x v="6"/>
    <x v="2"/>
    <s v="XS"/>
    <s v="Gray"/>
    <n v="31.36"/>
    <n v="0"/>
    <x v="1156"/>
    <d v="2025-08-06T00:00:00"/>
    <x v="29"/>
    <n v="3.4"/>
    <n v="3.4"/>
    <b v="0"/>
    <s v="null"/>
    <s v="No Return"/>
    <n v="1568"/>
    <n v="2025"/>
    <s v="August"/>
    <n v="0"/>
    <n v="31.36"/>
    <n v="0"/>
    <s v="XS"/>
    <x v="0"/>
    <x v="0"/>
    <x v="0"/>
  </r>
  <r>
    <x v="1206"/>
    <x v="2"/>
    <x v="4"/>
    <x v="1"/>
    <s v="null"/>
    <s v="Navy"/>
    <n v="62.26"/>
    <n v="24.6"/>
    <x v="1157"/>
    <d v="2025-08-06T00:00:00"/>
    <x v="27"/>
    <n v="3.5"/>
    <n v="3.5"/>
    <b v="0"/>
    <s v="null"/>
    <s v="No Return"/>
    <n v="1549.1533200000001"/>
    <n v="2025"/>
    <s v="August"/>
    <n v="15.31596"/>
    <n v="46.944040000000001"/>
    <n v="0"/>
    <s v="No Size"/>
    <x v="0"/>
    <x v="2"/>
    <x v="0"/>
  </r>
  <r>
    <x v="1207"/>
    <x v="2"/>
    <x v="3"/>
    <x v="3"/>
    <s v="null"/>
    <s v="Navy"/>
    <n v="64.819999999999993"/>
    <n v="42.2"/>
    <x v="1158"/>
    <d v="2025-08-06T00:00:00"/>
    <x v="42"/>
    <n v="1.3"/>
    <n v="1.3"/>
    <b v="0"/>
    <s v="null"/>
    <s v="No Return"/>
    <n v="974.11495999999988"/>
    <n v="2025"/>
    <s v="August"/>
    <n v="27.354040000000001"/>
    <n v="37.465959999999995"/>
    <n v="0"/>
    <s v="No Size"/>
    <x v="2"/>
    <x v="2"/>
    <x v="3"/>
  </r>
  <r>
    <x v="1208"/>
    <x v="2"/>
    <x v="0"/>
    <x v="0"/>
    <s v="null"/>
    <s v="Blue"/>
    <n v="15.92"/>
    <n v="0"/>
    <x v="1159"/>
    <d v="2024-09-06T00:00:00"/>
    <x v="11"/>
    <n v="4.0999999999999996"/>
    <n v="4.0999999999999996"/>
    <b v="0"/>
    <s v="null"/>
    <s v="No Return"/>
    <n v="111.44"/>
    <n v="2024"/>
    <s v="September"/>
    <n v="0"/>
    <n v="15.92"/>
    <n v="0"/>
    <s v="No Size"/>
    <x v="1"/>
    <x v="1"/>
    <x v="2"/>
  </r>
  <r>
    <x v="1209"/>
    <x v="0"/>
    <x v="4"/>
    <x v="0"/>
    <s v="M"/>
    <s v="Purple"/>
    <n v="180.83"/>
    <n v="0"/>
    <x v="1160"/>
    <d v="2024-09-02T00:00:00"/>
    <x v="36"/>
    <n v="2"/>
    <n v="2"/>
    <b v="0"/>
    <s v="null"/>
    <s v="No Return"/>
    <n v="3616.6000000000004"/>
    <n v="2024"/>
    <s v="September"/>
    <n v="0"/>
    <n v="180.83"/>
    <n v="0"/>
    <s v="M"/>
    <x v="2"/>
    <x v="2"/>
    <x v="1"/>
  </r>
  <r>
    <x v="1210"/>
    <x v="3"/>
    <x v="7"/>
    <x v="3"/>
    <s v="L"/>
    <s v="Brown"/>
    <n v="73.81"/>
    <n v="0"/>
    <x v="1161"/>
    <d v="2025-08-06T00:00:00"/>
    <x v="21"/>
    <n v="1.3"/>
    <n v="1.3"/>
    <b v="0"/>
    <s v="null"/>
    <s v="No Return"/>
    <n v="3247.6400000000003"/>
    <n v="2025"/>
    <s v="August"/>
    <n v="0"/>
    <n v="73.81"/>
    <n v="0"/>
    <s v="L"/>
    <x v="0"/>
    <x v="0"/>
    <x v="3"/>
  </r>
  <r>
    <x v="1211"/>
    <x v="3"/>
    <x v="5"/>
    <x v="3"/>
    <s v="XXL"/>
    <s v="Beige"/>
    <n v="127.52"/>
    <n v="0"/>
    <x v="1162"/>
    <d v="2025-08-06T00:00:00"/>
    <x v="50"/>
    <n v="3.4"/>
    <n v="3.4"/>
    <b v="0"/>
    <s v="null"/>
    <s v="No Return"/>
    <n v="0"/>
    <n v="2025"/>
    <s v="August"/>
    <n v="0"/>
    <n v="127.52"/>
    <n v="0"/>
    <s v="XXL"/>
    <x v="1"/>
    <x v="1"/>
    <x v="0"/>
  </r>
  <r>
    <x v="1212"/>
    <x v="4"/>
    <x v="4"/>
    <x v="2"/>
    <s v="null"/>
    <s v="Brown"/>
    <n v="52.08"/>
    <n v="0"/>
    <x v="1163"/>
    <d v="2025-08-06T00:00:00"/>
    <x v="43"/>
    <s v="null"/>
    <n v="3"/>
    <b v="0"/>
    <s v="null"/>
    <s v="No Return"/>
    <n v="624.96"/>
    <n v="2025"/>
    <s v="August"/>
    <n v="0"/>
    <n v="52.08"/>
    <n v="0"/>
    <s v="No Size"/>
    <x v="3"/>
    <x v="1"/>
    <x v="0"/>
  </r>
  <r>
    <x v="1213"/>
    <x v="4"/>
    <x v="7"/>
    <x v="1"/>
    <s v="XS"/>
    <s v="Red"/>
    <n v="32.83"/>
    <n v="23"/>
    <x v="1164"/>
    <d v="2025-08-06T00:00:00"/>
    <x v="47"/>
    <n v="1.1000000000000001"/>
    <n v="1.1000000000000001"/>
    <b v="0"/>
    <s v="null"/>
    <s v="No Return"/>
    <n v="606.69839999999999"/>
    <n v="2025"/>
    <s v="August"/>
    <n v="7.5508999999999995"/>
    <n v="25.2791"/>
    <n v="0"/>
    <s v="XS"/>
    <x v="2"/>
    <x v="2"/>
    <x v="3"/>
  </r>
  <r>
    <x v="1214"/>
    <x v="1"/>
    <x v="2"/>
    <x v="1"/>
    <s v="S"/>
    <s v="Purple"/>
    <n v="108.92"/>
    <n v="0"/>
    <x v="1165"/>
    <d v="2025-08-06T00:00:00"/>
    <x v="19"/>
    <n v="1.8"/>
    <n v="1.8"/>
    <b v="0"/>
    <s v="null"/>
    <s v="No Return"/>
    <n v="653.52"/>
    <n v="2025"/>
    <s v="August"/>
    <n v="0"/>
    <n v="108.92"/>
    <n v="0"/>
    <s v="S"/>
    <x v="1"/>
    <x v="1"/>
    <x v="3"/>
  </r>
  <r>
    <x v="1215"/>
    <x v="3"/>
    <x v="7"/>
    <x v="1"/>
    <s v="null"/>
    <s v="Navy"/>
    <n v="85.83"/>
    <n v="47.5"/>
    <x v="1166"/>
    <d v="2025-08-06T00:00:00"/>
    <x v="38"/>
    <n v="1.1000000000000001"/>
    <n v="1.1000000000000001"/>
    <b v="0"/>
    <s v="null"/>
    <s v="No Return"/>
    <n v="360.48599999999999"/>
    <n v="2025"/>
    <s v="August"/>
    <n v="40.76925"/>
    <n v="45.060749999999999"/>
    <n v="0"/>
    <s v="No Size"/>
    <x v="1"/>
    <x v="1"/>
    <x v="3"/>
  </r>
  <r>
    <x v="1216"/>
    <x v="2"/>
    <x v="0"/>
    <x v="0"/>
    <s v="null"/>
    <s v="Blue"/>
    <n v="62.02"/>
    <n v="0"/>
    <x v="1167"/>
    <d v="2025-04-25T00:00:00"/>
    <x v="8"/>
    <n v="3.7"/>
    <n v="3.7"/>
    <b v="0"/>
    <s v="null"/>
    <s v="No Return"/>
    <n v="186.06"/>
    <n v="2025"/>
    <s v="April"/>
    <n v="0"/>
    <n v="62.02"/>
    <n v="0"/>
    <s v="No Size"/>
    <x v="1"/>
    <x v="1"/>
    <x v="0"/>
  </r>
  <r>
    <x v="1217"/>
    <x v="3"/>
    <x v="4"/>
    <x v="3"/>
    <s v="XL"/>
    <s v="Black"/>
    <n v="127.31"/>
    <n v="5.4"/>
    <x v="1168"/>
    <d v="2025-08-06T00:00:00"/>
    <x v="40"/>
    <n v="2.5"/>
    <n v="2.5"/>
    <b v="0"/>
    <s v="null"/>
    <s v="No Return"/>
    <n v="4094.7988399999999"/>
    <n v="2025"/>
    <s v="August"/>
    <n v="6.874740000000001"/>
    <n v="120.43526"/>
    <n v="0"/>
    <s v="XL"/>
    <x v="0"/>
    <x v="2"/>
    <x v="1"/>
  </r>
  <r>
    <x v="1218"/>
    <x v="1"/>
    <x v="5"/>
    <x v="2"/>
    <s v="null"/>
    <s v="Red"/>
    <n v="35.74"/>
    <n v="0"/>
    <x v="1169"/>
    <d v="2025-08-06T00:00:00"/>
    <x v="27"/>
    <s v="null"/>
    <n v="3"/>
    <b v="1"/>
    <s v="Color Mismatch"/>
    <s v="Color Mismatch"/>
    <n v="1179.42"/>
    <n v="2025"/>
    <s v="August"/>
    <n v="0"/>
    <n v="35.74"/>
    <n v="1"/>
    <s v="No Size"/>
    <x v="0"/>
    <x v="2"/>
    <x v="0"/>
  </r>
  <r>
    <x v="1219"/>
    <x v="2"/>
    <x v="4"/>
    <x v="3"/>
    <s v="null"/>
    <s v="Gray"/>
    <n v="69.62"/>
    <n v="27.9"/>
    <x v="1170"/>
    <d v="2025-08-06T00:00:00"/>
    <x v="20"/>
    <n v="1.1000000000000001"/>
    <n v="1.1000000000000001"/>
    <b v="0"/>
    <s v="null"/>
    <s v="No Return"/>
    <n v="250.98010000000005"/>
    <n v="2025"/>
    <s v="August"/>
    <n v="19.42398"/>
    <n v="50.196020000000011"/>
    <n v="0"/>
    <s v="No Size"/>
    <x v="1"/>
    <x v="1"/>
    <x v="3"/>
  </r>
  <r>
    <x v="1220"/>
    <x v="1"/>
    <x v="0"/>
    <x v="1"/>
    <s v="XXL"/>
    <s v="Black"/>
    <n v="92.01"/>
    <n v="28.8"/>
    <x v="1171"/>
    <d v="2025-08-06T00:00:00"/>
    <x v="0"/>
    <n v="1.9"/>
    <n v="1.9"/>
    <b v="0"/>
    <s v="null"/>
    <s v="No Return"/>
    <n v="2423.9114400000003"/>
    <n v="2025"/>
    <s v="August"/>
    <n v="26.498880000000003"/>
    <n v="65.511120000000005"/>
    <n v="0"/>
    <s v="XXL"/>
    <x v="0"/>
    <x v="0"/>
    <x v="3"/>
  </r>
  <r>
    <x v="1221"/>
    <x v="3"/>
    <x v="3"/>
    <x v="2"/>
    <s v="M"/>
    <s v="Black"/>
    <n v="110.1"/>
    <n v="0"/>
    <x v="1172"/>
    <d v="2025-08-06T00:00:00"/>
    <x v="28"/>
    <n v="3.6"/>
    <n v="3.6"/>
    <b v="1"/>
    <s v="Changed Mind"/>
    <s v="Changed Mind"/>
    <n v="1431.3"/>
    <n v="2025"/>
    <s v="August"/>
    <n v="0"/>
    <n v="110.1"/>
    <n v="1"/>
    <s v="M"/>
    <x v="3"/>
    <x v="1"/>
    <x v="0"/>
  </r>
  <r>
    <x v="1222"/>
    <x v="4"/>
    <x v="0"/>
    <x v="2"/>
    <s v="XXL"/>
    <s v="Red"/>
    <n v="109.05"/>
    <n v="0"/>
    <x v="1173"/>
    <d v="2025-08-06T00:00:00"/>
    <x v="28"/>
    <n v="3.7"/>
    <n v="3.7"/>
    <b v="0"/>
    <s v="null"/>
    <s v="No Return"/>
    <n v="1417.6499999999999"/>
    <n v="2025"/>
    <s v="August"/>
    <n v="0"/>
    <n v="109.05"/>
    <n v="0"/>
    <s v="XXL"/>
    <x v="3"/>
    <x v="1"/>
    <x v="0"/>
  </r>
  <r>
    <x v="1223"/>
    <x v="2"/>
    <x v="7"/>
    <x v="1"/>
    <s v="null"/>
    <s v="Beige"/>
    <n v="67.459999999999994"/>
    <n v="0"/>
    <x v="1174"/>
    <d v="2025-08-06T00:00:00"/>
    <x v="18"/>
    <n v="1.4"/>
    <n v="1.4"/>
    <b v="0"/>
    <s v="null"/>
    <s v="No Return"/>
    <n v="1888.8799999999999"/>
    <n v="2025"/>
    <s v="August"/>
    <n v="0"/>
    <n v="67.459999999999994"/>
    <n v="0"/>
    <s v="No Size"/>
    <x v="2"/>
    <x v="2"/>
    <x v="3"/>
  </r>
  <r>
    <x v="1224"/>
    <x v="3"/>
    <x v="5"/>
    <x v="1"/>
    <s v="M"/>
    <s v="White"/>
    <n v="110.11"/>
    <n v="10.199999999999999"/>
    <x v="1175"/>
    <d v="2025-08-06T00:00:00"/>
    <x v="6"/>
    <s v="null"/>
    <n v="3"/>
    <b v="0"/>
    <s v="null"/>
    <s v="No Return"/>
    <n v="4647.3026600000003"/>
    <n v="2025"/>
    <s v="August"/>
    <n v="11.231219999999999"/>
    <n v="98.878780000000006"/>
    <n v="0"/>
    <s v="M"/>
    <x v="0"/>
    <x v="0"/>
    <x v="0"/>
  </r>
  <r>
    <x v="1225"/>
    <x v="3"/>
    <x v="2"/>
    <x v="3"/>
    <s v="XL"/>
    <s v="White"/>
    <n v="162.5"/>
    <n v="0"/>
    <x v="1176"/>
    <d v="2025-08-06T00:00:00"/>
    <x v="41"/>
    <s v="null"/>
    <n v="3"/>
    <b v="0"/>
    <s v="null"/>
    <s v="No Return"/>
    <n v="7312.5"/>
    <n v="2025"/>
    <s v="August"/>
    <n v="0"/>
    <n v="162.5"/>
    <n v="0"/>
    <s v="XL"/>
    <x v="0"/>
    <x v="0"/>
    <x v="0"/>
  </r>
  <r>
    <x v="1226"/>
    <x v="2"/>
    <x v="1"/>
    <x v="3"/>
    <s v="null"/>
    <s v="Black"/>
    <n v="23.8"/>
    <n v="8.3000000000000007"/>
    <x v="1177"/>
    <d v="2025-08-06T00:00:00"/>
    <x v="50"/>
    <n v="3.5"/>
    <n v="3.5"/>
    <b v="0"/>
    <s v="null"/>
    <s v="No Return"/>
    <n v="0"/>
    <n v="2025"/>
    <s v="August"/>
    <n v="1.9754000000000003"/>
    <n v="21.8246"/>
    <n v="0"/>
    <s v="No Size"/>
    <x v="1"/>
    <x v="1"/>
    <x v="0"/>
  </r>
  <r>
    <x v="1227"/>
    <x v="4"/>
    <x v="2"/>
    <x v="2"/>
    <s v="XS"/>
    <s v="Brown"/>
    <n v="115.89"/>
    <n v="0"/>
    <x v="1178"/>
    <d v="2025-08-06T00:00:00"/>
    <x v="40"/>
    <n v="2.9"/>
    <n v="2.9"/>
    <b v="0"/>
    <s v="null"/>
    <s v="No Return"/>
    <n v="3940.26"/>
    <n v="2025"/>
    <s v="August"/>
    <n v="0"/>
    <n v="115.89"/>
    <n v="0"/>
    <s v="XS"/>
    <x v="0"/>
    <x v="2"/>
    <x v="1"/>
  </r>
  <r>
    <x v="1228"/>
    <x v="0"/>
    <x v="4"/>
    <x v="0"/>
    <s v="M"/>
    <s v="Red"/>
    <n v="139.19999999999999"/>
    <n v="42.5"/>
    <x v="1179"/>
    <d v="2024-10-02T00:00:00"/>
    <x v="33"/>
    <n v="2.9"/>
    <n v="2.9"/>
    <b v="0"/>
    <s v="null"/>
    <s v="No Return"/>
    <n v="2161.08"/>
    <n v="2024"/>
    <s v="October"/>
    <n v="59.16"/>
    <n v="80.039999999999992"/>
    <n v="0"/>
    <s v="M"/>
    <x v="2"/>
    <x v="2"/>
    <x v="1"/>
  </r>
  <r>
    <x v="1229"/>
    <x v="5"/>
    <x v="7"/>
    <x v="2"/>
    <s v="S"/>
    <s v="Navy"/>
    <n v="120.42"/>
    <n v="36.700000000000003"/>
    <x v="1180"/>
    <d v="2025-08-06T00:00:00"/>
    <x v="16"/>
    <n v="2.4"/>
    <n v="2.4"/>
    <b v="0"/>
    <s v="null"/>
    <s v="No Return"/>
    <n v="3506.3895600000001"/>
    <n v="2025"/>
    <s v="August"/>
    <n v="44.194140000000004"/>
    <n v="76.225859999999997"/>
    <n v="0"/>
    <s v="S"/>
    <x v="0"/>
    <x v="0"/>
    <x v="1"/>
  </r>
  <r>
    <x v="1230"/>
    <x v="2"/>
    <x v="2"/>
    <x v="2"/>
    <s v="null"/>
    <s v="Beige"/>
    <n v="72.81"/>
    <n v="0"/>
    <x v="1181"/>
    <d v="2025-08-06T00:00:00"/>
    <x v="46"/>
    <n v="4.3"/>
    <n v="4.3"/>
    <b v="0"/>
    <s v="null"/>
    <s v="No Return"/>
    <n v="291.24"/>
    <n v="2025"/>
    <s v="August"/>
    <n v="0"/>
    <n v="72.81"/>
    <n v="0"/>
    <s v="No Size"/>
    <x v="1"/>
    <x v="1"/>
    <x v="2"/>
  </r>
  <r>
    <x v="1231"/>
    <x v="2"/>
    <x v="0"/>
    <x v="0"/>
    <s v="null"/>
    <s v="Brown"/>
    <n v="29.75"/>
    <n v="0"/>
    <x v="1182"/>
    <d v="2025-02-07T00:00:00"/>
    <x v="0"/>
    <n v="3.9"/>
    <n v="3.9"/>
    <b v="0"/>
    <s v="null"/>
    <s v="No Return"/>
    <n v="1100.75"/>
    <n v="2025"/>
    <s v="February"/>
    <n v="0"/>
    <n v="29.75"/>
    <n v="0"/>
    <s v="No Size"/>
    <x v="0"/>
    <x v="0"/>
    <x v="0"/>
  </r>
  <r>
    <x v="1232"/>
    <x v="1"/>
    <x v="6"/>
    <x v="3"/>
    <s v="XL"/>
    <s v="Black"/>
    <n v="33.630000000000003"/>
    <n v="0"/>
    <x v="1183"/>
    <d v="2025-08-06T00:00:00"/>
    <x v="28"/>
    <n v="4.7"/>
    <n v="4.7"/>
    <b v="0"/>
    <s v="null"/>
    <s v="No Return"/>
    <n v="437.19000000000005"/>
    <n v="2025"/>
    <s v="August"/>
    <n v="0"/>
    <n v="33.630000000000003"/>
    <n v="0"/>
    <s v="XL"/>
    <x v="3"/>
    <x v="1"/>
    <x v="2"/>
  </r>
  <r>
    <x v="1233"/>
    <x v="0"/>
    <x v="2"/>
    <x v="2"/>
    <s v="S"/>
    <s v="Brown"/>
    <n v="101.93"/>
    <n v="0"/>
    <x v="1184"/>
    <d v="2025-08-06T00:00:00"/>
    <x v="22"/>
    <s v="null"/>
    <n v="3"/>
    <b v="0"/>
    <s v="null"/>
    <s v="No Return"/>
    <n v="3159.8300000000004"/>
    <n v="2025"/>
    <s v="August"/>
    <n v="0"/>
    <n v="101.93"/>
    <n v="0"/>
    <s v="S"/>
    <x v="0"/>
    <x v="2"/>
    <x v="0"/>
  </r>
  <r>
    <x v="1234"/>
    <x v="2"/>
    <x v="3"/>
    <x v="1"/>
    <s v="null"/>
    <s v="White"/>
    <n v="41.43"/>
    <n v="0"/>
    <x v="1185"/>
    <d v="2025-08-06T00:00:00"/>
    <x v="4"/>
    <s v="null"/>
    <n v="3"/>
    <b v="0"/>
    <s v="null"/>
    <s v="No Return"/>
    <n v="414.3"/>
    <n v="2025"/>
    <s v="August"/>
    <n v="0"/>
    <n v="41.43"/>
    <n v="0"/>
    <s v="No Size"/>
    <x v="3"/>
    <x v="1"/>
    <x v="0"/>
  </r>
  <r>
    <x v="1235"/>
    <x v="0"/>
    <x v="5"/>
    <x v="0"/>
    <s v="L"/>
    <s v="Green"/>
    <n v="126.14"/>
    <n v="0"/>
    <x v="1186"/>
    <d v="2025-05-18T00:00:00"/>
    <x v="47"/>
    <n v="3.6"/>
    <n v="3.6"/>
    <b v="0"/>
    <s v="null"/>
    <s v="No Return"/>
    <n v="3027.36"/>
    <n v="2025"/>
    <s v="May"/>
    <n v="0"/>
    <n v="126.14"/>
    <n v="0"/>
    <s v="L"/>
    <x v="2"/>
    <x v="2"/>
    <x v="0"/>
  </r>
  <r>
    <x v="1236"/>
    <x v="4"/>
    <x v="0"/>
    <x v="0"/>
    <s v="M"/>
    <s v="Purple"/>
    <n v="96.76"/>
    <n v="0"/>
    <x v="1187"/>
    <d v="2025-02-26T00:00:00"/>
    <x v="19"/>
    <s v="null"/>
    <n v="3"/>
    <b v="0"/>
    <s v="null"/>
    <s v="No Return"/>
    <n v="580.56000000000006"/>
    <n v="2025"/>
    <s v="February"/>
    <n v="0"/>
    <n v="96.76"/>
    <n v="0"/>
    <s v="M"/>
    <x v="1"/>
    <x v="1"/>
    <x v="0"/>
  </r>
  <r>
    <x v="1237"/>
    <x v="1"/>
    <x v="3"/>
    <x v="1"/>
    <s v="XS"/>
    <s v="Navy"/>
    <n v="114.32"/>
    <n v="0"/>
    <x v="1188"/>
    <d v="2025-08-06T00:00:00"/>
    <x v="33"/>
    <n v="5"/>
    <n v="5"/>
    <b v="0"/>
    <s v="null"/>
    <s v="No Return"/>
    <n v="3086.64"/>
    <n v="2025"/>
    <s v="August"/>
    <n v="0"/>
    <n v="114.32"/>
    <n v="0"/>
    <s v="XS"/>
    <x v="2"/>
    <x v="2"/>
    <x v="4"/>
  </r>
  <r>
    <x v="1238"/>
    <x v="3"/>
    <x v="4"/>
    <x v="0"/>
    <s v="S"/>
    <s v="Purple"/>
    <n v="102.46"/>
    <n v="0"/>
    <x v="1189"/>
    <d v="2024-12-17T00:00:00"/>
    <x v="36"/>
    <n v="3.7"/>
    <n v="3.7"/>
    <b v="1"/>
    <s v="Quality Issue"/>
    <s v="Quality Issue"/>
    <n v="2049.1999999999998"/>
    <n v="2024"/>
    <s v="December"/>
    <n v="0"/>
    <n v="102.46"/>
    <n v="1"/>
    <s v="S"/>
    <x v="2"/>
    <x v="2"/>
    <x v="0"/>
  </r>
  <r>
    <x v="1239"/>
    <x v="4"/>
    <x v="1"/>
    <x v="3"/>
    <s v="L"/>
    <s v="Pink"/>
    <n v="95.7"/>
    <n v="15"/>
    <x v="1190"/>
    <d v="2025-08-06T00:00:00"/>
    <x v="45"/>
    <n v="4.9000000000000004"/>
    <n v="4.9000000000000004"/>
    <b v="0"/>
    <s v="null"/>
    <s v="No Return"/>
    <n v="732.10500000000002"/>
    <n v="2025"/>
    <s v="August"/>
    <n v="14.355"/>
    <n v="81.344999999999999"/>
    <n v="0"/>
    <s v="L"/>
    <x v="1"/>
    <x v="1"/>
    <x v="2"/>
  </r>
  <r>
    <x v="1240"/>
    <x v="4"/>
    <x v="4"/>
    <x v="1"/>
    <s v="M"/>
    <s v="Blue"/>
    <n v="55.49"/>
    <n v="0"/>
    <x v="1191"/>
    <d v="2025-08-06T00:00:00"/>
    <x v="17"/>
    <n v="4.5999999999999996"/>
    <n v="4.5999999999999996"/>
    <b v="0"/>
    <s v="null"/>
    <s v="No Return"/>
    <n v="1387.25"/>
    <n v="2025"/>
    <s v="August"/>
    <n v="0"/>
    <n v="55.49"/>
    <n v="0"/>
    <s v="M"/>
    <x v="2"/>
    <x v="2"/>
    <x v="2"/>
  </r>
  <r>
    <x v="1241"/>
    <x v="2"/>
    <x v="5"/>
    <x v="1"/>
    <s v="null"/>
    <s v="White"/>
    <n v="30.58"/>
    <n v="9.8000000000000007"/>
    <x v="1192"/>
    <d v="2025-08-06T00:00:00"/>
    <x v="40"/>
    <n v="3.4"/>
    <n v="3.4"/>
    <b v="0"/>
    <s v="null"/>
    <s v="No Return"/>
    <n v="937.82744000000002"/>
    <n v="2025"/>
    <s v="August"/>
    <n v="2.9968399999999997"/>
    <n v="27.583159999999999"/>
    <n v="0"/>
    <s v="No Size"/>
    <x v="0"/>
    <x v="2"/>
    <x v="0"/>
  </r>
  <r>
    <x v="1242"/>
    <x v="4"/>
    <x v="3"/>
    <x v="2"/>
    <s v="S"/>
    <s v="Red"/>
    <n v="116.58"/>
    <n v="0"/>
    <x v="1193"/>
    <d v="2025-08-06T00:00:00"/>
    <x v="6"/>
    <n v="1.2"/>
    <n v="1.2"/>
    <b v="0"/>
    <s v="null"/>
    <s v="No Return"/>
    <n v="5479.26"/>
    <n v="2025"/>
    <s v="August"/>
    <n v="0"/>
    <n v="116.58"/>
    <n v="0"/>
    <s v="S"/>
    <x v="0"/>
    <x v="0"/>
    <x v="3"/>
  </r>
  <r>
    <x v="1243"/>
    <x v="5"/>
    <x v="0"/>
    <x v="1"/>
    <s v="XL"/>
    <s v="Navy"/>
    <n v="79.180000000000007"/>
    <n v="21.1"/>
    <x v="1194"/>
    <d v="2025-08-06T00:00:00"/>
    <x v="25"/>
    <n v="1.5"/>
    <n v="1.5"/>
    <b v="1"/>
    <s v="Changed Mind"/>
    <s v="Changed Mind"/>
    <n v="2249.0287199999998"/>
    <n v="2025"/>
    <s v="August"/>
    <n v="16.706980000000001"/>
    <n v="62.473019999999998"/>
    <n v="1"/>
    <s v="XL"/>
    <x v="0"/>
    <x v="0"/>
    <x v="3"/>
  </r>
  <r>
    <x v="1244"/>
    <x v="5"/>
    <x v="7"/>
    <x v="3"/>
    <s v="null"/>
    <s v="Navy"/>
    <n v="88.71"/>
    <n v="0"/>
    <x v="1195"/>
    <d v="2025-08-06T00:00:00"/>
    <x v="8"/>
    <n v="3.5"/>
    <n v="3.5"/>
    <b v="0"/>
    <s v="null"/>
    <s v="No Return"/>
    <n v="266.13"/>
    <n v="2025"/>
    <s v="August"/>
    <n v="0"/>
    <n v="88.71"/>
    <n v="0"/>
    <s v="No Size"/>
    <x v="1"/>
    <x v="1"/>
    <x v="0"/>
  </r>
  <r>
    <x v="1245"/>
    <x v="5"/>
    <x v="2"/>
    <x v="0"/>
    <s v="XXL"/>
    <s v="Purple"/>
    <n v="150.58000000000001"/>
    <n v="0"/>
    <x v="1196"/>
    <d v="2024-12-19T00:00:00"/>
    <x v="5"/>
    <n v="2.1"/>
    <n v="2.1"/>
    <b v="0"/>
    <s v="null"/>
    <s v="No Return"/>
    <n v="5722.0400000000009"/>
    <n v="2024"/>
    <s v="December"/>
    <n v="0"/>
    <n v="150.58000000000001"/>
    <n v="0"/>
    <s v="XXL"/>
    <x v="0"/>
    <x v="0"/>
    <x v="1"/>
  </r>
  <r>
    <x v="1246"/>
    <x v="5"/>
    <x v="1"/>
    <x v="3"/>
    <s v="XXL"/>
    <s v="White"/>
    <n v="179.9"/>
    <n v="9.3000000000000007"/>
    <x v="1197"/>
    <d v="2025-08-06T00:00:00"/>
    <x v="40"/>
    <n v="2.1"/>
    <n v="2.1"/>
    <b v="0"/>
    <s v="null"/>
    <s v="No Return"/>
    <n v="5547.7562000000007"/>
    <n v="2025"/>
    <s v="August"/>
    <n v="16.730700000000002"/>
    <n v="163.16930000000002"/>
    <n v="0"/>
    <s v="XXL"/>
    <x v="0"/>
    <x v="2"/>
    <x v="1"/>
  </r>
  <r>
    <x v="1247"/>
    <x v="0"/>
    <x v="7"/>
    <x v="0"/>
    <s v="XL"/>
    <s v="Red"/>
    <n v="135.30000000000001"/>
    <n v="0"/>
    <x v="1198"/>
    <d v="2025-02-16T00:00:00"/>
    <x v="32"/>
    <n v="4.5999999999999996"/>
    <n v="4.5999999999999996"/>
    <b v="0"/>
    <s v="null"/>
    <s v="No Return"/>
    <n v="2570.7000000000003"/>
    <n v="2025"/>
    <s v="February"/>
    <n v="0"/>
    <n v="135.30000000000001"/>
    <n v="0"/>
    <s v="XL"/>
    <x v="3"/>
    <x v="2"/>
    <x v="2"/>
  </r>
  <r>
    <x v="1248"/>
    <x v="3"/>
    <x v="1"/>
    <x v="2"/>
    <s v="XXL"/>
    <s v="Black"/>
    <n v="146.43"/>
    <n v="0"/>
    <x v="1199"/>
    <d v="2025-08-06T00:00:00"/>
    <x v="11"/>
    <n v="2.5"/>
    <n v="2.5"/>
    <b v="0"/>
    <s v="null"/>
    <s v="No Return"/>
    <n v="1025.01"/>
    <n v="2025"/>
    <s v="August"/>
    <n v="0"/>
    <n v="146.43"/>
    <n v="0"/>
    <s v="XXL"/>
    <x v="1"/>
    <x v="1"/>
    <x v="1"/>
  </r>
  <r>
    <x v="1249"/>
    <x v="0"/>
    <x v="7"/>
    <x v="1"/>
    <s v="M"/>
    <s v="Green"/>
    <n v="160.27000000000001"/>
    <n v="0"/>
    <x v="1200"/>
    <d v="2025-08-06T00:00:00"/>
    <x v="26"/>
    <n v="2"/>
    <n v="2"/>
    <b v="0"/>
    <s v="null"/>
    <s v="No Return"/>
    <n v="1762.97"/>
    <n v="2025"/>
    <s v="August"/>
    <n v="0"/>
    <n v="160.27000000000001"/>
    <n v="0"/>
    <s v="M"/>
    <x v="3"/>
    <x v="1"/>
    <x v="1"/>
  </r>
  <r>
    <x v="1250"/>
    <x v="3"/>
    <x v="3"/>
    <x v="1"/>
    <s v="M"/>
    <s v="Gray"/>
    <n v="169.87"/>
    <n v="8.8000000000000007"/>
    <x v="1201"/>
    <d v="2025-08-06T00:00:00"/>
    <x v="25"/>
    <n v="2.1"/>
    <n v="2.1"/>
    <b v="0"/>
    <s v="null"/>
    <s v="No Return"/>
    <n v="5577.1718400000009"/>
    <n v="2025"/>
    <s v="August"/>
    <n v="14.948560000000002"/>
    <n v="154.92144000000002"/>
    <n v="0"/>
    <s v="M"/>
    <x v="0"/>
    <x v="0"/>
    <x v="1"/>
  </r>
  <r>
    <x v="1251"/>
    <x v="3"/>
    <x v="5"/>
    <x v="3"/>
    <s v="null"/>
    <s v="Gray"/>
    <n v="137.33000000000001"/>
    <n v="0"/>
    <x v="1202"/>
    <d v="2025-08-06T00:00:00"/>
    <x v="31"/>
    <n v="4.5999999999999996"/>
    <n v="4.5999999999999996"/>
    <b v="0"/>
    <s v="null"/>
    <s v="No Return"/>
    <n v="4806.55"/>
    <n v="2025"/>
    <s v="August"/>
    <n v="0"/>
    <n v="137.33000000000001"/>
    <n v="0"/>
    <s v="No Size"/>
    <x v="0"/>
    <x v="2"/>
    <x v="2"/>
  </r>
  <r>
    <x v="1252"/>
    <x v="4"/>
    <x v="7"/>
    <x v="3"/>
    <s v="XXL"/>
    <s v="Red"/>
    <n v="38.18"/>
    <n v="0"/>
    <x v="1203"/>
    <d v="2025-08-06T00:00:00"/>
    <x v="5"/>
    <s v="null"/>
    <n v="3"/>
    <b v="0"/>
    <s v="null"/>
    <s v="No Return"/>
    <n v="1450.84"/>
    <n v="2025"/>
    <s v="August"/>
    <n v="0"/>
    <n v="38.18"/>
    <n v="0"/>
    <s v="XXL"/>
    <x v="0"/>
    <x v="0"/>
    <x v="0"/>
  </r>
  <r>
    <x v="1253"/>
    <x v="1"/>
    <x v="0"/>
    <x v="3"/>
    <s v="XXL"/>
    <s v="Blue"/>
    <n v="40.619999999999997"/>
    <n v="20.100000000000001"/>
    <x v="1204"/>
    <d v="2025-08-06T00:00:00"/>
    <x v="11"/>
    <s v="null"/>
    <n v="3"/>
    <b v="0"/>
    <s v="null"/>
    <s v="No Return"/>
    <n v="227.18765999999999"/>
    <n v="2025"/>
    <s v="August"/>
    <n v="8.1646199999999993"/>
    <n v="32.455379999999998"/>
    <n v="0"/>
    <s v="XXL"/>
    <x v="1"/>
    <x v="1"/>
    <x v="0"/>
  </r>
  <r>
    <x v="1254"/>
    <x v="4"/>
    <x v="4"/>
    <x v="1"/>
    <s v="XS"/>
    <s v="Black"/>
    <n v="56.4"/>
    <n v="23.3"/>
    <x v="1205"/>
    <d v="2025-08-06T00:00:00"/>
    <x v="31"/>
    <s v="null"/>
    <n v="3"/>
    <b v="0"/>
    <s v="null"/>
    <s v="No Return"/>
    <n v="1514.058"/>
    <n v="2025"/>
    <s v="August"/>
    <n v="13.1412"/>
    <n v="43.258800000000001"/>
    <n v="0"/>
    <s v="XS"/>
    <x v="0"/>
    <x v="2"/>
    <x v="0"/>
  </r>
  <r>
    <x v="1255"/>
    <x v="2"/>
    <x v="7"/>
    <x v="3"/>
    <s v="null"/>
    <s v="Green"/>
    <n v="19.559999999999999"/>
    <n v="0"/>
    <x v="1206"/>
    <d v="2025-08-06T00:00:00"/>
    <x v="28"/>
    <n v="3.1"/>
    <n v="3.1"/>
    <b v="0"/>
    <s v="null"/>
    <s v="No Return"/>
    <n v="254.27999999999997"/>
    <n v="2025"/>
    <s v="August"/>
    <n v="0"/>
    <n v="19.559999999999999"/>
    <n v="0"/>
    <s v="No Size"/>
    <x v="3"/>
    <x v="1"/>
    <x v="0"/>
  </r>
  <r>
    <x v="1256"/>
    <x v="3"/>
    <x v="4"/>
    <x v="1"/>
    <s v="L"/>
    <s v="White"/>
    <n v="155.66"/>
    <n v="0"/>
    <x v="1207"/>
    <d v="2025-08-06T00:00:00"/>
    <x v="8"/>
    <n v="4"/>
    <n v="4"/>
    <b v="0"/>
    <s v="null"/>
    <s v="No Return"/>
    <n v="466.98"/>
    <n v="2025"/>
    <s v="August"/>
    <n v="0"/>
    <n v="155.66"/>
    <n v="0"/>
    <s v="L"/>
    <x v="1"/>
    <x v="1"/>
    <x v="2"/>
  </r>
  <r>
    <x v="1257"/>
    <x v="1"/>
    <x v="0"/>
    <x v="3"/>
    <s v="S"/>
    <s v="Purple"/>
    <n v="106.2"/>
    <n v="0"/>
    <x v="426"/>
    <d v="2025-08-06T00:00:00"/>
    <x v="4"/>
    <n v="1.1000000000000001"/>
    <n v="1.1000000000000001"/>
    <b v="0"/>
    <s v="null"/>
    <s v="No Return"/>
    <n v="1062"/>
    <n v="2025"/>
    <s v="August"/>
    <n v="0"/>
    <n v="106.2"/>
    <n v="0"/>
    <s v="S"/>
    <x v="3"/>
    <x v="1"/>
    <x v="3"/>
  </r>
  <r>
    <x v="1258"/>
    <x v="0"/>
    <x v="5"/>
    <x v="2"/>
    <s v="XXL"/>
    <s v="Navy"/>
    <n v="158.31"/>
    <n v="0"/>
    <x v="1208"/>
    <d v="2025-08-06T00:00:00"/>
    <x v="11"/>
    <n v="5"/>
    <n v="5"/>
    <b v="0"/>
    <s v="null"/>
    <s v="No Return"/>
    <n v="1108.17"/>
    <n v="2025"/>
    <s v="August"/>
    <n v="0"/>
    <n v="158.31"/>
    <n v="0"/>
    <s v="XXL"/>
    <x v="1"/>
    <x v="1"/>
    <x v="4"/>
  </r>
  <r>
    <x v="1259"/>
    <x v="5"/>
    <x v="3"/>
    <x v="0"/>
    <s v="XL"/>
    <s v="Pink"/>
    <n v="102.3"/>
    <n v="42.2"/>
    <x v="1209"/>
    <d v="2025-05-30T00:00:00"/>
    <x v="9"/>
    <n v="1.3"/>
    <n v="1.3"/>
    <b v="0"/>
    <s v="null"/>
    <s v="No Return"/>
    <n v="2542.5641999999998"/>
    <n v="2025"/>
    <s v="May"/>
    <n v="43.1706"/>
    <n v="59.129399999999997"/>
    <n v="0"/>
    <s v="XL"/>
    <x v="0"/>
    <x v="0"/>
    <x v="3"/>
  </r>
  <r>
    <x v="1260"/>
    <x v="2"/>
    <x v="6"/>
    <x v="2"/>
    <s v="null"/>
    <s v="Navy"/>
    <n v="53.46"/>
    <n v="58"/>
    <x v="1210"/>
    <d v="2025-08-06T00:00:00"/>
    <x v="19"/>
    <n v="4.2"/>
    <n v="4.2"/>
    <b v="0"/>
    <s v="null"/>
    <s v="No Return"/>
    <n v="134.7192"/>
    <n v="2025"/>
    <s v="August"/>
    <n v="31.006799999999998"/>
    <n v="22.453200000000002"/>
    <n v="0"/>
    <s v="No Size"/>
    <x v="1"/>
    <x v="1"/>
    <x v="2"/>
  </r>
  <r>
    <x v="1261"/>
    <x v="5"/>
    <x v="1"/>
    <x v="3"/>
    <s v="XS"/>
    <s v="Blue"/>
    <n v="101.78"/>
    <n v="22.9"/>
    <x v="1211"/>
    <d v="2025-08-06T00:00:00"/>
    <x v="20"/>
    <n v="1.2"/>
    <n v="1.2"/>
    <b v="1"/>
    <s v="Damaged"/>
    <s v="Damaged"/>
    <n v="392.36189999999999"/>
    <n v="2025"/>
    <s v="August"/>
    <n v="23.30762"/>
    <n v="78.472380000000001"/>
    <n v="1"/>
    <s v="XS"/>
    <x v="1"/>
    <x v="1"/>
    <x v="3"/>
  </r>
  <r>
    <x v="1262"/>
    <x v="0"/>
    <x v="2"/>
    <x v="3"/>
    <s v="M"/>
    <s v="Gray"/>
    <n v="112.28"/>
    <n v="0"/>
    <x v="1212"/>
    <d v="2025-08-06T00:00:00"/>
    <x v="44"/>
    <n v="4.0999999999999996"/>
    <n v="4.0999999999999996"/>
    <b v="0"/>
    <s v="null"/>
    <s v="No Return"/>
    <n v="4603.4800000000005"/>
    <n v="2025"/>
    <s v="August"/>
    <n v="0"/>
    <n v="112.28"/>
    <n v="0"/>
    <s v="M"/>
    <x v="0"/>
    <x v="0"/>
    <x v="2"/>
  </r>
  <r>
    <x v="1263"/>
    <x v="2"/>
    <x v="2"/>
    <x v="1"/>
    <s v="null"/>
    <s v="Pink"/>
    <n v="47.51"/>
    <n v="0"/>
    <x v="1213"/>
    <d v="2025-08-06T00:00:00"/>
    <x v="10"/>
    <n v="4.4000000000000004"/>
    <n v="4.4000000000000004"/>
    <b v="0"/>
    <s v="null"/>
    <s v="No Return"/>
    <n v="1852.8899999999999"/>
    <n v="2025"/>
    <s v="August"/>
    <n v="0"/>
    <n v="47.51"/>
    <n v="0"/>
    <s v="No Size"/>
    <x v="0"/>
    <x v="0"/>
    <x v="2"/>
  </r>
  <r>
    <x v="1264"/>
    <x v="1"/>
    <x v="1"/>
    <x v="1"/>
    <s v="XXL"/>
    <s v="Beige"/>
    <n v="80.39"/>
    <n v="0"/>
    <x v="1214"/>
    <d v="2025-08-06T00:00:00"/>
    <x v="47"/>
    <s v="null"/>
    <n v="3"/>
    <b v="0"/>
    <s v="null"/>
    <s v="No Return"/>
    <n v="1929.3600000000001"/>
    <n v="2025"/>
    <s v="August"/>
    <n v="0"/>
    <n v="80.39"/>
    <n v="0"/>
    <s v="XXL"/>
    <x v="2"/>
    <x v="2"/>
    <x v="0"/>
  </r>
  <r>
    <x v="1265"/>
    <x v="4"/>
    <x v="3"/>
    <x v="1"/>
    <s v="L"/>
    <s v="Red"/>
    <n v="64.75"/>
    <n v="26.4"/>
    <x v="1215"/>
    <d v="2025-08-06T00:00:00"/>
    <x v="11"/>
    <n v="2.9"/>
    <n v="2.9"/>
    <b v="1"/>
    <s v="Wrong Item"/>
    <s v="Wrong Item"/>
    <n v="333.59199999999998"/>
    <n v="2025"/>
    <s v="August"/>
    <n v="17.094000000000001"/>
    <n v="47.655999999999999"/>
    <n v="1"/>
    <s v="L"/>
    <x v="1"/>
    <x v="1"/>
    <x v="1"/>
  </r>
  <r>
    <x v="1266"/>
    <x v="0"/>
    <x v="0"/>
    <x v="1"/>
    <s v="L"/>
    <s v="Red"/>
    <n v="129.86000000000001"/>
    <n v="0"/>
    <x v="1216"/>
    <d v="2025-08-06T00:00:00"/>
    <x v="44"/>
    <n v="1.7"/>
    <n v="1.7"/>
    <b v="0"/>
    <s v="null"/>
    <s v="No Return"/>
    <n v="5324.26"/>
    <n v="2025"/>
    <s v="August"/>
    <n v="0"/>
    <n v="129.86000000000001"/>
    <n v="0"/>
    <s v="L"/>
    <x v="0"/>
    <x v="0"/>
    <x v="3"/>
  </r>
  <r>
    <x v="1267"/>
    <x v="4"/>
    <x v="2"/>
    <x v="0"/>
    <s v="L"/>
    <s v="Green"/>
    <n v="32.74"/>
    <n v="0"/>
    <x v="1217"/>
    <d v="2024-08-12T00:00:00"/>
    <x v="39"/>
    <n v="4"/>
    <n v="4"/>
    <b v="1"/>
    <s v="Damaged"/>
    <s v="Damaged"/>
    <n v="753.0200000000001"/>
    <n v="2024"/>
    <s v="August"/>
    <n v="0"/>
    <n v="32.74"/>
    <n v="1"/>
    <s v="L"/>
    <x v="2"/>
    <x v="2"/>
    <x v="2"/>
  </r>
  <r>
    <x v="1268"/>
    <x v="4"/>
    <x v="1"/>
    <x v="0"/>
    <s v="L"/>
    <s v="Blue"/>
    <n v="79.27"/>
    <n v="0"/>
    <x v="1218"/>
    <d v="2025-05-11T00:00:00"/>
    <x v="28"/>
    <n v="3.5"/>
    <n v="3.5"/>
    <b v="0"/>
    <s v="null"/>
    <s v="No Return"/>
    <n v="1030.51"/>
    <n v="2025"/>
    <s v="May"/>
    <n v="0"/>
    <n v="79.27"/>
    <n v="0"/>
    <s v="L"/>
    <x v="3"/>
    <x v="1"/>
    <x v="0"/>
  </r>
  <r>
    <x v="1269"/>
    <x v="1"/>
    <x v="7"/>
    <x v="0"/>
    <s v="S"/>
    <s v="Beige"/>
    <n v="119.38"/>
    <n v="0"/>
    <x v="1219"/>
    <d v="2025-02-20T00:00:00"/>
    <x v="49"/>
    <n v="4.4000000000000004"/>
    <n v="4.4000000000000004"/>
    <b v="0"/>
    <s v="null"/>
    <s v="No Return"/>
    <n v="2148.84"/>
    <n v="2025"/>
    <s v="February"/>
    <n v="0"/>
    <n v="119.38"/>
    <n v="0"/>
    <s v="S"/>
    <x v="3"/>
    <x v="2"/>
    <x v="2"/>
  </r>
  <r>
    <x v="1270"/>
    <x v="5"/>
    <x v="4"/>
    <x v="1"/>
    <s v="S"/>
    <s v="White"/>
    <n v="66.17"/>
    <n v="0"/>
    <x v="1220"/>
    <d v="2025-08-06T00:00:00"/>
    <x v="14"/>
    <s v="null"/>
    <n v="3"/>
    <b v="0"/>
    <s v="null"/>
    <s v="No Return"/>
    <n v="66.17"/>
    <n v="2025"/>
    <s v="August"/>
    <n v="0"/>
    <n v="66.17"/>
    <n v="0"/>
    <s v="S"/>
    <x v="1"/>
    <x v="1"/>
    <x v="0"/>
  </r>
  <r>
    <x v="1271"/>
    <x v="2"/>
    <x v="4"/>
    <x v="2"/>
    <s v="null"/>
    <s v="Purple"/>
    <n v="68.3"/>
    <n v="8"/>
    <x v="1221"/>
    <d v="2025-08-06T00:00:00"/>
    <x v="49"/>
    <n v="3.1"/>
    <n v="3.1"/>
    <b v="0"/>
    <s v="null"/>
    <s v="No Return"/>
    <n v="1131.048"/>
    <n v="2025"/>
    <s v="August"/>
    <n v="5.4639999999999995"/>
    <n v="62.835999999999999"/>
    <n v="0"/>
    <s v="No Size"/>
    <x v="3"/>
    <x v="2"/>
    <x v="0"/>
  </r>
  <r>
    <x v="1272"/>
    <x v="0"/>
    <x v="3"/>
    <x v="2"/>
    <s v="L"/>
    <s v="Purple"/>
    <n v="209.66"/>
    <n v="0"/>
    <x v="1222"/>
    <d v="2025-08-06T00:00:00"/>
    <x v="35"/>
    <n v="2.1"/>
    <n v="2.1"/>
    <b v="0"/>
    <s v="null"/>
    <s v="No Return"/>
    <n v="6289.8"/>
    <n v="2025"/>
    <s v="August"/>
    <n v="0"/>
    <n v="209.66"/>
    <n v="0"/>
    <s v="L"/>
    <x v="0"/>
    <x v="2"/>
    <x v="1"/>
  </r>
  <r>
    <x v="1273"/>
    <x v="3"/>
    <x v="1"/>
    <x v="3"/>
    <s v="XS"/>
    <s v="Blue"/>
    <n v="154.82"/>
    <n v="0"/>
    <x v="1076"/>
    <d v="2025-08-06T00:00:00"/>
    <x v="22"/>
    <s v="null"/>
    <n v="3"/>
    <b v="0"/>
    <s v="null"/>
    <s v="No Return"/>
    <n v="4799.42"/>
    <n v="2025"/>
    <s v="August"/>
    <n v="0"/>
    <n v="154.82"/>
    <n v="0"/>
    <s v="XS"/>
    <x v="0"/>
    <x v="2"/>
    <x v="0"/>
  </r>
  <r>
    <x v="1274"/>
    <x v="4"/>
    <x v="4"/>
    <x v="1"/>
    <s v="S"/>
    <s v="Gray"/>
    <n v="37.53"/>
    <n v="0"/>
    <x v="1223"/>
    <d v="2025-08-06T00:00:00"/>
    <x v="38"/>
    <n v="3"/>
    <n v="3"/>
    <b v="1"/>
    <s v="Changed Mind"/>
    <s v="Changed Mind"/>
    <n v="300.24"/>
    <n v="2025"/>
    <s v="August"/>
    <n v="0"/>
    <n v="37.53"/>
    <n v="1"/>
    <s v="S"/>
    <x v="1"/>
    <x v="1"/>
    <x v="0"/>
  </r>
  <r>
    <x v="1275"/>
    <x v="3"/>
    <x v="0"/>
    <x v="3"/>
    <s v="XS"/>
    <s v="Black"/>
    <n v="140.28"/>
    <n v="0"/>
    <x v="1224"/>
    <d v="2025-08-06T00:00:00"/>
    <x v="4"/>
    <n v="1.9"/>
    <n v="1.9"/>
    <b v="0"/>
    <s v="null"/>
    <s v="No Return"/>
    <n v="1402.8"/>
    <n v="2025"/>
    <s v="August"/>
    <n v="0"/>
    <n v="140.28"/>
    <n v="0"/>
    <s v="XS"/>
    <x v="3"/>
    <x v="1"/>
    <x v="3"/>
  </r>
  <r>
    <x v="1276"/>
    <x v="3"/>
    <x v="1"/>
    <x v="3"/>
    <s v="XS"/>
    <s v="White"/>
    <n v="171.07"/>
    <n v="0"/>
    <x v="1225"/>
    <d v="2025-08-06T00:00:00"/>
    <x v="17"/>
    <n v="3"/>
    <n v="3"/>
    <b v="0"/>
    <s v="null"/>
    <s v="No Return"/>
    <n v="4276.75"/>
    <n v="2025"/>
    <s v="August"/>
    <n v="0"/>
    <n v="171.07"/>
    <n v="0"/>
    <s v="XS"/>
    <x v="2"/>
    <x v="2"/>
    <x v="0"/>
  </r>
  <r>
    <x v="1277"/>
    <x v="1"/>
    <x v="0"/>
    <x v="3"/>
    <s v="M"/>
    <s v="Purple"/>
    <n v="77.87"/>
    <n v="0"/>
    <x v="1226"/>
    <d v="2025-08-06T00:00:00"/>
    <x v="46"/>
    <n v="2.7"/>
    <n v="2.7"/>
    <b v="0"/>
    <s v="null"/>
    <s v="No Return"/>
    <n v="311.48"/>
    <n v="2025"/>
    <s v="August"/>
    <n v="0"/>
    <n v="77.87"/>
    <n v="0"/>
    <s v="M"/>
    <x v="1"/>
    <x v="1"/>
    <x v="1"/>
  </r>
  <r>
    <x v="1278"/>
    <x v="1"/>
    <x v="4"/>
    <x v="0"/>
    <s v="XL"/>
    <s v="Navy"/>
    <n v="80.540000000000006"/>
    <n v="0"/>
    <x v="1227"/>
    <d v="2024-12-10T00:00:00"/>
    <x v="29"/>
    <n v="2.1"/>
    <n v="2.1"/>
    <b v="0"/>
    <s v="null"/>
    <s v="No Return"/>
    <n v="4027.0000000000005"/>
    <n v="2024"/>
    <s v="December"/>
    <n v="0"/>
    <n v="80.540000000000006"/>
    <n v="0"/>
    <s v="XL"/>
    <x v="0"/>
    <x v="0"/>
    <x v="1"/>
  </r>
  <r>
    <x v="1279"/>
    <x v="4"/>
    <x v="1"/>
    <x v="3"/>
    <s v="S"/>
    <s v="White"/>
    <n v="48.68"/>
    <n v="41.7"/>
    <x v="1228"/>
    <d v="2025-08-06T00:00:00"/>
    <x v="36"/>
    <n v="1.3"/>
    <n v="1.3"/>
    <b v="1"/>
    <s v="Damaged"/>
    <s v="Damaged"/>
    <n v="567.60879999999997"/>
    <n v="2025"/>
    <s v="August"/>
    <n v="20.299560000000003"/>
    <n v="28.380439999999997"/>
    <n v="1"/>
    <s v="S"/>
    <x v="2"/>
    <x v="2"/>
    <x v="3"/>
  </r>
  <r>
    <x v="1280"/>
    <x v="3"/>
    <x v="5"/>
    <x v="1"/>
    <s v="XS"/>
    <s v="Purple"/>
    <n v="137.83000000000001"/>
    <n v="0"/>
    <x v="1229"/>
    <d v="2025-08-06T00:00:00"/>
    <x v="23"/>
    <n v="3.4"/>
    <n v="3.4"/>
    <b v="1"/>
    <s v="Changed Mind"/>
    <s v="Changed Mind"/>
    <n v="4410.5600000000004"/>
    <n v="2025"/>
    <s v="August"/>
    <n v="0"/>
    <n v="137.83000000000001"/>
    <n v="1"/>
    <s v="XS"/>
    <x v="0"/>
    <x v="2"/>
    <x v="0"/>
  </r>
  <r>
    <x v="1281"/>
    <x v="4"/>
    <x v="0"/>
    <x v="2"/>
    <s v="XXL"/>
    <s v="Brown"/>
    <n v="96.88"/>
    <n v="44.8"/>
    <x v="1230"/>
    <d v="2025-08-06T00:00:00"/>
    <x v="34"/>
    <n v="1.3"/>
    <n v="1.3"/>
    <b v="0"/>
    <s v="null"/>
    <s v="No Return"/>
    <n v="802.16640000000007"/>
    <n v="2025"/>
    <s v="August"/>
    <n v="43.402239999999992"/>
    <n v="53.477760000000004"/>
    <n v="0"/>
    <s v="XXL"/>
    <x v="3"/>
    <x v="1"/>
    <x v="3"/>
  </r>
  <r>
    <x v="1282"/>
    <x v="1"/>
    <x v="4"/>
    <x v="0"/>
    <s v="XL"/>
    <s v="Blue"/>
    <n v="46.44"/>
    <n v="36.799999999999997"/>
    <x v="1231"/>
    <d v="2025-03-11T00:00:00"/>
    <x v="32"/>
    <n v="1.9"/>
    <n v="1.9"/>
    <b v="0"/>
    <s v="null"/>
    <s v="No Return"/>
    <n v="557.65152"/>
    <n v="2025"/>
    <s v="March"/>
    <n v="17.089919999999999"/>
    <n v="29.350079999999998"/>
    <n v="0"/>
    <s v="XL"/>
    <x v="3"/>
    <x v="2"/>
    <x v="3"/>
  </r>
  <r>
    <x v="1283"/>
    <x v="4"/>
    <x v="6"/>
    <x v="1"/>
    <s v="L"/>
    <s v="Brown"/>
    <n v="86.4"/>
    <n v="0"/>
    <x v="1232"/>
    <d v="2025-08-06T00:00:00"/>
    <x v="42"/>
    <n v="3.7"/>
    <n v="3.7"/>
    <b v="0"/>
    <s v="null"/>
    <s v="No Return"/>
    <n v="2246.4"/>
    <n v="2025"/>
    <s v="August"/>
    <n v="0"/>
    <n v="86.4"/>
    <n v="0"/>
    <s v="L"/>
    <x v="2"/>
    <x v="2"/>
    <x v="0"/>
  </r>
  <r>
    <x v="1284"/>
    <x v="4"/>
    <x v="3"/>
    <x v="2"/>
    <s v="XXL"/>
    <s v="Green"/>
    <n v="113.83"/>
    <n v="51.6"/>
    <x v="1233"/>
    <d v="2025-08-06T00:00:00"/>
    <x v="43"/>
    <n v="2.9"/>
    <n v="2.9"/>
    <b v="0"/>
    <s v="null"/>
    <s v="No Return"/>
    <n v="661.12464"/>
    <n v="2025"/>
    <s v="August"/>
    <n v="58.736280000000001"/>
    <n v="55.093719999999998"/>
    <n v="0"/>
    <s v="XXL"/>
    <x v="3"/>
    <x v="1"/>
    <x v="1"/>
  </r>
  <r>
    <x v="1285"/>
    <x v="4"/>
    <x v="0"/>
    <x v="3"/>
    <s v="XS"/>
    <s v="Purple"/>
    <n v="64.680000000000007"/>
    <n v="42.9"/>
    <x v="1234"/>
    <d v="2025-08-06T00:00:00"/>
    <x v="25"/>
    <s v="null"/>
    <n v="3"/>
    <b v="0"/>
    <s v="null"/>
    <s v="No Return"/>
    <n v="1329.5620799999999"/>
    <n v="2025"/>
    <s v="August"/>
    <n v="27.747720000000001"/>
    <n v="36.932279999999999"/>
    <n v="0"/>
    <s v="XS"/>
    <x v="0"/>
    <x v="0"/>
    <x v="0"/>
  </r>
  <r>
    <x v="1286"/>
    <x v="3"/>
    <x v="7"/>
    <x v="2"/>
    <s v="null"/>
    <s v="Beige"/>
    <n v="123.23"/>
    <n v="0"/>
    <x v="1235"/>
    <d v="2025-08-06T00:00:00"/>
    <x v="24"/>
    <n v="4.3"/>
    <n v="4.3"/>
    <b v="0"/>
    <s v="null"/>
    <s v="No Return"/>
    <n v="4929.2"/>
    <n v="2025"/>
    <s v="August"/>
    <n v="0"/>
    <n v="123.23"/>
    <n v="0"/>
    <s v="No Size"/>
    <x v="0"/>
    <x v="0"/>
    <x v="2"/>
  </r>
  <r>
    <x v="1287"/>
    <x v="2"/>
    <x v="5"/>
    <x v="1"/>
    <s v="null"/>
    <s v="Red"/>
    <n v="69.69"/>
    <n v="0"/>
    <x v="1236"/>
    <d v="2025-08-06T00:00:00"/>
    <x v="31"/>
    <n v="3"/>
    <n v="3"/>
    <b v="0"/>
    <s v="null"/>
    <s v="No Return"/>
    <n v="2439.15"/>
    <n v="2025"/>
    <s v="August"/>
    <n v="0"/>
    <n v="69.69"/>
    <n v="0"/>
    <s v="No Size"/>
    <x v="0"/>
    <x v="2"/>
    <x v="0"/>
  </r>
  <r>
    <x v="1288"/>
    <x v="2"/>
    <x v="2"/>
    <x v="1"/>
    <s v="null"/>
    <s v="Green"/>
    <n v="46.15"/>
    <n v="24.4"/>
    <x v="1237"/>
    <d v="2025-08-06T00:00:00"/>
    <x v="22"/>
    <n v="4.4000000000000004"/>
    <n v="4.4000000000000004"/>
    <b v="1"/>
    <s v="Size Issue"/>
    <s v="Size Issue"/>
    <n v="1081.5714"/>
    <n v="2025"/>
    <s v="August"/>
    <n v="11.2606"/>
    <n v="34.889400000000002"/>
    <n v="1"/>
    <s v="No Size"/>
    <x v="0"/>
    <x v="2"/>
    <x v="2"/>
  </r>
  <r>
    <x v="1289"/>
    <x v="0"/>
    <x v="4"/>
    <x v="3"/>
    <s v="XS"/>
    <s v="Navy"/>
    <n v="229.8"/>
    <n v="0"/>
    <x v="1238"/>
    <d v="2025-08-06T00:00:00"/>
    <x v="16"/>
    <n v="3.6"/>
    <n v="3.6"/>
    <b v="0"/>
    <s v="null"/>
    <s v="No Return"/>
    <n v="10570.800000000001"/>
    <n v="2025"/>
    <s v="August"/>
    <n v="0"/>
    <n v="229.8"/>
    <n v="0"/>
    <s v="XS"/>
    <x v="0"/>
    <x v="0"/>
    <x v="0"/>
  </r>
  <r>
    <x v="1290"/>
    <x v="0"/>
    <x v="1"/>
    <x v="2"/>
    <s v="XS"/>
    <s v="Purple"/>
    <n v="179.44"/>
    <n v="19.600000000000001"/>
    <x v="1239"/>
    <d v="2025-08-06T00:00:00"/>
    <x v="15"/>
    <n v="3"/>
    <n v="3"/>
    <b v="0"/>
    <s v="null"/>
    <s v="No Return"/>
    <n v="6059.329920000001"/>
    <n v="2025"/>
    <s v="August"/>
    <n v="35.17024"/>
    <n v="144.26976000000002"/>
    <n v="0"/>
    <s v="XS"/>
    <x v="0"/>
    <x v="0"/>
    <x v="0"/>
  </r>
  <r>
    <x v="1291"/>
    <x v="3"/>
    <x v="2"/>
    <x v="2"/>
    <s v="L"/>
    <s v="Green"/>
    <n v="80.959999999999994"/>
    <n v="56.3"/>
    <x v="1240"/>
    <d v="2025-08-06T00:00:00"/>
    <x v="44"/>
    <n v="2.2000000000000002"/>
    <n v="2.2000000000000002"/>
    <b v="1"/>
    <s v="Changed Mind"/>
    <s v="Changed Mind"/>
    <n v="1450.56032"/>
    <n v="2025"/>
    <s v="August"/>
    <n v="45.580479999999994"/>
    <n v="35.379519999999999"/>
    <n v="1"/>
    <s v="L"/>
    <x v="0"/>
    <x v="0"/>
    <x v="1"/>
  </r>
  <r>
    <x v="1292"/>
    <x v="4"/>
    <x v="1"/>
    <x v="2"/>
    <s v="L"/>
    <s v="Green"/>
    <n v="62.3"/>
    <n v="19.2"/>
    <x v="1241"/>
    <d v="2025-08-06T00:00:00"/>
    <x v="45"/>
    <n v="2.5"/>
    <n v="2.5"/>
    <b v="0"/>
    <s v="null"/>
    <s v="No Return"/>
    <n v="453.04559999999998"/>
    <n v="2025"/>
    <s v="August"/>
    <n v="11.961599999999999"/>
    <n v="50.3384"/>
    <n v="0"/>
    <s v="L"/>
    <x v="1"/>
    <x v="1"/>
    <x v="1"/>
  </r>
  <r>
    <x v="1293"/>
    <x v="2"/>
    <x v="1"/>
    <x v="2"/>
    <s v="null"/>
    <s v="Beige"/>
    <n v="58.83"/>
    <n v="12.5"/>
    <x v="1242"/>
    <d v="2025-08-06T00:00:00"/>
    <x v="8"/>
    <n v="1.5"/>
    <n v="1.5"/>
    <b v="0"/>
    <s v="null"/>
    <s v="No Return"/>
    <n v="154.42875000000001"/>
    <n v="2025"/>
    <s v="August"/>
    <n v="7.3537499999999998"/>
    <n v="51.47625"/>
    <n v="0"/>
    <s v="No Size"/>
    <x v="1"/>
    <x v="1"/>
    <x v="3"/>
  </r>
  <r>
    <x v="1294"/>
    <x v="1"/>
    <x v="4"/>
    <x v="3"/>
    <s v="XXL"/>
    <s v="Navy"/>
    <n v="119.04"/>
    <n v="1.7"/>
    <x v="1243"/>
    <d v="2025-08-06T00:00:00"/>
    <x v="40"/>
    <n v="4.0999999999999996"/>
    <n v="4.0999999999999996"/>
    <b v="0"/>
    <s v="null"/>
    <s v="No Return"/>
    <n v="3978.5548800000001"/>
    <n v="2025"/>
    <s v="August"/>
    <n v="2.0236800000000001"/>
    <n v="117.01632000000001"/>
    <n v="0"/>
    <s v="XXL"/>
    <x v="0"/>
    <x v="2"/>
    <x v="2"/>
  </r>
  <r>
    <x v="1295"/>
    <x v="0"/>
    <x v="0"/>
    <x v="3"/>
    <s v="S"/>
    <s v="Navy"/>
    <n v="80.540000000000006"/>
    <n v="0"/>
    <x v="1227"/>
    <d v="2025-08-06T00:00:00"/>
    <x v="8"/>
    <n v="1.8"/>
    <n v="1.8"/>
    <b v="1"/>
    <s v="Size Issue"/>
    <s v="Size Issue"/>
    <n v="241.62"/>
    <n v="2025"/>
    <s v="August"/>
    <n v="0"/>
    <n v="80.540000000000006"/>
    <n v="1"/>
    <s v="S"/>
    <x v="1"/>
    <x v="1"/>
    <x v="3"/>
  </r>
  <r>
    <x v="1296"/>
    <x v="4"/>
    <x v="2"/>
    <x v="1"/>
    <s v="XS"/>
    <s v="Black"/>
    <n v="47.32"/>
    <n v="25.7"/>
    <x v="1244"/>
    <d v="2025-08-06T00:00:00"/>
    <x v="1"/>
    <n v="3.2"/>
    <n v="3.2"/>
    <b v="0"/>
    <s v="null"/>
    <s v="No Return"/>
    <n v="70.317520000000002"/>
    <n v="2025"/>
    <s v="August"/>
    <n v="12.161240000000001"/>
    <n v="35.158760000000001"/>
    <n v="0"/>
    <s v="XS"/>
    <x v="1"/>
    <x v="1"/>
    <x v="0"/>
  </r>
  <r>
    <x v="1297"/>
    <x v="3"/>
    <x v="6"/>
    <x v="1"/>
    <s v="XL"/>
    <s v="Pink"/>
    <n v="104.57"/>
    <n v="27.4"/>
    <x v="1245"/>
    <d v="2025-08-06T00:00:00"/>
    <x v="11"/>
    <n v="1"/>
    <n v="1"/>
    <b v="1"/>
    <s v="Quality Issue"/>
    <s v="Quality Issue"/>
    <n v="531.42473999999993"/>
    <n v="2025"/>
    <s v="August"/>
    <n v="28.652179999999994"/>
    <n v="75.917819999999992"/>
    <n v="1"/>
    <s v="XL"/>
    <x v="1"/>
    <x v="1"/>
    <x v="3"/>
  </r>
  <r>
    <x v="1298"/>
    <x v="2"/>
    <x v="0"/>
    <x v="1"/>
    <s v="null"/>
    <s v="Blue"/>
    <n v="38.369999999999997"/>
    <n v="23.3"/>
    <x v="1246"/>
    <d v="2025-08-06T00:00:00"/>
    <x v="2"/>
    <n v="1.4"/>
    <n v="1.4"/>
    <b v="0"/>
    <s v="null"/>
    <s v="No Return"/>
    <n v="647.45537999999988"/>
    <n v="2025"/>
    <s v="August"/>
    <n v="8.9402100000000004"/>
    <n v="29.429789999999997"/>
    <n v="0"/>
    <s v="No Size"/>
    <x v="2"/>
    <x v="2"/>
    <x v="3"/>
  </r>
  <r>
    <x v="1299"/>
    <x v="0"/>
    <x v="4"/>
    <x v="1"/>
    <s v="null"/>
    <s v="Red"/>
    <n v="86.3"/>
    <n v="0"/>
    <x v="1247"/>
    <d v="2025-08-06T00:00:00"/>
    <x v="27"/>
    <n v="3.9"/>
    <n v="3.9"/>
    <b v="0"/>
    <s v="null"/>
    <s v="No Return"/>
    <n v="2847.9"/>
    <n v="2025"/>
    <s v="August"/>
    <n v="0"/>
    <n v="86.3"/>
    <n v="0"/>
    <s v="No Size"/>
    <x v="0"/>
    <x v="2"/>
    <x v="0"/>
  </r>
  <r>
    <x v="1300"/>
    <x v="2"/>
    <x v="3"/>
    <x v="1"/>
    <s v="null"/>
    <s v="Purple"/>
    <n v="64.89"/>
    <n v="4.2"/>
    <x v="1248"/>
    <d v="2025-08-06T00:00:00"/>
    <x v="24"/>
    <n v="1.4"/>
    <n v="1.4"/>
    <b v="0"/>
    <s v="null"/>
    <s v="No Return"/>
    <n v="2486.5848000000001"/>
    <n v="2025"/>
    <s v="August"/>
    <n v="2.7253800000000004"/>
    <n v="62.164619999999999"/>
    <n v="0"/>
    <s v="No Size"/>
    <x v="0"/>
    <x v="0"/>
    <x v="3"/>
  </r>
  <r>
    <x v="1301"/>
    <x v="2"/>
    <x v="3"/>
    <x v="2"/>
    <s v="null"/>
    <s v="Navy"/>
    <n v="53.64"/>
    <n v="0"/>
    <x v="1249"/>
    <d v="2025-08-06T00:00:00"/>
    <x v="49"/>
    <n v="2.2999999999999998"/>
    <n v="2.2999999999999998"/>
    <b v="0"/>
    <s v="null"/>
    <s v="No Return"/>
    <n v="965.52"/>
    <n v="2025"/>
    <s v="August"/>
    <n v="0"/>
    <n v="53.64"/>
    <n v="0"/>
    <s v="No Size"/>
    <x v="3"/>
    <x v="2"/>
    <x v="1"/>
  </r>
  <r>
    <x v="1302"/>
    <x v="5"/>
    <x v="3"/>
    <x v="3"/>
    <s v="XXL"/>
    <s v="Pink"/>
    <n v="113.81"/>
    <n v="9.1999999999999993"/>
    <x v="1250"/>
    <d v="2025-08-06T00:00:00"/>
    <x v="26"/>
    <n v="2.4"/>
    <n v="2.4"/>
    <b v="0"/>
    <s v="null"/>
    <s v="No Return"/>
    <n v="1136.7342800000001"/>
    <n v="2025"/>
    <s v="August"/>
    <n v="10.47052"/>
    <n v="103.33948000000001"/>
    <n v="0"/>
    <s v="XXL"/>
    <x v="3"/>
    <x v="1"/>
    <x v="1"/>
  </r>
  <r>
    <x v="1303"/>
    <x v="1"/>
    <x v="5"/>
    <x v="3"/>
    <s v="XXL"/>
    <s v="Beige"/>
    <n v="40.119999999999997"/>
    <n v="27.7"/>
    <x v="1251"/>
    <d v="2025-08-06T00:00:00"/>
    <x v="48"/>
    <n v="1.7"/>
    <n v="1.7"/>
    <b v="1"/>
    <s v="Size Issue"/>
    <s v="Size Issue"/>
    <n v="841.19604000000004"/>
    <n v="2025"/>
    <s v="August"/>
    <n v="11.113239999999998"/>
    <n v="29.00676"/>
    <n v="1"/>
    <s v="XXL"/>
    <x v="2"/>
    <x v="2"/>
    <x v="3"/>
  </r>
  <r>
    <x v="1304"/>
    <x v="1"/>
    <x v="6"/>
    <x v="1"/>
    <s v="M"/>
    <s v="Black"/>
    <n v="49.64"/>
    <n v="30.9"/>
    <x v="1252"/>
    <d v="2025-08-06T00:00:00"/>
    <x v="30"/>
    <n v="2"/>
    <n v="2"/>
    <b v="0"/>
    <s v="null"/>
    <s v="No Return"/>
    <n v="720.32604000000003"/>
    <n v="2025"/>
    <s v="August"/>
    <n v="15.338760000000001"/>
    <n v="34.30124"/>
    <n v="0"/>
    <s v="M"/>
    <x v="2"/>
    <x v="2"/>
    <x v="1"/>
  </r>
  <r>
    <x v="1305"/>
    <x v="4"/>
    <x v="7"/>
    <x v="3"/>
    <s v="L"/>
    <s v="Brown"/>
    <n v="117.64"/>
    <n v="54.2"/>
    <x v="1253"/>
    <d v="2025-08-06T00:00:00"/>
    <x v="17"/>
    <n v="4.5999999999999996"/>
    <n v="4.5999999999999996"/>
    <b v="1"/>
    <s v="Wrong Item"/>
    <s v="Wrong Item"/>
    <n v="1346.9779999999998"/>
    <n v="2025"/>
    <s v="August"/>
    <n v="63.760880000000007"/>
    <n v="53.879119999999993"/>
    <n v="1"/>
    <s v="L"/>
    <x v="2"/>
    <x v="2"/>
    <x v="2"/>
  </r>
  <r>
    <x v="1306"/>
    <x v="2"/>
    <x v="3"/>
    <x v="3"/>
    <s v="null"/>
    <s v="Red"/>
    <n v="69.78"/>
    <n v="3.7"/>
    <x v="1254"/>
    <d v="2025-08-06T00:00:00"/>
    <x v="7"/>
    <n v="3.2"/>
    <n v="3.2"/>
    <b v="0"/>
    <s v="null"/>
    <s v="No Return"/>
    <n v="940.77395999999999"/>
    <n v="2025"/>
    <s v="August"/>
    <n v="2.5818600000000003"/>
    <n v="67.198139999999995"/>
    <n v="0"/>
    <s v="No Size"/>
    <x v="3"/>
    <x v="1"/>
    <x v="0"/>
  </r>
  <r>
    <x v="1307"/>
    <x v="2"/>
    <x v="7"/>
    <x v="0"/>
    <s v="null"/>
    <s v="White"/>
    <n v="29.91"/>
    <n v="18.399999999999999"/>
    <x v="1255"/>
    <d v="2025-03-03T00:00:00"/>
    <x v="4"/>
    <n v="4.9000000000000004"/>
    <n v="4.9000000000000004"/>
    <b v="0"/>
    <s v="null"/>
    <s v="No Return"/>
    <n v="244.06560000000002"/>
    <n v="2025"/>
    <s v="March"/>
    <n v="5.5034400000000003"/>
    <n v="24.406560000000002"/>
    <n v="0"/>
    <s v="No Size"/>
    <x v="3"/>
    <x v="1"/>
    <x v="2"/>
  </r>
  <r>
    <x v="1308"/>
    <x v="3"/>
    <x v="4"/>
    <x v="2"/>
    <s v="XL"/>
    <s v="Black"/>
    <n v="187.11"/>
    <n v="43.3"/>
    <x v="1256"/>
    <d v="2025-08-06T00:00:00"/>
    <x v="42"/>
    <n v="3"/>
    <n v="3"/>
    <b v="0"/>
    <s v="null"/>
    <s v="No Return"/>
    <n v="2758.3756199999998"/>
    <n v="2025"/>
    <s v="August"/>
    <n v="81.018630000000002"/>
    <n v="106.09137"/>
    <n v="0"/>
    <s v="XL"/>
    <x v="2"/>
    <x v="2"/>
    <x v="0"/>
  </r>
  <r>
    <x v="1309"/>
    <x v="2"/>
    <x v="5"/>
    <x v="3"/>
    <s v="null"/>
    <s v="Beige"/>
    <n v="40.04"/>
    <n v="15.8"/>
    <x v="1257"/>
    <d v="2025-08-06T00:00:00"/>
    <x v="22"/>
    <n v="1.8"/>
    <n v="1.8"/>
    <b v="0"/>
    <s v="null"/>
    <s v="No Return"/>
    <n v="1045.1240799999998"/>
    <n v="2025"/>
    <s v="August"/>
    <n v="6.3263199999999999"/>
    <n v="33.713679999999997"/>
    <n v="0"/>
    <s v="No Size"/>
    <x v="0"/>
    <x v="2"/>
    <x v="3"/>
  </r>
  <r>
    <x v="1310"/>
    <x v="5"/>
    <x v="3"/>
    <x v="0"/>
    <s v="XS"/>
    <s v="Beige"/>
    <n v="113.44"/>
    <n v="23.4"/>
    <x v="1258"/>
    <d v="2025-03-07T00:00:00"/>
    <x v="14"/>
    <s v="null"/>
    <n v="3"/>
    <b v="0"/>
    <s v="null"/>
    <s v="No Return"/>
    <n v="86.895039999999995"/>
    <n v="2025"/>
    <s v="March"/>
    <n v="26.544959999999996"/>
    <n v="86.895039999999995"/>
    <n v="0"/>
    <s v="XS"/>
    <x v="1"/>
    <x v="1"/>
    <x v="0"/>
  </r>
  <r>
    <x v="1311"/>
    <x v="4"/>
    <x v="0"/>
    <x v="0"/>
    <s v="S"/>
    <s v="Gray"/>
    <n v="119.84"/>
    <n v="0"/>
    <x v="1259"/>
    <d v="2024-09-27T00:00:00"/>
    <x v="6"/>
    <n v="1.4"/>
    <n v="1.4"/>
    <b v="0"/>
    <s v="null"/>
    <s v="No Return"/>
    <n v="5632.4800000000005"/>
    <n v="2024"/>
    <s v="September"/>
    <n v="0"/>
    <n v="119.84"/>
    <n v="0"/>
    <s v="S"/>
    <x v="0"/>
    <x v="0"/>
    <x v="3"/>
  </r>
  <r>
    <x v="1312"/>
    <x v="3"/>
    <x v="1"/>
    <x v="2"/>
    <s v="XXL"/>
    <s v="Brown"/>
    <n v="167.27"/>
    <n v="0"/>
    <x v="1260"/>
    <d v="2025-08-06T00:00:00"/>
    <x v="45"/>
    <n v="4"/>
    <n v="4"/>
    <b v="0"/>
    <s v="null"/>
    <s v="No Return"/>
    <n v="1505.43"/>
    <n v="2025"/>
    <s v="August"/>
    <n v="0"/>
    <n v="167.27"/>
    <n v="0"/>
    <s v="XXL"/>
    <x v="1"/>
    <x v="1"/>
    <x v="2"/>
  </r>
  <r>
    <x v="1313"/>
    <x v="5"/>
    <x v="2"/>
    <x v="0"/>
    <s v="XL"/>
    <s v="Blue"/>
    <n v="148"/>
    <n v="1.1000000000000001"/>
    <x v="1261"/>
    <d v="2025-02-23T00:00:00"/>
    <x v="9"/>
    <n v="2"/>
    <n v="2"/>
    <b v="0"/>
    <s v="null"/>
    <s v="No Return"/>
    <n v="6293.9959999999992"/>
    <n v="2025"/>
    <s v="February"/>
    <n v="1.6280000000000001"/>
    <n v="146.37199999999999"/>
    <n v="0"/>
    <s v="XL"/>
    <x v="0"/>
    <x v="0"/>
    <x v="1"/>
  </r>
  <r>
    <x v="1314"/>
    <x v="4"/>
    <x v="4"/>
    <x v="1"/>
    <s v="XXL"/>
    <s v="Red"/>
    <n v="65.34"/>
    <n v="49.8"/>
    <x v="1262"/>
    <d v="2025-08-06T00:00:00"/>
    <x v="45"/>
    <s v="null"/>
    <n v="3"/>
    <b v="0"/>
    <s v="null"/>
    <s v="No Return"/>
    <n v="295.20612"/>
    <n v="2025"/>
    <s v="August"/>
    <n v="32.539320000000004"/>
    <n v="32.80068"/>
    <n v="0"/>
    <s v="XXL"/>
    <x v="1"/>
    <x v="1"/>
    <x v="0"/>
  </r>
  <r>
    <x v="1315"/>
    <x v="3"/>
    <x v="2"/>
    <x v="0"/>
    <s v="M"/>
    <s v="Green"/>
    <n v="84.57"/>
    <n v="5.4"/>
    <x v="1263"/>
    <d v="2025-07-17T00:00:00"/>
    <x v="27"/>
    <s v="null"/>
    <n v="3"/>
    <b v="0"/>
    <s v="null"/>
    <s v="No Return"/>
    <n v="2640.1062599999996"/>
    <n v="2025"/>
    <s v="July"/>
    <n v="4.5667800000000005"/>
    <n v="80.003219999999985"/>
    <n v="0"/>
    <s v="M"/>
    <x v="0"/>
    <x v="2"/>
    <x v="0"/>
  </r>
  <r>
    <x v="1316"/>
    <x v="4"/>
    <x v="6"/>
    <x v="3"/>
    <s v="XS"/>
    <s v="Gray"/>
    <n v="52.6"/>
    <n v="0"/>
    <x v="1264"/>
    <d v="2025-08-06T00:00:00"/>
    <x v="31"/>
    <n v="1.2"/>
    <n v="1.2"/>
    <b v="1"/>
    <s v="Color Mismatch"/>
    <s v="Color Mismatch"/>
    <n v="1841"/>
    <n v="2025"/>
    <s v="August"/>
    <n v="0"/>
    <n v="52.6"/>
    <n v="1"/>
    <s v="XS"/>
    <x v="0"/>
    <x v="2"/>
    <x v="3"/>
  </r>
  <r>
    <x v="1317"/>
    <x v="3"/>
    <x v="1"/>
    <x v="3"/>
    <s v="L"/>
    <s v="Green"/>
    <n v="106.37"/>
    <n v="0"/>
    <x v="322"/>
    <d v="2025-08-06T00:00:00"/>
    <x v="35"/>
    <n v="1.1000000000000001"/>
    <n v="1.1000000000000001"/>
    <b v="0"/>
    <s v="null"/>
    <s v="No Return"/>
    <n v="3191.1000000000004"/>
    <n v="2025"/>
    <s v="August"/>
    <n v="0"/>
    <n v="106.37"/>
    <n v="0"/>
    <s v="L"/>
    <x v="0"/>
    <x v="2"/>
    <x v="3"/>
  </r>
  <r>
    <x v="1318"/>
    <x v="1"/>
    <x v="6"/>
    <x v="3"/>
    <s v="XXL"/>
    <s v="Black"/>
    <n v="96.77"/>
    <n v="40.4"/>
    <x v="1265"/>
    <d v="2025-08-06T00:00:00"/>
    <x v="22"/>
    <n v="4.5"/>
    <n v="4.5"/>
    <b v="0"/>
    <s v="null"/>
    <s v="No Return"/>
    <n v="1787.9225200000003"/>
    <n v="2025"/>
    <s v="August"/>
    <n v="39.095079999999996"/>
    <n v="57.674920000000007"/>
    <n v="0"/>
    <s v="XXL"/>
    <x v="0"/>
    <x v="2"/>
    <x v="2"/>
  </r>
  <r>
    <x v="1319"/>
    <x v="0"/>
    <x v="2"/>
    <x v="0"/>
    <s v="L"/>
    <s v="Brown"/>
    <n v="99.02"/>
    <n v="0"/>
    <x v="1266"/>
    <d v="2024-10-16T00:00:00"/>
    <x v="30"/>
    <n v="1.2"/>
    <n v="1.2"/>
    <b v="0"/>
    <s v="null"/>
    <s v="No Return"/>
    <n v="2079.42"/>
    <n v="2024"/>
    <s v="October"/>
    <n v="0"/>
    <n v="99.02"/>
    <n v="0"/>
    <s v="L"/>
    <x v="2"/>
    <x v="2"/>
    <x v="3"/>
  </r>
  <r>
    <x v="1320"/>
    <x v="2"/>
    <x v="0"/>
    <x v="0"/>
    <s v="null"/>
    <s v="Purple"/>
    <n v="68.89"/>
    <n v="36.9"/>
    <x v="1267"/>
    <d v="2024-12-05T00:00:00"/>
    <x v="45"/>
    <n v="1.8"/>
    <n v="1.8"/>
    <b v="0"/>
    <s v="null"/>
    <s v="No Return"/>
    <n v="391.22631000000001"/>
    <n v="2024"/>
    <s v="December"/>
    <n v="25.42041"/>
    <n v="43.469590000000004"/>
    <n v="0"/>
    <s v="No Size"/>
    <x v="1"/>
    <x v="1"/>
    <x v="3"/>
  </r>
  <r>
    <x v="1321"/>
    <x v="5"/>
    <x v="4"/>
    <x v="0"/>
    <s v="S"/>
    <s v="Pink"/>
    <n v="63.91"/>
    <n v="3.5"/>
    <x v="1268"/>
    <d v="2025-05-19T00:00:00"/>
    <x v="7"/>
    <n v="2.1"/>
    <n v="2.1"/>
    <b v="0"/>
    <s v="null"/>
    <s v="No Return"/>
    <n v="863.42409999999995"/>
    <n v="2025"/>
    <s v="May"/>
    <n v="2.23685"/>
    <n v="61.673149999999993"/>
    <n v="0"/>
    <s v="S"/>
    <x v="3"/>
    <x v="1"/>
    <x v="1"/>
  </r>
  <r>
    <x v="1322"/>
    <x v="3"/>
    <x v="3"/>
    <x v="2"/>
    <s v="S"/>
    <s v="Navy"/>
    <n v="116.38"/>
    <n v="11.4"/>
    <x v="676"/>
    <d v="2025-08-06T00:00:00"/>
    <x v="34"/>
    <s v="null"/>
    <n v="3"/>
    <b v="0"/>
    <s v="null"/>
    <s v="No Return"/>
    <n v="1546.6902"/>
    <n v="2025"/>
    <s v="August"/>
    <n v="13.26732"/>
    <n v="103.11268"/>
    <n v="0"/>
    <s v="S"/>
    <x v="3"/>
    <x v="1"/>
    <x v="0"/>
  </r>
  <r>
    <x v="1323"/>
    <x v="4"/>
    <x v="1"/>
    <x v="2"/>
    <s v="XS"/>
    <s v="Green"/>
    <n v="71.739999999999995"/>
    <n v="0"/>
    <x v="1269"/>
    <d v="2025-08-06T00:00:00"/>
    <x v="13"/>
    <s v="null"/>
    <n v="3"/>
    <b v="0"/>
    <s v="null"/>
    <s v="No Return"/>
    <n v="1147.8399999999999"/>
    <n v="2025"/>
    <s v="August"/>
    <n v="0"/>
    <n v="71.739999999999995"/>
    <n v="0"/>
    <s v="XS"/>
    <x v="3"/>
    <x v="2"/>
    <x v="0"/>
  </r>
  <r>
    <x v="1324"/>
    <x v="4"/>
    <x v="7"/>
    <x v="1"/>
    <s v="M"/>
    <s v="Beige"/>
    <n v="91.11"/>
    <n v="0"/>
    <x v="1270"/>
    <d v="2025-08-06T00:00:00"/>
    <x v="5"/>
    <n v="3.3"/>
    <n v="3.3"/>
    <b v="0"/>
    <s v="null"/>
    <s v="No Return"/>
    <n v="3462.18"/>
    <n v="2025"/>
    <s v="August"/>
    <n v="0"/>
    <n v="91.11"/>
    <n v="0"/>
    <s v="M"/>
    <x v="0"/>
    <x v="0"/>
    <x v="0"/>
  </r>
  <r>
    <x v="1325"/>
    <x v="2"/>
    <x v="0"/>
    <x v="3"/>
    <s v="null"/>
    <s v="White"/>
    <n v="46.07"/>
    <n v="0"/>
    <x v="1271"/>
    <d v="2025-08-06T00:00:00"/>
    <x v="17"/>
    <n v="2.5"/>
    <n v="2.5"/>
    <b v="0"/>
    <s v="null"/>
    <s v="No Return"/>
    <n v="1151.75"/>
    <n v="2025"/>
    <s v="August"/>
    <n v="0"/>
    <n v="46.07"/>
    <n v="0"/>
    <s v="No Size"/>
    <x v="2"/>
    <x v="2"/>
    <x v="1"/>
  </r>
  <r>
    <x v="1326"/>
    <x v="5"/>
    <x v="3"/>
    <x v="2"/>
    <s v="S"/>
    <s v="Green"/>
    <n v="156.27000000000001"/>
    <n v="0"/>
    <x v="1272"/>
    <d v="2025-08-06T00:00:00"/>
    <x v="9"/>
    <s v="null"/>
    <n v="3"/>
    <b v="0"/>
    <s v="null"/>
    <s v="No Return"/>
    <n v="6719.6100000000006"/>
    <n v="2025"/>
    <s v="August"/>
    <n v="0"/>
    <n v="156.27000000000001"/>
    <n v="0"/>
    <s v="S"/>
    <x v="0"/>
    <x v="0"/>
    <x v="0"/>
  </r>
  <r>
    <x v="1327"/>
    <x v="1"/>
    <x v="3"/>
    <x v="2"/>
    <s v="XS"/>
    <s v="Pink"/>
    <n v="56.35"/>
    <n v="0"/>
    <x v="1273"/>
    <d v="2025-08-06T00:00:00"/>
    <x v="22"/>
    <n v="1.5"/>
    <n v="1.5"/>
    <b v="0"/>
    <s v="null"/>
    <s v="No Return"/>
    <n v="1746.8500000000001"/>
    <n v="2025"/>
    <s v="August"/>
    <n v="0"/>
    <n v="56.35"/>
    <n v="0"/>
    <s v="XS"/>
    <x v="0"/>
    <x v="2"/>
    <x v="3"/>
  </r>
  <r>
    <x v="1328"/>
    <x v="4"/>
    <x v="0"/>
    <x v="1"/>
    <s v="XS"/>
    <s v="Purple"/>
    <n v="118.21"/>
    <n v="23.1"/>
    <x v="1274"/>
    <d v="2025-08-06T00:00:00"/>
    <x v="34"/>
    <n v="5"/>
    <n v="5"/>
    <b v="0"/>
    <s v="null"/>
    <s v="No Return"/>
    <n v="1363.5523499999999"/>
    <n v="2025"/>
    <s v="August"/>
    <n v="27.306509999999999"/>
    <n v="90.903489999999991"/>
    <n v="0"/>
    <s v="XS"/>
    <x v="3"/>
    <x v="1"/>
    <x v="4"/>
  </r>
  <r>
    <x v="1329"/>
    <x v="1"/>
    <x v="6"/>
    <x v="2"/>
    <s v="XS"/>
    <s v="Beige"/>
    <n v="25.86"/>
    <n v="0"/>
    <x v="1275"/>
    <d v="2025-08-06T00:00:00"/>
    <x v="16"/>
    <n v="1.5"/>
    <n v="1.5"/>
    <b v="0"/>
    <s v="null"/>
    <s v="No Return"/>
    <n v="1189.56"/>
    <n v="2025"/>
    <s v="August"/>
    <n v="0"/>
    <n v="25.86"/>
    <n v="0"/>
    <s v="XS"/>
    <x v="0"/>
    <x v="0"/>
    <x v="3"/>
  </r>
  <r>
    <x v="1330"/>
    <x v="1"/>
    <x v="4"/>
    <x v="2"/>
    <s v="S"/>
    <s v="Green"/>
    <n v="91.67"/>
    <n v="23.7"/>
    <x v="1276"/>
    <d v="2025-08-06T00:00:00"/>
    <x v="8"/>
    <n v="3.7"/>
    <n v="3.7"/>
    <b v="0"/>
    <s v="null"/>
    <s v="No Return"/>
    <n v="209.83262999999999"/>
    <n v="2025"/>
    <s v="August"/>
    <n v="21.72579"/>
    <n v="69.944209999999998"/>
    <n v="0"/>
    <s v="S"/>
    <x v="1"/>
    <x v="1"/>
    <x v="0"/>
  </r>
  <r>
    <x v="1331"/>
    <x v="4"/>
    <x v="1"/>
    <x v="2"/>
    <s v="L"/>
    <s v="Blue"/>
    <n v="25.29"/>
    <n v="7.9"/>
    <x v="1277"/>
    <d v="2025-08-06T00:00:00"/>
    <x v="10"/>
    <n v="1.7"/>
    <n v="1.7"/>
    <b v="0"/>
    <s v="null"/>
    <s v="No Return"/>
    <n v="908.39151000000004"/>
    <n v="2025"/>
    <s v="August"/>
    <n v="1.9979099999999999"/>
    <n v="23.292090000000002"/>
    <n v="0"/>
    <s v="L"/>
    <x v="0"/>
    <x v="0"/>
    <x v="3"/>
  </r>
  <r>
    <x v="1332"/>
    <x v="2"/>
    <x v="4"/>
    <x v="1"/>
    <s v="null"/>
    <s v="Navy"/>
    <n v="51.61"/>
    <n v="32.200000000000003"/>
    <x v="1278"/>
    <d v="2025-08-06T00:00:00"/>
    <x v="40"/>
    <n v="4.8"/>
    <n v="4.8"/>
    <b v="0"/>
    <s v="null"/>
    <s v="No Return"/>
    <n v="1189.71372"/>
    <n v="2025"/>
    <s v="August"/>
    <n v="16.61842"/>
    <n v="34.991579999999999"/>
    <n v="0"/>
    <s v="No Size"/>
    <x v="0"/>
    <x v="2"/>
    <x v="2"/>
  </r>
  <r>
    <x v="1333"/>
    <x v="0"/>
    <x v="2"/>
    <x v="3"/>
    <s v="XL"/>
    <s v="Black"/>
    <n v="143.61000000000001"/>
    <n v="24.6"/>
    <x v="1279"/>
    <d v="2025-08-06T00:00:00"/>
    <x v="29"/>
    <n v="4.0999999999999996"/>
    <n v="4.0999999999999996"/>
    <b v="0"/>
    <s v="null"/>
    <s v="No Return"/>
    <n v="5414.0970000000007"/>
    <n v="2025"/>
    <s v="August"/>
    <n v="35.328060000000008"/>
    <n v="108.28194000000001"/>
    <n v="0"/>
    <s v="XL"/>
    <x v="0"/>
    <x v="0"/>
    <x v="2"/>
  </r>
  <r>
    <x v="1334"/>
    <x v="4"/>
    <x v="6"/>
    <x v="3"/>
    <s v="L"/>
    <s v="Red"/>
    <n v="45.48"/>
    <n v="0"/>
    <x v="1280"/>
    <d v="2025-08-06T00:00:00"/>
    <x v="48"/>
    <n v="2.2999999999999998"/>
    <n v="2.2999999999999998"/>
    <b v="0"/>
    <s v="null"/>
    <s v="No Return"/>
    <n v="1318.9199999999998"/>
    <n v="2025"/>
    <s v="August"/>
    <n v="0"/>
    <n v="45.48"/>
    <n v="0"/>
    <s v="L"/>
    <x v="2"/>
    <x v="2"/>
    <x v="1"/>
  </r>
  <r>
    <x v="1335"/>
    <x v="3"/>
    <x v="0"/>
    <x v="3"/>
    <s v="null"/>
    <s v="White"/>
    <n v="177.79"/>
    <n v="10.7"/>
    <x v="1281"/>
    <d v="2025-08-06T00:00:00"/>
    <x v="0"/>
    <s v="null"/>
    <n v="3"/>
    <b v="0"/>
    <s v="null"/>
    <s v="No Return"/>
    <n v="5874.3593899999996"/>
    <n v="2025"/>
    <s v="August"/>
    <n v="19.023529999999997"/>
    <n v="158.76647"/>
    <n v="0"/>
    <s v="No Size"/>
    <x v="0"/>
    <x v="0"/>
    <x v="0"/>
  </r>
  <r>
    <x v="1336"/>
    <x v="0"/>
    <x v="6"/>
    <x v="2"/>
    <s v="XS"/>
    <s v="Purple"/>
    <n v="145.1"/>
    <n v="34.200000000000003"/>
    <x v="1282"/>
    <d v="2025-08-06T00:00:00"/>
    <x v="7"/>
    <s v="null"/>
    <n v="3"/>
    <b v="0"/>
    <s v="null"/>
    <s v="No Return"/>
    <n v="1336.6611999999998"/>
    <n v="2025"/>
    <s v="August"/>
    <n v="49.624200000000002"/>
    <n v="95.475799999999978"/>
    <n v="0"/>
    <s v="XS"/>
    <x v="3"/>
    <x v="1"/>
    <x v="0"/>
  </r>
  <r>
    <x v="1337"/>
    <x v="3"/>
    <x v="5"/>
    <x v="3"/>
    <s v="XXL"/>
    <s v="Navy"/>
    <n v="190.78"/>
    <n v="0"/>
    <x v="1283"/>
    <d v="2025-08-06T00:00:00"/>
    <x v="10"/>
    <n v="3.7"/>
    <n v="3.7"/>
    <b v="0"/>
    <s v="null"/>
    <s v="No Return"/>
    <n v="7440.42"/>
    <n v="2025"/>
    <s v="August"/>
    <n v="0"/>
    <n v="190.78"/>
    <n v="0"/>
    <s v="XXL"/>
    <x v="0"/>
    <x v="0"/>
    <x v="0"/>
  </r>
  <r>
    <x v="1338"/>
    <x v="2"/>
    <x v="7"/>
    <x v="2"/>
    <s v="null"/>
    <s v="Blue"/>
    <n v="44.73"/>
    <n v="0"/>
    <x v="1284"/>
    <d v="2025-08-06T00:00:00"/>
    <x v="17"/>
    <n v="1.1000000000000001"/>
    <n v="1.1000000000000001"/>
    <b v="0"/>
    <s v="null"/>
    <s v="No Return"/>
    <n v="1118.25"/>
    <n v="2025"/>
    <s v="August"/>
    <n v="0"/>
    <n v="44.73"/>
    <n v="0"/>
    <s v="No Size"/>
    <x v="2"/>
    <x v="2"/>
    <x v="3"/>
  </r>
  <r>
    <x v="1339"/>
    <x v="3"/>
    <x v="2"/>
    <x v="1"/>
    <s v="XXL"/>
    <s v="White"/>
    <n v="65.48"/>
    <n v="0"/>
    <x v="1285"/>
    <d v="2025-08-06T00:00:00"/>
    <x v="11"/>
    <n v="4.5999999999999996"/>
    <n v="4.5999999999999996"/>
    <b v="0"/>
    <s v="null"/>
    <s v="No Return"/>
    <n v="458.36"/>
    <n v="2025"/>
    <s v="August"/>
    <n v="0"/>
    <n v="65.48"/>
    <n v="0"/>
    <s v="XXL"/>
    <x v="1"/>
    <x v="1"/>
    <x v="2"/>
  </r>
  <r>
    <x v="1340"/>
    <x v="3"/>
    <x v="6"/>
    <x v="0"/>
    <s v="XS"/>
    <s v="Purple"/>
    <n v="86.1"/>
    <n v="0"/>
    <x v="1286"/>
    <d v="2024-12-27T00:00:00"/>
    <x v="46"/>
    <n v="2.4"/>
    <n v="2.4"/>
    <b v="0"/>
    <s v="null"/>
    <s v="No Return"/>
    <n v="344.4"/>
    <n v="2024"/>
    <s v="December"/>
    <n v="0"/>
    <n v="86.1"/>
    <n v="0"/>
    <s v="XS"/>
    <x v="1"/>
    <x v="1"/>
    <x v="1"/>
  </r>
  <r>
    <x v="1341"/>
    <x v="4"/>
    <x v="1"/>
    <x v="1"/>
    <s v="XS"/>
    <s v="Green"/>
    <n v="100.14"/>
    <n v="0"/>
    <x v="1287"/>
    <d v="2025-08-06T00:00:00"/>
    <x v="3"/>
    <n v="4.2"/>
    <n v="4.2"/>
    <b v="0"/>
    <s v="null"/>
    <s v="No Return"/>
    <n v="4806.72"/>
    <n v="2025"/>
    <s v="August"/>
    <n v="0"/>
    <n v="100.14"/>
    <n v="0"/>
    <s v="XS"/>
    <x v="0"/>
    <x v="0"/>
    <x v="2"/>
  </r>
  <r>
    <x v="1342"/>
    <x v="0"/>
    <x v="2"/>
    <x v="1"/>
    <s v="null"/>
    <s v="Red"/>
    <n v="203.4"/>
    <n v="0"/>
    <x v="1288"/>
    <d v="2025-08-06T00:00:00"/>
    <x v="49"/>
    <n v="1.8"/>
    <n v="1.8"/>
    <b v="0"/>
    <s v="null"/>
    <s v="No Return"/>
    <n v="3661.2000000000003"/>
    <n v="2025"/>
    <s v="August"/>
    <n v="0"/>
    <n v="203.4"/>
    <n v="0"/>
    <s v="No Size"/>
    <x v="3"/>
    <x v="2"/>
    <x v="3"/>
  </r>
  <r>
    <x v="1343"/>
    <x v="1"/>
    <x v="6"/>
    <x v="1"/>
    <s v="XS"/>
    <s v="White"/>
    <n v="95.22"/>
    <n v="24.4"/>
    <x v="1289"/>
    <d v="2025-08-06T00:00:00"/>
    <x v="42"/>
    <n v="2.2999999999999998"/>
    <n v="2.2999999999999998"/>
    <b v="0"/>
    <s v="null"/>
    <s v="No Return"/>
    <n v="1871.6443200000001"/>
    <n v="2025"/>
    <s v="August"/>
    <n v="23.23368"/>
    <n v="71.986320000000006"/>
    <n v="0"/>
    <s v="XS"/>
    <x v="2"/>
    <x v="2"/>
    <x v="1"/>
  </r>
  <r>
    <x v="1344"/>
    <x v="5"/>
    <x v="4"/>
    <x v="2"/>
    <s v="XL"/>
    <s v="Red"/>
    <n v="173.88"/>
    <n v="31.6"/>
    <x v="1290"/>
    <d v="2025-08-06T00:00:00"/>
    <x v="20"/>
    <n v="3.2"/>
    <n v="3.2"/>
    <b v="0"/>
    <s v="null"/>
    <s v="No Return"/>
    <n v="594.66959999999995"/>
    <n v="2025"/>
    <s v="August"/>
    <n v="54.946080000000002"/>
    <n v="118.93391999999999"/>
    <n v="0"/>
    <s v="XL"/>
    <x v="1"/>
    <x v="1"/>
    <x v="0"/>
  </r>
  <r>
    <x v="1345"/>
    <x v="5"/>
    <x v="4"/>
    <x v="1"/>
    <s v="L"/>
    <s v="Beige"/>
    <n v="160.05000000000001"/>
    <n v="0"/>
    <x v="1291"/>
    <d v="2025-08-06T00:00:00"/>
    <x v="39"/>
    <n v="4"/>
    <n v="4"/>
    <b v="0"/>
    <s v="null"/>
    <s v="No Return"/>
    <n v="3681.15"/>
    <n v="2025"/>
    <s v="August"/>
    <n v="0"/>
    <n v="160.05000000000001"/>
    <n v="0"/>
    <s v="L"/>
    <x v="2"/>
    <x v="2"/>
    <x v="2"/>
  </r>
  <r>
    <x v="1346"/>
    <x v="1"/>
    <x v="7"/>
    <x v="1"/>
    <s v="XS"/>
    <s v="Blue"/>
    <n v="59.53"/>
    <n v="0"/>
    <x v="1292"/>
    <d v="2025-08-06T00:00:00"/>
    <x v="18"/>
    <n v="1.5"/>
    <n v="1.5"/>
    <b v="0"/>
    <s v="null"/>
    <s v="No Return"/>
    <n v="1666.8400000000001"/>
    <n v="2025"/>
    <s v="August"/>
    <n v="0"/>
    <n v="59.53"/>
    <n v="0"/>
    <s v="XS"/>
    <x v="2"/>
    <x v="2"/>
    <x v="3"/>
  </r>
  <r>
    <x v="1347"/>
    <x v="5"/>
    <x v="3"/>
    <x v="2"/>
    <s v="XS"/>
    <s v="Blue"/>
    <n v="155.32"/>
    <n v="0"/>
    <x v="1293"/>
    <d v="2025-08-06T00:00:00"/>
    <x v="32"/>
    <n v="4.0999999999999996"/>
    <n v="4.0999999999999996"/>
    <b v="0"/>
    <s v="null"/>
    <s v="No Return"/>
    <n v="2951.08"/>
    <n v="2025"/>
    <s v="August"/>
    <n v="0"/>
    <n v="155.32"/>
    <n v="0"/>
    <s v="XS"/>
    <x v="3"/>
    <x v="2"/>
    <x v="2"/>
  </r>
  <r>
    <x v="1348"/>
    <x v="4"/>
    <x v="7"/>
    <x v="0"/>
    <s v="XL"/>
    <s v="Black"/>
    <n v="29.65"/>
    <n v="41"/>
    <x v="1294"/>
    <d v="2024-08-26T00:00:00"/>
    <x v="30"/>
    <n v="4.5"/>
    <n v="4.5"/>
    <b v="1"/>
    <s v="Quality Issue"/>
    <s v="Quality Issue"/>
    <n v="367.36350000000004"/>
    <n v="2024"/>
    <s v="August"/>
    <n v="12.156499999999999"/>
    <n v="17.493500000000001"/>
    <n v="1"/>
    <s v="XL"/>
    <x v="2"/>
    <x v="2"/>
    <x v="2"/>
  </r>
  <r>
    <x v="1349"/>
    <x v="0"/>
    <x v="3"/>
    <x v="1"/>
    <s v="XXL"/>
    <s v="Brown"/>
    <n v="237.53"/>
    <n v="23.2"/>
    <x v="1295"/>
    <d v="2025-08-06T00:00:00"/>
    <x v="39"/>
    <n v="2.2000000000000002"/>
    <n v="2.2000000000000002"/>
    <b v="0"/>
    <s v="null"/>
    <s v="No Return"/>
    <n v="4195.7299200000007"/>
    <n v="2025"/>
    <s v="August"/>
    <n v="55.106959999999994"/>
    <n v="182.42304000000001"/>
    <n v="0"/>
    <s v="XXL"/>
    <x v="2"/>
    <x v="2"/>
    <x v="1"/>
  </r>
  <r>
    <x v="1350"/>
    <x v="0"/>
    <x v="5"/>
    <x v="3"/>
    <s v="M"/>
    <s v="Pink"/>
    <n v="81.67"/>
    <n v="0"/>
    <x v="1296"/>
    <d v="2025-08-06T00:00:00"/>
    <x v="40"/>
    <n v="3.1"/>
    <n v="3.1"/>
    <b v="1"/>
    <s v="Damaged"/>
    <s v="Damaged"/>
    <n v="2776.78"/>
    <n v="2025"/>
    <s v="August"/>
    <n v="0"/>
    <n v="81.67"/>
    <n v="1"/>
    <s v="M"/>
    <x v="0"/>
    <x v="2"/>
    <x v="0"/>
  </r>
  <r>
    <x v="1351"/>
    <x v="4"/>
    <x v="2"/>
    <x v="0"/>
    <s v="M"/>
    <s v="Beige"/>
    <n v="37.07"/>
    <n v="0"/>
    <x v="1297"/>
    <d v="2025-05-01T00:00:00"/>
    <x v="28"/>
    <s v="null"/>
    <n v="3"/>
    <b v="0"/>
    <s v="null"/>
    <s v="No Return"/>
    <n v="481.91"/>
    <n v="2025"/>
    <s v="May"/>
    <n v="0"/>
    <n v="37.07"/>
    <n v="0"/>
    <s v="M"/>
    <x v="3"/>
    <x v="1"/>
    <x v="0"/>
  </r>
  <r>
    <x v="1352"/>
    <x v="1"/>
    <x v="1"/>
    <x v="2"/>
    <s v="XXL"/>
    <s v="Purple"/>
    <n v="80.97"/>
    <n v="0"/>
    <x v="1298"/>
    <d v="2025-08-06T00:00:00"/>
    <x v="28"/>
    <s v="null"/>
    <n v="3"/>
    <b v="0"/>
    <s v="null"/>
    <s v="No Return"/>
    <n v="1052.6099999999999"/>
    <n v="2025"/>
    <s v="August"/>
    <n v="0"/>
    <n v="80.97"/>
    <n v="0"/>
    <s v="XXL"/>
    <x v="3"/>
    <x v="1"/>
    <x v="0"/>
  </r>
  <r>
    <x v="1353"/>
    <x v="2"/>
    <x v="0"/>
    <x v="0"/>
    <s v="null"/>
    <s v="Gray"/>
    <n v="77.680000000000007"/>
    <n v="29.9"/>
    <x v="205"/>
    <d v="2025-07-24T00:00:00"/>
    <x v="27"/>
    <n v="4"/>
    <n v="4"/>
    <b v="1"/>
    <s v="Damaged"/>
    <s v="Damaged"/>
    <n v="1796.9714400000005"/>
    <n v="2025"/>
    <s v="July"/>
    <n v="23.226320000000001"/>
    <n v="54.453680000000013"/>
    <n v="1"/>
    <s v="No Size"/>
    <x v="0"/>
    <x v="2"/>
    <x v="2"/>
  </r>
  <r>
    <x v="1354"/>
    <x v="1"/>
    <x v="2"/>
    <x v="3"/>
    <s v="XXL"/>
    <s v="Green"/>
    <n v="117.58"/>
    <n v="1"/>
    <x v="1299"/>
    <d v="2025-08-06T00:00:00"/>
    <x v="33"/>
    <n v="3.3"/>
    <n v="3.3"/>
    <b v="0"/>
    <s v="null"/>
    <s v="No Return"/>
    <n v="3142.9133999999999"/>
    <n v="2025"/>
    <s v="August"/>
    <n v="1.1758"/>
    <n v="116.4042"/>
    <n v="0"/>
    <s v="XXL"/>
    <x v="2"/>
    <x v="2"/>
    <x v="0"/>
  </r>
  <r>
    <x v="1355"/>
    <x v="0"/>
    <x v="3"/>
    <x v="2"/>
    <s v="XL"/>
    <s v="Blue"/>
    <n v="130.09"/>
    <n v="28.3"/>
    <x v="753"/>
    <d v="2025-08-06T00:00:00"/>
    <x v="44"/>
    <n v="2.2999999999999998"/>
    <n v="2.2999999999999998"/>
    <b v="0"/>
    <s v="null"/>
    <s v="No Return"/>
    <n v="3824.2557299999999"/>
    <n v="2025"/>
    <s v="August"/>
    <n v="36.815470000000005"/>
    <n v="93.274529999999999"/>
    <n v="0"/>
    <s v="XL"/>
    <x v="0"/>
    <x v="0"/>
    <x v="1"/>
  </r>
  <r>
    <x v="1356"/>
    <x v="1"/>
    <x v="1"/>
    <x v="2"/>
    <s v="XS"/>
    <s v="Purple"/>
    <n v="63.69"/>
    <n v="0"/>
    <x v="1300"/>
    <d v="2025-08-06T00:00:00"/>
    <x v="26"/>
    <n v="3"/>
    <n v="3"/>
    <b v="0"/>
    <s v="null"/>
    <s v="No Return"/>
    <n v="700.58999999999992"/>
    <n v="2025"/>
    <s v="August"/>
    <n v="0"/>
    <n v="63.69"/>
    <n v="0"/>
    <s v="XS"/>
    <x v="3"/>
    <x v="1"/>
    <x v="0"/>
  </r>
  <r>
    <x v="1357"/>
    <x v="0"/>
    <x v="2"/>
    <x v="0"/>
    <s v="XL"/>
    <s v="Red"/>
    <n v="135.02000000000001"/>
    <n v="0"/>
    <x v="1301"/>
    <d v="2025-07-30T00:00:00"/>
    <x v="17"/>
    <n v="3.4"/>
    <n v="3.4"/>
    <b v="1"/>
    <s v="Changed Mind"/>
    <s v="Changed Mind"/>
    <n v="3375.5000000000005"/>
    <n v="2025"/>
    <s v="July"/>
    <n v="0"/>
    <n v="135.02000000000001"/>
    <n v="1"/>
    <s v="XL"/>
    <x v="2"/>
    <x v="2"/>
    <x v="0"/>
  </r>
  <r>
    <x v="1358"/>
    <x v="2"/>
    <x v="4"/>
    <x v="1"/>
    <s v="null"/>
    <s v="Beige"/>
    <n v="45.37"/>
    <n v="0"/>
    <x v="1302"/>
    <d v="2025-08-06T00:00:00"/>
    <x v="32"/>
    <n v="1.1000000000000001"/>
    <n v="1.1000000000000001"/>
    <b v="0"/>
    <s v="null"/>
    <s v="No Return"/>
    <n v="862.03"/>
    <n v="2025"/>
    <s v="August"/>
    <n v="0"/>
    <n v="45.37"/>
    <n v="0"/>
    <s v="No Size"/>
    <x v="3"/>
    <x v="2"/>
    <x v="3"/>
  </r>
  <r>
    <x v="1359"/>
    <x v="4"/>
    <x v="0"/>
    <x v="1"/>
    <s v="XL"/>
    <s v="Brown"/>
    <n v="51.17"/>
    <n v="8"/>
    <x v="1303"/>
    <d v="2025-08-06T00:00:00"/>
    <x v="11"/>
    <s v="null"/>
    <n v="3"/>
    <b v="0"/>
    <s v="null"/>
    <s v="No Return"/>
    <n v="329.53480000000002"/>
    <n v="2025"/>
    <s v="August"/>
    <n v="4.0936000000000003"/>
    <n v="47.076400000000007"/>
    <n v="0"/>
    <s v="XL"/>
    <x v="1"/>
    <x v="1"/>
    <x v="0"/>
  </r>
  <r>
    <x v="1360"/>
    <x v="5"/>
    <x v="7"/>
    <x v="3"/>
    <s v="XXL"/>
    <s v="Brown"/>
    <n v="49.34"/>
    <n v="5.5"/>
    <x v="1304"/>
    <d v="2025-08-06T00:00:00"/>
    <x v="4"/>
    <n v="4.3"/>
    <n v="4.3"/>
    <b v="0"/>
    <s v="null"/>
    <s v="No Return"/>
    <n v="466.26300000000003"/>
    <n v="2025"/>
    <s v="August"/>
    <n v="2.7137000000000002"/>
    <n v="46.626300000000001"/>
    <n v="0"/>
    <s v="XXL"/>
    <x v="3"/>
    <x v="1"/>
    <x v="2"/>
  </r>
  <r>
    <x v="1361"/>
    <x v="3"/>
    <x v="1"/>
    <x v="0"/>
    <s v="S"/>
    <s v="Green"/>
    <n v="119.78"/>
    <n v="0"/>
    <x v="640"/>
    <d v="2025-06-10T00:00:00"/>
    <x v="24"/>
    <s v="null"/>
    <n v="3"/>
    <b v="0"/>
    <s v="null"/>
    <s v="No Return"/>
    <n v="4791.2"/>
    <n v="2025"/>
    <s v="June"/>
    <n v="0"/>
    <n v="119.78"/>
    <n v="0"/>
    <s v="S"/>
    <x v="0"/>
    <x v="0"/>
    <x v="0"/>
  </r>
  <r>
    <x v="1362"/>
    <x v="1"/>
    <x v="2"/>
    <x v="0"/>
    <s v="S"/>
    <s v="Gray"/>
    <n v="77.3"/>
    <n v="35.1"/>
    <x v="1305"/>
    <d v="2025-07-26T00:00:00"/>
    <x v="13"/>
    <s v="null"/>
    <n v="3"/>
    <b v="0"/>
    <s v="null"/>
    <s v="No Return"/>
    <n v="802.68319999999994"/>
    <n v="2025"/>
    <s v="July"/>
    <n v="27.132300000000001"/>
    <n v="50.167699999999996"/>
    <n v="0"/>
    <s v="S"/>
    <x v="3"/>
    <x v="2"/>
    <x v="0"/>
  </r>
  <r>
    <x v="1363"/>
    <x v="1"/>
    <x v="6"/>
    <x v="2"/>
    <s v="XS"/>
    <s v="Red"/>
    <n v="72.69"/>
    <n v="0"/>
    <x v="1306"/>
    <d v="2025-08-06T00:00:00"/>
    <x v="19"/>
    <s v="null"/>
    <n v="3"/>
    <b v="0"/>
    <s v="null"/>
    <s v="No Return"/>
    <n v="436.14"/>
    <n v="2025"/>
    <s v="August"/>
    <n v="0"/>
    <n v="72.69"/>
    <n v="0"/>
    <s v="XS"/>
    <x v="1"/>
    <x v="1"/>
    <x v="0"/>
  </r>
  <r>
    <x v="1364"/>
    <x v="3"/>
    <x v="6"/>
    <x v="2"/>
    <s v="XL"/>
    <s v="Brown"/>
    <n v="117.57"/>
    <n v="0"/>
    <x v="1307"/>
    <d v="2025-08-06T00:00:00"/>
    <x v="35"/>
    <n v="4.8"/>
    <n v="4.8"/>
    <b v="0"/>
    <s v="null"/>
    <s v="No Return"/>
    <n v="3527.1"/>
    <n v="2025"/>
    <s v="August"/>
    <n v="0"/>
    <n v="117.57"/>
    <n v="0"/>
    <s v="XL"/>
    <x v="0"/>
    <x v="2"/>
    <x v="2"/>
  </r>
  <r>
    <x v="1365"/>
    <x v="0"/>
    <x v="7"/>
    <x v="0"/>
    <s v="S"/>
    <s v="Green"/>
    <n v="161.25"/>
    <n v="48.4"/>
    <x v="1308"/>
    <d v="2024-11-11T00:00:00"/>
    <x v="23"/>
    <s v="null"/>
    <n v="3"/>
    <b v="0"/>
    <s v="null"/>
    <s v="No Return"/>
    <n v="2662.56"/>
    <n v="2024"/>
    <s v="November"/>
    <n v="78.045000000000002"/>
    <n v="83.204999999999998"/>
    <n v="0"/>
    <s v="S"/>
    <x v="0"/>
    <x v="2"/>
    <x v="0"/>
  </r>
  <r>
    <x v="1366"/>
    <x v="3"/>
    <x v="5"/>
    <x v="2"/>
    <s v="S"/>
    <s v="Purple"/>
    <n v="158.01"/>
    <n v="0"/>
    <x v="1309"/>
    <d v="2025-08-06T00:00:00"/>
    <x v="32"/>
    <n v="2.6"/>
    <n v="2.6"/>
    <b v="0"/>
    <s v="null"/>
    <s v="No Return"/>
    <n v="3002.1899999999996"/>
    <n v="2025"/>
    <s v="August"/>
    <n v="0"/>
    <n v="158.01"/>
    <n v="0"/>
    <s v="S"/>
    <x v="3"/>
    <x v="2"/>
    <x v="1"/>
  </r>
  <r>
    <x v="1367"/>
    <x v="1"/>
    <x v="5"/>
    <x v="3"/>
    <s v="L"/>
    <s v="Blue"/>
    <n v="60.92"/>
    <n v="0"/>
    <x v="1310"/>
    <d v="2025-08-06T00:00:00"/>
    <x v="17"/>
    <s v="null"/>
    <n v="3"/>
    <b v="1"/>
    <s v="Quality Issue"/>
    <s v="Quality Issue"/>
    <n v="1523"/>
    <n v="2025"/>
    <s v="August"/>
    <n v="0"/>
    <n v="60.92"/>
    <n v="1"/>
    <s v="L"/>
    <x v="2"/>
    <x v="2"/>
    <x v="0"/>
  </r>
  <r>
    <x v="1368"/>
    <x v="3"/>
    <x v="4"/>
    <x v="3"/>
    <s v="XL"/>
    <s v="Gray"/>
    <n v="122.03"/>
    <n v="25.2"/>
    <x v="1311"/>
    <d v="2025-08-06T00:00:00"/>
    <x v="30"/>
    <n v="4.7"/>
    <n v="4.7"/>
    <b v="0"/>
    <s v="null"/>
    <s v="No Return"/>
    <n v="1916.8472400000001"/>
    <n v="2025"/>
    <s v="August"/>
    <n v="30.751560000000001"/>
    <n v="91.278440000000003"/>
    <n v="0"/>
    <s v="XL"/>
    <x v="2"/>
    <x v="2"/>
    <x v="2"/>
  </r>
  <r>
    <x v="1369"/>
    <x v="3"/>
    <x v="3"/>
    <x v="0"/>
    <s v="S"/>
    <s v="Brown"/>
    <n v="109.15"/>
    <n v="0"/>
    <x v="1312"/>
    <d v="2024-11-11T00:00:00"/>
    <x v="26"/>
    <s v="null"/>
    <n v="3"/>
    <b v="0"/>
    <s v="null"/>
    <s v="No Return"/>
    <n v="1200.6500000000001"/>
    <n v="2024"/>
    <s v="November"/>
    <n v="0"/>
    <n v="109.15"/>
    <n v="0"/>
    <s v="S"/>
    <x v="3"/>
    <x v="1"/>
    <x v="0"/>
  </r>
  <r>
    <x v="1370"/>
    <x v="4"/>
    <x v="5"/>
    <x v="2"/>
    <s v="M"/>
    <s v="Beige"/>
    <n v="60.97"/>
    <n v="0"/>
    <x v="1313"/>
    <d v="2025-08-06T00:00:00"/>
    <x v="48"/>
    <n v="4.5"/>
    <n v="4.5"/>
    <b v="0"/>
    <s v="null"/>
    <s v="No Return"/>
    <n v="1768.1299999999999"/>
    <n v="2025"/>
    <s v="August"/>
    <n v="0"/>
    <n v="60.97"/>
    <n v="0"/>
    <s v="M"/>
    <x v="2"/>
    <x v="2"/>
    <x v="2"/>
  </r>
  <r>
    <x v="1371"/>
    <x v="2"/>
    <x v="1"/>
    <x v="3"/>
    <s v="null"/>
    <s v="Pink"/>
    <n v="64.87"/>
    <n v="35.299999999999997"/>
    <x v="1314"/>
    <d v="2025-08-06T00:00:00"/>
    <x v="43"/>
    <n v="4.2"/>
    <n v="4.2"/>
    <b v="1"/>
    <s v="Size Issue"/>
    <s v="Size Issue"/>
    <n v="503.65068000000008"/>
    <n v="2025"/>
    <s v="August"/>
    <n v="22.89911"/>
    <n v="41.970890000000004"/>
    <n v="1"/>
    <s v="No Size"/>
    <x v="3"/>
    <x v="1"/>
    <x v="2"/>
  </r>
  <r>
    <x v="1372"/>
    <x v="3"/>
    <x v="3"/>
    <x v="2"/>
    <s v="S"/>
    <s v="Pink"/>
    <n v="151.35"/>
    <n v="0"/>
    <x v="1315"/>
    <d v="2025-08-06T00:00:00"/>
    <x v="49"/>
    <s v="null"/>
    <n v="3"/>
    <b v="0"/>
    <s v="null"/>
    <s v="No Return"/>
    <n v="2724.2999999999997"/>
    <n v="2025"/>
    <s v="August"/>
    <n v="0"/>
    <n v="151.35"/>
    <n v="0"/>
    <s v="S"/>
    <x v="3"/>
    <x v="2"/>
    <x v="0"/>
  </r>
  <r>
    <x v="1373"/>
    <x v="2"/>
    <x v="6"/>
    <x v="1"/>
    <s v="null"/>
    <s v="Blue"/>
    <n v="72.900000000000006"/>
    <n v="44"/>
    <x v="1316"/>
    <d v="2025-08-06T00:00:00"/>
    <x v="17"/>
    <n v="3"/>
    <n v="3"/>
    <b v="0"/>
    <s v="null"/>
    <s v="No Return"/>
    <n v="1020.6000000000001"/>
    <n v="2025"/>
    <s v="August"/>
    <n v="32.076000000000001"/>
    <n v="40.824000000000005"/>
    <n v="0"/>
    <s v="No Size"/>
    <x v="2"/>
    <x v="2"/>
    <x v="0"/>
  </r>
  <r>
    <x v="1374"/>
    <x v="2"/>
    <x v="6"/>
    <x v="1"/>
    <s v="null"/>
    <s v="Purple"/>
    <n v="79.48"/>
    <n v="0"/>
    <x v="1317"/>
    <d v="2025-08-06T00:00:00"/>
    <x v="1"/>
    <n v="3.3"/>
    <n v="3.3"/>
    <b v="0"/>
    <s v="null"/>
    <s v="No Return"/>
    <n v="158.96"/>
    <n v="2025"/>
    <s v="August"/>
    <n v="0"/>
    <n v="79.48"/>
    <n v="0"/>
    <s v="No Size"/>
    <x v="1"/>
    <x v="1"/>
    <x v="0"/>
  </r>
  <r>
    <x v="1375"/>
    <x v="3"/>
    <x v="3"/>
    <x v="2"/>
    <s v="M"/>
    <s v="Beige"/>
    <n v="122.77"/>
    <n v="59.8"/>
    <x v="1318"/>
    <d v="2025-08-06T00:00:00"/>
    <x v="27"/>
    <n v="4"/>
    <n v="4"/>
    <b v="0"/>
    <s v="null"/>
    <s v="No Return"/>
    <n v="1628.6668200000001"/>
    <n v="2025"/>
    <s v="August"/>
    <n v="73.416460000000001"/>
    <n v="49.353540000000002"/>
    <n v="0"/>
    <s v="M"/>
    <x v="0"/>
    <x v="2"/>
    <x v="2"/>
  </r>
  <r>
    <x v="1376"/>
    <x v="4"/>
    <x v="7"/>
    <x v="3"/>
    <s v="XL"/>
    <s v="Black"/>
    <n v="79.61"/>
    <n v="0"/>
    <x v="1319"/>
    <d v="2025-08-06T00:00:00"/>
    <x v="48"/>
    <n v="3.7"/>
    <n v="3.7"/>
    <b v="0"/>
    <s v="null"/>
    <s v="No Return"/>
    <n v="2308.69"/>
    <n v="2025"/>
    <s v="August"/>
    <n v="0"/>
    <n v="79.61"/>
    <n v="0"/>
    <s v="XL"/>
    <x v="2"/>
    <x v="2"/>
    <x v="0"/>
  </r>
  <r>
    <x v="1377"/>
    <x v="4"/>
    <x v="1"/>
    <x v="1"/>
    <s v="L"/>
    <s v="White"/>
    <n v="60.13"/>
    <n v="0"/>
    <x v="1320"/>
    <d v="2025-08-06T00:00:00"/>
    <x v="33"/>
    <s v="null"/>
    <n v="3"/>
    <b v="0"/>
    <s v="null"/>
    <s v="No Return"/>
    <n v="1623.51"/>
    <n v="2025"/>
    <s v="August"/>
    <n v="0"/>
    <n v="60.13"/>
    <n v="0"/>
    <s v="L"/>
    <x v="2"/>
    <x v="2"/>
    <x v="0"/>
  </r>
  <r>
    <x v="1378"/>
    <x v="2"/>
    <x v="6"/>
    <x v="1"/>
    <s v="null"/>
    <s v="Gray"/>
    <n v="72.260000000000005"/>
    <n v="41"/>
    <x v="1321"/>
    <d v="2025-08-06T00:00:00"/>
    <x v="9"/>
    <n v="3.5"/>
    <n v="3.5"/>
    <b v="0"/>
    <s v="null"/>
    <s v="No Return"/>
    <n v="1833.2362000000003"/>
    <n v="2025"/>
    <s v="August"/>
    <n v="29.6266"/>
    <n v="42.633400000000009"/>
    <n v="0"/>
    <s v="No Size"/>
    <x v="0"/>
    <x v="0"/>
    <x v="0"/>
  </r>
  <r>
    <x v="1379"/>
    <x v="4"/>
    <x v="3"/>
    <x v="3"/>
    <s v="XL"/>
    <s v="Green"/>
    <n v="66.38"/>
    <n v="17"/>
    <x v="1322"/>
    <d v="2025-08-06T00:00:00"/>
    <x v="47"/>
    <n v="4.9000000000000004"/>
    <n v="4.9000000000000004"/>
    <b v="1"/>
    <s v="Size Issue"/>
    <s v="Size Issue"/>
    <n v="1322.2895999999998"/>
    <n v="2025"/>
    <s v="August"/>
    <n v="11.284599999999999"/>
    <n v="55.095399999999991"/>
    <n v="1"/>
    <s v="XL"/>
    <x v="2"/>
    <x v="2"/>
    <x v="2"/>
  </r>
  <r>
    <x v="1380"/>
    <x v="0"/>
    <x v="5"/>
    <x v="0"/>
    <s v="XS"/>
    <s v="Beige"/>
    <n v="100.27"/>
    <n v="0"/>
    <x v="1323"/>
    <d v="2025-03-03T00:00:00"/>
    <x v="0"/>
    <n v="3.1"/>
    <n v="3.1"/>
    <b v="0"/>
    <s v="null"/>
    <s v="No Return"/>
    <n v="3709.99"/>
    <n v="2025"/>
    <s v="March"/>
    <n v="0"/>
    <n v="100.27"/>
    <n v="0"/>
    <s v="XS"/>
    <x v="0"/>
    <x v="0"/>
    <x v="0"/>
  </r>
  <r>
    <x v="1381"/>
    <x v="5"/>
    <x v="0"/>
    <x v="3"/>
    <s v="S"/>
    <s v="Beige"/>
    <n v="116.09"/>
    <n v="52.8"/>
    <x v="95"/>
    <d v="2025-08-06T00:00:00"/>
    <x v="2"/>
    <s v="null"/>
    <n v="3"/>
    <b v="0"/>
    <s v="null"/>
    <s v="No Return"/>
    <n v="1205.47856"/>
    <n v="2025"/>
    <s v="August"/>
    <n v="61.295520000000003"/>
    <n v="54.79448"/>
    <n v="0"/>
    <s v="S"/>
    <x v="2"/>
    <x v="2"/>
    <x v="0"/>
  </r>
  <r>
    <x v="1382"/>
    <x v="0"/>
    <x v="3"/>
    <x v="2"/>
    <s v="S"/>
    <s v="White"/>
    <n v="80.709999999999994"/>
    <n v="0.9"/>
    <x v="1002"/>
    <d v="2025-08-06T00:00:00"/>
    <x v="26"/>
    <n v="1.1000000000000001"/>
    <n v="1.1000000000000001"/>
    <b v="0"/>
    <s v="null"/>
    <s v="No Return"/>
    <n v="879.81970999999999"/>
    <n v="2025"/>
    <s v="August"/>
    <n v="0.72638999999999998"/>
    <n v="79.983609999999999"/>
    <n v="0"/>
    <s v="S"/>
    <x v="3"/>
    <x v="1"/>
    <x v="3"/>
  </r>
  <r>
    <x v="1383"/>
    <x v="5"/>
    <x v="2"/>
    <x v="3"/>
    <s v="M"/>
    <s v="Blue"/>
    <n v="175.11"/>
    <n v="0"/>
    <x v="1324"/>
    <d v="2025-08-06T00:00:00"/>
    <x v="10"/>
    <n v="2.9"/>
    <n v="2.9"/>
    <b v="0"/>
    <s v="null"/>
    <s v="No Return"/>
    <n v="6829.2900000000009"/>
    <n v="2025"/>
    <s v="August"/>
    <n v="0"/>
    <n v="175.11"/>
    <n v="0"/>
    <s v="M"/>
    <x v="0"/>
    <x v="0"/>
    <x v="1"/>
  </r>
  <r>
    <x v="1384"/>
    <x v="5"/>
    <x v="3"/>
    <x v="2"/>
    <s v="XS"/>
    <s v="Brown"/>
    <n v="122.35"/>
    <n v="37"/>
    <x v="1325"/>
    <d v="2025-08-06T00:00:00"/>
    <x v="17"/>
    <s v="null"/>
    <n v="3"/>
    <b v="0"/>
    <s v="null"/>
    <s v="No Return"/>
    <n v="1927.0125"/>
    <n v="2025"/>
    <s v="August"/>
    <n v="45.269500000000001"/>
    <n v="77.080500000000001"/>
    <n v="0"/>
    <s v="XS"/>
    <x v="2"/>
    <x v="2"/>
    <x v="0"/>
  </r>
  <r>
    <x v="1385"/>
    <x v="3"/>
    <x v="1"/>
    <x v="1"/>
    <s v="S"/>
    <s v="Blue"/>
    <n v="127.99"/>
    <n v="0"/>
    <x v="137"/>
    <d v="2025-08-06T00:00:00"/>
    <x v="7"/>
    <n v="2.7"/>
    <n v="2.7"/>
    <b v="0"/>
    <s v="null"/>
    <s v="No Return"/>
    <n v="1791.86"/>
    <n v="2025"/>
    <s v="August"/>
    <n v="0"/>
    <n v="127.99"/>
    <n v="0"/>
    <s v="S"/>
    <x v="3"/>
    <x v="1"/>
    <x v="1"/>
  </r>
  <r>
    <x v="1386"/>
    <x v="4"/>
    <x v="0"/>
    <x v="3"/>
    <s v="S"/>
    <s v="Brown"/>
    <n v="101.07"/>
    <n v="4.5999999999999996"/>
    <x v="1326"/>
    <d v="2025-08-06T00:00:00"/>
    <x v="32"/>
    <n v="4.7"/>
    <n v="4.7"/>
    <b v="0"/>
    <s v="null"/>
    <s v="No Return"/>
    <n v="1831.9948199999999"/>
    <n v="2025"/>
    <s v="August"/>
    <n v="4.6492199999999997"/>
    <n v="96.420779999999993"/>
    <n v="0"/>
    <s v="S"/>
    <x v="3"/>
    <x v="2"/>
    <x v="2"/>
  </r>
  <r>
    <x v="1387"/>
    <x v="4"/>
    <x v="7"/>
    <x v="1"/>
    <s v="L"/>
    <s v="Brown"/>
    <n v="41.83"/>
    <n v="44.1"/>
    <x v="1327"/>
    <d v="2025-08-06T00:00:00"/>
    <x v="19"/>
    <n v="2.4"/>
    <n v="2.4"/>
    <b v="0"/>
    <s v="null"/>
    <s v="No Return"/>
    <n v="140.29781999999997"/>
    <n v="2025"/>
    <s v="August"/>
    <n v="18.447029999999998"/>
    <n v="23.382969999999997"/>
    <n v="0"/>
    <s v="L"/>
    <x v="1"/>
    <x v="1"/>
    <x v="1"/>
  </r>
  <r>
    <x v="1388"/>
    <x v="3"/>
    <x v="4"/>
    <x v="0"/>
    <s v="M"/>
    <s v="Green"/>
    <n v="147.52000000000001"/>
    <n v="0"/>
    <x v="1328"/>
    <d v="2025-01-08T00:00:00"/>
    <x v="44"/>
    <n v="4"/>
    <n v="4"/>
    <b v="0"/>
    <s v="null"/>
    <s v="No Return"/>
    <n v="6048.3200000000006"/>
    <n v="2025"/>
    <s v="January"/>
    <n v="0"/>
    <n v="147.52000000000001"/>
    <n v="0"/>
    <s v="M"/>
    <x v="0"/>
    <x v="0"/>
    <x v="2"/>
  </r>
  <r>
    <x v="1389"/>
    <x v="1"/>
    <x v="2"/>
    <x v="2"/>
    <s v="S"/>
    <s v="Gray"/>
    <n v="85.94"/>
    <n v="0"/>
    <x v="385"/>
    <d v="2025-08-06T00:00:00"/>
    <x v="37"/>
    <n v="1.5"/>
    <n v="1.5"/>
    <b v="0"/>
    <s v="null"/>
    <s v="No Return"/>
    <n v="4211.0599999999995"/>
    <n v="2025"/>
    <s v="August"/>
    <n v="0"/>
    <n v="85.94"/>
    <n v="0"/>
    <s v="S"/>
    <x v="0"/>
    <x v="0"/>
    <x v="3"/>
  </r>
  <r>
    <x v="1390"/>
    <x v="5"/>
    <x v="6"/>
    <x v="1"/>
    <s v="XXL"/>
    <s v="Green"/>
    <n v="115.61"/>
    <n v="0"/>
    <x v="1329"/>
    <d v="2025-08-06T00:00:00"/>
    <x v="31"/>
    <n v="1.8"/>
    <n v="1.8"/>
    <b v="0"/>
    <s v="null"/>
    <s v="No Return"/>
    <n v="4046.35"/>
    <n v="2025"/>
    <s v="August"/>
    <n v="0"/>
    <n v="115.61"/>
    <n v="0"/>
    <s v="XXL"/>
    <x v="0"/>
    <x v="2"/>
    <x v="3"/>
  </r>
  <r>
    <x v="1391"/>
    <x v="0"/>
    <x v="5"/>
    <x v="1"/>
    <s v="XS"/>
    <s v="Pink"/>
    <n v="90.58"/>
    <n v="0"/>
    <x v="1330"/>
    <d v="2025-08-06T00:00:00"/>
    <x v="14"/>
    <n v="1"/>
    <n v="1"/>
    <b v="0"/>
    <s v="null"/>
    <s v="No Return"/>
    <n v="90.58"/>
    <n v="2025"/>
    <s v="August"/>
    <n v="0"/>
    <n v="90.58"/>
    <n v="0"/>
    <s v="XS"/>
    <x v="1"/>
    <x v="1"/>
    <x v="3"/>
  </r>
  <r>
    <x v="1392"/>
    <x v="1"/>
    <x v="6"/>
    <x v="0"/>
    <s v="S"/>
    <s v="Red"/>
    <n v="64.84"/>
    <n v="0"/>
    <x v="1331"/>
    <d v="2024-10-26T00:00:00"/>
    <x v="17"/>
    <n v="3.9"/>
    <n v="3.9"/>
    <b v="0"/>
    <s v="null"/>
    <s v="No Return"/>
    <n v="1621"/>
    <n v="2024"/>
    <s v="October"/>
    <n v="0"/>
    <n v="64.84"/>
    <n v="0"/>
    <s v="S"/>
    <x v="2"/>
    <x v="2"/>
    <x v="0"/>
  </r>
  <r>
    <x v="1393"/>
    <x v="4"/>
    <x v="2"/>
    <x v="3"/>
    <s v="XS"/>
    <s v="Black"/>
    <n v="37.270000000000003"/>
    <n v="0"/>
    <x v="1332"/>
    <d v="2025-08-06T00:00:00"/>
    <x v="33"/>
    <n v="2.8"/>
    <n v="2.8"/>
    <b v="1"/>
    <s v="Changed Mind"/>
    <s v="Changed Mind"/>
    <n v="1006.2900000000001"/>
    <n v="2025"/>
    <s v="August"/>
    <n v="0"/>
    <n v="37.270000000000003"/>
    <n v="1"/>
    <s v="XS"/>
    <x v="2"/>
    <x v="2"/>
    <x v="1"/>
  </r>
  <r>
    <x v="1394"/>
    <x v="1"/>
    <x v="6"/>
    <x v="3"/>
    <s v="XL"/>
    <s v="Blue"/>
    <n v="90.48"/>
    <n v="55.2"/>
    <x v="1333"/>
    <d v="2025-08-06T00:00:00"/>
    <x v="42"/>
    <n v="3"/>
    <n v="3"/>
    <b v="0"/>
    <s v="null"/>
    <s v="No Return"/>
    <n v="1053.91104"/>
    <n v="2025"/>
    <s v="August"/>
    <n v="49.944960000000009"/>
    <n v="40.535039999999995"/>
    <n v="0"/>
    <s v="XL"/>
    <x v="2"/>
    <x v="2"/>
    <x v="0"/>
  </r>
  <r>
    <x v="1395"/>
    <x v="3"/>
    <x v="6"/>
    <x v="3"/>
    <s v="S"/>
    <s v="Green"/>
    <n v="159.62"/>
    <n v="58.4"/>
    <x v="1334"/>
    <d v="2025-08-06T00:00:00"/>
    <x v="41"/>
    <n v="1.1000000000000001"/>
    <n v="1.1000000000000001"/>
    <b v="0"/>
    <s v="null"/>
    <s v="No Return"/>
    <n v="2988.0864000000001"/>
    <n v="2025"/>
    <s v="August"/>
    <n v="93.21808"/>
    <n v="66.401920000000004"/>
    <n v="0"/>
    <s v="S"/>
    <x v="0"/>
    <x v="0"/>
    <x v="3"/>
  </r>
  <r>
    <x v="1396"/>
    <x v="3"/>
    <x v="5"/>
    <x v="3"/>
    <s v="L"/>
    <s v="Gray"/>
    <n v="81.459999999999994"/>
    <n v="58.8"/>
    <x v="965"/>
    <d v="2025-08-06T00:00:00"/>
    <x v="0"/>
    <n v="4.5999999999999996"/>
    <n v="4.5999999999999996"/>
    <b v="0"/>
    <s v="null"/>
    <s v="No Return"/>
    <n v="1241.7762400000001"/>
    <n v="2025"/>
    <s v="August"/>
    <n v="47.898479999999992"/>
    <n v="33.561520000000002"/>
    <n v="0"/>
    <s v="L"/>
    <x v="0"/>
    <x v="0"/>
    <x v="2"/>
  </r>
  <r>
    <x v="1397"/>
    <x v="3"/>
    <x v="7"/>
    <x v="1"/>
    <s v="XS"/>
    <s v="White"/>
    <n v="93.63"/>
    <n v="0"/>
    <x v="1335"/>
    <d v="2025-08-06T00:00:00"/>
    <x v="6"/>
    <n v="4.0999999999999996"/>
    <n v="4.0999999999999996"/>
    <b v="0"/>
    <s v="null"/>
    <s v="No Return"/>
    <n v="4400.6099999999997"/>
    <n v="2025"/>
    <s v="August"/>
    <n v="0"/>
    <n v="93.63"/>
    <n v="0"/>
    <s v="XS"/>
    <x v="0"/>
    <x v="0"/>
    <x v="2"/>
  </r>
  <r>
    <x v="1398"/>
    <x v="1"/>
    <x v="5"/>
    <x v="3"/>
    <s v="M"/>
    <s v="Brown"/>
    <n v="95.55"/>
    <n v="0"/>
    <x v="1336"/>
    <d v="2025-08-06T00:00:00"/>
    <x v="17"/>
    <n v="4.7"/>
    <n v="4.7"/>
    <b v="0"/>
    <s v="null"/>
    <s v="No Return"/>
    <n v="2388.75"/>
    <n v="2025"/>
    <s v="August"/>
    <n v="0"/>
    <n v="95.55"/>
    <n v="0"/>
    <s v="M"/>
    <x v="2"/>
    <x v="2"/>
    <x v="2"/>
  </r>
  <r>
    <x v="1399"/>
    <x v="0"/>
    <x v="0"/>
    <x v="1"/>
    <s v="M"/>
    <s v="White"/>
    <n v="146.44999999999999"/>
    <n v="0"/>
    <x v="1337"/>
    <d v="2025-08-06T00:00:00"/>
    <x v="41"/>
    <n v="3.4"/>
    <n v="3.4"/>
    <b v="0"/>
    <s v="null"/>
    <s v="No Return"/>
    <n v="6590.2499999999991"/>
    <n v="2025"/>
    <s v="August"/>
    <n v="0"/>
    <n v="146.44999999999999"/>
    <n v="0"/>
    <s v="M"/>
    <x v="0"/>
    <x v="0"/>
    <x v="0"/>
  </r>
  <r>
    <x v="1400"/>
    <x v="3"/>
    <x v="2"/>
    <x v="0"/>
    <s v="M"/>
    <s v="Blue"/>
    <n v="96.9"/>
    <n v="0"/>
    <x v="1338"/>
    <d v="2025-02-03T00:00:00"/>
    <x v="47"/>
    <n v="4.3"/>
    <n v="4.3"/>
    <b v="0"/>
    <s v="null"/>
    <s v="No Return"/>
    <n v="2325.6000000000004"/>
    <n v="2025"/>
    <s v="February"/>
    <n v="0"/>
    <n v="96.9"/>
    <n v="0"/>
    <s v="M"/>
    <x v="2"/>
    <x v="2"/>
    <x v="2"/>
  </r>
  <r>
    <x v="1401"/>
    <x v="1"/>
    <x v="2"/>
    <x v="2"/>
    <s v="XXL"/>
    <s v="Brown"/>
    <n v="71.83"/>
    <n v="0"/>
    <x v="1339"/>
    <d v="2025-08-06T00:00:00"/>
    <x v="16"/>
    <n v="4.5"/>
    <n v="4.5"/>
    <b v="0"/>
    <s v="null"/>
    <s v="No Return"/>
    <n v="3304.18"/>
    <n v="2025"/>
    <s v="August"/>
    <n v="0"/>
    <n v="71.83"/>
    <n v="0"/>
    <s v="XXL"/>
    <x v="0"/>
    <x v="0"/>
    <x v="2"/>
  </r>
  <r>
    <x v="1402"/>
    <x v="1"/>
    <x v="4"/>
    <x v="3"/>
    <s v="L"/>
    <s v="Navy"/>
    <n v="29.17"/>
    <n v="0"/>
    <x v="1340"/>
    <d v="2025-08-06T00:00:00"/>
    <x v="12"/>
    <n v="1.6"/>
    <n v="1.6"/>
    <b v="0"/>
    <s v="null"/>
    <s v="No Return"/>
    <n v="495.89000000000004"/>
    <n v="2025"/>
    <s v="August"/>
    <n v="0"/>
    <n v="29.17"/>
    <n v="0"/>
    <s v="L"/>
    <x v="3"/>
    <x v="2"/>
    <x v="3"/>
  </r>
  <r>
    <x v="1403"/>
    <x v="1"/>
    <x v="4"/>
    <x v="0"/>
    <s v="S"/>
    <s v="Green"/>
    <n v="31.3"/>
    <n v="43.6"/>
    <x v="1341"/>
    <d v="2025-03-06T00:00:00"/>
    <x v="30"/>
    <n v="4.4000000000000004"/>
    <n v="4.4000000000000004"/>
    <b v="0"/>
    <s v="null"/>
    <s v="No Return"/>
    <n v="370.71720000000005"/>
    <n v="2025"/>
    <s v="March"/>
    <n v="13.646800000000001"/>
    <n v="17.653200000000002"/>
    <n v="0"/>
    <s v="S"/>
    <x v="2"/>
    <x v="2"/>
    <x v="2"/>
  </r>
  <r>
    <x v="1404"/>
    <x v="2"/>
    <x v="0"/>
    <x v="2"/>
    <s v="null"/>
    <s v="Green"/>
    <n v="73.569999999999993"/>
    <n v="0"/>
    <x v="1342"/>
    <d v="2025-08-06T00:00:00"/>
    <x v="2"/>
    <n v="1.1000000000000001"/>
    <n v="1.1000000000000001"/>
    <b v="0"/>
    <s v="null"/>
    <s v="No Return"/>
    <n v="1618.54"/>
    <n v="2025"/>
    <s v="August"/>
    <n v="0"/>
    <n v="73.569999999999993"/>
    <n v="0"/>
    <s v="No Size"/>
    <x v="2"/>
    <x v="2"/>
    <x v="3"/>
  </r>
  <r>
    <x v="1405"/>
    <x v="3"/>
    <x v="3"/>
    <x v="3"/>
    <s v="null"/>
    <s v="Pink"/>
    <n v="75.95"/>
    <n v="0"/>
    <x v="1343"/>
    <d v="2025-08-06T00:00:00"/>
    <x v="7"/>
    <s v="null"/>
    <n v="3"/>
    <b v="0"/>
    <s v="null"/>
    <s v="No Return"/>
    <n v="1063.3"/>
    <n v="2025"/>
    <s v="August"/>
    <n v="0"/>
    <n v="75.95"/>
    <n v="0"/>
    <s v="No Size"/>
    <x v="3"/>
    <x v="1"/>
    <x v="0"/>
  </r>
  <r>
    <x v="1406"/>
    <x v="2"/>
    <x v="4"/>
    <x v="0"/>
    <s v="null"/>
    <s v="Green"/>
    <n v="79.040000000000006"/>
    <n v="0"/>
    <x v="1344"/>
    <d v="2024-10-03T00:00:00"/>
    <x v="18"/>
    <n v="4.7"/>
    <n v="4.7"/>
    <b v="0"/>
    <s v="null"/>
    <s v="No Return"/>
    <n v="2213.1200000000003"/>
    <n v="2024"/>
    <s v="October"/>
    <n v="0"/>
    <n v="79.040000000000006"/>
    <n v="0"/>
    <s v="No Size"/>
    <x v="2"/>
    <x v="2"/>
    <x v="2"/>
  </r>
  <r>
    <x v="1407"/>
    <x v="1"/>
    <x v="3"/>
    <x v="2"/>
    <s v="L"/>
    <s v="White"/>
    <n v="26.85"/>
    <n v="0"/>
    <x v="1345"/>
    <d v="2025-08-06T00:00:00"/>
    <x v="42"/>
    <s v="null"/>
    <n v="3"/>
    <b v="0"/>
    <s v="null"/>
    <s v="No Return"/>
    <n v="698.1"/>
    <n v="2025"/>
    <s v="August"/>
    <n v="0"/>
    <n v="26.85"/>
    <n v="0"/>
    <s v="L"/>
    <x v="2"/>
    <x v="2"/>
    <x v="0"/>
  </r>
  <r>
    <x v="1408"/>
    <x v="5"/>
    <x v="5"/>
    <x v="0"/>
    <s v="L"/>
    <s v="Gray"/>
    <n v="126.21"/>
    <n v="29.2"/>
    <x v="136"/>
    <d v="2024-08-15T00:00:00"/>
    <x v="17"/>
    <n v="1.1000000000000001"/>
    <n v="1.1000000000000001"/>
    <b v="0"/>
    <s v="null"/>
    <s v="No Return"/>
    <n v="2233.9169999999999"/>
    <n v="2024"/>
    <s v="August"/>
    <n v="36.853319999999997"/>
    <n v="89.356679999999997"/>
    <n v="0"/>
    <s v="L"/>
    <x v="2"/>
    <x v="2"/>
    <x v="3"/>
  </r>
  <r>
    <x v="1409"/>
    <x v="3"/>
    <x v="3"/>
    <x v="2"/>
    <s v="S"/>
    <s v="Navy"/>
    <n v="71.459999999999994"/>
    <n v="0"/>
    <x v="1346"/>
    <d v="2025-08-06T00:00:00"/>
    <x v="1"/>
    <n v="3.1"/>
    <n v="3.1"/>
    <b v="0"/>
    <s v="null"/>
    <s v="No Return"/>
    <n v="142.91999999999999"/>
    <n v="2025"/>
    <s v="August"/>
    <n v="0"/>
    <n v="71.459999999999994"/>
    <n v="0"/>
    <s v="S"/>
    <x v="1"/>
    <x v="1"/>
    <x v="0"/>
  </r>
  <r>
    <x v="1410"/>
    <x v="5"/>
    <x v="3"/>
    <x v="1"/>
    <s v="M"/>
    <s v="Beige"/>
    <n v="65.069999999999993"/>
    <n v="14.8"/>
    <x v="1347"/>
    <d v="2025-08-06T00:00:00"/>
    <x v="30"/>
    <s v="null"/>
    <n v="3"/>
    <b v="0"/>
    <s v="null"/>
    <s v="No Return"/>
    <n v="1164.2324399999998"/>
    <n v="2025"/>
    <s v="August"/>
    <n v="9.6303599999999996"/>
    <n v="55.43963999999999"/>
    <n v="0"/>
    <s v="M"/>
    <x v="2"/>
    <x v="2"/>
    <x v="0"/>
  </r>
  <r>
    <x v="1411"/>
    <x v="4"/>
    <x v="3"/>
    <x v="2"/>
    <s v="XL"/>
    <s v="Pink"/>
    <n v="28.11"/>
    <n v="20.9"/>
    <x v="1348"/>
    <d v="2025-08-06T00:00:00"/>
    <x v="19"/>
    <n v="2.2999999999999998"/>
    <n v="2.2999999999999998"/>
    <b v="0"/>
    <s v="null"/>
    <s v="No Return"/>
    <n v="133.41005999999999"/>
    <n v="2025"/>
    <s v="August"/>
    <n v="5.8749899999999995"/>
    <n v="22.235009999999999"/>
    <n v="0"/>
    <s v="XL"/>
    <x v="1"/>
    <x v="1"/>
    <x v="1"/>
  </r>
  <r>
    <x v="1412"/>
    <x v="1"/>
    <x v="4"/>
    <x v="0"/>
    <s v="L"/>
    <s v="Green"/>
    <n v="29.12"/>
    <n v="0"/>
    <x v="1349"/>
    <d v="2025-03-25T00:00:00"/>
    <x v="7"/>
    <n v="2.7"/>
    <n v="2.7"/>
    <b v="0"/>
    <s v="null"/>
    <s v="No Return"/>
    <n v="407.68"/>
    <n v="2025"/>
    <s v="March"/>
    <n v="0"/>
    <n v="29.12"/>
    <n v="0"/>
    <s v="L"/>
    <x v="3"/>
    <x v="1"/>
    <x v="1"/>
  </r>
  <r>
    <x v="1413"/>
    <x v="2"/>
    <x v="7"/>
    <x v="1"/>
    <s v="null"/>
    <s v="Black"/>
    <n v="57.1"/>
    <n v="0"/>
    <x v="1350"/>
    <d v="2025-08-06T00:00:00"/>
    <x v="18"/>
    <s v="null"/>
    <n v="3"/>
    <b v="1"/>
    <s v="Wrong Item"/>
    <s v="Wrong Item"/>
    <n v="1598.8"/>
    <n v="2025"/>
    <s v="August"/>
    <n v="0"/>
    <n v="57.1"/>
    <n v="1"/>
    <s v="No Size"/>
    <x v="2"/>
    <x v="2"/>
    <x v="0"/>
  </r>
  <r>
    <x v="1414"/>
    <x v="0"/>
    <x v="1"/>
    <x v="0"/>
    <s v="M"/>
    <s v="Black"/>
    <n v="248.05"/>
    <n v="0"/>
    <x v="1351"/>
    <d v="2025-04-29T00:00:00"/>
    <x v="12"/>
    <n v="4.5999999999999996"/>
    <n v="4.5999999999999996"/>
    <b v="0"/>
    <s v="null"/>
    <s v="No Return"/>
    <n v="4216.8500000000004"/>
    <n v="2025"/>
    <s v="April"/>
    <n v="0"/>
    <n v="248.05"/>
    <n v="0"/>
    <s v="M"/>
    <x v="3"/>
    <x v="2"/>
    <x v="2"/>
  </r>
  <r>
    <x v="1415"/>
    <x v="4"/>
    <x v="0"/>
    <x v="2"/>
    <s v="S"/>
    <s v="Gray"/>
    <n v="108.59"/>
    <n v="40.6"/>
    <x v="1352"/>
    <d v="2025-08-06T00:00:00"/>
    <x v="45"/>
    <n v="1.3"/>
    <n v="1.3"/>
    <b v="0"/>
    <s v="null"/>
    <s v="No Return"/>
    <n v="580.52214000000004"/>
    <n v="2025"/>
    <s v="August"/>
    <n v="44.087540000000004"/>
    <n v="64.502459999999999"/>
    <n v="0"/>
    <s v="S"/>
    <x v="1"/>
    <x v="1"/>
    <x v="3"/>
  </r>
  <r>
    <x v="1416"/>
    <x v="0"/>
    <x v="7"/>
    <x v="3"/>
    <s v="XL"/>
    <s v="Beige"/>
    <n v="124.13"/>
    <n v="0"/>
    <x v="1353"/>
    <d v="2025-08-06T00:00:00"/>
    <x v="27"/>
    <n v="5"/>
    <n v="5"/>
    <b v="0"/>
    <s v="null"/>
    <s v="No Return"/>
    <n v="4096.29"/>
    <n v="2025"/>
    <s v="August"/>
    <n v="0"/>
    <n v="124.13"/>
    <n v="0"/>
    <s v="XL"/>
    <x v="0"/>
    <x v="2"/>
    <x v="4"/>
  </r>
  <r>
    <x v="1417"/>
    <x v="2"/>
    <x v="0"/>
    <x v="0"/>
    <s v="null"/>
    <s v="Brown"/>
    <n v="62.21"/>
    <n v="1.8"/>
    <x v="1354"/>
    <d v="2024-11-03T00:00:00"/>
    <x v="46"/>
    <n v="2.2999999999999998"/>
    <n v="2.2999999999999998"/>
    <b v="0"/>
    <s v="null"/>
    <s v="No Return"/>
    <n v="244.36088000000001"/>
    <n v="2024"/>
    <s v="November"/>
    <n v="1.1197800000000002"/>
    <n v="61.090220000000002"/>
    <n v="0"/>
    <s v="No Size"/>
    <x v="1"/>
    <x v="1"/>
    <x v="1"/>
  </r>
  <r>
    <x v="1418"/>
    <x v="4"/>
    <x v="1"/>
    <x v="2"/>
    <s v="M"/>
    <s v="Gray"/>
    <n v="48.27"/>
    <n v="0"/>
    <x v="1355"/>
    <d v="2025-08-06T00:00:00"/>
    <x v="27"/>
    <s v="null"/>
    <n v="3"/>
    <b v="0"/>
    <s v="null"/>
    <s v="No Return"/>
    <n v="1592.91"/>
    <n v="2025"/>
    <s v="August"/>
    <n v="0"/>
    <n v="48.27"/>
    <n v="0"/>
    <s v="M"/>
    <x v="0"/>
    <x v="2"/>
    <x v="0"/>
  </r>
  <r>
    <x v="1419"/>
    <x v="1"/>
    <x v="0"/>
    <x v="0"/>
    <s v="XL"/>
    <s v="Blue"/>
    <n v="88.77"/>
    <n v="0"/>
    <x v="1356"/>
    <d v="2025-05-16T00:00:00"/>
    <x v="24"/>
    <n v="4.8"/>
    <n v="4.8"/>
    <b v="0"/>
    <s v="null"/>
    <s v="No Return"/>
    <n v="3550.7999999999997"/>
    <n v="2025"/>
    <s v="May"/>
    <n v="0"/>
    <n v="88.77"/>
    <n v="0"/>
    <s v="XL"/>
    <x v="0"/>
    <x v="0"/>
    <x v="2"/>
  </r>
  <r>
    <x v="1420"/>
    <x v="5"/>
    <x v="6"/>
    <x v="2"/>
    <s v="M"/>
    <s v="Navy"/>
    <n v="94.17"/>
    <n v="0"/>
    <x v="1357"/>
    <d v="2025-08-06T00:00:00"/>
    <x v="1"/>
    <s v="null"/>
    <n v="3"/>
    <b v="0"/>
    <s v="null"/>
    <s v="No Return"/>
    <n v="188.34"/>
    <n v="2025"/>
    <s v="August"/>
    <n v="0"/>
    <n v="94.17"/>
    <n v="0"/>
    <s v="M"/>
    <x v="1"/>
    <x v="1"/>
    <x v="0"/>
  </r>
  <r>
    <x v="1421"/>
    <x v="2"/>
    <x v="7"/>
    <x v="2"/>
    <s v="null"/>
    <s v="Black"/>
    <n v="30.44"/>
    <n v="0"/>
    <x v="1358"/>
    <d v="2025-08-06T00:00:00"/>
    <x v="15"/>
    <s v="null"/>
    <n v="3"/>
    <b v="0"/>
    <s v="null"/>
    <s v="No Return"/>
    <n v="1278.48"/>
    <n v="2025"/>
    <s v="August"/>
    <n v="0"/>
    <n v="30.44"/>
    <n v="0"/>
    <s v="No Size"/>
    <x v="0"/>
    <x v="0"/>
    <x v="0"/>
  </r>
  <r>
    <x v="1422"/>
    <x v="4"/>
    <x v="1"/>
    <x v="2"/>
    <s v="XS"/>
    <s v="Purple"/>
    <n v="114.29"/>
    <n v="0"/>
    <x v="1359"/>
    <d v="2025-08-06T00:00:00"/>
    <x v="45"/>
    <n v="3.2"/>
    <n v="3.2"/>
    <b v="0"/>
    <s v="null"/>
    <s v="No Return"/>
    <n v="1028.6100000000001"/>
    <n v="2025"/>
    <s v="August"/>
    <n v="0"/>
    <n v="114.29"/>
    <n v="0"/>
    <s v="XS"/>
    <x v="1"/>
    <x v="1"/>
    <x v="0"/>
  </r>
  <r>
    <x v="1423"/>
    <x v="3"/>
    <x v="1"/>
    <x v="2"/>
    <s v="XL"/>
    <s v="Gray"/>
    <n v="105.01"/>
    <n v="25.8"/>
    <x v="1360"/>
    <d v="2025-08-06T00:00:00"/>
    <x v="12"/>
    <n v="3.2"/>
    <n v="3.2"/>
    <b v="0"/>
    <s v="null"/>
    <s v="No Return"/>
    <n v="1324.5961400000001"/>
    <n v="2025"/>
    <s v="August"/>
    <n v="27.092580000000002"/>
    <n v="77.917420000000007"/>
    <n v="0"/>
    <s v="XL"/>
    <x v="3"/>
    <x v="2"/>
    <x v="0"/>
  </r>
  <r>
    <x v="1424"/>
    <x v="1"/>
    <x v="5"/>
    <x v="0"/>
    <s v="XL"/>
    <s v="Blue"/>
    <n v="38.56"/>
    <n v="0"/>
    <x v="1361"/>
    <d v="2025-05-30T00:00:00"/>
    <x v="10"/>
    <n v="1.5"/>
    <n v="1.5"/>
    <b v="0"/>
    <s v="null"/>
    <s v="No Return"/>
    <n v="1503.8400000000001"/>
    <n v="2025"/>
    <s v="May"/>
    <n v="0"/>
    <n v="38.56"/>
    <n v="0"/>
    <s v="XL"/>
    <x v="0"/>
    <x v="0"/>
    <x v="3"/>
  </r>
  <r>
    <x v="1425"/>
    <x v="3"/>
    <x v="3"/>
    <x v="1"/>
    <s v="L"/>
    <s v="Purple"/>
    <n v="64.94"/>
    <n v="0"/>
    <x v="1362"/>
    <d v="2025-08-06T00:00:00"/>
    <x v="23"/>
    <n v="4.5"/>
    <n v="4.5"/>
    <b v="0"/>
    <s v="null"/>
    <s v="No Return"/>
    <n v="2078.08"/>
    <n v="2025"/>
    <s v="August"/>
    <n v="0"/>
    <n v="64.94"/>
    <n v="0"/>
    <s v="L"/>
    <x v="0"/>
    <x v="2"/>
    <x v="2"/>
  </r>
  <r>
    <x v="1426"/>
    <x v="4"/>
    <x v="3"/>
    <x v="1"/>
    <s v="S"/>
    <s v="Green"/>
    <n v="63.74"/>
    <n v="56.8"/>
    <x v="1363"/>
    <d v="2025-08-06T00:00:00"/>
    <x v="34"/>
    <n v="4"/>
    <n v="4"/>
    <b v="0"/>
    <s v="null"/>
    <s v="No Return"/>
    <n v="413.03520000000003"/>
    <n v="2025"/>
    <s v="August"/>
    <n v="36.204319999999996"/>
    <n v="27.535680000000003"/>
    <n v="0"/>
    <s v="S"/>
    <x v="3"/>
    <x v="1"/>
    <x v="2"/>
  </r>
  <r>
    <x v="1427"/>
    <x v="1"/>
    <x v="0"/>
    <x v="3"/>
    <s v="XL"/>
    <s v="Pink"/>
    <n v="67.23"/>
    <n v="11.1"/>
    <x v="1364"/>
    <d v="2025-08-06T00:00:00"/>
    <x v="10"/>
    <n v="1.1000000000000001"/>
    <n v="1.1000000000000001"/>
    <b v="1"/>
    <s v="Wrong Item"/>
    <s v="Wrong Item"/>
    <n v="2330.9313300000003"/>
    <n v="2025"/>
    <s v="August"/>
    <n v="7.4625300000000001"/>
    <n v="59.767470000000003"/>
    <n v="1"/>
    <s v="XL"/>
    <x v="0"/>
    <x v="0"/>
    <x v="3"/>
  </r>
  <r>
    <x v="1428"/>
    <x v="2"/>
    <x v="4"/>
    <x v="0"/>
    <s v="null"/>
    <s v="Blue"/>
    <n v="27.2"/>
    <n v="40.4"/>
    <x v="1365"/>
    <d v="2024-08-19T00:00:00"/>
    <x v="36"/>
    <n v="4.3"/>
    <n v="4.3"/>
    <b v="0"/>
    <s v="null"/>
    <s v="No Return"/>
    <n v="324.22400000000005"/>
    <n v="2024"/>
    <s v="August"/>
    <n v="10.988799999999999"/>
    <n v="16.211200000000002"/>
    <n v="0"/>
    <s v="No Size"/>
    <x v="2"/>
    <x v="2"/>
    <x v="2"/>
  </r>
  <r>
    <x v="1429"/>
    <x v="1"/>
    <x v="3"/>
    <x v="0"/>
    <s v="XL"/>
    <s v="Brown"/>
    <n v="75.84"/>
    <n v="0"/>
    <x v="1366"/>
    <d v="2025-04-07T00:00:00"/>
    <x v="38"/>
    <n v="4.0999999999999996"/>
    <n v="4.0999999999999996"/>
    <b v="0"/>
    <s v="null"/>
    <s v="No Return"/>
    <n v="606.72"/>
    <n v="2025"/>
    <s v="April"/>
    <n v="0"/>
    <n v="75.84"/>
    <n v="0"/>
    <s v="XL"/>
    <x v="1"/>
    <x v="1"/>
    <x v="2"/>
  </r>
  <r>
    <x v="1430"/>
    <x v="5"/>
    <x v="3"/>
    <x v="1"/>
    <s v="M"/>
    <s v="Navy"/>
    <n v="68.510000000000005"/>
    <n v="0"/>
    <x v="1367"/>
    <d v="2025-08-06T00:00:00"/>
    <x v="14"/>
    <n v="2.6"/>
    <n v="2.6"/>
    <b v="0"/>
    <s v="null"/>
    <s v="No Return"/>
    <n v="68.510000000000005"/>
    <n v="2025"/>
    <s v="August"/>
    <n v="0"/>
    <n v="68.510000000000005"/>
    <n v="0"/>
    <s v="M"/>
    <x v="1"/>
    <x v="1"/>
    <x v="1"/>
  </r>
  <r>
    <x v="1431"/>
    <x v="2"/>
    <x v="3"/>
    <x v="3"/>
    <s v="null"/>
    <s v="Purple"/>
    <n v="25.49"/>
    <n v="0"/>
    <x v="1368"/>
    <d v="2025-08-06T00:00:00"/>
    <x v="31"/>
    <n v="2.2000000000000002"/>
    <n v="2.2000000000000002"/>
    <b v="1"/>
    <s v="Size Issue"/>
    <s v="Size Issue"/>
    <n v="892.15"/>
    <n v="2025"/>
    <s v="August"/>
    <n v="0"/>
    <n v="25.49"/>
    <n v="1"/>
    <s v="No Size"/>
    <x v="0"/>
    <x v="2"/>
    <x v="1"/>
  </r>
  <r>
    <x v="1432"/>
    <x v="1"/>
    <x v="5"/>
    <x v="2"/>
    <s v="XS"/>
    <s v="Red"/>
    <n v="70.88"/>
    <n v="0"/>
    <x v="1369"/>
    <d v="2025-08-06T00:00:00"/>
    <x v="20"/>
    <n v="2.2999999999999998"/>
    <n v="2.2999999999999998"/>
    <b v="0"/>
    <s v="null"/>
    <s v="No Return"/>
    <n v="354.4"/>
    <n v="2025"/>
    <s v="August"/>
    <n v="0"/>
    <n v="70.88"/>
    <n v="0"/>
    <s v="XS"/>
    <x v="1"/>
    <x v="1"/>
    <x v="1"/>
  </r>
  <r>
    <x v="1433"/>
    <x v="3"/>
    <x v="4"/>
    <x v="3"/>
    <s v="XS"/>
    <s v="White"/>
    <n v="176.64"/>
    <n v="8.8000000000000007"/>
    <x v="1370"/>
    <d v="2025-08-06T00:00:00"/>
    <x v="14"/>
    <n v="1.7"/>
    <n v="1.7"/>
    <b v="0"/>
    <s v="null"/>
    <s v="No Return"/>
    <n v="161.09567999999999"/>
    <n v="2025"/>
    <s v="August"/>
    <n v="15.544320000000001"/>
    <n v="161.09567999999999"/>
    <n v="0"/>
    <s v="XS"/>
    <x v="1"/>
    <x v="1"/>
    <x v="3"/>
  </r>
  <r>
    <x v="1434"/>
    <x v="5"/>
    <x v="5"/>
    <x v="1"/>
    <s v="L"/>
    <s v="Red"/>
    <n v="50.76"/>
    <n v="0"/>
    <x v="1371"/>
    <d v="2025-08-06T00:00:00"/>
    <x v="41"/>
    <n v="4.3"/>
    <n v="4.3"/>
    <b v="0"/>
    <s v="null"/>
    <s v="No Return"/>
    <n v="2284.1999999999998"/>
    <n v="2025"/>
    <s v="August"/>
    <n v="0"/>
    <n v="50.76"/>
    <n v="0"/>
    <s v="L"/>
    <x v="0"/>
    <x v="0"/>
    <x v="2"/>
  </r>
  <r>
    <x v="1435"/>
    <x v="3"/>
    <x v="3"/>
    <x v="2"/>
    <s v="XL"/>
    <s v="Pink"/>
    <n v="155.85"/>
    <n v="0"/>
    <x v="1372"/>
    <d v="2025-08-06T00:00:00"/>
    <x v="14"/>
    <n v="3.5"/>
    <n v="3.5"/>
    <b v="0"/>
    <s v="null"/>
    <s v="No Return"/>
    <n v="155.85"/>
    <n v="2025"/>
    <s v="August"/>
    <n v="0"/>
    <n v="155.85"/>
    <n v="0"/>
    <s v="XL"/>
    <x v="1"/>
    <x v="1"/>
    <x v="0"/>
  </r>
  <r>
    <x v="1436"/>
    <x v="5"/>
    <x v="2"/>
    <x v="0"/>
    <s v="XL"/>
    <s v="Blue"/>
    <n v="48.04"/>
    <n v="0"/>
    <x v="825"/>
    <d v="2025-05-01T00:00:00"/>
    <x v="36"/>
    <n v="3.2"/>
    <n v="3.2"/>
    <b v="0"/>
    <s v="null"/>
    <s v="No Return"/>
    <n v="960.8"/>
    <n v="2025"/>
    <s v="May"/>
    <n v="0"/>
    <n v="48.04"/>
    <n v="0"/>
    <s v="XL"/>
    <x v="2"/>
    <x v="2"/>
    <x v="0"/>
  </r>
  <r>
    <x v="1437"/>
    <x v="1"/>
    <x v="7"/>
    <x v="0"/>
    <s v="XS"/>
    <s v="Navy"/>
    <n v="44.79"/>
    <n v="0"/>
    <x v="1373"/>
    <d v="2025-01-19T00:00:00"/>
    <x v="11"/>
    <n v="3.6"/>
    <n v="3.6"/>
    <b v="0"/>
    <s v="null"/>
    <s v="No Return"/>
    <n v="313.52999999999997"/>
    <n v="2025"/>
    <s v="January"/>
    <n v="0"/>
    <n v="44.79"/>
    <n v="0"/>
    <s v="XS"/>
    <x v="1"/>
    <x v="1"/>
    <x v="0"/>
  </r>
  <r>
    <x v="1438"/>
    <x v="1"/>
    <x v="1"/>
    <x v="0"/>
    <s v="XS"/>
    <s v="Blue"/>
    <n v="76.95"/>
    <n v="0"/>
    <x v="1374"/>
    <d v="2025-01-12T00:00:00"/>
    <x v="45"/>
    <n v="2.5"/>
    <n v="2.5"/>
    <b v="0"/>
    <s v="null"/>
    <s v="No Return"/>
    <n v="692.55000000000007"/>
    <n v="2025"/>
    <s v="January"/>
    <n v="0"/>
    <n v="76.95"/>
    <n v="0"/>
    <s v="XS"/>
    <x v="1"/>
    <x v="1"/>
    <x v="1"/>
  </r>
  <r>
    <x v="1439"/>
    <x v="2"/>
    <x v="6"/>
    <x v="3"/>
    <s v="null"/>
    <s v="Gray"/>
    <n v="35.93"/>
    <n v="49.9"/>
    <x v="1375"/>
    <d v="2025-08-06T00:00:00"/>
    <x v="42"/>
    <n v="4"/>
    <n v="4"/>
    <b v="0"/>
    <s v="null"/>
    <s v="No Return"/>
    <n v="468.02418"/>
    <n v="2025"/>
    <s v="August"/>
    <n v="17.929069999999999"/>
    <n v="18.00093"/>
    <n v="0"/>
    <s v="No Size"/>
    <x v="2"/>
    <x v="2"/>
    <x v="2"/>
  </r>
  <r>
    <x v="1440"/>
    <x v="4"/>
    <x v="2"/>
    <x v="2"/>
    <s v="XL"/>
    <s v="Red"/>
    <n v="49.97"/>
    <n v="0"/>
    <x v="1376"/>
    <d v="2025-08-06T00:00:00"/>
    <x v="26"/>
    <n v="3.5"/>
    <n v="3.5"/>
    <b v="1"/>
    <s v="Quality Issue"/>
    <s v="Quality Issue"/>
    <n v="549.66999999999996"/>
    <n v="2025"/>
    <s v="August"/>
    <n v="0"/>
    <n v="49.97"/>
    <n v="1"/>
    <s v="XL"/>
    <x v="3"/>
    <x v="1"/>
    <x v="0"/>
  </r>
  <r>
    <x v="1441"/>
    <x v="0"/>
    <x v="4"/>
    <x v="3"/>
    <s v="null"/>
    <s v="Black"/>
    <n v="169.69"/>
    <n v="0"/>
    <x v="1377"/>
    <d v="2025-08-06T00:00:00"/>
    <x v="48"/>
    <n v="1.9"/>
    <n v="1.9"/>
    <b v="0"/>
    <s v="null"/>
    <s v="No Return"/>
    <n v="4921.01"/>
    <n v="2025"/>
    <s v="August"/>
    <n v="0"/>
    <n v="169.69"/>
    <n v="0"/>
    <s v="No Size"/>
    <x v="2"/>
    <x v="2"/>
    <x v="3"/>
  </r>
  <r>
    <x v="1442"/>
    <x v="0"/>
    <x v="5"/>
    <x v="0"/>
    <s v="null"/>
    <s v="White"/>
    <n v="209.3"/>
    <n v="14.2"/>
    <x v="1378"/>
    <d v="2025-03-05T00:00:00"/>
    <x v="48"/>
    <s v="null"/>
    <n v="3"/>
    <b v="0"/>
    <s v="null"/>
    <s v="No Return"/>
    <n v="5207.8026"/>
    <n v="2025"/>
    <s v="March"/>
    <n v="29.720599999999997"/>
    <n v="179.57939999999999"/>
    <n v="0"/>
    <s v="No Size"/>
    <x v="2"/>
    <x v="2"/>
    <x v="0"/>
  </r>
  <r>
    <x v="1443"/>
    <x v="1"/>
    <x v="6"/>
    <x v="3"/>
    <s v="XXL"/>
    <s v="Pink"/>
    <n v="110.81"/>
    <n v="0"/>
    <x v="1379"/>
    <d v="2025-08-06T00:00:00"/>
    <x v="47"/>
    <n v="2.4"/>
    <n v="2.4"/>
    <b v="0"/>
    <s v="null"/>
    <s v="No Return"/>
    <n v="2659.44"/>
    <n v="2025"/>
    <s v="August"/>
    <n v="0"/>
    <n v="110.81"/>
    <n v="0"/>
    <s v="XXL"/>
    <x v="2"/>
    <x v="2"/>
    <x v="1"/>
  </r>
  <r>
    <x v="1444"/>
    <x v="2"/>
    <x v="1"/>
    <x v="2"/>
    <s v="null"/>
    <s v="Black"/>
    <n v="61.84"/>
    <n v="0"/>
    <x v="1380"/>
    <d v="2025-08-06T00:00:00"/>
    <x v="50"/>
    <n v="4.7"/>
    <n v="4.7"/>
    <b v="1"/>
    <s v="Wrong Item"/>
    <s v="Wrong Item"/>
    <n v="0"/>
    <n v="2025"/>
    <s v="August"/>
    <n v="0"/>
    <n v="61.84"/>
    <n v="1"/>
    <s v="No Size"/>
    <x v="1"/>
    <x v="1"/>
    <x v="2"/>
  </r>
  <r>
    <x v="1445"/>
    <x v="0"/>
    <x v="0"/>
    <x v="0"/>
    <s v="S"/>
    <s v="Brown"/>
    <n v="190.03"/>
    <n v="14.9"/>
    <x v="1381"/>
    <d v="2025-07-24T00:00:00"/>
    <x v="31"/>
    <n v="4.0999999999999996"/>
    <n v="4.0999999999999996"/>
    <b v="0"/>
    <s v="null"/>
    <s v="No Return"/>
    <n v="5660.0435500000003"/>
    <n v="2025"/>
    <s v="July"/>
    <n v="28.31447"/>
    <n v="161.71553"/>
    <n v="0"/>
    <s v="S"/>
    <x v="0"/>
    <x v="2"/>
    <x v="2"/>
  </r>
  <r>
    <x v="1446"/>
    <x v="4"/>
    <x v="2"/>
    <x v="2"/>
    <s v="XS"/>
    <s v="Red"/>
    <n v="74.27"/>
    <n v="0"/>
    <x v="1382"/>
    <d v="2025-08-06T00:00:00"/>
    <x v="19"/>
    <n v="1.3"/>
    <n v="1.3"/>
    <b v="0"/>
    <s v="null"/>
    <s v="No Return"/>
    <n v="445.62"/>
    <n v="2025"/>
    <s v="August"/>
    <n v="0"/>
    <n v="74.27"/>
    <n v="0"/>
    <s v="XS"/>
    <x v="1"/>
    <x v="1"/>
    <x v="3"/>
  </r>
  <r>
    <x v="1447"/>
    <x v="0"/>
    <x v="0"/>
    <x v="2"/>
    <s v="XL"/>
    <s v="Beige"/>
    <n v="163.77000000000001"/>
    <n v="30.5"/>
    <x v="1383"/>
    <d v="2025-08-06T00:00:00"/>
    <x v="4"/>
    <s v="null"/>
    <n v="3"/>
    <b v="0"/>
    <s v="null"/>
    <s v="No Return"/>
    <n v="1138.2015000000001"/>
    <n v="2025"/>
    <s v="August"/>
    <n v="49.949850000000005"/>
    <n v="113.82015000000001"/>
    <n v="0"/>
    <s v="XL"/>
    <x v="3"/>
    <x v="1"/>
    <x v="0"/>
  </r>
  <r>
    <x v="1448"/>
    <x v="2"/>
    <x v="3"/>
    <x v="1"/>
    <s v="null"/>
    <s v="Purple"/>
    <n v="42.28"/>
    <n v="0"/>
    <x v="1384"/>
    <d v="2025-08-06T00:00:00"/>
    <x v="2"/>
    <n v="1.9"/>
    <n v="1.9"/>
    <b v="0"/>
    <s v="null"/>
    <s v="No Return"/>
    <n v="930.16000000000008"/>
    <n v="2025"/>
    <s v="August"/>
    <n v="0"/>
    <n v="42.28"/>
    <n v="0"/>
    <s v="No Size"/>
    <x v="2"/>
    <x v="2"/>
    <x v="3"/>
  </r>
  <r>
    <x v="1449"/>
    <x v="4"/>
    <x v="4"/>
    <x v="3"/>
    <s v="XS"/>
    <s v="Navy"/>
    <n v="52.92"/>
    <n v="0"/>
    <x v="1385"/>
    <d v="2025-08-06T00:00:00"/>
    <x v="45"/>
    <s v="null"/>
    <n v="3"/>
    <b v="0"/>
    <s v="null"/>
    <s v="No Return"/>
    <n v="476.28000000000003"/>
    <n v="2025"/>
    <s v="August"/>
    <n v="0"/>
    <n v="52.92"/>
    <n v="0"/>
    <s v="XS"/>
    <x v="1"/>
    <x v="1"/>
    <x v="0"/>
  </r>
  <r>
    <x v="1450"/>
    <x v="2"/>
    <x v="5"/>
    <x v="0"/>
    <s v="null"/>
    <s v="Black"/>
    <n v="40.549999999999997"/>
    <n v="6.2"/>
    <x v="1386"/>
    <d v="2024-09-09T00:00:00"/>
    <x v="42"/>
    <n v="3.7"/>
    <n v="3.7"/>
    <b v="1"/>
    <s v="Wrong Item"/>
    <s v="Wrong Item"/>
    <n v="988.93339999999989"/>
    <n v="2024"/>
    <s v="September"/>
    <n v="2.5141"/>
    <n v="38.035899999999998"/>
    <n v="1"/>
    <s v="No Size"/>
    <x v="2"/>
    <x v="2"/>
    <x v="0"/>
  </r>
  <r>
    <x v="1451"/>
    <x v="3"/>
    <x v="3"/>
    <x v="3"/>
    <s v="XXL"/>
    <s v="Black"/>
    <n v="129.76"/>
    <n v="0"/>
    <x v="1387"/>
    <d v="2025-08-06T00:00:00"/>
    <x v="10"/>
    <n v="2.9"/>
    <n v="2.9"/>
    <b v="0"/>
    <s v="null"/>
    <s v="No Return"/>
    <n v="5060.6399999999994"/>
    <n v="2025"/>
    <s v="August"/>
    <n v="0"/>
    <n v="129.76"/>
    <n v="0"/>
    <s v="XXL"/>
    <x v="0"/>
    <x v="0"/>
    <x v="1"/>
  </r>
  <r>
    <x v="1452"/>
    <x v="1"/>
    <x v="5"/>
    <x v="2"/>
    <s v="XL"/>
    <s v="Purple"/>
    <n v="63.39"/>
    <n v="0"/>
    <x v="1388"/>
    <d v="2025-08-06T00:00:00"/>
    <x v="29"/>
    <n v="2.5"/>
    <n v="2.5"/>
    <b v="0"/>
    <s v="null"/>
    <s v="No Return"/>
    <n v="3169.5"/>
    <n v="2025"/>
    <s v="August"/>
    <n v="0"/>
    <n v="63.39"/>
    <n v="0"/>
    <s v="XL"/>
    <x v="0"/>
    <x v="0"/>
    <x v="1"/>
  </r>
  <r>
    <x v="1453"/>
    <x v="3"/>
    <x v="4"/>
    <x v="2"/>
    <s v="S"/>
    <s v="Navy"/>
    <n v="191.94"/>
    <n v="1.3"/>
    <x v="1389"/>
    <d v="2025-08-06T00:00:00"/>
    <x v="10"/>
    <n v="1.2"/>
    <n v="1.2"/>
    <b v="0"/>
    <s v="null"/>
    <s v="No Return"/>
    <n v="7388.3464200000008"/>
    <n v="2025"/>
    <s v="August"/>
    <n v="2.4952200000000002"/>
    <n v="189.44478000000001"/>
    <n v="0"/>
    <s v="S"/>
    <x v="0"/>
    <x v="0"/>
    <x v="3"/>
  </r>
  <r>
    <x v="1454"/>
    <x v="2"/>
    <x v="1"/>
    <x v="0"/>
    <s v="null"/>
    <s v="Purple"/>
    <n v="63.42"/>
    <n v="0"/>
    <x v="1390"/>
    <d v="2024-11-12T00:00:00"/>
    <x v="32"/>
    <n v="2.9"/>
    <n v="2.9"/>
    <b v="1"/>
    <s v="Color Mismatch"/>
    <s v="Color Mismatch"/>
    <n v="1204.98"/>
    <n v="2024"/>
    <s v="November"/>
    <n v="0"/>
    <n v="63.42"/>
    <n v="1"/>
    <s v="No Size"/>
    <x v="3"/>
    <x v="2"/>
    <x v="1"/>
  </r>
  <r>
    <x v="1455"/>
    <x v="1"/>
    <x v="5"/>
    <x v="1"/>
    <s v="XXL"/>
    <s v="Beige"/>
    <n v="35.26"/>
    <n v="0"/>
    <x v="1391"/>
    <d v="2025-08-06T00:00:00"/>
    <x v="6"/>
    <n v="2.2999999999999998"/>
    <n v="2.2999999999999998"/>
    <b v="0"/>
    <s v="null"/>
    <s v="No Return"/>
    <n v="1657.2199999999998"/>
    <n v="2025"/>
    <s v="August"/>
    <n v="0"/>
    <n v="35.26"/>
    <n v="0"/>
    <s v="XXL"/>
    <x v="0"/>
    <x v="0"/>
    <x v="1"/>
  </r>
  <r>
    <x v="1456"/>
    <x v="2"/>
    <x v="6"/>
    <x v="0"/>
    <s v="null"/>
    <s v="Green"/>
    <n v="44.5"/>
    <n v="0"/>
    <x v="1392"/>
    <d v="2025-06-13T00:00:00"/>
    <x v="25"/>
    <n v="3.6"/>
    <n v="3.6"/>
    <b v="0"/>
    <s v="null"/>
    <s v="No Return"/>
    <n v="1602"/>
    <n v="2025"/>
    <s v="June"/>
    <n v="0"/>
    <n v="44.5"/>
    <n v="0"/>
    <s v="No Size"/>
    <x v="0"/>
    <x v="0"/>
    <x v="0"/>
  </r>
  <r>
    <x v="1457"/>
    <x v="3"/>
    <x v="0"/>
    <x v="0"/>
    <s v="XS"/>
    <s v="White"/>
    <n v="186.78"/>
    <n v="43.4"/>
    <x v="1393"/>
    <d v="2024-10-03T00:00:00"/>
    <x v="15"/>
    <n v="2.5"/>
    <n v="2.5"/>
    <b v="1"/>
    <s v="Damaged"/>
    <s v="Damaged"/>
    <n v="4440.1341600000005"/>
    <n v="2024"/>
    <s v="October"/>
    <n v="81.062520000000006"/>
    <n v="105.71748000000001"/>
    <n v="1"/>
    <s v="XS"/>
    <x v="0"/>
    <x v="0"/>
    <x v="1"/>
  </r>
  <r>
    <x v="1458"/>
    <x v="1"/>
    <x v="4"/>
    <x v="3"/>
    <s v="L"/>
    <s v="Black"/>
    <n v="116.71"/>
    <n v="55.4"/>
    <x v="1058"/>
    <d v="2025-08-06T00:00:00"/>
    <x v="34"/>
    <s v="null"/>
    <n v="3"/>
    <b v="0"/>
    <s v="null"/>
    <s v="No Return"/>
    <n v="780.78989999999999"/>
    <n v="2025"/>
    <s v="August"/>
    <n v="64.657339999999991"/>
    <n v="52.052660000000003"/>
    <n v="0"/>
    <s v="L"/>
    <x v="3"/>
    <x v="1"/>
    <x v="0"/>
  </r>
  <r>
    <x v="1459"/>
    <x v="2"/>
    <x v="4"/>
    <x v="1"/>
    <s v="null"/>
    <s v="Black"/>
    <n v="24.5"/>
    <n v="0"/>
    <x v="1394"/>
    <d v="2025-08-06T00:00:00"/>
    <x v="11"/>
    <s v="null"/>
    <n v="3"/>
    <b v="0"/>
    <s v="null"/>
    <s v="No Return"/>
    <n v="171.5"/>
    <n v="2025"/>
    <s v="August"/>
    <n v="0"/>
    <n v="24.5"/>
    <n v="0"/>
    <s v="No Size"/>
    <x v="1"/>
    <x v="1"/>
    <x v="0"/>
  </r>
  <r>
    <x v="1460"/>
    <x v="2"/>
    <x v="6"/>
    <x v="1"/>
    <s v="null"/>
    <s v="Navy"/>
    <n v="23.2"/>
    <n v="0"/>
    <x v="1395"/>
    <d v="2025-08-06T00:00:00"/>
    <x v="12"/>
    <n v="2.1"/>
    <n v="2.1"/>
    <b v="0"/>
    <s v="null"/>
    <s v="No Return"/>
    <n v="394.4"/>
    <n v="2025"/>
    <s v="August"/>
    <n v="0"/>
    <n v="23.2"/>
    <n v="0"/>
    <s v="No Size"/>
    <x v="3"/>
    <x v="2"/>
    <x v="1"/>
  </r>
  <r>
    <x v="1461"/>
    <x v="4"/>
    <x v="7"/>
    <x v="1"/>
    <s v="XL"/>
    <s v="Green"/>
    <n v="73.8"/>
    <n v="0"/>
    <x v="1396"/>
    <d v="2025-08-06T00:00:00"/>
    <x v="15"/>
    <s v="null"/>
    <n v="3"/>
    <b v="0"/>
    <s v="null"/>
    <s v="No Return"/>
    <n v="3099.6"/>
    <n v="2025"/>
    <s v="August"/>
    <n v="0"/>
    <n v="73.8"/>
    <n v="0"/>
    <s v="XL"/>
    <x v="0"/>
    <x v="0"/>
    <x v="0"/>
  </r>
  <r>
    <x v="1462"/>
    <x v="2"/>
    <x v="0"/>
    <x v="3"/>
    <s v="null"/>
    <s v="Black"/>
    <n v="51.33"/>
    <n v="0"/>
    <x v="1397"/>
    <d v="2025-08-06T00:00:00"/>
    <x v="17"/>
    <n v="1.2"/>
    <n v="1.2"/>
    <b v="0"/>
    <s v="null"/>
    <s v="No Return"/>
    <n v="1283.25"/>
    <n v="2025"/>
    <s v="August"/>
    <n v="0"/>
    <n v="51.33"/>
    <n v="0"/>
    <s v="No Size"/>
    <x v="2"/>
    <x v="2"/>
    <x v="3"/>
  </r>
  <r>
    <x v="1463"/>
    <x v="4"/>
    <x v="4"/>
    <x v="1"/>
    <s v="XXL"/>
    <s v="Green"/>
    <n v="80.209999999999994"/>
    <n v="0"/>
    <x v="1398"/>
    <d v="2025-08-06T00:00:00"/>
    <x v="12"/>
    <s v="null"/>
    <n v="3"/>
    <b v="0"/>
    <s v="null"/>
    <s v="No Return"/>
    <n v="1363.57"/>
    <n v="2025"/>
    <s v="August"/>
    <n v="0"/>
    <n v="80.209999999999994"/>
    <n v="0"/>
    <s v="XXL"/>
    <x v="3"/>
    <x v="2"/>
    <x v="0"/>
  </r>
  <r>
    <x v="1464"/>
    <x v="0"/>
    <x v="1"/>
    <x v="2"/>
    <s v="L"/>
    <s v="Brown"/>
    <n v="237.65"/>
    <n v="0"/>
    <x v="1399"/>
    <d v="2025-08-06T00:00:00"/>
    <x v="8"/>
    <n v="3.4"/>
    <n v="3.4"/>
    <b v="0"/>
    <s v="null"/>
    <s v="No Return"/>
    <n v="712.95"/>
    <n v="2025"/>
    <s v="August"/>
    <n v="0"/>
    <n v="237.65"/>
    <n v="0"/>
    <s v="L"/>
    <x v="1"/>
    <x v="1"/>
    <x v="0"/>
  </r>
  <r>
    <x v="1465"/>
    <x v="4"/>
    <x v="2"/>
    <x v="0"/>
    <s v="S"/>
    <s v="Brown"/>
    <n v="96.35"/>
    <n v="0"/>
    <x v="1400"/>
    <d v="2024-12-12T00:00:00"/>
    <x v="40"/>
    <n v="3.7"/>
    <n v="3.7"/>
    <b v="0"/>
    <s v="null"/>
    <s v="No Return"/>
    <n v="3275.8999999999996"/>
    <n v="2024"/>
    <s v="December"/>
    <n v="0"/>
    <n v="96.35"/>
    <n v="0"/>
    <s v="S"/>
    <x v="0"/>
    <x v="2"/>
    <x v="0"/>
  </r>
  <r>
    <x v="1466"/>
    <x v="4"/>
    <x v="2"/>
    <x v="1"/>
    <s v="XL"/>
    <s v="White"/>
    <n v="91.92"/>
    <n v="0"/>
    <x v="1401"/>
    <d v="2025-08-06T00:00:00"/>
    <x v="48"/>
    <s v="null"/>
    <n v="3"/>
    <b v="0"/>
    <s v="null"/>
    <s v="No Return"/>
    <n v="2665.68"/>
    <n v="2025"/>
    <s v="August"/>
    <n v="0"/>
    <n v="91.92"/>
    <n v="0"/>
    <s v="XL"/>
    <x v="2"/>
    <x v="2"/>
    <x v="0"/>
  </r>
  <r>
    <x v="1467"/>
    <x v="3"/>
    <x v="2"/>
    <x v="2"/>
    <s v="XXL"/>
    <s v="Navy"/>
    <n v="194.05"/>
    <n v="0"/>
    <x v="1402"/>
    <d v="2025-08-06T00:00:00"/>
    <x v="11"/>
    <n v="1.3"/>
    <n v="1.3"/>
    <b v="0"/>
    <s v="null"/>
    <s v="No Return"/>
    <n v="1358.3500000000001"/>
    <n v="2025"/>
    <s v="August"/>
    <n v="0"/>
    <n v="194.05"/>
    <n v="0"/>
    <s v="XXL"/>
    <x v="1"/>
    <x v="1"/>
    <x v="3"/>
  </r>
  <r>
    <x v="1468"/>
    <x v="0"/>
    <x v="6"/>
    <x v="3"/>
    <s v="S"/>
    <s v="Red"/>
    <n v="166.88"/>
    <n v="0"/>
    <x v="1403"/>
    <d v="2025-08-06T00:00:00"/>
    <x v="4"/>
    <n v="1.6"/>
    <n v="1.6"/>
    <b v="0"/>
    <s v="null"/>
    <s v="No Return"/>
    <n v="1668.8"/>
    <n v="2025"/>
    <s v="August"/>
    <n v="0"/>
    <n v="166.88"/>
    <n v="0"/>
    <s v="S"/>
    <x v="3"/>
    <x v="1"/>
    <x v="3"/>
  </r>
  <r>
    <x v="1469"/>
    <x v="4"/>
    <x v="4"/>
    <x v="1"/>
    <s v="S"/>
    <s v="Red"/>
    <n v="47.01"/>
    <n v="0"/>
    <x v="1404"/>
    <d v="2025-08-06T00:00:00"/>
    <x v="12"/>
    <n v="1.6"/>
    <n v="1.6"/>
    <b v="0"/>
    <s v="null"/>
    <s v="No Return"/>
    <n v="799.17"/>
    <n v="2025"/>
    <s v="August"/>
    <n v="0"/>
    <n v="47.01"/>
    <n v="0"/>
    <s v="S"/>
    <x v="3"/>
    <x v="2"/>
    <x v="3"/>
  </r>
  <r>
    <x v="1470"/>
    <x v="3"/>
    <x v="2"/>
    <x v="1"/>
    <s v="XXL"/>
    <s v="Pink"/>
    <n v="119.91"/>
    <n v="20.3"/>
    <x v="1405"/>
    <d v="2025-08-06T00:00:00"/>
    <x v="34"/>
    <n v="3.8"/>
    <n v="3.8"/>
    <b v="0"/>
    <s v="null"/>
    <s v="No Return"/>
    <n v="1433.5240499999998"/>
    <n v="2025"/>
    <s v="August"/>
    <n v="24.341730000000002"/>
    <n v="95.568269999999984"/>
    <n v="0"/>
    <s v="XXL"/>
    <x v="3"/>
    <x v="1"/>
    <x v="0"/>
  </r>
  <r>
    <x v="1471"/>
    <x v="2"/>
    <x v="4"/>
    <x v="2"/>
    <s v="null"/>
    <s v="Red"/>
    <n v="73.73"/>
    <n v="54.2"/>
    <x v="573"/>
    <d v="2025-08-06T00:00:00"/>
    <x v="0"/>
    <n v="4.0999999999999996"/>
    <n v="4.0999999999999996"/>
    <b v="0"/>
    <s v="null"/>
    <s v="No Return"/>
    <n v="1249.42858"/>
    <n v="2025"/>
    <s v="August"/>
    <n v="39.961660000000002"/>
    <n v="33.768340000000002"/>
    <n v="0"/>
    <s v="No Size"/>
    <x v="0"/>
    <x v="0"/>
    <x v="2"/>
  </r>
  <r>
    <x v="1472"/>
    <x v="4"/>
    <x v="0"/>
    <x v="2"/>
    <s v="L"/>
    <s v="Black"/>
    <n v="108.65"/>
    <n v="0"/>
    <x v="1406"/>
    <d v="2025-08-06T00:00:00"/>
    <x v="42"/>
    <n v="2.4"/>
    <n v="2.4"/>
    <b v="0"/>
    <s v="null"/>
    <s v="No Return"/>
    <n v="2824.9"/>
    <n v="2025"/>
    <s v="August"/>
    <n v="0"/>
    <n v="108.65"/>
    <n v="0"/>
    <s v="L"/>
    <x v="2"/>
    <x v="2"/>
    <x v="1"/>
  </r>
  <r>
    <x v="1473"/>
    <x v="3"/>
    <x v="3"/>
    <x v="3"/>
    <s v="L"/>
    <s v="Red"/>
    <n v="186.53"/>
    <n v="0"/>
    <x v="1407"/>
    <d v="2025-08-06T00:00:00"/>
    <x v="22"/>
    <n v="2.6"/>
    <n v="2.6"/>
    <b v="0"/>
    <s v="null"/>
    <s v="No Return"/>
    <n v="5782.43"/>
    <n v="2025"/>
    <s v="August"/>
    <n v="0"/>
    <n v="186.53"/>
    <n v="0"/>
    <s v="L"/>
    <x v="0"/>
    <x v="2"/>
    <x v="1"/>
  </r>
  <r>
    <x v="1474"/>
    <x v="2"/>
    <x v="0"/>
    <x v="3"/>
    <s v="null"/>
    <s v="Red"/>
    <n v="60.34"/>
    <n v="0"/>
    <x v="305"/>
    <d v="2025-08-06T00:00:00"/>
    <x v="28"/>
    <s v="null"/>
    <n v="3"/>
    <b v="0"/>
    <s v="null"/>
    <s v="No Return"/>
    <n v="784.42000000000007"/>
    <n v="2025"/>
    <s v="August"/>
    <n v="0"/>
    <n v="60.34"/>
    <n v="0"/>
    <s v="No Size"/>
    <x v="3"/>
    <x v="1"/>
    <x v="0"/>
  </r>
  <r>
    <x v="1475"/>
    <x v="2"/>
    <x v="3"/>
    <x v="1"/>
    <s v="null"/>
    <s v="Navy"/>
    <n v="61.16"/>
    <n v="0"/>
    <x v="1408"/>
    <d v="2025-08-06T00:00:00"/>
    <x v="18"/>
    <n v="2.2999999999999998"/>
    <n v="2.2999999999999998"/>
    <b v="0"/>
    <s v="null"/>
    <s v="No Return"/>
    <n v="1712.48"/>
    <n v="2025"/>
    <s v="August"/>
    <n v="0"/>
    <n v="61.16"/>
    <n v="0"/>
    <s v="No Size"/>
    <x v="2"/>
    <x v="2"/>
    <x v="1"/>
  </r>
  <r>
    <x v="1476"/>
    <x v="3"/>
    <x v="7"/>
    <x v="1"/>
    <s v="XL"/>
    <s v="Green"/>
    <n v="168.85"/>
    <n v="35.299999999999997"/>
    <x v="1409"/>
    <d v="2025-08-06T00:00:00"/>
    <x v="4"/>
    <n v="3.3"/>
    <n v="3.3"/>
    <b v="0"/>
    <s v="null"/>
    <s v="No Return"/>
    <n v="1092.4594999999999"/>
    <n v="2025"/>
    <s v="August"/>
    <n v="59.604049999999994"/>
    <n v="109.24594999999999"/>
    <n v="0"/>
    <s v="XL"/>
    <x v="3"/>
    <x v="1"/>
    <x v="0"/>
  </r>
  <r>
    <x v="1477"/>
    <x v="1"/>
    <x v="5"/>
    <x v="1"/>
    <s v="L"/>
    <s v="Navy"/>
    <n v="60.08"/>
    <n v="0"/>
    <x v="1410"/>
    <d v="2025-08-06T00:00:00"/>
    <x v="42"/>
    <s v="null"/>
    <n v="3"/>
    <b v="0"/>
    <s v="null"/>
    <s v="No Return"/>
    <n v="1562.08"/>
    <n v="2025"/>
    <s v="August"/>
    <n v="0"/>
    <n v="60.08"/>
    <n v="0"/>
    <s v="L"/>
    <x v="2"/>
    <x v="2"/>
    <x v="0"/>
  </r>
  <r>
    <x v="1478"/>
    <x v="2"/>
    <x v="6"/>
    <x v="3"/>
    <s v="null"/>
    <s v="Brown"/>
    <n v="39.39"/>
    <n v="29.8"/>
    <x v="1411"/>
    <d v="2025-08-06T00:00:00"/>
    <x v="28"/>
    <n v="4.7"/>
    <n v="4.7"/>
    <b v="0"/>
    <s v="null"/>
    <s v="No Return"/>
    <n v="359.47314"/>
    <n v="2025"/>
    <s v="August"/>
    <n v="11.73822"/>
    <n v="27.651779999999999"/>
    <n v="0"/>
    <s v="No Size"/>
    <x v="3"/>
    <x v="1"/>
    <x v="2"/>
  </r>
  <r>
    <x v="1479"/>
    <x v="1"/>
    <x v="6"/>
    <x v="2"/>
    <s v="M"/>
    <s v="Pink"/>
    <n v="111.09"/>
    <n v="0"/>
    <x v="1412"/>
    <d v="2025-08-06T00:00:00"/>
    <x v="47"/>
    <n v="2.2000000000000002"/>
    <n v="2.2000000000000002"/>
    <b v="0"/>
    <s v="null"/>
    <s v="No Return"/>
    <n v="2666.16"/>
    <n v="2025"/>
    <s v="August"/>
    <n v="0"/>
    <n v="111.09"/>
    <n v="0"/>
    <s v="M"/>
    <x v="2"/>
    <x v="2"/>
    <x v="1"/>
  </r>
  <r>
    <x v="1480"/>
    <x v="5"/>
    <x v="2"/>
    <x v="3"/>
    <s v="M"/>
    <s v="Green"/>
    <n v="133.51"/>
    <n v="0"/>
    <x v="1413"/>
    <d v="2025-08-06T00:00:00"/>
    <x v="20"/>
    <n v="1.7"/>
    <n v="1.7"/>
    <b v="1"/>
    <s v="Quality Issue"/>
    <s v="Quality Issue"/>
    <n v="667.55"/>
    <n v="2025"/>
    <s v="August"/>
    <n v="0"/>
    <n v="133.51"/>
    <n v="1"/>
    <s v="M"/>
    <x v="1"/>
    <x v="1"/>
    <x v="3"/>
  </r>
  <r>
    <x v="1481"/>
    <x v="5"/>
    <x v="7"/>
    <x v="3"/>
    <s v="XS"/>
    <s v="Pink"/>
    <n v="158.9"/>
    <n v="43.5"/>
    <x v="1414"/>
    <d v="2025-08-06T00:00:00"/>
    <x v="16"/>
    <s v="null"/>
    <n v="3"/>
    <b v="0"/>
    <s v="null"/>
    <s v="No Return"/>
    <n v="4129.8109999999997"/>
    <n v="2025"/>
    <s v="August"/>
    <n v="69.121499999999997"/>
    <n v="89.778499999999994"/>
    <n v="0"/>
    <s v="XS"/>
    <x v="0"/>
    <x v="0"/>
    <x v="0"/>
  </r>
  <r>
    <x v="1482"/>
    <x v="1"/>
    <x v="6"/>
    <x v="0"/>
    <s v="XS"/>
    <s v="Brown"/>
    <n v="65.27"/>
    <n v="19"/>
    <x v="1415"/>
    <d v="2024-08-29T00:00:00"/>
    <x v="3"/>
    <n v="3"/>
    <n v="3"/>
    <b v="0"/>
    <s v="null"/>
    <s v="No Return"/>
    <n v="2537.6976"/>
    <n v="2024"/>
    <s v="August"/>
    <n v="12.401299999999999"/>
    <n v="52.868699999999997"/>
    <n v="0"/>
    <s v="XS"/>
    <x v="0"/>
    <x v="0"/>
    <x v="0"/>
  </r>
  <r>
    <x v="1483"/>
    <x v="2"/>
    <x v="0"/>
    <x v="2"/>
    <s v="null"/>
    <s v="Green"/>
    <n v="72.37"/>
    <n v="0"/>
    <x v="1416"/>
    <d v="2025-08-06T00:00:00"/>
    <x v="47"/>
    <n v="2.9"/>
    <n v="2.9"/>
    <b v="0"/>
    <s v="null"/>
    <s v="No Return"/>
    <n v="1736.88"/>
    <n v="2025"/>
    <s v="August"/>
    <n v="0"/>
    <n v="72.37"/>
    <n v="0"/>
    <s v="No Size"/>
    <x v="2"/>
    <x v="2"/>
    <x v="1"/>
  </r>
  <r>
    <x v="1484"/>
    <x v="5"/>
    <x v="2"/>
    <x v="2"/>
    <s v="XL"/>
    <s v="White"/>
    <n v="133.88"/>
    <n v="21.5"/>
    <x v="1417"/>
    <d v="2025-08-06T00:00:00"/>
    <x v="15"/>
    <n v="3.1"/>
    <n v="3.1"/>
    <b v="0"/>
    <s v="null"/>
    <s v="No Return"/>
    <n v="4414.0235999999995"/>
    <n v="2025"/>
    <s v="August"/>
    <n v="28.784199999999998"/>
    <n v="105.0958"/>
    <n v="0"/>
    <s v="XL"/>
    <x v="0"/>
    <x v="0"/>
    <x v="0"/>
  </r>
  <r>
    <x v="1485"/>
    <x v="1"/>
    <x v="0"/>
    <x v="0"/>
    <s v="XXL"/>
    <s v="Purple"/>
    <n v="74.3"/>
    <n v="0"/>
    <x v="688"/>
    <d v="2024-12-07T00:00:00"/>
    <x v="47"/>
    <n v="4.4000000000000004"/>
    <n v="4.4000000000000004"/>
    <b v="0"/>
    <s v="null"/>
    <s v="No Return"/>
    <n v="1783.1999999999998"/>
    <n v="2024"/>
    <s v="December"/>
    <n v="0"/>
    <n v="74.3"/>
    <n v="0"/>
    <s v="XXL"/>
    <x v="2"/>
    <x v="2"/>
    <x v="2"/>
  </r>
  <r>
    <x v="1486"/>
    <x v="3"/>
    <x v="2"/>
    <x v="3"/>
    <s v="XL"/>
    <s v="Beige"/>
    <n v="192.74"/>
    <n v="47.5"/>
    <x v="1418"/>
    <d v="2025-08-06T00:00:00"/>
    <x v="24"/>
    <n v="2.8"/>
    <n v="2.8"/>
    <b v="0"/>
    <s v="null"/>
    <s v="No Return"/>
    <n v="4047.54"/>
    <n v="2025"/>
    <s v="August"/>
    <n v="91.551500000000004"/>
    <n v="101.1885"/>
    <n v="0"/>
    <s v="XL"/>
    <x v="0"/>
    <x v="0"/>
    <x v="1"/>
  </r>
  <r>
    <x v="1487"/>
    <x v="2"/>
    <x v="1"/>
    <x v="3"/>
    <s v="null"/>
    <s v="Red"/>
    <n v="79.02"/>
    <n v="2.5"/>
    <x v="1419"/>
    <d v="2025-08-06T00:00:00"/>
    <x v="13"/>
    <n v="2.8"/>
    <n v="2.8"/>
    <b v="0"/>
    <s v="null"/>
    <s v="No Return"/>
    <n v="1232.712"/>
    <n v="2025"/>
    <s v="August"/>
    <n v="1.9755"/>
    <n v="77.044499999999999"/>
    <n v="0"/>
    <s v="No Size"/>
    <x v="3"/>
    <x v="2"/>
    <x v="1"/>
  </r>
  <r>
    <x v="1488"/>
    <x v="3"/>
    <x v="0"/>
    <x v="1"/>
    <s v="S"/>
    <s v="White"/>
    <n v="158.29"/>
    <n v="0"/>
    <x v="1420"/>
    <d v="2025-08-06T00:00:00"/>
    <x v="20"/>
    <n v="1.6"/>
    <n v="1.6"/>
    <b v="0"/>
    <s v="null"/>
    <s v="No Return"/>
    <n v="791.44999999999993"/>
    <n v="2025"/>
    <s v="August"/>
    <n v="0"/>
    <n v="158.29"/>
    <n v="0"/>
    <s v="S"/>
    <x v="1"/>
    <x v="1"/>
    <x v="3"/>
  </r>
  <r>
    <x v="1489"/>
    <x v="1"/>
    <x v="5"/>
    <x v="1"/>
    <s v="L"/>
    <s v="White"/>
    <n v="69.33"/>
    <n v="0"/>
    <x v="1421"/>
    <d v="2025-08-06T00:00:00"/>
    <x v="42"/>
    <n v="4.9000000000000004"/>
    <n v="4.9000000000000004"/>
    <b v="0"/>
    <s v="null"/>
    <s v="No Return"/>
    <n v="1802.58"/>
    <n v="2025"/>
    <s v="August"/>
    <n v="0"/>
    <n v="69.33"/>
    <n v="0"/>
    <s v="L"/>
    <x v="2"/>
    <x v="2"/>
    <x v="2"/>
  </r>
  <r>
    <x v="1490"/>
    <x v="3"/>
    <x v="6"/>
    <x v="1"/>
    <s v="XS"/>
    <s v="Brown"/>
    <n v="86.89"/>
    <n v="19.5"/>
    <x v="1422"/>
    <d v="2025-08-06T00:00:00"/>
    <x v="37"/>
    <n v="1.3"/>
    <n v="1.3"/>
    <b v="0"/>
    <s v="null"/>
    <s v="No Return"/>
    <n v="3427.3760499999999"/>
    <n v="2025"/>
    <s v="August"/>
    <n v="16.943550000000002"/>
    <n v="69.946449999999999"/>
    <n v="0"/>
    <s v="XS"/>
    <x v="0"/>
    <x v="0"/>
    <x v="3"/>
  </r>
  <r>
    <x v="1491"/>
    <x v="0"/>
    <x v="1"/>
    <x v="2"/>
    <s v="L"/>
    <s v="Green"/>
    <n v="162.75"/>
    <n v="0"/>
    <x v="1423"/>
    <d v="2025-08-06T00:00:00"/>
    <x v="28"/>
    <n v="4.8"/>
    <n v="4.8"/>
    <b v="0"/>
    <s v="null"/>
    <s v="No Return"/>
    <n v="2115.75"/>
    <n v="2025"/>
    <s v="August"/>
    <n v="0"/>
    <n v="162.75"/>
    <n v="0"/>
    <s v="L"/>
    <x v="3"/>
    <x v="1"/>
    <x v="2"/>
  </r>
  <r>
    <x v="1492"/>
    <x v="3"/>
    <x v="4"/>
    <x v="3"/>
    <s v="M"/>
    <s v="Blue"/>
    <n v="70.28"/>
    <n v="0"/>
    <x v="1424"/>
    <d v="2025-08-06T00:00:00"/>
    <x v="33"/>
    <n v="4.7"/>
    <n v="4.7"/>
    <b v="0"/>
    <s v="null"/>
    <s v="No Return"/>
    <n v="1897.56"/>
    <n v="2025"/>
    <s v="August"/>
    <n v="0"/>
    <n v="70.28"/>
    <n v="0"/>
    <s v="M"/>
    <x v="2"/>
    <x v="2"/>
    <x v="2"/>
  </r>
  <r>
    <x v="1493"/>
    <x v="4"/>
    <x v="3"/>
    <x v="0"/>
    <s v="S"/>
    <s v="White"/>
    <n v="111.91"/>
    <n v="0"/>
    <x v="1425"/>
    <d v="2025-07-22T00:00:00"/>
    <x v="18"/>
    <n v="1.8"/>
    <n v="1.8"/>
    <b v="0"/>
    <s v="null"/>
    <s v="No Return"/>
    <n v="3133.48"/>
    <n v="2025"/>
    <s v="July"/>
    <n v="0"/>
    <n v="111.91"/>
    <n v="0"/>
    <s v="S"/>
    <x v="2"/>
    <x v="2"/>
    <x v="3"/>
  </r>
  <r>
    <x v="1494"/>
    <x v="0"/>
    <x v="5"/>
    <x v="2"/>
    <s v="S"/>
    <s v="Purple"/>
    <n v="143.76"/>
    <n v="0"/>
    <x v="1426"/>
    <d v="2025-08-06T00:00:00"/>
    <x v="11"/>
    <n v="2"/>
    <n v="2"/>
    <b v="0"/>
    <s v="null"/>
    <s v="No Return"/>
    <n v="1006.3199999999999"/>
    <n v="2025"/>
    <s v="August"/>
    <n v="0"/>
    <n v="143.76"/>
    <n v="0"/>
    <s v="S"/>
    <x v="1"/>
    <x v="1"/>
    <x v="1"/>
  </r>
  <r>
    <x v="1495"/>
    <x v="5"/>
    <x v="4"/>
    <x v="3"/>
    <s v="S"/>
    <s v="Purple"/>
    <n v="169.89"/>
    <n v="0"/>
    <x v="685"/>
    <d v="2025-08-06T00:00:00"/>
    <x v="12"/>
    <n v="1.3"/>
    <n v="1.3"/>
    <b v="0"/>
    <s v="null"/>
    <s v="No Return"/>
    <n v="2888.1299999999997"/>
    <n v="2025"/>
    <s v="August"/>
    <n v="0"/>
    <n v="169.89"/>
    <n v="0"/>
    <s v="S"/>
    <x v="3"/>
    <x v="2"/>
    <x v="3"/>
  </r>
  <r>
    <x v="1496"/>
    <x v="3"/>
    <x v="0"/>
    <x v="1"/>
    <s v="XL"/>
    <s v="White"/>
    <n v="72.290000000000006"/>
    <n v="0"/>
    <x v="1427"/>
    <d v="2025-08-06T00:00:00"/>
    <x v="50"/>
    <s v="null"/>
    <n v="3"/>
    <b v="0"/>
    <s v="null"/>
    <s v="No Return"/>
    <n v="0"/>
    <n v="2025"/>
    <s v="August"/>
    <n v="0"/>
    <n v="72.290000000000006"/>
    <n v="0"/>
    <s v="XL"/>
    <x v="1"/>
    <x v="1"/>
    <x v="0"/>
  </r>
  <r>
    <x v="1497"/>
    <x v="0"/>
    <x v="7"/>
    <x v="1"/>
    <s v="XS"/>
    <s v="Purple"/>
    <n v="136.19999999999999"/>
    <n v="10.199999999999999"/>
    <x v="1428"/>
    <d v="2025-08-06T00:00:00"/>
    <x v="4"/>
    <n v="3.6"/>
    <n v="3.6"/>
    <b v="0"/>
    <s v="null"/>
    <s v="No Return"/>
    <n v="1223.076"/>
    <n v="2025"/>
    <s v="August"/>
    <n v="13.892399999999999"/>
    <n v="122.30759999999999"/>
    <n v="0"/>
    <s v="XS"/>
    <x v="3"/>
    <x v="1"/>
    <x v="0"/>
  </r>
  <r>
    <x v="1498"/>
    <x v="1"/>
    <x v="7"/>
    <x v="3"/>
    <s v="S"/>
    <s v="Red"/>
    <n v="92.5"/>
    <n v="0"/>
    <x v="1429"/>
    <d v="2025-08-06T00:00:00"/>
    <x v="34"/>
    <n v="2.7"/>
    <n v="2.7"/>
    <b v="0"/>
    <s v="null"/>
    <s v="No Return"/>
    <n v="1387.5"/>
    <n v="2025"/>
    <s v="August"/>
    <n v="0"/>
    <n v="92.5"/>
    <n v="0"/>
    <s v="S"/>
    <x v="3"/>
    <x v="1"/>
    <x v="1"/>
  </r>
  <r>
    <x v="1499"/>
    <x v="3"/>
    <x v="2"/>
    <x v="1"/>
    <s v="L"/>
    <s v="Purple"/>
    <n v="89.5"/>
    <n v="0"/>
    <x v="1430"/>
    <d v="2025-08-06T00:00:00"/>
    <x v="20"/>
    <n v="4.5"/>
    <n v="4.5"/>
    <b v="0"/>
    <s v="null"/>
    <s v="No Return"/>
    <n v="447.5"/>
    <n v="2025"/>
    <s v="August"/>
    <n v="0"/>
    <n v="89.5"/>
    <n v="0"/>
    <s v="L"/>
    <x v="1"/>
    <x v="1"/>
    <x v="2"/>
  </r>
  <r>
    <x v="1500"/>
    <x v="0"/>
    <x v="4"/>
    <x v="0"/>
    <s v="L"/>
    <s v="Beige"/>
    <n v="161.51"/>
    <n v="0"/>
    <x v="1431"/>
    <d v="2024-11-02T00:00:00"/>
    <x v="2"/>
    <n v="4.7"/>
    <n v="4.7"/>
    <b v="0"/>
    <s v="null"/>
    <s v="No Return"/>
    <n v="3553.22"/>
    <n v="2024"/>
    <s v="November"/>
    <n v="0"/>
    <n v="161.51"/>
    <n v="0"/>
    <s v="L"/>
    <x v="2"/>
    <x v="2"/>
    <x v="2"/>
  </r>
  <r>
    <x v="1501"/>
    <x v="2"/>
    <x v="0"/>
    <x v="1"/>
    <s v="null"/>
    <s v="Brown"/>
    <n v="38.119999999999997"/>
    <n v="0"/>
    <x v="1432"/>
    <d v="2025-08-06T00:00:00"/>
    <x v="49"/>
    <n v="4.4000000000000004"/>
    <n v="4.4000000000000004"/>
    <b v="1"/>
    <s v="Damaged"/>
    <s v="Damaged"/>
    <n v="686.16"/>
    <n v="2025"/>
    <s v="August"/>
    <n v="0"/>
    <n v="38.119999999999997"/>
    <n v="1"/>
    <s v="No Size"/>
    <x v="3"/>
    <x v="2"/>
    <x v="2"/>
  </r>
  <r>
    <x v="1502"/>
    <x v="5"/>
    <x v="4"/>
    <x v="3"/>
    <s v="XS"/>
    <s v="Purple"/>
    <n v="100.08"/>
    <n v="0"/>
    <x v="1433"/>
    <d v="2025-08-06T00:00:00"/>
    <x v="39"/>
    <n v="4.8"/>
    <n v="4.8"/>
    <b v="0"/>
    <s v="null"/>
    <s v="No Return"/>
    <n v="2301.84"/>
    <n v="2025"/>
    <s v="August"/>
    <n v="0"/>
    <n v="100.08"/>
    <n v="0"/>
    <s v="XS"/>
    <x v="2"/>
    <x v="2"/>
    <x v="2"/>
  </r>
  <r>
    <x v="1503"/>
    <x v="5"/>
    <x v="1"/>
    <x v="2"/>
    <s v="L"/>
    <s v="White"/>
    <n v="161.79"/>
    <n v="0"/>
    <x v="1434"/>
    <d v="2025-08-06T00:00:00"/>
    <x v="21"/>
    <n v="3.9"/>
    <n v="3.9"/>
    <b v="0"/>
    <s v="null"/>
    <s v="No Return"/>
    <n v="7118.7599999999993"/>
    <n v="2025"/>
    <s v="August"/>
    <n v="0"/>
    <n v="161.79"/>
    <n v="0"/>
    <s v="L"/>
    <x v="0"/>
    <x v="0"/>
    <x v="0"/>
  </r>
  <r>
    <x v="1504"/>
    <x v="4"/>
    <x v="5"/>
    <x v="2"/>
    <s v="XL"/>
    <s v="Black"/>
    <n v="46.42"/>
    <n v="0"/>
    <x v="1435"/>
    <d v="2025-08-06T00:00:00"/>
    <x v="1"/>
    <n v="3.7"/>
    <n v="3.7"/>
    <b v="1"/>
    <s v="Changed Mind"/>
    <s v="Changed Mind"/>
    <n v="92.84"/>
    <n v="2025"/>
    <s v="August"/>
    <n v="0"/>
    <n v="46.42"/>
    <n v="1"/>
    <s v="XL"/>
    <x v="1"/>
    <x v="1"/>
    <x v="0"/>
  </r>
  <r>
    <x v="1505"/>
    <x v="3"/>
    <x v="1"/>
    <x v="0"/>
    <s v="L"/>
    <s v="Brown"/>
    <n v="199.33"/>
    <n v="44.3"/>
    <x v="1436"/>
    <d v="2024-11-20T00:00:00"/>
    <x v="32"/>
    <n v="1.8"/>
    <n v="1.8"/>
    <b v="0"/>
    <s v="null"/>
    <s v="No Return"/>
    <n v="2109.5093900000002"/>
    <n v="2024"/>
    <s v="November"/>
    <n v="88.303190000000001"/>
    <n v="111.02681000000001"/>
    <n v="0"/>
    <s v="L"/>
    <x v="3"/>
    <x v="2"/>
    <x v="3"/>
  </r>
  <r>
    <x v="1506"/>
    <x v="4"/>
    <x v="7"/>
    <x v="3"/>
    <s v="XXL"/>
    <s v="Black"/>
    <n v="25.77"/>
    <n v="0"/>
    <x v="1437"/>
    <d v="2025-08-06T00:00:00"/>
    <x v="20"/>
    <n v="3.1"/>
    <n v="3.1"/>
    <b v="0"/>
    <s v="null"/>
    <s v="No Return"/>
    <n v="128.85"/>
    <n v="2025"/>
    <s v="August"/>
    <n v="0"/>
    <n v="25.77"/>
    <n v="0"/>
    <s v="XXL"/>
    <x v="1"/>
    <x v="1"/>
    <x v="0"/>
  </r>
  <r>
    <x v="1507"/>
    <x v="3"/>
    <x v="7"/>
    <x v="1"/>
    <s v="M"/>
    <s v="Navy"/>
    <n v="180.67"/>
    <n v="0"/>
    <x v="1438"/>
    <d v="2025-08-06T00:00:00"/>
    <x v="22"/>
    <n v="4.4000000000000004"/>
    <n v="4.4000000000000004"/>
    <b v="0"/>
    <s v="null"/>
    <s v="No Return"/>
    <n v="5600.7699999999995"/>
    <n v="2025"/>
    <s v="August"/>
    <n v="0"/>
    <n v="180.67"/>
    <n v="0"/>
    <s v="M"/>
    <x v="0"/>
    <x v="2"/>
    <x v="2"/>
  </r>
  <r>
    <x v="1508"/>
    <x v="3"/>
    <x v="7"/>
    <x v="0"/>
    <s v="L"/>
    <s v="Green"/>
    <n v="198.13"/>
    <n v="46.1"/>
    <x v="1439"/>
    <d v="2025-05-19T00:00:00"/>
    <x v="38"/>
    <n v="3.2"/>
    <n v="3.2"/>
    <b v="0"/>
    <s v="null"/>
    <s v="No Return"/>
    <n v="854.33655999999985"/>
    <n v="2025"/>
    <s v="May"/>
    <n v="91.33793"/>
    <n v="106.79206999999998"/>
    <n v="0"/>
    <s v="L"/>
    <x v="1"/>
    <x v="1"/>
    <x v="0"/>
  </r>
  <r>
    <x v="1509"/>
    <x v="5"/>
    <x v="1"/>
    <x v="3"/>
    <s v="null"/>
    <s v="Navy"/>
    <n v="161.53"/>
    <n v="5.3"/>
    <x v="1440"/>
    <d v="2025-08-06T00:00:00"/>
    <x v="27"/>
    <n v="3.7"/>
    <n v="3.7"/>
    <b v="0"/>
    <s v="null"/>
    <s v="No Return"/>
    <n v="5047.9740299999994"/>
    <n v="2025"/>
    <s v="August"/>
    <n v="8.5610900000000001"/>
    <n v="152.96890999999999"/>
    <n v="0"/>
    <s v="No Size"/>
    <x v="0"/>
    <x v="2"/>
    <x v="0"/>
  </r>
  <r>
    <x v="1510"/>
    <x v="4"/>
    <x v="0"/>
    <x v="0"/>
    <s v="M"/>
    <s v="Gray"/>
    <n v="25.97"/>
    <n v="0"/>
    <x v="1129"/>
    <d v="2024-11-28T00:00:00"/>
    <x v="22"/>
    <n v="1.2"/>
    <n v="1.2"/>
    <b v="0"/>
    <s v="null"/>
    <s v="No Return"/>
    <n v="805.06999999999994"/>
    <n v="2024"/>
    <s v="November"/>
    <n v="0"/>
    <n v="25.97"/>
    <n v="0"/>
    <s v="M"/>
    <x v="0"/>
    <x v="2"/>
    <x v="3"/>
  </r>
  <r>
    <x v="1511"/>
    <x v="1"/>
    <x v="7"/>
    <x v="3"/>
    <s v="L"/>
    <s v="Beige"/>
    <n v="85"/>
    <n v="39.9"/>
    <x v="1441"/>
    <d v="2025-08-06T00:00:00"/>
    <x v="21"/>
    <n v="3"/>
    <n v="3"/>
    <b v="0"/>
    <s v="null"/>
    <s v="No Return"/>
    <n v="2247.7400000000002"/>
    <n v="2025"/>
    <s v="August"/>
    <n v="33.914999999999999"/>
    <n v="51.085000000000001"/>
    <n v="0"/>
    <s v="L"/>
    <x v="0"/>
    <x v="0"/>
    <x v="0"/>
  </r>
  <r>
    <x v="1512"/>
    <x v="2"/>
    <x v="1"/>
    <x v="3"/>
    <s v="null"/>
    <s v="Pink"/>
    <n v="75.03"/>
    <n v="10.9"/>
    <x v="1442"/>
    <d v="2025-08-06T00:00:00"/>
    <x v="43"/>
    <n v="1.2"/>
    <n v="1.2"/>
    <b v="0"/>
    <s v="null"/>
    <s v="No Return"/>
    <n v="802.22076000000004"/>
    <n v="2025"/>
    <s v="August"/>
    <n v="8.1782699999999995"/>
    <n v="66.851730000000003"/>
    <n v="0"/>
    <s v="No Size"/>
    <x v="3"/>
    <x v="1"/>
    <x v="3"/>
  </r>
  <r>
    <x v="1513"/>
    <x v="2"/>
    <x v="5"/>
    <x v="1"/>
    <s v="null"/>
    <s v="Beige"/>
    <n v="33.880000000000003"/>
    <n v="0"/>
    <x v="1443"/>
    <d v="2025-08-06T00:00:00"/>
    <x v="45"/>
    <s v="null"/>
    <n v="3"/>
    <b v="0"/>
    <s v="null"/>
    <s v="No Return"/>
    <n v="304.92"/>
    <n v="2025"/>
    <s v="August"/>
    <n v="0"/>
    <n v="33.880000000000003"/>
    <n v="0"/>
    <s v="No Size"/>
    <x v="1"/>
    <x v="1"/>
    <x v="0"/>
  </r>
  <r>
    <x v="1514"/>
    <x v="3"/>
    <x v="2"/>
    <x v="3"/>
    <s v="XS"/>
    <s v="Purple"/>
    <n v="142"/>
    <n v="12.3"/>
    <x v="1444"/>
    <d v="2025-08-06T00:00:00"/>
    <x v="10"/>
    <n v="3.3"/>
    <n v="3.3"/>
    <b v="0"/>
    <s v="null"/>
    <s v="No Return"/>
    <n v="4856.826"/>
    <n v="2025"/>
    <s v="August"/>
    <n v="17.466000000000001"/>
    <n v="124.53400000000001"/>
    <n v="0"/>
    <s v="XS"/>
    <x v="0"/>
    <x v="0"/>
    <x v="0"/>
  </r>
  <r>
    <x v="1515"/>
    <x v="5"/>
    <x v="4"/>
    <x v="2"/>
    <s v="XL"/>
    <s v="Green"/>
    <n v="125.46"/>
    <n v="0"/>
    <x v="1445"/>
    <d v="2025-08-06T00:00:00"/>
    <x v="42"/>
    <n v="1.1000000000000001"/>
    <n v="1.1000000000000001"/>
    <b v="0"/>
    <s v="null"/>
    <s v="No Return"/>
    <n v="3261.96"/>
    <n v="2025"/>
    <s v="August"/>
    <n v="0"/>
    <n v="125.46"/>
    <n v="0"/>
    <s v="XL"/>
    <x v="2"/>
    <x v="2"/>
    <x v="3"/>
  </r>
  <r>
    <x v="1516"/>
    <x v="3"/>
    <x v="4"/>
    <x v="1"/>
    <s v="L"/>
    <s v="Blue"/>
    <n v="138.79"/>
    <n v="0"/>
    <x v="1446"/>
    <d v="2025-08-06T00:00:00"/>
    <x v="13"/>
    <s v="null"/>
    <n v="3"/>
    <b v="1"/>
    <s v="Size Issue"/>
    <s v="Size Issue"/>
    <n v="2220.64"/>
    <n v="2025"/>
    <s v="August"/>
    <n v="0"/>
    <n v="138.79"/>
    <n v="1"/>
    <s v="L"/>
    <x v="3"/>
    <x v="2"/>
    <x v="0"/>
  </r>
  <r>
    <x v="1517"/>
    <x v="4"/>
    <x v="5"/>
    <x v="0"/>
    <s v="XL"/>
    <s v="Pink"/>
    <n v="81.81"/>
    <n v="37.9"/>
    <x v="1447"/>
    <d v="2025-02-16T00:00:00"/>
    <x v="21"/>
    <s v="null"/>
    <n v="3"/>
    <b v="0"/>
    <s v="null"/>
    <s v="No Return"/>
    <n v="2235.37644"/>
    <n v="2025"/>
    <s v="February"/>
    <n v="31.005990000000001"/>
    <n v="50.804009999999998"/>
    <n v="0"/>
    <s v="XL"/>
    <x v="0"/>
    <x v="0"/>
    <x v="0"/>
  </r>
  <r>
    <x v="1518"/>
    <x v="2"/>
    <x v="1"/>
    <x v="2"/>
    <s v="null"/>
    <s v="Brown"/>
    <n v="78.260000000000005"/>
    <n v="47.3"/>
    <x v="1448"/>
    <d v="2025-08-06T00:00:00"/>
    <x v="36"/>
    <n v="4"/>
    <n v="4"/>
    <b v="0"/>
    <s v="null"/>
    <s v="No Return"/>
    <n v="824.86040000000003"/>
    <n v="2025"/>
    <s v="August"/>
    <n v="37.016980000000004"/>
    <n v="41.243020000000001"/>
    <n v="0"/>
    <s v="No Size"/>
    <x v="2"/>
    <x v="2"/>
    <x v="2"/>
  </r>
  <r>
    <x v="1519"/>
    <x v="4"/>
    <x v="2"/>
    <x v="0"/>
    <s v="XL"/>
    <s v="Navy"/>
    <n v="119.33"/>
    <n v="16"/>
    <x v="1449"/>
    <d v="2024-08-16T00:00:00"/>
    <x v="31"/>
    <s v="null"/>
    <n v="3"/>
    <b v="0"/>
    <s v="null"/>
    <s v="No Return"/>
    <n v="3508.3020000000001"/>
    <n v="2024"/>
    <s v="August"/>
    <n v="19.0928"/>
    <n v="100.2372"/>
    <n v="0"/>
    <s v="XL"/>
    <x v="0"/>
    <x v="2"/>
    <x v="0"/>
  </r>
  <r>
    <x v="1520"/>
    <x v="2"/>
    <x v="5"/>
    <x v="0"/>
    <s v="null"/>
    <s v="Black"/>
    <n v="52.97"/>
    <n v="0"/>
    <x v="1450"/>
    <d v="2025-07-26T00:00:00"/>
    <x v="25"/>
    <n v="4.5999999999999996"/>
    <n v="4.5999999999999996"/>
    <b v="0"/>
    <s v="null"/>
    <s v="No Return"/>
    <n v="1906.92"/>
    <n v="2025"/>
    <s v="July"/>
    <n v="0"/>
    <n v="52.97"/>
    <n v="0"/>
    <s v="No Size"/>
    <x v="0"/>
    <x v="0"/>
    <x v="2"/>
  </r>
  <r>
    <x v="1521"/>
    <x v="2"/>
    <x v="3"/>
    <x v="1"/>
    <s v="null"/>
    <s v="Blue"/>
    <n v="69.48"/>
    <n v="0"/>
    <x v="1451"/>
    <d v="2025-08-06T00:00:00"/>
    <x v="12"/>
    <n v="3.4"/>
    <n v="3.4"/>
    <b v="0"/>
    <s v="null"/>
    <s v="No Return"/>
    <n v="1181.1600000000001"/>
    <n v="2025"/>
    <s v="August"/>
    <n v="0"/>
    <n v="69.48"/>
    <n v="0"/>
    <s v="No Size"/>
    <x v="3"/>
    <x v="2"/>
    <x v="0"/>
  </r>
  <r>
    <x v="1522"/>
    <x v="0"/>
    <x v="2"/>
    <x v="3"/>
    <s v="L"/>
    <s v="Gray"/>
    <n v="177.82"/>
    <n v="0"/>
    <x v="1452"/>
    <d v="2025-08-06T00:00:00"/>
    <x v="45"/>
    <n v="1.1000000000000001"/>
    <n v="1.1000000000000001"/>
    <b v="0"/>
    <s v="null"/>
    <s v="No Return"/>
    <n v="1600.3799999999999"/>
    <n v="2025"/>
    <s v="August"/>
    <n v="0"/>
    <n v="177.82"/>
    <n v="0"/>
    <s v="L"/>
    <x v="1"/>
    <x v="1"/>
    <x v="3"/>
  </r>
  <r>
    <x v="1523"/>
    <x v="3"/>
    <x v="2"/>
    <x v="1"/>
    <s v="L"/>
    <s v="Pink"/>
    <n v="142.71"/>
    <n v="0"/>
    <x v="1453"/>
    <d v="2025-08-06T00:00:00"/>
    <x v="18"/>
    <n v="1"/>
    <n v="1"/>
    <b v="0"/>
    <s v="null"/>
    <s v="No Return"/>
    <n v="3995.88"/>
    <n v="2025"/>
    <s v="August"/>
    <n v="0"/>
    <n v="142.71"/>
    <n v="0"/>
    <s v="L"/>
    <x v="2"/>
    <x v="2"/>
    <x v="3"/>
  </r>
  <r>
    <x v="1524"/>
    <x v="4"/>
    <x v="0"/>
    <x v="0"/>
    <s v="XS"/>
    <s v="Blue"/>
    <n v="105.21"/>
    <n v="0"/>
    <x v="1454"/>
    <d v="2024-11-02T00:00:00"/>
    <x v="44"/>
    <n v="4.9000000000000004"/>
    <n v="4.9000000000000004"/>
    <b v="0"/>
    <s v="null"/>
    <s v="No Return"/>
    <n v="4313.6099999999997"/>
    <n v="2024"/>
    <s v="November"/>
    <n v="0"/>
    <n v="105.21"/>
    <n v="0"/>
    <s v="XS"/>
    <x v="0"/>
    <x v="0"/>
    <x v="2"/>
  </r>
  <r>
    <x v="1525"/>
    <x v="2"/>
    <x v="7"/>
    <x v="2"/>
    <s v="null"/>
    <s v="Gray"/>
    <n v="65.09"/>
    <n v="49.8"/>
    <x v="1455"/>
    <d v="2025-08-06T00:00:00"/>
    <x v="23"/>
    <n v="4.9000000000000004"/>
    <n v="4.9000000000000004"/>
    <b v="0"/>
    <s v="null"/>
    <s v="No Return"/>
    <n v="1045.6057600000001"/>
    <n v="2025"/>
    <s v="August"/>
    <n v="32.414819999999999"/>
    <n v="32.675180000000005"/>
    <n v="0"/>
    <s v="No Size"/>
    <x v="0"/>
    <x v="2"/>
    <x v="2"/>
  </r>
  <r>
    <x v="1526"/>
    <x v="0"/>
    <x v="1"/>
    <x v="1"/>
    <s v="M"/>
    <s v="Navy"/>
    <n v="167.39"/>
    <n v="0"/>
    <x v="1456"/>
    <d v="2025-08-06T00:00:00"/>
    <x v="9"/>
    <n v="1.8"/>
    <n v="1.8"/>
    <b v="0"/>
    <s v="null"/>
    <s v="No Return"/>
    <n v="7197.7699999999995"/>
    <n v="2025"/>
    <s v="August"/>
    <n v="0"/>
    <n v="167.39"/>
    <n v="0"/>
    <s v="M"/>
    <x v="0"/>
    <x v="0"/>
    <x v="3"/>
  </r>
  <r>
    <x v="1527"/>
    <x v="2"/>
    <x v="1"/>
    <x v="1"/>
    <s v="null"/>
    <s v="Red"/>
    <n v="49.89"/>
    <n v="0"/>
    <x v="1132"/>
    <d v="2025-08-06T00:00:00"/>
    <x v="23"/>
    <n v="2.4"/>
    <n v="2.4"/>
    <b v="0"/>
    <s v="null"/>
    <s v="No Return"/>
    <n v="1596.48"/>
    <n v="2025"/>
    <s v="August"/>
    <n v="0"/>
    <n v="49.89"/>
    <n v="0"/>
    <s v="No Size"/>
    <x v="0"/>
    <x v="2"/>
    <x v="1"/>
  </r>
  <r>
    <x v="1528"/>
    <x v="0"/>
    <x v="2"/>
    <x v="2"/>
    <s v="S"/>
    <s v="White"/>
    <n v="218.06"/>
    <n v="0"/>
    <x v="1457"/>
    <d v="2025-08-06T00:00:00"/>
    <x v="23"/>
    <n v="4"/>
    <n v="4"/>
    <b v="0"/>
    <s v="null"/>
    <s v="No Return"/>
    <n v="6977.92"/>
    <n v="2025"/>
    <s v="August"/>
    <n v="0"/>
    <n v="218.06"/>
    <n v="0"/>
    <s v="S"/>
    <x v="0"/>
    <x v="2"/>
    <x v="2"/>
  </r>
  <r>
    <x v="1529"/>
    <x v="4"/>
    <x v="6"/>
    <x v="3"/>
    <s v="XS"/>
    <s v="White"/>
    <n v="66.64"/>
    <n v="21.8"/>
    <x v="1458"/>
    <d v="2025-08-06T00:00:00"/>
    <x v="17"/>
    <n v="3.5"/>
    <n v="3.5"/>
    <b v="1"/>
    <s v="Changed Mind"/>
    <s v="Changed Mind"/>
    <n v="1302.8120000000001"/>
    <n v="2025"/>
    <s v="August"/>
    <n v="14.527520000000001"/>
    <n v="52.112480000000005"/>
    <n v="1"/>
    <s v="XS"/>
    <x v="2"/>
    <x v="2"/>
    <x v="0"/>
  </r>
  <r>
    <x v="1530"/>
    <x v="0"/>
    <x v="5"/>
    <x v="2"/>
    <s v="S"/>
    <s v="Gray"/>
    <n v="124.69"/>
    <n v="40.9"/>
    <x v="1459"/>
    <d v="2025-08-06T00:00:00"/>
    <x v="45"/>
    <n v="4.0999999999999996"/>
    <n v="4.0999999999999996"/>
    <b v="0"/>
    <s v="null"/>
    <s v="No Return"/>
    <n v="663.22610999999995"/>
    <n v="2025"/>
    <s v="August"/>
    <n v="50.998209999999993"/>
    <n v="73.691789999999997"/>
    <n v="0"/>
    <s v="S"/>
    <x v="1"/>
    <x v="1"/>
    <x v="2"/>
  </r>
  <r>
    <x v="1531"/>
    <x v="1"/>
    <x v="3"/>
    <x v="3"/>
    <s v="S"/>
    <s v="Pink"/>
    <n v="28.24"/>
    <n v="48.2"/>
    <x v="1460"/>
    <d v="2025-08-06T00:00:00"/>
    <x v="36"/>
    <n v="4.5"/>
    <n v="4.5"/>
    <b v="0"/>
    <s v="null"/>
    <s v="No Return"/>
    <n v="292.56639999999999"/>
    <n v="2025"/>
    <s v="August"/>
    <n v="13.61168"/>
    <n v="14.62832"/>
    <n v="0"/>
    <s v="S"/>
    <x v="2"/>
    <x v="2"/>
    <x v="2"/>
  </r>
  <r>
    <x v="1532"/>
    <x v="2"/>
    <x v="0"/>
    <x v="3"/>
    <s v="null"/>
    <s v="Purple"/>
    <n v="76.39"/>
    <n v="53.9"/>
    <x v="1461"/>
    <d v="2025-08-06T00:00:00"/>
    <x v="34"/>
    <n v="1.5"/>
    <n v="1.5"/>
    <b v="0"/>
    <s v="null"/>
    <s v="No Return"/>
    <n v="528.23685"/>
    <n v="2025"/>
    <s v="August"/>
    <n v="41.174210000000002"/>
    <n v="35.215789999999998"/>
    <n v="0"/>
    <s v="No Size"/>
    <x v="3"/>
    <x v="1"/>
    <x v="3"/>
  </r>
  <r>
    <x v="1533"/>
    <x v="4"/>
    <x v="0"/>
    <x v="1"/>
    <s v="M"/>
    <s v="Blue"/>
    <n v="96.82"/>
    <n v="0"/>
    <x v="1462"/>
    <d v="2025-08-06T00:00:00"/>
    <x v="50"/>
    <n v="1.1000000000000001"/>
    <n v="1.1000000000000001"/>
    <b v="0"/>
    <s v="null"/>
    <s v="No Return"/>
    <n v="0"/>
    <n v="2025"/>
    <s v="August"/>
    <n v="0"/>
    <n v="96.82"/>
    <n v="0"/>
    <s v="M"/>
    <x v="1"/>
    <x v="1"/>
    <x v="3"/>
  </r>
  <r>
    <x v="1534"/>
    <x v="3"/>
    <x v="2"/>
    <x v="2"/>
    <s v="XS"/>
    <s v="Navy"/>
    <n v="159.25"/>
    <n v="28.2"/>
    <x v="1463"/>
    <d v="2025-08-06T00:00:00"/>
    <x v="14"/>
    <s v="null"/>
    <n v="3"/>
    <b v="1"/>
    <s v="Wrong Item"/>
    <s v="Wrong Item"/>
    <n v="114.3415"/>
    <n v="2025"/>
    <s v="August"/>
    <n v="44.908499999999997"/>
    <n v="114.3415"/>
    <n v="1"/>
    <s v="XS"/>
    <x v="1"/>
    <x v="1"/>
    <x v="0"/>
  </r>
  <r>
    <x v="1535"/>
    <x v="5"/>
    <x v="0"/>
    <x v="3"/>
    <s v="XXL"/>
    <s v="Navy"/>
    <n v="171.93"/>
    <n v="52.3"/>
    <x v="1464"/>
    <d v="2025-08-06T00:00:00"/>
    <x v="18"/>
    <n v="2.2000000000000002"/>
    <n v="2.2000000000000002"/>
    <b v="0"/>
    <s v="null"/>
    <s v="No Return"/>
    <n v="2296.2970799999998"/>
    <n v="2025"/>
    <s v="August"/>
    <n v="89.919390000000007"/>
    <n v="82.01061"/>
    <n v="0"/>
    <s v="XXL"/>
    <x v="2"/>
    <x v="2"/>
    <x v="1"/>
  </r>
  <r>
    <x v="1536"/>
    <x v="1"/>
    <x v="0"/>
    <x v="3"/>
    <s v="XS"/>
    <s v="Brown"/>
    <n v="85.25"/>
    <n v="0"/>
    <x v="1465"/>
    <d v="2025-08-06T00:00:00"/>
    <x v="26"/>
    <s v="null"/>
    <n v="3"/>
    <b v="0"/>
    <s v="null"/>
    <s v="No Return"/>
    <n v="937.75"/>
    <n v="2025"/>
    <s v="August"/>
    <n v="0"/>
    <n v="85.25"/>
    <n v="0"/>
    <s v="XS"/>
    <x v="3"/>
    <x v="1"/>
    <x v="0"/>
  </r>
  <r>
    <x v="1537"/>
    <x v="1"/>
    <x v="2"/>
    <x v="0"/>
    <s v="XXL"/>
    <s v="Pink"/>
    <n v="70.48"/>
    <n v="0"/>
    <x v="1466"/>
    <d v="2024-11-27T00:00:00"/>
    <x v="2"/>
    <n v="1.2"/>
    <n v="1.2"/>
    <b v="0"/>
    <s v="null"/>
    <s v="No Return"/>
    <n v="1550.5600000000002"/>
    <n v="2024"/>
    <s v="November"/>
    <n v="0"/>
    <n v="70.48"/>
    <n v="0"/>
    <s v="XXL"/>
    <x v="2"/>
    <x v="2"/>
    <x v="3"/>
  </r>
  <r>
    <x v="1538"/>
    <x v="0"/>
    <x v="2"/>
    <x v="0"/>
    <s v="S"/>
    <s v="Brown"/>
    <n v="203.02"/>
    <n v="0"/>
    <x v="1467"/>
    <d v="2025-05-17T00:00:00"/>
    <x v="39"/>
    <n v="3.5"/>
    <n v="3.5"/>
    <b v="1"/>
    <s v="Quality Issue"/>
    <s v="Quality Issue"/>
    <n v="4669.46"/>
    <n v="2025"/>
    <s v="May"/>
    <n v="0"/>
    <n v="203.02"/>
    <n v="1"/>
    <s v="S"/>
    <x v="2"/>
    <x v="2"/>
    <x v="0"/>
  </r>
  <r>
    <x v="1539"/>
    <x v="5"/>
    <x v="5"/>
    <x v="2"/>
    <s v="XXL"/>
    <s v="Pink"/>
    <n v="115.39"/>
    <n v="11.2"/>
    <x v="1468"/>
    <d v="2025-08-06T00:00:00"/>
    <x v="46"/>
    <n v="3.8"/>
    <n v="3.8"/>
    <b v="0"/>
    <s v="null"/>
    <s v="No Return"/>
    <n v="409.86527999999998"/>
    <n v="2025"/>
    <s v="August"/>
    <n v="12.923679999999999"/>
    <n v="102.46632"/>
    <n v="0"/>
    <s v="XXL"/>
    <x v="1"/>
    <x v="1"/>
    <x v="0"/>
  </r>
  <r>
    <x v="1540"/>
    <x v="2"/>
    <x v="3"/>
    <x v="0"/>
    <s v="null"/>
    <s v="Pink"/>
    <n v="27.91"/>
    <n v="49.8"/>
    <x v="1469"/>
    <d v="2025-02-13T00:00:00"/>
    <x v="43"/>
    <n v="2.6"/>
    <n v="2.6"/>
    <b v="0"/>
    <s v="null"/>
    <s v="No Return"/>
    <n v="168.12984"/>
    <n v="2025"/>
    <s v="February"/>
    <n v="13.899179999999999"/>
    <n v="14.010820000000001"/>
    <n v="0"/>
    <s v="No Size"/>
    <x v="3"/>
    <x v="1"/>
    <x v="1"/>
  </r>
  <r>
    <x v="1541"/>
    <x v="2"/>
    <x v="4"/>
    <x v="1"/>
    <s v="null"/>
    <s v="Navy"/>
    <n v="79.69"/>
    <n v="0"/>
    <x v="1470"/>
    <d v="2025-08-06T00:00:00"/>
    <x v="21"/>
    <n v="1.6"/>
    <n v="1.6"/>
    <b v="0"/>
    <s v="null"/>
    <s v="No Return"/>
    <n v="3506.3599999999997"/>
    <n v="2025"/>
    <s v="August"/>
    <n v="0"/>
    <n v="79.69"/>
    <n v="0"/>
    <s v="No Size"/>
    <x v="0"/>
    <x v="0"/>
    <x v="3"/>
  </r>
  <r>
    <x v="1542"/>
    <x v="4"/>
    <x v="7"/>
    <x v="2"/>
    <s v="S"/>
    <s v="Brown"/>
    <n v="47.22"/>
    <n v="0"/>
    <x v="1471"/>
    <d v="2025-08-06T00:00:00"/>
    <x v="32"/>
    <n v="1.9"/>
    <n v="1.9"/>
    <b v="0"/>
    <s v="null"/>
    <s v="No Return"/>
    <n v="897.18"/>
    <n v="2025"/>
    <s v="August"/>
    <n v="0"/>
    <n v="47.22"/>
    <n v="0"/>
    <s v="S"/>
    <x v="3"/>
    <x v="2"/>
    <x v="3"/>
  </r>
  <r>
    <x v="1543"/>
    <x v="3"/>
    <x v="4"/>
    <x v="2"/>
    <s v="null"/>
    <s v="Brown"/>
    <n v="172.27"/>
    <n v="14.9"/>
    <x v="1472"/>
    <d v="2025-08-06T00:00:00"/>
    <x v="38"/>
    <n v="3.7"/>
    <n v="3.7"/>
    <b v="0"/>
    <s v="null"/>
    <s v="No Return"/>
    <n v="1172.8141600000001"/>
    <n v="2025"/>
    <s v="August"/>
    <n v="25.668230000000001"/>
    <n v="146.60177000000002"/>
    <n v="0"/>
    <s v="No Size"/>
    <x v="1"/>
    <x v="1"/>
    <x v="0"/>
  </r>
  <r>
    <x v="1544"/>
    <x v="2"/>
    <x v="0"/>
    <x v="1"/>
    <s v="null"/>
    <s v="Black"/>
    <n v="27.9"/>
    <n v="0"/>
    <x v="1473"/>
    <d v="2025-08-06T00:00:00"/>
    <x v="33"/>
    <n v="3"/>
    <n v="3"/>
    <b v="1"/>
    <s v="Changed Mind"/>
    <s v="Changed Mind"/>
    <n v="753.3"/>
    <n v="2025"/>
    <s v="August"/>
    <n v="0"/>
    <n v="27.9"/>
    <n v="1"/>
    <s v="No Size"/>
    <x v="2"/>
    <x v="2"/>
    <x v="0"/>
  </r>
  <r>
    <x v="1545"/>
    <x v="5"/>
    <x v="0"/>
    <x v="0"/>
    <s v="S"/>
    <s v="Beige"/>
    <n v="139.26"/>
    <n v="0"/>
    <x v="1474"/>
    <d v="2025-01-02T00:00:00"/>
    <x v="23"/>
    <n v="3.4"/>
    <n v="3.4"/>
    <b v="0"/>
    <s v="null"/>
    <s v="No Return"/>
    <n v="4456.32"/>
    <n v="2025"/>
    <s v="January"/>
    <n v="0"/>
    <n v="139.26"/>
    <n v="0"/>
    <s v="S"/>
    <x v="0"/>
    <x v="2"/>
    <x v="0"/>
  </r>
  <r>
    <x v="1546"/>
    <x v="2"/>
    <x v="5"/>
    <x v="3"/>
    <s v="null"/>
    <s v="Gray"/>
    <n v="30.47"/>
    <n v="0"/>
    <x v="1475"/>
    <d v="2025-08-06T00:00:00"/>
    <x v="40"/>
    <n v="4.2"/>
    <n v="4.2"/>
    <b v="0"/>
    <s v="null"/>
    <s v="No Return"/>
    <n v="1035.98"/>
    <n v="2025"/>
    <s v="August"/>
    <n v="0"/>
    <n v="30.47"/>
    <n v="0"/>
    <s v="No Size"/>
    <x v="0"/>
    <x v="2"/>
    <x v="2"/>
  </r>
  <r>
    <x v="1547"/>
    <x v="0"/>
    <x v="6"/>
    <x v="2"/>
    <s v="M"/>
    <s v="Purple"/>
    <n v="141.53"/>
    <n v="39.799999999999997"/>
    <x v="1476"/>
    <d v="2025-08-06T00:00:00"/>
    <x v="6"/>
    <n v="3.5"/>
    <n v="3.5"/>
    <b v="0"/>
    <s v="null"/>
    <s v="No Return"/>
    <n v="4004.4498200000007"/>
    <n v="2025"/>
    <s v="August"/>
    <n v="56.328939999999996"/>
    <n v="85.201060000000012"/>
    <n v="0"/>
    <s v="M"/>
    <x v="0"/>
    <x v="0"/>
    <x v="0"/>
  </r>
  <r>
    <x v="1548"/>
    <x v="5"/>
    <x v="6"/>
    <x v="0"/>
    <s v="XL"/>
    <s v="Gray"/>
    <n v="47.45"/>
    <n v="24.4"/>
    <x v="1477"/>
    <d v="2025-06-15T00:00:00"/>
    <x v="15"/>
    <n v="2.8"/>
    <n v="2.8"/>
    <b v="0"/>
    <s v="null"/>
    <s v="No Return"/>
    <n v="1506.6324"/>
    <n v="2025"/>
    <s v="June"/>
    <n v="11.5778"/>
    <n v="35.872199999999999"/>
    <n v="0"/>
    <s v="XL"/>
    <x v="0"/>
    <x v="0"/>
    <x v="1"/>
  </r>
  <r>
    <x v="1549"/>
    <x v="4"/>
    <x v="6"/>
    <x v="1"/>
    <s v="XS"/>
    <s v="Navy"/>
    <n v="51.39"/>
    <n v="6.3"/>
    <x v="13"/>
    <d v="2025-08-06T00:00:00"/>
    <x v="16"/>
    <s v="null"/>
    <n v="3"/>
    <b v="0"/>
    <s v="null"/>
    <s v="No Return"/>
    <n v="2215.0117800000003"/>
    <n v="2025"/>
    <s v="August"/>
    <n v="3.2375699999999998"/>
    <n v="48.152430000000003"/>
    <n v="0"/>
    <s v="XS"/>
    <x v="0"/>
    <x v="0"/>
    <x v="0"/>
  </r>
  <r>
    <x v="1550"/>
    <x v="1"/>
    <x v="6"/>
    <x v="0"/>
    <s v="null"/>
    <s v="White"/>
    <n v="74.13"/>
    <n v="0"/>
    <x v="1478"/>
    <d v="2024-11-13T00:00:00"/>
    <x v="39"/>
    <s v="null"/>
    <n v="3"/>
    <b v="0"/>
    <s v="null"/>
    <s v="No Return"/>
    <n v="1704.9899999999998"/>
    <n v="2024"/>
    <s v="November"/>
    <n v="0"/>
    <n v="74.13"/>
    <n v="0"/>
    <s v="No Size"/>
    <x v="2"/>
    <x v="2"/>
    <x v="0"/>
  </r>
  <r>
    <x v="1551"/>
    <x v="5"/>
    <x v="0"/>
    <x v="2"/>
    <s v="XL"/>
    <s v="Purple"/>
    <n v="156.13999999999999"/>
    <n v="5"/>
    <x v="1479"/>
    <d v="2025-08-06T00:00:00"/>
    <x v="10"/>
    <s v="null"/>
    <n v="3"/>
    <b v="0"/>
    <s v="null"/>
    <s v="No Return"/>
    <n v="5784.9869999999992"/>
    <n v="2025"/>
    <s v="August"/>
    <n v="7.8069999999999995"/>
    <n v="148.33299999999997"/>
    <n v="0"/>
    <s v="XL"/>
    <x v="0"/>
    <x v="0"/>
    <x v="0"/>
  </r>
  <r>
    <x v="1552"/>
    <x v="0"/>
    <x v="2"/>
    <x v="3"/>
    <s v="XS"/>
    <s v="Green"/>
    <n v="105.3"/>
    <n v="0"/>
    <x v="1480"/>
    <d v="2025-08-06T00:00:00"/>
    <x v="14"/>
    <n v="3"/>
    <n v="3"/>
    <b v="0"/>
    <s v="null"/>
    <s v="No Return"/>
    <n v="105.3"/>
    <n v="2025"/>
    <s v="August"/>
    <n v="0"/>
    <n v="105.3"/>
    <n v="0"/>
    <s v="XS"/>
    <x v="1"/>
    <x v="1"/>
    <x v="0"/>
  </r>
  <r>
    <x v="1553"/>
    <x v="5"/>
    <x v="4"/>
    <x v="1"/>
    <s v="S"/>
    <s v="Navy"/>
    <n v="126.76"/>
    <n v="0"/>
    <x v="1481"/>
    <d v="2025-08-06T00:00:00"/>
    <x v="47"/>
    <n v="2.2000000000000002"/>
    <n v="2.2000000000000002"/>
    <b v="0"/>
    <s v="null"/>
    <s v="No Return"/>
    <n v="3042.2400000000002"/>
    <n v="2025"/>
    <s v="August"/>
    <n v="0"/>
    <n v="126.76"/>
    <n v="0"/>
    <s v="S"/>
    <x v="2"/>
    <x v="2"/>
    <x v="1"/>
  </r>
  <r>
    <x v="1554"/>
    <x v="1"/>
    <x v="6"/>
    <x v="1"/>
    <s v="L"/>
    <s v="Navy"/>
    <n v="35.409999999999997"/>
    <n v="0"/>
    <x v="1482"/>
    <d v="2025-08-06T00:00:00"/>
    <x v="3"/>
    <n v="4.3"/>
    <n v="4.3"/>
    <b v="1"/>
    <s v="Damaged"/>
    <s v="Damaged"/>
    <n v="1699.6799999999998"/>
    <n v="2025"/>
    <s v="August"/>
    <n v="0"/>
    <n v="35.409999999999997"/>
    <n v="1"/>
    <s v="L"/>
    <x v="0"/>
    <x v="0"/>
    <x v="2"/>
  </r>
  <r>
    <x v="1555"/>
    <x v="0"/>
    <x v="5"/>
    <x v="1"/>
    <s v="M"/>
    <s v="White"/>
    <n v="80.040000000000006"/>
    <n v="0"/>
    <x v="1179"/>
    <d v="2025-08-06T00:00:00"/>
    <x v="28"/>
    <n v="2.2999999999999998"/>
    <n v="2.2999999999999998"/>
    <b v="0"/>
    <s v="null"/>
    <s v="No Return"/>
    <n v="1040.52"/>
    <n v="2025"/>
    <s v="August"/>
    <n v="0"/>
    <n v="80.040000000000006"/>
    <n v="0"/>
    <s v="M"/>
    <x v="3"/>
    <x v="1"/>
    <x v="1"/>
  </r>
  <r>
    <x v="1556"/>
    <x v="4"/>
    <x v="6"/>
    <x v="2"/>
    <s v="null"/>
    <s v="Navy"/>
    <n v="68.16"/>
    <n v="0"/>
    <x v="1483"/>
    <d v="2025-08-06T00:00:00"/>
    <x v="40"/>
    <n v="2.7"/>
    <n v="2.7"/>
    <b v="0"/>
    <s v="null"/>
    <s v="No Return"/>
    <n v="2317.44"/>
    <n v="2025"/>
    <s v="August"/>
    <n v="0"/>
    <n v="68.16"/>
    <n v="0"/>
    <s v="No Size"/>
    <x v="0"/>
    <x v="2"/>
    <x v="1"/>
  </r>
  <r>
    <x v="1557"/>
    <x v="5"/>
    <x v="5"/>
    <x v="2"/>
    <s v="XL"/>
    <s v="White"/>
    <n v="60.87"/>
    <n v="0"/>
    <x v="1484"/>
    <d v="2025-08-06T00:00:00"/>
    <x v="31"/>
    <s v="null"/>
    <n v="3"/>
    <b v="0"/>
    <s v="null"/>
    <s v="No Return"/>
    <n v="2130.4499999999998"/>
    <n v="2025"/>
    <s v="August"/>
    <n v="0"/>
    <n v="60.87"/>
    <n v="0"/>
    <s v="XL"/>
    <x v="0"/>
    <x v="2"/>
    <x v="0"/>
  </r>
  <r>
    <x v="1558"/>
    <x v="1"/>
    <x v="4"/>
    <x v="0"/>
    <s v="L"/>
    <s v="Brown"/>
    <n v="59.8"/>
    <n v="0"/>
    <x v="1485"/>
    <d v="2025-04-06T00:00:00"/>
    <x v="29"/>
    <n v="2.2000000000000002"/>
    <n v="2.2000000000000002"/>
    <b v="1"/>
    <s v="Size Issue"/>
    <s v="Size Issue"/>
    <n v="2990"/>
    <n v="2025"/>
    <s v="April"/>
    <n v="0"/>
    <n v="59.8"/>
    <n v="1"/>
    <s v="L"/>
    <x v="0"/>
    <x v="0"/>
    <x v="1"/>
  </r>
  <r>
    <x v="1559"/>
    <x v="2"/>
    <x v="6"/>
    <x v="2"/>
    <s v="null"/>
    <s v="Black"/>
    <n v="75.83"/>
    <n v="0"/>
    <x v="1486"/>
    <d v="2025-08-06T00:00:00"/>
    <x v="38"/>
    <n v="2"/>
    <n v="2"/>
    <b v="0"/>
    <s v="null"/>
    <s v="No Return"/>
    <n v="606.64"/>
    <n v="2025"/>
    <s v="August"/>
    <n v="0"/>
    <n v="75.83"/>
    <n v="0"/>
    <s v="No Size"/>
    <x v="1"/>
    <x v="1"/>
    <x v="1"/>
  </r>
  <r>
    <x v="1560"/>
    <x v="1"/>
    <x v="4"/>
    <x v="3"/>
    <s v="L"/>
    <s v="Beige"/>
    <n v="55.97"/>
    <n v="0"/>
    <x v="1487"/>
    <d v="2025-08-06T00:00:00"/>
    <x v="35"/>
    <s v="null"/>
    <n v="3"/>
    <b v="0"/>
    <s v="null"/>
    <s v="No Return"/>
    <n v="1679.1"/>
    <n v="2025"/>
    <s v="August"/>
    <n v="0"/>
    <n v="55.97"/>
    <n v="0"/>
    <s v="L"/>
    <x v="0"/>
    <x v="2"/>
    <x v="0"/>
  </r>
  <r>
    <x v="1561"/>
    <x v="3"/>
    <x v="6"/>
    <x v="1"/>
    <s v="XL"/>
    <s v="Beige"/>
    <n v="190.52"/>
    <n v="45.2"/>
    <x v="173"/>
    <d v="2025-08-06T00:00:00"/>
    <x v="1"/>
    <n v="1.1000000000000001"/>
    <n v="1.1000000000000001"/>
    <b v="0"/>
    <s v="null"/>
    <s v="No Return"/>
    <n v="208.80992000000003"/>
    <n v="2025"/>
    <s v="August"/>
    <n v="86.115040000000008"/>
    <n v="104.40496000000002"/>
    <n v="0"/>
    <s v="XL"/>
    <x v="1"/>
    <x v="1"/>
    <x v="3"/>
  </r>
  <r>
    <x v="1562"/>
    <x v="4"/>
    <x v="0"/>
    <x v="3"/>
    <s v="M"/>
    <s v="Pink"/>
    <n v="89.19"/>
    <n v="10.3"/>
    <x v="1263"/>
    <d v="2025-08-06T00:00:00"/>
    <x v="46"/>
    <s v="null"/>
    <n v="3"/>
    <b v="0"/>
    <s v="null"/>
    <s v="No Return"/>
    <n v="320.01371999999998"/>
    <n v="2025"/>
    <s v="August"/>
    <n v="9.1865699999999997"/>
    <n v="80.003429999999994"/>
    <n v="0"/>
    <s v="M"/>
    <x v="1"/>
    <x v="1"/>
    <x v="0"/>
  </r>
  <r>
    <x v="1563"/>
    <x v="3"/>
    <x v="2"/>
    <x v="3"/>
    <s v="null"/>
    <s v="White"/>
    <n v="79.59"/>
    <n v="8.9"/>
    <x v="1488"/>
    <d v="2025-08-06T00:00:00"/>
    <x v="13"/>
    <n v="4.5999999999999996"/>
    <n v="4.5999999999999996"/>
    <b v="1"/>
    <s v="Wrong Item"/>
    <s v="Wrong Item"/>
    <n v="1160.10384"/>
    <n v="2025"/>
    <s v="August"/>
    <n v="7.0835100000000013"/>
    <n v="72.506489999999999"/>
    <n v="1"/>
    <s v="No Size"/>
    <x v="3"/>
    <x v="2"/>
    <x v="2"/>
  </r>
  <r>
    <x v="1564"/>
    <x v="4"/>
    <x v="3"/>
    <x v="0"/>
    <s v="XXL"/>
    <s v="Gray"/>
    <n v="84.8"/>
    <n v="0"/>
    <x v="1489"/>
    <d v="2025-07-08T00:00:00"/>
    <x v="16"/>
    <n v="4.5999999999999996"/>
    <n v="4.5999999999999996"/>
    <b v="0"/>
    <s v="null"/>
    <s v="No Return"/>
    <n v="3900.7999999999997"/>
    <n v="2025"/>
    <s v="July"/>
    <n v="0"/>
    <n v="84.8"/>
    <n v="0"/>
    <s v="XXL"/>
    <x v="0"/>
    <x v="0"/>
    <x v="2"/>
  </r>
  <r>
    <x v="1565"/>
    <x v="4"/>
    <x v="7"/>
    <x v="2"/>
    <s v="M"/>
    <s v="Black"/>
    <n v="69.209999999999994"/>
    <n v="0"/>
    <x v="1490"/>
    <d v="2025-08-06T00:00:00"/>
    <x v="44"/>
    <s v="null"/>
    <n v="3"/>
    <b v="0"/>
    <s v="null"/>
    <s v="No Return"/>
    <n v="2837.6099999999997"/>
    <n v="2025"/>
    <s v="August"/>
    <n v="0"/>
    <n v="69.209999999999994"/>
    <n v="0"/>
    <s v="M"/>
    <x v="0"/>
    <x v="0"/>
    <x v="0"/>
  </r>
  <r>
    <x v="1566"/>
    <x v="0"/>
    <x v="2"/>
    <x v="0"/>
    <s v="XS"/>
    <s v="Navy"/>
    <n v="229.17"/>
    <n v="0"/>
    <x v="1491"/>
    <d v="2025-07-17T00:00:00"/>
    <x v="0"/>
    <n v="2"/>
    <n v="2"/>
    <b v="0"/>
    <s v="null"/>
    <s v="No Return"/>
    <n v="8479.2899999999991"/>
    <n v="2025"/>
    <s v="July"/>
    <n v="0"/>
    <n v="229.17"/>
    <n v="0"/>
    <s v="XS"/>
    <x v="0"/>
    <x v="0"/>
    <x v="1"/>
  </r>
  <r>
    <x v="1567"/>
    <x v="5"/>
    <x v="2"/>
    <x v="1"/>
    <s v="L"/>
    <s v="White"/>
    <n v="103.9"/>
    <n v="0"/>
    <x v="1492"/>
    <d v="2025-08-06T00:00:00"/>
    <x v="24"/>
    <n v="4.4000000000000004"/>
    <n v="4.4000000000000004"/>
    <b v="0"/>
    <s v="null"/>
    <s v="No Return"/>
    <n v="4156"/>
    <n v="2025"/>
    <s v="August"/>
    <n v="0"/>
    <n v="103.9"/>
    <n v="0"/>
    <s v="L"/>
    <x v="0"/>
    <x v="0"/>
    <x v="2"/>
  </r>
  <r>
    <x v="1568"/>
    <x v="0"/>
    <x v="0"/>
    <x v="0"/>
    <s v="XS"/>
    <s v="Beige"/>
    <n v="228.46"/>
    <n v="0"/>
    <x v="1493"/>
    <d v="2025-02-07T00:00:00"/>
    <x v="11"/>
    <n v="2.5"/>
    <n v="2.5"/>
    <b v="1"/>
    <s v="Quality Issue"/>
    <s v="Quality Issue"/>
    <n v="1599.22"/>
    <n v="2025"/>
    <s v="February"/>
    <n v="0"/>
    <n v="228.46"/>
    <n v="1"/>
    <s v="XS"/>
    <x v="1"/>
    <x v="1"/>
    <x v="1"/>
  </r>
  <r>
    <x v="1569"/>
    <x v="2"/>
    <x v="0"/>
    <x v="3"/>
    <s v="null"/>
    <s v="White"/>
    <n v="44.35"/>
    <n v="29.2"/>
    <x v="1494"/>
    <d v="2025-08-06T00:00:00"/>
    <x v="36"/>
    <n v="4.9000000000000004"/>
    <n v="4.9000000000000004"/>
    <b v="0"/>
    <s v="null"/>
    <s v="No Return"/>
    <n v="627.99599999999998"/>
    <n v="2025"/>
    <s v="August"/>
    <n v="12.950199999999999"/>
    <n v="31.399799999999999"/>
    <n v="0"/>
    <s v="No Size"/>
    <x v="2"/>
    <x v="2"/>
    <x v="2"/>
  </r>
  <r>
    <x v="1570"/>
    <x v="4"/>
    <x v="1"/>
    <x v="0"/>
    <s v="null"/>
    <s v="Gray"/>
    <n v="28.76"/>
    <n v="54.7"/>
    <x v="1495"/>
    <d v="2025-05-14T00:00:00"/>
    <x v="1"/>
    <n v="4.4000000000000004"/>
    <n v="4.4000000000000004"/>
    <b v="1"/>
    <s v="Color Mismatch"/>
    <s v="Color Mismatch"/>
    <n v="26.056559999999998"/>
    <n v="2025"/>
    <s v="May"/>
    <n v="15.731720000000003"/>
    <n v="13.028279999999999"/>
    <n v="1"/>
    <s v="No Size"/>
    <x v="1"/>
    <x v="1"/>
    <x v="2"/>
  </r>
  <r>
    <x v="1571"/>
    <x v="0"/>
    <x v="3"/>
    <x v="0"/>
    <s v="XXL"/>
    <s v="Red"/>
    <n v="158.34"/>
    <n v="36.6"/>
    <x v="1084"/>
    <d v="2025-01-27T00:00:00"/>
    <x v="26"/>
    <n v="4.5"/>
    <n v="4.5"/>
    <b v="0"/>
    <s v="null"/>
    <s v="No Return"/>
    <n v="1104.26316"/>
    <n v="2025"/>
    <s v="January"/>
    <n v="57.952440000000003"/>
    <n v="100.38756000000001"/>
    <n v="0"/>
    <s v="XXL"/>
    <x v="3"/>
    <x v="1"/>
    <x v="2"/>
  </r>
  <r>
    <x v="1572"/>
    <x v="2"/>
    <x v="0"/>
    <x v="0"/>
    <s v="null"/>
    <s v="Brown"/>
    <n v="39.049999999999997"/>
    <n v="12"/>
    <x v="1496"/>
    <d v="2024-09-30T00:00:00"/>
    <x v="50"/>
    <n v="3.1"/>
    <n v="3.1"/>
    <b v="0"/>
    <s v="null"/>
    <s v="No Return"/>
    <n v="0"/>
    <n v="2024"/>
    <s v="September"/>
    <n v="4.6859999999999991"/>
    <n v="34.363999999999997"/>
    <n v="0"/>
    <s v="No Size"/>
    <x v="1"/>
    <x v="1"/>
    <x v="0"/>
  </r>
  <r>
    <x v="1573"/>
    <x v="1"/>
    <x v="5"/>
    <x v="0"/>
    <s v="S"/>
    <s v="Blue"/>
    <n v="52.46"/>
    <n v="12.2"/>
    <x v="1497"/>
    <d v="2024-12-19T00:00:00"/>
    <x v="10"/>
    <n v="2.2999999999999998"/>
    <n v="2.2999999999999998"/>
    <b v="0"/>
    <s v="null"/>
    <s v="No Return"/>
    <n v="1796.3353199999999"/>
    <n v="2024"/>
    <s v="December"/>
    <n v="6.4001200000000003"/>
    <n v="46.05988"/>
    <n v="0"/>
    <s v="S"/>
    <x v="0"/>
    <x v="0"/>
    <x v="1"/>
  </r>
  <r>
    <x v="1574"/>
    <x v="4"/>
    <x v="6"/>
    <x v="0"/>
    <s v="S"/>
    <s v="Red"/>
    <n v="70.31"/>
    <n v="34.4"/>
    <x v="1498"/>
    <d v="2025-01-24T00:00:00"/>
    <x v="18"/>
    <n v="3.1"/>
    <n v="3.1"/>
    <b v="0"/>
    <s v="null"/>
    <s v="No Return"/>
    <n v="1291.4540800000002"/>
    <n v="2025"/>
    <s v="January"/>
    <n v="24.186640000000001"/>
    <n v="46.123360000000005"/>
    <n v="0"/>
    <s v="S"/>
    <x v="2"/>
    <x v="2"/>
    <x v="0"/>
  </r>
  <r>
    <x v="1575"/>
    <x v="0"/>
    <x v="7"/>
    <x v="3"/>
    <s v="S"/>
    <s v="Beige"/>
    <n v="123.27"/>
    <n v="0"/>
    <x v="1499"/>
    <d v="2025-08-06T00:00:00"/>
    <x v="28"/>
    <n v="2.8"/>
    <n v="2.8"/>
    <b v="0"/>
    <s v="null"/>
    <s v="No Return"/>
    <n v="1602.51"/>
    <n v="2025"/>
    <s v="August"/>
    <n v="0"/>
    <n v="123.27"/>
    <n v="0"/>
    <s v="S"/>
    <x v="3"/>
    <x v="1"/>
    <x v="1"/>
  </r>
  <r>
    <x v="1576"/>
    <x v="0"/>
    <x v="3"/>
    <x v="3"/>
    <s v="L"/>
    <s v="Navy"/>
    <n v="215.82"/>
    <n v="16.5"/>
    <x v="1500"/>
    <d v="2025-08-06T00:00:00"/>
    <x v="45"/>
    <n v="2.4"/>
    <n v="2.4"/>
    <b v="0"/>
    <s v="null"/>
    <s v="No Return"/>
    <n v="1621.8872999999999"/>
    <n v="2025"/>
    <s v="August"/>
    <n v="35.610300000000002"/>
    <n v="180.2097"/>
    <n v="0"/>
    <s v="L"/>
    <x v="1"/>
    <x v="1"/>
    <x v="1"/>
  </r>
  <r>
    <x v="1577"/>
    <x v="0"/>
    <x v="6"/>
    <x v="3"/>
    <s v="XS"/>
    <s v="Blue"/>
    <n v="82.91"/>
    <n v="0.7"/>
    <x v="1501"/>
    <d v="2025-08-06T00:00:00"/>
    <x v="47"/>
    <s v="null"/>
    <n v="3"/>
    <b v="1"/>
    <s v="Damaged"/>
    <s v="Damaged"/>
    <n v="1975.9111199999998"/>
    <n v="2025"/>
    <s v="August"/>
    <n v="0.58036999999999994"/>
    <n v="82.329629999999995"/>
    <n v="1"/>
    <s v="XS"/>
    <x v="2"/>
    <x v="2"/>
    <x v="0"/>
  </r>
  <r>
    <x v="1578"/>
    <x v="1"/>
    <x v="6"/>
    <x v="1"/>
    <s v="XL"/>
    <s v="Purple"/>
    <n v="33.46"/>
    <n v="0"/>
    <x v="1502"/>
    <d v="2025-08-06T00:00:00"/>
    <x v="25"/>
    <n v="3.6"/>
    <n v="3.6"/>
    <b v="0"/>
    <s v="null"/>
    <s v="No Return"/>
    <n v="1204.56"/>
    <n v="2025"/>
    <s v="August"/>
    <n v="0"/>
    <n v="33.46"/>
    <n v="0"/>
    <s v="XL"/>
    <x v="0"/>
    <x v="0"/>
    <x v="0"/>
  </r>
  <r>
    <x v="1579"/>
    <x v="4"/>
    <x v="2"/>
    <x v="0"/>
    <s v="L"/>
    <s v="Gray"/>
    <n v="37.21"/>
    <n v="53.9"/>
    <x v="1503"/>
    <d v="2025-06-27T00:00:00"/>
    <x v="3"/>
    <n v="3.8"/>
    <n v="3.8"/>
    <b v="0"/>
    <s v="null"/>
    <s v="No Return"/>
    <n v="823.38288"/>
    <n v="2025"/>
    <s v="June"/>
    <n v="20.056190000000001"/>
    <n v="17.15381"/>
    <n v="0"/>
    <s v="L"/>
    <x v="0"/>
    <x v="0"/>
    <x v="0"/>
  </r>
  <r>
    <x v="1580"/>
    <x v="4"/>
    <x v="3"/>
    <x v="1"/>
    <s v="null"/>
    <s v="Red"/>
    <n v="76.86"/>
    <n v="48.9"/>
    <x v="1504"/>
    <d v="2025-08-06T00:00:00"/>
    <x v="20"/>
    <n v="1.2"/>
    <n v="1.2"/>
    <b v="0"/>
    <s v="null"/>
    <s v="No Return"/>
    <n v="196.37730000000002"/>
    <n v="2025"/>
    <s v="August"/>
    <n v="37.584539999999997"/>
    <n v="39.275460000000002"/>
    <n v="0"/>
    <s v="No Size"/>
    <x v="1"/>
    <x v="1"/>
    <x v="3"/>
  </r>
  <r>
    <x v="1581"/>
    <x v="0"/>
    <x v="4"/>
    <x v="1"/>
    <s v="S"/>
    <s v="Beige"/>
    <n v="208.57"/>
    <n v="0"/>
    <x v="1505"/>
    <d v="2025-08-06T00:00:00"/>
    <x v="47"/>
    <n v="3.6"/>
    <n v="3.6"/>
    <b v="0"/>
    <s v="null"/>
    <s v="No Return"/>
    <n v="5005.68"/>
    <n v="2025"/>
    <s v="August"/>
    <n v="0"/>
    <n v="208.57"/>
    <n v="0"/>
    <s v="S"/>
    <x v="2"/>
    <x v="2"/>
    <x v="0"/>
  </r>
  <r>
    <x v="1582"/>
    <x v="5"/>
    <x v="6"/>
    <x v="0"/>
    <s v="XL"/>
    <s v="Red"/>
    <n v="131.69999999999999"/>
    <n v="15.8"/>
    <x v="1506"/>
    <d v="2024-08-12T00:00:00"/>
    <x v="37"/>
    <n v="1.4"/>
    <n v="1.4"/>
    <b v="1"/>
    <s v="Damaged"/>
    <s v="Damaged"/>
    <n v="5433.6785999999993"/>
    <n v="2024"/>
    <s v="August"/>
    <n v="20.808599999999998"/>
    <n v="110.89139999999999"/>
    <n v="1"/>
    <s v="XL"/>
    <x v="0"/>
    <x v="0"/>
    <x v="3"/>
  </r>
  <r>
    <x v="1583"/>
    <x v="4"/>
    <x v="3"/>
    <x v="3"/>
    <s v="XXL"/>
    <s v="Blue"/>
    <n v="117.21"/>
    <n v="0"/>
    <x v="1507"/>
    <d v="2025-08-06T00:00:00"/>
    <x v="7"/>
    <n v="3.2"/>
    <n v="3.2"/>
    <b v="0"/>
    <s v="null"/>
    <s v="No Return"/>
    <n v="1640.9399999999998"/>
    <n v="2025"/>
    <s v="August"/>
    <n v="0"/>
    <n v="117.21"/>
    <n v="0"/>
    <s v="XXL"/>
    <x v="3"/>
    <x v="1"/>
    <x v="0"/>
  </r>
  <r>
    <x v="1584"/>
    <x v="2"/>
    <x v="3"/>
    <x v="3"/>
    <s v="null"/>
    <s v="Green"/>
    <n v="23.01"/>
    <n v="48.8"/>
    <x v="1508"/>
    <d v="2025-08-06T00:00:00"/>
    <x v="28"/>
    <n v="3.6"/>
    <n v="3.6"/>
    <b v="0"/>
    <s v="null"/>
    <s v="No Return"/>
    <n v="153.15456"/>
    <n v="2025"/>
    <s v="August"/>
    <n v="11.22888"/>
    <n v="11.781120000000001"/>
    <n v="0"/>
    <s v="No Size"/>
    <x v="3"/>
    <x v="1"/>
    <x v="0"/>
  </r>
  <r>
    <x v="1585"/>
    <x v="2"/>
    <x v="7"/>
    <x v="3"/>
    <s v="null"/>
    <s v="Red"/>
    <n v="47.6"/>
    <n v="0"/>
    <x v="1509"/>
    <d v="2025-08-06T00:00:00"/>
    <x v="47"/>
    <n v="4.4000000000000004"/>
    <n v="4.4000000000000004"/>
    <b v="1"/>
    <s v="Wrong Item"/>
    <s v="Wrong Item"/>
    <n v="1142.4000000000001"/>
    <n v="2025"/>
    <s v="August"/>
    <n v="0"/>
    <n v="47.6"/>
    <n v="1"/>
    <s v="No Size"/>
    <x v="2"/>
    <x v="2"/>
    <x v="2"/>
  </r>
  <r>
    <x v="1586"/>
    <x v="4"/>
    <x v="0"/>
    <x v="2"/>
    <s v="L"/>
    <s v="Pink"/>
    <n v="33.22"/>
    <n v="38.4"/>
    <x v="1510"/>
    <d v="2025-08-06T00:00:00"/>
    <x v="26"/>
    <n v="2.9"/>
    <n v="2.9"/>
    <b v="0"/>
    <s v="null"/>
    <s v="No Return"/>
    <n v="225.09871999999999"/>
    <n v="2025"/>
    <s v="August"/>
    <n v="12.75648"/>
    <n v="20.463519999999999"/>
    <n v="0"/>
    <s v="L"/>
    <x v="3"/>
    <x v="1"/>
    <x v="1"/>
  </r>
  <r>
    <x v="1587"/>
    <x v="2"/>
    <x v="1"/>
    <x v="1"/>
    <s v="null"/>
    <s v="Navy"/>
    <n v="65.97"/>
    <n v="6.8"/>
    <x v="1511"/>
    <d v="2025-08-06T00:00:00"/>
    <x v="44"/>
    <n v="4.3"/>
    <n v="4.3"/>
    <b v="0"/>
    <s v="null"/>
    <s v="No Return"/>
    <n v="2520.8456399999995"/>
    <n v="2025"/>
    <s v="August"/>
    <n v="4.4859600000000004"/>
    <n v="61.484039999999993"/>
    <n v="0"/>
    <s v="No Size"/>
    <x v="0"/>
    <x v="0"/>
    <x v="2"/>
  </r>
  <r>
    <x v="1588"/>
    <x v="1"/>
    <x v="4"/>
    <x v="0"/>
    <s v="L"/>
    <s v="Green"/>
    <n v="47.25"/>
    <n v="29"/>
    <x v="1512"/>
    <d v="2025-06-20T00:00:00"/>
    <x v="5"/>
    <n v="5"/>
    <n v="5"/>
    <b v="0"/>
    <s v="null"/>
    <s v="No Return"/>
    <n v="1274.8050000000001"/>
    <n v="2025"/>
    <s v="June"/>
    <n v="13.702499999999999"/>
    <n v="33.547499999999999"/>
    <n v="0"/>
    <s v="L"/>
    <x v="0"/>
    <x v="0"/>
    <x v="4"/>
  </r>
  <r>
    <x v="1589"/>
    <x v="1"/>
    <x v="7"/>
    <x v="0"/>
    <s v="XS"/>
    <s v="Green"/>
    <n v="93.74"/>
    <n v="0"/>
    <x v="1513"/>
    <d v="2024-12-27T00:00:00"/>
    <x v="10"/>
    <n v="4"/>
    <n v="4"/>
    <b v="0"/>
    <s v="null"/>
    <s v="No Return"/>
    <n v="3655.8599999999997"/>
    <n v="2024"/>
    <s v="December"/>
    <n v="0"/>
    <n v="93.74"/>
    <n v="0"/>
    <s v="XS"/>
    <x v="0"/>
    <x v="0"/>
    <x v="2"/>
  </r>
  <r>
    <x v="1590"/>
    <x v="4"/>
    <x v="7"/>
    <x v="3"/>
    <s v="XXL"/>
    <s v="White"/>
    <n v="31.57"/>
    <n v="0"/>
    <x v="1514"/>
    <d v="2025-08-06T00:00:00"/>
    <x v="1"/>
    <s v="null"/>
    <n v="3"/>
    <b v="0"/>
    <s v="null"/>
    <s v="No Return"/>
    <n v="63.14"/>
    <n v="2025"/>
    <s v="August"/>
    <n v="0"/>
    <n v="31.57"/>
    <n v="0"/>
    <s v="XXL"/>
    <x v="1"/>
    <x v="1"/>
    <x v="0"/>
  </r>
  <r>
    <x v="1591"/>
    <x v="4"/>
    <x v="2"/>
    <x v="1"/>
    <s v="XXL"/>
    <s v="Brown"/>
    <n v="64.209999999999994"/>
    <n v="0"/>
    <x v="1515"/>
    <d v="2025-08-06T00:00:00"/>
    <x v="8"/>
    <n v="2.8"/>
    <n v="2.8"/>
    <b v="0"/>
    <s v="null"/>
    <s v="No Return"/>
    <n v="192.63"/>
    <n v="2025"/>
    <s v="August"/>
    <n v="0"/>
    <n v="64.209999999999994"/>
    <n v="0"/>
    <s v="XXL"/>
    <x v="1"/>
    <x v="1"/>
    <x v="1"/>
  </r>
  <r>
    <x v="1592"/>
    <x v="2"/>
    <x v="2"/>
    <x v="1"/>
    <s v="null"/>
    <s v="Green"/>
    <n v="56.13"/>
    <n v="8.1"/>
    <x v="1516"/>
    <d v="2025-08-06T00:00:00"/>
    <x v="43"/>
    <n v="3.8"/>
    <n v="3.8"/>
    <b v="0"/>
    <s v="null"/>
    <s v="No Return"/>
    <n v="619.00164000000007"/>
    <n v="2025"/>
    <s v="August"/>
    <n v="4.5465300000000006"/>
    <n v="51.583470000000005"/>
    <n v="0"/>
    <s v="No Size"/>
    <x v="3"/>
    <x v="1"/>
    <x v="0"/>
  </r>
  <r>
    <x v="1593"/>
    <x v="1"/>
    <x v="1"/>
    <x v="3"/>
    <s v="XXL"/>
    <s v="Beige"/>
    <n v="70.89"/>
    <n v="0"/>
    <x v="1517"/>
    <d v="2025-08-06T00:00:00"/>
    <x v="7"/>
    <n v="4.7"/>
    <n v="4.7"/>
    <b v="1"/>
    <s v="Size Issue"/>
    <s v="Size Issue"/>
    <n v="992.46"/>
    <n v="2025"/>
    <s v="August"/>
    <n v="0"/>
    <n v="70.89"/>
    <n v="1"/>
    <s v="XXL"/>
    <x v="3"/>
    <x v="1"/>
    <x v="2"/>
  </r>
  <r>
    <x v="1594"/>
    <x v="3"/>
    <x v="2"/>
    <x v="1"/>
    <s v="M"/>
    <s v="Purple"/>
    <n v="149.65"/>
    <n v="0"/>
    <x v="1518"/>
    <d v="2025-08-06T00:00:00"/>
    <x v="42"/>
    <n v="3.8"/>
    <n v="3.8"/>
    <b v="0"/>
    <s v="null"/>
    <s v="No Return"/>
    <n v="3890.9"/>
    <n v="2025"/>
    <s v="August"/>
    <n v="0"/>
    <n v="149.65"/>
    <n v="0"/>
    <s v="M"/>
    <x v="2"/>
    <x v="2"/>
    <x v="0"/>
  </r>
  <r>
    <x v="1595"/>
    <x v="3"/>
    <x v="0"/>
    <x v="0"/>
    <s v="S"/>
    <s v="White"/>
    <n v="83.17"/>
    <n v="0"/>
    <x v="1519"/>
    <d v="2024-09-03T00:00:00"/>
    <x v="3"/>
    <n v="3.2"/>
    <n v="3.2"/>
    <b v="0"/>
    <s v="null"/>
    <s v="No Return"/>
    <n v="3992.16"/>
    <n v="2024"/>
    <s v="September"/>
    <n v="0"/>
    <n v="83.17"/>
    <n v="0"/>
    <s v="S"/>
    <x v="0"/>
    <x v="0"/>
    <x v="0"/>
  </r>
  <r>
    <x v="1596"/>
    <x v="0"/>
    <x v="4"/>
    <x v="2"/>
    <s v="XL"/>
    <s v="Blue"/>
    <n v="121.56"/>
    <n v="0"/>
    <x v="1520"/>
    <d v="2025-08-06T00:00:00"/>
    <x v="49"/>
    <n v="3.3"/>
    <n v="3.3"/>
    <b v="0"/>
    <s v="null"/>
    <s v="No Return"/>
    <n v="2188.08"/>
    <n v="2025"/>
    <s v="August"/>
    <n v="0"/>
    <n v="121.56"/>
    <n v="0"/>
    <s v="XL"/>
    <x v="3"/>
    <x v="2"/>
    <x v="0"/>
  </r>
  <r>
    <x v="1597"/>
    <x v="4"/>
    <x v="0"/>
    <x v="1"/>
    <s v="M"/>
    <s v="Purple"/>
    <n v="48.62"/>
    <n v="0"/>
    <x v="1521"/>
    <d v="2025-08-06T00:00:00"/>
    <x v="8"/>
    <s v="null"/>
    <n v="3"/>
    <b v="1"/>
    <s v="Damaged"/>
    <s v="Damaged"/>
    <n v="145.85999999999999"/>
    <n v="2025"/>
    <s v="August"/>
    <n v="0"/>
    <n v="48.62"/>
    <n v="1"/>
    <s v="M"/>
    <x v="1"/>
    <x v="1"/>
    <x v="0"/>
  </r>
  <r>
    <x v="1598"/>
    <x v="5"/>
    <x v="5"/>
    <x v="1"/>
    <s v="M"/>
    <s v="Blue"/>
    <n v="79.040000000000006"/>
    <n v="0"/>
    <x v="1344"/>
    <d v="2025-08-06T00:00:00"/>
    <x v="46"/>
    <n v="4.0999999999999996"/>
    <n v="4.0999999999999996"/>
    <b v="0"/>
    <s v="null"/>
    <s v="No Return"/>
    <n v="316.16000000000003"/>
    <n v="2025"/>
    <s v="August"/>
    <n v="0"/>
    <n v="79.040000000000006"/>
    <n v="0"/>
    <s v="M"/>
    <x v="1"/>
    <x v="1"/>
    <x v="2"/>
  </r>
  <r>
    <x v="1599"/>
    <x v="0"/>
    <x v="3"/>
    <x v="0"/>
    <s v="XS"/>
    <s v="Gray"/>
    <n v="198.58"/>
    <n v="0"/>
    <x v="8"/>
    <d v="2025-01-24T00:00:00"/>
    <x v="16"/>
    <s v="null"/>
    <n v="3"/>
    <b v="0"/>
    <s v="null"/>
    <s v="No Return"/>
    <n v="9134.68"/>
    <n v="2025"/>
    <s v="January"/>
    <n v="0"/>
    <n v="198.58"/>
    <n v="0"/>
    <s v="XS"/>
    <x v="0"/>
    <x v="0"/>
    <x v="0"/>
  </r>
  <r>
    <x v="1600"/>
    <x v="0"/>
    <x v="2"/>
    <x v="3"/>
    <s v="M"/>
    <s v="Green"/>
    <n v="109.82"/>
    <n v="0"/>
    <x v="1522"/>
    <d v="2025-08-06T00:00:00"/>
    <x v="23"/>
    <n v="2.2999999999999998"/>
    <n v="2.2999999999999998"/>
    <b v="0"/>
    <s v="null"/>
    <s v="No Return"/>
    <n v="3514.24"/>
    <n v="2025"/>
    <s v="August"/>
    <n v="0"/>
    <n v="109.82"/>
    <n v="0"/>
    <s v="M"/>
    <x v="0"/>
    <x v="2"/>
    <x v="1"/>
  </r>
  <r>
    <x v="1601"/>
    <x v="2"/>
    <x v="2"/>
    <x v="3"/>
    <s v="null"/>
    <s v="Red"/>
    <n v="34.42"/>
    <n v="49.5"/>
    <x v="1523"/>
    <d v="2025-08-06T00:00:00"/>
    <x v="42"/>
    <n v="2.2000000000000002"/>
    <n v="2.2000000000000002"/>
    <b v="0"/>
    <s v="null"/>
    <s v="No Return"/>
    <n v="451.93460000000005"/>
    <n v="2025"/>
    <s v="August"/>
    <n v="17.0379"/>
    <n v="17.382100000000001"/>
    <n v="0"/>
    <s v="No Size"/>
    <x v="2"/>
    <x v="2"/>
    <x v="1"/>
  </r>
  <r>
    <x v="1602"/>
    <x v="3"/>
    <x v="0"/>
    <x v="1"/>
    <s v="null"/>
    <s v="Gray"/>
    <n v="112.1"/>
    <n v="0"/>
    <x v="1524"/>
    <d v="2025-08-06T00:00:00"/>
    <x v="20"/>
    <n v="2"/>
    <n v="2"/>
    <b v="1"/>
    <s v="Color Mismatch"/>
    <s v="Color Mismatch"/>
    <n v="560.5"/>
    <n v="2025"/>
    <s v="August"/>
    <n v="0"/>
    <n v="112.1"/>
    <n v="1"/>
    <s v="No Size"/>
    <x v="1"/>
    <x v="1"/>
    <x v="1"/>
  </r>
  <r>
    <x v="1603"/>
    <x v="4"/>
    <x v="6"/>
    <x v="2"/>
    <s v="XS"/>
    <s v="White"/>
    <n v="25.07"/>
    <n v="0"/>
    <x v="1525"/>
    <d v="2025-08-06T00:00:00"/>
    <x v="45"/>
    <n v="2.5"/>
    <n v="2.5"/>
    <b v="0"/>
    <s v="null"/>
    <s v="No Return"/>
    <n v="225.63"/>
    <n v="2025"/>
    <s v="August"/>
    <n v="0"/>
    <n v="25.07"/>
    <n v="0"/>
    <s v="XS"/>
    <x v="1"/>
    <x v="1"/>
    <x v="1"/>
  </r>
  <r>
    <x v="1604"/>
    <x v="5"/>
    <x v="1"/>
    <x v="0"/>
    <s v="XL"/>
    <s v="Green"/>
    <n v="170.38"/>
    <n v="0"/>
    <x v="1526"/>
    <d v="2024-09-05T00:00:00"/>
    <x v="39"/>
    <n v="4.3"/>
    <n v="4.3"/>
    <b v="0"/>
    <s v="null"/>
    <s v="No Return"/>
    <n v="3918.74"/>
    <n v="2024"/>
    <s v="September"/>
    <n v="0"/>
    <n v="170.38"/>
    <n v="0"/>
    <s v="XL"/>
    <x v="2"/>
    <x v="2"/>
    <x v="2"/>
  </r>
  <r>
    <x v="1605"/>
    <x v="5"/>
    <x v="3"/>
    <x v="1"/>
    <s v="XXL"/>
    <s v="Green"/>
    <n v="77.319999999999993"/>
    <n v="0"/>
    <x v="1527"/>
    <d v="2025-08-06T00:00:00"/>
    <x v="35"/>
    <n v="2.2000000000000002"/>
    <n v="2.2000000000000002"/>
    <b v="1"/>
    <s v="Color Mismatch"/>
    <s v="Color Mismatch"/>
    <n v="2319.6"/>
    <n v="2025"/>
    <s v="August"/>
    <n v="0"/>
    <n v="77.319999999999993"/>
    <n v="1"/>
    <s v="XXL"/>
    <x v="0"/>
    <x v="2"/>
    <x v="1"/>
  </r>
  <r>
    <x v="1606"/>
    <x v="3"/>
    <x v="3"/>
    <x v="1"/>
    <s v="XS"/>
    <s v="Black"/>
    <n v="111.88"/>
    <n v="0"/>
    <x v="160"/>
    <d v="2025-08-06T00:00:00"/>
    <x v="12"/>
    <n v="4.5999999999999996"/>
    <n v="4.5999999999999996"/>
    <b v="0"/>
    <s v="null"/>
    <s v="No Return"/>
    <n v="1901.96"/>
    <n v="2025"/>
    <s v="August"/>
    <n v="0"/>
    <n v="111.88"/>
    <n v="0"/>
    <s v="XS"/>
    <x v="3"/>
    <x v="2"/>
    <x v="2"/>
  </r>
  <r>
    <x v="1607"/>
    <x v="2"/>
    <x v="7"/>
    <x v="2"/>
    <s v="null"/>
    <s v="Black"/>
    <n v="24.71"/>
    <n v="0"/>
    <x v="1528"/>
    <d v="2025-08-06T00:00:00"/>
    <x v="0"/>
    <s v="null"/>
    <n v="3"/>
    <b v="0"/>
    <s v="null"/>
    <s v="No Return"/>
    <n v="914.27"/>
    <n v="2025"/>
    <s v="August"/>
    <n v="0"/>
    <n v="24.71"/>
    <n v="0"/>
    <s v="No Size"/>
    <x v="0"/>
    <x v="0"/>
    <x v="0"/>
  </r>
  <r>
    <x v="1608"/>
    <x v="1"/>
    <x v="1"/>
    <x v="0"/>
    <s v="XL"/>
    <s v="Red"/>
    <n v="61.42"/>
    <n v="0"/>
    <x v="1529"/>
    <d v="2024-08-22T00:00:00"/>
    <x v="44"/>
    <n v="3.5"/>
    <n v="3.5"/>
    <b v="0"/>
    <s v="null"/>
    <s v="No Return"/>
    <n v="2518.2200000000003"/>
    <n v="2024"/>
    <s v="August"/>
    <n v="0"/>
    <n v="61.42"/>
    <n v="0"/>
    <s v="XL"/>
    <x v="0"/>
    <x v="0"/>
    <x v="0"/>
  </r>
  <r>
    <x v="1609"/>
    <x v="2"/>
    <x v="6"/>
    <x v="2"/>
    <s v="null"/>
    <s v="Blue"/>
    <n v="60.48"/>
    <n v="7.3"/>
    <x v="1530"/>
    <d v="2025-08-06T00:00:00"/>
    <x v="16"/>
    <n v="3.6"/>
    <n v="3.6"/>
    <b v="0"/>
    <s v="null"/>
    <s v="No Return"/>
    <n v="2578.9881599999999"/>
    <n v="2025"/>
    <s v="August"/>
    <n v="4.4150399999999994"/>
    <n v="56.064959999999999"/>
    <n v="0"/>
    <s v="No Size"/>
    <x v="0"/>
    <x v="0"/>
    <x v="0"/>
  </r>
  <r>
    <x v="1610"/>
    <x v="2"/>
    <x v="3"/>
    <x v="2"/>
    <s v="null"/>
    <s v="Purple"/>
    <n v="34.94"/>
    <n v="5.2"/>
    <x v="1531"/>
    <d v="2025-08-06T00:00:00"/>
    <x v="49"/>
    <s v="null"/>
    <n v="3"/>
    <b v="0"/>
    <s v="null"/>
    <s v="No Return"/>
    <n v="596.21615999999983"/>
    <n v="2025"/>
    <s v="August"/>
    <n v="1.8168800000000001"/>
    <n v="33.123119999999993"/>
    <n v="0"/>
    <s v="No Size"/>
    <x v="3"/>
    <x v="2"/>
    <x v="0"/>
  </r>
  <r>
    <x v="1611"/>
    <x v="4"/>
    <x v="2"/>
    <x v="0"/>
    <s v="XL"/>
    <s v="Red"/>
    <n v="30.51"/>
    <n v="0"/>
    <x v="1532"/>
    <d v="2025-01-14T00:00:00"/>
    <x v="12"/>
    <n v="1.2"/>
    <n v="1.2"/>
    <b v="0"/>
    <s v="null"/>
    <s v="No Return"/>
    <n v="518.67000000000007"/>
    <n v="2025"/>
    <s v="January"/>
    <n v="0"/>
    <n v="30.51"/>
    <n v="0"/>
    <s v="XL"/>
    <x v="3"/>
    <x v="2"/>
    <x v="3"/>
  </r>
  <r>
    <x v="1612"/>
    <x v="5"/>
    <x v="2"/>
    <x v="1"/>
    <s v="XXL"/>
    <s v="Navy"/>
    <n v="65.540000000000006"/>
    <n v="40.299999999999997"/>
    <x v="1533"/>
    <d v="2025-08-06T00:00:00"/>
    <x v="33"/>
    <n v="1.2"/>
    <n v="1.2"/>
    <b v="0"/>
    <s v="null"/>
    <s v="No Return"/>
    <n v="1056.4392600000001"/>
    <n v="2025"/>
    <s v="August"/>
    <n v="26.41262"/>
    <n v="39.127380000000002"/>
    <n v="0"/>
    <s v="XXL"/>
    <x v="2"/>
    <x v="2"/>
    <x v="3"/>
  </r>
  <r>
    <x v="1613"/>
    <x v="3"/>
    <x v="7"/>
    <x v="3"/>
    <s v="S"/>
    <s v="Beige"/>
    <n v="114.37"/>
    <n v="43.2"/>
    <x v="1534"/>
    <d v="2025-08-06T00:00:00"/>
    <x v="13"/>
    <n v="1.4"/>
    <n v="1.4"/>
    <b v="0"/>
    <s v="null"/>
    <s v="No Return"/>
    <n v="1039.39456"/>
    <n v="2025"/>
    <s v="August"/>
    <n v="49.407840000000007"/>
    <n v="64.962159999999997"/>
    <n v="0"/>
    <s v="S"/>
    <x v="3"/>
    <x v="2"/>
    <x v="3"/>
  </r>
  <r>
    <x v="1614"/>
    <x v="5"/>
    <x v="3"/>
    <x v="0"/>
    <s v="S"/>
    <s v="White"/>
    <n v="145.80000000000001"/>
    <n v="0"/>
    <x v="1535"/>
    <d v="2024-09-27T00:00:00"/>
    <x v="28"/>
    <n v="4"/>
    <n v="4"/>
    <b v="0"/>
    <s v="null"/>
    <s v="No Return"/>
    <n v="1895.4"/>
    <n v="2024"/>
    <s v="September"/>
    <n v="0"/>
    <n v="145.80000000000001"/>
    <n v="0"/>
    <s v="S"/>
    <x v="3"/>
    <x v="1"/>
    <x v="2"/>
  </r>
  <r>
    <x v="1615"/>
    <x v="3"/>
    <x v="0"/>
    <x v="3"/>
    <s v="S"/>
    <s v="Red"/>
    <n v="121.43"/>
    <n v="44.1"/>
    <x v="1536"/>
    <d v="2025-08-06T00:00:00"/>
    <x v="1"/>
    <n v="4.4000000000000004"/>
    <n v="4.4000000000000004"/>
    <b v="0"/>
    <s v="null"/>
    <s v="No Return"/>
    <n v="135.75873999999999"/>
    <n v="2025"/>
    <s v="August"/>
    <n v="53.550630000000005"/>
    <n v="67.879369999999994"/>
    <n v="0"/>
    <s v="S"/>
    <x v="1"/>
    <x v="1"/>
    <x v="2"/>
  </r>
  <r>
    <x v="1616"/>
    <x v="3"/>
    <x v="7"/>
    <x v="3"/>
    <s v="XXL"/>
    <s v="Green"/>
    <n v="94.49"/>
    <n v="0"/>
    <x v="455"/>
    <d v="2025-08-06T00:00:00"/>
    <x v="35"/>
    <n v="1.5"/>
    <n v="1.5"/>
    <b v="0"/>
    <s v="null"/>
    <s v="No Return"/>
    <n v="2834.7"/>
    <n v="2025"/>
    <s v="August"/>
    <n v="0"/>
    <n v="94.49"/>
    <n v="0"/>
    <s v="XXL"/>
    <x v="0"/>
    <x v="2"/>
    <x v="3"/>
  </r>
  <r>
    <x v="1617"/>
    <x v="0"/>
    <x v="7"/>
    <x v="2"/>
    <s v="M"/>
    <s v="Purple"/>
    <n v="218.64"/>
    <n v="0"/>
    <x v="1537"/>
    <d v="2025-08-06T00:00:00"/>
    <x v="20"/>
    <s v="null"/>
    <n v="3"/>
    <b v="0"/>
    <s v="null"/>
    <s v="No Return"/>
    <n v="1093.1999999999998"/>
    <n v="2025"/>
    <s v="August"/>
    <n v="0"/>
    <n v="218.64"/>
    <n v="0"/>
    <s v="M"/>
    <x v="1"/>
    <x v="1"/>
    <x v="0"/>
  </r>
  <r>
    <x v="1618"/>
    <x v="0"/>
    <x v="1"/>
    <x v="2"/>
    <s v="S"/>
    <s v="Black"/>
    <n v="80.41"/>
    <n v="11.9"/>
    <x v="1538"/>
    <d v="2025-08-06T00:00:00"/>
    <x v="31"/>
    <n v="1.5"/>
    <n v="1.5"/>
    <b v="0"/>
    <s v="null"/>
    <s v="No Return"/>
    <n v="2479.4423500000003"/>
    <n v="2025"/>
    <s v="August"/>
    <n v="9.5687899999999999"/>
    <n v="70.841210000000004"/>
    <n v="0"/>
    <s v="S"/>
    <x v="0"/>
    <x v="2"/>
    <x v="3"/>
  </r>
  <r>
    <x v="1619"/>
    <x v="3"/>
    <x v="6"/>
    <x v="1"/>
    <s v="XL"/>
    <s v="Beige"/>
    <n v="183.3"/>
    <n v="0"/>
    <x v="1539"/>
    <d v="2025-08-06T00:00:00"/>
    <x v="11"/>
    <n v="2"/>
    <n v="2"/>
    <b v="0"/>
    <s v="null"/>
    <s v="No Return"/>
    <n v="1283.1000000000001"/>
    <n v="2025"/>
    <s v="August"/>
    <n v="0"/>
    <n v="183.3"/>
    <n v="0"/>
    <s v="XL"/>
    <x v="1"/>
    <x v="1"/>
    <x v="1"/>
  </r>
  <r>
    <x v="1620"/>
    <x v="0"/>
    <x v="1"/>
    <x v="2"/>
    <s v="XS"/>
    <s v="White"/>
    <n v="241.81"/>
    <n v="0"/>
    <x v="1540"/>
    <d v="2025-08-06T00:00:00"/>
    <x v="5"/>
    <n v="3.5"/>
    <n v="3.5"/>
    <b v="0"/>
    <s v="null"/>
    <s v="No Return"/>
    <n v="9188.7800000000007"/>
    <n v="2025"/>
    <s v="August"/>
    <n v="0"/>
    <n v="241.81"/>
    <n v="0"/>
    <s v="XS"/>
    <x v="0"/>
    <x v="0"/>
    <x v="0"/>
  </r>
  <r>
    <x v="1621"/>
    <x v="0"/>
    <x v="3"/>
    <x v="0"/>
    <s v="XS"/>
    <s v="White"/>
    <n v="216.46"/>
    <n v="28.8"/>
    <x v="1541"/>
    <d v="2024-08-12T00:00:00"/>
    <x v="9"/>
    <n v="1.3"/>
    <n v="1.3"/>
    <b v="0"/>
    <s v="null"/>
    <s v="No Return"/>
    <n v="6627.1393600000001"/>
    <n v="2024"/>
    <s v="August"/>
    <n v="62.340480000000007"/>
    <n v="154.11951999999999"/>
    <n v="0"/>
    <s v="XS"/>
    <x v="0"/>
    <x v="0"/>
    <x v="3"/>
  </r>
  <r>
    <x v="1622"/>
    <x v="5"/>
    <x v="1"/>
    <x v="0"/>
    <s v="S"/>
    <s v="Pink"/>
    <n v="63.07"/>
    <n v="53.6"/>
    <x v="1542"/>
    <d v="2025-05-20T00:00:00"/>
    <x v="46"/>
    <n v="1.5"/>
    <n v="1.5"/>
    <b v="1"/>
    <s v="Color Mismatch"/>
    <s v="Color Mismatch"/>
    <n v="117.05792"/>
    <n v="2025"/>
    <s v="May"/>
    <n v="33.805520000000001"/>
    <n v="29.264479999999999"/>
    <n v="1"/>
    <s v="S"/>
    <x v="1"/>
    <x v="1"/>
    <x v="3"/>
  </r>
  <r>
    <x v="1623"/>
    <x v="2"/>
    <x v="2"/>
    <x v="0"/>
    <s v="null"/>
    <s v="Green"/>
    <n v="44.7"/>
    <n v="0"/>
    <x v="1543"/>
    <d v="2025-03-17T00:00:00"/>
    <x v="48"/>
    <n v="3.2"/>
    <n v="3.2"/>
    <b v="0"/>
    <s v="null"/>
    <s v="No Return"/>
    <n v="1296.3000000000002"/>
    <n v="2025"/>
    <s v="March"/>
    <n v="0"/>
    <n v="44.7"/>
    <n v="0"/>
    <s v="No Size"/>
    <x v="2"/>
    <x v="2"/>
    <x v="0"/>
  </r>
  <r>
    <x v="1624"/>
    <x v="1"/>
    <x v="0"/>
    <x v="2"/>
    <s v="XXL"/>
    <s v="White"/>
    <n v="28.23"/>
    <n v="40.299999999999997"/>
    <x v="1544"/>
    <d v="2025-08-06T00:00:00"/>
    <x v="30"/>
    <n v="2.7"/>
    <n v="2.7"/>
    <b v="0"/>
    <s v="null"/>
    <s v="No Return"/>
    <n v="353.91951"/>
    <n v="2025"/>
    <s v="August"/>
    <n v="11.37669"/>
    <n v="16.85331"/>
    <n v="0"/>
    <s v="XXL"/>
    <x v="2"/>
    <x v="2"/>
    <x v="1"/>
  </r>
  <r>
    <x v="1625"/>
    <x v="3"/>
    <x v="5"/>
    <x v="2"/>
    <s v="XXL"/>
    <s v="Green"/>
    <n v="131.94"/>
    <n v="27.3"/>
    <x v="1545"/>
    <d v="2025-08-06T00:00:00"/>
    <x v="19"/>
    <n v="2.8"/>
    <n v="2.8"/>
    <b v="1"/>
    <s v="Damaged"/>
    <s v="Damaged"/>
    <n v="575.52227999999991"/>
    <n v="2025"/>
    <s v="August"/>
    <n v="36.019620000000003"/>
    <n v="95.920379999999994"/>
    <n v="1"/>
    <s v="XXL"/>
    <x v="1"/>
    <x v="1"/>
    <x v="1"/>
  </r>
  <r>
    <x v="1626"/>
    <x v="0"/>
    <x v="7"/>
    <x v="2"/>
    <s v="M"/>
    <s v="Blue"/>
    <n v="166.85"/>
    <n v="30.9"/>
    <x v="1546"/>
    <d v="2025-08-06T00:00:00"/>
    <x v="7"/>
    <n v="4.2"/>
    <n v="4.2"/>
    <b v="1"/>
    <s v="Changed Mind"/>
    <s v="Changed Mind"/>
    <n v="1614.1069"/>
    <n v="2025"/>
    <s v="August"/>
    <n v="51.556649999999998"/>
    <n v="115.29335"/>
    <n v="1"/>
    <s v="M"/>
    <x v="3"/>
    <x v="1"/>
    <x v="2"/>
  </r>
  <r>
    <x v="1627"/>
    <x v="1"/>
    <x v="2"/>
    <x v="1"/>
    <s v="S"/>
    <s v="Navy"/>
    <n v="39.58"/>
    <n v="30.9"/>
    <x v="1547"/>
    <d v="2025-08-06T00:00:00"/>
    <x v="12"/>
    <n v="2.5"/>
    <n v="2.5"/>
    <b v="0"/>
    <s v="null"/>
    <s v="No Return"/>
    <n v="464.94626000000005"/>
    <n v="2025"/>
    <s v="August"/>
    <n v="12.230219999999999"/>
    <n v="27.349780000000003"/>
    <n v="0"/>
    <s v="S"/>
    <x v="3"/>
    <x v="2"/>
    <x v="1"/>
  </r>
  <r>
    <x v="1628"/>
    <x v="0"/>
    <x v="1"/>
    <x v="3"/>
    <s v="M"/>
    <s v="Blue"/>
    <n v="89.55"/>
    <n v="58"/>
    <x v="1548"/>
    <d v="2025-08-06T00:00:00"/>
    <x v="30"/>
    <n v="2.6"/>
    <n v="2.6"/>
    <b v="0"/>
    <s v="null"/>
    <s v="No Return"/>
    <n v="789.83100000000013"/>
    <n v="2025"/>
    <s v="August"/>
    <n v="51.938999999999993"/>
    <n v="37.611000000000004"/>
    <n v="0"/>
    <s v="M"/>
    <x v="2"/>
    <x v="2"/>
    <x v="1"/>
  </r>
  <r>
    <x v="1629"/>
    <x v="0"/>
    <x v="3"/>
    <x v="2"/>
    <s v="M"/>
    <s v="Purple"/>
    <n v="138.55000000000001"/>
    <n v="0"/>
    <x v="1549"/>
    <d v="2025-08-06T00:00:00"/>
    <x v="17"/>
    <n v="2"/>
    <n v="2"/>
    <b v="0"/>
    <s v="null"/>
    <s v="No Return"/>
    <n v="3463.7500000000005"/>
    <n v="2025"/>
    <s v="August"/>
    <n v="0"/>
    <n v="138.55000000000001"/>
    <n v="0"/>
    <s v="M"/>
    <x v="2"/>
    <x v="2"/>
    <x v="1"/>
  </r>
  <r>
    <x v="1630"/>
    <x v="2"/>
    <x v="1"/>
    <x v="2"/>
    <s v="null"/>
    <s v="Beige"/>
    <n v="43.84"/>
    <n v="0"/>
    <x v="1550"/>
    <d v="2025-08-06T00:00:00"/>
    <x v="18"/>
    <n v="2.8"/>
    <n v="2.8"/>
    <b v="0"/>
    <s v="null"/>
    <s v="No Return"/>
    <n v="1227.52"/>
    <n v="2025"/>
    <s v="August"/>
    <n v="0"/>
    <n v="43.84"/>
    <n v="0"/>
    <s v="No Size"/>
    <x v="2"/>
    <x v="2"/>
    <x v="1"/>
  </r>
  <r>
    <x v="1631"/>
    <x v="1"/>
    <x v="7"/>
    <x v="2"/>
    <s v="XL"/>
    <s v="Brown"/>
    <n v="63.72"/>
    <n v="17.8"/>
    <x v="393"/>
    <d v="2025-08-06T00:00:00"/>
    <x v="41"/>
    <n v="2.4"/>
    <n v="2.4"/>
    <b v="0"/>
    <s v="null"/>
    <s v="No Return"/>
    <n v="2357.0027999999998"/>
    <n v="2025"/>
    <s v="August"/>
    <n v="11.342160000000002"/>
    <n v="52.377839999999999"/>
    <n v="0"/>
    <s v="XL"/>
    <x v="0"/>
    <x v="0"/>
    <x v="1"/>
  </r>
  <r>
    <x v="1632"/>
    <x v="2"/>
    <x v="0"/>
    <x v="0"/>
    <s v="null"/>
    <s v="Red"/>
    <n v="74.61"/>
    <n v="0"/>
    <x v="1551"/>
    <d v="2025-04-28T00:00:00"/>
    <x v="5"/>
    <n v="2.8"/>
    <n v="2.8"/>
    <b v="0"/>
    <s v="null"/>
    <s v="No Return"/>
    <n v="2835.18"/>
    <n v="2025"/>
    <s v="April"/>
    <n v="0"/>
    <n v="74.61"/>
    <n v="0"/>
    <s v="No Size"/>
    <x v="0"/>
    <x v="0"/>
    <x v="1"/>
  </r>
  <r>
    <x v="1633"/>
    <x v="3"/>
    <x v="1"/>
    <x v="0"/>
    <s v="S"/>
    <s v="Gray"/>
    <n v="148.24"/>
    <n v="10.9"/>
    <x v="1552"/>
    <d v="2024-08-27T00:00:00"/>
    <x v="21"/>
    <n v="1.3"/>
    <n v="1.3"/>
    <b v="0"/>
    <s v="null"/>
    <s v="No Return"/>
    <n v="5811.6009599999998"/>
    <n v="2024"/>
    <s v="August"/>
    <n v="16.158160000000002"/>
    <n v="132.08184"/>
    <n v="0"/>
    <s v="S"/>
    <x v="0"/>
    <x v="0"/>
    <x v="3"/>
  </r>
  <r>
    <x v="1634"/>
    <x v="1"/>
    <x v="6"/>
    <x v="0"/>
    <s v="XL"/>
    <s v="Gray"/>
    <n v="93.46"/>
    <n v="0"/>
    <x v="754"/>
    <d v="2025-02-12T00:00:00"/>
    <x v="36"/>
    <n v="2.2000000000000002"/>
    <n v="2.2000000000000002"/>
    <b v="0"/>
    <s v="null"/>
    <s v="No Return"/>
    <n v="1869.1999999999998"/>
    <n v="2025"/>
    <s v="February"/>
    <n v="0"/>
    <n v="93.46"/>
    <n v="0"/>
    <s v="XL"/>
    <x v="2"/>
    <x v="2"/>
    <x v="1"/>
  </r>
  <r>
    <x v="1635"/>
    <x v="0"/>
    <x v="1"/>
    <x v="3"/>
    <s v="XXL"/>
    <s v="Red"/>
    <n v="245.31"/>
    <n v="44.1"/>
    <x v="1553"/>
    <d v="2025-08-06T00:00:00"/>
    <x v="21"/>
    <s v="null"/>
    <n v="3"/>
    <b v="0"/>
    <s v="null"/>
    <s v="No Return"/>
    <n v="6033.6447599999992"/>
    <n v="2025"/>
    <s v="August"/>
    <n v="108.18171"/>
    <n v="137.12828999999999"/>
    <n v="0"/>
    <s v="XXL"/>
    <x v="0"/>
    <x v="0"/>
    <x v="0"/>
  </r>
  <r>
    <x v="1636"/>
    <x v="1"/>
    <x v="2"/>
    <x v="0"/>
    <s v="XXL"/>
    <s v="Red"/>
    <n v="43.38"/>
    <n v="45.9"/>
    <x v="1554"/>
    <d v="2024-12-03T00:00:00"/>
    <x v="6"/>
    <n v="3.7"/>
    <n v="3.7"/>
    <b v="1"/>
    <s v="Changed Mind"/>
    <s v="Changed Mind"/>
    <n v="1103.0232600000002"/>
    <n v="2024"/>
    <s v="December"/>
    <n v="19.91142"/>
    <n v="23.468580000000003"/>
    <n v="1"/>
    <s v="XXL"/>
    <x v="0"/>
    <x v="0"/>
    <x v="0"/>
  </r>
  <r>
    <x v="1637"/>
    <x v="2"/>
    <x v="5"/>
    <x v="2"/>
    <s v="null"/>
    <s v="Black"/>
    <n v="40.04"/>
    <n v="45.5"/>
    <x v="1177"/>
    <d v="2025-08-06T00:00:00"/>
    <x v="29"/>
    <n v="2.2000000000000002"/>
    <n v="2.2000000000000002"/>
    <b v="0"/>
    <s v="null"/>
    <s v="No Return"/>
    <n v="1091.0899999999997"/>
    <n v="2025"/>
    <s v="August"/>
    <n v="18.2182"/>
    <n v="21.821799999999996"/>
    <n v="0"/>
    <s v="No Size"/>
    <x v="0"/>
    <x v="0"/>
    <x v="1"/>
  </r>
  <r>
    <x v="1638"/>
    <x v="0"/>
    <x v="4"/>
    <x v="2"/>
    <s v="M"/>
    <s v="Beige"/>
    <n v="209.68"/>
    <n v="3.6"/>
    <x v="1555"/>
    <d v="2025-08-06T00:00:00"/>
    <x v="49"/>
    <n v="4.0999999999999996"/>
    <n v="4.0999999999999996"/>
    <b v="0"/>
    <s v="null"/>
    <s v="No Return"/>
    <n v="3638.3673599999997"/>
    <n v="2025"/>
    <s v="August"/>
    <n v="7.5484800000000014"/>
    <n v="202.13151999999999"/>
    <n v="0"/>
    <s v="M"/>
    <x v="3"/>
    <x v="2"/>
    <x v="2"/>
  </r>
  <r>
    <x v="1639"/>
    <x v="2"/>
    <x v="3"/>
    <x v="1"/>
    <s v="null"/>
    <s v="Brown"/>
    <n v="38.08"/>
    <n v="0"/>
    <x v="1556"/>
    <d v="2025-08-06T00:00:00"/>
    <x v="50"/>
    <n v="1.6"/>
    <n v="1.6"/>
    <b v="0"/>
    <s v="null"/>
    <s v="No Return"/>
    <n v="0"/>
    <n v="2025"/>
    <s v="August"/>
    <n v="0"/>
    <n v="38.08"/>
    <n v="0"/>
    <s v="No Size"/>
    <x v="1"/>
    <x v="1"/>
    <x v="3"/>
  </r>
  <r>
    <x v="1640"/>
    <x v="0"/>
    <x v="5"/>
    <x v="0"/>
    <s v="XXL"/>
    <s v="Beige"/>
    <n v="123.04"/>
    <n v="0"/>
    <x v="1557"/>
    <d v="2025-04-05T00:00:00"/>
    <x v="28"/>
    <n v="1.2"/>
    <n v="1.2"/>
    <b v="0"/>
    <s v="null"/>
    <s v="No Return"/>
    <n v="1599.52"/>
    <n v="2025"/>
    <s v="April"/>
    <n v="0"/>
    <n v="123.04"/>
    <n v="0"/>
    <s v="XXL"/>
    <x v="3"/>
    <x v="1"/>
    <x v="3"/>
  </r>
  <r>
    <x v="1641"/>
    <x v="2"/>
    <x v="1"/>
    <x v="3"/>
    <s v="null"/>
    <s v="Pink"/>
    <n v="39.94"/>
    <n v="0"/>
    <x v="1558"/>
    <d v="2025-08-06T00:00:00"/>
    <x v="23"/>
    <n v="3.1"/>
    <n v="3.1"/>
    <b v="0"/>
    <s v="null"/>
    <s v="No Return"/>
    <n v="1278.08"/>
    <n v="2025"/>
    <s v="August"/>
    <n v="0"/>
    <n v="39.94"/>
    <n v="0"/>
    <s v="No Size"/>
    <x v="0"/>
    <x v="2"/>
    <x v="0"/>
  </r>
  <r>
    <x v="1642"/>
    <x v="5"/>
    <x v="4"/>
    <x v="3"/>
    <s v="M"/>
    <s v="Gray"/>
    <n v="80.19"/>
    <n v="0"/>
    <x v="1559"/>
    <d v="2025-08-06T00:00:00"/>
    <x v="9"/>
    <n v="3.8"/>
    <n v="3.8"/>
    <b v="0"/>
    <s v="null"/>
    <s v="No Return"/>
    <n v="3448.17"/>
    <n v="2025"/>
    <s v="August"/>
    <n v="0"/>
    <n v="80.19"/>
    <n v="0"/>
    <s v="M"/>
    <x v="0"/>
    <x v="0"/>
    <x v="0"/>
  </r>
  <r>
    <x v="1643"/>
    <x v="1"/>
    <x v="1"/>
    <x v="0"/>
    <s v="XXL"/>
    <s v="Purple"/>
    <n v="35.03"/>
    <n v="10.1"/>
    <x v="1560"/>
    <d v="2025-05-30T00:00:00"/>
    <x v="20"/>
    <n v="3.8"/>
    <n v="3.8"/>
    <b v="0"/>
    <s v="null"/>
    <s v="No Return"/>
    <n v="157.45985000000002"/>
    <n v="2025"/>
    <s v="May"/>
    <n v="3.53803"/>
    <n v="31.491970000000002"/>
    <n v="0"/>
    <s v="XXL"/>
    <x v="1"/>
    <x v="1"/>
    <x v="0"/>
  </r>
  <r>
    <x v="1644"/>
    <x v="1"/>
    <x v="4"/>
    <x v="3"/>
    <s v="M"/>
    <s v="Black"/>
    <n v="27.64"/>
    <n v="29"/>
    <x v="1561"/>
    <d v="2025-08-06T00:00:00"/>
    <x v="32"/>
    <n v="1"/>
    <n v="1"/>
    <b v="0"/>
    <s v="null"/>
    <s v="No Return"/>
    <n v="372.86359999999996"/>
    <n v="2025"/>
    <s v="August"/>
    <n v="8.0155999999999992"/>
    <n v="19.624399999999998"/>
    <n v="0"/>
    <s v="M"/>
    <x v="3"/>
    <x v="2"/>
    <x v="3"/>
  </r>
  <r>
    <x v="1645"/>
    <x v="0"/>
    <x v="3"/>
    <x v="0"/>
    <s v="M"/>
    <s v="Navy"/>
    <n v="187.63"/>
    <n v="0"/>
    <x v="1562"/>
    <d v="2025-04-25T00:00:00"/>
    <x v="17"/>
    <n v="1.8"/>
    <n v="1.8"/>
    <b v="0"/>
    <s v="null"/>
    <s v="No Return"/>
    <n v="4690.75"/>
    <n v="2025"/>
    <s v="April"/>
    <n v="0"/>
    <n v="187.63"/>
    <n v="0"/>
    <s v="M"/>
    <x v="2"/>
    <x v="2"/>
    <x v="3"/>
  </r>
  <r>
    <x v="1646"/>
    <x v="0"/>
    <x v="4"/>
    <x v="1"/>
    <s v="XXL"/>
    <s v="Black"/>
    <n v="193.17"/>
    <n v="34.6"/>
    <x v="1563"/>
    <d v="2025-08-06T00:00:00"/>
    <x v="42"/>
    <s v="null"/>
    <n v="3"/>
    <b v="0"/>
    <s v="null"/>
    <s v="No Return"/>
    <n v="3284.6626799999995"/>
    <n v="2025"/>
    <s v="August"/>
    <n v="66.836820000000003"/>
    <n v="126.33317999999997"/>
    <n v="0"/>
    <s v="XXL"/>
    <x v="2"/>
    <x v="2"/>
    <x v="0"/>
  </r>
  <r>
    <x v="1647"/>
    <x v="3"/>
    <x v="2"/>
    <x v="0"/>
    <s v="M"/>
    <s v="Black"/>
    <n v="157.78"/>
    <n v="40.200000000000003"/>
    <x v="1564"/>
    <d v="2025-08-02T00:00:00"/>
    <x v="39"/>
    <n v="3.1"/>
    <n v="3.1"/>
    <b v="0"/>
    <s v="null"/>
    <s v="No Return"/>
    <n v="2170.1061199999999"/>
    <n v="2025"/>
    <s v="August"/>
    <n v="63.427560000000007"/>
    <n v="94.352440000000001"/>
    <n v="0"/>
    <s v="M"/>
    <x v="2"/>
    <x v="2"/>
    <x v="0"/>
  </r>
  <r>
    <x v="1648"/>
    <x v="3"/>
    <x v="0"/>
    <x v="1"/>
    <s v="L"/>
    <s v="Black"/>
    <n v="119.14"/>
    <n v="7.8"/>
    <x v="1565"/>
    <d v="2025-08-06T00:00:00"/>
    <x v="36"/>
    <n v="3.1"/>
    <n v="3.1"/>
    <b v="0"/>
    <s v="null"/>
    <s v="No Return"/>
    <n v="2196.9416000000001"/>
    <n v="2025"/>
    <s v="August"/>
    <n v="9.2929200000000005"/>
    <n v="109.84708000000001"/>
    <n v="0"/>
    <s v="L"/>
    <x v="2"/>
    <x v="2"/>
    <x v="0"/>
  </r>
  <r>
    <x v="1649"/>
    <x v="5"/>
    <x v="7"/>
    <x v="1"/>
    <s v="M"/>
    <s v="White"/>
    <n v="150.08000000000001"/>
    <n v="4.8"/>
    <x v="1566"/>
    <d v="2025-08-06T00:00:00"/>
    <x v="47"/>
    <n v="1.7"/>
    <n v="1.7"/>
    <b v="0"/>
    <s v="null"/>
    <s v="No Return"/>
    <n v="3429.0278399999997"/>
    <n v="2025"/>
    <s v="August"/>
    <n v="7.2038400000000005"/>
    <n v="142.87616"/>
    <n v="0"/>
    <s v="M"/>
    <x v="2"/>
    <x v="2"/>
    <x v="3"/>
  </r>
  <r>
    <x v="1650"/>
    <x v="5"/>
    <x v="1"/>
    <x v="3"/>
    <s v="L"/>
    <s v="Blue"/>
    <n v="153.18"/>
    <n v="0"/>
    <x v="1567"/>
    <d v="2025-08-06T00:00:00"/>
    <x v="42"/>
    <n v="1.1000000000000001"/>
    <n v="1.1000000000000001"/>
    <b v="0"/>
    <s v="null"/>
    <s v="No Return"/>
    <n v="3982.6800000000003"/>
    <n v="2025"/>
    <s v="August"/>
    <n v="0"/>
    <n v="153.18"/>
    <n v="0"/>
    <s v="L"/>
    <x v="2"/>
    <x v="2"/>
    <x v="3"/>
  </r>
  <r>
    <x v="1651"/>
    <x v="1"/>
    <x v="2"/>
    <x v="1"/>
    <s v="S"/>
    <s v="Pink"/>
    <n v="118.69"/>
    <n v="47.7"/>
    <x v="1080"/>
    <d v="2025-08-06T00:00:00"/>
    <x v="26"/>
    <n v="2.8"/>
    <n v="2.8"/>
    <b v="0"/>
    <s v="null"/>
    <s v="No Return"/>
    <n v="682.8235699999999"/>
    <n v="2025"/>
    <s v="August"/>
    <n v="56.615130000000001"/>
    <n v="62.07486999999999"/>
    <n v="0"/>
    <s v="S"/>
    <x v="3"/>
    <x v="1"/>
    <x v="1"/>
  </r>
  <r>
    <x v="1652"/>
    <x v="2"/>
    <x v="4"/>
    <x v="0"/>
    <s v="null"/>
    <s v="Navy"/>
    <n v="50.12"/>
    <n v="0"/>
    <x v="1568"/>
    <d v="2025-03-09T00:00:00"/>
    <x v="33"/>
    <n v="2.4"/>
    <n v="2.4"/>
    <b v="0"/>
    <s v="null"/>
    <s v="No Return"/>
    <n v="1353.24"/>
    <n v="2025"/>
    <s v="March"/>
    <n v="0"/>
    <n v="50.12"/>
    <n v="0"/>
    <s v="No Size"/>
    <x v="2"/>
    <x v="2"/>
    <x v="1"/>
  </r>
  <r>
    <x v="1653"/>
    <x v="5"/>
    <x v="6"/>
    <x v="0"/>
    <s v="XS"/>
    <s v="Blue"/>
    <n v="93.68"/>
    <n v="59.5"/>
    <x v="733"/>
    <d v="2025-04-24T00:00:00"/>
    <x v="30"/>
    <s v="null"/>
    <n v="3"/>
    <b v="0"/>
    <s v="null"/>
    <s v="No Return"/>
    <n v="796.74840000000006"/>
    <n v="2025"/>
    <s v="April"/>
    <n v="55.739600000000003"/>
    <n v="37.940400000000004"/>
    <n v="0"/>
    <s v="XS"/>
    <x v="2"/>
    <x v="2"/>
    <x v="0"/>
  </r>
  <r>
    <x v="1654"/>
    <x v="1"/>
    <x v="1"/>
    <x v="3"/>
    <s v="S"/>
    <s v="Red"/>
    <n v="50.49"/>
    <n v="0"/>
    <x v="1569"/>
    <d v="2025-08-06T00:00:00"/>
    <x v="35"/>
    <n v="4.0999999999999996"/>
    <n v="4.0999999999999996"/>
    <b v="0"/>
    <s v="null"/>
    <s v="No Return"/>
    <n v="1514.7"/>
    <n v="2025"/>
    <s v="August"/>
    <n v="0"/>
    <n v="50.49"/>
    <n v="0"/>
    <s v="S"/>
    <x v="0"/>
    <x v="2"/>
    <x v="2"/>
  </r>
  <r>
    <x v="1655"/>
    <x v="3"/>
    <x v="3"/>
    <x v="3"/>
    <s v="XS"/>
    <s v="White"/>
    <n v="97.9"/>
    <n v="0"/>
    <x v="1570"/>
    <d v="2025-08-06T00:00:00"/>
    <x v="48"/>
    <n v="1.3"/>
    <n v="1.3"/>
    <b v="0"/>
    <s v="null"/>
    <s v="No Return"/>
    <n v="2839.1000000000004"/>
    <n v="2025"/>
    <s v="August"/>
    <n v="0"/>
    <n v="97.9"/>
    <n v="0"/>
    <s v="XS"/>
    <x v="2"/>
    <x v="2"/>
    <x v="3"/>
  </r>
  <r>
    <x v="1656"/>
    <x v="1"/>
    <x v="1"/>
    <x v="3"/>
    <s v="S"/>
    <s v="Gray"/>
    <n v="69"/>
    <n v="0"/>
    <x v="1571"/>
    <d v="2025-08-06T00:00:00"/>
    <x v="23"/>
    <n v="4.5"/>
    <n v="4.5"/>
    <b v="0"/>
    <s v="null"/>
    <s v="No Return"/>
    <n v="2208"/>
    <n v="2025"/>
    <s v="August"/>
    <n v="0"/>
    <n v="69"/>
    <n v="0"/>
    <s v="S"/>
    <x v="0"/>
    <x v="2"/>
    <x v="2"/>
  </r>
  <r>
    <x v="1657"/>
    <x v="2"/>
    <x v="3"/>
    <x v="2"/>
    <s v="null"/>
    <s v="Purple"/>
    <n v="30.2"/>
    <n v="27.1"/>
    <x v="1572"/>
    <d v="2025-08-06T00:00:00"/>
    <x v="34"/>
    <s v="null"/>
    <n v="3"/>
    <b v="0"/>
    <s v="null"/>
    <s v="No Return"/>
    <n v="330.23699999999997"/>
    <n v="2025"/>
    <s v="August"/>
    <n v="8.1842000000000006"/>
    <n v="22.015799999999999"/>
    <n v="0"/>
    <s v="No Size"/>
    <x v="3"/>
    <x v="1"/>
    <x v="0"/>
  </r>
  <r>
    <x v="1658"/>
    <x v="1"/>
    <x v="2"/>
    <x v="1"/>
    <s v="L"/>
    <s v="Beige"/>
    <n v="84.92"/>
    <n v="59.1"/>
    <x v="1573"/>
    <d v="2025-08-06T00:00:00"/>
    <x v="15"/>
    <s v="null"/>
    <n v="3"/>
    <b v="0"/>
    <s v="null"/>
    <s v="No Return"/>
    <n v="1458.75576"/>
    <n v="2025"/>
    <s v="August"/>
    <n v="50.187719999999999"/>
    <n v="34.732280000000003"/>
    <n v="0"/>
    <s v="L"/>
    <x v="0"/>
    <x v="0"/>
    <x v="0"/>
  </r>
  <r>
    <x v="1659"/>
    <x v="1"/>
    <x v="7"/>
    <x v="2"/>
    <s v="XS"/>
    <s v="White"/>
    <n v="116.48"/>
    <n v="0"/>
    <x v="1574"/>
    <d v="2025-08-06T00:00:00"/>
    <x v="8"/>
    <n v="1.5"/>
    <n v="1.5"/>
    <b v="0"/>
    <s v="null"/>
    <s v="No Return"/>
    <n v="349.44"/>
    <n v="2025"/>
    <s v="August"/>
    <n v="0"/>
    <n v="116.48"/>
    <n v="0"/>
    <s v="XS"/>
    <x v="1"/>
    <x v="1"/>
    <x v="3"/>
  </r>
  <r>
    <x v="1660"/>
    <x v="1"/>
    <x v="4"/>
    <x v="3"/>
    <s v="XL"/>
    <s v="Navy"/>
    <n v="40.68"/>
    <n v="0"/>
    <x v="1575"/>
    <d v="2025-08-06T00:00:00"/>
    <x v="44"/>
    <n v="1.1000000000000001"/>
    <n v="1.1000000000000001"/>
    <b v="1"/>
    <s v="Changed Mind"/>
    <s v="Changed Mind"/>
    <n v="1667.8799999999999"/>
    <n v="2025"/>
    <s v="August"/>
    <n v="0"/>
    <n v="40.68"/>
    <n v="1"/>
    <s v="XL"/>
    <x v="0"/>
    <x v="0"/>
    <x v="3"/>
  </r>
  <r>
    <x v="1661"/>
    <x v="0"/>
    <x v="5"/>
    <x v="3"/>
    <s v="XL"/>
    <s v="Black"/>
    <n v="118.92"/>
    <n v="0"/>
    <x v="1576"/>
    <d v="2025-08-06T00:00:00"/>
    <x v="25"/>
    <n v="1.8"/>
    <n v="1.8"/>
    <b v="1"/>
    <s v="Wrong Item"/>
    <s v="Wrong Item"/>
    <n v="4281.12"/>
    <n v="2025"/>
    <s v="August"/>
    <n v="0"/>
    <n v="118.92"/>
    <n v="1"/>
    <s v="XL"/>
    <x v="0"/>
    <x v="0"/>
    <x v="3"/>
  </r>
  <r>
    <x v="1662"/>
    <x v="4"/>
    <x v="5"/>
    <x v="3"/>
    <s v="XXL"/>
    <s v="Black"/>
    <n v="26.86"/>
    <n v="0"/>
    <x v="1577"/>
    <d v="2025-08-06T00:00:00"/>
    <x v="49"/>
    <n v="3.2"/>
    <n v="3.2"/>
    <b v="0"/>
    <s v="null"/>
    <s v="No Return"/>
    <n v="483.48"/>
    <n v="2025"/>
    <s v="August"/>
    <n v="0"/>
    <n v="26.86"/>
    <n v="0"/>
    <s v="XXL"/>
    <x v="3"/>
    <x v="2"/>
    <x v="0"/>
  </r>
  <r>
    <x v="1663"/>
    <x v="5"/>
    <x v="2"/>
    <x v="2"/>
    <s v="S"/>
    <s v="Green"/>
    <n v="113.34"/>
    <n v="0"/>
    <x v="1578"/>
    <d v="2025-08-06T00:00:00"/>
    <x v="28"/>
    <s v="null"/>
    <n v="3"/>
    <b v="0"/>
    <s v="null"/>
    <s v="No Return"/>
    <n v="1473.42"/>
    <n v="2025"/>
    <s v="August"/>
    <n v="0"/>
    <n v="113.34"/>
    <n v="0"/>
    <s v="S"/>
    <x v="3"/>
    <x v="1"/>
    <x v="0"/>
  </r>
  <r>
    <x v="1664"/>
    <x v="1"/>
    <x v="6"/>
    <x v="3"/>
    <s v="L"/>
    <s v="Black"/>
    <n v="40.520000000000003"/>
    <n v="8.9"/>
    <x v="1579"/>
    <d v="2025-08-06T00:00:00"/>
    <x v="28"/>
    <n v="2.5"/>
    <n v="2.5"/>
    <b v="0"/>
    <s v="null"/>
    <s v="No Return"/>
    <n v="479.87836000000004"/>
    <n v="2025"/>
    <s v="August"/>
    <n v="3.6062800000000008"/>
    <n v="36.913720000000005"/>
    <n v="0"/>
    <s v="L"/>
    <x v="3"/>
    <x v="1"/>
    <x v="1"/>
  </r>
  <r>
    <x v="1665"/>
    <x v="4"/>
    <x v="7"/>
    <x v="3"/>
    <s v="L"/>
    <s v="Pink"/>
    <n v="98.41"/>
    <n v="0"/>
    <x v="1580"/>
    <d v="2025-08-06T00:00:00"/>
    <x v="11"/>
    <n v="4.5999999999999996"/>
    <n v="4.5999999999999996"/>
    <b v="0"/>
    <s v="null"/>
    <s v="No Return"/>
    <n v="688.87"/>
    <n v="2025"/>
    <s v="August"/>
    <n v="0"/>
    <n v="98.41"/>
    <n v="0"/>
    <s v="L"/>
    <x v="1"/>
    <x v="1"/>
    <x v="2"/>
  </r>
  <r>
    <x v="1666"/>
    <x v="4"/>
    <x v="7"/>
    <x v="1"/>
    <s v="XS"/>
    <s v="Red"/>
    <n v="83.18"/>
    <n v="0"/>
    <x v="1581"/>
    <d v="2025-08-06T00:00:00"/>
    <x v="12"/>
    <n v="1.7"/>
    <n v="1.7"/>
    <b v="1"/>
    <s v="Size Issue"/>
    <s v="Size Issue"/>
    <n v="1414.0600000000002"/>
    <n v="2025"/>
    <s v="August"/>
    <n v="0"/>
    <n v="83.18"/>
    <n v="1"/>
    <s v="XS"/>
    <x v="3"/>
    <x v="2"/>
    <x v="3"/>
  </r>
  <r>
    <x v="1667"/>
    <x v="3"/>
    <x v="4"/>
    <x v="0"/>
    <s v="XXL"/>
    <s v="Purple"/>
    <n v="179.31"/>
    <n v="24.1"/>
    <x v="1582"/>
    <d v="2025-07-13T00:00:00"/>
    <x v="50"/>
    <n v="3.1"/>
    <n v="3.1"/>
    <b v="0"/>
    <s v="null"/>
    <s v="No Return"/>
    <n v="0"/>
    <n v="2025"/>
    <s v="July"/>
    <n v="43.213710000000006"/>
    <n v="136.09629000000001"/>
    <n v="0"/>
    <s v="XXL"/>
    <x v="1"/>
    <x v="1"/>
    <x v="0"/>
  </r>
  <r>
    <x v="1668"/>
    <x v="1"/>
    <x v="0"/>
    <x v="0"/>
    <s v="XXL"/>
    <s v="Green"/>
    <n v="47.88"/>
    <n v="0"/>
    <x v="1583"/>
    <d v="2024-12-21T00:00:00"/>
    <x v="21"/>
    <n v="1.9"/>
    <n v="1.9"/>
    <b v="0"/>
    <s v="null"/>
    <s v="No Return"/>
    <n v="2106.7200000000003"/>
    <n v="2024"/>
    <s v="December"/>
    <n v="0"/>
    <n v="47.88"/>
    <n v="0"/>
    <s v="XXL"/>
    <x v="0"/>
    <x v="0"/>
    <x v="3"/>
  </r>
  <r>
    <x v="1669"/>
    <x v="0"/>
    <x v="3"/>
    <x v="1"/>
    <s v="XL"/>
    <s v="Navy"/>
    <n v="89.26"/>
    <n v="0"/>
    <x v="1584"/>
    <d v="2025-08-06T00:00:00"/>
    <x v="9"/>
    <n v="3.8"/>
    <n v="3.8"/>
    <b v="0"/>
    <s v="null"/>
    <s v="No Return"/>
    <n v="3838.1800000000003"/>
    <n v="2025"/>
    <s v="August"/>
    <n v="0"/>
    <n v="89.26"/>
    <n v="0"/>
    <s v="XL"/>
    <x v="0"/>
    <x v="0"/>
    <x v="0"/>
  </r>
  <r>
    <x v="1670"/>
    <x v="5"/>
    <x v="6"/>
    <x v="3"/>
    <s v="XXL"/>
    <s v="Black"/>
    <n v="114.2"/>
    <n v="0"/>
    <x v="1585"/>
    <d v="2025-08-06T00:00:00"/>
    <x v="34"/>
    <s v="null"/>
    <n v="3"/>
    <b v="0"/>
    <s v="null"/>
    <s v="No Return"/>
    <n v="1713"/>
    <n v="2025"/>
    <s v="August"/>
    <n v="0"/>
    <n v="114.2"/>
    <n v="0"/>
    <s v="XXL"/>
    <x v="3"/>
    <x v="1"/>
    <x v="0"/>
  </r>
  <r>
    <x v="1671"/>
    <x v="3"/>
    <x v="6"/>
    <x v="3"/>
    <s v="L"/>
    <s v="Green"/>
    <n v="169.5"/>
    <n v="59.7"/>
    <x v="1586"/>
    <d v="2025-08-06T00:00:00"/>
    <x v="13"/>
    <n v="1.8"/>
    <n v="1.8"/>
    <b v="0"/>
    <s v="null"/>
    <s v="No Return"/>
    <n v="1092.9360000000001"/>
    <n v="2025"/>
    <s v="August"/>
    <n v="101.19149999999999"/>
    <n v="68.308500000000009"/>
    <n v="0"/>
    <s v="L"/>
    <x v="3"/>
    <x v="2"/>
    <x v="3"/>
  </r>
  <r>
    <x v="1672"/>
    <x v="1"/>
    <x v="4"/>
    <x v="2"/>
    <s v="XS"/>
    <s v="White"/>
    <n v="77.989999999999995"/>
    <n v="0"/>
    <x v="1587"/>
    <d v="2025-08-06T00:00:00"/>
    <x v="15"/>
    <s v="null"/>
    <n v="3"/>
    <b v="0"/>
    <s v="null"/>
    <s v="No Return"/>
    <n v="3275.58"/>
    <n v="2025"/>
    <s v="August"/>
    <n v="0"/>
    <n v="77.989999999999995"/>
    <n v="0"/>
    <s v="XS"/>
    <x v="0"/>
    <x v="0"/>
    <x v="0"/>
  </r>
  <r>
    <x v="1673"/>
    <x v="4"/>
    <x v="5"/>
    <x v="2"/>
    <s v="null"/>
    <s v="Pink"/>
    <n v="103.77"/>
    <n v="0"/>
    <x v="1588"/>
    <d v="2025-08-06T00:00:00"/>
    <x v="43"/>
    <n v="4.4000000000000004"/>
    <n v="4.4000000000000004"/>
    <b v="0"/>
    <s v="null"/>
    <s v="No Return"/>
    <n v="1245.24"/>
    <n v="2025"/>
    <s v="August"/>
    <n v="0"/>
    <n v="103.77"/>
    <n v="0"/>
    <s v="No Size"/>
    <x v="3"/>
    <x v="1"/>
    <x v="2"/>
  </r>
  <r>
    <x v="1674"/>
    <x v="2"/>
    <x v="7"/>
    <x v="2"/>
    <s v="null"/>
    <s v="Black"/>
    <n v="42.96"/>
    <n v="0"/>
    <x v="1589"/>
    <d v="2025-08-06T00:00:00"/>
    <x v="25"/>
    <n v="1.1000000000000001"/>
    <n v="1.1000000000000001"/>
    <b v="0"/>
    <s v="null"/>
    <s v="No Return"/>
    <n v="1546.56"/>
    <n v="2025"/>
    <s v="August"/>
    <n v="0"/>
    <n v="42.96"/>
    <n v="0"/>
    <s v="No Size"/>
    <x v="0"/>
    <x v="0"/>
    <x v="3"/>
  </r>
  <r>
    <x v="1675"/>
    <x v="5"/>
    <x v="2"/>
    <x v="2"/>
    <s v="null"/>
    <s v="Brown"/>
    <n v="126.11"/>
    <n v="0"/>
    <x v="1590"/>
    <d v="2025-08-06T00:00:00"/>
    <x v="13"/>
    <n v="3.5"/>
    <n v="3.5"/>
    <b v="0"/>
    <s v="null"/>
    <s v="No Return"/>
    <n v="2017.76"/>
    <n v="2025"/>
    <s v="August"/>
    <n v="0"/>
    <n v="126.11"/>
    <n v="0"/>
    <s v="No Size"/>
    <x v="3"/>
    <x v="2"/>
    <x v="0"/>
  </r>
  <r>
    <x v="1676"/>
    <x v="2"/>
    <x v="2"/>
    <x v="3"/>
    <s v="null"/>
    <s v="Beige"/>
    <n v="43.83"/>
    <n v="0"/>
    <x v="1591"/>
    <d v="2025-08-06T00:00:00"/>
    <x v="22"/>
    <n v="2.5"/>
    <n v="2.5"/>
    <b v="0"/>
    <s v="null"/>
    <s v="No Return"/>
    <n v="1358.73"/>
    <n v="2025"/>
    <s v="August"/>
    <n v="0"/>
    <n v="43.83"/>
    <n v="0"/>
    <s v="No Size"/>
    <x v="0"/>
    <x v="2"/>
    <x v="1"/>
  </r>
  <r>
    <x v="1677"/>
    <x v="3"/>
    <x v="2"/>
    <x v="2"/>
    <s v="S"/>
    <s v="Beige"/>
    <n v="94.1"/>
    <n v="0"/>
    <x v="1592"/>
    <d v="2025-08-06T00:00:00"/>
    <x v="47"/>
    <n v="1.4"/>
    <n v="1.4"/>
    <b v="0"/>
    <s v="null"/>
    <s v="No Return"/>
    <n v="2258.3999999999996"/>
    <n v="2025"/>
    <s v="August"/>
    <n v="0"/>
    <n v="94.1"/>
    <n v="0"/>
    <s v="S"/>
    <x v="2"/>
    <x v="2"/>
    <x v="3"/>
  </r>
  <r>
    <x v="1678"/>
    <x v="3"/>
    <x v="0"/>
    <x v="2"/>
    <s v="M"/>
    <s v="Red"/>
    <n v="151.27000000000001"/>
    <n v="0"/>
    <x v="1593"/>
    <d v="2025-08-06T00:00:00"/>
    <x v="10"/>
    <n v="4"/>
    <n v="4"/>
    <b v="1"/>
    <s v="Damaged"/>
    <s v="Damaged"/>
    <n v="5899.5300000000007"/>
    <n v="2025"/>
    <s v="August"/>
    <n v="0"/>
    <n v="151.27000000000001"/>
    <n v="1"/>
    <s v="M"/>
    <x v="0"/>
    <x v="0"/>
    <x v="2"/>
  </r>
  <r>
    <x v="1679"/>
    <x v="2"/>
    <x v="6"/>
    <x v="0"/>
    <s v="null"/>
    <s v="Navy"/>
    <n v="61.47"/>
    <n v="0"/>
    <x v="1594"/>
    <d v="2024-08-25T00:00:00"/>
    <x v="21"/>
    <s v="null"/>
    <n v="3"/>
    <b v="0"/>
    <s v="null"/>
    <s v="No Return"/>
    <n v="2704.68"/>
    <n v="2024"/>
    <s v="August"/>
    <n v="0"/>
    <n v="61.47"/>
    <n v="0"/>
    <s v="No Size"/>
    <x v="0"/>
    <x v="0"/>
    <x v="0"/>
  </r>
  <r>
    <x v="1680"/>
    <x v="3"/>
    <x v="3"/>
    <x v="3"/>
    <s v="M"/>
    <s v="Navy"/>
    <n v="185.96"/>
    <n v="0"/>
    <x v="1595"/>
    <d v="2025-08-06T00:00:00"/>
    <x v="31"/>
    <n v="1.3"/>
    <n v="1.3"/>
    <b v="0"/>
    <s v="null"/>
    <s v="No Return"/>
    <n v="6508.6"/>
    <n v="2025"/>
    <s v="August"/>
    <n v="0"/>
    <n v="185.96"/>
    <n v="0"/>
    <s v="M"/>
    <x v="0"/>
    <x v="2"/>
    <x v="3"/>
  </r>
  <r>
    <x v="1681"/>
    <x v="5"/>
    <x v="6"/>
    <x v="2"/>
    <s v="M"/>
    <s v="Red"/>
    <n v="113.05"/>
    <n v="0"/>
    <x v="1596"/>
    <d v="2025-08-06T00:00:00"/>
    <x v="6"/>
    <n v="2"/>
    <n v="2"/>
    <b v="0"/>
    <s v="null"/>
    <s v="No Return"/>
    <n v="5313.3499999999995"/>
    <n v="2025"/>
    <s v="August"/>
    <n v="0"/>
    <n v="113.05"/>
    <n v="0"/>
    <s v="M"/>
    <x v="0"/>
    <x v="0"/>
    <x v="1"/>
  </r>
  <r>
    <x v="1682"/>
    <x v="1"/>
    <x v="2"/>
    <x v="3"/>
    <s v="L"/>
    <s v="Brown"/>
    <n v="110.9"/>
    <n v="34.700000000000003"/>
    <x v="1597"/>
    <d v="2025-08-06T00:00:00"/>
    <x v="1"/>
    <n v="2.5"/>
    <n v="2.5"/>
    <b v="0"/>
    <s v="null"/>
    <s v="No Return"/>
    <n v="144.83540000000002"/>
    <n v="2025"/>
    <s v="August"/>
    <n v="38.482300000000002"/>
    <n v="72.417700000000011"/>
    <n v="0"/>
    <s v="L"/>
    <x v="1"/>
    <x v="1"/>
    <x v="1"/>
  </r>
  <r>
    <x v="1683"/>
    <x v="1"/>
    <x v="1"/>
    <x v="3"/>
    <s v="XXL"/>
    <s v="White"/>
    <n v="29.04"/>
    <n v="0"/>
    <x v="1598"/>
    <d v="2025-08-06T00:00:00"/>
    <x v="46"/>
    <n v="5"/>
    <n v="5"/>
    <b v="0"/>
    <s v="null"/>
    <s v="No Return"/>
    <n v="116.16"/>
    <n v="2025"/>
    <s v="August"/>
    <n v="0"/>
    <n v="29.04"/>
    <n v="0"/>
    <s v="XXL"/>
    <x v="1"/>
    <x v="1"/>
    <x v="4"/>
  </r>
  <r>
    <x v="1684"/>
    <x v="3"/>
    <x v="7"/>
    <x v="0"/>
    <s v="XL"/>
    <s v="Gray"/>
    <n v="164.48"/>
    <n v="51.5"/>
    <x v="1599"/>
    <d v="2024-09-07T00:00:00"/>
    <x v="33"/>
    <n v="3.4"/>
    <n v="3.4"/>
    <b v="0"/>
    <s v="null"/>
    <s v="No Return"/>
    <n v="2153.8655999999996"/>
    <n v="2024"/>
    <s v="September"/>
    <n v="84.7072"/>
    <n v="79.772799999999989"/>
    <n v="0"/>
    <s v="XL"/>
    <x v="2"/>
    <x v="2"/>
    <x v="0"/>
  </r>
  <r>
    <x v="1685"/>
    <x v="4"/>
    <x v="2"/>
    <x v="1"/>
    <s v="L"/>
    <s v="White"/>
    <n v="52.51"/>
    <n v="49.4"/>
    <x v="1600"/>
    <d v="2025-08-06T00:00:00"/>
    <x v="0"/>
    <n v="3.5"/>
    <n v="3.5"/>
    <b v="1"/>
    <s v="Changed Mind"/>
    <s v="Changed Mind"/>
    <n v="983.09221999999988"/>
    <n v="2025"/>
    <s v="August"/>
    <n v="25.93994"/>
    <n v="26.570059999999998"/>
    <n v="1"/>
    <s v="L"/>
    <x v="0"/>
    <x v="0"/>
    <x v="0"/>
  </r>
  <r>
    <x v="1686"/>
    <x v="5"/>
    <x v="5"/>
    <x v="1"/>
    <s v="XXL"/>
    <s v="Gray"/>
    <n v="175.74"/>
    <n v="42.9"/>
    <x v="1601"/>
    <d v="2025-08-06T00:00:00"/>
    <x v="3"/>
    <s v="null"/>
    <n v="3"/>
    <b v="1"/>
    <s v="Changed Mind"/>
    <s v="Changed Mind"/>
    <n v="4816.68192"/>
    <n v="2025"/>
    <s v="August"/>
    <n v="75.39246"/>
    <n v="100.34754"/>
    <n v="1"/>
    <s v="XXL"/>
    <x v="0"/>
    <x v="0"/>
    <x v="0"/>
  </r>
  <r>
    <x v="1687"/>
    <x v="1"/>
    <x v="5"/>
    <x v="0"/>
    <s v="XS"/>
    <s v="Beige"/>
    <n v="57.06"/>
    <n v="27.5"/>
    <x v="1602"/>
    <d v="2024-12-25T00:00:00"/>
    <x v="9"/>
    <n v="1.8"/>
    <n v="1.8"/>
    <b v="0"/>
    <s v="null"/>
    <s v="No Return"/>
    <n v="1778.8454999999999"/>
    <n v="2024"/>
    <s v="December"/>
    <n v="15.691500000000001"/>
    <n v="41.368499999999997"/>
    <n v="0"/>
    <s v="XS"/>
    <x v="0"/>
    <x v="0"/>
    <x v="3"/>
  </r>
  <r>
    <x v="1688"/>
    <x v="5"/>
    <x v="5"/>
    <x v="1"/>
    <s v="L"/>
    <s v="Black"/>
    <n v="158.24"/>
    <n v="0"/>
    <x v="1603"/>
    <d v="2025-08-06T00:00:00"/>
    <x v="44"/>
    <n v="3.1"/>
    <n v="3.1"/>
    <b v="0"/>
    <s v="null"/>
    <s v="No Return"/>
    <n v="6487.84"/>
    <n v="2025"/>
    <s v="August"/>
    <n v="0"/>
    <n v="158.24"/>
    <n v="0"/>
    <s v="L"/>
    <x v="0"/>
    <x v="0"/>
    <x v="0"/>
  </r>
  <r>
    <x v="1689"/>
    <x v="0"/>
    <x v="3"/>
    <x v="2"/>
    <s v="null"/>
    <s v="Pink"/>
    <n v="153.46"/>
    <n v="0"/>
    <x v="1604"/>
    <d v="2025-08-06T00:00:00"/>
    <x v="33"/>
    <n v="1.7"/>
    <n v="1.7"/>
    <b v="0"/>
    <s v="null"/>
    <s v="No Return"/>
    <n v="4143.42"/>
    <n v="2025"/>
    <s v="August"/>
    <n v="0"/>
    <n v="153.46"/>
    <n v="0"/>
    <s v="No Size"/>
    <x v="2"/>
    <x v="2"/>
    <x v="3"/>
  </r>
  <r>
    <x v="1690"/>
    <x v="2"/>
    <x v="0"/>
    <x v="0"/>
    <s v="null"/>
    <s v="Brown"/>
    <n v="54.92"/>
    <n v="0"/>
    <x v="1605"/>
    <d v="2025-04-12T00:00:00"/>
    <x v="21"/>
    <n v="3.1"/>
    <n v="3.1"/>
    <b v="0"/>
    <s v="null"/>
    <s v="No Return"/>
    <n v="2416.48"/>
    <n v="2025"/>
    <s v="April"/>
    <n v="0"/>
    <n v="54.92"/>
    <n v="0"/>
    <s v="No Size"/>
    <x v="0"/>
    <x v="0"/>
    <x v="0"/>
  </r>
  <r>
    <x v="1691"/>
    <x v="2"/>
    <x v="1"/>
    <x v="0"/>
    <s v="null"/>
    <s v="Purple"/>
    <n v="32.200000000000003"/>
    <n v="19.2"/>
    <x v="1606"/>
    <d v="2025-07-27T00:00:00"/>
    <x v="38"/>
    <n v="4.3"/>
    <n v="4.3"/>
    <b v="0"/>
    <s v="null"/>
    <s v="No Return"/>
    <n v="208.14080000000004"/>
    <n v="2025"/>
    <s v="July"/>
    <n v="6.1824000000000003"/>
    <n v="26.017600000000005"/>
    <n v="0"/>
    <s v="No Size"/>
    <x v="1"/>
    <x v="1"/>
    <x v="2"/>
  </r>
  <r>
    <x v="1692"/>
    <x v="2"/>
    <x v="3"/>
    <x v="2"/>
    <s v="null"/>
    <s v="Brown"/>
    <n v="66.489999999999995"/>
    <n v="29.1"/>
    <x v="1607"/>
    <d v="2025-08-06T00:00:00"/>
    <x v="0"/>
    <n v="1.3"/>
    <n v="1.3"/>
    <b v="0"/>
    <s v="null"/>
    <s v="No Return"/>
    <n v="1744.2321699999998"/>
    <n v="2025"/>
    <s v="August"/>
    <n v="19.348590000000002"/>
    <n v="47.141409999999993"/>
    <n v="0"/>
    <s v="No Size"/>
    <x v="0"/>
    <x v="0"/>
    <x v="3"/>
  </r>
  <r>
    <x v="1693"/>
    <x v="2"/>
    <x v="3"/>
    <x v="1"/>
    <s v="null"/>
    <s v="Blue"/>
    <n v="32.950000000000003"/>
    <n v="50.2"/>
    <x v="1608"/>
    <d v="2025-08-06T00:00:00"/>
    <x v="16"/>
    <s v="null"/>
    <n v="3"/>
    <b v="0"/>
    <s v="null"/>
    <s v="No Return"/>
    <n v="754.81860000000006"/>
    <n v="2025"/>
    <s v="August"/>
    <n v="16.540900000000001"/>
    <n v="16.409100000000002"/>
    <n v="0"/>
    <s v="No Size"/>
    <x v="0"/>
    <x v="0"/>
    <x v="0"/>
  </r>
  <r>
    <x v="1694"/>
    <x v="2"/>
    <x v="4"/>
    <x v="2"/>
    <s v="null"/>
    <s v="Gray"/>
    <n v="54.31"/>
    <n v="19.2"/>
    <x v="1609"/>
    <d v="2025-08-06T00:00:00"/>
    <x v="32"/>
    <n v="1.8"/>
    <n v="1.8"/>
    <b v="0"/>
    <s v="null"/>
    <s v="No Return"/>
    <n v="833.7671200000002"/>
    <n v="2025"/>
    <s v="August"/>
    <n v="10.427520000000001"/>
    <n v="43.882480000000008"/>
    <n v="0"/>
    <s v="No Size"/>
    <x v="3"/>
    <x v="2"/>
    <x v="3"/>
  </r>
  <r>
    <x v="1695"/>
    <x v="2"/>
    <x v="2"/>
    <x v="3"/>
    <s v="null"/>
    <s v="Navy"/>
    <n v="19.68"/>
    <n v="0"/>
    <x v="1610"/>
    <d v="2025-08-06T00:00:00"/>
    <x v="48"/>
    <n v="1.5"/>
    <n v="1.5"/>
    <b v="1"/>
    <s v="Size Issue"/>
    <s v="Size Issue"/>
    <n v="570.72"/>
    <n v="2025"/>
    <s v="August"/>
    <n v="0"/>
    <n v="19.68"/>
    <n v="1"/>
    <s v="No Size"/>
    <x v="2"/>
    <x v="2"/>
    <x v="3"/>
  </r>
  <r>
    <x v="1696"/>
    <x v="1"/>
    <x v="0"/>
    <x v="0"/>
    <s v="XS"/>
    <s v="Gray"/>
    <n v="105.19"/>
    <n v="24.3"/>
    <x v="1611"/>
    <d v="2025-06-14T00:00:00"/>
    <x v="6"/>
    <n v="5"/>
    <n v="5"/>
    <b v="0"/>
    <s v="null"/>
    <s v="No Return"/>
    <n v="3742.5550099999996"/>
    <n v="2025"/>
    <s v="June"/>
    <n v="25.561169999999997"/>
    <n v="79.628829999999994"/>
    <n v="0"/>
    <s v="XS"/>
    <x v="0"/>
    <x v="0"/>
    <x v="4"/>
  </r>
  <r>
    <x v="1697"/>
    <x v="2"/>
    <x v="2"/>
    <x v="3"/>
    <s v="null"/>
    <s v="Green"/>
    <n v="20.3"/>
    <n v="19.600000000000001"/>
    <x v="1612"/>
    <d v="2025-08-06T00:00:00"/>
    <x v="6"/>
    <n v="2.9"/>
    <n v="2.9"/>
    <b v="1"/>
    <s v="Changed Mind"/>
    <s v="Changed Mind"/>
    <n v="767.09640000000002"/>
    <n v="2025"/>
    <s v="August"/>
    <n v="3.9788000000000001"/>
    <n v="16.321200000000001"/>
    <n v="1"/>
    <s v="No Size"/>
    <x v="0"/>
    <x v="0"/>
    <x v="1"/>
  </r>
  <r>
    <x v="1698"/>
    <x v="4"/>
    <x v="3"/>
    <x v="3"/>
    <s v="S"/>
    <s v="Brown"/>
    <n v="105.37"/>
    <n v="19.600000000000001"/>
    <x v="1613"/>
    <d v="2025-08-06T00:00:00"/>
    <x v="10"/>
    <n v="4.3"/>
    <n v="4.3"/>
    <b v="0"/>
    <s v="null"/>
    <s v="No Return"/>
    <n v="3303.9817200000002"/>
    <n v="2025"/>
    <s v="August"/>
    <n v="20.652520000000003"/>
    <n v="84.717480000000009"/>
    <n v="0"/>
    <s v="S"/>
    <x v="0"/>
    <x v="0"/>
    <x v="2"/>
  </r>
  <r>
    <x v="1699"/>
    <x v="5"/>
    <x v="5"/>
    <x v="1"/>
    <s v="XS"/>
    <s v="Green"/>
    <n v="156.24"/>
    <n v="0"/>
    <x v="1614"/>
    <d v="2025-08-06T00:00:00"/>
    <x v="34"/>
    <n v="5"/>
    <n v="5"/>
    <b v="0"/>
    <s v="null"/>
    <s v="No Return"/>
    <n v="2343.6000000000004"/>
    <n v="2025"/>
    <s v="August"/>
    <n v="0"/>
    <n v="156.24"/>
    <n v="0"/>
    <s v="XS"/>
    <x v="3"/>
    <x v="1"/>
    <x v="4"/>
  </r>
  <r>
    <x v="1700"/>
    <x v="3"/>
    <x v="3"/>
    <x v="1"/>
    <s v="XS"/>
    <s v="Brown"/>
    <n v="162.19"/>
    <n v="5.7"/>
    <x v="1615"/>
    <d v="2025-08-06T00:00:00"/>
    <x v="10"/>
    <n v="1.4"/>
    <n v="1.4"/>
    <b v="0"/>
    <s v="null"/>
    <s v="No Return"/>
    <n v="5964.8616299999994"/>
    <n v="2025"/>
    <s v="August"/>
    <n v="9.2448300000000003"/>
    <n v="152.94516999999999"/>
    <n v="0"/>
    <s v="XS"/>
    <x v="0"/>
    <x v="0"/>
    <x v="3"/>
  </r>
  <r>
    <x v="1701"/>
    <x v="1"/>
    <x v="4"/>
    <x v="0"/>
    <s v="M"/>
    <s v="Beige"/>
    <n v="75.790000000000006"/>
    <n v="7.1"/>
    <x v="1616"/>
    <d v="2025-03-29T00:00:00"/>
    <x v="28"/>
    <n v="3.3"/>
    <n v="3.3"/>
    <b v="0"/>
    <s v="null"/>
    <s v="No Return"/>
    <n v="915.31583000000012"/>
    <n v="2025"/>
    <s v="March"/>
    <n v="5.3810900000000004"/>
    <n v="70.408910000000006"/>
    <n v="0"/>
    <s v="M"/>
    <x v="3"/>
    <x v="1"/>
    <x v="0"/>
  </r>
  <r>
    <x v="1702"/>
    <x v="2"/>
    <x v="7"/>
    <x v="3"/>
    <s v="null"/>
    <s v="Pink"/>
    <n v="32.04"/>
    <n v="0"/>
    <x v="1617"/>
    <d v="2025-08-06T00:00:00"/>
    <x v="44"/>
    <n v="1.8"/>
    <n v="1.8"/>
    <b v="0"/>
    <s v="null"/>
    <s v="No Return"/>
    <n v="1313.6399999999999"/>
    <n v="2025"/>
    <s v="August"/>
    <n v="0"/>
    <n v="32.04"/>
    <n v="0"/>
    <s v="No Size"/>
    <x v="0"/>
    <x v="0"/>
    <x v="3"/>
  </r>
  <r>
    <x v="1703"/>
    <x v="1"/>
    <x v="6"/>
    <x v="2"/>
    <s v="M"/>
    <s v="Black"/>
    <n v="27.65"/>
    <n v="31.8"/>
    <x v="124"/>
    <d v="2025-08-06T00:00:00"/>
    <x v="1"/>
    <n v="3.7"/>
    <n v="3.7"/>
    <b v="1"/>
    <s v="Size Issue"/>
    <s v="Size Issue"/>
    <n v="37.714599999999997"/>
    <n v="2025"/>
    <s v="August"/>
    <n v="8.7927"/>
    <n v="18.857299999999999"/>
    <n v="1"/>
    <s v="M"/>
    <x v="1"/>
    <x v="1"/>
    <x v="0"/>
  </r>
  <r>
    <x v="1704"/>
    <x v="4"/>
    <x v="2"/>
    <x v="0"/>
    <s v="M"/>
    <s v="Purple"/>
    <n v="31.54"/>
    <n v="0"/>
    <x v="1121"/>
    <d v="2025-08-03T00:00:00"/>
    <x v="41"/>
    <n v="1.3"/>
    <n v="1.3"/>
    <b v="0"/>
    <s v="null"/>
    <s v="No Return"/>
    <n v="1419.3"/>
    <n v="2025"/>
    <s v="August"/>
    <n v="0"/>
    <n v="31.54"/>
    <n v="0"/>
    <s v="M"/>
    <x v="0"/>
    <x v="0"/>
    <x v="3"/>
  </r>
  <r>
    <x v="1705"/>
    <x v="4"/>
    <x v="0"/>
    <x v="3"/>
    <s v="XXL"/>
    <s v="Beige"/>
    <n v="77.64"/>
    <n v="39.1"/>
    <x v="596"/>
    <d v="2025-08-06T00:00:00"/>
    <x v="32"/>
    <n v="2.6"/>
    <n v="2.6"/>
    <b v="0"/>
    <s v="null"/>
    <s v="No Return"/>
    <n v="898.37243999999987"/>
    <n v="2025"/>
    <s v="August"/>
    <n v="30.357240000000001"/>
    <n v="47.282759999999996"/>
    <n v="0"/>
    <s v="XXL"/>
    <x v="3"/>
    <x v="2"/>
    <x v="1"/>
  </r>
  <r>
    <x v="1706"/>
    <x v="5"/>
    <x v="4"/>
    <x v="1"/>
    <s v="XL"/>
    <s v="Pink"/>
    <n v="51.48"/>
    <n v="0"/>
    <x v="1242"/>
    <d v="2025-08-06T00:00:00"/>
    <x v="4"/>
    <n v="1"/>
    <n v="1"/>
    <b v="0"/>
    <s v="null"/>
    <s v="No Return"/>
    <n v="514.79999999999995"/>
    <n v="2025"/>
    <s v="August"/>
    <n v="0"/>
    <n v="51.48"/>
    <n v="0"/>
    <s v="XL"/>
    <x v="3"/>
    <x v="1"/>
    <x v="3"/>
  </r>
  <r>
    <x v="1707"/>
    <x v="0"/>
    <x v="0"/>
    <x v="2"/>
    <s v="M"/>
    <s v="Pink"/>
    <n v="108.58"/>
    <n v="0"/>
    <x v="1618"/>
    <d v="2025-08-06T00:00:00"/>
    <x v="21"/>
    <n v="2.4"/>
    <n v="2.4"/>
    <b v="0"/>
    <s v="null"/>
    <s v="No Return"/>
    <n v="4777.5199999999995"/>
    <n v="2025"/>
    <s v="August"/>
    <n v="0"/>
    <n v="108.58"/>
    <n v="0"/>
    <s v="M"/>
    <x v="0"/>
    <x v="0"/>
    <x v="1"/>
  </r>
  <r>
    <x v="1708"/>
    <x v="1"/>
    <x v="7"/>
    <x v="1"/>
    <s v="XXL"/>
    <s v="Black"/>
    <n v="84.17"/>
    <n v="0"/>
    <x v="1619"/>
    <d v="2025-08-06T00:00:00"/>
    <x v="36"/>
    <n v="3.7"/>
    <n v="3.7"/>
    <b v="0"/>
    <s v="null"/>
    <s v="No Return"/>
    <n v="1683.4"/>
    <n v="2025"/>
    <s v="August"/>
    <n v="0"/>
    <n v="84.17"/>
    <n v="0"/>
    <s v="XXL"/>
    <x v="2"/>
    <x v="2"/>
    <x v="0"/>
  </r>
  <r>
    <x v="1709"/>
    <x v="4"/>
    <x v="3"/>
    <x v="0"/>
    <s v="L"/>
    <s v="Pink"/>
    <n v="76.45"/>
    <n v="0"/>
    <x v="1620"/>
    <d v="2025-06-10T00:00:00"/>
    <x v="13"/>
    <n v="1"/>
    <n v="1"/>
    <b v="1"/>
    <s v="Color Mismatch"/>
    <s v="Color Mismatch"/>
    <n v="1223.2"/>
    <n v="2025"/>
    <s v="June"/>
    <n v="0"/>
    <n v="76.45"/>
    <n v="1"/>
    <s v="L"/>
    <x v="3"/>
    <x v="2"/>
    <x v="3"/>
  </r>
  <r>
    <x v="1710"/>
    <x v="2"/>
    <x v="1"/>
    <x v="0"/>
    <s v="null"/>
    <s v="Gray"/>
    <n v="50.31"/>
    <n v="0"/>
    <x v="1621"/>
    <d v="2025-04-24T00:00:00"/>
    <x v="25"/>
    <s v="null"/>
    <n v="3"/>
    <b v="0"/>
    <s v="null"/>
    <s v="No Return"/>
    <n v="1811.16"/>
    <n v="2025"/>
    <s v="April"/>
    <n v="0"/>
    <n v="50.31"/>
    <n v="0"/>
    <s v="No Size"/>
    <x v="0"/>
    <x v="0"/>
    <x v="0"/>
  </r>
  <r>
    <x v="1711"/>
    <x v="1"/>
    <x v="6"/>
    <x v="0"/>
    <s v="S"/>
    <s v="Pink"/>
    <n v="43.45"/>
    <n v="0"/>
    <x v="735"/>
    <d v="2025-07-17T00:00:00"/>
    <x v="35"/>
    <n v="2.2999999999999998"/>
    <n v="2.2999999999999998"/>
    <b v="0"/>
    <s v="null"/>
    <s v="No Return"/>
    <n v="1303.5"/>
    <n v="2025"/>
    <s v="July"/>
    <n v="0"/>
    <n v="43.45"/>
    <n v="0"/>
    <s v="S"/>
    <x v="0"/>
    <x v="2"/>
    <x v="1"/>
  </r>
  <r>
    <x v="1712"/>
    <x v="5"/>
    <x v="1"/>
    <x v="2"/>
    <s v="XL"/>
    <s v="Gray"/>
    <n v="149.22"/>
    <n v="53.9"/>
    <x v="1622"/>
    <d v="2025-08-06T00:00:00"/>
    <x v="44"/>
    <n v="2.2000000000000002"/>
    <n v="2.2000000000000002"/>
    <b v="0"/>
    <s v="null"/>
    <s v="No Return"/>
    <n v="2820.4072200000001"/>
    <n v="2025"/>
    <s v="August"/>
    <n v="80.429580000000001"/>
    <n v="68.790419999999997"/>
    <n v="0"/>
    <s v="XL"/>
    <x v="0"/>
    <x v="0"/>
    <x v="1"/>
  </r>
  <r>
    <x v="1713"/>
    <x v="4"/>
    <x v="6"/>
    <x v="3"/>
    <s v="XS"/>
    <s v="Gray"/>
    <n v="48.24"/>
    <n v="31.7"/>
    <x v="1623"/>
    <d v="2025-08-06T00:00:00"/>
    <x v="16"/>
    <n v="3.7"/>
    <n v="3.7"/>
    <b v="0"/>
    <s v="null"/>
    <s v="No Return"/>
    <n v="1515.6043200000001"/>
    <n v="2025"/>
    <s v="August"/>
    <n v="15.29208"/>
    <n v="32.947920000000003"/>
    <n v="0"/>
    <s v="XS"/>
    <x v="0"/>
    <x v="0"/>
    <x v="0"/>
  </r>
  <r>
    <x v="1714"/>
    <x v="4"/>
    <x v="4"/>
    <x v="3"/>
    <s v="S"/>
    <s v="Brown"/>
    <n v="66.27"/>
    <n v="21.7"/>
    <x v="1624"/>
    <d v="2025-08-06T00:00:00"/>
    <x v="18"/>
    <n v="2.5"/>
    <n v="2.5"/>
    <b v="1"/>
    <s v="Changed Mind"/>
    <s v="Changed Mind"/>
    <n v="1452.9034799999999"/>
    <n v="2025"/>
    <s v="August"/>
    <n v="14.38059"/>
    <n v="51.889409999999998"/>
    <n v="1"/>
    <s v="S"/>
    <x v="2"/>
    <x v="2"/>
    <x v="1"/>
  </r>
  <r>
    <x v="1715"/>
    <x v="3"/>
    <x v="4"/>
    <x v="2"/>
    <s v="XXL"/>
    <s v="Navy"/>
    <n v="82.65"/>
    <n v="0"/>
    <x v="1625"/>
    <d v="2025-08-06T00:00:00"/>
    <x v="35"/>
    <n v="4.0999999999999996"/>
    <n v="4.0999999999999996"/>
    <b v="0"/>
    <s v="null"/>
    <s v="No Return"/>
    <n v="2479.5"/>
    <n v="2025"/>
    <s v="August"/>
    <n v="0"/>
    <n v="82.65"/>
    <n v="0"/>
    <s v="XXL"/>
    <x v="0"/>
    <x v="2"/>
    <x v="2"/>
  </r>
  <r>
    <x v="1716"/>
    <x v="4"/>
    <x v="5"/>
    <x v="1"/>
    <s v="XXL"/>
    <s v="Black"/>
    <n v="42.36"/>
    <n v="0"/>
    <x v="887"/>
    <d v="2025-08-06T00:00:00"/>
    <x v="0"/>
    <n v="1.4"/>
    <n v="1.4"/>
    <b v="0"/>
    <s v="null"/>
    <s v="No Return"/>
    <n v="1567.32"/>
    <n v="2025"/>
    <s v="August"/>
    <n v="0"/>
    <n v="42.36"/>
    <n v="0"/>
    <s v="XXL"/>
    <x v="0"/>
    <x v="0"/>
    <x v="3"/>
  </r>
  <r>
    <x v="1717"/>
    <x v="4"/>
    <x v="5"/>
    <x v="3"/>
    <s v="M"/>
    <s v="Red"/>
    <n v="109.36"/>
    <n v="0"/>
    <x v="791"/>
    <d v="2025-08-06T00:00:00"/>
    <x v="47"/>
    <n v="1.7"/>
    <n v="1.7"/>
    <b v="0"/>
    <s v="null"/>
    <s v="No Return"/>
    <n v="2624.64"/>
    <n v="2025"/>
    <s v="August"/>
    <n v="0"/>
    <n v="109.36"/>
    <n v="0"/>
    <s v="M"/>
    <x v="2"/>
    <x v="2"/>
    <x v="3"/>
  </r>
  <r>
    <x v="1718"/>
    <x v="2"/>
    <x v="5"/>
    <x v="1"/>
    <s v="null"/>
    <s v="Beige"/>
    <n v="59.98"/>
    <n v="0"/>
    <x v="762"/>
    <d v="2025-08-06T00:00:00"/>
    <x v="18"/>
    <n v="2.2000000000000002"/>
    <n v="2.2000000000000002"/>
    <b v="0"/>
    <s v="null"/>
    <s v="No Return"/>
    <n v="1679.4399999999998"/>
    <n v="2025"/>
    <s v="August"/>
    <n v="0"/>
    <n v="59.98"/>
    <n v="0"/>
    <s v="No Size"/>
    <x v="2"/>
    <x v="2"/>
    <x v="1"/>
  </r>
  <r>
    <x v="1719"/>
    <x v="5"/>
    <x v="6"/>
    <x v="0"/>
    <s v="null"/>
    <s v="Purple"/>
    <n v="111.81"/>
    <n v="0"/>
    <x v="1626"/>
    <d v="2024-08-21T00:00:00"/>
    <x v="41"/>
    <n v="1.1000000000000001"/>
    <n v="1.1000000000000001"/>
    <b v="0"/>
    <s v="null"/>
    <s v="No Return"/>
    <n v="5031.45"/>
    <n v="2024"/>
    <s v="August"/>
    <n v="0"/>
    <n v="111.81"/>
    <n v="0"/>
    <s v="No Size"/>
    <x v="0"/>
    <x v="0"/>
    <x v="3"/>
  </r>
  <r>
    <x v="1720"/>
    <x v="4"/>
    <x v="2"/>
    <x v="1"/>
    <s v="XXL"/>
    <s v="Red"/>
    <n v="70.78"/>
    <n v="0"/>
    <x v="1627"/>
    <d v="2025-08-06T00:00:00"/>
    <x v="10"/>
    <n v="3.4"/>
    <n v="3.4"/>
    <b v="1"/>
    <s v="Color Mismatch"/>
    <s v="Color Mismatch"/>
    <n v="2760.42"/>
    <n v="2025"/>
    <s v="August"/>
    <n v="0"/>
    <n v="70.78"/>
    <n v="1"/>
    <s v="XXL"/>
    <x v="0"/>
    <x v="0"/>
    <x v="0"/>
  </r>
  <r>
    <x v="1721"/>
    <x v="2"/>
    <x v="3"/>
    <x v="1"/>
    <s v="null"/>
    <s v="Pink"/>
    <n v="76.13"/>
    <n v="58.5"/>
    <x v="904"/>
    <d v="2025-08-06T00:00:00"/>
    <x v="24"/>
    <n v="1.6"/>
    <n v="1.6"/>
    <b v="0"/>
    <s v="null"/>
    <s v="No Return"/>
    <n v="1263.758"/>
    <n v="2025"/>
    <s v="August"/>
    <n v="44.536049999999996"/>
    <n v="31.59395"/>
    <n v="0"/>
    <s v="No Size"/>
    <x v="0"/>
    <x v="0"/>
    <x v="3"/>
  </r>
  <r>
    <x v="1722"/>
    <x v="4"/>
    <x v="2"/>
    <x v="2"/>
    <s v="XS"/>
    <s v="Pink"/>
    <n v="71.09"/>
    <n v="41.5"/>
    <x v="1628"/>
    <d v="2025-08-06T00:00:00"/>
    <x v="36"/>
    <n v="3.1"/>
    <n v="3.1"/>
    <b v="0"/>
    <s v="null"/>
    <s v="No Return"/>
    <n v="831.75299999999993"/>
    <n v="2025"/>
    <s v="August"/>
    <n v="29.50235"/>
    <n v="41.587649999999996"/>
    <n v="0"/>
    <s v="XS"/>
    <x v="2"/>
    <x v="2"/>
    <x v="0"/>
  </r>
  <r>
    <x v="1723"/>
    <x v="4"/>
    <x v="3"/>
    <x v="2"/>
    <s v="null"/>
    <s v="Gray"/>
    <n v="53.64"/>
    <n v="55.9"/>
    <x v="1629"/>
    <d v="2025-08-06T00:00:00"/>
    <x v="4"/>
    <n v="2.5"/>
    <n v="2.5"/>
    <b v="0"/>
    <s v="null"/>
    <s v="No Return"/>
    <n v="236.55240000000003"/>
    <n v="2025"/>
    <s v="August"/>
    <n v="29.984759999999998"/>
    <n v="23.655240000000003"/>
    <n v="0"/>
    <s v="No Size"/>
    <x v="3"/>
    <x v="1"/>
    <x v="1"/>
  </r>
  <r>
    <x v="1724"/>
    <x v="3"/>
    <x v="5"/>
    <x v="2"/>
    <s v="null"/>
    <s v="Brown"/>
    <n v="110.2"/>
    <n v="59.7"/>
    <x v="1630"/>
    <d v="2025-08-06T00:00:00"/>
    <x v="28"/>
    <n v="3.5"/>
    <n v="3.5"/>
    <b v="1"/>
    <s v="Color Mismatch"/>
    <s v="Color Mismatch"/>
    <n v="577.33780000000002"/>
    <n v="2025"/>
    <s v="August"/>
    <n v="65.789400000000001"/>
    <n v="44.410600000000002"/>
    <n v="1"/>
    <s v="No Size"/>
    <x v="3"/>
    <x v="1"/>
    <x v="0"/>
  </r>
  <r>
    <x v="1725"/>
    <x v="3"/>
    <x v="1"/>
    <x v="3"/>
    <s v="XXL"/>
    <s v="Green"/>
    <n v="80.63"/>
    <n v="17.399999999999999"/>
    <x v="599"/>
    <d v="2025-08-06T00:00:00"/>
    <x v="19"/>
    <s v="null"/>
    <n v="3"/>
    <b v="1"/>
    <s v="Damaged"/>
    <s v="Damaged"/>
    <n v="399.60228000000001"/>
    <n v="2025"/>
    <s v="August"/>
    <n v="14.029619999999998"/>
    <n v="66.600380000000001"/>
    <n v="1"/>
    <s v="XXL"/>
    <x v="1"/>
    <x v="1"/>
    <x v="0"/>
  </r>
  <r>
    <x v="1726"/>
    <x v="5"/>
    <x v="3"/>
    <x v="0"/>
    <s v="XL"/>
    <s v="Green"/>
    <n v="101.09"/>
    <n v="24.8"/>
    <x v="1631"/>
    <d v="2024-09-02T00:00:00"/>
    <x v="11"/>
    <n v="4.5"/>
    <n v="4.5"/>
    <b v="1"/>
    <s v="Damaged"/>
    <s v="Damaged"/>
    <n v="532.13776000000007"/>
    <n v="2024"/>
    <s v="September"/>
    <n v="25.070320000000002"/>
    <n v="76.019680000000008"/>
    <n v="1"/>
    <s v="XL"/>
    <x v="1"/>
    <x v="1"/>
    <x v="2"/>
  </r>
  <r>
    <x v="1727"/>
    <x v="2"/>
    <x v="0"/>
    <x v="0"/>
    <s v="null"/>
    <s v="Navy"/>
    <n v="75.48"/>
    <n v="0"/>
    <x v="1632"/>
    <d v="2025-05-27T00:00:00"/>
    <x v="13"/>
    <n v="1.4"/>
    <n v="1.4"/>
    <b v="0"/>
    <s v="null"/>
    <s v="No Return"/>
    <n v="1207.68"/>
    <n v="2025"/>
    <s v="May"/>
    <n v="0"/>
    <n v="75.48"/>
    <n v="0"/>
    <s v="No Size"/>
    <x v="3"/>
    <x v="2"/>
    <x v="3"/>
  </r>
  <r>
    <x v="1728"/>
    <x v="3"/>
    <x v="2"/>
    <x v="3"/>
    <s v="S"/>
    <s v="Brown"/>
    <n v="159.94999999999999"/>
    <n v="6.4"/>
    <x v="1633"/>
    <d v="2025-08-06T00:00:00"/>
    <x v="10"/>
    <n v="3"/>
    <n v="3"/>
    <b v="0"/>
    <s v="null"/>
    <s v="No Return"/>
    <n v="5838.8147999999992"/>
    <n v="2025"/>
    <s v="August"/>
    <n v="10.236799999999999"/>
    <n v="149.71319999999997"/>
    <n v="0"/>
    <s v="S"/>
    <x v="0"/>
    <x v="0"/>
    <x v="0"/>
  </r>
  <r>
    <x v="1729"/>
    <x v="5"/>
    <x v="6"/>
    <x v="3"/>
    <s v="L"/>
    <s v="Black"/>
    <n v="61.9"/>
    <n v="0"/>
    <x v="1634"/>
    <d v="2025-08-06T00:00:00"/>
    <x v="48"/>
    <n v="4.4000000000000004"/>
    <n v="4.4000000000000004"/>
    <b v="0"/>
    <s v="null"/>
    <s v="No Return"/>
    <n v="1795.1"/>
    <n v="2025"/>
    <s v="August"/>
    <n v="0"/>
    <n v="61.9"/>
    <n v="0"/>
    <s v="L"/>
    <x v="2"/>
    <x v="2"/>
    <x v="2"/>
  </r>
  <r>
    <x v="1730"/>
    <x v="1"/>
    <x v="2"/>
    <x v="2"/>
    <s v="XL"/>
    <s v="Purple"/>
    <n v="63.45"/>
    <n v="12.3"/>
    <x v="1635"/>
    <d v="2025-08-06T00:00:00"/>
    <x v="39"/>
    <n v="4.9000000000000004"/>
    <n v="4.9000000000000004"/>
    <b v="0"/>
    <s v="null"/>
    <s v="No Return"/>
    <n v="1279.84995"/>
    <n v="2025"/>
    <s v="August"/>
    <n v="7.8043500000000012"/>
    <n v="55.645650000000003"/>
    <n v="0"/>
    <s v="XL"/>
    <x v="2"/>
    <x v="2"/>
    <x v="2"/>
  </r>
  <r>
    <x v="1731"/>
    <x v="1"/>
    <x v="3"/>
    <x v="3"/>
    <s v="S"/>
    <s v="Red"/>
    <n v="43.22"/>
    <n v="46.7"/>
    <x v="1636"/>
    <d v="2025-08-06T00:00:00"/>
    <x v="48"/>
    <n v="1.3"/>
    <n v="1.3"/>
    <b v="0"/>
    <s v="null"/>
    <s v="No Return"/>
    <n v="668.05153999999982"/>
    <n v="2025"/>
    <s v="August"/>
    <n v="20.18374"/>
    <n v="23.036259999999995"/>
    <n v="0"/>
    <s v="S"/>
    <x v="2"/>
    <x v="2"/>
    <x v="3"/>
  </r>
  <r>
    <x v="1732"/>
    <x v="3"/>
    <x v="2"/>
    <x v="1"/>
    <s v="S"/>
    <s v="Navy"/>
    <n v="64.650000000000006"/>
    <n v="26.8"/>
    <x v="1637"/>
    <d v="2025-08-06T00:00:00"/>
    <x v="18"/>
    <n v="4.7"/>
    <n v="4.7"/>
    <b v="0"/>
    <s v="null"/>
    <s v="No Return"/>
    <n v="1325.0664000000002"/>
    <n v="2025"/>
    <s v="August"/>
    <n v="17.326200000000004"/>
    <n v="47.323800000000006"/>
    <n v="0"/>
    <s v="S"/>
    <x v="2"/>
    <x v="2"/>
    <x v="2"/>
  </r>
  <r>
    <x v="1733"/>
    <x v="3"/>
    <x v="1"/>
    <x v="0"/>
    <s v="XXL"/>
    <s v="Purple"/>
    <n v="118.67"/>
    <n v="56"/>
    <x v="1638"/>
    <d v="2025-04-26T00:00:00"/>
    <x v="33"/>
    <n v="3.5"/>
    <n v="3.5"/>
    <b v="0"/>
    <s v="null"/>
    <s v="No Return"/>
    <n v="1409.7995999999998"/>
    <n v="2025"/>
    <s v="April"/>
    <n v="66.455200000000005"/>
    <n v="52.214799999999997"/>
    <n v="0"/>
    <s v="XXL"/>
    <x v="2"/>
    <x v="2"/>
    <x v="0"/>
  </r>
  <r>
    <x v="1734"/>
    <x v="5"/>
    <x v="2"/>
    <x v="0"/>
    <s v="XS"/>
    <s v="White"/>
    <n v="169.32"/>
    <n v="0"/>
    <x v="1639"/>
    <d v="2024-12-17T00:00:00"/>
    <x v="32"/>
    <n v="2.2000000000000002"/>
    <n v="2.2000000000000002"/>
    <b v="0"/>
    <s v="null"/>
    <s v="No Return"/>
    <n v="3217.08"/>
    <n v="2024"/>
    <s v="December"/>
    <n v="0"/>
    <n v="169.32"/>
    <n v="0"/>
    <s v="XS"/>
    <x v="3"/>
    <x v="2"/>
    <x v="1"/>
  </r>
  <r>
    <x v="1735"/>
    <x v="3"/>
    <x v="5"/>
    <x v="0"/>
    <s v="XS"/>
    <s v="Gray"/>
    <n v="115.77"/>
    <n v="0"/>
    <x v="1640"/>
    <d v="2024-11-24T00:00:00"/>
    <x v="9"/>
    <s v="null"/>
    <n v="3"/>
    <b v="0"/>
    <s v="null"/>
    <s v="No Return"/>
    <n v="4978.1099999999997"/>
    <n v="2024"/>
    <s v="November"/>
    <n v="0"/>
    <n v="115.77"/>
    <n v="0"/>
    <s v="XS"/>
    <x v="0"/>
    <x v="0"/>
    <x v="0"/>
  </r>
  <r>
    <x v="1736"/>
    <x v="3"/>
    <x v="3"/>
    <x v="2"/>
    <s v="XS"/>
    <s v="Beige"/>
    <n v="139.91"/>
    <n v="0"/>
    <x v="1641"/>
    <d v="2025-08-06T00:00:00"/>
    <x v="45"/>
    <n v="3.7"/>
    <n v="3.7"/>
    <b v="0"/>
    <s v="null"/>
    <s v="No Return"/>
    <n v="1259.19"/>
    <n v="2025"/>
    <s v="August"/>
    <n v="0"/>
    <n v="139.91"/>
    <n v="0"/>
    <s v="XS"/>
    <x v="1"/>
    <x v="1"/>
    <x v="0"/>
  </r>
  <r>
    <x v="1737"/>
    <x v="4"/>
    <x v="2"/>
    <x v="3"/>
    <s v="XXL"/>
    <s v="Purple"/>
    <n v="101.73"/>
    <n v="0"/>
    <x v="1642"/>
    <d v="2025-08-06T00:00:00"/>
    <x v="7"/>
    <n v="4.7"/>
    <n v="4.7"/>
    <b v="0"/>
    <s v="null"/>
    <s v="No Return"/>
    <n v="1424.22"/>
    <n v="2025"/>
    <s v="August"/>
    <n v="0"/>
    <n v="101.73"/>
    <n v="0"/>
    <s v="XXL"/>
    <x v="3"/>
    <x v="1"/>
    <x v="2"/>
  </r>
  <r>
    <x v="1738"/>
    <x v="1"/>
    <x v="7"/>
    <x v="3"/>
    <s v="null"/>
    <s v="Pink"/>
    <n v="105.85"/>
    <n v="0"/>
    <x v="1643"/>
    <d v="2025-08-06T00:00:00"/>
    <x v="48"/>
    <n v="2.1"/>
    <n v="2.1"/>
    <b v="0"/>
    <s v="null"/>
    <s v="No Return"/>
    <n v="3069.6499999999996"/>
    <n v="2025"/>
    <s v="August"/>
    <n v="0"/>
    <n v="105.85"/>
    <n v="0"/>
    <s v="No Size"/>
    <x v="2"/>
    <x v="2"/>
    <x v="1"/>
  </r>
  <r>
    <x v="1739"/>
    <x v="1"/>
    <x v="6"/>
    <x v="0"/>
    <s v="XL"/>
    <s v="Gray"/>
    <n v="105.37"/>
    <n v="0"/>
    <x v="1644"/>
    <d v="2025-04-15T00:00:00"/>
    <x v="47"/>
    <n v="1.2"/>
    <n v="1.2"/>
    <b v="0"/>
    <s v="null"/>
    <s v="No Return"/>
    <n v="2528.88"/>
    <n v="2025"/>
    <s v="April"/>
    <n v="0"/>
    <n v="105.37"/>
    <n v="0"/>
    <s v="XL"/>
    <x v="2"/>
    <x v="2"/>
    <x v="3"/>
  </r>
  <r>
    <x v="1740"/>
    <x v="1"/>
    <x v="4"/>
    <x v="3"/>
    <s v="S"/>
    <s v="Brown"/>
    <n v="44.42"/>
    <n v="0"/>
    <x v="1645"/>
    <d v="2025-08-06T00:00:00"/>
    <x v="37"/>
    <s v="null"/>
    <n v="3"/>
    <b v="0"/>
    <s v="null"/>
    <s v="No Return"/>
    <n v="2176.58"/>
    <n v="2025"/>
    <s v="August"/>
    <n v="0"/>
    <n v="44.42"/>
    <n v="0"/>
    <s v="S"/>
    <x v="0"/>
    <x v="0"/>
    <x v="0"/>
  </r>
  <r>
    <x v="1741"/>
    <x v="3"/>
    <x v="1"/>
    <x v="0"/>
    <s v="XS"/>
    <s v="Gray"/>
    <n v="164.86"/>
    <n v="14.3"/>
    <x v="1646"/>
    <d v="2025-03-14T00:00:00"/>
    <x v="11"/>
    <n v="2.2999999999999998"/>
    <n v="2.2999999999999998"/>
    <b v="0"/>
    <s v="null"/>
    <s v="No Return"/>
    <n v="988.99513999999999"/>
    <n v="2025"/>
    <s v="March"/>
    <n v="23.574980000000004"/>
    <n v="141.28502"/>
    <n v="0"/>
    <s v="XS"/>
    <x v="1"/>
    <x v="1"/>
    <x v="1"/>
  </r>
  <r>
    <x v="1742"/>
    <x v="3"/>
    <x v="3"/>
    <x v="2"/>
    <s v="XXL"/>
    <s v="Black"/>
    <n v="163.88"/>
    <n v="5.9"/>
    <x v="1647"/>
    <d v="2025-08-06T00:00:00"/>
    <x v="10"/>
    <n v="2.6"/>
    <n v="2.6"/>
    <b v="0"/>
    <s v="null"/>
    <s v="No Return"/>
    <n v="6014.2321199999997"/>
    <n v="2025"/>
    <s v="August"/>
    <n v="9.66892"/>
    <n v="154.21107999999998"/>
    <n v="0"/>
    <s v="XXL"/>
    <x v="0"/>
    <x v="0"/>
    <x v="1"/>
  </r>
  <r>
    <x v="1743"/>
    <x v="4"/>
    <x v="0"/>
    <x v="2"/>
    <s v="XS"/>
    <s v="Green"/>
    <n v="36.54"/>
    <n v="5.3"/>
    <x v="1648"/>
    <d v="2025-08-06T00:00:00"/>
    <x v="28"/>
    <n v="2.5"/>
    <n v="2.5"/>
    <b v="0"/>
    <s v="null"/>
    <s v="No Return"/>
    <n v="449.84393999999992"/>
    <n v="2025"/>
    <s v="August"/>
    <n v="1.93662"/>
    <n v="34.603379999999994"/>
    <n v="0"/>
    <s v="XS"/>
    <x v="3"/>
    <x v="1"/>
    <x v="1"/>
  </r>
  <r>
    <x v="1744"/>
    <x v="5"/>
    <x v="2"/>
    <x v="0"/>
    <s v="M"/>
    <s v="Red"/>
    <n v="99.97"/>
    <n v="0"/>
    <x v="1649"/>
    <d v="2024-10-16T00:00:00"/>
    <x v="5"/>
    <n v="1.4"/>
    <n v="1.4"/>
    <b v="0"/>
    <s v="null"/>
    <s v="No Return"/>
    <n v="3798.86"/>
    <n v="2024"/>
    <s v="October"/>
    <n v="0"/>
    <n v="99.97"/>
    <n v="0"/>
    <s v="M"/>
    <x v="0"/>
    <x v="0"/>
    <x v="3"/>
  </r>
  <r>
    <x v="1745"/>
    <x v="0"/>
    <x v="5"/>
    <x v="3"/>
    <s v="XL"/>
    <s v="Red"/>
    <n v="194.78"/>
    <n v="0"/>
    <x v="1650"/>
    <d v="2025-08-06T00:00:00"/>
    <x v="22"/>
    <s v="null"/>
    <n v="3"/>
    <b v="0"/>
    <s v="null"/>
    <s v="No Return"/>
    <n v="6038.18"/>
    <n v="2025"/>
    <s v="August"/>
    <n v="0"/>
    <n v="194.78"/>
    <n v="0"/>
    <s v="XL"/>
    <x v="0"/>
    <x v="2"/>
    <x v="0"/>
  </r>
  <r>
    <x v="1746"/>
    <x v="0"/>
    <x v="1"/>
    <x v="2"/>
    <s v="XS"/>
    <s v="Blue"/>
    <n v="208.93"/>
    <n v="0"/>
    <x v="1651"/>
    <d v="2025-08-06T00:00:00"/>
    <x v="43"/>
    <n v="2.2999999999999998"/>
    <n v="2.2999999999999998"/>
    <b v="0"/>
    <s v="null"/>
    <s v="No Return"/>
    <n v="2507.16"/>
    <n v="2025"/>
    <s v="August"/>
    <n v="0"/>
    <n v="208.93"/>
    <n v="0"/>
    <s v="XS"/>
    <x v="3"/>
    <x v="1"/>
    <x v="1"/>
  </r>
  <r>
    <x v="1747"/>
    <x v="4"/>
    <x v="5"/>
    <x v="0"/>
    <s v="XS"/>
    <s v="Red"/>
    <n v="68.459999999999994"/>
    <n v="50"/>
    <x v="1652"/>
    <d v="2025-01-26T00:00:00"/>
    <x v="47"/>
    <n v="1.9"/>
    <n v="1.9"/>
    <b v="0"/>
    <s v="null"/>
    <s v="No Return"/>
    <n v="821.52"/>
    <n v="2025"/>
    <s v="January"/>
    <n v="34.229999999999997"/>
    <n v="34.229999999999997"/>
    <n v="0"/>
    <s v="XS"/>
    <x v="2"/>
    <x v="2"/>
    <x v="3"/>
  </r>
  <r>
    <x v="1748"/>
    <x v="2"/>
    <x v="2"/>
    <x v="1"/>
    <s v="null"/>
    <s v="Purple"/>
    <n v="30.26"/>
    <n v="50"/>
    <x v="1653"/>
    <d v="2025-08-06T00:00:00"/>
    <x v="39"/>
    <n v="1.4"/>
    <n v="1.4"/>
    <b v="0"/>
    <s v="null"/>
    <s v="No Return"/>
    <n v="347.99"/>
    <n v="2025"/>
    <s v="August"/>
    <n v="15.13"/>
    <n v="15.13"/>
    <n v="0"/>
    <s v="No Size"/>
    <x v="2"/>
    <x v="2"/>
    <x v="3"/>
  </r>
  <r>
    <x v="1749"/>
    <x v="0"/>
    <x v="3"/>
    <x v="3"/>
    <s v="XS"/>
    <s v="Green"/>
    <n v="186.66"/>
    <n v="30.9"/>
    <x v="1654"/>
    <d v="2025-08-06T00:00:00"/>
    <x v="11"/>
    <n v="1"/>
    <n v="1"/>
    <b v="0"/>
    <s v="null"/>
    <s v="No Return"/>
    <n v="902.8744200000001"/>
    <n v="2025"/>
    <s v="August"/>
    <n v="57.67794"/>
    <n v="128.98206000000002"/>
    <n v="0"/>
    <s v="XS"/>
    <x v="1"/>
    <x v="1"/>
    <x v="3"/>
  </r>
  <r>
    <x v="1750"/>
    <x v="1"/>
    <x v="0"/>
    <x v="1"/>
    <s v="S"/>
    <s v="Black"/>
    <n v="78.05"/>
    <n v="48.1"/>
    <x v="1655"/>
    <d v="2025-08-06T00:00:00"/>
    <x v="25"/>
    <n v="2.9"/>
    <n v="2.9"/>
    <b v="1"/>
    <s v="Changed Mind"/>
    <s v="Changed Mind"/>
    <n v="1458.2861999999998"/>
    <n v="2025"/>
    <s v="August"/>
    <n v="37.542050000000003"/>
    <n v="40.507949999999994"/>
    <n v="1"/>
    <s v="S"/>
    <x v="0"/>
    <x v="0"/>
    <x v="1"/>
  </r>
  <r>
    <x v="1751"/>
    <x v="1"/>
    <x v="1"/>
    <x v="0"/>
    <s v="M"/>
    <s v="Purple"/>
    <n v="104.75"/>
    <n v="0"/>
    <x v="1656"/>
    <d v="2024-10-26T00:00:00"/>
    <x v="26"/>
    <s v="null"/>
    <n v="3"/>
    <b v="0"/>
    <s v="null"/>
    <s v="No Return"/>
    <n v="1152.25"/>
    <n v="2024"/>
    <s v="October"/>
    <n v="0"/>
    <n v="104.75"/>
    <n v="0"/>
    <s v="M"/>
    <x v="3"/>
    <x v="1"/>
    <x v="0"/>
  </r>
  <r>
    <x v="1752"/>
    <x v="3"/>
    <x v="1"/>
    <x v="3"/>
    <s v="M"/>
    <s v="Brown"/>
    <n v="121.33"/>
    <n v="0"/>
    <x v="1657"/>
    <d v="2025-08-06T00:00:00"/>
    <x v="35"/>
    <n v="4.2"/>
    <n v="4.2"/>
    <b v="0"/>
    <s v="null"/>
    <s v="No Return"/>
    <n v="3639.9"/>
    <n v="2025"/>
    <s v="August"/>
    <n v="0"/>
    <n v="121.33"/>
    <n v="0"/>
    <s v="M"/>
    <x v="0"/>
    <x v="2"/>
    <x v="2"/>
  </r>
  <r>
    <x v="1753"/>
    <x v="5"/>
    <x v="3"/>
    <x v="2"/>
    <s v="XXL"/>
    <s v="Green"/>
    <n v="78.09"/>
    <n v="0"/>
    <x v="1658"/>
    <d v="2025-08-06T00:00:00"/>
    <x v="19"/>
    <n v="2"/>
    <n v="2"/>
    <b v="0"/>
    <s v="null"/>
    <s v="No Return"/>
    <n v="468.54"/>
    <n v="2025"/>
    <s v="August"/>
    <n v="0"/>
    <n v="78.09"/>
    <n v="0"/>
    <s v="XXL"/>
    <x v="1"/>
    <x v="1"/>
    <x v="1"/>
  </r>
  <r>
    <x v="1754"/>
    <x v="1"/>
    <x v="1"/>
    <x v="2"/>
    <s v="XXL"/>
    <s v="Red"/>
    <n v="109.19"/>
    <n v="0"/>
    <x v="1659"/>
    <d v="2025-08-06T00:00:00"/>
    <x v="6"/>
    <n v="4.5"/>
    <n v="4.5"/>
    <b v="0"/>
    <s v="null"/>
    <s v="No Return"/>
    <n v="5131.93"/>
    <n v="2025"/>
    <s v="August"/>
    <n v="0"/>
    <n v="109.19"/>
    <n v="0"/>
    <s v="XXL"/>
    <x v="0"/>
    <x v="0"/>
    <x v="2"/>
  </r>
  <r>
    <x v="1755"/>
    <x v="3"/>
    <x v="5"/>
    <x v="1"/>
    <s v="L"/>
    <s v="Black"/>
    <n v="126.74"/>
    <n v="0"/>
    <x v="1660"/>
    <d v="2025-08-06T00:00:00"/>
    <x v="1"/>
    <n v="2.9"/>
    <n v="2.9"/>
    <b v="0"/>
    <s v="null"/>
    <s v="No Return"/>
    <n v="253.48"/>
    <n v="2025"/>
    <s v="August"/>
    <n v="0"/>
    <n v="126.74"/>
    <n v="0"/>
    <s v="L"/>
    <x v="1"/>
    <x v="1"/>
    <x v="1"/>
  </r>
  <r>
    <x v="1756"/>
    <x v="3"/>
    <x v="4"/>
    <x v="0"/>
    <s v="XL"/>
    <s v="Black"/>
    <n v="95.85"/>
    <n v="0"/>
    <x v="1661"/>
    <d v="2025-02-15T00:00:00"/>
    <x v="41"/>
    <n v="5"/>
    <n v="5"/>
    <b v="0"/>
    <s v="null"/>
    <s v="No Return"/>
    <n v="4313.25"/>
    <n v="2025"/>
    <s v="February"/>
    <n v="0"/>
    <n v="95.85"/>
    <n v="0"/>
    <s v="XL"/>
    <x v="0"/>
    <x v="0"/>
    <x v="4"/>
  </r>
  <r>
    <x v="1757"/>
    <x v="0"/>
    <x v="3"/>
    <x v="3"/>
    <s v="S"/>
    <s v="Blue"/>
    <n v="213.98"/>
    <n v="0"/>
    <x v="1662"/>
    <d v="2025-08-06T00:00:00"/>
    <x v="5"/>
    <s v="null"/>
    <n v="3"/>
    <b v="0"/>
    <s v="null"/>
    <s v="No Return"/>
    <n v="8131.24"/>
    <n v="2025"/>
    <s v="August"/>
    <n v="0"/>
    <n v="213.98"/>
    <n v="0"/>
    <s v="S"/>
    <x v="0"/>
    <x v="0"/>
    <x v="0"/>
  </r>
  <r>
    <x v="1758"/>
    <x v="3"/>
    <x v="7"/>
    <x v="0"/>
    <s v="XXL"/>
    <s v="Beige"/>
    <n v="146.22999999999999"/>
    <n v="40"/>
    <x v="1663"/>
    <d v="2025-01-27T00:00:00"/>
    <x v="12"/>
    <n v="2.6"/>
    <n v="2.6"/>
    <b v="1"/>
    <s v="Quality Issue"/>
    <s v="Quality Issue"/>
    <n v="1491.5459999999998"/>
    <n v="2025"/>
    <s v="January"/>
    <n v="58.491999999999997"/>
    <n v="87.737999999999985"/>
    <n v="1"/>
    <s v="XXL"/>
    <x v="3"/>
    <x v="2"/>
    <x v="1"/>
  </r>
  <r>
    <x v="1759"/>
    <x v="4"/>
    <x v="3"/>
    <x v="1"/>
    <s v="L"/>
    <s v="Pink"/>
    <n v="115.57"/>
    <n v="16.100000000000001"/>
    <x v="1664"/>
    <d v="2025-08-06T00:00:00"/>
    <x v="23"/>
    <n v="3.1"/>
    <n v="3.1"/>
    <b v="1"/>
    <s v="Size Issue"/>
    <s v="Size Issue"/>
    <n v="3102.8233599999999"/>
    <n v="2025"/>
    <s v="August"/>
    <n v="18.606770000000001"/>
    <n v="96.963229999999996"/>
    <n v="1"/>
    <s v="L"/>
    <x v="0"/>
    <x v="2"/>
    <x v="0"/>
  </r>
  <r>
    <x v="1760"/>
    <x v="2"/>
    <x v="2"/>
    <x v="0"/>
    <s v="null"/>
    <s v="Blue"/>
    <n v="66.62"/>
    <n v="0"/>
    <x v="1665"/>
    <d v="2024-10-27T00:00:00"/>
    <x v="0"/>
    <s v="null"/>
    <n v="3"/>
    <b v="0"/>
    <s v="null"/>
    <s v="No Return"/>
    <n v="2464.94"/>
    <n v="2024"/>
    <s v="October"/>
    <n v="0"/>
    <n v="66.62"/>
    <n v="0"/>
    <s v="No Size"/>
    <x v="0"/>
    <x v="0"/>
    <x v="0"/>
  </r>
  <r>
    <x v="1761"/>
    <x v="5"/>
    <x v="2"/>
    <x v="0"/>
    <s v="XS"/>
    <s v="Purple"/>
    <n v="60.37"/>
    <n v="23.1"/>
    <x v="1435"/>
    <d v="2025-03-14T00:00:00"/>
    <x v="35"/>
    <n v="4.8"/>
    <n v="4.8"/>
    <b v="0"/>
    <s v="null"/>
    <s v="No Return"/>
    <n v="1392.7358999999999"/>
    <n v="2025"/>
    <s v="March"/>
    <n v="13.94547"/>
    <n v="46.424529999999997"/>
    <n v="0"/>
    <s v="XS"/>
    <x v="0"/>
    <x v="2"/>
    <x v="2"/>
  </r>
  <r>
    <x v="1762"/>
    <x v="3"/>
    <x v="4"/>
    <x v="1"/>
    <s v="M"/>
    <s v="Blue"/>
    <n v="83.2"/>
    <n v="57.1"/>
    <x v="1666"/>
    <d v="2025-08-06T00:00:00"/>
    <x v="4"/>
    <n v="3.3"/>
    <n v="3.3"/>
    <b v="0"/>
    <s v="null"/>
    <s v="No Return"/>
    <n v="356.928"/>
    <n v="2025"/>
    <s v="August"/>
    <n v="47.507200000000005"/>
    <n v="35.692799999999998"/>
    <n v="0"/>
    <s v="M"/>
    <x v="3"/>
    <x v="1"/>
    <x v="0"/>
  </r>
  <r>
    <x v="1763"/>
    <x v="0"/>
    <x v="1"/>
    <x v="3"/>
    <s v="S"/>
    <s v="Navy"/>
    <n v="204.47"/>
    <n v="3.6"/>
    <x v="1667"/>
    <d v="2025-08-06T00:00:00"/>
    <x v="42"/>
    <s v="null"/>
    <n v="3"/>
    <b v="0"/>
    <s v="null"/>
    <s v="No Return"/>
    <n v="5124.83608"/>
    <n v="2025"/>
    <s v="August"/>
    <n v="7.360920000000001"/>
    <n v="197.10908000000001"/>
    <n v="0"/>
    <s v="S"/>
    <x v="2"/>
    <x v="2"/>
    <x v="0"/>
  </r>
  <r>
    <x v="1764"/>
    <x v="2"/>
    <x v="3"/>
    <x v="2"/>
    <s v="null"/>
    <s v="Purple"/>
    <n v="52.73"/>
    <n v="0"/>
    <x v="1668"/>
    <d v="2025-08-06T00:00:00"/>
    <x v="15"/>
    <s v="null"/>
    <n v="3"/>
    <b v="0"/>
    <s v="null"/>
    <s v="No Return"/>
    <n v="2214.66"/>
    <n v="2025"/>
    <s v="August"/>
    <n v="0"/>
    <n v="52.73"/>
    <n v="0"/>
    <s v="No Size"/>
    <x v="0"/>
    <x v="0"/>
    <x v="0"/>
  </r>
  <r>
    <x v="1765"/>
    <x v="4"/>
    <x v="7"/>
    <x v="2"/>
    <s v="XXL"/>
    <s v="Beige"/>
    <n v="61.1"/>
    <n v="0"/>
    <x v="1669"/>
    <d v="2025-08-06T00:00:00"/>
    <x v="35"/>
    <n v="4.5999999999999996"/>
    <n v="4.5999999999999996"/>
    <b v="0"/>
    <s v="null"/>
    <s v="No Return"/>
    <n v="1833"/>
    <n v="2025"/>
    <s v="August"/>
    <n v="0"/>
    <n v="61.1"/>
    <n v="0"/>
    <s v="XXL"/>
    <x v="0"/>
    <x v="2"/>
    <x v="2"/>
  </r>
  <r>
    <x v="1766"/>
    <x v="0"/>
    <x v="0"/>
    <x v="3"/>
    <s v="S"/>
    <s v="Gray"/>
    <n v="227.92"/>
    <n v="0"/>
    <x v="1670"/>
    <d v="2025-08-06T00:00:00"/>
    <x v="40"/>
    <s v="null"/>
    <n v="3"/>
    <b v="0"/>
    <s v="null"/>
    <s v="No Return"/>
    <n v="7749.28"/>
    <n v="2025"/>
    <s v="August"/>
    <n v="0"/>
    <n v="227.92"/>
    <n v="0"/>
    <s v="S"/>
    <x v="0"/>
    <x v="2"/>
    <x v="0"/>
  </r>
  <r>
    <x v="1767"/>
    <x v="5"/>
    <x v="4"/>
    <x v="2"/>
    <s v="L"/>
    <s v="Blue"/>
    <n v="111.55"/>
    <n v="0"/>
    <x v="1671"/>
    <d v="2025-08-06T00:00:00"/>
    <x v="7"/>
    <s v="null"/>
    <n v="3"/>
    <b v="0"/>
    <s v="null"/>
    <s v="No Return"/>
    <n v="1561.7"/>
    <n v="2025"/>
    <s v="August"/>
    <n v="0"/>
    <n v="111.55"/>
    <n v="0"/>
    <s v="L"/>
    <x v="3"/>
    <x v="1"/>
    <x v="0"/>
  </r>
  <r>
    <x v="1768"/>
    <x v="4"/>
    <x v="7"/>
    <x v="2"/>
    <s v="XS"/>
    <s v="Pink"/>
    <n v="29.09"/>
    <n v="29.6"/>
    <x v="1672"/>
    <d v="2025-08-06T00:00:00"/>
    <x v="17"/>
    <n v="4.8"/>
    <n v="4.8"/>
    <b v="0"/>
    <s v="null"/>
    <s v="No Return"/>
    <n v="511.98399999999998"/>
    <n v="2025"/>
    <s v="August"/>
    <n v="8.6106400000000018"/>
    <n v="20.47936"/>
    <n v="0"/>
    <s v="XS"/>
    <x v="2"/>
    <x v="2"/>
    <x v="2"/>
  </r>
  <r>
    <x v="1769"/>
    <x v="5"/>
    <x v="4"/>
    <x v="2"/>
    <s v="M"/>
    <s v="Pink"/>
    <n v="179.71"/>
    <n v="0"/>
    <x v="1673"/>
    <d v="2025-08-06T00:00:00"/>
    <x v="45"/>
    <n v="3.9"/>
    <n v="3.9"/>
    <b v="0"/>
    <s v="null"/>
    <s v="No Return"/>
    <n v="1617.39"/>
    <n v="2025"/>
    <s v="August"/>
    <n v="0"/>
    <n v="179.71"/>
    <n v="0"/>
    <s v="M"/>
    <x v="1"/>
    <x v="1"/>
    <x v="0"/>
  </r>
  <r>
    <x v="1770"/>
    <x v="2"/>
    <x v="4"/>
    <x v="3"/>
    <s v="null"/>
    <s v="Pink"/>
    <n v="52.76"/>
    <n v="39.4"/>
    <x v="1674"/>
    <d v="2025-08-06T00:00:00"/>
    <x v="50"/>
    <n v="1.4"/>
    <n v="1.4"/>
    <b v="0"/>
    <s v="null"/>
    <s v="No Return"/>
    <n v="0"/>
    <n v="2025"/>
    <s v="August"/>
    <n v="20.787439999999997"/>
    <n v="31.972560000000005"/>
    <n v="0"/>
    <s v="No Size"/>
    <x v="1"/>
    <x v="1"/>
    <x v="3"/>
  </r>
  <r>
    <x v="1771"/>
    <x v="2"/>
    <x v="1"/>
    <x v="0"/>
    <s v="null"/>
    <s v="Green"/>
    <n v="67.900000000000006"/>
    <n v="0"/>
    <x v="1675"/>
    <d v="2024-12-31T00:00:00"/>
    <x v="14"/>
    <n v="1.3"/>
    <n v="1.3"/>
    <b v="0"/>
    <s v="null"/>
    <s v="No Return"/>
    <n v="67.900000000000006"/>
    <n v="2024"/>
    <s v="December"/>
    <n v="0"/>
    <n v="67.900000000000006"/>
    <n v="0"/>
    <s v="No Size"/>
    <x v="1"/>
    <x v="1"/>
    <x v="3"/>
  </r>
  <r>
    <x v="1772"/>
    <x v="2"/>
    <x v="1"/>
    <x v="2"/>
    <s v="null"/>
    <s v="Navy"/>
    <n v="46.77"/>
    <n v="40.799999999999997"/>
    <x v="1676"/>
    <d v="2025-08-06T00:00:00"/>
    <x v="17"/>
    <n v="2.6"/>
    <n v="2.6"/>
    <b v="0"/>
    <s v="null"/>
    <s v="No Return"/>
    <n v="692.19600000000014"/>
    <n v="2025"/>
    <s v="August"/>
    <n v="19.082160000000002"/>
    <n v="27.687840000000005"/>
    <n v="0"/>
    <s v="No Size"/>
    <x v="2"/>
    <x v="2"/>
    <x v="1"/>
  </r>
  <r>
    <x v="1773"/>
    <x v="1"/>
    <x v="1"/>
    <x v="1"/>
    <s v="XL"/>
    <s v="Navy"/>
    <n v="91.6"/>
    <n v="0"/>
    <x v="1677"/>
    <d v="2025-08-06T00:00:00"/>
    <x v="19"/>
    <n v="2.7"/>
    <n v="2.7"/>
    <b v="0"/>
    <s v="null"/>
    <s v="No Return"/>
    <n v="549.59999999999991"/>
    <n v="2025"/>
    <s v="August"/>
    <n v="0"/>
    <n v="91.6"/>
    <n v="0"/>
    <s v="XL"/>
    <x v="1"/>
    <x v="1"/>
    <x v="1"/>
  </r>
  <r>
    <x v="1774"/>
    <x v="0"/>
    <x v="1"/>
    <x v="0"/>
    <s v="XS"/>
    <s v="Pink"/>
    <n v="230.39"/>
    <n v="4.2"/>
    <x v="1678"/>
    <d v="2024-10-15T00:00:00"/>
    <x v="40"/>
    <n v="3.5"/>
    <n v="3.5"/>
    <b v="0"/>
    <s v="null"/>
    <s v="No Return"/>
    <n v="7504.2630799999997"/>
    <n v="2024"/>
    <s v="October"/>
    <n v="9.67638"/>
    <n v="220.71361999999999"/>
    <n v="0"/>
    <s v="XS"/>
    <x v="0"/>
    <x v="2"/>
    <x v="0"/>
  </r>
  <r>
    <x v="1775"/>
    <x v="0"/>
    <x v="5"/>
    <x v="2"/>
    <s v="M"/>
    <s v="Blue"/>
    <n v="118.37"/>
    <n v="0"/>
    <x v="1679"/>
    <d v="2025-08-06T00:00:00"/>
    <x v="41"/>
    <s v="null"/>
    <n v="3"/>
    <b v="0"/>
    <s v="null"/>
    <s v="No Return"/>
    <n v="5326.6500000000005"/>
    <n v="2025"/>
    <s v="August"/>
    <n v="0"/>
    <n v="118.37"/>
    <n v="0"/>
    <s v="M"/>
    <x v="0"/>
    <x v="0"/>
    <x v="0"/>
  </r>
  <r>
    <x v="1776"/>
    <x v="3"/>
    <x v="6"/>
    <x v="1"/>
    <s v="M"/>
    <s v="Red"/>
    <n v="81.260000000000005"/>
    <n v="32.700000000000003"/>
    <x v="1680"/>
    <d v="2025-08-06T00:00:00"/>
    <x v="1"/>
    <n v="3.3"/>
    <n v="3.3"/>
    <b v="0"/>
    <s v="null"/>
    <s v="No Return"/>
    <n v="109.37596000000002"/>
    <n v="2025"/>
    <s v="August"/>
    <n v="26.572020000000002"/>
    <n v="54.68798000000001"/>
    <n v="0"/>
    <s v="M"/>
    <x v="1"/>
    <x v="1"/>
    <x v="0"/>
  </r>
  <r>
    <x v="1777"/>
    <x v="2"/>
    <x v="4"/>
    <x v="2"/>
    <s v="null"/>
    <s v="Purple"/>
    <n v="57.21"/>
    <n v="18"/>
    <x v="1681"/>
    <d v="2025-08-06T00:00:00"/>
    <x v="11"/>
    <n v="2.5"/>
    <n v="2.5"/>
    <b v="0"/>
    <s v="null"/>
    <s v="No Return"/>
    <n v="328.38540000000006"/>
    <n v="2025"/>
    <s v="August"/>
    <n v="10.297800000000001"/>
    <n v="46.912200000000006"/>
    <n v="0"/>
    <s v="No Size"/>
    <x v="1"/>
    <x v="1"/>
    <x v="1"/>
  </r>
  <r>
    <x v="1778"/>
    <x v="5"/>
    <x v="7"/>
    <x v="3"/>
    <s v="XL"/>
    <s v="Brown"/>
    <n v="74.53"/>
    <n v="0"/>
    <x v="1682"/>
    <d v="2025-08-06T00:00:00"/>
    <x v="45"/>
    <s v="null"/>
    <n v="3"/>
    <b v="0"/>
    <s v="null"/>
    <s v="No Return"/>
    <n v="670.77"/>
    <n v="2025"/>
    <s v="August"/>
    <n v="0"/>
    <n v="74.53"/>
    <n v="0"/>
    <s v="XL"/>
    <x v="1"/>
    <x v="1"/>
    <x v="0"/>
  </r>
  <r>
    <x v="1779"/>
    <x v="5"/>
    <x v="2"/>
    <x v="3"/>
    <s v="M"/>
    <s v="Red"/>
    <n v="69.540000000000006"/>
    <n v="0"/>
    <x v="736"/>
    <d v="2025-08-06T00:00:00"/>
    <x v="24"/>
    <n v="3.2"/>
    <n v="3.2"/>
    <b v="1"/>
    <s v="Size Issue"/>
    <s v="Size Issue"/>
    <n v="2781.6000000000004"/>
    <n v="2025"/>
    <s v="August"/>
    <n v="0"/>
    <n v="69.540000000000006"/>
    <n v="1"/>
    <s v="M"/>
    <x v="0"/>
    <x v="0"/>
    <x v="0"/>
  </r>
  <r>
    <x v="1780"/>
    <x v="5"/>
    <x v="5"/>
    <x v="3"/>
    <s v="XL"/>
    <s v="Brown"/>
    <n v="102.71"/>
    <n v="55.9"/>
    <x v="1683"/>
    <d v="2025-08-06T00:00:00"/>
    <x v="22"/>
    <n v="4.5999999999999996"/>
    <n v="4.5999999999999996"/>
    <b v="0"/>
    <s v="null"/>
    <s v="No Return"/>
    <n v="1404.14841"/>
    <n v="2025"/>
    <s v="August"/>
    <n v="57.414889999999993"/>
    <n v="45.295110000000001"/>
    <n v="0"/>
    <s v="XL"/>
    <x v="0"/>
    <x v="2"/>
    <x v="2"/>
  </r>
  <r>
    <x v="1781"/>
    <x v="3"/>
    <x v="6"/>
    <x v="3"/>
    <s v="L"/>
    <s v="Beige"/>
    <n v="117.82"/>
    <n v="0"/>
    <x v="1684"/>
    <d v="2025-08-06T00:00:00"/>
    <x v="11"/>
    <n v="4.9000000000000004"/>
    <n v="4.9000000000000004"/>
    <b v="0"/>
    <s v="null"/>
    <s v="No Return"/>
    <n v="824.74"/>
    <n v="2025"/>
    <s v="August"/>
    <n v="0"/>
    <n v="117.82"/>
    <n v="0"/>
    <s v="L"/>
    <x v="1"/>
    <x v="1"/>
    <x v="2"/>
  </r>
  <r>
    <x v="1782"/>
    <x v="2"/>
    <x v="6"/>
    <x v="0"/>
    <s v="null"/>
    <s v="Purple"/>
    <n v="61.01"/>
    <n v="0"/>
    <x v="1685"/>
    <d v="2025-04-25T00:00:00"/>
    <x v="35"/>
    <n v="3.4"/>
    <n v="3.4"/>
    <b v="0"/>
    <s v="null"/>
    <s v="No Return"/>
    <n v="1830.3"/>
    <n v="2025"/>
    <s v="April"/>
    <n v="0"/>
    <n v="61.01"/>
    <n v="0"/>
    <s v="No Size"/>
    <x v="0"/>
    <x v="2"/>
    <x v="0"/>
  </r>
  <r>
    <x v="1783"/>
    <x v="0"/>
    <x v="7"/>
    <x v="1"/>
    <s v="XL"/>
    <s v="Pink"/>
    <n v="222.01"/>
    <n v="0"/>
    <x v="1686"/>
    <d v="2025-08-06T00:00:00"/>
    <x v="33"/>
    <n v="2.1"/>
    <n v="2.1"/>
    <b v="0"/>
    <s v="null"/>
    <s v="No Return"/>
    <n v="5994.2699999999995"/>
    <n v="2025"/>
    <s v="August"/>
    <n v="0"/>
    <n v="222.01"/>
    <n v="0"/>
    <s v="XL"/>
    <x v="2"/>
    <x v="2"/>
    <x v="1"/>
  </r>
  <r>
    <x v="1784"/>
    <x v="0"/>
    <x v="4"/>
    <x v="3"/>
    <s v="L"/>
    <s v="Brown"/>
    <n v="123.55"/>
    <n v="0"/>
    <x v="1687"/>
    <d v="2025-08-06T00:00:00"/>
    <x v="18"/>
    <n v="1.2"/>
    <n v="1.2"/>
    <b v="0"/>
    <s v="null"/>
    <s v="No Return"/>
    <n v="3459.4"/>
    <n v="2025"/>
    <s v="August"/>
    <n v="0"/>
    <n v="123.55"/>
    <n v="0"/>
    <s v="L"/>
    <x v="2"/>
    <x v="2"/>
    <x v="3"/>
  </r>
  <r>
    <x v="1785"/>
    <x v="2"/>
    <x v="0"/>
    <x v="2"/>
    <s v="null"/>
    <s v="Black"/>
    <n v="24.65"/>
    <n v="0"/>
    <x v="1688"/>
    <d v="2025-08-06T00:00:00"/>
    <x v="9"/>
    <n v="1.1000000000000001"/>
    <n v="1.1000000000000001"/>
    <b v="0"/>
    <s v="null"/>
    <s v="No Return"/>
    <n v="1059.95"/>
    <n v="2025"/>
    <s v="August"/>
    <n v="0"/>
    <n v="24.65"/>
    <n v="0"/>
    <s v="No Size"/>
    <x v="0"/>
    <x v="0"/>
    <x v="3"/>
  </r>
  <r>
    <x v="1786"/>
    <x v="0"/>
    <x v="2"/>
    <x v="2"/>
    <s v="XXL"/>
    <s v="Navy"/>
    <n v="168.8"/>
    <n v="0"/>
    <x v="1689"/>
    <d v="2025-08-06T00:00:00"/>
    <x v="14"/>
    <n v="1"/>
    <n v="1"/>
    <b v="0"/>
    <s v="null"/>
    <s v="No Return"/>
    <n v="168.8"/>
    <n v="2025"/>
    <s v="August"/>
    <n v="0"/>
    <n v="168.8"/>
    <n v="0"/>
    <s v="XXL"/>
    <x v="1"/>
    <x v="1"/>
    <x v="3"/>
  </r>
  <r>
    <x v="1787"/>
    <x v="1"/>
    <x v="6"/>
    <x v="2"/>
    <s v="S"/>
    <s v="Green"/>
    <n v="39.159999999999997"/>
    <n v="40.1"/>
    <x v="1690"/>
    <d v="2025-08-06T00:00:00"/>
    <x v="46"/>
    <n v="2.8"/>
    <n v="2.8"/>
    <b v="0"/>
    <s v="null"/>
    <s v="No Return"/>
    <n v="93.827359999999985"/>
    <n v="2025"/>
    <s v="August"/>
    <n v="15.703159999999999"/>
    <n v="23.456839999999996"/>
    <n v="0"/>
    <s v="S"/>
    <x v="1"/>
    <x v="1"/>
    <x v="1"/>
  </r>
  <r>
    <x v="1788"/>
    <x v="4"/>
    <x v="4"/>
    <x v="2"/>
    <s v="null"/>
    <s v="Brown"/>
    <n v="74.760000000000005"/>
    <n v="0"/>
    <x v="1691"/>
    <d v="2025-08-06T00:00:00"/>
    <x v="29"/>
    <n v="4.4000000000000004"/>
    <n v="4.4000000000000004"/>
    <b v="1"/>
    <s v="Color Mismatch"/>
    <s v="Color Mismatch"/>
    <n v="3738.0000000000005"/>
    <n v="2025"/>
    <s v="August"/>
    <n v="0"/>
    <n v="74.760000000000005"/>
    <n v="1"/>
    <s v="No Size"/>
    <x v="0"/>
    <x v="0"/>
    <x v="2"/>
  </r>
  <r>
    <x v="1789"/>
    <x v="2"/>
    <x v="6"/>
    <x v="1"/>
    <s v="null"/>
    <s v="Navy"/>
    <n v="37"/>
    <n v="0"/>
    <x v="1692"/>
    <d v="2025-08-06T00:00:00"/>
    <x v="20"/>
    <n v="4.9000000000000004"/>
    <n v="4.9000000000000004"/>
    <b v="0"/>
    <s v="null"/>
    <s v="No Return"/>
    <n v="185"/>
    <n v="2025"/>
    <s v="August"/>
    <n v="0"/>
    <n v="37"/>
    <n v="0"/>
    <s v="No Size"/>
    <x v="1"/>
    <x v="1"/>
    <x v="2"/>
  </r>
  <r>
    <x v="1790"/>
    <x v="2"/>
    <x v="3"/>
    <x v="1"/>
    <s v="null"/>
    <s v="Black"/>
    <n v="67.38"/>
    <n v="0"/>
    <x v="1693"/>
    <d v="2025-08-06T00:00:00"/>
    <x v="34"/>
    <n v="1.6"/>
    <n v="1.6"/>
    <b v="0"/>
    <s v="null"/>
    <s v="No Return"/>
    <n v="1010.6999999999999"/>
    <n v="2025"/>
    <s v="August"/>
    <n v="0"/>
    <n v="67.38"/>
    <n v="0"/>
    <s v="No Size"/>
    <x v="3"/>
    <x v="1"/>
    <x v="3"/>
  </r>
  <r>
    <x v="1791"/>
    <x v="4"/>
    <x v="4"/>
    <x v="3"/>
    <s v="XS"/>
    <s v="White"/>
    <n v="77.44"/>
    <n v="1.4"/>
    <x v="1694"/>
    <d v="2025-08-06T00:00:00"/>
    <x v="49"/>
    <n v="3.3"/>
    <n v="3.3"/>
    <b v="0"/>
    <s v="null"/>
    <s v="No Return"/>
    <n v="1374.4051199999999"/>
    <n v="2025"/>
    <s v="August"/>
    <n v="1.0841599999999998"/>
    <n v="76.355840000000001"/>
    <n v="0"/>
    <s v="XS"/>
    <x v="3"/>
    <x v="2"/>
    <x v="0"/>
  </r>
  <r>
    <x v="1792"/>
    <x v="0"/>
    <x v="4"/>
    <x v="3"/>
    <s v="XS"/>
    <s v="Gray"/>
    <n v="215.06"/>
    <n v="0"/>
    <x v="1695"/>
    <d v="2025-08-06T00:00:00"/>
    <x v="29"/>
    <n v="1.6"/>
    <n v="1.6"/>
    <b v="0"/>
    <s v="null"/>
    <s v="No Return"/>
    <n v="10753"/>
    <n v="2025"/>
    <s v="August"/>
    <n v="0"/>
    <n v="215.06"/>
    <n v="0"/>
    <s v="XS"/>
    <x v="0"/>
    <x v="0"/>
    <x v="3"/>
  </r>
  <r>
    <x v="1793"/>
    <x v="0"/>
    <x v="2"/>
    <x v="1"/>
    <s v="XS"/>
    <s v="Gray"/>
    <n v="141.44"/>
    <n v="0"/>
    <x v="1696"/>
    <d v="2025-08-06T00:00:00"/>
    <x v="40"/>
    <n v="2.4"/>
    <n v="2.4"/>
    <b v="0"/>
    <s v="null"/>
    <s v="No Return"/>
    <n v="4808.96"/>
    <n v="2025"/>
    <s v="August"/>
    <n v="0"/>
    <n v="141.44"/>
    <n v="0"/>
    <s v="XS"/>
    <x v="0"/>
    <x v="2"/>
    <x v="1"/>
  </r>
  <r>
    <x v="1794"/>
    <x v="5"/>
    <x v="5"/>
    <x v="0"/>
    <s v="XXL"/>
    <s v="White"/>
    <n v="151.83000000000001"/>
    <n v="0"/>
    <x v="1697"/>
    <d v="2025-06-17T00:00:00"/>
    <x v="47"/>
    <n v="4.3"/>
    <n v="4.3"/>
    <b v="1"/>
    <s v="Wrong Item"/>
    <s v="Wrong Item"/>
    <n v="3643.92"/>
    <n v="2025"/>
    <s v="June"/>
    <n v="0"/>
    <n v="151.83000000000001"/>
    <n v="1"/>
    <s v="XXL"/>
    <x v="2"/>
    <x v="2"/>
    <x v="2"/>
  </r>
  <r>
    <x v="1795"/>
    <x v="0"/>
    <x v="6"/>
    <x v="1"/>
    <s v="XL"/>
    <s v="Gray"/>
    <n v="140.07"/>
    <n v="0"/>
    <x v="598"/>
    <d v="2025-08-06T00:00:00"/>
    <x v="39"/>
    <n v="2.7"/>
    <n v="2.7"/>
    <b v="0"/>
    <s v="null"/>
    <s v="No Return"/>
    <n v="3221.6099999999997"/>
    <n v="2025"/>
    <s v="August"/>
    <n v="0"/>
    <n v="140.07"/>
    <n v="0"/>
    <s v="XL"/>
    <x v="2"/>
    <x v="2"/>
    <x v="1"/>
  </r>
  <r>
    <x v="1796"/>
    <x v="5"/>
    <x v="3"/>
    <x v="3"/>
    <s v="XXL"/>
    <s v="Pink"/>
    <n v="94.26"/>
    <n v="28.9"/>
    <x v="1698"/>
    <d v="2025-08-06T00:00:00"/>
    <x v="21"/>
    <n v="3.6"/>
    <n v="3.6"/>
    <b v="0"/>
    <s v="null"/>
    <s v="No Return"/>
    <n v="2948.8298400000008"/>
    <n v="2025"/>
    <s v="August"/>
    <n v="27.241139999999998"/>
    <n v="67.018860000000018"/>
    <n v="0"/>
    <s v="XXL"/>
    <x v="0"/>
    <x v="0"/>
    <x v="0"/>
  </r>
  <r>
    <x v="1797"/>
    <x v="2"/>
    <x v="5"/>
    <x v="1"/>
    <s v="null"/>
    <s v="Green"/>
    <n v="55.79"/>
    <n v="27.3"/>
    <x v="1699"/>
    <d v="2025-08-06T00:00:00"/>
    <x v="10"/>
    <n v="4.9000000000000004"/>
    <n v="4.9000000000000004"/>
    <b v="0"/>
    <s v="null"/>
    <s v="No Return"/>
    <n v="1581.8138699999997"/>
    <n v="2025"/>
    <s v="August"/>
    <n v="15.230670000000002"/>
    <n v="40.559329999999996"/>
    <n v="0"/>
    <s v="No Size"/>
    <x v="0"/>
    <x v="0"/>
    <x v="2"/>
  </r>
  <r>
    <x v="1798"/>
    <x v="2"/>
    <x v="6"/>
    <x v="1"/>
    <s v="null"/>
    <s v="Black"/>
    <n v="58.99"/>
    <n v="0"/>
    <x v="1700"/>
    <d v="2025-08-06T00:00:00"/>
    <x v="29"/>
    <n v="2.7"/>
    <n v="2.7"/>
    <b v="0"/>
    <s v="null"/>
    <s v="No Return"/>
    <n v="2949.5"/>
    <n v="2025"/>
    <s v="August"/>
    <n v="0"/>
    <n v="58.99"/>
    <n v="0"/>
    <s v="No Size"/>
    <x v="0"/>
    <x v="0"/>
    <x v="1"/>
  </r>
  <r>
    <x v="1799"/>
    <x v="4"/>
    <x v="7"/>
    <x v="3"/>
    <s v="XXL"/>
    <s v="Purple"/>
    <n v="61.96"/>
    <n v="0"/>
    <x v="57"/>
    <d v="2025-08-06T00:00:00"/>
    <x v="28"/>
    <n v="3.9"/>
    <n v="3.9"/>
    <b v="0"/>
    <s v="null"/>
    <s v="No Return"/>
    <n v="805.48"/>
    <n v="2025"/>
    <s v="August"/>
    <n v="0"/>
    <n v="61.96"/>
    <n v="0"/>
    <s v="XXL"/>
    <x v="3"/>
    <x v="1"/>
    <x v="0"/>
  </r>
  <r>
    <x v="1800"/>
    <x v="4"/>
    <x v="0"/>
    <x v="2"/>
    <s v="L"/>
    <s v="Brown"/>
    <n v="104.25"/>
    <n v="0"/>
    <x v="1701"/>
    <d v="2025-08-06T00:00:00"/>
    <x v="31"/>
    <n v="3.1"/>
    <n v="3.1"/>
    <b v="0"/>
    <s v="null"/>
    <s v="No Return"/>
    <n v="3648.75"/>
    <n v="2025"/>
    <s v="August"/>
    <n v="0"/>
    <n v="104.25"/>
    <n v="0"/>
    <s v="L"/>
    <x v="0"/>
    <x v="2"/>
    <x v="0"/>
  </r>
  <r>
    <x v="1801"/>
    <x v="0"/>
    <x v="4"/>
    <x v="1"/>
    <s v="L"/>
    <s v="Gray"/>
    <n v="102.68"/>
    <n v="0"/>
    <x v="1702"/>
    <d v="2025-08-06T00:00:00"/>
    <x v="49"/>
    <n v="1.9"/>
    <n v="1.9"/>
    <b v="0"/>
    <s v="null"/>
    <s v="No Return"/>
    <n v="1848.2400000000002"/>
    <n v="2025"/>
    <s v="August"/>
    <n v="0"/>
    <n v="102.68"/>
    <n v="0"/>
    <s v="L"/>
    <x v="3"/>
    <x v="2"/>
    <x v="3"/>
  </r>
  <r>
    <x v="1802"/>
    <x v="5"/>
    <x v="6"/>
    <x v="1"/>
    <s v="XXL"/>
    <s v="Beige"/>
    <n v="131.05000000000001"/>
    <n v="32.6"/>
    <x v="1703"/>
    <d v="2025-08-06T00:00:00"/>
    <x v="45"/>
    <s v="null"/>
    <n v="3"/>
    <b v="0"/>
    <s v="null"/>
    <s v="No Return"/>
    <n v="794.94929999999999"/>
    <n v="2025"/>
    <s v="August"/>
    <n v="42.722300000000004"/>
    <n v="88.327699999999993"/>
    <n v="0"/>
    <s v="XXL"/>
    <x v="1"/>
    <x v="1"/>
    <x v="0"/>
  </r>
  <r>
    <x v="1803"/>
    <x v="0"/>
    <x v="2"/>
    <x v="0"/>
    <s v="XS"/>
    <s v="Navy"/>
    <n v="139.72999999999999"/>
    <n v="54.3"/>
    <x v="1704"/>
    <d v="2025-03-27T00:00:00"/>
    <x v="5"/>
    <s v="null"/>
    <n v="3"/>
    <b v="1"/>
    <s v="Changed Mind"/>
    <s v="Changed Mind"/>
    <n v="2426.5511799999999"/>
    <n v="2025"/>
    <s v="March"/>
    <n v="75.873389999999986"/>
    <n v="63.856610000000003"/>
    <n v="1"/>
    <s v="XS"/>
    <x v="0"/>
    <x v="0"/>
    <x v="0"/>
  </r>
  <r>
    <x v="1804"/>
    <x v="2"/>
    <x v="7"/>
    <x v="1"/>
    <s v="null"/>
    <s v="Navy"/>
    <n v="17.59"/>
    <n v="0"/>
    <x v="1705"/>
    <d v="2025-08-06T00:00:00"/>
    <x v="7"/>
    <s v="null"/>
    <n v="3"/>
    <b v="0"/>
    <s v="null"/>
    <s v="No Return"/>
    <n v="246.26"/>
    <n v="2025"/>
    <s v="August"/>
    <n v="0"/>
    <n v="17.59"/>
    <n v="0"/>
    <s v="No Size"/>
    <x v="3"/>
    <x v="1"/>
    <x v="0"/>
  </r>
  <r>
    <x v="1805"/>
    <x v="3"/>
    <x v="0"/>
    <x v="2"/>
    <s v="L"/>
    <s v="Red"/>
    <n v="115.09"/>
    <n v="0"/>
    <x v="1706"/>
    <d v="2025-08-06T00:00:00"/>
    <x v="4"/>
    <n v="2.5"/>
    <n v="2.5"/>
    <b v="0"/>
    <s v="null"/>
    <s v="No Return"/>
    <n v="1150.9000000000001"/>
    <n v="2025"/>
    <s v="August"/>
    <n v="0"/>
    <n v="115.09"/>
    <n v="0"/>
    <s v="L"/>
    <x v="3"/>
    <x v="1"/>
    <x v="1"/>
  </r>
  <r>
    <x v="1806"/>
    <x v="2"/>
    <x v="0"/>
    <x v="3"/>
    <s v="null"/>
    <s v="Black"/>
    <n v="73.75"/>
    <n v="0"/>
    <x v="1707"/>
    <d v="2025-08-06T00:00:00"/>
    <x v="39"/>
    <n v="4.5"/>
    <n v="4.5"/>
    <b v="0"/>
    <s v="null"/>
    <s v="No Return"/>
    <n v="1696.25"/>
    <n v="2025"/>
    <s v="August"/>
    <n v="0"/>
    <n v="73.75"/>
    <n v="0"/>
    <s v="No Size"/>
    <x v="2"/>
    <x v="2"/>
    <x v="2"/>
  </r>
  <r>
    <x v="1807"/>
    <x v="2"/>
    <x v="5"/>
    <x v="1"/>
    <s v="null"/>
    <s v="Navy"/>
    <n v="66.77"/>
    <n v="0"/>
    <x v="1708"/>
    <d v="2025-08-06T00:00:00"/>
    <x v="18"/>
    <n v="5"/>
    <n v="5"/>
    <b v="1"/>
    <s v="Size Issue"/>
    <s v="Size Issue"/>
    <n v="1869.56"/>
    <n v="2025"/>
    <s v="August"/>
    <n v="0"/>
    <n v="66.77"/>
    <n v="1"/>
    <s v="No Size"/>
    <x v="2"/>
    <x v="2"/>
    <x v="4"/>
  </r>
  <r>
    <x v="1808"/>
    <x v="1"/>
    <x v="4"/>
    <x v="2"/>
    <s v="L"/>
    <s v="White"/>
    <n v="63.92"/>
    <n v="0"/>
    <x v="1709"/>
    <d v="2025-08-06T00:00:00"/>
    <x v="4"/>
    <n v="4.4000000000000004"/>
    <n v="4.4000000000000004"/>
    <b v="0"/>
    <s v="null"/>
    <s v="No Return"/>
    <n v="639.20000000000005"/>
    <n v="2025"/>
    <s v="August"/>
    <n v="0"/>
    <n v="63.92"/>
    <n v="0"/>
    <s v="L"/>
    <x v="3"/>
    <x v="1"/>
    <x v="2"/>
  </r>
  <r>
    <x v="1809"/>
    <x v="2"/>
    <x v="4"/>
    <x v="2"/>
    <s v="null"/>
    <s v="Green"/>
    <n v="26.26"/>
    <n v="0"/>
    <x v="1710"/>
    <d v="2025-08-06T00:00:00"/>
    <x v="33"/>
    <s v="null"/>
    <n v="3"/>
    <b v="0"/>
    <s v="null"/>
    <s v="No Return"/>
    <n v="709.0200000000001"/>
    <n v="2025"/>
    <s v="August"/>
    <n v="0"/>
    <n v="26.26"/>
    <n v="0"/>
    <s v="No Size"/>
    <x v="2"/>
    <x v="2"/>
    <x v="0"/>
  </r>
  <r>
    <x v="1810"/>
    <x v="2"/>
    <x v="4"/>
    <x v="0"/>
    <s v="null"/>
    <s v="White"/>
    <n v="62.58"/>
    <n v="8.8000000000000007"/>
    <x v="1711"/>
    <d v="2024-11-06T00:00:00"/>
    <x v="14"/>
    <n v="1.7"/>
    <n v="1.7"/>
    <b v="0"/>
    <s v="null"/>
    <s v="No Return"/>
    <n v="57.072960000000002"/>
    <n v="2024"/>
    <s v="November"/>
    <n v="5.5070400000000008"/>
    <n v="57.072960000000002"/>
    <n v="0"/>
    <s v="No Size"/>
    <x v="1"/>
    <x v="1"/>
    <x v="3"/>
  </r>
  <r>
    <x v="1811"/>
    <x v="3"/>
    <x v="2"/>
    <x v="3"/>
    <s v="S"/>
    <s v="Green"/>
    <n v="143.88"/>
    <n v="0"/>
    <x v="1712"/>
    <d v="2025-08-06T00:00:00"/>
    <x v="14"/>
    <n v="3.1"/>
    <n v="3.1"/>
    <b v="0"/>
    <s v="null"/>
    <s v="No Return"/>
    <n v="143.88"/>
    <n v="2025"/>
    <s v="August"/>
    <n v="0"/>
    <n v="143.88"/>
    <n v="0"/>
    <s v="S"/>
    <x v="1"/>
    <x v="1"/>
    <x v="0"/>
  </r>
  <r>
    <x v="1812"/>
    <x v="0"/>
    <x v="0"/>
    <x v="0"/>
    <s v="XL"/>
    <s v="Blue"/>
    <n v="226.24"/>
    <n v="1.2"/>
    <x v="1713"/>
    <d v="2025-02-20T00:00:00"/>
    <x v="47"/>
    <n v="4.5"/>
    <n v="4.5"/>
    <b v="0"/>
    <s v="null"/>
    <s v="No Return"/>
    <n v="5364.6028800000004"/>
    <n v="2025"/>
    <s v="February"/>
    <n v="2.71488"/>
    <n v="223.52512000000002"/>
    <n v="0"/>
    <s v="XL"/>
    <x v="2"/>
    <x v="2"/>
    <x v="2"/>
  </r>
  <r>
    <x v="1813"/>
    <x v="3"/>
    <x v="6"/>
    <x v="0"/>
    <s v="XXL"/>
    <s v="Black"/>
    <n v="164.75"/>
    <n v="0"/>
    <x v="1714"/>
    <d v="2025-05-02T00:00:00"/>
    <x v="38"/>
    <n v="3.7"/>
    <n v="3.7"/>
    <b v="0"/>
    <s v="null"/>
    <s v="No Return"/>
    <n v="1318"/>
    <n v="2025"/>
    <s v="May"/>
    <n v="0"/>
    <n v="164.75"/>
    <n v="0"/>
    <s v="XXL"/>
    <x v="1"/>
    <x v="1"/>
    <x v="0"/>
  </r>
  <r>
    <x v="1814"/>
    <x v="4"/>
    <x v="0"/>
    <x v="3"/>
    <s v="L"/>
    <s v="Navy"/>
    <n v="56.14"/>
    <n v="0"/>
    <x v="1715"/>
    <d v="2025-08-06T00:00:00"/>
    <x v="13"/>
    <n v="4.3"/>
    <n v="4.3"/>
    <b v="0"/>
    <s v="null"/>
    <s v="No Return"/>
    <n v="898.24"/>
    <n v="2025"/>
    <s v="August"/>
    <n v="0"/>
    <n v="56.14"/>
    <n v="0"/>
    <s v="L"/>
    <x v="3"/>
    <x v="2"/>
    <x v="2"/>
  </r>
  <r>
    <x v="1815"/>
    <x v="2"/>
    <x v="4"/>
    <x v="1"/>
    <s v="null"/>
    <s v="Red"/>
    <n v="39.96"/>
    <n v="0"/>
    <x v="1716"/>
    <d v="2025-08-06T00:00:00"/>
    <x v="37"/>
    <s v="null"/>
    <n v="3"/>
    <b v="0"/>
    <s v="null"/>
    <s v="No Return"/>
    <n v="1958.04"/>
    <n v="2025"/>
    <s v="August"/>
    <n v="0"/>
    <n v="39.96"/>
    <n v="0"/>
    <s v="No Size"/>
    <x v="0"/>
    <x v="0"/>
    <x v="0"/>
  </r>
  <r>
    <x v="1816"/>
    <x v="4"/>
    <x v="5"/>
    <x v="3"/>
    <s v="L"/>
    <s v="Navy"/>
    <n v="26.5"/>
    <n v="57.9"/>
    <x v="1717"/>
    <d v="2025-08-06T00:00:00"/>
    <x v="38"/>
    <n v="1.7"/>
    <n v="1.7"/>
    <b v="0"/>
    <s v="null"/>
    <s v="No Return"/>
    <n v="89.25200000000001"/>
    <n v="2025"/>
    <s v="August"/>
    <n v="15.343499999999999"/>
    <n v="11.156500000000001"/>
    <n v="0"/>
    <s v="L"/>
    <x v="1"/>
    <x v="1"/>
    <x v="3"/>
  </r>
  <r>
    <x v="1817"/>
    <x v="3"/>
    <x v="4"/>
    <x v="0"/>
    <s v="XXL"/>
    <s v="Brown"/>
    <n v="118.53"/>
    <n v="55"/>
    <x v="1718"/>
    <d v="2025-04-25T00:00:00"/>
    <x v="1"/>
    <n v="4.9000000000000004"/>
    <n v="4.9000000000000004"/>
    <b v="0"/>
    <s v="null"/>
    <s v="No Return"/>
    <n v="106.67699999999999"/>
    <n v="2025"/>
    <s v="April"/>
    <n v="65.191500000000005"/>
    <n v="53.338499999999996"/>
    <n v="0"/>
    <s v="XXL"/>
    <x v="1"/>
    <x v="1"/>
    <x v="2"/>
  </r>
  <r>
    <x v="1818"/>
    <x v="5"/>
    <x v="3"/>
    <x v="3"/>
    <s v="XL"/>
    <s v="Purple"/>
    <n v="58.08"/>
    <n v="0"/>
    <x v="633"/>
    <d v="2025-08-06T00:00:00"/>
    <x v="15"/>
    <n v="1.6"/>
    <n v="1.6"/>
    <b v="0"/>
    <s v="null"/>
    <s v="No Return"/>
    <n v="2439.36"/>
    <n v="2025"/>
    <s v="August"/>
    <n v="0"/>
    <n v="58.08"/>
    <n v="0"/>
    <s v="XL"/>
    <x v="0"/>
    <x v="0"/>
    <x v="3"/>
  </r>
  <r>
    <x v="1819"/>
    <x v="3"/>
    <x v="4"/>
    <x v="3"/>
    <s v="S"/>
    <s v="Navy"/>
    <n v="138.85"/>
    <n v="15"/>
    <x v="1719"/>
    <d v="2025-08-06T00:00:00"/>
    <x v="12"/>
    <s v="null"/>
    <n v="3"/>
    <b v="0"/>
    <s v="null"/>
    <s v="No Return"/>
    <n v="2006.3824999999999"/>
    <n v="2025"/>
    <s v="August"/>
    <n v="20.827499999999997"/>
    <n v="118.02249999999999"/>
    <n v="0"/>
    <s v="S"/>
    <x v="3"/>
    <x v="2"/>
    <x v="0"/>
  </r>
  <r>
    <x v="1820"/>
    <x v="4"/>
    <x v="2"/>
    <x v="3"/>
    <s v="XS"/>
    <s v="Gray"/>
    <n v="73.33"/>
    <n v="0"/>
    <x v="1720"/>
    <d v="2025-08-06T00:00:00"/>
    <x v="8"/>
    <n v="3.1"/>
    <n v="3.1"/>
    <b v="1"/>
    <s v="Changed Mind"/>
    <s v="Changed Mind"/>
    <n v="219.99"/>
    <n v="2025"/>
    <s v="August"/>
    <n v="0"/>
    <n v="73.33"/>
    <n v="1"/>
    <s v="XS"/>
    <x v="1"/>
    <x v="1"/>
    <x v="0"/>
  </r>
  <r>
    <x v="1821"/>
    <x v="0"/>
    <x v="7"/>
    <x v="1"/>
    <s v="S"/>
    <s v="Green"/>
    <n v="167.73"/>
    <n v="0"/>
    <x v="1721"/>
    <d v="2025-08-06T00:00:00"/>
    <x v="46"/>
    <n v="4.9000000000000004"/>
    <n v="4.9000000000000004"/>
    <b v="0"/>
    <s v="null"/>
    <s v="No Return"/>
    <n v="670.92"/>
    <n v="2025"/>
    <s v="August"/>
    <n v="0"/>
    <n v="167.73"/>
    <n v="0"/>
    <s v="S"/>
    <x v="1"/>
    <x v="1"/>
    <x v="2"/>
  </r>
  <r>
    <x v="1822"/>
    <x v="1"/>
    <x v="4"/>
    <x v="1"/>
    <s v="XXL"/>
    <s v="Black"/>
    <n v="79.47"/>
    <n v="0"/>
    <x v="1722"/>
    <d v="2025-08-06T00:00:00"/>
    <x v="22"/>
    <n v="3.7"/>
    <n v="3.7"/>
    <b v="0"/>
    <s v="null"/>
    <s v="No Return"/>
    <n v="2463.5700000000002"/>
    <n v="2025"/>
    <s v="August"/>
    <n v="0"/>
    <n v="79.47"/>
    <n v="0"/>
    <s v="XXL"/>
    <x v="0"/>
    <x v="2"/>
    <x v="0"/>
  </r>
  <r>
    <x v="1823"/>
    <x v="5"/>
    <x v="7"/>
    <x v="3"/>
    <s v="XL"/>
    <s v="White"/>
    <n v="69.12"/>
    <n v="49.4"/>
    <x v="1723"/>
    <d v="2025-08-06T00:00:00"/>
    <x v="41"/>
    <n v="2.2999999999999998"/>
    <n v="2.2999999999999998"/>
    <b v="0"/>
    <s v="null"/>
    <s v="No Return"/>
    <n v="1573.8624000000002"/>
    <n v="2025"/>
    <s v="August"/>
    <n v="34.14528"/>
    <n v="34.974720000000005"/>
    <n v="0"/>
    <s v="XL"/>
    <x v="0"/>
    <x v="0"/>
    <x v="1"/>
  </r>
  <r>
    <x v="1824"/>
    <x v="4"/>
    <x v="3"/>
    <x v="3"/>
    <s v="S"/>
    <s v="Purple"/>
    <n v="56.18"/>
    <n v="6.7"/>
    <x v="1724"/>
    <d v="2025-08-06T00:00:00"/>
    <x v="31"/>
    <n v="2.6"/>
    <n v="2.6"/>
    <b v="1"/>
    <s v="Changed Mind"/>
    <s v="Changed Mind"/>
    <n v="1834.5579"/>
    <n v="2025"/>
    <s v="August"/>
    <n v="3.7640600000000002"/>
    <n v="52.415939999999999"/>
    <n v="1"/>
    <s v="S"/>
    <x v="0"/>
    <x v="2"/>
    <x v="1"/>
  </r>
  <r>
    <x v="1825"/>
    <x v="1"/>
    <x v="6"/>
    <x v="1"/>
    <s v="XS"/>
    <s v="Gray"/>
    <n v="51.28"/>
    <n v="48.3"/>
    <x v="1725"/>
    <d v="2025-08-06T00:00:00"/>
    <x v="45"/>
    <n v="1.1000000000000001"/>
    <n v="1.1000000000000001"/>
    <b v="1"/>
    <s v="Changed Mind"/>
    <s v="Changed Mind"/>
    <n v="238.60584000000003"/>
    <n v="2025"/>
    <s v="August"/>
    <n v="24.768239999999999"/>
    <n v="26.511760000000002"/>
    <n v="1"/>
    <s v="XS"/>
    <x v="1"/>
    <x v="1"/>
    <x v="3"/>
  </r>
  <r>
    <x v="1826"/>
    <x v="0"/>
    <x v="6"/>
    <x v="0"/>
    <s v="null"/>
    <s v="Green"/>
    <n v="111.73"/>
    <n v="16.8"/>
    <x v="1726"/>
    <d v="2025-05-29T00:00:00"/>
    <x v="44"/>
    <n v="1.2"/>
    <n v="1.2"/>
    <b v="0"/>
    <s v="null"/>
    <s v="No Return"/>
    <n v="3811.33376"/>
    <n v="2025"/>
    <s v="May"/>
    <n v="18.77064"/>
    <n v="92.959360000000004"/>
    <n v="0"/>
    <s v="No Size"/>
    <x v="0"/>
    <x v="0"/>
    <x v="3"/>
  </r>
  <r>
    <x v="1827"/>
    <x v="4"/>
    <x v="5"/>
    <x v="2"/>
    <s v="XXL"/>
    <s v="Gray"/>
    <n v="49.08"/>
    <n v="19.899999999999999"/>
    <x v="1727"/>
    <d v="2025-08-06T00:00:00"/>
    <x v="16"/>
    <n v="1"/>
    <n v="1"/>
    <b v="1"/>
    <s v="Changed Mind"/>
    <s v="Changed Mind"/>
    <n v="1808.4016799999999"/>
    <n v="2025"/>
    <s v="August"/>
    <n v="9.7669199999999989"/>
    <n v="39.313079999999999"/>
    <n v="1"/>
    <s v="XXL"/>
    <x v="0"/>
    <x v="0"/>
    <x v="3"/>
  </r>
  <r>
    <x v="1828"/>
    <x v="3"/>
    <x v="7"/>
    <x v="1"/>
    <s v="M"/>
    <s v="Pink"/>
    <n v="182.47"/>
    <n v="27.1"/>
    <x v="1728"/>
    <d v="2025-08-06T00:00:00"/>
    <x v="24"/>
    <s v="null"/>
    <n v="3"/>
    <b v="0"/>
    <s v="null"/>
    <s v="No Return"/>
    <n v="5320.8251999999993"/>
    <n v="2025"/>
    <s v="August"/>
    <n v="49.449370000000002"/>
    <n v="133.02062999999998"/>
    <n v="0"/>
    <s v="M"/>
    <x v="0"/>
    <x v="0"/>
    <x v="0"/>
  </r>
  <r>
    <x v="1829"/>
    <x v="0"/>
    <x v="7"/>
    <x v="3"/>
    <s v="XS"/>
    <s v="Purple"/>
    <n v="241.22"/>
    <n v="5.9"/>
    <x v="1729"/>
    <d v="2025-08-06T00:00:00"/>
    <x v="28"/>
    <n v="1.2"/>
    <n v="1.2"/>
    <b v="0"/>
    <s v="null"/>
    <s v="No Return"/>
    <n v="2950.8442599999998"/>
    <n v="2025"/>
    <s v="August"/>
    <n v="14.23198"/>
    <n v="226.98801999999998"/>
    <n v="0"/>
    <s v="XS"/>
    <x v="3"/>
    <x v="1"/>
    <x v="3"/>
  </r>
  <r>
    <x v="1830"/>
    <x v="5"/>
    <x v="5"/>
    <x v="0"/>
    <s v="XXL"/>
    <s v="Blue"/>
    <n v="78.3"/>
    <n v="0"/>
    <x v="1730"/>
    <d v="2025-03-14T00:00:00"/>
    <x v="32"/>
    <n v="3"/>
    <n v="3"/>
    <b v="0"/>
    <s v="null"/>
    <s v="No Return"/>
    <n v="1487.7"/>
    <n v="2025"/>
    <s v="March"/>
    <n v="0"/>
    <n v="78.3"/>
    <n v="0"/>
    <s v="XXL"/>
    <x v="3"/>
    <x v="2"/>
    <x v="0"/>
  </r>
  <r>
    <x v="1831"/>
    <x v="3"/>
    <x v="2"/>
    <x v="1"/>
    <s v="M"/>
    <s v="Purple"/>
    <n v="73.930000000000007"/>
    <n v="0"/>
    <x v="1731"/>
    <d v="2025-08-06T00:00:00"/>
    <x v="50"/>
    <s v="null"/>
    <n v="3"/>
    <b v="0"/>
    <s v="null"/>
    <s v="No Return"/>
    <n v="0"/>
    <n v="2025"/>
    <s v="August"/>
    <n v="0"/>
    <n v="73.930000000000007"/>
    <n v="0"/>
    <s v="M"/>
    <x v="1"/>
    <x v="1"/>
    <x v="0"/>
  </r>
  <r>
    <x v="1832"/>
    <x v="4"/>
    <x v="4"/>
    <x v="3"/>
    <s v="XXL"/>
    <s v="Green"/>
    <n v="97.5"/>
    <n v="0"/>
    <x v="1732"/>
    <d v="2025-08-06T00:00:00"/>
    <x v="9"/>
    <n v="1.6"/>
    <n v="1.6"/>
    <b v="0"/>
    <s v="null"/>
    <s v="No Return"/>
    <n v="4192.5"/>
    <n v="2025"/>
    <s v="August"/>
    <n v="0"/>
    <n v="97.5"/>
    <n v="0"/>
    <s v="XXL"/>
    <x v="0"/>
    <x v="0"/>
    <x v="3"/>
  </r>
  <r>
    <x v="1833"/>
    <x v="1"/>
    <x v="5"/>
    <x v="3"/>
    <s v="XS"/>
    <s v="Green"/>
    <n v="38.9"/>
    <n v="0"/>
    <x v="1733"/>
    <d v="2025-08-06T00:00:00"/>
    <x v="14"/>
    <n v="5"/>
    <n v="5"/>
    <b v="0"/>
    <s v="null"/>
    <s v="No Return"/>
    <n v="38.9"/>
    <n v="2025"/>
    <s v="August"/>
    <n v="0"/>
    <n v="38.9"/>
    <n v="0"/>
    <s v="XS"/>
    <x v="1"/>
    <x v="1"/>
    <x v="4"/>
  </r>
  <r>
    <x v="1834"/>
    <x v="3"/>
    <x v="2"/>
    <x v="3"/>
    <s v="S"/>
    <s v="Blue"/>
    <n v="95.52"/>
    <n v="0"/>
    <x v="1734"/>
    <d v="2025-08-06T00:00:00"/>
    <x v="6"/>
    <n v="3.9"/>
    <n v="3.9"/>
    <b v="0"/>
    <s v="null"/>
    <s v="No Return"/>
    <n v="4489.4399999999996"/>
    <n v="2025"/>
    <s v="August"/>
    <n v="0"/>
    <n v="95.52"/>
    <n v="0"/>
    <s v="S"/>
    <x v="0"/>
    <x v="0"/>
    <x v="0"/>
  </r>
  <r>
    <x v="1835"/>
    <x v="0"/>
    <x v="0"/>
    <x v="2"/>
    <s v="M"/>
    <s v="Red"/>
    <n v="158.63999999999999"/>
    <n v="50.2"/>
    <x v="1735"/>
    <d v="2025-08-06T00:00:00"/>
    <x v="11"/>
    <n v="3"/>
    <n v="3"/>
    <b v="1"/>
    <s v="Changed Mind"/>
    <s v="Changed Mind"/>
    <n v="553.01904000000002"/>
    <n v="2025"/>
    <s v="August"/>
    <n v="79.63727999999999"/>
    <n v="79.002719999999997"/>
    <n v="1"/>
    <s v="M"/>
    <x v="1"/>
    <x v="1"/>
    <x v="0"/>
  </r>
  <r>
    <x v="1836"/>
    <x v="1"/>
    <x v="3"/>
    <x v="2"/>
    <s v="XL"/>
    <s v="Navy"/>
    <n v="26.11"/>
    <n v="0"/>
    <x v="1736"/>
    <d v="2025-08-06T00:00:00"/>
    <x v="44"/>
    <n v="4.3"/>
    <n v="4.3"/>
    <b v="0"/>
    <s v="null"/>
    <s v="No Return"/>
    <n v="1070.51"/>
    <n v="2025"/>
    <s v="August"/>
    <n v="0"/>
    <n v="26.11"/>
    <n v="0"/>
    <s v="XL"/>
    <x v="0"/>
    <x v="0"/>
    <x v="2"/>
  </r>
  <r>
    <x v="1837"/>
    <x v="3"/>
    <x v="7"/>
    <x v="0"/>
    <s v="null"/>
    <s v="White"/>
    <n v="107.09"/>
    <n v="43.1"/>
    <x v="1737"/>
    <d v="2025-02-14T00:00:00"/>
    <x v="13"/>
    <n v="4.7"/>
    <n v="4.7"/>
    <b v="1"/>
    <s v="Changed Mind"/>
    <s v="Changed Mind"/>
    <n v="974.94735999999989"/>
    <n v="2025"/>
    <s v="February"/>
    <n v="46.155790000000003"/>
    <n v="60.934209999999993"/>
    <n v="1"/>
    <s v="No Size"/>
    <x v="3"/>
    <x v="2"/>
    <x v="2"/>
  </r>
  <r>
    <x v="1838"/>
    <x v="2"/>
    <x v="6"/>
    <x v="3"/>
    <s v="null"/>
    <s v="Black"/>
    <n v="71.42"/>
    <n v="38"/>
    <x v="1738"/>
    <d v="2025-08-06T00:00:00"/>
    <x v="37"/>
    <n v="2.8"/>
    <n v="2.8"/>
    <b v="0"/>
    <s v="null"/>
    <s v="No Return"/>
    <n v="2169.7395999999999"/>
    <n v="2025"/>
    <s v="August"/>
    <n v="27.139600000000002"/>
    <n v="44.2804"/>
    <n v="0"/>
    <s v="No Size"/>
    <x v="0"/>
    <x v="0"/>
    <x v="1"/>
  </r>
  <r>
    <x v="1839"/>
    <x v="3"/>
    <x v="0"/>
    <x v="3"/>
    <s v="XL"/>
    <s v="Red"/>
    <n v="124.56"/>
    <n v="0"/>
    <x v="1739"/>
    <d v="2025-08-06T00:00:00"/>
    <x v="49"/>
    <n v="3"/>
    <n v="3"/>
    <b v="0"/>
    <s v="null"/>
    <s v="No Return"/>
    <n v="2242.08"/>
    <n v="2025"/>
    <s v="August"/>
    <n v="0"/>
    <n v="124.56"/>
    <n v="0"/>
    <s v="XL"/>
    <x v="3"/>
    <x v="2"/>
    <x v="0"/>
  </r>
  <r>
    <x v="1840"/>
    <x v="4"/>
    <x v="1"/>
    <x v="3"/>
    <s v="L"/>
    <s v="Purple"/>
    <n v="30.91"/>
    <n v="0"/>
    <x v="1740"/>
    <d v="2025-08-06T00:00:00"/>
    <x v="41"/>
    <n v="1.8"/>
    <n v="1.8"/>
    <b v="0"/>
    <s v="null"/>
    <s v="No Return"/>
    <n v="1390.95"/>
    <n v="2025"/>
    <s v="August"/>
    <n v="0"/>
    <n v="30.91"/>
    <n v="0"/>
    <s v="L"/>
    <x v="0"/>
    <x v="0"/>
    <x v="3"/>
  </r>
  <r>
    <x v="1841"/>
    <x v="1"/>
    <x v="0"/>
    <x v="1"/>
    <s v="XS"/>
    <s v="Beige"/>
    <n v="53.37"/>
    <n v="0"/>
    <x v="27"/>
    <d v="2025-08-06T00:00:00"/>
    <x v="34"/>
    <n v="1.1000000000000001"/>
    <n v="1.1000000000000001"/>
    <b v="0"/>
    <s v="null"/>
    <s v="No Return"/>
    <n v="800.55"/>
    <n v="2025"/>
    <s v="August"/>
    <n v="0"/>
    <n v="53.37"/>
    <n v="0"/>
    <s v="XS"/>
    <x v="3"/>
    <x v="1"/>
    <x v="3"/>
  </r>
  <r>
    <x v="1842"/>
    <x v="3"/>
    <x v="6"/>
    <x v="3"/>
    <s v="XL"/>
    <s v="Green"/>
    <n v="159.16"/>
    <n v="0"/>
    <x v="1741"/>
    <d v="2025-08-06T00:00:00"/>
    <x v="24"/>
    <s v="null"/>
    <n v="3"/>
    <b v="1"/>
    <s v="Changed Mind"/>
    <s v="Changed Mind"/>
    <n v="6366.4"/>
    <n v="2025"/>
    <s v="August"/>
    <n v="0"/>
    <n v="159.16"/>
    <n v="1"/>
    <s v="XL"/>
    <x v="0"/>
    <x v="0"/>
    <x v="0"/>
  </r>
  <r>
    <x v="1843"/>
    <x v="5"/>
    <x v="3"/>
    <x v="2"/>
    <s v="S"/>
    <s v="Pink"/>
    <n v="169.64"/>
    <n v="0"/>
    <x v="1742"/>
    <d v="2025-08-06T00:00:00"/>
    <x v="20"/>
    <n v="1.6"/>
    <n v="1.6"/>
    <b v="0"/>
    <s v="null"/>
    <s v="No Return"/>
    <n v="848.19999999999993"/>
    <n v="2025"/>
    <s v="August"/>
    <n v="0"/>
    <n v="169.64"/>
    <n v="0"/>
    <s v="S"/>
    <x v="1"/>
    <x v="1"/>
    <x v="3"/>
  </r>
  <r>
    <x v="1844"/>
    <x v="2"/>
    <x v="6"/>
    <x v="3"/>
    <s v="null"/>
    <s v="Blue"/>
    <n v="59.94"/>
    <n v="0"/>
    <x v="1743"/>
    <d v="2025-08-06T00:00:00"/>
    <x v="11"/>
    <n v="4"/>
    <n v="4"/>
    <b v="0"/>
    <s v="null"/>
    <s v="No Return"/>
    <n v="419.58"/>
    <n v="2025"/>
    <s v="August"/>
    <n v="0"/>
    <n v="59.94"/>
    <n v="0"/>
    <s v="No Size"/>
    <x v="1"/>
    <x v="1"/>
    <x v="2"/>
  </r>
  <r>
    <x v="1845"/>
    <x v="5"/>
    <x v="6"/>
    <x v="2"/>
    <s v="XL"/>
    <s v="Purple"/>
    <n v="92.59"/>
    <n v="0"/>
    <x v="1137"/>
    <d v="2025-08-06T00:00:00"/>
    <x v="48"/>
    <n v="3.5"/>
    <n v="3.5"/>
    <b v="1"/>
    <s v="Size Issue"/>
    <s v="Size Issue"/>
    <n v="2685.11"/>
    <n v="2025"/>
    <s v="August"/>
    <n v="0"/>
    <n v="92.59"/>
    <n v="1"/>
    <s v="XL"/>
    <x v="2"/>
    <x v="2"/>
    <x v="0"/>
  </r>
  <r>
    <x v="1846"/>
    <x v="4"/>
    <x v="4"/>
    <x v="0"/>
    <s v="S"/>
    <s v="White"/>
    <n v="64.069999999999993"/>
    <n v="0"/>
    <x v="847"/>
    <d v="2025-03-18T00:00:00"/>
    <x v="4"/>
    <s v="null"/>
    <n v="3"/>
    <b v="0"/>
    <s v="null"/>
    <s v="No Return"/>
    <n v="640.69999999999993"/>
    <n v="2025"/>
    <s v="March"/>
    <n v="0"/>
    <n v="64.069999999999993"/>
    <n v="0"/>
    <s v="S"/>
    <x v="3"/>
    <x v="1"/>
    <x v="0"/>
  </r>
  <r>
    <x v="1847"/>
    <x v="5"/>
    <x v="7"/>
    <x v="2"/>
    <s v="XS"/>
    <s v="Blue"/>
    <n v="127.87"/>
    <n v="54.6"/>
    <x v="1744"/>
    <d v="2025-08-06T00:00:00"/>
    <x v="7"/>
    <n v="4.4000000000000004"/>
    <n v="4.4000000000000004"/>
    <b v="0"/>
    <s v="null"/>
    <s v="No Return"/>
    <n v="812.74171999999999"/>
    <n v="2025"/>
    <s v="August"/>
    <n v="69.817020000000014"/>
    <n v="58.052979999999998"/>
    <n v="0"/>
    <s v="XS"/>
    <x v="3"/>
    <x v="1"/>
    <x v="2"/>
  </r>
  <r>
    <x v="1848"/>
    <x v="4"/>
    <x v="2"/>
    <x v="2"/>
    <s v="M"/>
    <s v="Blue"/>
    <n v="32.46"/>
    <n v="12.9"/>
    <x v="1745"/>
    <d v="2025-08-06T00:00:00"/>
    <x v="45"/>
    <s v="null"/>
    <n v="3"/>
    <b v="0"/>
    <s v="null"/>
    <s v="No Return"/>
    <n v="254.45394000000002"/>
    <n v="2025"/>
    <s v="August"/>
    <n v="4.1873399999999998"/>
    <n v="28.272660000000002"/>
    <n v="0"/>
    <s v="M"/>
    <x v="1"/>
    <x v="1"/>
    <x v="0"/>
  </r>
  <r>
    <x v="1849"/>
    <x v="4"/>
    <x v="4"/>
    <x v="3"/>
    <s v="XXL"/>
    <s v="Pink"/>
    <n v="40.31"/>
    <n v="43"/>
    <x v="1746"/>
    <d v="2025-08-06T00:00:00"/>
    <x v="35"/>
    <n v="3.5"/>
    <n v="3.5"/>
    <b v="1"/>
    <s v="Color Mismatch"/>
    <s v="Color Mismatch"/>
    <n v="689.30100000000016"/>
    <n v="2025"/>
    <s v="August"/>
    <n v="17.333300000000001"/>
    <n v="22.976700000000005"/>
    <n v="1"/>
    <s v="XXL"/>
    <x v="0"/>
    <x v="2"/>
    <x v="0"/>
  </r>
  <r>
    <x v="1850"/>
    <x v="2"/>
    <x v="5"/>
    <x v="1"/>
    <s v="null"/>
    <s v="Green"/>
    <n v="51.3"/>
    <n v="6.1"/>
    <x v="1747"/>
    <d v="2025-08-06T00:00:00"/>
    <x v="22"/>
    <s v="null"/>
    <n v="3"/>
    <b v="0"/>
    <s v="null"/>
    <s v="No Return"/>
    <n v="1493.2917000000002"/>
    <n v="2025"/>
    <s v="August"/>
    <n v="3.1292999999999997"/>
    <n v="48.170700000000004"/>
    <n v="0"/>
    <s v="No Size"/>
    <x v="0"/>
    <x v="2"/>
    <x v="0"/>
  </r>
  <r>
    <x v="1851"/>
    <x v="4"/>
    <x v="6"/>
    <x v="1"/>
    <s v="XS"/>
    <s v="Pink"/>
    <n v="28.62"/>
    <n v="0"/>
    <x v="200"/>
    <d v="2025-08-06T00:00:00"/>
    <x v="44"/>
    <n v="4"/>
    <n v="4"/>
    <b v="0"/>
    <s v="null"/>
    <s v="No Return"/>
    <n v="1173.42"/>
    <n v="2025"/>
    <s v="August"/>
    <n v="0"/>
    <n v="28.62"/>
    <n v="0"/>
    <s v="XS"/>
    <x v="0"/>
    <x v="0"/>
    <x v="2"/>
  </r>
  <r>
    <x v="1852"/>
    <x v="2"/>
    <x v="6"/>
    <x v="2"/>
    <s v="null"/>
    <s v="Green"/>
    <n v="59.03"/>
    <n v="6.4"/>
    <x v="1748"/>
    <d v="2025-08-06T00:00:00"/>
    <x v="41"/>
    <s v="null"/>
    <n v="3"/>
    <b v="0"/>
    <s v="null"/>
    <s v="No Return"/>
    <n v="2486.3436000000002"/>
    <n v="2025"/>
    <s v="August"/>
    <n v="3.7779199999999999"/>
    <n v="55.252079999999999"/>
    <n v="0"/>
    <s v="No Size"/>
    <x v="0"/>
    <x v="0"/>
    <x v="0"/>
  </r>
  <r>
    <x v="1853"/>
    <x v="1"/>
    <x v="5"/>
    <x v="3"/>
    <s v="S"/>
    <s v="Brown"/>
    <n v="99.65"/>
    <n v="7.4"/>
    <x v="1749"/>
    <d v="2025-08-06T00:00:00"/>
    <x v="22"/>
    <n v="3.8"/>
    <n v="3.8"/>
    <b v="0"/>
    <s v="null"/>
    <s v="No Return"/>
    <n v="2860.5528999999997"/>
    <n v="2025"/>
    <s v="August"/>
    <n v="7.3741000000000012"/>
    <n v="92.275899999999993"/>
    <n v="0"/>
    <s v="S"/>
    <x v="0"/>
    <x v="2"/>
    <x v="0"/>
  </r>
  <r>
    <x v="1854"/>
    <x v="5"/>
    <x v="7"/>
    <x v="1"/>
    <s v="null"/>
    <s v="Blue"/>
    <n v="128.55000000000001"/>
    <n v="0"/>
    <x v="1750"/>
    <d v="2025-08-06T00:00:00"/>
    <x v="14"/>
    <n v="3.7"/>
    <n v="3.7"/>
    <b v="0"/>
    <s v="null"/>
    <s v="No Return"/>
    <n v="128.55000000000001"/>
    <n v="2025"/>
    <s v="August"/>
    <n v="0"/>
    <n v="128.55000000000001"/>
    <n v="0"/>
    <s v="No Size"/>
    <x v="1"/>
    <x v="1"/>
    <x v="0"/>
  </r>
  <r>
    <x v="1855"/>
    <x v="4"/>
    <x v="3"/>
    <x v="0"/>
    <s v="L"/>
    <s v="Purple"/>
    <n v="78.09"/>
    <n v="56.3"/>
    <x v="1751"/>
    <d v="2025-04-23T00:00:00"/>
    <x v="36"/>
    <n v="1.3"/>
    <n v="1.3"/>
    <b v="0"/>
    <s v="null"/>
    <s v="No Return"/>
    <n v="682.50660000000016"/>
    <n v="2025"/>
    <s v="April"/>
    <n v="43.964669999999998"/>
    <n v="34.125330000000005"/>
    <n v="0"/>
    <s v="L"/>
    <x v="2"/>
    <x v="2"/>
    <x v="3"/>
  </r>
  <r>
    <x v="1856"/>
    <x v="4"/>
    <x v="3"/>
    <x v="3"/>
    <s v="XXL"/>
    <s v="Navy"/>
    <n v="108.89"/>
    <n v="0"/>
    <x v="1752"/>
    <d v="2025-08-06T00:00:00"/>
    <x v="29"/>
    <n v="2.9"/>
    <n v="2.9"/>
    <b v="0"/>
    <s v="null"/>
    <s v="No Return"/>
    <n v="5444.5"/>
    <n v="2025"/>
    <s v="August"/>
    <n v="0"/>
    <n v="108.89"/>
    <n v="0"/>
    <s v="XXL"/>
    <x v="0"/>
    <x v="0"/>
    <x v="1"/>
  </r>
  <r>
    <x v="1857"/>
    <x v="4"/>
    <x v="5"/>
    <x v="0"/>
    <s v="null"/>
    <s v="Gray"/>
    <n v="35.21"/>
    <n v="14.7"/>
    <x v="1753"/>
    <d v="2024-12-23T00:00:00"/>
    <x v="34"/>
    <n v="3.1"/>
    <n v="3.1"/>
    <b v="1"/>
    <s v="Quality Issue"/>
    <s v="Quality Issue"/>
    <n v="450.51195000000001"/>
    <n v="2024"/>
    <s v="December"/>
    <n v="5.1758699999999997"/>
    <n v="30.034130000000001"/>
    <n v="1"/>
    <s v="No Size"/>
    <x v="3"/>
    <x v="1"/>
    <x v="0"/>
  </r>
  <r>
    <x v="1858"/>
    <x v="5"/>
    <x v="6"/>
    <x v="3"/>
    <s v="XXL"/>
    <s v="Brown"/>
    <n v="129.16"/>
    <n v="34"/>
    <x v="1465"/>
    <d v="2025-08-06T00:00:00"/>
    <x v="47"/>
    <n v="1.7"/>
    <n v="1.7"/>
    <b v="0"/>
    <s v="null"/>
    <s v="No Return"/>
    <n v="2045.8943999999997"/>
    <n v="2025"/>
    <s v="August"/>
    <n v="43.914400000000001"/>
    <n v="85.245599999999982"/>
    <n v="0"/>
    <s v="XXL"/>
    <x v="2"/>
    <x v="2"/>
    <x v="3"/>
  </r>
  <r>
    <x v="1859"/>
    <x v="5"/>
    <x v="5"/>
    <x v="3"/>
    <s v="S"/>
    <s v="Gray"/>
    <n v="142.43"/>
    <n v="0"/>
    <x v="1754"/>
    <d v="2025-08-06T00:00:00"/>
    <x v="34"/>
    <n v="4.0999999999999996"/>
    <n v="4.0999999999999996"/>
    <b v="1"/>
    <s v="Size Issue"/>
    <s v="Size Issue"/>
    <n v="2136.4500000000003"/>
    <n v="2025"/>
    <s v="August"/>
    <n v="0"/>
    <n v="142.43"/>
    <n v="1"/>
    <s v="S"/>
    <x v="3"/>
    <x v="1"/>
    <x v="2"/>
  </r>
  <r>
    <x v="1860"/>
    <x v="2"/>
    <x v="7"/>
    <x v="0"/>
    <s v="null"/>
    <s v="Navy"/>
    <n v="45.19"/>
    <n v="0"/>
    <x v="1755"/>
    <d v="2025-02-28T00:00:00"/>
    <x v="5"/>
    <n v="1.6"/>
    <n v="1.6"/>
    <b v="1"/>
    <s v="Wrong Item"/>
    <s v="Wrong Item"/>
    <n v="1717.2199999999998"/>
    <n v="2025"/>
    <s v="February"/>
    <n v="0"/>
    <n v="45.19"/>
    <n v="1"/>
    <s v="No Size"/>
    <x v="0"/>
    <x v="0"/>
    <x v="3"/>
  </r>
  <r>
    <x v="1861"/>
    <x v="4"/>
    <x v="4"/>
    <x v="2"/>
    <s v="S"/>
    <s v="Purple"/>
    <n v="47.66"/>
    <n v="0"/>
    <x v="1215"/>
    <d v="2025-08-06T00:00:00"/>
    <x v="50"/>
    <n v="4.8"/>
    <n v="4.8"/>
    <b v="1"/>
    <s v="Size Issue"/>
    <s v="Size Issue"/>
    <n v="0"/>
    <n v="2025"/>
    <s v="August"/>
    <n v="0"/>
    <n v="47.66"/>
    <n v="1"/>
    <s v="S"/>
    <x v="1"/>
    <x v="1"/>
    <x v="2"/>
  </r>
  <r>
    <x v="1862"/>
    <x v="4"/>
    <x v="1"/>
    <x v="3"/>
    <s v="XS"/>
    <s v="Beige"/>
    <n v="115.05"/>
    <n v="40"/>
    <x v="340"/>
    <d v="2025-08-06T00:00:00"/>
    <x v="3"/>
    <n v="3.1"/>
    <n v="3.1"/>
    <b v="0"/>
    <s v="null"/>
    <s v="No Return"/>
    <n v="3313.44"/>
    <n v="2025"/>
    <s v="August"/>
    <n v="46.02"/>
    <n v="69.03"/>
    <n v="0"/>
    <s v="XS"/>
    <x v="0"/>
    <x v="0"/>
    <x v="0"/>
  </r>
  <r>
    <x v="1863"/>
    <x v="4"/>
    <x v="2"/>
    <x v="3"/>
    <s v="XL"/>
    <s v="Brown"/>
    <n v="87.84"/>
    <n v="0"/>
    <x v="1756"/>
    <d v="2025-08-06T00:00:00"/>
    <x v="48"/>
    <n v="1.3"/>
    <n v="1.3"/>
    <b v="0"/>
    <s v="null"/>
    <s v="No Return"/>
    <n v="2547.36"/>
    <n v="2025"/>
    <s v="August"/>
    <n v="0"/>
    <n v="87.84"/>
    <n v="0"/>
    <s v="XL"/>
    <x v="2"/>
    <x v="2"/>
    <x v="3"/>
  </r>
  <r>
    <x v="1864"/>
    <x v="5"/>
    <x v="7"/>
    <x v="2"/>
    <s v="S"/>
    <s v="Blue"/>
    <n v="73.42"/>
    <n v="35"/>
    <x v="1757"/>
    <d v="2025-08-06T00:00:00"/>
    <x v="21"/>
    <s v="null"/>
    <n v="3"/>
    <b v="0"/>
    <s v="null"/>
    <s v="No Return"/>
    <n v="2099.8120000000004"/>
    <n v="2025"/>
    <s v="August"/>
    <n v="25.696999999999999"/>
    <n v="47.723000000000006"/>
    <n v="0"/>
    <s v="S"/>
    <x v="0"/>
    <x v="0"/>
    <x v="0"/>
  </r>
  <r>
    <x v="1865"/>
    <x v="3"/>
    <x v="6"/>
    <x v="2"/>
    <s v="L"/>
    <s v="Navy"/>
    <n v="181.58"/>
    <n v="21.6"/>
    <x v="1758"/>
    <d v="2025-08-06T00:00:00"/>
    <x v="7"/>
    <n v="4.7"/>
    <n v="4.7"/>
    <b v="0"/>
    <s v="null"/>
    <s v="No Return"/>
    <n v="1993.0220800000002"/>
    <n v="2025"/>
    <s v="August"/>
    <n v="39.221280000000007"/>
    <n v="142.35872000000001"/>
    <n v="0"/>
    <s v="L"/>
    <x v="3"/>
    <x v="1"/>
    <x v="2"/>
  </r>
  <r>
    <x v="1866"/>
    <x v="1"/>
    <x v="4"/>
    <x v="0"/>
    <s v="L"/>
    <s v="Black"/>
    <n v="71.680000000000007"/>
    <n v="0"/>
    <x v="1759"/>
    <d v="2025-08-05T00:00:00"/>
    <x v="50"/>
    <n v="1.5"/>
    <n v="1.5"/>
    <b v="0"/>
    <s v="null"/>
    <s v="No Return"/>
    <n v="0"/>
    <n v="2025"/>
    <s v="August"/>
    <n v="0"/>
    <n v="71.680000000000007"/>
    <n v="0"/>
    <s v="L"/>
    <x v="1"/>
    <x v="1"/>
    <x v="3"/>
  </r>
  <r>
    <x v="1867"/>
    <x v="1"/>
    <x v="2"/>
    <x v="1"/>
    <s v="XXL"/>
    <s v="Beige"/>
    <n v="25.63"/>
    <n v="0"/>
    <x v="1760"/>
    <d v="2025-08-06T00:00:00"/>
    <x v="33"/>
    <n v="1.2"/>
    <n v="1.2"/>
    <b v="0"/>
    <s v="null"/>
    <s v="No Return"/>
    <n v="692.01"/>
    <n v="2025"/>
    <s v="August"/>
    <n v="0"/>
    <n v="25.63"/>
    <n v="0"/>
    <s v="XXL"/>
    <x v="2"/>
    <x v="2"/>
    <x v="3"/>
  </r>
  <r>
    <x v="1868"/>
    <x v="1"/>
    <x v="7"/>
    <x v="1"/>
    <s v="null"/>
    <s v="Brown"/>
    <n v="31.34"/>
    <n v="48.5"/>
    <x v="1761"/>
    <d v="2025-08-06T00:00:00"/>
    <x v="25"/>
    <n v="1.6"/>
    <n v="1.6"/>
    <b v="1"/>
    <s v="Size Issue"/>
    <s v="Size Issue"/>
    <n v="581.04359999999997"/>
    <n v="2025"/>
    <s v="August"/>
    <n v="15.1999"/>
    <n v="16.1401"/>
    <n v="1"/>
    <s v="No Size"/>
    <x v="0"/>
    <x v="0"/>
    <x v="3"/>
  </r>
  <r>
    <x v="1869"/>
    <x v="5"/>
    <x v="4"/>
    <x v="2"/>
    <s v="L"/>
    <s v="Beige"/>
    <n v="98.91"/>
    <n v="33.799999999999997"/>
    <x v="1285"/>
    <d v="2025-08-06T00:00:00"/>
    <x v="27"/>
    <s v="null"/>
    <n v="3"/>
    <b v="1"/>
    <s v="Color Mismatch"/>
    <s v="Color Mismatch"/>
    <n v="2160.7878599999999"/>
    <n v="2025"/>
    <s v="August"/>
    <n v="33.431579999999997"/>
    <n v="65.47842"/>
    <n v="1"/>
    <s v="L"/>
    <x v="0"/>
    <x v="2"/>
    <x v="0"/>
  </r>
  <r>
    <x v="1870"/>
    <x v="2"/>
    <x v="0"/>
    <x v="1"/>
    <s v="null"/>
    <s v="Red"/>
    <n v="43.33"/>
    <n v="7.8"/>
    <x v="1762"/>
    <d v="2025-08-06T00:00:00"/>
    <x v="46"/>
    <n v="1.3"/>
    <n v="1.3"/>
    <b v="0"/>
    <s v="null"/>
    <s v="No Return"/>
    <n v="159.80104"/>
    <n v="2025"/>
    <s v="August"/>
    <n v="3.37974"/>
    <n v="39.95026"/>
    <n v="0"/>
    <s v="No Size"/>
    <x v="1"/>
    <x v="1"/>
    <x v="3"/>
  </r>
  <r>
    <x v="1871"/>
    <x v="3"/>
    <x v="6"/>
    <x v="3"/>
    <s v="M"/>
    <s v="Black"/>
    <n v="70.709999999999994"/>
    <n v="0"/>
    <x v="1763"/>
    <d v="2025-08-06T00:00:00"/>
    <x v="38"/>
    <n v="2.2999999999999998"/>
    <n v="2.2999999999999998"/>
    <b v="0"/>
    <s v="null"/>
    <s v="No Return"/>
    <n v="565.67999999999995"/>
    <n v="2025"/>
    <s v="August"/>
    <n v="0"/>
    <n v="70.709999999999994"/>
    <n v="0"/>
    <s v="M"/>
    <x v="1"/>
    <x v="1"/>
    <x v="1"/>
  </r>
  <r>
    <x v="1872"/>
    <x v="0"/>
    <x v="4"/>
    <x v="1"/>
    <s v="S"/>
    <s v="Purple"/>
    <n v="215.99"/>
    <n v="38.1"/>
    <x v="1764"/>
    <d v="2025-08-06T00:00:00"/>
    <x v="7"/>
    <n v="3.9"/>
    <n v="3.9"/>
    <b v="0"/>
    <s v="null"/>
    <s v="No Return"/>
    <n v="1871.7693400000001"/>
    <n v="2025"/>
    <s v="August"/>
    <n v="82.292190000000005"/>
    <n v="133.69781"/>
    <n v="0"/>
    <s v="S"/>
    <x v="3"/>
    <x v="1"/>
    <x v="0"/>
  </r>
  <r>
    <x v="1873"/>
    <x v="5"/>
    <x v="2"/>
    <x v="1"/>
    <s v="XL"/>
    <s v="Green"/>
    <n v="145.57"/>
    <n v="5.0999999999999996"/>
    <x v="1765"/>
    <d v="2025-08-06T00:00:00"/>
    <x v="38"/>
    <n v="4.4000000000000004"/>
    <n v="4.4000000000000004"/>
    <b v="0"/>
    <s v="null"/>
    <s v="No Return"/>
    <n v="1105.1674399999999"/>
    <n v="2025"/>
    <s v="August"/>
    <n v="7.4240699999999995"/>
    <n v="138.14592999999999"/>
    <n v="0"/>
    <s v="XL"/>
    <x v="1"/>
    <x v="1"/>
    <x v="2"/>
  </r>
  <r>
    <x v="1874"/>
    <x v="3"/>
    <x v="2"/>
    <x v="2"/>
    <s v="XS"/>
    <s v="Navy"/>
    <n v="195.03"/>
    <n v="0"/>
    <x v="1766"/>
    <d v="2025-08-06T00:00:00"/>
    <x v="21"/>
    <n v="4.4000000000000004"/>
    <n v="4.4000000000000004"/>
    <b v="0"/>
    <s v="null"/>
    <s v="No Return"/>
    <n v="8581.32"/>
    <n v="2025"/>
    <s v="August"/>
    <n v="0"/>
    <n v="195.03"/>
    <n v="0"/>
    <s v="XS"/>
    <x v="0"/>
    <x v="0"/>
    <x v="2"/>
  </r>
  <r>
    <x v="1875"/>
    <x v="4"/>
    <x v="5"/>
    <x v="1"/>
    <s v="XS"/>
    <s v="Black"/>
    <n v="74.88"/>
    <n v="9.6999999999999993"/>
    <x v="1767"/>
    <d v="2025-08-06T00:00:00"/>
    <x v="39"/>
    <n v="2.6"/>
    <n v="2.6"/>
    <b v="0"/>
    <s v="null"/>
    <s v="No Return"/>
    <n v="1555.18272"/>
    <n v="2025"/>
    <s v="August"/>
    <n v="7.2633599999999987"/>
    <n v="67.616640000000004"/>
    <n v="0"/>
    <s v="XS"/>
    <x v="2"/>
    <x v="2"/>
    <x v="1"/>
  </r>
  <r>
    <x v="1876"/>
    <x v="1"/>
    <x v="6"/>
    <x v="0"/>
    <s v="L"/>
    <s v="Pink"/>
    <n v="50.3"/>
    <n v="0"/>
    <x v="1768"/>
    <d v="2024-08-18T00:00:00"/>
    <x v="39"/>
    <n v="1.3"/>
    <n v="1.3"/>
    <b v="0"/>
    <s v="null"/>
    <s v="No Return"/>
    <n v="1156.8999999999999"/>
    <n v="2024"/>
    <s v="August"/>
    <n v="0"/>
    <n v="50.3"/>
    <n v="0"/>
    <s v="L"/>
    <x v="2"/>
    <x v="2"/>
    <x v="3"/>
  </r>
  <r>
    <x v="1877"/>
    <x v="0"/>
    <x v="5"/>
    <x v="3"/>
    <s v="XXL"/>
    <s v="Red"/>
    <n v="130.65"/>
    <n v="0"/>
    <x v="1769"/>
    <d v="2025-08-06T00:00:00"/>
    <x v="36"/>
    <n v="2.6"/>
    <n v="2.6"/>
    <b v="0"/>
    <s v="null"/>
    <s v="No Return"/>
    <n v="2613"/>
    <n v="2025"/>
    <s v="August"/>
    <n v="0"/>
    <n v="130.65"/>
    <n v="0"/>
    <s v="XXL"/>
    <x v="2"/>
    <x v="2"/>
    <x v="1"/>
  </r>
  <r>
    <x v="1878"/>
    <x v="5"/>
    <x v="7"/>
    <x v="0"/>
    <s v="XXL"/>
    <s v="Green"/>
    <n v="94.56"/>
    <n v="40.299999999999997"/>
    <x v="1770"/>
    <d v="2025-06-14T00:00:00"/>
    <x v="44"/>
    <n v="4.7"/>
    <n v="4.7"/>
    <b v="0"/>
    <s v="null"/>
    <s v="No Return"/>
    <n v="2314.5451200000002"/>
    <n v="2025"/>
    <s v="June"/>
    <n v="38.107679999999995"/>
    <n v="56.45232"/>
    <n v="0"/>
    <s v="XXL"/>
    <x v="0"/>
    <x v="0"/>
    <x v="2"/>
  </r>
  <r>
    <x v="1879"/>
    <x v="0"/>
    <x v="1"/>
    <x v="0"/>
    <s v="S"/>
    <s v="Brown"/>
    <n v="138.97999999999999"/>
    <n v="10.199999999999999"/>
    <x v="1771"/>
    <d v="2025-07-22T00:00:00"/>
    <x v="25"/>
    <n v="1.4"/>
    <n v="1.4"/>
    <b v="0"/>
    <s v="null"/>
    <s v="No Return"/>
    <n v="4492.9454400000004"/>
    <n v="2025"/>
    <s v="July"/>
    <n v="14.175959999999998"/>
    <n v="124.80404"/>
    <n v="0"/>
    <s v="S"/>
    <x v="0"/>
    <x v="0"/>
    <x v="3"/>
  </r>
  <r>
    <x v="1880"/>
    <x v="2"/>
    <x v="4"/>
    <x v="1"/>
    <s v="null"/>
    <s v="Green"/>
    <n v="52.57"/>
    <n v="0"/>
    <x v="1772"/>
    <d v="2025-08-06T00:00:00"/>
    <x v="29"/>
    <n v="2.5"/>
    <n v="2.5"/>
    <b v="1"/>
    <s v="Damaged"/>
    <s v="Damaged"/>
    <n v="2628.5"/>
    <n v="2025"/>
    <s v="August"/>
    <n v="0"/>
    <n v="52.57"/>
    <n v="1"/>
    <s v="No Size"/>
    <x v="0"/>
    <x v="0"/>
    <x v="1"/>
  </r>
  <r>
    <x v="1881"/>
    <x v="0"/>
    <x v="4"/>
    <x v="0"/>
    <s v="null"/>
    <s v="White"/>
    <n v="151.62"/>
    <n v="0"/>
    <x v="1773"/>
    <d v="2025-07-11T00:00:00"/>
    <x v="44"/>
    <n v="3.5"/>
    <n v="3.5"/>
    <b v="0"/>
    <s v="null"/>
    <s v="No Return"/>
    <n v="6216.42"/>
    <n v="2025"/>
    <s v="July"/>
    <n v="0"/>
    <n v="151.62"/>
    <n v="0"/>
    <s v="No Size"/>
    <x v="0"/>
    <x v="0"/>
    <x v="0"/>
  </r>
  <r>
    <x v="1882"/>
    <x v="2"/>
    <x v="1"/>
    <x v="0"/>
    <s v="null"/>
    <s v="Blue"/>
    <n v="26.7"/>
    <n v="0"/>
    <x v="1073"/>
    <d v="2025-05-27T00:00:00"/>
    <x v="3"/>
    <n v="3.1"/>
    <n v="3.1"/>
    <b v="0"/>
    <s v="null"/>
    <s v="No Return"/>
    <n v="1281.5999999999999"/>
    <n v="2025"/>
    <s v="May"/>
    <n v="0"/>
    <n v="26.7"/>
    <n v="0"/>
    <s v="No Size"/>
    <x v="0"/>
    <x v="0"/>
    <x v="0"/>
  </r>
  <r>
    <x v="1883"/>
    <x v="0"/>
    <x v="5"/>
    <x v="3"/>
    <s v="S"/>
    <s v="Brown"/>
    <n v="147.5"/>
    <n v="0"/>
    <x v="1774"/>
    <d v="2025-08-06T00:00:00"/>
    <x v="46"/>
    <n v="2.4"/>
    <n v="2.4"/>
    <b v="0"/>
    <s v="null"/>
    <s v="No Return"/>
    <n v="590"/>
    <n v="2025"/>
    <s v="August"/>
    <n v="0"/>
    <n v="147.5"/>
    <n v="0"/>
    <s v="S"/>
    <x v="1"/>
    <x v="1"/>
    <x v="1"/>
  </r>
  <r>
    <x v="1884"/>
    <x v="1"/>
    <x v="3"/>
    <x v="2"/>
    <s v="S"/>
    <s v="Navy"/>
    <n v="66"/>
    <n v="2.7"/>
    <x v="1775"/>
    <d v="2025-08-06T00:00:00"/>
    <x v="15"/>
    <n v="4.4000000000000004"/>
    <n v="4.4000000000000004"/>
    <b v="0"/>
    <s v="null"/>
    <s v="No Return"/>
    <n v="2697.1559999999999"/>
    <n v="2025"/>
    <s v="August"/>
    <n v="1.7820000000000003"/>
    <n v="64.218000000000004"/>
    <n v="0"/>
    <s v="S"/>
    <x v="0"/>
    <x v="0"/>
    <x v="2"/>
  </r>
  <r>
    <x v="1885"/>
    <x v="0"/>
    <x v="0"/>
    <x v="2"/>
    <s v="XS"/>
    <s v="Red"/>
    <n v="183.6"/>
    <n v="0"/>
    <x v="1776"/>
    <d v="2025-08-06T00:00:00"/>
    <x v="4"/>
    <s v="null"/>
    <n v="3"/>
    <b v="0"/>
    <s v="null"/>
    <s v="No Return"/>
    <n v="1836"/>
    <n v="2025"/>
    <s v="August"/>
    <n v="0"/>
    <n v="183.6"/>
    <n v="0"/>
    <s v="XS"/>
    <x v="3"/>
    <x v="1"/>
    <x v="0"/>
  </r>
  <r>
    <x v="1886"/>
    <x v="3"/>
    <x v="1"/>
    <x v="3"/>
    <s v="L"/>
    <s v="Blue"/>
    <n v="195.83"/>
    <n v="0"/>
    <x v="1777"/>
    <d v="2025-08-06T00:00:00"/>
    <x v="7"/>
    <n v="2.1"/>
    <n v="2.1"/>
    <b v="0"/>
    <s v="null"/>
    <s v="No Return"/>
    <n v="2741.6200000000003"/>
    <n v="2025"/>
    <s v="August"/>
    <n v="0"/>
    <n v="195.83"/>
    <n v="0"/>
    <s v="L"/>
    <x v="3"/>
    <x v="1"/>
    <x v="1"/>
  </r>
  <r>
    <x v="1887"/>
    <x v="4"/>
    <x v="5"/>
    <x v="1"/>
    <s v="S"/>
    <s v="Beige"/>
    <n v="75.53"/>
    <n v="58.1"/>
    <x v="1778"/>
    <d v="2025-08-06T00:00:00"/>
    <x v="27"/>
    <n v="4"/>
    <n v="4"/>
    <b v="0"/>
    <s v="null"/>
    <s v="No Return"/>
    <n v="1044.3533100000002"/>
    <n v="2025"/>
    <s v="August"/>
    <n v="43.882929999999995"/>
    <n v="31.647070000000003"/>
    <n v="0"/>
    <s v="S"/>
    <x v="0"/>
    <x v="2"/>
    <x v="2"/>
  </r>
  <r>
    <x v="1888"/>
    <x v="1"/>
    <x v="3"/>
    <x v="0"/>
    <s v="XL"/>
    <s v="Beige"/>
    <n v="30.78"/>
    <n v="0"/>
    <x v="1779"/>
    <d v="2025-06-13T00:00:00"/>
    <x v="18"/>
    <n v="3.9"/>
    <n v="3.9"/>
    <b v="0"/>
    <s v="null"/>
    <s v="No Return"/>
    <n v="861.84"/>
    <n v="2025"/>
    <s v="June"/>
    <n v="0"/>
    <n v="30.78"/>
    <n v="0"/>
    <s v="XL"/>
    <x v="2"/>
    <x v="2"/>
    <x v="0"/>
  </r>
  <r>
    <x v="1889"/>
    <x v="3"/>
    <x v="2"/>
    <x v="1"/>
    <s v="L"/>
    <s v="White"/>
    <n v="150.96"/>
    <n v="0"/>
    <x v="1780"/>
    <d v="2025-08-06T00:00:00"/>
    <x v="49"/>
    <n v="4.5999999999999996"/>
    <n v="4.5999999999999996"/>
    <b v="0"/>
    <s v="null"/>
    <s v="No Return"/>
    <n v="2717.28"/>
    <n v="2025"/>
    <s v="August"/>
    <n v="0"/>
    <n v="150.96"/>
    <n v="0"/>
    <s v="L"/>
    <x v="3"/>
    <x v="2"/>
    <x v="2"/>
  </r>
  <r>
    <x v="1890"/>
    <x v="4"/>
    <x v="7"/>
    <x v="3"/>
    <s v="L"/>
    <s v="Black"/>
    <n v="58.98"/>
    <n v="18.100000000000001"/>
    <x v="1781"/>
    <d v="2025-08-06T00:00:00"/>
    <x v="39"/>
    <n v="2.8"/>
    <n v="2.8"/>
    <b v="0"/>
    <s v="null"/>
    <s v="No Return"/>
    <n v="1111.0062599999999"/>
    <n v="2025"/>
    <s v="August"/>
    <n v="10.675380000000001"/>
    <n v="48.304619999999993"/>
    <n v="0"/>
    <s v="L"/>
    <x v="2"/>
    <x v="2"/>
    <x v="1"/>
  </r>
  <r>
    <x v="1891"/>
    <x v="0"/>
    <x v="7"/>
    <x v="0"/>
    <s v="L"/>
    <s v="Purple"/>
    <n v="224.91"/>
    <n v="18.899999999999999"/>
    <x v="1782"/>
    <d v="2024-09-19T00:00:00"/>
    <x v="29"/>
    <s v="null"/>
    <n v="3"/>
    <b v="0"/>
    <s v="null"/>
    <s v="No Return"/>
    <n v="9120.1005000000005"/>
    <n v="2024"/>
    <s v="September"/>
    <n v="42.507989999999992"/>
    <n v="182.40201000000002"/>
    <n v="0"/>
    <s v="L"/>
    <x v="0"/>
    <x v="0"/>
    <x v="0"/>
  </r>
  <r>
    <x v="1892"/>
    <x v="0"/>
    <x v="2"/>
    <x v="0"/>
    <s v="XL"/>
    <s v="Brown"/>
    <n v="155.75"/>
    <n v="0"/>
    <x v="1783"/>
    <d v="2025-03-25T00:00:00"/>
    <x v="50"/>
    <n v="2.4"/>
    <n v="2.4"/>
    <b v="0"/>
    <s v="null"/>
    <s v="No Return"/>
    <n v="0"/>
    <n v="2025"/>
    <s v="March"/>
    <n v="0"/>
    <n v="155.75"/>
    <n v="0"/>
    <s v="XL"/>
    <x v="1"/>
    <x v="1"/>
    <x v="1"/>
  </r>
  <r>
    <x v="1893"/>
    <x v="3"/>
    <x v="4"/>
    <x v="1"/>
    <s v="XL"/>
    <s v="Blue"/>
    <n v="194.4"/>
    <n v="16.2"/>
    <x v="1784"/>
    <d v="2025-08-06T00:00:00"/>
    <x v="25"/>
    <n v="1.5"/>
    <n v="1.5"/>
    <b v="0"/>
    <s v="null"/>
    <s v="No Return"/>
    <n v="5864.6592000000001"/>
    <n v="2025"/>
    <s v="August"/>
    <n v="31.492800000000003"/>
    <n v="162.90719999999999"/>
    <n v="0"/>
    <s v="XL"/>
    <x v="0"/>
    <x v="0"/>
    <x v="3"/>
  </r>
  <r>
    <x v="1894"/>
    <x v="3"/>
    <x v="2"/>
    <x v="2"/>
    <s v="L"/>
    <s v="Red"/>
    <n v="169.77"/>
    <n v="0"/>
    <x v="1785"/>
    <d v="2025-08-06T00:00:00"/>
    <x v="10"/>
    <n v="4.4000000000000004"/>
    <n v="4.4000000000000004"/>
    <b v="0"/>
    <s v="null"/>
    <s v="No Return"/>
    <n v="6621.0300000000007"/>
    <n v="2025"/>
    <s v="August"/>
    <n v="0"/>
    <n v="169.77"/>
    <n v="0"/>
    <s v="L"/>
    <x v="0"/>
    <x v="0"/>
    <x v="2"/>
  </r>
  <r>
    <x v="1895"/>
    <x v="2"/>
    <x v="1"/>
    <x v="1"/>
    <s v="null"/>
    <s v="Blue"/>
    <n v="41.52"/>
    <n v="27.3"/>
    <x v="1786"/>
    <d v="2025-08-06T00:00:00"/>
    <x v="3"/>
    <n v="3.4"/>
    <n v="3.4"/>
    <b v="0"/>
    <s v="null"/>
    <s v="No Return"/>
    <n v="1448.88192"/>
    <n v="2025"/>
    <s v="August"/>
    <n v="11.334960000000002"/>
    <n v="30.185040000000001"/>
    <n v="0"/>
    <s v="No Size"/>
    <x v="0"/>
    <x v="0"/>
    <x v="0"/>
  </r>
  <r>
    <x v="1896"/>
    <x v="4"/>
    <x v="1"/>
    <x v="1"/>
    <s v="S"/>
    <s v="Green"/>
    <n v="29.5"/>
    <n v="0"/>
    <x v="1787"/>
    <d v="2025-08-06T00:00:00"/>
    <x v="25"/>
    <n v="2.6"/>
    <n v="2.6"/>
    <b v="0"/>
    <s v="null"/>
    <s v="No Return"/>
    <n v="1062"/>
    <n v="2025"/>
    <s v="August"/>
    <n v="0"/>
    <n v="29.5"/>
    <n v="0"/>
    <s v="S"/>
    <x v="0"/>
    <x v="0"/>
    <x v="1"/>
  </r>
  <r>
    <x v="1897"/>
    <x v="0"/>
    <x v="2"/>
    <x v="0"/>
    <s v="S"/>
    <s v="Gray"/>
    <n v="224.47"/>
    <n v="2.7"/>
    <x v="1788"/>
    <d v="2025-01-27T00:00:00"/>
    <x v="34"/>
    <n v="3.5"/>
    <n v="3.5"/>
    <b v="0"/>
    <s v="null"/>
    <s v="No Return"/>
    <n v="3276.1396500000001"/>
    <n v="2025"/>
    <s v="January"/>
    <n v="6.060690000000001"/>
    <n v="218.40931"/>
    <n v="0"/>
    <s v="S"/>
    <x v="3"/>
    <x v="1"/>
    <x v="0"/>
  </r>
  <r>
    <x v="1898"/>
    <x v="4"/>
    <x v="7"/>
    <x v="3"/>
    <s v="S"/>
    <s v="Gray"/>
    <n v="101.45"/>
    <n v="7.8"/>
    <x v="1789"/>
    <d v="2025-08-06T00:00:00"/>
    <x v="46"/>
    <n v="1.1000000000000001"/>
    <n v="1.1000000000000001"/>
    <b v="0"/>
    <s v="null"/>
    <s v="No Return"/>
    <n v="374.14760000000001"/>
    <n v="2025"/>
    <s v="August"/>
    <n v="7.9131"/>
    <n v="93.536900000000003"/>
    <n v="0"/>
    <s v="S"/>
    <x v="1"/>
    <x v="1"/>
    <x v="3"/>
  </r>
  <r>
    <x v="1899"/>
    <x v="3"/>
    <x v="2"/>
    <x v="0"/>
    <s v="XXL"/>
    <s v="Red"/>
    <n v="84.65"/>
    <n v="0"/>
    <x v="1790"/>
    <d v="2025-07-26T00:00:00"/>
    <x v="37"/>
    <n v="3.6"/>
    <n v="3.6"/>
    <b v="0"/>
    <s v="null"/>
    <s v="No Return"/>
    <n v="4147.8500000000004"/>
    <n v="2025"/>
    <s v="July"/>
    <n v="0"/>
    <n v="84.65"/>
    <n v="0"/>
    <s v="XXL"/>
    <x v="0"/>
    <x v="0"/>
    <x v="0"/>
  </r>
  <r>
    <x v="1900"/>
    <x v="0"/>
    <x v="5"/>
    <x v="3"/>
    <s v="S"/>
    <s v="Beige"/>
    <n v="155.85"/>
    <n v="0"/>
    <x v="1372"/>
    <d v="2025-08-06T00:00:00"/>
    <x v="5"/>
    <s v="null"/>
    <n v="3"/>
    <b v="0"/>
    <s v="null"/>
    <s v="No Return"/>
    <n v="5922.3"/>
    <n v="2025"/>
    <s v="August"/>
    <n v="0"/>
    <n v="155.85"/>
    <n v="0"/>
    <s v="S"/>
    <x v="0"/>
    <x v="0"/>
    <x v="0"/>
  </r>
  <r>
    <x v="1901"/>
    <x v="1"/>
    <x v="0"/>
    <x v="1"/>
    <s v="XL"/>
    <s v="Blue"/>
    <n v="89.62"/>
    <n v="0"/>
    <x v="1791"/>
    <d v="2025-08-06T00:00:00"/>
    <x v="50"/>
    <n v="4.5999999999999996"/>
    <n v="4.5999999999999996"/>
    <b v="1"/>
    <s v="Color Mismatch"/>
    <s v="Color Mismatch"/>
    <n v="0"/>
    <n v="2025"/>
    <s v="August"/>
    <n v="0"/>
    <n v="89.62"/>
    <n v="1"/>
    <s v="XL"/>
    <x v="1"/>
    <x v="1"/>
    <x v="2"/>
  </r>
  <r>
    <x v="1902"/>
    <x v="1"/>
    <x v="6"/>
    <x v="3"/>
    <s v="L"/>
    <s v="Green"/>
    <n v="62.79"/>
    <n v="37.700000000000003"/>
    <x v="1792"/>
    <d v="2025-08-06T00:00:00"/>
    <x v="20"/>
    <n v="2.6"/>
    <n v="2.6"/>
    <b v="0"/>
    <s v="null"/>
    <s v="No Return"/>
    <n v="195.59084999999999"/>
    <n v="2025"/>
    <s v="August"/>
    <n v="23.67183"/>
    <n v="39.118169999999999"/>
    <n v="0"/>
    <s v="L"/>
    <x v="1"/>
    <x v="1"/>
    <x v="1"/>
  </r>
  <r>
    <x v="1903"/>
    <x v="4"/>
    <x v="6"/>
    <x v="3"/>
    <s v="XL"/>
    <s v="Beige"/>
    <n v="84.72"/>
    <n v="24.2"/>
    <x v="1775"/>
    <d v="2025-08-06T00:00:00"/>
    <x v="21"/>
    <s v="null"/>
    <n v="3"/>
    <b v="1"/>
    <s v="Color Mismatch"/>
    <s v="Color Mismatch"/>
    <n v="2825.5814399999999"/>
    <n v="2025"/>
    <s v="August"/>
    <n v="20.50224"/>
    <n v="64.217759999999998"/>
    <n v="1"/>
    <s v="XL"/>
    <x v="0"/>
    <x v="0"/>
    <x v="0"/>
  </r>
  <r>
    <x v="1904"/>
    <x v="1"/>
    <x v="3"/>
    <x v="2"/>
    <s v="XL"/>
    <s v="Pink"/>
    <n v="50.9"/>
    <n v="0"/>
    <x v="1793"/>
    <d v="2025-08-06T00:00:00"/>
    <x v="14"/>
    <n v="1.8"/>
    <n v="1.8"/>
    <b v="0"/>
    <s v="null"/>
    <s v="No Return"/>
    <n v="50.9"/>
    <n v="2025"/>
    <s v="August"/>
    <n v="0"/>
    <n v="50.9"/>
    <n v="0"/>
    <s v="XL"/>
    <x v="1"/>
    <x v="1"/>
    <x v="3"/>
  </r>
  <r>
    <x v="1905"/>
    <x v="2"/>
    <x v="0"/>
    <x v="1"/>
    <s v="null"/>
    <s v="Pink"/>
    <n v="31.23"/>
    <n v="0"/>
    <x v="1794"/>
    <d v="2025-08-06T00:00:00"/>
    <x v="17"/>
    <n v="2.8"/>
    <n v="2.8"/>
    <b v="0"/>
    <s v="null"/>
    <s v="No Return"/>
    <n v="780.75"/>
    <n v="2025"/>
    <s v="August"/>
    <n v="0"/>
    <n v="31.23"/>
    <n v="0"/>
    <s v="No Size"/>
    <x v="2"/>
    <x v="2"/>
    <x v="1"/>
  </r>
  <r>
    <x v="1906"/>
    <x v="1"/>
    <x v="0"/>
    <x v="0"/>
    <s v="XXL"/>
    <s v="Red"/>
    <n v="105.1"/>
    <n v="0"/>
    <x v="1417"/>
    <d v="2024-08-28T00:00:00"/>
    <x v="10"/>
    <n v="4.4000000000000004"/>
    <n v="4.4000000000000004"/>
    <b v="0"/>
    <s v="null"/>
    <s v="No Return"/>
    <n v="4098.8999999999996"/>
    <n v="2024"/>
    <s v="August"/>
    <n v="0"/>
    <n v="105.1"/>
    <n v="0"/>
    <s v="XXL"/>
    <x v="0"/>
    <x v="0"/>
    <x v="2"/>
  </r>
  <r>
    <x v="1907"/>
    <x v="5"/>
    <x v="7"/>
    <x v="3"/>
    <s v="XS"/>
    <s v="Brown"/>
    <n v="160.38"/>
    <n v="0"/>
    <x v="1795"/>
    <d v="2025-08-06T00:00:00"/>
    <x v="33"/>
    <n v="2.7"/>
    <n v="2.7"/>
    <b v="1"/>
    <s v="Wrong Item"/>
    <s v="Wrong Item"/>
    <n v="4330.26"/>
    <n v="2025"/>
    <s v="August"/>
    <n v="0"/>
    <n v="160.38"/>
    <n v="1"/>
    <s v="XS"/>
    <x v="2"/>
    <x v="2"/>
    <x v="1"/>
  </r>
  <r>
    <x v="1908"/>
    <x v="4"/>
    <x v="1"/>
    <x v="0"/>
    <s v="XS"/>
    <s v="Pink"/>
    <n v="96.68"/>
    <n v="26"/>
    <x v="1796"/>
    <d v="2024-09-21T00:00:00"/>
    <x v="13"/>
    <s v="null"/>
    <n v="3"/>
    <b v="0"/>
    <s v="null"/>
    <s v="No Return"/>
    <n v="1144.6912"/>
    <n v="2024"/>
    <s v="September"/>
    <n v="25.136800000000001"/>
    <n v="71.543199999999999"/>
    <n v="0"/>
    <s v="XS"/>
    <x v="3"/>
    <x v="2"/>
    <x v="0"/>
  </r>
  <r>
    <x v="1909"/>
    <x v="2"/>
    <x v="7"/>
    <x v="3"/>
    <s v="null"/>
    <s v="Beige"/>
    <n v="16.64"/>
    <n v="0"/>
    <x v="1797"/>
    <d v="2025-08-06T00:00:00"/>
    <x v="38"/>
    <n v="4.8"/>
    <n v="4.8"/>
    <b v="0"/>
    <s v="null"/>
    <s v="No Return"/>
    <n v="133.12"/>
    <n v="2025"/>
    <s v="August"/>
    <n v="0"/>
    <n v="16.64"/>
    <n v="0"/>
    <s v="No Size"/>
    <x v="1"/>
    <x v="1"/>
    <x v="2"/>
  </r>
  <r>
    <x v="1910"/>
    <x v="0"/>
    <x v="5"/>
    <x v="2"/>
    <s v="S"/>
    <s v="Beige"/>
    <n v="160.05000000000001"/>
    <n v="53.7"/>
    <x v="1798"/>
    <d v="2025-08-06T00:00:00"/>
    <x v="1"/>
    <n v="3.2"/>
    <n v="3.2"/>
    <b v="1"/>
    <s v="Quality Issue"/>
    <s v="Quality Issue"/>
    <n v="148.2063"/>
    <n v="2025"/>
    <s v="August"/>
    <n v="85.946850000000012"/>
    <n v="74.103149999999999"/>
    <n v="1"/>
    <s v="S"/>
    <x v="1"/>
    <x v="1"/>
    <x v="0"/>
  </r>
  <r>
    <x v="1911"/>
    <x v="2"/>
    <x v="3"/>
    <x v="2"/>
    <s v="null"/>
    <s v="Gray"/>
    <n v="23.56"/>
    <n v="0"/>
    <x v="1799"/>
    <d v="2025-08-06T00:00:00"/>
    <x v="13"/>
    <n v="4.4000000000000004"/>
    <n v="4.4000000000000004"/>
    <b v="0"/>
    <s v="null"/>
    <s v="No Return"/>
    <n v="376.96"/>
    <n v="2025"/>
    <s v="August"/>
    <n v="0"/>
    <n v="23.56"/>
    <n v="0"/>
    <s v="No Size"/>
    <x v="3"/>
    <x v="2"/>
    <x v="2"/>
  </r>
  <r>
    <x v="1912"/>
    <x v="3"/>
    <x v="0"/>
    <x v="2"/>
    <s v="XS"/>
    <s v="Black"/>
    <n v="68.37"/>
    <n v="24.2"/>
    <x v="1800"/>
    <d v="2025-08-06T00:00:00"/>
    <x v="38"/>
    <n v="3.7"/>
    <n v="3.7"/>
    <b v="0"/>
    <s v="null"/>
    <s v="No Return"/>
    <n v="414.59568000000002"/>
    <n v="2025"/>
    <s v="August"/>
    <n v="16.545539999999999"/>
    <n v="51.824460000000002"/>
    <n v="0"/>
    <s v="XS"/>
    <x v="1"/>
    <x v="1"/>
    <x v="0"/>
  </r>
  <r>
    <x v="1913"/>
    <x v="0"/>
    <x v="3"/>
    <x v="2"/>
    <s v="S"/>
    <s v="Green"/>
    <n v="184.24"/>
    <n v="0"/>
    <x v="1801"/>
    <d v="2025-08-06T00:00:00"/>
    <x v="37"/>
    <n v="4"/>
    <n v="4"/>
    <b v="0"/>
    <s v="null"/>
    <s v="No Return"/>
    <n v="9027.76"/>
    <n v="2025"/>
    <s v="August"/>
    <n v="0"/>
    <n v="184.24"/>
    <n v="0"/>
    <s v="S"/>
    <x v="0"/>
    <x v="0"/>
    <x v="2"/>
  </r>
  <r>
    <x v="1914"/>
    <x v="3"/>
    <x v="2"/>
    <x v="0"/>
    <s v="XS"/>
    <s v="Green"/>
    <n v="94.83"/>
    <n v="0"/>
    <x v="1802"/>
    <d v="2024-09-08T00:00:00"/>
    <x v="39"/>
    <n v="2.9"/>
    <n v="2.9"/>
    <b v="0"/>
    <s v="null"/>
    <s v="No Return"/>
    <n v="2181.09"/>
    <n v="2024"/>
    <s v="September"/>
    <n v="0"/>
    <n v="94.83"/>
    <n v="0"/>
    <s v="XS"/>
    <x v="2"/>
    <x v="2"/>
    <x v="1"/>
  </r>
  <r>
    <x v="1915"/>
    <x v="1"/>
    <x v="5"/>
    <x v="3"/>
    <s v="M"/>
    <s v="Pink"/>
    <n v="115.58"/>
    <n v="0"/>
    <x v="1803"/>
    <d v="2025-08-06T00:00:00"/>
    <x v="0"/>
    <n v="2.2000000000000002"/>
    <n v="2.2000000000000002"/>
    <b v="0"/>
    <s v="null"/>
    <s v="No Return"/>
    <n v="4276.46"/>
    <n v="2025"/>
    <s v="August"/>
    <n v="0"/>
    <n v="115.58"/>
    <n v="0"/>
    <s v="M"/>
    <x v="0"/>
    <x v="0"/>
    <x v="1"/>
  </r>
  <r>
    <x v="1916"/>
    <x v="0"/>
    <x v="0"/>
    <x v="1"/>
    <s v="XXL"/>
    <s v="Green"/>
    <n v="116.29"/>
    <n v="58.7"/>
    <x v="1804"/>
    <d v="2025-08-06T00:00:00"/>
    <x v="40"/>
    <n v="3.3"/>
    <n v="3.3"/>
    <b v="0"/>
    <s v="null"/>
    <s v="No Return"/>
    <n v="1632.94418"/>
    <n v="2025"/>
    <s v="August"/>
    <n v="68.262230000000017"/>
    <n v="48.027769999999997"/>
    <n v="0"/>
    <s v="XXL"/>
    <x v="0"/>
    <x v="2"/>
    <x v="0"/>
  </r>
  <r>
    <x v="1917"/>
    <x v="2"/>
    <x v="2"/>
    <x v="3"/>
    <s v="null"/>
    <s v="Green"/>
    <n v="24.55"/>
    <n v="0"/>
    <x v="1805"/>
    <d v="2025-08-06T00:00:00"/>
    <x v="9"/>
    <n v="2.2999999999999998"/>
    <n v="2.2999999999999998"/>
    <b v="0"/>
    <s v="null"/>
    <s v="No Return"/>
    <n v="1055.6500000000001"/>
    <n v="2025"/>
    <s v="August"/>
    <n v="0"/>
    <n v="24.55"/>
    <n v="0"/>
    <s v="No Size"/>
    <x v="0"/>
    <x v="0"/>
    <x v="1"/>
  </r>
  <r>
    <x v="1918"/>
    <x v="5"/>
    <x v="0"/>
    <x v="0"/>
    <s v="null"/>
    <s v="Navy"/>
    <n v="81.56"/>
    <n v="0"/>
    <x v="1806"/>
    <d v="2025-01-09T00:00:00"/>
    <x v="18"/>
    <n v="3"/>
    <n v="3"/>
    <b v="0"/>
    <s v="null"/>
    <s v="No Return"/>
    <n v="2283.6800000000003"/>
    <n v="2025"/>
    <s v="January"/>
    <n v="0"/>
    <n v="81.56"/>
    <n v="0"/>
    <s v="No Size"/>
    <x v="2"/>
    <x v="2"/>
    <x v="0"/>
  </r>
  <r>
    <x v="1919"/>
    <x v="0"/>
    <x v="2"/>
    <x v="0"/>
    <s v="M"/>
    <s v="White"/>
    <n v="234.63"/>
    <n v="0"/>
    <x v="1807"/>
    <d v="2025-02-07T00:00:00"/>
    <x v="35"/>
    <n v="4.3"/>
    <n v="4.3"/>
    <b v="0"/>
    <s v="null"/>
    <s v="No Return"/>
    <n v="7038.9"/>
    <n v="2025"/>
    <s v="February"/>
    <n v="0"/>
    <n v="234.63"/>
    <n v="0"/>
    <s v="M"/>
    <x v="0"/>
    <x v="2"/>
    <x v="2"/>
  </r>
  <r>
    <x v="1920"/>
    <x v="2"/>
    <x v="0"/>
    <x v="2"/>
    <s v="null"/>
    <s v="White"/>
    <n v="27.6"/>
    <n v="0"/>
    <x v="1808"/>
    <d v="2025-08-06T00:00:00"/>
    <x v="27"/>
    <n v="2.8"/>
    <n v="2.8"/>
    <b v="0"/>
    <s v="null"/>
    <s v="No Return"/>
    <n v="910.80000000000007"/>
    <n v="2025"/>
    <s v="August"/>
    <n v="0"/>
    <n v="27.6"/>
    <n v="0"/>
    <s v="No Size"/>
    <x v="0"/>
    <x v="2"/>
    <x v="1"/>
  </r>
  <r>
    <x v="1921"/>
    <x v="1"/>
    <x v="5"/>
    <x v="2"/>
    <s v="XS"/>
    <s v="Gray"/>
    <n v="114.76"/>
    <n v="24.3"/>
    <x v="1809"/>
    <d v="2025-08-06T00:00:00"/>
    <x v="4"/>
    <n v="3.4"/>
    <n v="3.4"/>
    <b v="0"/>
    <s v="null"/>
    <s v="No Return"/>
    <n v="868.73320000000012"/>
    <n v="2025"/>
    <s v="August"/>
    <n v="27.886680000000002"/>
    <n v="86.873320000000007"/>
    <n v="0"/>
    <s v="XS"/>
    <x v="3"/>
    <x v="1"/>
    <x v="0"/>
  </r>
  <r>
    <x v="1922"/>
    <x v="3"/>
    <x v="0"/>
    <x v="0"/>
    <s v="S"/>
    <s v="Green"/>
    <n v="133.52000000000001"/>
    <n v="0"/>
    <x v="383"/>
    <d v="2024-10-04T00:00:00"/>
    <x v="23"/>
    <s v="null"/>
    <n v="3"/>
    <b v="0"/>
    <s v="null"/>
    <s v="No Return"/>
    <n v="4272.6400000000003"/>
    <n v="2024"/>
    <s v="October"/>
    <n v="0"/>
    <n v="133.52000000000001"/>
    <n v="0"/>
    <s v="S"/>
    <x v="0"/>
    <x v="2"/>
    <x v="0"/>
  </r>
  <r>
    <x v="1923"/>
    <x v="1"/>
    <x v="2"/>
    <x v="1"/>
    <s v="XS"/>
    <s v="Blue"/>
    <n v="64.34"/>
    <n v="59.3"/>
    <x v="1810"/>
    <d v="2025-08-06T00:00:00"/>
    <x v="40"/>
    <n v="1.2"/>
    <n v="1.2"/>
    <b v="0"/>
    <s v="null"/>
    <s v="No Return"/>
    <n v="890.33692000000008"/>
    <n v="2025"/>
    <s v="August"/>
    <n v="38.153620000000004"/>
    <n v="26.186380000000003"/>
    <n v="0"/>
    <s v="XS"/>
    <x v="0"/>
    <x v="2"/>
    <x v="3"/>
  </r>
  <r>
    <x v="1924"/>
    <x v="4"/>
    <x v="7"/>
    <x v="2"/>
    <s v="L"/>
    <s v="Purple"/>
    <n v="117.81"/>
    <n v="0"/>
    <x v="1811"/>
    <d v="2025-08-06T00:00:00"/>
    <x v="2"/>
    <n v="4.9000000000000004"/>
    <n v="4.9000000000000004"/>
    <b v="0"/>
    <s v="null"/>
    <s v="No Return"/>
    <n v="2591.8200000000002"/>
    <n v="2025"/>
    <s v="August"/>
    <n v="0"/>
    <n v="117.81"/>
    <n v="0"/>
    <s v="L"/>
    <x v="2"/>
    <x v="2"/>
    <x v="2"/>
  </r>
  <r>
    <x v="1925"/>
    <x v="2"/>
    <x v="5"/>
    <x v="0"/>
    <s v="null"/>
    <s v="Blue"/>
    <n v="29.19"/>
    <n v="0"/>
    <x v="895"/>
    <d v="2025-03-15T00:00:00"/>
    <x v="36"/>
    <n v="1.9"/>
    <n v="1.9"/>
    <b v="0"/>
    <s v="null"/>
    <s v="No Return"/>
    <n v="583.80000000000007"/>
    <n v="2025"/>
    <s v="March"/>
    <n v="0"/>
    <n v="29.19"/>
    <n v="0"/>
    <s v="No Size"/>
    <x v="2"/>
    <x v="2"/>
    <x v="3"/>
  </r>
  <r>
    <x v="1926"/>
    <x v="1"/>
    <x v="1"/>
    <x v="2"/>
    <s v="M"/>
    <s v="Purple"/>
    <n v="34.72"/>
    <n v="0"/>
    <x v="1812"/>
    <d v="2025-08-06T00:00:00"/>
    <x v="11"/>
    <s v="null"/>
    <n v="3"/>
    <b v="0"/>
    <s v="null"/>
    <s v="No Return"/>
    <n v="243.04"/>
    <n v="2025"/>
    <s v="August"/>
    <n v="0"/>
    <n v="34.72"/>
    <n v="0"/>
    <s v="M"/>
    <x v="1"/>
    <x v="1"/>
    <x v="0"/>
  </r>
  <r>
    <x v="1927"/>
    <x v="5"/>
    <x v="6"/>
    <x v="2"/>
    <s v="XL"/>
    <s v="Gray"/>
    <n v="107.49"/>
    <n v="0"/>
    <x v="1813"/>
    <d v="2025-08-06T00:00:00"/>
    <x v="37"/>
    <n v="3.3"/>
    <n v="3.3"/>
    <b v="0"/>
    <s v="null"/>
    <s v="No Return"/>
    <n v="5267.0099999999993"/>
    <n v="2025"/>
    <s v="August"/>
    <n v="0"/>
    <n v="107.49"/>
    <n v="0"/>
    <s v="XL"/>
    <x v="0"/>
    <x v="0"/>
    <x v="0"/>
  </r>
  <r>
    <x v="1928"/>
    <x v="4"/>
    <x v="1"/>
    <x v="1"/>
    <s v="XXL"/>
    <s v="Blue"/>
    <n v="38.700000000000003"/>
    <n v="0"/>
    <x v="1814"/>
    <d v="2025-08-06T00:00:00"/>
    <x v="26"/>
    <n v="4"/>
    <n v="4"/>
    <b v="0"/>
    <s v="null"/>
    <s v="No Return"/>
    <n v="425.70000000000005"/>
    <n v="2025"/>
    <s v="August"/>
    <n v="0"/>
    <n v="38.700000000000003"/>
    <n v="0"/>
    <s v="XXL"/>
    <x v="3"/>
    <x v="1"/>
    <x v="2"/>
  </r>
  <r>
    <x v="1929"/>
    <x v="0"/>
    <x v="5"/>
    <x v="0"/>
    <s v="XS"/>
    <s v="Brown"/>
    <n v="152.63999999999999"/>
    <n v="0"/>
    <x v="975"/>
    <d v="2025-04-05T00:00:00"/>
    <x v="32"/>
    <n v="4.0999999999999996"/>
    <n v="4.0999999999999996"/>
    <b v="0"/>
    <s v="null"/>
    <s v="No Return"/>
    <n v="2900.16"/>
    <n v="2025"/>
    <s v="April"/>
    <n v="0"/>
    <n v="152.63999999999999"/>
    <n v="0"/>
    <s v="XS"/>
    <x v="3"/>
    <x v="2"/>
    <x v="2"/>
  </r>
  <r>
    <x v="1930"/>
    <x v="0"/>
    <x v="3"/>
    <x v="2"/>
    <s v="XS"/>
    <s v="Purple"/>
    <n v="181.66"/>
    <n v="56.4"/>
    <x v="1815"/>
    <d v="2025-08-06T00:00:00"/>
    <x v="9"/>
    <n v="1.2"/>
    <n v="1.2"/>
    <b v="0"/>
    <s v="null"/>
    <s v="No Return"/>
    <n v="3405.7616800000001"/>
    <n v="2025"/>
    <s v="August"/>
    <n v="102.45623999999999"/>
    <n v="79.203760000000003"/>
    <n v="0"/>
    <s v="XS"/>
    <x v="0"/>
    <x v="0"/>
    <x v="3"/>
  </r>
  <r>
    <x v="1931"/>
    <x v="1"/>
    <x v="1"/>
    <x v="0"/>
    <s v="XL"/>
    <s v="Green"/>
    <n v="114.8"/>
    <n v="17.399999999999999"/>
    <x v="1816"/>
    <d v="2025-05-17T00:00:00"/>
    <x v="46"/>
    <n v="1.8"/>
    <n v="1.8"/>
    <b v="0"/>
    <s v="null"/>
    <s v="No Return"/>
    <n v="379.29920000000004"/>
    <n v="2025"/>
    <s v="May"/>
    <n v="19.975199999999997"/>
    <n v="94.82480000000001"/>
    <n v="0"/>
    <s v="XL"/>
    <x v="1"/>
    <x v="1"/>
    <x v="3"/>
  </r>
  <r>
    <x v="1932"/>
    <x v="3"/>
    <x v="1"/>
    <x v="1"/>
    <s v="XXL"/>
    <s v="Green"/>
    <n v="102.95"/>
    <n v="0"/>
    <x v="1817"/>
    <d v="2025-08-06T00:00:00"/>
    <x v="5"/>
    <n v="3.8"/>
    <n v="3.8"/>
    <b v="0"/>
    <s v="null"/>
    <s v="No Return"/>
    <n v="3912.1"/>
    <n v="2025"/>
    <s v="August"/>
    <n v="0"/>
    <n v="102.95"/>
    <n v="0"/>
    <s v="XXL"/>
    <x v="0"/>
    <x v="0"/>
    <x v="0"/>
  </r>
  <r>
    <x v="1933"/>
    <x v="1"/>
    <x v="7"/>
    <x v="1"/>
    <s v="XXL"/>
    <s v="Green"/>
    <n v="86.82"/>
    <n v="0"/>
    <x v="630"/>
    <d v="2025-08-06T00:00:00"/>
    <x v="50"/>
    <n v="4.8"/>
    <n v="4.8"/>
    <b v="0"/>
    <s v="null"/>
    <s v="No Return"/>
    <n v="0"/>
    <n v="2025"/>
    <s v="August"/>
    <n v="0"/>
    <n v="86.82"/>
    <n v="0"/>
    <s v="XXL"/>
    <x v="1"/>
    <x v="1"/>
    <x v="2"/>
  </r>
  <r>
    <x v="1934"/>
    <x v="0"/>
    <x v="4"/>
    <x v="3"/>
    <s v="L"/>
    <s v="Red"/>
    <n v="83.68"/>
    <n v="28.1"/>
    <x v="1818"/>
    <d v="2025-08-06T00:00:00"/>
    <x v="16"/>
    <s v="null"/>
    <n v="3"/>
    <b v="1"/>
    <s v="Quality Issue"/>
    <s v="Quality Issue"/>
    <n v="2767.6323200000002"/>
    <n v="2025"/>
    <s v="August"/>
    <n v="23.514080000000003"/>
    <n v="60.16592"/>
    <n v="1"/>
    <s v="L"/>
    <x v="0"/>
    <x v="0"/>
    <x v="0"/>
  </r>
  <r>
    <x v="1935"/>
    <x v="0"/>
    <x v="2"/>
    <x v="2"/>
    <s v="S"/>
    <s v="Pink"/>
    <n v="167.31"/>
    <n v="50.7"/>
    <x v="1819"/>
    <d v="2025-08-06T00:00:00"/>
    <x v="45"/>
    <n v="3.2"/>
    <n v="3.2"/>
    <b v="0"/>
    <s v="null"/>
    <s v="No Return"/>
    <n v="742.35446999999999"/>
    <n v="2025"/>
    <s v="August"/>
    <n v="84.826170000000005"/>
    <n v="82.483829999999998"/>
    <n v="0"/>
    <s v="S"/>
    <x v="1"/>
    <x v="1"/>
    <x v="0"/>
  </r>
  <r>
    <x v="1936"/>
    <x v="4"/>
    <x v="4"/>
    <x v="2"/>
    <s v="XS"/>
    <s v="Gray"/>
    <n v="114.64"/>
    <n v="5.0999999999999996"/>
    <x v="1111"/>
    <d v="2025-08-06T00:00:00"/>
    <x v="30"/>
    <n v="2"/>
    <n v="2"/>
    <b v="0"/>
    <s v="null"/>
    <s v="No Return"/>
    <n v="2284.6605599999998"/>
    <n v="2025"/>
    <s v="August"/>
    <n v="5.8466399999999998"/>
    <n v="108.79335999999999"/>
    <n v="0"/>
    <s v="XS"/>
    <x v="2"/>
    <x v="2"/>
    <x v="1"/>
  </r>
  <r>
    <x v="1937"/>
    <x v="0"/>
    <x v="4"/>
    <x v="0"/>
    <s v="XXL"/>
    <s v="White"/>
    <n v="109.53"/>
    <n v="29.3"/>
    <x v="1820"/>
    <d v="2024-11-02T00:00:00"/>
    <x v="31"/>
    <n v="1.3"/>
    <n v="1.3"/>
    <b v="0"/>
    <s v="null"/>
    <s v="No Return"/>
    <n v="2710.3198500000003"/>
    <n v="2024"/>
    <s v="November"/>
    <n v="32.092289999999998"/>
    <n v="77.43771000000001"/>
    <n v="0"/>
    <s v="XXL"/>
    <x v="0"/>
    <x v="2"/>
    <x v="3"/>
  </r>
  <r>
    <x v="1938"/>
    <x v="2"/>
    <x v="5"/>
    <x v="3"/>
    <s v="null"/>
    <s v="Beige"/>
    <n v="51.02"/>
    <n v="57.9"/>
    <x v="1821"/>
    <d v="2025-08-06T00:00:00"/>
    <x v="25"/>
    <s v="null"/>
    <n v="3"/>
    <b v="0"/>
    <s v="null"/>
    <s v="No Return"/>
    <n v="773.25912000000017"/>
    <n v="2025"/>
    <s v="August"/>
    <n v="29.540579999999999"/>
    <n v="21.479420000000005"/>
    <n v="0"/>
    <s v="No Size"/>
    <x v="0"/>
    <x v="0"/>
    <x v="0"/>
  </r>
  <r>
    <x v="1939"/>
    <x v="3"/>
    <x v="4"/>
    <x v="2"/>
    <s v="M"/>
    <s v="Green"/>
    <n v="77.45"/>
    <n v="52.8"/>
    <x v="1822"/>
    <d v="2025-08-06T00:00:00"/>
    <x v="19"/>
    <n v="2.7"/>
    <n v="2.7"/>
    <b v="0"/>
    <s v="null"/>
    <s v="No Return"/>
    <n v="219.33839999999998"/>
    <n v="2025"/>
    <s v="August"/>
    <n v="40.893600000000006"/>
    <n v="36.556399999999996"/>
    <n v="0"/>
    <s v="M"/>
    <x v="1"/>
    <x v="1"/>
    <x v="1"/>
  </r>
  <r>
    <x v="1940"/>
    <x v="3"/>
    <x v="5"/>
    <x v="2"/>
    <s v="XS"/>
    <s v="White"/>
    <n v="142.87"/>
    <n v="45.4"/>
    <x v="1823"/>
    <d v="2025-08-06T00:00:00"/>
    <x v="36"/>
    <n v="1.7"/>
    <n v="1.7"/>
    <b v="0"/>
    <s v="null"/>
    <s v="No Return"/>
    <n v="1560.1404000000002"/>
    <n v="2025"/>
    <s v="August"/>
    <n v="64.862979999999993"/>
    <n v="78.007020000000011"/>
    <n v="0"/>
    <s v="XS"/>
    <x v="2"/>
    <x v="2"/>
    <x v="3"/>
  </r>
  <r>
    <x v="1941"/>
    <x v="0"/>
    <x v="2"/>
    <x v="1"/>
    <s v="XS"/>
    <s v="White"/>
    <n v="138.87"/>
    <n v="0"/>
    <x v="1824"/>
    <d v="2025-08-06T00:00:00"/>
    <x v="0"/>
    <n v="3.2"/>
    <n v="3.2"/>
    <b v="0"/>
    <s v="null"/>
    <s v="No Return"/>
    <n v="5138.1900000000005"/>
    <n v="2025"/>
    <s v="August"/>
    <n v="0"/>
    <n v="138.87"/>
    <n v="0"/>
    <s v="XS"/>
    <x v="0"/>
    <x v="0"/>
    <x v="0"/>
  </r>
  <r>
    <x v="1942"/>
    <x v="3"/>
    <x v="5"/>
    <x v="0"/>
    <s v="S"/>
    <s v="Red"/>
    <n v="132.82"/>
    <n v="0"/>
    <x v="1825"/>
    <d v="2025-03-17T00:00:00"/>
    <x v="24"/>
    <s v="null"/>
    <n v="3"/>
    <b v="1"/>
    <s v="Changed Mind"/>
    <s v="Changed Mind"/>
    <n v="5312.7999999999993"/>
    <n v="2025"/>
    <s v="March"/>
    <n v="0"/>
    <n v="132.82"/>
    <n v="1"/>
    <s v="S"/>
    <x v="0"/>
    <x v="0"/>
    <x v="0"/>
  </r>
  <r>
    <x v="1943"/>
    <x v="3"/>
    <x v="4"/>
    <x v="3"/>
    <s v="L"/>
    <s v="Navy"/>
    <n v="110.54"/>
    <n v="0"/>
    <x v="1826"/>
    <d v="2025-08-06T00:00:00"/>
    <x v="47"/>
    <s v="null"/>
    <n v="3"/>
    <b v="1"/>
    <s v="Size Issue"/>
    <s v="Size Issue"/>
    <n v="2652.96"/>
    <n v="2025"/>
    <s v="August"/>
    <n v="0"/>
    <n v="110.54"/>
    <n v="1"/>
    <s v="L"/>
    <x v="2"/>
    <x v="2"/>
    <x v="0"/>
  </r>
  <r>
    <x v="1944"/>
    <x v="4"/>
    <x v="0"/>
    <x v="3"/>
    <s v="XL"/>
    <s v="Beige"/>
    <n v="29.07"/>
    <n v="0"/>
    <x v="1827"/>
    <d v="2025-08-06T00:00:00"/>
    <x v="44"/>
    <n v="2.8"/>
    <n v="2.8"/>
    <b v="0"/>
    <s v="null"/>
    <s v="No Return"/>
    <n v="1191.8700000000001"/>
    <n v="2025"/>
    <s v="August"/>
    <n v="0"/>
    <n v="29.07"/>
    <n v="0"/>
    <s v="XL"/>
    <x v="0"/>
    <x v="0"/>
    <x v="1"/>
  </r>
  <r>
    <x v="1945"/>
    <x v="0"/>
    <x v="6"/>
    <x v="3"/>
    <s v="S"/>
    <s v="Navy"/>
    <n v="141.91999999999999"/>
    <n v="0"/>
    <x v="1828"/>
    <d v="2025-08-06T00:00:00"/>
    <x v="0"/>
    <n v="1.7"/>
    <n v="1.7"/>
    <b v="0"/>
    <s v="null"/>
    <s v="No Return"/>
    <n v="5251.04"/>
    <n v="2025"/>
    <s v="August"/>
    <n v="0"/>
    <n v="141.91999999999999"/>
    <n v="0"/>
    <s v="S"/>
    <x v="0"/>
    <x v="0"/>
    <x v="3"/>
  </r>
  <r>
    <x v="1946"/>
    <x v="3"/>
    <x v="2"/>
    <x v="3"/>
    <s v="XL"/>
    <s v="Red"/>
    <n v="67.84"/>
    <n v="0"/>
    <x v="1829"/>
    <d v="2025-08-06T00:00:00"/>
    <x v="47"/>
    <n v="1.2"/>
    <n v="1.2"/>
    <b v="0"/>
    <s v="null"/>
    <s v="No Return"/>
    <n v="1628.16"/>
    <n v="2025"/>
    <s v="August"/>
    <n v="0"/>
    <n v="67.84"/>
    <n v="0"/>
    <s v="XL"/>
    <x v="2"/>
    <x v="2"/>
    <x v="3"/>
  </r>
  <r>
    <x v="1947"/>
    <x v="3"/>
    <x v="3"/>
    <x v="1"/>
    <s v="S"/>
    <s v="Brown"/>
    <n v="143.27000000000001"/>
    <n v="0"/>
    <x v="1830"/>
    <d v="2025-08-06T00:00:00"/>
    <x v="50"/>
    <s v="null"/>
    <n v="3"/>
    <b v="0"/>
    <s v="null"/>
    <s v="No Return"/>
    <n v="0"/>
    <n v="2025"/>
    <s v="August"/>
    <n v="0"/>
    <n v="143.27000000000001"/>
    <n v="0"/>
    <s v="S"/>
    <x v="1"/>
    <x v="1"/>
    <x v="0"/>
  </r>
  <r>
    <x v="1948"/>
    <x v="2"/>
    <x v="2"/>
    <x v="1"/>
    <s v="null"/>
    <s v="Brown"/>
    <n v="20.97"/>
    <n v="0"/>
    <x v="1831"/>
    <d v="2025-08-06T00:00:00"/>
    <x v="21"/>
    <n v="4.5999999999999996"/>
    <n v="4.5999999999999996"/>
    <b v="0"/>
    <s v="null"/>
    <s v="No Return"/>
    <n v="922.68"/>
    <n v="2025"/>
    <s v="August"/>
    <n v="0"/>
    <n v="20.97"/>
    <n v="0"/>
    <s v="No Size"/>
    <x v="0"/>
    <x v="0"/>
    <x v="2"/>
  </r>
  <r>
    <x v="1949"/>
    <x v="5"/>
    <x v="0"/>
    <x v="3"/>
    <s v="XL"/>
    <s v="Purple"/>
    <n v="105.5"/>
    <n v="59.8"/>
    <x v="1832"/>
    <d v="2025-08-06T00:00:00"/>
    <x v="40"/>
    <s v="null"/>
    <n v="3"/>
    <b v="0"/>
    <s v="null"/>
    <s v="No Return"/>
    <n v="1441.9740000000002"/>
    <n v="2025"/>
    <s v="August"/>
    <n v="63.088999999999999"/>
    <n v="42.411000000000001"/>
    <n v="0"/>
    <s v="XL"/>
    <x v="0"/>
    <x v="2"/>
    <x v="0"/>
  </r>
  <r>
    <x v="1950"/>
    <x v="3"/>
    <x v="2"/>
    <x v="0"/>
    <s v="XXL"/>
    <s v="Green"/>
    <n v="184.7"/>
    <n v="0"/>
    <x v="1833"/>
    <d v="2024-09-19T00:00:00"/>
    <x v="10"/>
    <n v="2.1"/>
    <n v="2.1"/>
    <b v="1"/>
    <s v="Size Issue"/>
    <s v="Size Issue"/>
    <n v="7203.2999999999993"/>
    <n v="2024"/>
    <s v="September"/>
    <n v="0"/>
    <n v="184.7"/>
    <n v="1"/>
    <s v="XXL"/>
    <x v="0"/>
    <x v="0"/>
    <x v="1"/>
  </r>
  <r>
    <x v="1951"/>
    <x v="3"/>
    <x v="4"/>
    <x v="0"/>
    <s v="XS"/>
    <s v="Blue"/>
    <n v="81.47"/>
    <n v="32"/>
    <x v="1834"/>
    <d v="2024-09-01T00:00:00"/>
    <x v="1"/>
    <n v="1.1000000000000001"/>
    <n v="1.1000000000000001"/>
    <b v="0"/>
    <s v="null"/>
    <s v="No Return"/>
    <n v="110.79919999999998"/>
    <n v="2024"/>
    <s v="September"/>
    <n v="26.070399999999999"/>
    <n v="55.399599999999992"/>
    <n v="0"/>
    <s v="XS"/>
    <x v="1"/>
    <x v="1"/>
    <x v="3"/>
  </r>
  <r>
    <x v="1952"/>
    <x v="0"/>
    <x v="2"/>
    <x v="1"/>
    <s v="L"/>
    <s v="Blue"/>
    <n v="107.67"/>
    <n v="20.3"/>
    <x v="1835"/>
    <d v="2025-08-06T00:00:00"/>
    <x v="13"/>
    <n v="4.3"/>
    <n v="4.3"/>
    <b v="0"/>
    <s v="null"/>
    <s v="No Return"/>
    <n v="1373.00784"/>
    <n v="2025"/>
    <s v="August"/>
    <n v="21.857010000000002"/>
    <n v="85.812989999999999"/>
    <n v="0"/>
    <s v="L"/>
    <x v="3"/>
    <x v="2"/>
    <x v="2"/>
  </r>
  <r>
    <x v="1953"/>
    <x v="1"/>
    <x v="2"/>
    <x v="3"/>
    <s v="XL"/>
    <s v="Purple"/>
    <n v="88.64"/>
    <n v="0"/>
    <x v="1836"/>
    <d v="2025-08-06T00:00:00"/>
    <x v="27"/>
    <s v="null"/>
    <n v="3"/>
    <b v="0"/>
    <s v="null"/>
    <s v="No Return"/>
    <n v="2925.12"/>
    <n v="2025"/>
    <s v="August"/>
    <n v="0"/>
    <n v="88.64"/>
    <n v="0"/>
    <s v="XL"/>
    <x v="0"/>
    <x v="2"/>
    <x v="0"/>
  </r>
  <r>
    <x v="1954"/>
    <x v="2"/>
    <x v="0"/>
    <x v="1"/>
    <s v="null"/>
    <s v="Red"/>
    <n v="17.5"/>
    <n v="14.4"/>
    <x v="1837"/>
    <d v="2025-08-06T00:00:00"/>
    <x v="13"/>
    <n v="3.1"/>
    <n v="3.1"/>
    <b v="0"/>
    <s v="null"/>
    <s v="No Return"/>
    <n v="239.68"/>
    <n v="2025"/>
    <s v="August"/>
    <n v="2.5200000000000005"/>
    <n v="14.98"/>
    <n v="0"/>
    <s v="No Size"/>
    <x v="3"/>
    <x v="2"/>
    <x v="0"/>
  </r>
  <r>
    <x v="1955"/>
    <x v="0"/>
    <x v="4"/>
    <x v="1"/>
    <s v="XL"/>
    <s v="Gray"/>
    <n v="205.37"/>
    <n v="0"/>
    <x v="1838"/>
    <d v="2025-08-06T00:00:00"/>
    <x v="17"/>
    <n v="2"/>
    <n v="2"/>
    <b v="1"/>
    <s v="Damaged"/>
    <s v="Damaged"/>
    <n v="5134.25"/>
    <n v="2025"/>
    <s v="August"/>
    <n v="0"/>
    <n v="205.37"/>
    <n v="1"/>
    <s v="XL"/>
    <x v="2"/>
    <x v="2"/>
    <x v="1"/>
  </r>
  <r>
    <x v="1956"/>
    <x v="5"/>
    <x v="3"/>
    <x v="1"/>
    <s v="XS"/>
    <s v="Beige"/>
    <n v="111.66"/>
    <n v="0"/>
    <x v="1839"/>
    <d v="2025-08-06T00:00:00"/>
    <x v="42"/>
    <n v="1.4"/>
    <n v="1.4"/>
    <b v="0"/>
    <s v="null"/>
    <s v="No Return"/>
    <n v="2903.16"/>
    <n v="2025"/>
    <s v="August"/>
    <n v="0"/>
    <n v="111.66"/>
    <n v="0"/>
    <s v="XS"/>
    <x v="2"/>
    <x v="2"/>
    <x v="3"/>
  </r>
  <r>
    <x v="1957"/>
    <x v="3"/>
    <x v="3"/>
    <x v="3"/>
    <s v="S"/>
    <s v="Pink"/>
    <n v="184.87"/>
    <n v="56.4"/>
    <x v="1840"/>
    <d v="2025-08-06T00:00:00"/>
    <x v="4"/>
    <n v="3.7"/>
    <n v="3.7"/>
    <b v="0"/>
    <s v="null"/>
    <s v="No Return"/>
    <n v="806.03320000000008"/>
    <n v="2025"/>
    <s v="August"/>
    <n v="104.26667999999999"/>
    <n v="80.603320000000011"/>
    <n v="0"/>
    <s v="S"/>
    <x v="3"/>
    <x v="1"/>
    <x v="0"/>
  </r>
  <r>
    <x v="1958"/>
    <x v="4"/>
    <x v="0"/>
    <x v="0"/>
    <s v="L"/>
    <s v="Green"/>
    <n v="84.58"/>
    <n v="0"/>
    <x v="324"/>
    <d v="2025-01-17T00:00:00"/>
    <x v="27"/>
    <n v="4.5"/>
    <n v="4.5"/>
    <b v="0"/>
    <s v="null"/>
    <s v="No Return"/>
    <n v="2791.14"/>
    <n v="2025"/>
    <s v="January"/>
    <n v="0"/>
    <n v="84.58"/>
    <n v="0"/>
    <s v="L"/>
    <x v="0"/>
    <x v="2"/>
    <x v="2"/>
  </r>
  <r>
    <x v="1959"/>
    <x v="4"/>
    <x v="7"/>
    <x v="3"/>
    <s v="XXL"/>
    <s v="White"/>
    <n v="66.739999999999995"/>
    <n v="0"/>
    <x v="1841"/>
    <d v="2025-08-06T00:00:00"/>
    <x v="42"/>
    <n v="4.5999999999999996"/>
    <n v="4.5999999999999996"/>
    <b v="0"/>
    <s v="null"/>
    <s v="No Return"/>
    <n v="1735.2399999999998"/>
    <n v="2025"/>
    <s v="August"/>
    <n v="0"/>
    <n v="66.739999999999995"/>
    <n v="0"/>
    <s v="XXL"/>
    <x v="2"/>
    <x v="2"/>
    <x v="2"/>
  </r>
  <r>
    <x v="1960"/>
    <x v="3"/>
    <x v="4"/>
    <x v="3"/>
    <s v="M"/>
    <s v="Green"/>
    <n v="104.19"/>
    <n v="0"/>
    <x v="1842"/>
    <d v="2025-08-06T00:00:00"/>
    <x v="46"/>
    <n v="4.7"/>
    <n v="4.7"/>
    <b v="0"/>
    <s v="null"/>
    <s v="No Return"/>
    <n v="416.76"/>
    <n v="2025"/>
    <s v="August"/>
    <n v="0"/>
    <n v="104.19"/>
    <n v="0"/>
    <s v="M"/>
    <x v="1"/>
    <x v="1"/>
    <x v="2"/>
  </r>
  <r>
    <x v="1961"/>
    <x v="0"/>
    <x v="1"/>
    <x v="3"/>
    <s v="M"/>
    <s v="Green"/>
    <n v="216.73"/>
    <n v="0"/>
    <x v="1843"/>
    <d v="2025-08-06T00:00:00"/>
    <x v="20"/>
    <n v="2.7"/>
    <n v="2.7"/>
    <b v="1"/>
    <s v="Wrong Item"/>
    <s v="Wrong Item"/>
    <n v="1083.6499999999999"/>
    <n v="2025"/>
    <s v="August"/>
    <n v="0"/>
    <n v="216.73"/>
    <n v="1"/>
    <s v="M"/>
    <x v="1"/>
    <x v="1"/>
    <x v="1"/>
  </r>
  <r>
    <x v="1962"/>
    <x v="5"/>
    <x v="3"/>
    <x v="3"/>
    <s v="XXL"/>
    <s v="Beige"/>
    <n v="87.82"/>
    <n v="0"/>
    <x v="1844"/>
    <d v="2025-08-06T00:00:00"/>
    <x v="47"/>
    <n v="4.2"/>
    <n v="4.2"/>
    <b v="0"/>
    <s v="null"/>
    <s v="No Return"/>
    <n v="2107.6799999999998"/>
    <n v="2025"/>
    <s v="August"/>
    <n v="0"/>
    <n v="87.82"/>
    <n v="0"/>
    <s v="XXL"/>
    <x v="2"/>
    <x v="2"/>
    <x v="2"/>
  </r>
  <r>
    <x v="1963"/>
    <x v="3"/>
    <x v="0"/>
    <x v="3"/>
    <s v="L"/>
    <s v="Green"/>
    <n v="81.59"/>
    <n v="0"/>
    <x v="1845"/>
    <d v="2025-08-06T00:00:00"/>
    <x v="20"/>
    <n v="2.5"/>
    <n v="2.5"/>
    <b v="0"/>
    <s v="null"/>
    <s v="No Return"/>
    <n v="407.95000000000005"/>
    <n v="2025"/>
    <s v="August"/>
    <n v="0"/>
    <n v="81.59"/>
    <n v="0"/>
    <s v="L"/>
    <x v="1"/>
    <x v="1"/>
    <x v="1"/>
  </r>
  <r>
    <x v="1964"/>
    <x v="0"/>
    <x v="6"/>
    <x v="3"/>
    <s v="null"/>
    <s v="Blue"/>
    <n v="93.14"/>
    <n v="32.799999999999997"/>
    <x v="1846"/>
    <d v="2025-08-06T00:00:00"/>
    <x v="41"/>
    <n v="4.5"/>
    <n v="4.5"/>
    <b v="0"/>
    <s v="null"/>
    <s v="No Return"/>
    <n v="2816.5536000000002"/>
    <n v="2025"/>
    <s v="August"/>
    <n v="30.549919999999997"/>
    <n v="62.590080000000007"/>
    <n v="0"/>
    <s v="No Size"/>
    <x v="0"/>
    <x v="0"/>
    <x v="2"/>
  </r>
  <r>
    <x v="1965"/>
    <x v="4"/>
    <x v="6"/>
    <x v="0"/>
    <s v="XS"/>
    <s v="Gray"/>
    <n v="96.73"/>
    <n v="0"/>
    <x v="1847"/>
    <d v="2024-11-09T00:00:00"/>
    <x v="49"/>
    <n v="4.8"/>
    <n v="4.8"/>
    <b v="0"/>
    <s v="null"/>
    <s v="No Return"/>
    <n v="1741.14"/>
    <n v="2024"/>
    <s v="November"/>
    <n v="0"/>
    <n v="96.73"/>
    <n v="0"/>
    <s v="XS"/>
    <x v="3"/>
    <x v="2"/>
    <x v="2"/>
  </r>
  <r>
    <x v="1966"/>
    <x v="2"/>
    <x v="7"/>
    <x v="1"/>
    <s v="null"/>
    <s v="Blue"/>
    <n v="19.34"/>
    <n v="0"/>
    <x v="1848"/>
    <d v="2025-08-06T00:00:00"/>
    <x v="32"/>
    <s v="null"/>
    <n v="3"/>
    <b v="0"/>
    <s v="null"/>
    <s v="No Return"/>
    <n v="367.46"/>
    <n v="2025"/>
    <s v="August"/>
    <n v="0"/>
    <n v="19.34"/>
    <n v="0"/>
    <s v="No Size"/>
    <x v="3"/>
    <x v="2"/>
    <x v="0"/>
  </r>
  <r>
    <x v="1967"/>
    <x v="3"/>
    <x v="0"/>
    <x v="0"/>
    <s v="S"/>
    <s v="Red"/>
    <n v="113.88"/>
    <n v="31.1"/>
    <x v="1849"/>
    <d v="2025-06-10T00:00:00"/>
    <x v="2"/>
    <n v="3.1"/>
    <n v="3.1"/>
    <b v="0"/>
    <s v="null"/>
    <s v="No Return"/>
    <n v="1726.1930400000001"/>
    <n v="2025"/>
    <s v="June"/>
    <n v="35.416679999999999"/>
    <n v="78.46332000000001"/>
    <n v="0"/>
    <s v="S"/>
    <x v="2"/>
    <x v="2"/>
    <x v="0"/>
  </r>
  <r>
    <x v="1968"/>
    <x v="5"/>
    <x v="0"/>
    <x v="0"/>
    <s v="XL"/>
    <s v="Navy"/>
    <n v="90.32"/>
    <n v="0"/>
    <x v="1850"/>
    <d v="2025-03-26T00:00:00"/>
    <x v="44"/>
    <n v="2.8"/>
    <n v="2.8"/>
    <b v="0"/>
    <s v="null"/>
    <s v="No Return"/>
    <n v="3703.12"/>
    <n v="2025"/>
    <s v="March"/>
    <n v="0"/>
    <n v="90.32"/>
    <n v="0"/>
    <s v="XL"/>
    <x v="0"/>
    <x v="0"/>
    <x v="1"/>
  </r>
  <r>
    <x v="1969"/>
    <x v="1"/>
    <x v="2"/>
    <x v="3"/>
    <s v="L"/>
    <s v="Gray"/>
    <n v="38.119999999999997"/>
    <n v="0"/>
    <x v="1432"/>
    <d v="2025-08-06T00:00:00"/>
    <x v="21"/>
    <s v="null"/>
    <n v="3"/>
    <b v="0"/>
    <s v="null"/>
    <s v="No Return"/>
    <n v="1677.28"/>
    <n v="2025"/>
    <s v="August"/>
    <n v="0"/>
    <n v="38.119999999999997"/>
    <n v="0"/>
    <s v="L"/>
    <x v="0"/>
    <x v="0"/>
    <x v="0"/>
  </r>
  <r>
    <x v="1970"/>
    <x v="3"/>
    <x v="2"/>
    <x v="3"/>
    <s v="S"/>
    <s v="Blue"/>
    <n v="175.31"/>
    <n v="0"/>
    <x v="1851"/>
    <d v="2025-08-06T00:00:00"/>
    <x v="28"/>
    <s v="null"/>
    <n v="3"/>
    <b v="0"/>
    <s v="null"/>
    <s v="No Return"/>
    <n v="2279.0300000000002"/>
    <n v="2025"/>
    <s v="August"/>
    <n v="0"/>
    <n v="175.31"/>
    <n v="0"/>
    <s v="S"/>
    <x v="3"/>
    <x v="1"/>
    <x v="0"/>
  </r>
  <r>
    <x v="1971"/>
    <x v="5"/>
    <x v="0"/>
    <x v="0"/>
    <s v="L"/>
    <s v="Red"/>
    <n v="171.92"/>
    <n v="0"/>
    <x v="1852"/>
    <d v="2025-06-08T00:00:00"/>
    <x v="43"/>
    <n v="1.3"/>
    <n v="1.3"/>
    <b v="0"/>
    <s v="null"/>
    <s v="No Return"/>
    <n v="2063.04"/>
    <n v="2025"/>
    <s v="June"/>
    <n v="0"/>
    <n v="171.92"/>
    <n v="0"/>
    <s v="L"/>
    <x v="3"/>
    <x v="1"/>
    <x v="3"/>
  </r>
  <r>
    <x v="1972"/>
    <x v="2"/>
    <x v="6"/>
    <x v="3"/>
    <s v="null"/>
    <s v="Blue"/>
    <n v="35.6"/>
    <n v="0"/>
    <x v="1853"/>
    <d v="2025-08-06T00:00:00"/>
    <x v="47"/>
    <n v="3.1"/>
    <n v="3.1"/>
    <b v="0"/>
    <s v="null"/>
    <s v="No Return"/>
    <n v="854.40000000000009"/>
    <n v="2025"/>
    <s v="August"/>
    <n v="0"/>
    <n v="35.6"/>
    <n v="0"/>
    <s v="No Size"/>
    <x v="2"/>
    <x v="2"/>
    <x v="0"/>
  </r>
  <r>
    <x v="1973"/>
    <x v="4"/>
    <x v="4"/>
    <x v="3"/>
    <s v="M"/>
    <s v="Navy"/>
    <n v="81.7"/>
    <n v="0"/>
    <x v="1854"/>
    <d v="2025-08-06T00:00:00"/>
    <x v="27"/>
    <s v="null"/>
    <n v="3"/>
    <b v="1"/>
    <s v="Wrong Item"/>
    <s v="Wrong Item"/>
    <n v="2696.1"/>
    <n v="2025"/>
    <s v="August"/>
    <n v="0"/>
    <n v="81.7"/>
    <n v="1"/>
    <s v="M"/>
    <x v="0"/>
    <x v="2"/>
    <x v="0"/>
  </r>
  <r>
    <x v="1974"/>
    <x v="4"/>
    <x v="2"/>
    <x v="3"/>
    <s v="null"/>
    <s v="Purple"/>
    <n v="29.7"/>
    <n v="0"/>
    <x v="1855"/>
    <d v="2025-08-06T00:00:00"/>
    <x v="13"/>
    <n v="2.7"/>
    <n v="2.7"/>
    <b v="0"/>
    <s v="null"/>
    <s v="No Return"/>
    <n v="475.2"/>
    <n v="2025"/>
    <s v="August"/>
    <n v="0"/>
    <n v="29.7"/>
    <n v="0"/>
    <s v="No Size"/>
    <x v="3"/>
    <x v="2"/>
    <x v="1"/>
  </r>
  <r>
    <x v="1975"/>
    <x v="0"/>
    <x v="3"/>
    <x v="1"/>
    <s v="S"/>
    <s v="Brown"/>
    <n v="239.65"/>
    <n v="0"/>
    <x v="1856"/>
    <d v="2025-08-06T00:00:00"/>
    <x v="33"/>
    <n v="2.9"/>
    <n v="2.9"/>
    <b v="0"/>
    <s v="null"/>
    <s v="No Return"/>
    <n v="6470.55"/>
    <n v="2025"/>
    <s v="August"/>
    <n v="0"/>
    <n v="239.65"/>
    <n v="0"/>
    <s v="S"/>
    <x v="2"/>
    <x v="2"/>
    <x v="1"/>
  </r>
  <r>
    <x v="1976"/>
    <x v="1"/>
    <x v="4"/>
    <x v="2"/>
    <s v="M"/>
    <s v="Red"/>
    <n v="90.41"/>
    <n v="0"/>
    <x v="1857"/>
    <d v="2025-08-06T00:00:00"/>
    <x v="26"/>
    <s v="null"/>
    <n v="3"/>
    <b v="0"/>
    <s v="null"/>
    <s v="No Return"/>
    <n v="994.51"/>
    <n v="2025"/>
    <s v="August"/>
    <n v="0"/>
    <n v="90.41"/>
    <n v="0"/>
    <s v="M"/>
    <x v="3"/>
    <x v="1"/>
    <x v="0"/>
  </r>
  <r>
    <x v="1977"/>
    <x v="5"/>
    <x v="5"/>
    <x v="1"/>
    <s v="XL"/>
    <s v="White"/>
    <n v="81.78"/>
    <n v="10"/>
    <x v="690"/>
    <d v="2025-08-06T00:00:00"/>
    <x v="47"/>
    <n v="1.2"/>
    <n v="1.2"/>
    <b v="0"/>
    <s v="null"/>
    <s v="No Return"/>
    <n v="1766.4480000000001"/>
    <n v="2025"/>
    <s v="August"/>
    <n v="8.1780000000000008"/>
    <n v="73.602000000000004"/>
    <n v="0"/>
    <s v="XL"/>
    <x v="2"/>
    <x v="2"/>
    <x v="3"/>
  </r>
  <r>
    <x v="1978"/>
    <x v="0"/>
    <x v="7"/>
    <x v="1"/>
    <s v="L"/>
    <s v="Black"/>
    <n v="142.55000000000001"/>
    <n v="0"/>
    <x v="1858"/>
    <d v="2025-08-06T00:00:00"/>
    <x v="30"/>
    <n v="4.5"/>
    <n v="4.5"/>
    <b v="0"/>
    <s v="null"/>
    <s v="No Return"/>
    <n v="2993.55"/>
    <n v="2025"/>
    <s v="August"/>
    <n v="0"/>
    <n v="142.55000000000001"/>
    <n v="0"/>
    <s v="L"/>
    <x v="2"/>
    <x v="2"/>
    <x v="2"/>
  </r>
  <r>
    <x v="1979"/>
    <x v="5"/>
    <x v="6"/>
    <x v="2"/>
    <s v="S"/>
    <s v="Black"/>
    <n v="53.13"/>
    <n v="0"/>
    <x v="1859"/>
    <d v="2025-08-06T00:00:00"/>
    <x v="20"/>
    <n v="4.5999999999999996"/>
    <n v="4.5999999999999996"/>
    <b v="0"/>
    <s v="null"/>
    <s v="No Return"/>
    <n v="265.65000000000003"/>
    <n v="2025"/>
    <s v="August"/>
    <n v="0"/>
    <n v="53.13"/>
    <n v="0"/>
    <s v="S"/>
    <x v="1"/>
    <x v="1"/>
    <x v="2"/>
  </r>
  <r>
    <x v="1980"/>
    <x v="4"/>
    <x v="7"/>
    <x v="3"/>
    <s v="L"/>
    <s v="Navy"/>
    <n v="80.81"/>
    <n v="0"/>
    <x v="1860"/>
    <d v="2025-08-06T00:00:00"/>
    <x v="34"/>
    <n v="4.5999999999999996"/>
    <n v="4.5999999999999996"/>
    <b v="0"/>
    <s v="null"/>
    <s v="No Return"/>
    <n v="1212.1500000000001"/>
    <n v="2025"/>
    <s v="August"/>
    <n v="0"/>
    <n v="80.81"/>
    <n v="0"/>
    <s v="L"/>
    <x v="3"/>
    <x v="1"/>
    <x v="2"/>
  </r>
  <r>
    <x v="1981"/>
    <x v="1"/>
    <x v="1"/>
    <x v="2"/>
    <s v="M"/>
    <s v="Navy"/>
    <n v="89.39"/>
    <n v="0"/>
    <x v="1861"/>
    <d v="2025-08-06T00:00:00"/>
    <x v="27"/>
    <n v="4.2"/>
    <n v="4.2"/>
    <b v="0"/>
    <s v="null"/>
    <s v="No Return"/>
    <n v="2949.87"/>
    <n v="2025"/>
    <s v="August"/>
    <n v="0"/>
    <n v="89.39"/>
    <n v="0"/>
    <s v="M"/>
    <x v="0"/>
    <x v="2"/>
    <x v="2"/>
  </r>
  <r>
    <x v="1982"/>
    <x v="4"/>
    <x v="3"/>
    <x v="3"/>
    <s v="S"/>
    <s v="Blue"/>
    <n v="37.9"/>
    <n v="37.9"/>
    <x v="1862"/>
    <d v="2025-08-06T00:00:00"/>
    <x v="40"/>
    <n v="1.3"/>
    <n v="1.3"/>
    <b v="0"/>
    <s v="null"/>
    <s v="No Return"/>
    <n v="800.22059999999988"/>
    <n v="2025"/>
    <s v="August"/>
    <n v="14.364099999999999"/>
    <n v="23.535899999999998"/>
    <n v="0"/>
    <s v="S"/>
    <x v="0"/>
    <x v="2"/>
    <x v="3"/>
  </r>
  <r>
    <x v="1983"/>
    <x v="2"/>
    <x v="3"/>
    <x v="0"/>
    <s v="null"/>
    <s v="Brown"/>
    <n v="44.49"/>
    <n v="0"/>
    <x v="1863"/>
    <d v="2025-06-27T00:00:00"/>
    <x v="40"/>
    <n v="2.1"/>
    <n v="2.1"/>
    <b v="0"/>
    <s v="null"/>
    <s v="No Return"/>
    <n v="1512.66"/>
    <n v="2025"/>
    <s v="June"/>
    <n v="0"/>
    <n v="44.49"/>
    <n v="0"/>
    <s v="No Size"/>
    <x v="0"/>
    <x v="2"/>
    <x v="1"/>
  </r>
  <r>
    <x v="1984"/>
    <x v="1"/>
    <x v="3"/>
    <x v="3"/>
    <s v="L"/>
    <s v="Beige"/>
    <n v="111.7"/>
    <n v="0"/>
    <x v="1864"/>
    <d v="2025-08-06T00:00:00"/>
    <x v="1"/>
    <s v="null"/>
    <n v="3"/>
    <b v="1"/>
    <s v="Size Issue"/>
    <s v="Size Issue"/>
    <n v="223.4"/>
    <n v="2025"/>
    <s v="August"/>
    <n v="0"/>
    <n v="111.7"/>
    <n v="1"/>
    <s v="L"/>
    <x v="1"/>
    <x v="1"/>
    <x v="0"/>
  </r>
  <r>
    <x v="1985"/>
    <x v="1"/>
    <x v="4"/>
    <x v="0"/>
    <s v="L"/>
    <s v="Navy"/>
    <n v="109.76"/>
    <n v="0"/>
    <x v="230"/>
    <d v="2025-01-12T00:00:00"/>
    <x v="39"/>
    <n v="2"/>
    <n v="2"/>
    <b v="1"/>
    <s v="Quality Issue"/>
    <s v="Quality Issue"/>
    <n v="2524.48"/>
    <n v="2025"/>
    <s v="January"/>
    <n v="0"/>
    <n v="109.76"/>
    <n v="1"/>
    <s v="L"/>
    <x v="2"/>
    <x v="2"/>
    <x v="1"/>
  </r>
  <r>
    <x v="1986"/>
    <x v="2"/>
    <x v="1"/>
    <x v="2"/>
    <s v="null"/>
    <s v="Navy"/>
    <n v="33"/>
    <n v="0"/>
    <x v="1865"/>
    <d v="2025-08-06T00:00:00"/>
    <x v="29"/>
    <n v="4"/>
    <n v="4"/>
    <b v="0"/>
    <s v="null"/>
    <s v="No Return"/>
    <n v="1650"/>
    <n v="2025"/>
    <s v="August"/>
    <n v="0"/>
    <n v="33"/>
    <n v="0"/>
    <s v="No Size"/>
    <x v="0"/>
    <x v="0"/>
    <x v="2"/>
  </r>
  <r>
    <x v="1987"/>
    <x v="3"/>
    <x v="5"/>
    <x v="1"/>
    <s v="M"/>
    <s v="Green"/>
    <n v="150.65"/>
    <n v="8.9"/>
    <x v="1866"/>
    <d v="2025-08-06T00:00:00"/>
    <x v="9"/>
    <n v="3.4"/>
    <n v="3.4"/>
    <b v="0"/>
    <s v="null"/>
    <s v="No Return"/>
    <n v="5901.4124500000007"/>
    <n v="2025"/>
    <s v="August"/>
    <n v="13.407850000000002"/>
    <n v="137.24215000000001"/>
    <n v="0"/>
    <s v="M"/>
    <x v="0"/>
    <x v="0"/>
    <x v="0"/>
  </r>
  <r>
    <x v="1988"/>
    <x v="4"/>
    <x v="0"/>
    <x v="2"/>
    <s v="S"/>
    <s v="Green"/>
    <n v="66.34"/>
    <n v="19"/>
    <x v="1867"/>
    <d v="2025-08-06T00:00:00"/>
    <x v="15"/>
    <n v="1.9"/>
    <n v="1.9"/>
    <b v="0"/>
    <s v="null"/>
    <s v="No Return"/>
    <n v="2256.8868000000002"/>
    <n v="2025"/>
    <s v="August"/>
    <n v="12.604600000000001"/>
    <n v="53.735400000000006"/>
    <n v="0"/>
    <s v="S"/>
    <x v="0"/>
    <x v="0"/>
    <x v="3"/>
  </r>
  <r>
    <x v="1989"/>
    <x v="4"/>
    <x v="6"/>
    <x v="0"/>
    <s v="M"/>
    <s v="Pink"/>
    <n v="27.89"/>
    <n v="17.399999999999999"/>
    <x v="1636"/>
    <d v="2024-09-06T00:00:00"/>
    <x v="9"/>
    <n v="2.1"/>
    <n v="2.1"/>
    <b v="0"/>
    <s v="null"/>
    <s v="No Return"/>
    <n v="990.59702000000004"/>
    <n v="2024"/>
    <s v="September"/>
    <n v="4.8528599999999997"/>
    <n v="23.037140000000001"/>
    <n v="0"/>
    <s v="M"/>
    <x v="0"/>
    <x v="0"/>
    <x v="1"/>
  </r>
  <r>
    <x v="1990"/>
    <x v="2"/>
    <x v="1"/>
    <x v="3"/>
    <s v="null"/>
    <s v="Gray"/>
    <n v="60.18"/>
    <n v="0"/>
    <x v="1868"/>
    <d v="2025-08-06T00:00:00"/>
    <x v="25"/>
    <n v="1.4"/>
    <n v="1.4"/>
    <b v="0"/>
    <s v="null"/>
    <s v="No Return"/>
    <n v="2166.48"/>
    <n v="2025"/>
    <s v="August"/>
    <n v="0"/>
    <n v="60.18"/>
    <n v="0"/>
    <s v="No Size"/>
    <x v="0"/>
    <x v="0"/>
    <x v="3"/>
  </r>
  <r>
    <x v="1991"/>
    <x v="1"/>
    <x v="0"/>
    <x v="2"/>
    <s v="XL"/>
    <s v="Red"/>
    <n v="54.26"/>
    <n v="18.399999999999999"/>
    <x v="1738"/>
    <d v="2025-08-06T00:00:00"/>
    <x v="48"/>
    <n v="2.6"/>
    <n v="2.6"/>
    <b v="0"/>
    <s v="null"/>
    <s v="No Return"/>
    <n v="1284.00864"/>
    <n v="2025"/>
    <s v="August"/>
    <n v="9.9838399999999989"/>
    <n v="44.276160000000004"/>
    <n v="0"/>
    <s v="XL"/>
    <x v="2"/>
    <x v="2"/>
    <x v="1"/>
  </r>
  <r>
    <x v="1992"/>
    <x v="3"/>
    <x v="1"/>
    <x v="0"/>
    <s v="S"/>
    <s v="Red"/>
    <n v="78.44"/>
    <n v="0"/>
    <x v="1869"/>
    <d v="2024-09-20T00:00:00"/>
    <x v="15"/>
    <s v="null"/>
    <n v="3"/>
    <b v="1"/>
    <s v="Quality Issue"/>
    <s v="Quality Issue"/>
    <n v="3294.48"/>
    <n v="2024"/>
    <s v="September"/>
    <n v="0"/>
    <n v="78.44"/>
    <n v="1"/>
    <s v="S"/>
    <x v="0"/>
    <x v="0"/>
    <x v="0"/>
  </r>
  <r>
    <x v="1993"/>
    <x v="0"/>
    <x v="4"/>
    <x v="2"/>
    <s v="XS"/>
    <s v="Black"/>
    <n v="183.05"/>
    <n v="0"/>
    <x v="1870"/>
    <d v="2025-08-06T00:00:00"/>
    <x v="46"/>
    <n v="4.5999999999999996"/>
    <n v="4.5999999999999996"/>
    <b v="0"/>
    <s v="null"/>
    <s v="No Return"/>
    <n v="732.2"/>
    <n v="2025"/>
    <s v="August"/>
    <n v="0"/>
    <n v="183.05"/>
    <n v="0"/>
    <s v="XS"/>
    <x v="1"/>
    <x v="1"/>
    <x v="2"/>
  </r>
  <r>
    <x v="1994"/>
    <x v="3"/>
    <x v="1"/>
    <x v="0"/>
    <s v="M"/>
    <s v="Gray"/>
    <n v="76.3"/>
    <n v="0"/>
    <x v="1871"/>
    <d v="2025-07-03T00:00:00"/>
    <x v="31"/>
    <n v="2.6"/>
    <n v="2.6"/>
    <b v="0"/>
    <s v="null"/>
    <s v="No Return"/>
    <n v="2670.5"/>
    <n v="2025"/>
    <s v="July"/>
    <n v="0"/>
    <n v="76.3"/>
    <n v="0"/>
    <s v="M"/>
    <x v="0"/>
    <x v="2"/>
    <x v="1"/>
  </r>
  <r>
    <x v="1995"/>
    <x v="1"/>
    <x v="0"/>
    <x v="0"/>
    <s v="XS"/>
    <s v="Purple"/>
    <n v="84.21"/>
    <n v="0"/>
    <x v="1872"/>
    <d v="2025-01-15T00:00:00"/>
    <x v="9"/>
    <n v="3.4"/>
    <n v="3.4"/>
    <b v="0"/>
    <s v="null"/>
    <s v="No Return"/>
    <n v="3621.0299999999997"/>
    <n v="2025"/>
    <s v="January"/>
    <n v="0"/>
    <n v="84.21"/>
    <n v="0"/>
    <s v="XS"/>
    <x v="0"/>
    <x v="0"/>
    <x v="0"/>
  </r>
  <r>
    <x v="1996"/>
    <x v="2"/>
    <x v="5"/>
    <x v="0"/>
    <s v="null"/>
    <s v="Gray"/>
    <n v="77.34"/>
    <n v="0"/>
    <x v="1873"/>
    <d v="2025-01-10T00:00:00"/>
    <x v="33"/>
    <s v="null"/>
    <n v="3"/>
    <b v="0"/>
    <s v="null"/>
    <s v="No Return"/>
    <n v="2088.1800000000003"/>
    <n v="2025"/>
    <s v="January"/>
    <n v="0"/>
    <n v="77.34"/>
    <n v="0"/>
    <s v="No Size"/>
    <x v="2"/>
    <x v="2"/>
    <x v="0"/>
  </r>
  <r>
    <x v="1997"/>
    <x v="5"/>
    <x v="0"/>
    <x v="0"/>
    <s v="S"/>
    <s v="Navy"/>
    <n v="122.82"/>
    <n v="45.4"/>
    <x v="1874"/>
    <d v="2024-08-30T00:00:00"/>
    <x v="45"/>
    <n v="3.1"/>
    <n v="3.1"/>
    <b v="0"/>
    <s v="null"/>
    <s v="No Return"/>
    <n v="603.53747999999996"/>
    <n v="2024"/>
    <s v="August"/>
    <n v="55.760279999999995"/>
    <n v="67.059719999999999"/>
    <n v="0"/>
    <s v="S"/>
    <x v="1"/>
    <x v="1"/>
    <x v="0"/>
  </r>
  <r>
    <x v="1998"/>
    <x v="5"/>
    <x v="3"/>
    <x v="1"/>
    <s v="XXL"/>
    <s v="Blue"/>
    <n v="103.85"/>
    <n v="0"/>
    <x v="1875"/>
    <d v="2025-08-06T00:00:00"/>
    <x v="42"/>
    <n v="3.1"/>
    <n v="3.1"/>
    <b v="0"/>
    <s v="null"/>
    <s v="No Return"/>
    <n v="2700.1"/>
    <n v="2025"/>
    <s v="August"/>
    <n v="0"/>
    <n v="103.85"/>
    <n v="0"/>
    <s v="XXL"/>
    <x v="2"/>
    <x v="2"/>
    <x v="0"/>
  </r>
  <r>
    <x v="1999"/>
    <x v="4"/>
    <x v="4"/>
    <x v="2"/>
    <s v="XXL"/>
    <s v="Red"/>
    <n v="117.73"/>
    <n v="41.3"/>
    <x v="292"/>
    <d v="2025-08-06T00:00:00"/>
    <x v="38"/>
    <s v="null"/>
    <n v="3"/>
    <b v="0"/>
    <s v="null"/>
    <s v="No Return"/>
    <n v="552.86008000000004"/>
    <n v="2025"/>
    <s v="August"/>
    <n v="48.622489999999999"/>
    <n v="69.107510000000005"/>
    <n v="0"/>
    <s v="XXL"/>
    <x v="1"/>
    <x v="1"/>
    <x v="0"/>
  </r>
  <r>
    <x v="2000"/>
    <x v="5"/>
    <x v="7"/>
    <x v="2"/>
    <s v="XL"/>
    <s v="Green"/>
    <n v="115.98"/>
    <n v="0"/>
    <x v="1876"/>
    <d v="2025-08-06T00:00:00"/>
    <x v="15"/>
    <n v="3.7"/>
    <n v="3.7"/>
    <b v="0"/>
    <s v="null"/>
    <s v="No Return"/>
    <n v="4871.16"/>
    <n v="2025"/>
    <s v="August"/>
    <n v="0"/>
    <n v="115.98"/>
    <n v="0"/>
    <s v="XL"/>
    <x v="0"/>
    <x v="0"/>
    <x v="0"/>
  </r>
  <r>
    <x v="2001"/>
    <x v="5"/>
    <x v="0"/>
    <x v="2"/>
    <s v="L"/>
    <s v="Navy"/>
    <n v="175.43"/>
    <n v="0"/>
    <x v="1877"/>
    <d v="2025-08-06T00:00:00"/>
    <x v="8"/>
    <n v="1.8"/>
    <n v="1.8"/>
    <b v="1"/>
    <s v="Color Mismatch"/>
    <s v="Color Mismatch"/>
    <n v="526.29"/>
    <n v="2025"/>
    <s v="August"/>
    <n v="0"/>
    <n v="175.43"/>
    <n v="1"/>
    <s v="L"/>
    <x v="1"/>
    <x v="1"/>
    <x v="3"/>
  </r>
  <r>
    <x v="2002"/>
    <x v="0"/>
    <x v="6"/>
    <x v="0"/>
    <s v="S"/>
    <s v="Green"/>
    <n v="162.81"/>
    <n v="0"/>
    <x v="1878"/>
    <d v="2025-01-10T00:00:00"/>
    <x v="24"/>
    <n v="2.1"/>
    <n v="2.1"/>
    <b v="0"/>
    <s v="null"/>
    <s v="No Return"/>
    <n v="6512.4"/>
    <n v="2025"/>
    <s v="January"/>
    <n v="0"/>
    <n v="162.81"/>
    <n v="0"/>
    <s v="S"/>
    <x v="0"/>
    <x v="0"/>
    <x v="1"/>
  </r>
  <r>
    <x v="2003"/>
    <x v="5"/>
    <x v="1"/>
    <x v="0"/>
    <s v="L"/>
    <s v="Purple"/>
    <n v="146.68"/>
    <n v="0"/>
    <x v="1879"/>
    <d v="2024-08-07T00:00:00"/>
    <x v="38"/>
    <s v="null"/>
    <n v="3"/>
    <b v="0"/>
    <s v="null"/>
    <s v="No Return"/>
    <n v="1173.44"/>
    <n v="2024"/>
    <s v="August"/>
    <n v="0"/>
    <n v="146.68"/>
    <n v="0"/>
    <s v="L"/>
    <x v="1"/>
    <x v="1"/>
    <x v="0"/>
  </r>
  <r>
    <x v="2004"/>
    <x v="5"/>
    <x v="4"/>
    <x v="2"/>
    <s v="L"/>
    <s v="Pink"/>
    <n v="82.9"/>
    <n v="42.2"/>
    <x v="296"/>
    <d v="2025-08-06T00:00:00"/>
    <x v="46"/>
    <n v="2.1"/>
    <n v="2.1"/>
    <b v="0"/>
    <s v="null"/>
    <s v="No Return"/>
    <n v="191.66479999999999"/>
    <n v="2025"/>
    <s v="August"/>
    <n v="34.983800000000009"/>
    <n v="47.916199999999996"/>
    <n v="0"/>
    <s v="L"/>
    <x v="1"/>
    <x v="1"/>
    <x v="1"/>
  </r>
  <r>
    <x v="2005"/>
    <x v="1"/>
    <x v="0"/>
    <x v="2"/>
    <s v="XS"/>
    <s v="White"/>
    <n v="92.9"/>
    <n v="0"/>
    <x v="1880"/>
    <d v="2025-08-06T00:00:00"/>
    <x v="35"/>
    <s v="null"/>
    <n v="3"/>
    <b v="0"/>
    <s v="null"/>
    <s v="No Return"/>
    <n v="2787"/>
    <n v="2025"/>
    <s v="August"/>
    <n v="0"/>
    <n v="92.9"/>
    <n v="0"/>
    <s v="XS"/>
    <x v="0"/>
    <x v="2"/>
    <x v="0"/>
  </r>
  <r>
    <x v="2006"/>
    <x v="5"/>
    <x v="2"/>
    <x v="1"/>
    <s v="XXL"/>
    <s v="Blue"/>
    <n v="133.88999999999999"/>
    <n v="5.7"/>
    <x v="1881"/>
    <d v="2025-08-06T00:00:00"/>
    <x v="12"/>
    <n v="3.4"/>
    <n v="3.4"/>
    <b v="1"/>
    <s v="Size Issue"/>
    <s v="Size Issue"/>
    <n v="2146.3905899999995"/>
    <n v="2025"/>
    <s v="August"/>
    <n v="7.6317299999999992"/>
    <n v="126.25826999999998"/>
    <n v="1"/>
    <s v="XXL"/>
    <x v="3"/>
    <x v="2"/>
    <x v="0"/>
  </r>
  <r>
    <x v="2007"/>
    <x v="5"/>
    <x v="5"/>
    <x v="1"/>
    <s v="XXL"/>
    <s v="Beige"/>
    <n v="89.1"/>
    <n v="0"/>
    <x v="1882"/>
    <d v="2025-08-06T00:00:00"/>
    <x v="38"/>
    <n v="2.2000000000000002"/>
    <n v="2.2000000000000002"/>
    <b v="0"/>
    <s v="null"/>
    <s v="No Return"/>
    <n v="712.8"/>
    <n v="2025"/>
    <s v="August"/>
    <n v="0"/>
    <n v="89.1"/>
    <n v="0"/>
    <s v="XXL"/>
    <x v="1"/>
    <x v="1"/>
    <x v="1"/>
  </r>
  <r>
    <x v="2008"/>
    <x v="0"/>
    <x v="2"/>
    <x v="1"/>
    <s v="XL"/>
    <s v="Beige"/>
    <n v="175.62"/>
    <n v="3.2"/>
    <x v="1883"/>
    <d v="2025-08-06T00:00:00"/>
    <x v="16"/>
    <s v="null"/>
    <n v="3"/>
    <b v="0"/>
    <s v="null"/>
    <s v="No Return"/>
    <n v="7820.0073599999996"/>
    <n v="2025"/>
    <s v="August"/>
    <n v="5.6198399999999999"/>
    <n v="170.00015999999999"/>
    <n v="0"/>
    <s v="XL"/>
    <x v="0"/>
    <x v="0"/>
    <x v="0"/>
  </r>
  <r>
    <x v="2009"/>
    <x v="5"/>
    <x v="4"/>
    <x v="3"/>
    <s v="L"/>
    <s v="Black"/>
    <n v="154.02000000000001"/>
    <n v="0"/>
    <x v="1884"/>
    <d v="2025-08-06T00:00:00"/>
    <x v="30"/>
    <n v="3.3"/>
    <n v="3.3"/>
    <b v="0"/>
    <s v="null"/>
    <s v="No Return"/>
    <n v="3234.42"/>
    <n v="2025"/>
    <s v="August"/>
    <n v="0"/>
    <n v="154.02000000000001"/>
    <n v="0"/>
    <s v="L"/>
    <x v="2"/>
    <x v="2"/>
    <x v="0"/>
  </r>
  <r>
    <x v="2010"/>
    <x v="0"/>
    <x v="0"/>
    <x v="2"/>
    <s v="S"/>
    <s v="Beige"/>
    <n v="215.1"/>
    <n v="0"/>
    <x v="1885"/>
    <d v="2025-08-06T00:00:00"/>
    <x v="13"/>
    <n v="2.5"/>
    <n v="2.5"/>
    <b v="0"/>
    <s v="null"/>
    <s v="No Return"/>
    <n v="3441.6"/>
    <n v="2025"/>
    <s v="August"/>
    <n v="0"/>
    <n v="215.1"/>
    <n v="0"/>
    <s v="S"/>
    <x v="3"/>
    <x v="2"/>
    <x v="1"/>
  </r>
  <r>
    <x v="2011"/>
    <x v="1"/>
    <x v="5"/>
    <x v="2"/>
    <s v="M"/>
    <s v="Brown"/>
    <n v="40.28"/>
    <n v="0"/>
    <x v="1886"/>
    <d v="2025-08-06T00:00:00"/>
    <x v="31"/>
    <n v="3.8"/>
    <n v="3.8"/>
    <b v="0"/>
    <s v="null"/>
    <s v="No Return"/>
    <n v="1409.8"/>
    <n v="2025"/>
    <s v="August"/>
    <n v="0"/>
    <n v="40.28"/>
    <n v="0"/>
    <s v="M"/>
    <x v="0"/>
    <x v="2"/>
    <x v="0"/>
  </r>
  <r>
    <x v="2012"/>
    <x v="2"/>
    <x v="7"/>
    <x v="2"/>
    <s v="null"/>
    <s v="Gray"/>
    <n v="25.95"/>
    <n v="18.8"/>
    <x v="1887"/>
    <d v="2025-08-06T00:00:00"/>
    <x v="14"/>
    <n v="4"/>
    <n v="4"/>
    <b v="0"/>
    <s v="null"/>
    <s v="No Return"/>
    <n v="21.071400000000001"/>
    <n v="2025"/>
    <s v="August"/>
    <n v="4.8785999999999996"/>
    <n v="21.071400000000001"/>
    <n v="0"/>
    <s v="No Size"/>
    <x v="1"/>
    <x v="1"/>
    <x v="2"/>
  </r>
  <r>
    <x v="2013"/>
    <x v="2"/>
    <x v="1"/>
    <x v="2"/>
    <s v="null"/>
    <s v="Navy"/>
    <n v="21.26"/>
    <n v="50.7"/>
    <x v="1888"/>
    <d v="2025-08-06T00:00:00"/>
    <x v="10"/>
    <n v="4.3"/>
    <n v="4.3"/>
    <b v="0"/>
    <s v="null"/>
    <s v="No Return"/>
    <n v="408.76602000000003"/>
    <n v="2025"/>
    <s v="August"/>
    <n v="10.778820000000001"/>
    <n v="10.48118"/>
    <n v="0"/>
    <s v="No Size"/>
    <x v="0"/>
    <x v="0"/>
    <x v="2"/>
  </r>
  <r>
    <x v="2014"/>
    <x v="5"/>
    <x v="0"/>
    <x v="0"/>
    <s v="XS"/>
    <s v="Blue"/>
    <n v="146.07"/>
    <n v="0"/>
    <x v="1889"/>
    <d v="2025-07-09T00:00:00"/>
    <x v="27"/>
    <n v="3.7"/>
    <n v="3.7"/>
    <b v="0"/>
    <s v="null"/>
    <s v="No Return"/>
    <n v="4820.3099999999995"/>
    <n v="2025"/>
    <s v="July"/>
    <n v="0"/>
    <n v="146.07"/>
    <n v="0"/>
    <s v="XS"/>
    <x v="0"/>
    <x v="2"/>
    <x v="0"/>
  </r>
  <r>
    <x v="2015"/>
    <x v="5"/>
    <x v="5"/>
    <x v="0"/>
    <s v="S"/>
    <s v="Gray"/>
    <n v="135.97"/>
    <n v="0"/>
    <x v="1890"/>
    <d v="2024-09-10T00:00:00"/>
    <x v="35"/>
    <n v="1.1000000000000001"/>
    <n v="1.1000000000000001"/>
    <b v="0"/>
    <s v="null"/>
    <s v="No Return"/>
    <n v="4079.1"/>
    <n v="2024"/>
    <s v="September"/>
    <n v="0"/>
    <n v="135.97"/>
    <n v="0"/>
    <s v="S"/>
    <x v="0"/>
    <x v="2"/>
    <x v="3"/>
  </r>
  <r>
    <x v="2016"/>
    <x v="3"/>
    <x v="0"/>
    <x v="0"/>
    <s v="L"/>
    <s v="Green"/>
    <n v="84.88"/>
    <n v="7.4"/>
    <x v="1891"/>
    <d v="2025-03-26T00:00:00"/>
    <x v="15"/>
    <n v="3.4"/>
    <n v="3.4"/>
    <b v="0"/>
    <s v="null"/>
    <s v="No Return"/>
    <n v="3301.1529599999999"/>
    <n v="2025"/>
    <s v="March"/>
    <n v="6.2811200000000005"/>
    <n v="78.598879999999994"/>
    <n v="0"/>
    <s v="L"/>
    <x v="0"/>
    <x v="0"/>
    <x v="0"/>
  </r>
  <r>
    <x v="2017"/>
    <x v="3"/>
    <x v="4"/>
    <x v="1"/>
    <s v="XS"/>
    <s v="Beige"/>
    <n v="159.25"/>
    <n v="5.5"/>
    <x v="1892"/>
    <d v="2025-08-06T00:00:00"/>
    <x v="38"/>
    <s v="null"/>
    <n v="3"/>
    <b v="0"/>
    <s v="null"/>
    <s v="No Return"/>
    <n v="1203.9299999999998"/>
    <n v="2025"/>
    <s v="August"/>
    <n v="8.7587500000000009"/>
    <n v="150.49124999999998"/>
    <n v="0"/>
    <s v="XS"/>
    <x v="1"/>
    <x v="1"/>
    <x v="0"/>
  </r>
  <r>
    <x v="2018"/>
    <x v="4"/>
    <x v="5"/>
    <x v="1"/>
    <s v="M"/>
    <s v="Brown"/>
    <n v="84.29"/>
    <n v="0"/>
    <x v="1893"/>
    <d v="2025-08-06T00:00:00"/>
    <x v="46"/>
    <n v="2.8"/>
    <n v="2.8"/>
    <b v="0"/>
    <s v="null"/>
    <s v="No Return"/>
    <n v="337.16"/>
    <n v="2025"/>
    <s v="August"/>
    <n v="0"/>
    <n v="84.29"/>
    <n v="0"/>
    <s v="M"/>
    <x v="1"/>
    <x v="1"/>
    <x v="1"/>
  </r>
  <r>
    <x v="2019"/>
    <x v="2"/>
    <x v="7"/>
    <x v="1"/>
    <s v="null"/>
    <s v="Red"/>
    <n v="38.86"/>
    <n v="0"/>
    <x v="1894"/>
    <d v="2025-08-06T00:00:00"/>
    <x v="21"/>
    <s v="null"/>
    <n v="3"/>
    <b v="0"/>
    <s v="null"/>
    <s v="No Return"/>
    <n v="1709.84"/>
    <n v="2025"/>
    <s v="August"/>
    <n v="0"/>
    <n v="38.86"/>
    <n v="0"/>
    <s v="No Size"/>
    <x v="0"/>
    <x v="0"/>
    <x v="0"/>
  </r>
  <r>
    <x v="2020"/>
    <x v="1"/>
    <x v="2"/>
    <x v="3"/>
    <s v="M"/>
    <s v="Blue"/>
    <n v="38.72"/>
    <n v="0"/>
    <x v="1895"/>
    <d v="2025-08-06T00:00:00"/>
    <x v="31"/>
    <n v="4"/>
    <n v="4"/>
    <b v="0"/>
    <s v="null"/>
    <s v="No Return"/>
    <n v="1355.2"/>
    <n v="2025"/>
    <s v="August"/>
    <n v="0"/>
    <n v="38.72"/>
    <n v="0"/>
    <s v="M"/>
    <x v="0"/>
    <x v="2"/>
    <x v="2"/>
  </r>
  <r>
    <x v="2021"/>
    <x v="5"/>
    <x v="0"/>
    <x v="1"/>
    <s v="XS"/>
    <s v="Black"/>
    <n v="177.1"/>
    <n v="0"/>
    <x v="1896"/>
    <d v="2025-08-06T00:00:00"/>
    <x v="37"/>
    <n v="1.6"/>
    <n v="1.6"/>
    <b v="0"/>
    <s v="null"/>
    <s v="No Return"/>
    <n v="8677.9"/>
    <n v="2025"/>
    <s v="August"/>
    <n v="0"/>
    <n v="177.1"/>
    <n v="0"/>
    <s v="XS"/>
    <x v="0"/>
    <x v="0"/>
    <x v="3"/>
  </r>
  <r>
    <x v="2022"/>
    <x v="4"/>
    <x v="7"/>
    <x v="0"/>
    <s v="XS"/>
    <s v="Gray"/>
    <n v="31.49"/>
    <n v="0"/>
    <x v="1560"/>
    <d v="2024-10-19T00:00:00"/>
    <x v="18"/>
    <s v="null"/>
    <n v="3"/>
    <b v="0"/>
    <s v="null"/>
    <s v="No Return"/>
    <n v="881.71999999999991"/>
    <n v="2024"/>
    <s v="October"/>
    <n v="0"/>
    <n v="31.49"/>
    <n v="0"/>
    <s v="XS"/>
    <x v="2"/>
    <x v="2"/>
    <x v="0"/>
  </r>
  <r>
    <x v="2023"/>
    <x v="1"/>
    <x v="1"/>
    <x v="3"/>
    <s v="null"/>
    <s v="Pink"/>
    <n v="118.14"/>
    <n v="0"/>
    <x v="1897"/>
    <d v="2025-08-06T00:00:00"/>
    <x v="27"/>
    <n v="2.4"/>
    <n v="2.4"/>
    <b v="0"/>
    <s v="null"/>
    <s v="No Return"/>
    <n v="3898.62"/>
    <n v="2025"/>
    <s v="August"/>
    <n v="0"/>
    <n v="118.14"/>
    <n v="0"/>
    <s v="No Size"/>
    <x v="0"/>
    <x v="2"/>
    <x v="1"/>
  </r>
  <r>
    <x v="2024"/>
    <x v="1"/>
    <x v="6"/>
    <x v="0"/>
    <s v="S"/>
    <s v="Green"/>
    <n v="26.51"/>
    <n v="24"/>
    <x v="1898"/>
    <d v="2025-05-24T00:00:00"/>
    <x v="14"/>
    <n v="4.7"/>
    <n v="4.7"/>
    <b v="0"/>
    <s v="null"/>
    <s v="No Return"/>
    <n v="20.147600000000001"/>
    <n v="2025"/>
    <s v="May"/>
    <n v="6.3624000000000001"/>
    <n v="20.147600000000001"/>
    <n v="0"/>
    <s v="S"/>
    <x v="1"/>
    <x v="1"/>
    <x v="2"/>
  </r>
  <r>
    <x v="2025"/>
    <x v="1"/>
    <x v="7"/>
    <x v="2"/>
    <s v="L"/>
    <s v="Blue"/>
    <n v="29.61"/>
    <n v="0"/>
    <x v="1899"/>
    <d v="2025-08-06T00:00:00"/>
    <x v="45"/>
    <n v="1"/>
    <n v="1"/>
    <b v="0"/>
    <s v="null"/>
    <s v="No Return"/>
    <n v="266.49"/>
    <n v="2025"/>
    <s v="August"/>
    <n v="0"/>
    <n v="29.61"/>
    <n v="0"/>
    <s v="L"/>
    <x v="1"/>
    <x v="1"/>
    <x v="3"/>
  </r>
  <r>
    <x v="2026"/>
    <x v="0"/>
    <x v="5"/>
    <x v="3"/>
    <s v="S"/>
    <s v="Gray"/>
    <n v="244.13"/>
    <n v="0"/>
    <x v="1900"/>
    <d v="2025-08-06T00:00:00"/>
    <x v="1"/>
    <n v="3.5"/>
    <n v="3.5"/>
    <b v="1"/>
    <s v="Size Issue"/>
    <s v="Size Issue"/>
    <n v="488.26"/>
    <n v="2025"/>
    <s v="August"/>
    <n v="0"/>
    <n v="244.13"/>
    <n v="1"/>
    <s v="S"/>
    <x v="1"/>
    <x v="1"/>
    <x v="0"/>
  </r>
  <r>
    <x v="2027"/>
    <x v="2"/>
    <x v="6"/>
    <x v="0"/>
    <s v="null"/>
    <s v="White"/>
    <n v="16.54"/>
    <n v="0"/>
    <x v="1901"/>
    <d v="2025-04-26T00:00:00"/>
    <x v="35"/>
    <s v="null"/>
    <n v="3"/>
    <b v="0"/>
    <s v="null"/>
    <s v="No Return"/>
    <n v="496.2"/>
    <n v="2025"/>
    <s v="April"/>
    <n v="0"/>
    <n v="16.54"/>
    <n v="0"/>
    <s v="No Size"/>
    <x v="0"/>
    <x v="2"/>
    <x v="0"/>
  </r>
  <r>
    <x v="2028"/>
    <x v="1"/>
    <x v="0"/>
    <x v="2"/>
    <s v="S"/>
    <s v="White"/>
    <n v="100.98"/>
    <n v="0"/>
    <x v="105"/>
    <d v="2025-08-06T00:00:00"/>
    <x v="44"/>
    <s v="null"/>
    <n v="3"/>
    <b v="0"/>
    <s v="null"/>
    <s v="No Return"/>
    <n v="4140.18"/>
    <n v="2025"/>
    <s v="August"/>
    <n v="0"/>
    <n v="100.98"/>
    <n v="0"/>
    <s v="S"/>
    <x v="0"/>
    <x v="0"/>
    <x v="0"/>
  </r>
  <r>
    <x v="2029"/>
    <x v="0"/>
    <x v="1"/>
    <x v="1"/>
    <s v="null"/>
    <s v="Gray"/>
    <n v="175.42"/>
    <n v="0"/>
    <x v="1902"/>
    <d v="2025-08-06T00:00:00"/>
    <x v="20"/>
    <n v="3.6"/>
    <n v="3.6"/>
    <b v="0"/>
    <s v="null"/>
    <s v="No Return"/>
    <n v="877.09999999999991"/>
    <n v="2025"/>
    <s v="August"/>
    <n v="0"/>
    <n v="175.42"/>
    <n v="0"/>
    <s v="No Size"/>
    <x v="1"/>
    <x v="1"/>
    <x v="0"/>
  </r>
  <r>
    <x v="2030"/>
    <x v="5"/>
    <x v="5"/>
    <x v="0"/>
    <s v="XXL"/>
    <s v="Pink"/>
    <n v="133.15"/>
    <n v="20.3"/>
    <x v="1903"/>
    <d v="2025-06-03T00:00:00"/>
    <x v="45"/>
    <n v="3.2"/>
    <n v="3.2"/>
    <b v="0"/>
    <s v="null"/>
    <s v="No Return"/>
    <n v="955.08494999999994"/>
    <n v="2025"/>
    <s v="June"/>
    <n v="27.029450000000004"/>
    <n v="106.12054999999999"/>
    <n v="0"/>
    <s v="XXL"/>
    <x v="1"/>
    <x v="1"/>
    <x v="0"/>
  </r>
  <r>
    <x v="2031"/>
    <x v="5"/>
    <x v="1"/>
    <x v="2"/>
    <s v="null"/>
    <s v="Pink"/>
    <n v="94.21"/>
    <n v="44.7"/>
    <x v="1904"/>
    <d v="2025-08-06T00:00:00"/>
    <x v="3"/>
    <n v="4.3"/>
    <n v="4.3"/>
    <b v="0"/>
    <s v="null"/>
    <s v="No Return"/>
    <n v="2500.7102399999994"/>
    <n v="2025"/>
    <s v="August"/>
    <n v="42.111869999999996"/>
    <n v="52.098129999999991"/>
    <n v="0"/>
    <s v="No Size"/>
    <x v="0"/>
    <x v="0"/>
    <x v="2"/>
  </r>
  <r>
    <x v="2032"/>
    <x v="1"/>
    <x v="7"/>
    <x v="1"/>
    <s v="M"/>
    <s v="Pink"/>
    <n v="115.44"/>
    <n v="0"/>
    <x v="1905"/>
    <d v="2025-08-06T00:00:00"/>
    <x v="30"/>
    <n v="1.2"/>
    <n v="1.2"/>
    <b v="0"/>
    <s v="null"/>
    <s v="No Return"/>
    <n v="2424.2399999999998"/>
    <n v="2025"/>
    <s v="August"/>
    <n v="0"/>
    <n v="115.44"/>
    <n v="0"/>
    <s v="M"/>
    <x v="2"/>
    <x v="2"/>
    <x v="3"/>
  </r>
  <r>
    <x v="2033"/>
    <x v="0"/>
    <x v="0"/>
    <x v="0"/>
    <s v="S"/>
    <s v="White"/>
    <n v="194.39"/>
    <n v="26.5"/>
    <x v="1566"/>
    <d v="2025-04-15T00:00:00"/>
    <x v="43"/>
    <n v="1.2"/>
    <n v="1.2"/>
    <b v="0"/>
    <s v="null"/>
    <s v="No Return"/>
    <n v="1714.5197999999998"/>
    <n v="2025"/>
    <s v="April"/>
    <n v="51.513349999999996"/>
    <n v="142.87664999999998"/>
    <n v="0"/>
    <s v="S"/>
    <x v="3"/>
    <x v="1"/>
    <x v="3"/>
  </r>
  <r>
    <x v="2034"/>
    <x v="3"/>
    <x v="2"/>
    <x v="0"/>
    <s v="L"/>
    <s v="White"/>
    <n v="132.38999999999999"/>
    <n v="27.6"/>
    <x v="1661"/>
    <d v="2024-10-31T00:00:00"/>
    <x v="13"/>
    <s v="null"/>
    <n v="3"/>
    <b v="0"/>
    <s v="null"/>
    <s v="No Return"/>
    <n v="1533.6057599999997"/>
    <n v="2024"/>
    <s v="October"/>
    <n v="36.539639999999999"/>
    <n v="95.850359999999981"/>
    <n v="0"/>
    <s v="L"/>
    <x v="3"/>
    <x v="2"/>
    <x v="0"/>
  </r>
  <r>
    <x v="2035"/>
    <x v="2"/>
    <x v="1"/>
    <x v="0"/>
    <s v="null"/>
    <s v="Red"/>
    <n v="52.54"/>
    <n v="14.6"/>
    <x v="1906"/>
    <d v="2024-09-17T00:00:00"/>
    <x v="11"/>
    <n v="1.4"/>
    <n v="1.4"/>
    <b v="0"/>
    <s v="null"/>
    <s v="No Return"/>
    <n v="314.08411999999998"/>
    <n v="2024"/>
    <s v="September"/>
    <n v="7.6708399999999992"/>
    <n v="44.869160000000001"/>
    <n v="0"/>
    <s v="No Size"/>
    <x v="1"/>
    <x v="1"/>
    <x v="3"/>
  </r>
  <r>
    <x v="2036"/>
    <x v="5"/>
    <x v="1"/>
    <x v="0"/>
    <s v="XL"/>
    <s v="Black"/>
    <n v="165.01"/>
    <n v="41.2"/>
    <x v="1907"/>
    <d v="2024-10-19T00:00:00"/>
    <x v="2"/>
    <s v="null"/>
    <n v="3"/>
    <b v="0"/>
    <s v="null"/>
    <s v="No Return"/>
    <n v="2134.5693599999995"/>
    <n v="2024"/>
    <s v="October"/>
    <n v="67.984120000000004"/>
    <n v="97.025879999999987"/>
    <n v="0"/>
    <s v="XL"/>
    <x v="2"/>
    <x v="2"/>
    <x v="0"/>
  </r>
  <r>
    <x v="2037"/>
    <x v="2"/>
    <x v="5"/>
    <x v="0"/>
    <s v="null"/>
    <s v="Purple"/>
    <n v="42.94"/>
    <n v="34.299999999999997"/>
    <x v="1908"/>
    <d v="2024-12-22T00:00:00"/>
    <x v="44"/>
    <s v="null"/>
    <n v="3"/>
    <b v="0"/>
    <s v="null"/>
    <s v="No Return"/>
    <n v="1156.6747800000001"/>
    <n v="2024"/>
    <s v="December"/>
    <n v="14.728419999999998"/>
    <n v="28.211580000000001"/>
    <n v="0"/>
    <s v="No Size"/>
    <x v="0"/>
    <x v="0"/>
    <x v="0"/>
  </r>
  <r>
    <x v="2038"/>
    <x v="1"/>
    <x v="1"/>
    <x v="2"/>
    <s v="XL"/>
    <s v="Beige"/>
    <n v="72.78"/>
    <n v="0"/>
    <x v="1909"/>
    <d v="2025-08-06T00:00:00"/>
    <x v="37"/>
    <n v="3.1"/>
    <n v="3.1"/>
    <b v="0"/>
    <s v="null"/>
    <s v="No Return"/>
    <n v="3566.2200000000003"/>
    <n v="2025"/>
    <s v="August"/>
    <n v="0"/>
    <n v="72.78"/>
    <n v="0"/>
    <s v="XL"/>
    <x v="0"/>
    <x v="0"/>
    <x v="0"/>
  </r>
  <r>
    <x v="2039"/>
    <x v="3"/>
    <x v="1"/>
    <x v="2"/>
    <s v="S"/>
    <s v="Red"/>
    <n v="189.32"/>
    <n v="0"/>
    <x v="1910"/>
    <d v="2025-08-06T00:00:00"/>
    <x v="31"/>
    <n v="2.5"/>
    <n v="2.5"/>
    <b v="0"/>
    <s v="null"/>
    <s v="No Return"/>
    <n v="6626.2"/>
    <n v="2025"/>
    <s v="August"/>
    <n v="0"/>
    <n v="189.32"/>
    <n v="0"/>
    <s v="S"/>
    <x v="0"/>
    <x v="2"/>
    <x v="1"/>
  </r>
  <r>
    <x v="2040"/>
    <x v="5"/>
    <x v="5"/>
    <x v="3"/>
    <s v="XL"/>
    <s v="White"/>
    <n v="157"/>
    <n v="55.7"/>
    <x v="1911"/>
    <d v="2025-08-06T00:00:00"/>
    <x v="19"/>
    <n v="2.1"/>
    <n v="2.1"/>
    <b v="0"/>
    <s v="null"/>
    <s v="No Return"/>
    <n v="417.30599999999993"/>
    <n v="2025"/>
    <s v="August"/>
    <n v="87.449000000000012"/>
    <n v="69.550999999999988"/>
    <n v="0"/>
    <s v="XL"/>
    <x v="1"/>
    <x v="1"/>
    <x v="1"/>
  </r>
  <r>
    <x v="2041"/>
    <x v="1"/>
    <x v="6"/>
    <x v="0"/>
    <s v="S"/>
    <s v="Purple"/>
    <n v="28.73"/>
    <n v="26.4"/>
    <x v="1912"/>
    <d v="2024-10-10T00:00:00"/>
    <x v="6"/>
    <n v="2.2999999999999998"/>
    <n v="2.2999999999999998"/>
    <b v="1"/>
    <s v="Size Issue"/>
    <s v="Size Issue"/>
    <n v="993.82816000000003"/>
    <n v="2024"/>
    <s v="October"/>
    <n v="7.5847200000000008"/>
    <n v="21.14528"/>
    <n v="1"/>
    <s v="S"/>
    <x v="0"/>
    <x v="0"/>
    <x v="1"/>
  </r>
  <r>
    <x v="2042"/>
    <x v="0"/>
    <x v="7"/>
    <x v="1"/>
    <s v="L"/>
    <s v="Gray"/>
    <n v="144.63999999999999"/>
    <n v="0"/>
    <x v="1913"/>
    <d v="2025-08-06T00:00:00"/>
    <x v="50"/>
    <n v="4.5"/>
    <n v="4.5"/>
    <b v="0"/>
    <s v="null"/>
    <s v="No Return"/>
    <n v="0"/>
    <n v="2025"/>
    <s v="August"/>
    <n v="0"/>
    <n v="144.63999999999999"/>
    <n v="0"/>
    <s v="L"/>
    <x v="1"/>
    <x v="1"/>
    <x v="2"/>
  </r>
  <r>
    <x v="2043"/>
    <x v="3"/>
    <x v="2"/>
    <x v="2"/>
    <s v="L"/>
    <s v="Blue"/>
    <n v="180.99"/>
    <n v="0"/>
    <x v="1914"/>
    <d v="2025-08-06T00:00:00"/>
    <x v="50"/>
    <n v="4.5"/>
    <n v="4.5"/>
    <b v="0"/>
    <s v="null"/>
    <s v="No Return"/>
    <n v="0"/>
    <n v="2025"/>
    <s v="August"/>
    <n v="0"/>
    <n v="180.99"/>
    <n v="0"/>
    <s v="L"/>
    <x v="1"/>
    <x v="1"/>
    <x v="2"/>
  </r>
  <r>
    <x v="2044"/>
    <x v="1"/>
    <x v="5"/>
    <x v="2"/>
    <s v="M"/>
    <s v="Green"/>
    <n v="74.959999999999994"/>
    <n v="56.1"/>
    <x v="1915"/>
    <d v="2025-08-06T00:00:00"/>
    <x v="13"/>
    <s v="null"/>
    <n v="3"/>
    <b v="1"/>
    <s v="Wrong Item"/>
    <s v="Wrong Item"/>
    <n v="526.5190399999999"/>
    <n v="2025"/>
    <s v="August"/>
    <n v="42.05256"/>
    <n v="32.907439999999994"/>
    <n v="1"/>
    <s v="M"/>
    <x v="3"/>
    <x v="2"/>
    <x v="0"/>
  </r>
  <r>
    <x v="2045"/>
    <x v="5"/>
    <x v="5"/>
    <x v="2"/>
    <s v="XXL"/>
    <s v="Navy"/>
    <n v="63.46"/>
    <n v="0"/>
    <x v="1916"/>
    <d v="2025-08-06T00:00:00"/>
    <x v="25"/>
    <n v="1.2"/>
    <n v="1.2"/>
    <b v="0"/>
    <s v="null"/>
    <s v="No Return"/>
    <n v="2284.56"/>
    <n v="2025"/>
    <s v="August"/>
    <n v="0"/>
    <n v="63.46"/>
    <n v="0"/>
    <s v="XXL"/>
    <x v="0"/>
    <x v="0"/>
    <x v="3"/>
  </r>
  <r>
    <x v="2046"/>
    <x v="3"/>
    <x v="3"/>
    <x v="0"/>
    <s v="S"/>
    <s v="Black"/>
    <n v="105.95"/>
    <n v="31.6"/>
    <x v="1917"/>
    <d v="2025-04-01T00:00:00"/>
    <x v="5"/>
    <n v="3.5"/>
    <n v="3.5"/>
    <b v="0"/>
    <s v="null"/>
    <s v="No Return"/>
    <n v="2753.8523999999998"/>
    <n v="2025"/>
    <s v="April"/>
    <n v="33.480200000000004"/>
    <n v="72.469799999999992"/>
    <n v="0"/>
    <s v="S"/>
    <x v="0"/>
    <x v="0"/>
    <x v="0"/>
  </r>
  <r>
    <x v="2047"/>
    <x v="5"/>
    <x v="3"/>
    <x v="3"/>
    <s v="S"/>
    <s v="Navy"/>
    <n v="86.55"/>
    <n v="24.5"/>
    <x v="1918"/>
    <d v="2025-08-06T00:00:00"/>
    <x v="24"/>
    <n v="3.5"/>
    <n v="3.5"/>
    <b v="0"/>
    <s v="null"/>
    <s v="No Return"/>
    <n v="2613.8099999999995"/>
    <n v="2025"/>
    <s v="August"/>
    <n v="21.204750000000001"/>
    <n v="65.345249999999993"/>
    <n v="0"/>
    <s v="S"/>
    <x v="0"/>
    <x v="0"/>
    <x v="0"/>
  </r>
  <r>
    <x v="2048"/>
    <x v="4"/>
    <x v="6"/>
    <x v="2"/>
    <s v="M"/>
    <s v="Navy"/>
    <n v="90.97"/>
    <n v="10.8"/>
    <x v="1919"/>
    <d v="2025-08-06T00:00:00"/>
    <x v="27"/>
    <n v="2.2000000000000002"/>
    <n v="2.2000000000000002"/>
    <b v="1"/>
    <s v="Damaged"/>
    <s v="Damaged"/>
    <n v="2677.7929199999999"/>
    <n v="2025"/>
    <s v="August"/>
    <n v="9.8247600000000013"/>
    <n v="81.145240000000001"/>
    <n v="1"/>
    <s v="M"/>
    <x v="0"/>
    <x v="2"/>
    <x v="1"/>
  </r>
  <r>
    <x v="2049"/>
    <x v="5"/>
    <x v="3"/>
    <x v="1"/>
    <s v="L"/>
    <s v="Beige"/>
    <n v="122.41"/>
    <n v="48.2"/>
    <x v="1920"/>
    <d v="2025-08-06T00:00:00"/>
    <x v="37"/>
    <n v="4.5"/>
    <n v="4.5"/>
    <b v="0"/>
    <s v="null"/>
    <s v="No Return"/>
    <n v="3107.01062"/>
    <n v="2025"/>
    <s v="August"/>
    <n v="59.001620000000003"/>
    <n v="63.408380000000001"/>
    <n v="0"/>
    <s v="L"/>
    <x v="0"/>
    <x v="0"/>
    <x v="2"/>
  </r>
  <r>
    <x v="2050"/>
    <x v="3"/>
    <x v="2"/>
    <x v="1"/>
    <s v="XXL"/>
    <s v="Gray"/>
    <n v="198.22"/>
    <n v="0"/>
    <x v="1921"/>
    <d v="2025-08-06T00:00:00"/>
    <x v="43"/>
    <s v="null"/>
    <n v="3"/>
    <b v="0"/>
    <s v="null"/>
    <s v="No Return"/>
    <n v="2378.64"/>
    <n v="2025"/>
    <s v="August"/>
    <n v="0"/>
    <n v="198.22"/>
    <n v="0"/>
    <s v="XXL"/>
    <x v="3"/>
    <x v="1"/>
    <x v="0"/>
  </r>
  <r>
    <x v="2051"/>
    <x v="3"/>
    <x v="0"/>
    <x v="1"/>
    <s v="M"/>
    <s v="Beige"/>
    <n v="129.56"/>
    <n v="20.8"/>
    <x v="1922"/>
    <d v="2025-08-06T00:00:00"/>
    <x v="8"/>
    <n v="2.9"/>
    <n v="2.9"/>
    <b v="0"/>
    <s v="null"/>
    <s v="No Return"/>
    <n v="307.83456000000001"/>
    <n v="2025"/>
    <s v="August"/>
    <n v="26.948480000000004"/>
    <n v="102.61152000000001"/>
    <n v="0"/>
    <s v="M"/>
    <x v="1"/>
    <x v="1"/>
    <x v="1"/>
  </r>
  <r>
    <x v="2052"/>
    <x v="2"/>
    <x v="0"/>
    <x v="3"/>
    <s v="null"/>
    <s v="Pink"/>
    <n v="49.31"/>
    <n v="0"/>
    <x v="1923"/>
    <d v="2025-08-06T00:00:00"/>
    <x v="37"/>
    <n v="3.4"/>
    <n v="3.4"/>
    <b v="0"/>
    <s v="null"/>
    <s v="No Return"/>
    <n v="2416.19"/>
    <n v="2025"/>
    <s v="August"/>
    <n v="0"/>
    <n v="49.31"/>
    <n v="0"/>
    <s v="No Size"/>
    <x v="0"/>
    <x v="0"/>
    <x v="0"/>
  </r>
  <r>
    <x v="2053"/>
    <x v="0"/>
    <x v="1"/>
    <x v="3"/>
    <s v="S"/>
    <s v="Pink"/>
    <n v="206.94"/>
    <n v="0"/>
    <x v="1924"/>
    <d v="2025-08-06T00:00:00"/>
    <x v="9"/>
    <n v="3.3"/>
    <n v="3.3"/>
    <b v="0"/>
    <s v="null"/>
    <s v="No Return"/>
    <n v="8898.42"/>
    <n v="2025"/>
    <s v="August"/>
    <n v="0"/>
    <n v="206.94"/>
    <n v="0"/>
    <s v="S"/>
    <x v="0"/>
    <x v="0"/>
    <x v="0"/>
  </r>
  <r>
    <x v="2054"/>
    <x v="2"/>
    <x v="2"/>
    <x v="3"/>
    <s v="null"/>
    <s v="Black"/>
    <n v="36.93"/>
    <n v="0"/>
    <x v="1234"/>
    <d v="2025-08-06T00:00:00"/>
    <x v="49"/>
    <s v="null"/>
    <n v="3"/>
    <b v="0"/>
    <s v="null"/>
    <s v="No Return"/>
    <n v="664.74"/>
    <n v="2025"/>
    <s v="August"/>
    <n v="0"/>
    <n v="36.93"/>
    <n v="0"/>
    <s v="No Size"/>
    <x v="3"/>
    <x v="2"/>
    <x v="0"/>
  </r>
  <r>
    <x v="2055"/>
    <x v="2"/>
    <x v="1"/>
    <x v="3"/>
    <s v="null"/>
    <s v="Green"/>
    <n v="21.85"/>
    <n v="12"/>
    <x v="1925"/>
    <d v="2025-08-06T00:00:00"/>
    <x v="49"/>
    <n v="4.8"/>
    <n v="4.8"/>
    <b v="0"/>
    <s v="null"/>
    <s v="No Return"/>
    <n v="346.10400000000004"/>
    <n v="2025"/>
    <s v="August"/>
    <n v="2.6219999999999999"/>
    <n v="19.228000000000002"/>
    <n v="0"/>
    <s v="No Size"/>
    <x v="3"/>
    <x v="2"/>
    <x v="2"/>
  </r>
  <r>
    <x v="2056"/>
    <x v="3"/>
    <x v="2"/>
    <x v="1"/>
    <s v="S"/>
    <s v="Brown"/>
    <n v="174.65"/>
    <n v="43.8"/>
    <x v="1926"/>
    <d v="2025-08-06T00:00:00"/>
    <x v="18"/>
    <n v="3.3"/>
    <n v="3.3"/>
    <b v="0"/>
    <s v="null"/>
    <s v="No Return"/>
    <n v="2748.2924000000003"/>
    <n v="2025"/>
    <s v="August"/>
    <n v="76.49669999999999"/>
    <n v="98.153300000000016"/>
    <n v="0"/>
    <s v="S"/>
    <x v="2"/>
    <x v="2"/>
    <x v="0"/>
  </r>
  <r>
    <x v="2057"/>
    <x v="2"/>
    <x v="3"/>
    <x v="0"/>
    <s v="null"/>
    <s v="Pink"/>
    <n v="19.96"/>
    <n v="0"/>
    <x v="1927"/>
    <d v="2025-06-19T00:00:00"/>
    <x v="13"/>
    <n v="1.4"/>
    <n v="1.4"/>
    <b v="0"/>
    <s v="null"/>
    <s v="No Return"/>
    <n v="319.36"/>
    <n v="2025"/>
    <s v="June"/>
    <n v="0"/>
    <n v="19.96"/>
    <n v="0"/>
    <s v="No Size"/>
    <x v="3"/>
    <x v="2"/>
    <x v="3"/>
  </r>
  <r>
    <x v="2058"/>
    <x v="1"/>
    <x v="4"/>
    <x v="2"/>
    <s v="M"/>
    <s v="Green"/>
    <n v="90.46"/>
    <n v="54.1"/>
    <x v="1928"/>
    <d v="2025-08-06T00:00:00"/>
    <x v="34"/>
    <n v="2.5"/>
    <n v="2.5"/>
    <b v="0"/>
    <s v="null"/>
    <s v="No Return"/>
    <n v="622.81709999999998"/>
    <n v="2025"/>
    <s v="August"/>
    <n v="48.938859999999998"/>
    <n v="41.521139999999995"/>
    <n v="0"/>
    <s v="M"/>
    <x v="3"/>
    <x v="1"/>
    <x v="1"/>
  </r>
  <r>
    <x v="2059"/>
    <x v="3"/>
    <x v="4"/>
    <x v="2"/>
    <s v="L"/>
    <s v="Blue"/>
    <n v="189.24"/>
    <n v="0"/>
    <x v="1929"/>
    <d v="2025-08-06T00:00:00"/>
    <x v="17"/>
    <n v="3.6"/>
    <n v="3.6"/>
    <b v="1"/>
    <s v="Color Mismatch"/>
    <s v="Color Mismatch"/>
    <n v="4731"/>
    <n v="2025"/>
    <s v="August"/>
    <n v="0"/>
    <n v="189.24"/>
    <n v="1"/>
    <s v="L"/>
    <x v="2"/>
    <x v="2"/>
    <x v="0"/>
  </r>
  <r>
    <x v="2060"/>
    <x v="0"/>
    <x v="2"/>
    <x v="3"/>
    <s v="XXL"/>
    <s v="Black"/>
    <n v="231.24"/>
    <n v="44.6"/>
    <x v="1930"/>
    <d v="2025-08-06T00:00:00"/>
    <x v="34"/>
    <n v="3.7"/>
    <n v="3.7"/>
    <b v="0"/>
    <s v="null"/>
    <s v="No Return"/>
    <n v="1921.6044000000002"/>
    <n v="2025"/>
    <s v="August"/>
    <n v="103.13304000000001"/>
    <n v="128.10696000000002"/>
    <n v="0"/>
    <s v="XXL"/>
    <x v="3"/>
    <x v="1"/>
    <x v="0"/>
  </r>
  <r>
    <x v="2061"/>
    <x v="2"/>
    <x v="3"/>
    <x v="2"/>
    <s v="null"/>
    <s v="Beige"/>
    <n v="66.48"/>
    <n v="0"/>
    <x v="1931"/>
    <d v="2025-08-06T00:00:00"/>
    <x v="5"/>
    <n v="1.4"/>
    <n v="1.4"/>
    <b v="0"/>
    <s v="null"/>
    <s v="No Return"/>
    <n v="2526.2400000000002"/>
    <n v="2025"/>
    <s v="August"/>
    <n v="0"/>
    <n v="66.48"/>
    <n v="0"/>
    <s v="No Size"/>
    <x v="0"/>
    <x v="0"/>
    <x v="3"/>
  </r>
  <r>
    <x v="2062"/>
    <x v="2"/>
    <x v="4"/>
    <x v="2"/>
    <s v="null"/>
    <s v="Beige"/>
    <n v="37.270000000000003"/>
    <n v="0"/>
    <x v="1332"/>
    <d v="2025-08-06T00:00:00"/>
    <x v="34"/>
    <n v="3.8"/>
    <n v="3.8"/>
    <b v="0"/>
    <s v="null"/>
    <s v="No Return"/>
    <n v="559.05000000000007"/>
    <n v="2025"/>
    <s v="August"/>
    <n v="0"/>
    <n v="37.270000000000003"/>
    <n v="0"/>
    <s v="No Size"/>
    <x v="3"/>
    <x v="1"/>
    <x v="0"/>
  </r>
  <r>
    <x v="2063"/>
    <x v="3"/>
    <x v="1"/>
    <x v="0"/>
    <s v="L"/>
    <s v="Brown"/>
    <n v="178.05"/>
    <n v="0"/>
    <x v="1932"/>
    <d v="2025-03-08T00:00:00"/>
    <x v="47"/>
    <s v="null"/>
    <n v="3"/>
    <b v="0"/>
    <s v="null"/>
    <s v="No Return"/>
    <n v="4273.2000000000007"/>
    <n v="2025"/>
    <s v="March"/>
    <n v="0"/>
    <n v="178.05"/>
    <n v="0"/>
    <s v="L"/>
    <x v="2"/>
    <x v="2"/>
    <x v="0"/>
  </r>
  <r>
    <x v="2064"/>
    <x v="1"/>
    <x v="7"/>
    <x v="0"/>
    <s v="XS"/>
    <s v="Pink"/>
    <n v="73.760000000000005"/>
    <n v="0"/>
    <x v="1933"/>
    <d v="2024-08-19T00:00:00"/>
    <x v="17"/>
    <n v="1.3"/>
    <n v="1.3"/>
    <b v="0"/>
    <s v="null"/>
    <s v="No Return"/>
    <n v="1844.0000000000002"/>
    <n v="2024"/>
    <s v="August"/>
    <n v="0"/>
    <n v="73.760000000000005"/>
    <n v="0"/>
    <s v="XS"/>
    <x v="2"/>
    <x v="2"/>
    <x v="3"/>
  </r>
  <r>
    <x v="2065"/>
    <x v="4"/>
    <x v="0"/>
    <x v="1"/>
    <s v="XL"/>
    <s v="Pink"/>
    <n v="36.229999999999997"/>
    <n v="0"/>
    <x v="953"/>
    <d v="2025-08-06T00:00:00"/>
    <x v="37"/>
    <s v="null"/>
    <n v="3"/>
    <b v="0"/>
    <s v="null"/>
    <s v="No Return"/>
    <n v="1775.2699999999998"/>
    <n v="2025"/>
    <s v="August"/>
    <n v="0"/>
    <n v="36.229999999999997"/>
    <n v="0"/>
    <s v="XL"/>
    <x v="0"/>
    <x v="0"/>
    <x v="0"/>
  </r>
  <r>
    <x v="2066"/>
    <x v="4"/>
    <x v="4"/>
    <x v="0"/>
    <s v="S"/>
    <s v="Purple"/>
    <n v="48.89"/>
    <n v="0"/>
    <x v="1934"/>
    <d v="2024-12-10T00:00:00"/>
    <x v="45"/>
    <n v="3.1"/>
    <n v="3.1"/>
    <b v="0"/>
    <s v="null"/>
    <s v="No Return"/>
    <n v="440.01"/>
    <n v="2024"/>
    <s v="December"/>
    <n v="0"/>
    <n v="48.89"/>
    <n v="0"/>
    <s v="S"/>
    <x v="1"/>
    <x v="1"/>
    <x v="0"/>
  </r>
  <r>
    <x v="2067"/>
    <x v="1"/>
    <x v="4"/>
    <x v="1"/>
    <s v="XL"/>
    <s v="Pink"/>
    <n v="94.15"/>
    <n v="31"/>
    <x v="1534"/>
    <d v="2025-08-06T00:00:00"/>
    <x v="17"/>
    <s v="null"/>
    <n v="3"/>
    <b v="0"/>
    <s v="null"/>
    <s v="No Return"/>
    <n v="1624.0874999999999"/>
    <n v="2025"/>
    <s v="August"/>
    <n v="29.186500000000002"/>
    <n v="64.963499999999996"/>
    <n v="0"/>
    <s v="XL"/>
    <x v="2"/>
    <x v="2"/>
    <x v="0"/>
  </r>
  <r>
    <x v="2068"/>
    <x v="2"/>
    <x v="7"/>
    <x v="3"/>
    <s v="null"/>
    <s v="Brown"/>
    <n v="27.7"/>
    <n v="0"/>
    <x v="384"/>
    <d v="2025-08-06T00:00:00"/>
    <x v="33"/>
    <n v="4.8"/>
    <n v="4.8"/>
    <b v="0"/>
    <s v="null"/>
    <s v="No Return"/>
    <n v="747.9"/>
    <n v="2025"/>
    <s v="August"/>
    <n v="0"/>
    <n v="27.7"/>
    <n v="0"/>
    <s v="No Size"/>
    <x v="2"/>
    <x v="2"/>
    <x v="2"/>
  </r>
  <r>
    <x v="2069"/>
    <x v="3"/>
    <x v="4"/>
    <x v="0"/>
    <s v="XXL"/>
    <s v="Gray"/>
    <n v="122.55"/>
    <n v="11.2"/>
    <x v="1935"/>
    <d v="2024-10-02T00:00:00"/>
    <x v="39"/>
    <s v="null"/>
    <n v="3"/>
    <b v="0"/>
    <s v="null"/>
    <s v="No Return"/>
    <n v="2502.9611999999997"/>
    <n v="2024"/>
    <s v="October"/>
    <n v="13.725599999999998"/>
    <n v="108.8244"/>
    <n v="0"/>
    <s v="XXL"/>
    <x v="2"/>
    <x v="2"/>
    <x v="0"/>
  </r>
  <r>
    <x v="2070"/>
    <x v="5"/>
    <x v="3"/>
    <x v="0"/>
    <s v="XL"/>
    <s v="Pink"/>
    <n v="173.77"/>
    <n v="17"/>
    <x v="1936"/>
    <d v="2024-11-20T00:00:00"/>
    <x v="20"/>
    <n v="1.9"/>
    <n v="1.9"/>
    <b v="0"/>
    <s v="null"/>
    <s v="No Return"/>
    <n v="721.14549999999997"/>
    <n v="2024"/>
    <s v="November"/>
    <n v="29.540900000000004"/>
    <n v="144.22909999999999"/>
    <n v="0"/>
    <s v="XL"/>
    <x v="1"/>
    <x v="1"/>
    <x v="3"/>
  </r>
  <r>
    <x v="2071"/>
    <x v="2"/>
    <x v="1"/>
    <x v="3"/>
    <s v="null"/>
    <s v="Pink"/>
    <n v="77.45"/>
    <n v="0"/>
    <x v="1937"/>
    <d v="2025-08-06T00:00:00"/>
    <x v="50"/>
    <n v="3.1"/>
    <n v="3.1"/>
    <b v="0"/>
    <s v="null"/>
    <s v="No Return"/>
    <n v="0"/>
    <n v="2025"/>
    <s v="August"/>
    <n v="0"/>
    <n v="77.45"/>
    <n v="0"/>
    <s v="No Size"/>
    <x v="1"/>
    <x v="1"/>
    <x v="0"/>
  </r>
  <r>
    <x v="2072"/>
    <x v="4"/>
    <x v="1"/>
    <x v="1"/>
    <s v="M"/>
    <s v="Black"/>
    <n v="34.159999999999997"/>
    <n v="0"/>
    <x v="1938"/>
    <d v="2025-08-06T00:00:00"/>
    <x v="0"/>
    <n v="1.3"/>
    <n v="1.3"/>
    <b v="0"/>
    <s v="null"/>
    <s v="No Return"/>
    <n v="1263.9199999999998"/>
    <n v="2025"/>
    <s v="August"/>
    <n v="0"/>
    <n v="34.159999999999997"/>
    <n v="0"/>
    <s v="M"/>
    <x v="0"/>
    <x v="0"/>
    <x v="3"/>
  </r>
  <r>
    <x v="2073"/>
    <x v="2"/>
    <x v="7"/>
    <x v="3"/>
    <s v="null"/>
    <s v="White"/>
    <n v="71.3"/>
    <n v="0"/>
    <x v="866"/>
    <d v="2025-08-06T00:00:00"/>
    <x v="30"/>
    <n v="1.6"/>
    <n v="1.6"/>
    <b v="0"/>
    <s v="null"/>
    <s v="No Return"/>
    <n v="1497.3"/>
    <n v="2025"/>
    <s v="August"/>
    <n v="0"/>
    <n v="71.3"/>
    <n v="0"/>
    <s v="No Size"/>
    <x v="2"/>
    <x v="2"/>
    <x v="3"/>
  </r>
  <r>
    <x v="2074"/>
    <x v="1"/>
    <x v="4"/>
    <x v="3"/>
    <s v="M"/>
    <s v="Brown"/>
    <n v="63.67"/>
    <n v="0"/>
    <x v="1939"/>
    <d v="2025-08-06T00:00:00"/>
    <x v="49"/>
    <n v="1.6"/>
    <n v="1.6"/>
    <b v="0"/>
    <s v="null"/>
    <s v="No Return"/>
    <n v="1146.06"/>
    <n v="2025"/>
    <s v="August"/>
    <n v="0"/>
    <n v="63.67"/>
    <n v="0"/>
    <s v="M"/>
    <x v="3"/>
    <x v="2"/>
    <x v="3"/>
  </r>
  <r>
    <x v="2075"/>
    <x v="0"/>
    <x v="7"/>
    <x v="2"/>
    <s v="S"/>
    <s v="Gray"/>
    <n v="249.98"/>
    <n v="0"/>
    <x v="1940"/>
    <d v="2025-08-06T00:00:00"/>
    <x v="16"/>
    <n v="3.6"/>
    <n v="3.6"/>
    <b v="0"/>
    <s v="null"/>
    <s v="No Return"/>
    <n v="11499.08"/>
    <n v="2025"/>
    <s v="August"/>
    <n v="0"/>
    <n v="249.98"/>
    <n v="0"/>
    <s v="S"/>
    <x v="0"/>
    <x v="0"/>
    <x v="0"/>
  </r>
  <r>
    <x v="2076"/>
    <x v="0"/>
    <x v="5"/>
    <x v="0"/>
    <s v="XL"/>
    <s v="Green"/>
    <n v="103.92"/>
    <n v="0"/>
    <x v="1941"/>
    <d v="2024-10-24T00:00:00"/>
    <x v="20"/>
    <s v="null"/>
    <n v="3"/>
    <b v="0"/>
    <s v="null"/>
    <s v="No Return"/>
    <n v="519.6"/>
    <n v="2024"/>
    <s v="October"/>
    <n v="0"/>
    <n v="103.92"/>
    <n v="0"/>
    <s v="XL"/>
    <x v="1"/>
    <x v="1"/>
    <x v="0"/>
  </r>
  <r>
    <x v="2077"/>
    <x v="3"/>
    <x v="1"/>
    <x v="3"/>
    <s v="XL"/>
    <s v="Black"/>
    <n v="116.76"/>
    <n v="0"/>
    <x v="1942"/>
    <d v="2025-08-06T00:00:00"/>
    <x v="28"/>
    <s v="null"/>
    <n v="3"/>
    <b v="0"/>
    <s v="null"/>
    <s v="No Return"/>
    <n v="1517.88"/>
    <n v="2025"/>
    <s v="August"/>
    <n v="0"/>
    <n v="116.76"/>
    <n v="0"/>
    <s v="XL"/>
    <x v="3"/>
    <x v="1"/>
    <x v="0"/>
  </r>
  <r>
    <x v="2078"/>
    <x v="3"/>
    <x v="6"/>
    <x v="1"/>
    <s v="XXL"/>
    <s v="White"/>
    <n v="102.61"/>
    <n v="0"/>
    <x v="1922"/>
    <d v="2025-08-06T00:00:00"/>
    <x v="6"/>
    <n v="3.5"/>
    <n v="3.5"/>
    <b v="0"/>
    <s v="null"/>
    <s v="No Return"/>
    <n v="4822.67"/>
    <n v="2025"/>
    <s v="August"/>
    <n v="0"/>
    <n v="102.61"/>
    <n v="0"/>
    <s v="XXL"/>
    <x v="0"/>
    <x v="0"/>
    <x v="0"/>
  </r>
  <r>
    <x v="2079"/>
    <x v="2"/>
    <x v="5"/>
    <x v="0"/>
    <s v="null"/>
    <s v="Pink"/>
    <n v="43.48"/>
    <n v="0"/>
    <x v="1943"/>
    <d v="2024-08-23T00:00:00"/>
    <x v="26"/>
    <n v="4.7"/>
    <n v="4.7"/>
    <b v="0"/>
    <s v="null"/>
    <s v="No Return"/>
    <n v="478.28"/>
    <n v="2024"/>
    <s v="August"/>
    <n v="0"/>
    <n v="43.48"/>
    <n v="0"/>
    <s v="No Size"/>
    <x v="3"/>
    <x v="1"/>
    <x v="2"/>
  </r>
  <r>
    <x v="2080"/>
    <x v="2"/>
    <x v="7"/>
    <x v="1"/>
    <s v="null"/>
    <s v="Pink"/>
    <n v="39.9"/>
    <n v="0"/>
    <x v="1944"/>
    <d v="2025-08-06T00:00:00"/>
    <x v="19"/>
    <n v="2.4"/>
    <n v="2.4"/>
    <b v="1"/>
    <s v="Damaged"/>
    <s v="Damaged"/>
    <n v="239.39999999999998"/>
    <n v="2025"/>
    <s v="August"/>
    <n v="0"/>
    <n v="39.9"/>
    <n v="1"/>
    <s v="No Size"/>
    <x v="1"/>
    <x v="1"/>
    <x v="1"/>
  </r>
  <r>
    <x v="2081"/>
    <x v="4"/>
    <x v="0"/>
    <x v="0"/>
    <s v="S"/>
    <s v="Pink"/>
    <n v="86"/>
    <n v="36.700000000000003"/>
    <x v="1945"/>
    <d v="2025-04-23T00:00:00"/>
    <x v="49"/>
    <n v="2.4"/>
    <n v="2.4"/>
    <b v="1"/>
    <s v="Size Issue"/>
    <s v="Size Issue"/>
    <n v="979.88400000000001"/>
    <n v="2025"/>
    <s v="April"/>
    <n v="31.562000000000005"/>
    <n v="54.438000000000002"/>
    <n v="1"/>
    <s v="S"/>
    <x v="3"/>
    <x v="2"/>
    <x v="1"/>
  </r>
  <r>
    <x v="2082"/>
    <x v="3"/>
    <x v="6"/>
    <x v="3"/>
    <s v="XXL"/>
    <s v="Blue"/>
    <n v="154.47999999999999"/>
    <n v="58.5"/>
    <x v="1946"/>
    <d v="2025-08-06T00:00:00"/>
    <x v="32"/>
    <n v="3.2"/>
    <n v="3.2"/>
    <b v="0"/>
    <s v="null"/>
    <s v="No Return"/>
    <n v="1218.0748000000001"/>
    <n v="2025"/>
    <s v="August"/>
    <n v="90.370799999999988"/>
    <n v="64.109200000000001"/>
    <n v="0"/>
    <s v="XXL"/>
    <x v="3"/>
    <x v="2"/>
    <x v="0"/>
  </r>
  <r>
    <x v="2083"/>
    <x v="5"/>
    <x v="6"/>
    <x v="3"/>
    <s v="S"/>
    <s v="Red"/>
    <n v="141.97"/>
    <n v="35.299999999999997"/>
    <x v="1947"/>
    <d v="2025-08-06T00:00:00"/>
    <x v="43"/>
    <n v="2.6"/>
    <n v="2.6"/>
    <b v="0"/>
    <s v="null"/>
    <s v="No Return"/>
    <n v="1102.2550799999999"/>
    <n v="2025"/>
    <s v="August"/>
    <n v="50.115409999999997"/>
    <n v="91.854590000000002"/>
    <n v="0"/>
    <s v="S"/>
    <x v="3"/>
    <x v="1"/>
    <x v="1"/>
  </r>
  <r>
    <x v="2084"/>
    <x v="0"/>
    <x v="6"/>
    <x v="0"/>
    <s v="XS"/>
    <s v="Red"/>
    <n v="119.36"/>
    <n v="0"/>
    <x v="1948"/>
    <d v="2025-07-02T00:00:00"/>
    <x v="35"/>
    <n v="2.7"/>
    <n v="2.7"/>
    <b v="1"/>
    <s v="Size Issue"/>
    <s v="Size Issue"/>
    <n v="3580.8"/>
    <n v="2025"/>
    <s v="July"/>
    <n v="0"/>
    <n v="119.36"/>
    <n v="1"/>
    <s v="XS"/>
    <x v="0"/>
    <x v="2"/>
    <x v="1"/>
  </r>
  <r>
    <x v="2085"/>
    <x v="2"/>
    <x v="7"/>
    <x v="3"/>
    <s v="null"/>
    <s v="Navy"/>
    <n v="15.71"/>
    <n v="47.6"/>
    <x v="1949"/>
    <d v="2025-08-06T00:00:00"/>
    <x v="15"/>
    <n v="2"/>
    <n v="2"/>
    <b v="0"/>
    <s v="null"/>
    <s v="No Return"/>
    <n v="345.74568000000005"/>
    <n v="2025"/>
    <s v="August"/>
    <n v="7.4779600000000013"/>
    <n v="8.2320400000000014"/>
    <n v="0"/>
    <s v="No Size"/>
    <x v="0"/>
    <x v="0"/>
    <x v="1"/>
  </r>
  <r>
    <x v="2086"/>
    <x v="3"/>
    <x v="3"/>
    <x v="1"/>
    <s v="M"/>
    <s v="Black"/>
    <n v="89.12"/>
    <n v="0"/>
    <x v="1950"/>
    <d v="2025-08-06T00:00:00"/>
    <x v="33"/>
    <s v="null"/>
    <n v="3"/>
    <b v="1"/>
    <s v="Damaged"/>
    <s v="Damaged"/>
    <n v="2406.2400000000002"/>
    <n v="2025"/>
    <s v="August"/>
    <n v="0"/>
    <n v="89.12"/>
    <n v="1"/>
    <s v="M"/>
    <x v="2"/>
    <x v="2"/>
    <x v="0"/>
  </r>
  <r>
    <x v="2087"/>
    <x v="4"/>
    <x v="4"/>
    <x v="2"/>
    <s v="S"/>
    <s v="Blue"/>
    <n v="30.43"/>
    <n v="0"/>
    <x v="563"/>
    <d v="2025-08-06T00:00:00"/>
    <x v="23"/>
    <n v="3.1"/>
    <n v="3.1"/>
    <b v="0"/>
    <s v="null"/>
    <s v="No Return"/>
    <n v="973.76"/>
    <n v="2025"/>
    <s v="August"/>
    <n v="0"/>
    <n v="30.43"/>
    <n v="0"/>
    <s v="S"/>
    <x v="0"/>
    <x v="2"/>
    <x v="0"/>
  </r>
  <r>
    <x v="2088"/>
    <x v="5"/>
    <x v="7"/>
    <x v="1"/>
    <s v="XS"/>
    <s v="Pink"/>
    <n v="115.4"/>
    <n v="0"/>
    <x v="1951"/>
    <d v="2025-08-06T00:00:00"/>
    <x v="11"/>
    <n v="4.5"/>
    <n v="4.5"/>
    <b v="0"/>
    <s v="null"/>
    <s v="No Return"/>
    <n v="807.80000000000007"/>
    <n v="2025"/>
    <s v="August"/>
    <n v="0"/>
    <n v="115.4"/>
    <n v="0"/>
    <s v="XS"/>
    <x v="1"/>
    <x v="1"/>
    <x v="2"/>
  </r>
  <r>
    <x v="2089"/>
    <x v="0"/>
    <x v="6"/>
    <x v="1"/>
    <s v="S"/>
    <s v="Red"/>
    <n v="155.19999999999999"/>
    <n v="0"/>
    <x v="1952"/>
    <d v="2025-08-06T00:00:00"/>
    <x v="20"/>
    <n v="4.8"/>
    <n v="4.8"/>
    <b v="0"/>
    <s v="null"/>
    <s v="No Return"/>
    <n v="776"/>
    <n v="2025"/>
    <s v="August"/>
    <n v="0"/>
    <n v="155.19999999999999"/>
    <n v="0"/>
    <s v="S"/>
    <x v="1"/>
    <x v="1"/>
    <x v="2"/>
  </r>
  <r>
    <x v="2090"/>
    <x v="4"/>
    <x v="7"/>
    <x v="2"/>
    <s v="L"/>
    <s v="Gray"/>
    <n v="104.83"/>
    <n v="0"/>
    <x v="1953"/>
    <d v="2025-08-06T00:00:00"/>
    <x v="42"/>
    <n v="4"/>
    <n v="4"/>
    <b v="0"/>
    <s v="null"/>
    <s v="No Return"/>
    <n v="2725.58"/>
    <n v="2025"/>
    <s v="August"/>
    <n v="0"/>
    <n v="104.83"/>
    <n v="0"/>
    <s v="L"/>
    <x v="2"/>
    <x v="2"/>
    <x v="2"/>
  </r>
  <r>
    <x v="2091"/>
    <x v="2"/>
    <x v="6"/>
    <x v="3"/>
    <s v="null"/>
    <s v="Gray"/>
    <n v="41.62"/>
    <n v="0"/>
    <x v="1954"/>
    <d v="2025-08-06T00:00:00"/>
    <x v="27"/>
    <s v="null"/>
    <n v="3"/>
    <b v="0"/>
    <s v="null"/>
    <s v="No Return"/>
    <n v="1373.4599999999998"/>
    <n v="2025"/>
    <s v="August"/>
    <n v="0"/>
    <n v="41.62"/>
    <n v="0"/>
    <s v="No Size"/>
    <x v="0"/>
    <x v="2"/>
    <x v="0"/>
  </r>
  <r>
    <x v="2092"/>
    <x v="4"/>
    <x v="5"/>
    <x v="0"/>
    <s v="M"/>
    <s v="Beige"/>
    <n v="94.92"/>
    <n v="0"/>
    <x v="666"/>
    <d v="2024-09-29T00:00:00"/>
    <x v="36"/>
    <n v="2.2999999999999998"/>
    <n v="2.2999999999999998"/>
    <b v="0"/>
    <s v="null"/>
    <s v="No Return"/>
    <n v="1898.4"/>
    <n v="2024"/>
    <s v="September"/>
    <n v="0"/>
    <n v="94.92"/>
    <n v="0"/>
    <s v="M"/>
    <x v="2"/>
    <x v="2"/>
    <x v="1"/>
  </r>
  <r>
    <x v="2093"/>
    <x v="4"/>
    <x v="3"/>
    <x v="2"/>
    <s v="XXL"/>
    <s v="Red"/>
    <n v="107.92"/>
    <n v="22.2"/>
    <x v="1955"/>
    <d v="2025-08-06T00:00:00"/>
    <x v="31"/>
    <n v="3.7"/>
    <n v="3.7"/>
    <b v="0"/>
    <s v="null"/>
    <s v="No Return"/>
    <n v="2938.6615999999999"/>
    <n v="2025"/>
    <s v="August"/>
    <n v="23.95824"/>
    <n v="83.961759999999998"/>
    <n v="0"/>
    <s v="XXL"/>
    <x v="0"/>
    <x v="2"/>
    <x v="0"/>
  </r>
  <r>
    <x v="2094"/>
    <x v="2"/>
    <x v="7"/>
    <x v="3"/>
    <s v="null"/>
    <s v="Green"/>
    <n v="45.52"/>
    <n v="0"/>
    <x v="1956"/>
    <d v="2025-08-06T00:00:00"/>
    <x v="44"/>
    <n v="1.6"/>
    <n v="1.6"/>
    <b v="0"/>
    <s v="null"/>
    <s v="No Return"/>
    <n v="1866.3200000000002"/>
    <n v="2025"/>
    <s v="August"/>
    <n v="0"/>
    <n v="45.52"/>
    <n v="0"/>
    <s v="No Size"/>
    <x v="0"/>
    <x v="0"/>
    <x v="3"/>
  </r>
  <r>
    <x v="2095"/>
    <x v="4"/>
    <x v="6"/>
    <x v="1"/>
    <s v="M"/>
    <s v="Green"/>
    <n v="112.1"/>
    <n v="30.7"/>
    <x v="1957"/>
    <d v="2025-08-06T00:00:00"/>
    <x v="4"/>
    <n v="1"/>
    <n v="1"/>
    <b v="0"/>
    <s v="null"/>
    <s v="No Return"/>
    <n v="776.85299999999995"/>
    <n v="2025"/>
    <s v="August"/>
    <n v="34.414699999999996"/>
    <n v="77.685299999999998"/>
    <n v="0"/>
    <s v="M"/>
    <x v="3"/>
    <x v="1"/>
    <x v="3"/>
  </r>
  <r>
    <x v="2096"/>
    <x v="3"/>
    <x v="1"/>
    <x v="0"/>
    <s v="L"/>
    <s v="Purple"/>
    <n v="103.9"/>
    <n v="0"/>
    <x v="1492"/>
    <d v="2025-07-23T00:00:00"/>
    <x v="33"/>
    <n v="2.1"/>
    <n v="2.1"/>
    <b v="0"/>
    <s v="null"/>
    <s v="No Return"/>
    <n v="2805.3"/>
    <n v="2025"/>
    <s v="July"/>
    <n v="0"/>
    <n v="103.9"/>
    <n v="0"/>
    <s v="L"/>
    <x v="2"/>
    <x v="2"/>
    <x v="1"/>
  </r>
  <r>
    <x v="2097"/>
    <x v="0"/>
    <x v="2"/>
    <x v="1"/>
    <s v="L"/>
    <s v="Pink"/>
    <n v="168.02"/>
    <n v="0"/>
    <x v="1958"/>
    <d v="2025-08-06T00:00:00"/>
    <x v="35"/>
    <n v="1.6"/>
    <n v="1.6"/>
    <b v="1"/>
    <s v="Size Issue"/>
    <s v="Size Issue"/>
    <n v="5040.6000000000004"/>
    <n v="2025"/>
    <s v="August"/>
    <n v="0"/>
    <n v="168.02"/>
    <n v="1"/>
    <s v="L"/>
    <x v="0"/>
    <x v="2"/>
    <x v="3"/>
  </r>
  <r>
    <x v="2098"/>
    <x v="3"/>
    <x v="3"/>
    <x v="2"/>
    <s v="M"/>
    <s v="Brown"/>
    <n v="80.41"/>
    <n v="0"/>
    <x v="1959"/>
    <d v="2025-08-06T00:00:00"/>
    <x v="16"/>
    <n v="2.8"/>
    <n v="2.8"/>
    <b v="0"/>
    <s v="null"/>
    <s v="No Return"/>
    <n v="3698.8599999999997"/>
    <n v="2025"/>
    <s v="August"/>
    <n v="0"/>
    <n v="80.41"/>
    <n v="0"/>
    <s v="M"/>
    <x v="0"/>
    <x v="0"/>
    <x v="1"/>
  </r>
  <r>
    <x v="2099"/>
    <x v="4"/>
    <x v="7"/>
    <x v="0"/>
    <s v="XL"/>
    <s v="Green"/>
    <n v="102.76"/>
    <n v="0"/>
    <x v="1960"/>
    <d v="2024-11-16T00:00:00"/>
    <x v="31"/>
    <n v="2.2000000000000002"/>
    <n v="2.2000000000000002"/>
    <b v="0"/>
    <s v="null"/>
    <s v="No Return"/>
    <n v="3596.6000000000004"/>
    <n v="2024"/>
    <s v="November"/>
    <n v="0"/>
    <n v="102.76"/>
    <n v="0"/>
    <s v="XL"/>
    <x v="0"/>
    <x v="2"/>
    <x v="1"/>
  </r>
  <r>
    <x v="2100"/>
    <x v="1"/>
    <x v="7"/>
    <x v="2"/>
    <s v="XXL"/>
    <s v="Black"/>
    <n v="81.2"/>
    <n v="0"/>
    <x v="191"/>
    <d v="2025-08-06T00:00:00"/>
    <x v="33"/>
    <n v="1.7"/>
    <n v="1.7"/>
    <b v="0"/>
    <s v="null"/>
    <s v="No Return"/>
    <n v="2192.4"/>
    <n v="2025"/>
    <s v="August"/>
    <n v="0"/>
    <n v="81.2"/>
    <n v="0"/>
    <s v="XXL"/>
    <x v="2"/>
    <x v="2"/>
    <x v="3"/>
  </r>
  <r>
    <x v="2101"/>
    <x v="2"/>
    <x v="1"/>
    <x v="2"/>
    <s v="null"/>
    <s v="Gray"/>
    <n v="68.95"/>
    <n v="0"/>
    <x v="1961"/>
    <d v="2025-08-06T00:00:00"/>
    <x v="6"/>
    <n v="3.6"/>
    <n v="3.6"/>
    <b v="0"/>
    <s v="null"/>
    <s v="No Return"/>
    <n v="3240.65"/>
    <n v="2025"/>
    <s v="August"/>
    <n v="0"/>
    <n v="68.95"/>
    <n v="0"/>
    <s v="No Size"/>
    <x v="0"/>
    <x v="0"/>
    <x v="0"/>
  </r>
  <r>
    <x v="2102"/>
    <x v="4"/>
    <x v="0"/>
    <x v="3"/>
    <s v="XS"/>
    <s v="Purple"/>
    <n v="43.04"/>
    <n v="0"/>
    <x v="1962"/>
    <d v="2025-08-06T00:00:00"/>
    <x v="42"/>
    <n v="4.8"/>
    <n v="4.8"/>
    <b v="1"/>
    <s v="Wrong Item"/>
    <s v="Wrong Item"/>
    <n v="1119.04"/>
    <n v="2025"/>
    <s v="August"/>
    <n v="0"/>
    <n v="43.04"/>
    <n v="1"/>
    <s v="XS"/>
    <x v="2"/>
    <x v="2"/>
    <x v="2"/>
  </r>
  <r>
    <x v="2103"/>
    <x v="1"/>
    <x v="0"/>
    <x v="0"/>
    <s v="XS"/>
    <s v="Beige"/>
    <n v="81.819999999999993"/>
    <n v="0"/>
    <x v="1963"/>
    <d v="2025-05-09T00:00:00"/>
    <x v="14"/>
    <n v="3.5"/>
    <n v="3.5"/>
    <b v="0"/>
    <s v="null"/>
    <s v="No Return"/>
    <n v="81.819999999999993"/>
    <n v="2025"/>
    <s v="May"/>
    <n v="0"/>
    <n v="81.819999999999993"/>
    <n v="0"/>
    <s v="XS"/>
    <x v="1"/>
    <x v="1"/>
    <x v="0"/>
  </r>
  <r>
    <x v="2104"/>
    <x v="2"/>
    <x v="3"/>
    <x v="3"/>
    <s v="null"/>
    <s v="Blue"/>
    <n v="53.7"/>
    <n v="0"/>
    <x v="1964"/>
    <d v="2025-08-06T00:00:00"/>
    <x v="13"/>
    <n v="1.4"/>
    <n v="1.4"/>
    <b v="1"/>
    <s v="Damaged"/>
    <s v="Damaged"/>
    <n v="859.2"/>
    <n v="2025"/>
    <s v="August"/>
    <n v="0"/>
    <n v="53.7"/>
    <n v="1"/>
    <s v="No Size"/>
    <x v="3"/>
    <x v="2"/>
    <x v="3"/>
  </r>
  <r>
    <x v="2105"/>
    <x v="1"/>
    <x v="3"/>
    <x v="3"/>
    <s v="L"/>
    <s v="Red"/>
    <n v="100.11"/>
    <n v="0"/>
    <x v="1965"/>
    <d v="2025-08-06T00:00:00"/>
    <x v="44"/>
    <n v="4.7"/>
    <n v="4.7"/>
    <b v="0"/>
    <s v="null"/>
    <s v="No Return"/>
    <n v="4104.51"/>
    <n v="2025"/>
    <s v="August"/>
    <n v="0"/>
    <n v="100.11"/>
    <n v="0"/>
    <s v="L"/>
    <x v="0"/>
    <x v="0"/>
    <x v="2"/>
  </r>
  <r>
    <x v="2106"/>
    <x v="2"/>
    <x v="5"/>
    <x v="1"/>
    <s v="null"/>
    <s v="Gray"/>
    <n v="24.08"/>
    <n v="38.5"/>
    <x v="1966"/>
    <d v="2025-08-06T00:00:00"/>
    <x v="9"/>
    <n v="4.0999999999999996"/>
    <n v="4.0999999999999996"/>
    <b v="0"/>
    <s v="null"/>
    <s v="No Return"/>
    <n v="636.79559999999992"/>
    <n v="2025"/>
    <s v="August"/>
    <n v="9.2707999999999995"/>
    <n v="14.809199999999999"/>
    <n v="0"/>
    <s v="No Size"/>
    <x v="0"/>
    <x v="0"/>
    <x v="2"/>
  </r>
  <r>
    <x v="2107"/>
    <x v="2"/>
    <x v="5"/>
    <x v="0"/>
    <s v="null"/>
    <s v="Red"/>
    <n v="74.77"/>
    <n v="0"/>
    <x v="730"/>
    <d v="2025-03-18T00:00:00"/>
    <x v="42"/>
    <n v="2.9"/>
    <n v="2.9"/>
    <b v="0"/>
    <s v="null"/>
    <s v="No Return"/>
    <n v="1944.02"/>
    <n v="2025"/>
    <s v="March"/>
    <n v="0"/>
    <n v="74.77"/>
    <n v="0"/>
    <s v="No Size"/>
    <x v="2"/>
    <x v="2"/>
    <x v="1"/>
  </r>
  <r>
    <x v="2108"/>
    <x v="5"/>
    <x v="4"/>
    <x v="0"/>
    <s v="XL"/>
    <s v="Navy"/>
    <n v="105.98"/>
    <n v="0"/>
    <x v="1967"/>
    <d v="2024-10-02T00:00:00"/>
    <x v="23"/>
    <n v="2.5"/>
    <n v="2.5"/>
    <b v="1"/>
    <s v="Size Issue"/>
    <s v="Size Issue"/>
    <n v="3391.36"/>
    <n v="2024"/>
    <s v="October"/>
    <n v="0"/>
    <n v="105.98"/>
    <n v="1"/>
    <s v="XL"/>
    <x v="0"/>
    <x v="2"/>
    <x v="1"/>
  </r>
  <r>
    <x v="2109"/>
    <x v="3"/>
    <x v="0"/>
    <x v="3"/>
    <s v="L"/>
    <s v="White"/>
    <n v="81.650000000000006"/>
    <n v="7.7"/>
    <x v="3"/>
    <d v="2025-08-06T00:00:00"/>
    <x v="39"/>
    <n v="2.6"/>
    <n v="2.6"/>
    <b v="0"/>
    <s v="null"/>
    <s v="No Return"/>
    <n v="1733.3478500000003"/>
    <n v="2025"/>
    <s v="August"/>
    <n v="6.2870500000000007"/>
    <n v="75.362950000000012"/>
    <n v="0"/>
    <s v="L"/>
    <x v="2"/>
    <x v="2"/>
    <x v="1"/>
  </r>
  <r>
    <x v="2110"/>
    <x v="3"/>
    <x v="7"/>
    <x v="2"/>
    <s v="S"/>
    <s v="Black"/>
    <n v="92.66"/>
    <n v="8.3000000000000007"/>
    <x v="1968"/>
    <d v="2025-08-06T00:00:00"/>
    <x v="20"/>
    <n v="3.3"/>
    <n v="3.3"/>
    <b v="0"/>
    <s v="null"/>
    <s v="No Return"/>
    <n v="424.84610000000004"/>
    <n v="2025"/>
    <s v="August"/>
    <n v="7.6907800000000002"/>
    <n v="84.969220000000007"/>
    <n v="0"/>
    <s v="S"/>
    <x v="1"/>
    <x v="1"/>
    <x v="0"/>
  </r>
  <r>
    <x v="2111"/>
    <x v="2"/>
    <x v="3"/>
    <x v="3"/>
    <s v="null"/>
    <s v="Brown"/>
    <n v="41.04"/>
    <n v="0"/>
    <x v="1969"/>
    <d v="2025-08-06T00:00:00"/>
    <x v="9"/>
    <s v="null"/>
    <n v="3"/>
    <b v="0"/>
    <s v="null"/>
    <s v="No Return"/>
    <n v="1764.72"/>
    <n v="2025"/>
    <s v="August"/>
    <n v="0"/>
    <n v="41.04"/>
    <n v="0"/>
    <s v="No Size"/>
    <x v="0"/>
    <x v="0"/>
    <x v="0"/>
  </r>
  <r>
    <x v="2112"/>
    <x v="0"/>
    <x v="7"/>
    <x v="2"/>
    <s v="M"/>
    <s v="Pink"/>
    <n v="169.98"/>
    <n v="5.8"/>
    <x v="1970"/>
    <d v="2025-08-06T00:00:00"/>
    <x v="43"/>
    <n v="2.1"/>
    <n v="2.1"/>
    <b v="0"/>
    <s v="null"/>
    <s v="No Return"/>
    <n v="1921.4539199999997"/>
    <n v="2025"/>
    <s v="August"/>
    <n v="9.8588399999999989"/>
    <n v="160.12115999999997"/>
    <n v="0"/>
    <s v="M"/>
    <x v="3"/>
    <x v="1"/>
    <x v="1"/>
  </r>
  <r>
    <x v="2113"/>
    <x v="2"/>
    <x v="3"/>
    <x v="1"/>
    <s v="null"/>
    <s v="Red"/>
    <n v="66.12"/>
    <n v="51"/>
    <x v="1971"/>
    <d v="2025-08-06T00:00:00"/>
    <x v="12"/>
    <n v="2.2000000000000002"/>
    <n v="2.2000000000000002"/>
    <b v="0"/>
    <s v="null"/>
    <s v="No Return"/>
    <n v="550.77960000000007"/>
    <n v="2025"/>
    <s v="August"/>
    <n v="33.721200000000003"/>
    <n v="32.398800000000001"/>
    <n v="0"/>
    <s v="No Size"/>
    <x v="3"/>
    <x v="2"/>
    <x v="1"/>
  </r>
  <r>
    <x v="2114"/>
    <x v="5"/>
    <x v="2"/>
    <x v="0"/>
    <s v="S"/>
    <s v="Purple"/>
    <n v="139.87"/>
    <n v="14.5"/>
    <x v="1972"/>
    <d v="2024-09-13T00:00:00"/>
    <x v="28"/>
    <n v="1.3"/>
    <n v="1.3"/>
    <b v="0"/>
    <s v="null"/>
    <s v="No Return"/>
    <n v="1554.6550500000001"/>
    <n v="2024"/>
    <s v="September"/>
    <n v="20.28115"/>
    <n v="119.58885000000001"/>
    <n v="0"/>
    <s v="S"/>
    <x v="3"/>
    <x v="1"/>
    <x v="3"/>
  </r>
  <r>
    <x v="2115"/>
    <x v="2"/>
    <x v="0"/>
    <x v="1"/>
    <s v="null"/>
    <s v="Pink"/>
    <n v="70.23"/>
    <n v="49.9"/>
    <x v="1973"/>
    <d v="2025-08-06T00:00:00"/>
    <x v="50"/>
    <n v="4.5999999999999996"/>
    <n v="4.5999999999999996"/>
    <b v="1"/>
    <s v="Damaged"/>
    <s v="Damaged"/>
    <n v="0"/>
    <n v="2025"/>
    <s v="August"/>
    <n v="35.04477"/>
    <n v="35.185230000000004"/>
    <n v="1"/>
    <s v="No Size"/>
    <x v="1"/>
    <x v="1"/>
    <x v="2"/>
  </r>
  <r>
    <x v="2116"/>
    <x v="3"/>
    <x v="0"/>
    <x v="1"/>
    <s v="XL"/>
    <s v="Blue"/>
    <n v="129.9"/>
    <n v="39.9"/>
    <x v="1974"/>
    <d v="2025-08-06T00:00:00"/>
    <x v="18"/>
    <n v="1.3"/>
    <n v="1.3"/>
    <b v="0"/>
    <s v="null"/>
    <s v="No Return"/>
    <n v="2185.9572000000003"/>
    <n v="2025"/>
    <s v="August"/>
    <n v="51.830099999999995"/>
    <n v="78.069900000000004"/>
    <n v="0"/>
    <s v="XL"/>
    <x v="2"/>
    <x v="2"/>
    <x v="3"/>
  </r>
  <r>
    <x v="2117"/>
    <x v="4"/>
    <x v="0"/>
    <x v="0"/>
    <s v="L"/>
    <s v="Beige"/>
    <n v="75.78"/>
    <n v="0"/>
    <x v="1975"/>
    <d v="2025-01-28T00:00:00"/>
    <x v="43"/>
    <n v="3.6"/>
    <n v="3.6"/>
    <b v="0"/>
    <s v="null"/>
    <s v="No Return"/>
    <n v="909.36"/>
    <n v="2025"/>
    <s v="January"/>
    <n v="0"/>
    <n v="75.78"/>
    <n v="0"/>
    <s v="L"/>
    <x v="3"/>
    <x v="1"/>
    <x v="0"/>
  </r>
  <r>
    <x v="2118"/>
    <x v="4"/>
    <x v="4"/>
    <x v="1"/>
    <s v="M"/>
    <s v="Beige"/>
    <n v="93.41"/>
    <n v="0"/>
    <x v="1976"/>
    <d v="2025-08-06T00:00:00"/>
    <x v="46"/>
    <n v="3.2"/>
    <n v="3.2"/>
    <b v="1"/>
    <s v="Size Issue"/>
    <s v="Size Issue"/>
    <n v="373.64"/>
    <n v="2025"/>
    <s v="August"/>
    <n v="0"/>
    <n v="93.41"/>
    <n v="1"/>
    <s v="M"/>
    <x v="1"/>
    <x v="1"/>
    <x v="0"/>
  </r>
  <r>
    <x v="2119"/>
    <x v="1"/>
    <x v="2"/>
    <x v="0"/>
    <s v="L"/>
    <s v="Red"/>
    <n v="66.900000000000006"/>
    <n v="0"/>
    <x v="1977"/>
    <d v="2025-05-07T00:00:00"/>
    <x v="14"/>
    <n v="2.8"/>
    <n v="2.8"/>
    <b v="0"/>
    <s v="null"/>
    <s v="No Return"/>
    <n v="66.900000000000006"/>
    <n v="2025"/>
    <s v="May"/>
    <n v="0"/>
    <n v="66.900000000000006"/>
    <n v="0"/>
    <s v="L"/>
    <x v="1"/>
    <x v="1"/>
    <x v="1"/>
  </r>
  <r>
    <x v="2120"/>
    <x v="1"/>
    <x v="3"/>
    <x v="2"/>
    <s v="L"/>
    <s v="Green"/>
    <n v="110.45"/>
    <n v="6.6"/>
    <x v="1978"/>
    <d v="2025-08-06T00:00:00"/>
    <x v="19"/>
    <s v="null"/>
    <n v="3"/>
    <b v="0"/>
    <s v="null"/>
    <s v="No Return"/>
    <n v="618.96179999999993"/>
    <n v="2025"/>
    <s v="August"/>
    <n v="7.2897000000000007"/>
    <n v="103.16029999999999"/>
    <n v="0"/>
    <s v="L"/>
    <x v="1"/>
    <x v="1"/>
    <x v="0"/>
  </r>
  <r>
    <x v="2121"/>
    <x v="4"/>
    <x v="0"/>
    <x v="2"/>
    <s v="L"/>
    <s v="Gray"/>
    <n v="52.73"/>
    <n v="0"/>
    <x v="1668"/>
    <d v="2025-08-06T00:00:00"/>
    <x v="4"/>
    <n v="4.5"/>
    <n v="4.5"/>
    <b v="0"/>
    <s v="null"/>
    <s v="No Return"/>
    <n v="527.29999999999995"/>
    <n v="2025"/>
    <s v="August"/>
    <n v="0"/>
    <n v="52.73"/>
    <n v="0"/>
    <s v="L"/>
    <x v="3"/>
    <x v="1"/>
    <x v="2"/>
  </r>
  <r>
    <x v="2122"/>
    <x v="0"/>
    <x v="5"/>
    <x v="2"/>
    <s v="L"/>
    <s v="Blue"/>
    <n v="89.13"/>
    <n v="0"/>
    <x v="1979"/>
    <d v="2025-08-06T00:00:00"/>
    <x v="12"/>
    <n v="4.0999999999999996"/>
    <n v="4.0999999999999996"/>
    <b v="0"/>
    <s v="null"/>
    <s v="No Return"/>
    <n v="1515.21"/>
    <n v="2025"/>
    <s v="August"/>
    <n v="0"/>
    <n v="89.13"/>
    <n v="0"/>
    <s v="L"/>
    <x v="3"/>
    <x v="2"/>
    <x v="2"/>
  </r>
  <r>
    <x v="2123"/>
    <x v="0"/>
    <x v="2"/>
    <x v="3"/>
    <s v="L"/>
    <s v="Green"/>
    <n v="171.78"/>
    <n v="44.1"/>
    <x v="1980"/>
    <d v="2025-08-06T00:00:00"/>
    <x v="17"/>
    <s v="null"/>
    <n v="3"/>
    <b v="1"/>
    <s v="Color Mismatch"/>
    <s v="Color Mismatch"/>
    <n v="2400.6254999999996"/>
    <n v="2025"/>
    <s v="August"/>
    <n v="75.754980000000003"/>
    <n v="96.025019999999984"/>
    <n v="1"/>
    <s v="L"/>
    <x v="2"/>
    <x v="2"/>
    <x v="0"/>
  </r>
  <r>
    <x v="2124"/>
    <x v="3"/>
    <x v="6"/>
    <x v="1"/>
    <s v="M"/>
    <s v="Pink"/>
    <n v="129"/>
    <n v="0"/>
    <x v="1981"/>
    <d v="2025-08-06T00:00:00"/>
    <x v="28"/>
    <n v="3.8"/>
    <n v="3.8"/>
    <b v="1"/>
    <s v="Changed Mind"/>
    <s v="Changed Mind"/>
    <n v="1677"/>
    <n v="2025"/>
    <s v="August"/>
    <n v="0"/>
    <n v="129"/>
    <n v="1"/>
    <s v="M"/>
    <x v="3"/>
    <x v="1"/>
    <x v="0"/>
  </r>
  <r>
    <x v="2125"/>
    <x v="3"/>
    <x v="0"/>
    <x v="3"/>
    <s v="XS"/>
    <s v="Brown"/>
    <n v="160.59"/>
    <n v="0"/>
    <x v="1982"/>
    <d v="2025-08-06T00:00:00"/>
    <x v="38"/>
    <n v="2.9"/>
    <n v="2.9"/>
    <b v="0"/>
    <s v="null"/>
    <s v="No Return"/>
    <n v="1284.72"/>
    <n v="2025"/>
    <s v="August"/>
    <n v="0"/>
    <n v="160.59"/>
    <n v="0"/>
    <s v="XS"/>
    <x v="1"/>
    <x v="1"/>
    <x v="1"/>
  </r>
  <r>
    <x v="2126"/>
    <x v="1"/>
    <x v="2"/>
    <x v="3"/>
    <s v="L"/>
    <s v="Red"/>
    <n v="56.38"/>
    <n v="0"/>
    <x v="1983"/>
    <d v="2025-08-06T00:00:00"/>
    <x v="45"/>
    <s v="null"/>
    <n v="3"/>
    <b v="0"/>
    <s v="null"/>
    <s v="No Return"/>
    <n v="507.42"/>
    <n v="2025"/>
    <s v="August"/>
    <n v="0"/>
    <n v="56.38"/>
    <n v="0"/>
    <s v="L"/>
    <x v="1"/>
    <x v="1"/>
    <x v="0"/>
  </r>
  <r>
    <x v="2127"/>
    <x v="0"/>
    <x v="6"/>
    <x v="1"/>
    <s v="L"/>
    <s v="Green"/>
    <n v="109.2"/>
    <n v="26.6"/>
    <x v="1984"/>
    <d v="2025-08-06T00:00:00"/>
    <x v="30"/>
    <n v="3.9"/>
    <n v="3.9"/>
    <b v="1"/>
    <s v="Quality Issue"/>
    <s v="Quality Issue"/>
    <n v="1683.2087999999999"/>
    <n v="2025"/>
    <s v="August"/>
    <n v="29.047200000000004"/>
    <n v="80.152799999999999"/>
    <n v="1"/>
    <s v="L"/>
    <x v="2"/>
    <x v="2"/>
    <x v="0"/>
  </r>
  <r>
    <x v="2128"/>
    <x v="2"/>
    <x v="1"/>
    <x v="0"/>
    <s v="null"/>
    <s v="Pink"/>
    <n v="21.43"/>
    <n v="0"/>
    <x v="1985"/>
    <d v="2025-02-03T00:00:00"/>
    <x v="5"/>
    <n v="1.9"/>
    <n v="1.9"/>
    <b v="0"/>
    <s v="null"/>
    <s v="No Return"/>
    <n v="814.34"/>
    <n v="2025"/>
    <s v="February"/>
    <n v="0"/>
    <n v="21.43"/>
    <n v="0"/>
    <s v="No Size"/>
    <x v="0"/>
    <x v="0"/>
    <x v="3"/>
  </r>
  <r>
    <x v="2129"/>
    <x v="3"/>
    <x v="4"/>
    <x v="1"/>
    <s v="M"/>
    <s v="Purple"/>
    <n v="87.11"/>
    <n v="0"/>
    <x v="1986"/>
    <d v="2025-08-06T00:00:00"/>
    <x v="25"/>
    <n v="2.2999999999999998"/>
    <n v="2.2999999999999998"/>
    <b v="0"/>
    <s v="null"/>
    <s v="No Return"/>
    <n v="3135.96"/>
    <n v="2025"/>
    <s v="August"/>
    <n v="0"/>
    <n v="87.11"/>
    <n v="0"/>
    <s v="M"/>
    <x v="0"/>
    <x v="0"/>
    <x v="1"/>
  </r>
  <r>
    <x v="2130"/>
    <x v="2"/>
    <x v="7"/>
    <x v="2"/>
    <s v="null"/>
    <s v="Navy"/>
    <n v="36.29"/>
    <n v="0"/>
    <x v="1987"/>
    <d v="2025-08-06T00:00:00"/>
    <x v="6"/>
    <n v="2.8"/>
    <n v="2.8"/>
    <b v="0"/>
    <s v="null"/>
    <s v="No Return"/>
    <n v="1705.6299999999999"/>
    <n v="2025"/>
    <s v="August"/>
    <n v="0"/>
    <n v="36.29"/>
    <n v="0"/>
    <s v="No Size"/>
    <x v="0"/>
    <x v="0"/>
    <x v="1"/>
  </r>
  <r>
    <x v="2131"/>
    <x v="5"/>
    <x v="4"/>
    <x v="0"/>
    <s v="M"/>
    <s v="Green"/>
    <n v="105.59"/>
    <n v="0"/>
    <x v="1988"/>
    <d v="2025-06-27T00:00:00"/>
    <x v="0"/>
    <n v="4.7"/>
    <n v="4.7"/>
    <b v="0"/>
    <s v="null"/>
    <s v="No Return"/>
    <n v="3906.83"/>
    <n v="2025"/>
    <s v="June"/>
    <n v="0"/>
    <n v="105.59"/>
    <n v="0"/>
    <s v="M"/>
    <x v="0"/>
    <x v="0"/>
    <x v="2"/>
  </r>
  <r>
    <x v="2132"/>
    <x v="5"/>
    <x v="0"/>
    <x v="2"/>
    <s v="S"/>
    <s v="Black"/>
    <n v="93.5"/>
    <n v="0"/>
    <x v="1989"/>
    <d v="2025-08-06T00:00:00"/>
    <x v="46"/>
    <n v="3.7"/>
    <n v="3.7"/>
    <b v="0"/>
    <s v="null"/>
    <s v="No Return"/>
    <n v="374"/>
    <n v="2025"/>
    <s v="August"/>
    <n v="0"/>
    <n v="93.5"/>
    <n v="0"/>
    <s v="S"/>
    <x v="1"/>
    <x v="1"/>
    <x v="0"/>
  </r>
  <r>
    <x v="2133"/>
    <x v="2"/>
    <x v="5"/>
    <x v="1"/>
    <s v="null"/>
    <s v="Black"/>
    <n v="41.72"/>
    <n v="9.5"/>
    <x v="1990"/>
    <d v="2025-08-06T00:00:00"/>
    <x v="45"/>
    <n v="3.9"/>
    <n v="3.9"/>
    <b v="0"/>
    <s v="null"/>
    <s v="No Return"/>
    <n v="339.80939999999998"/>
    <n v="2025"/>
    <s v="August"/>
    <n v="3.9634"/>
    <n v="37.756599999999999"/>
    <n v="0"/>
    <s v="No Size"/>
    <x v="1"/>
    <x v="1"/>
    <x v="0"/>
  </r>
  <r>
    <x v="2134"/>
    <x v="2"/>
    <x v="3"/>
    <x v="3"/>
    <s v="null"/>
    <s v="Red"/>
    <n v="74.540000000000006"/>
    <n v="58.1"/>
    <x v="1794"/>
    <d v="2025-08-06T00:00:00"/>
    <x v="31"/>
    <n v="4.8"/>
    <n v="4.8"/>
    <b v="0"/>
    <s v="null"/>
    <s v="No Return"/>
    <n v="1093.1291000000003"/>
    <n v="2025"/>
    <s v="August"/>
    <n v="43.307740000000003"/>
    <n v="31.232260000000007"/>
    <n v="0"/>
    <s v="No Size"/>
    <x v="0"/>
    <x v="2"/>
    <x v="2"/>
  </r>
  <r>
    <x v="2135"/>
    <x v="5"/>
    <x v="1"/>
    <x v="0"/>
    <s v="null"/>
    <s v="Blue"/>
    <n v="85.49"/>
    <n v="0"/>
    <x v="1991"/>
    <d v="2024-12-16T00:00:00"/>
    <x v="50"/>
    <n v="3.7"/>
    <n v="3.7"/>
    <b v="0"/>
    <s v="null"/>
    <s v="No Return"/>
    <n v="0"/>
    <n v="2024"/>
    <s v="December"/>
    <n v="0"/>
    <n v="85.49"/>
    <n v="0"/>
    <s v="No Size"/>
    <x v="1"/>
    <x v="1"/>
    <x v="0"/>
  </r>
  <r>
    <x v="2136"/>
    <x v="5"/>
    <x v="0"/>
    <x v="3"/>
    <s v="M"/>
    <s v="Green"/>
    <n v="131.05000000000001"/>
    <n v="0"/>
    <x v="219"/>
    <d v="2025-08-06T00:00:00"/>
    <x v="39"/>
    <n v="4.9000000000000004"/>
    <n v="4.9000000000000004"/>
    <b v="0"/>
    <s v="null"/>
    <s v="No Return"/>
    <n v="3014.15"/>
    <n v="2025"/>
    <s v="August"/>
    <n v="0"/>
    <n v="131.05000000000001"/>
    <n v="0"/>
    <s v="M"/>
    <x v="2"/>
    <x v="2"/>
    <x v="2"/>
  </r>
  <r>
    <x v="2137"/>
    <x v="4"/>
    <x v="7"/>
    <x v="3"/>
    <s v="XL"/>
    <s v="Pink"/>
    <n v="63.5"/>
    <n v="0"/>
    <x v="1992"/>
    <d v="2025-08-06T00:00:00"/>
    <x v="12"/>
    <n v="2.6"/>
    <n v="2.6"/>
    <b v="0"/>
    <s v="null"/>
    <s v="No Return"/>
    <n v="1079.5"/>
    <n v="2025"/>
    <s v="August"/>
    <n v="0"/>
    <n v="63.5"/>
    <n v="0"/>
    <s v="XL"/>
    <x v="3"/>
    <x v="2"/>
    <x v="1"/>
  </r>
  <r>
    <x v="2138"/>
    <x v="1"/>
    <x v="1"/>
    <x v="2"/>
    <s v="M"/>
    <s v="Beige"/>
    <n v="75.540000000000006"/>
    <n v="0"/>
    <x v="592"/>
    <d v="2025-08-06T00:00:00"/>
    <x v="11"/>
    <n v="3.3"/>
    <n v="3.3"/>
    <b v="0"/>
    <s v="null"/>
    <s v="No Return"/>
    <n v="528.78000000000009"/>
    <n v="2025"/>
    <s v="August"/>
    <n v="0"/>
    <n v="75.540000000000006"/>
    <n v="0"/>
    <s v="M"/>
    <x v="1"/>
    <x v="1"/>
    <x v="0"/>
  </r>
  <r>
    <x v="2139"/>
    <x v="1"/>
    <x v="3"/>
    <x v="2"/>
    <s v="XXL"/>
    <s v="Beige"/>
    <n v="110.77"/>
    <n v="0"/>
    <x v="1993"/>
    <d v="2025-08-06T00:00:00"/>
    <x v="3"/>
    <n v="2.6"/>
    <n v="2.6"/>
    <b v="0"/>
    <s v="null"/>
    <s v="No Return"/>
    <n v="5316.96"/>
    <n v="2025"/>
    <s v="August"/>
    <n v="0"/>
    <n v="110.77"/>
    <n v="0"/>
    <s v="XXL"/>
    <x v="0"/>
    <x v="0"/>
    <x v="1"/>
  </r>
  <r>
    <x v="2140"/>
    <x v="3"/>
    <x v="3"/>
    <x v="3"/>
    <s v="M"/>
    <s v="White"/>
    <n v="190.71"/>
    <n v="6.3"/>
    <x v="1994"/>
    <d v="2025-08-06T00:00:00"/>
    <x v="14"/>
    <n v="2"/>
    <n v="2"/>
    <b v="0"/>
    <s v="null"/>
    <s v="No Return"/>
    <n v="178.69527000000002"/>
    <n v="2025"/>
    <s v="August"/>
    <n v="12.01473"/>
    <n v="178.69527000000002"/>
    <n v="0"/>
    <s v="M"/>
    <x v="1"/>
    <x v="1"/>
    <x v="1"/>
  </r>
  <r>
    <x v="2141"/>
    <x v="1"/>
    <x v="3"/>
    <x v="2"/>
    <s v="L"/>
    <s v="White"/>
    <n v="100.56"/>
    <n v="17.3"/>
    <x v="1995"/>
    <d v="2025-08-06T00:00:00"/>
    <x v="30"/>
    <n v="3.6"/>
    <n v="3.6"/>
    <b v="0"/>
    <s v="null"/>
    <s v="No Return"/>
    <n v="1746.4255199999998"/>
    <n v="2025"/>
    <s v="August"/>
    <n v="17.396880000000003"/>
    <n v="83.163119999999992"/>
    <n v="0"/>
    <s v="L"/>
    <x v="2"/>
    <x v="2"/>
    <x v="0"/>
  </r>
  <r>
    <x v="2142"/>
    <x v="0"/>
    <x v="7"/>
    <x v="3"/>
    <s v="XXL"/>
    <s v="Pink"/>
    <n v="221.59"/>
    <n v="8.6"/>
    <x v="1996"/>
    <d v="2025-08-06T00:00:00"/>
    <x v="20"/>
    <s v="null"/>
    <n v="3"/>
    <b v="0"/>
    <s v="null"/>
    <s v="No Return"/>
    <n v="1012.6663000000001"/>
    <n v="2025"/>
    <s v="August"/>
    <n v="19.056739999999998"/>
    <n v="202.53326000000001"/>
    <n v="0"/>
    <s v="XXL"/>
    <x v="1"/>
    <x v="1"/>
    <x v="0"/>
  </r>
  <r>
    <x v="2143"/>
    <x v="4"/>
    <x v="6"/>
    <x v="3"/>
    <s v="L"/>
    <s v="Beige"/>
    <n v="55.21"/>
    <n v="0"/>
    <x v="413"/>
    <d v="2025-08-06T00:00:00"/>
    <x v="30"/>
    <n v="1.8"/>
    <n v="1.8"/>
    <b v="1"/>
    <s v="Wrong Item"/>
    <s v="Wrong Item"/>
    <n v="1159.4100000000001"/>
    <n v="2025"/>
    <s v="August"/>
    <n v="0"/>
    <n v="55.21"/>
    <n v="1"/>
    <s v="L"/>
    <x v="2"/>
    <x v="2"/>
    <x v="3"/>
  </r>
  <r>
    <x v="2144"/>
    <x v="2"/>
    <x v="1"/>
    <x v="2"/>
    <s v="null"/>
    <s v="Black"/>
    <n v="17.87"/>
    <n v="0"/>
    <x v="1997"/>
    <d v="2025-08-06T00:00:00"/>
    <x v="6"/>
    <s v="null"/>
    <n v="3"/>
    <b v="0"/>
    <s v="null"/>
    <s v="No Return"/>
    <n v="839.8900000000001"/>
    <n v="2025"/>
    <s v="August"/>
    <n v="0"/>
    <n v="17.87"/>
    <n v="0"/>
    <s v="No Size"/>
    <x v="0"/>
    <x v="0"/>
    <x v="0"/>
  </r>
  <r>
    <x v="2145"/>
    <x v="4"/>
    <x v="1"/>
    <x v="3"/>
    <s v="XS"/>
    <s v="Pink"/>
    <n v="56.57"/>
    <n v="0"/>
    <x v="1998"/>
    <d v="2025-08-06T00:00:00"/>
    <x v="9"/>
    <n v="4.4000000000000004"/>
    <n v="4.4000000000000004"/>
    <b v="1"/>
    <s v="Size Issue"/>
    <s v="Size Issue"/>
    <n v="2432.5100000000002"/>
    <n v="2025"/>
    <s v="August"/>
    <n v="0"/>
    <n v="56.57"/>
    <n v="1"/>
    <s v="XS"/>
    <x v="0"/>
    <x v="0"/>
    <x v="2"/>
  </r>
  <r>
    <x v="2146"/>
    <x v="2"/>
    <x v="6"/>
    <x v="0"/>
    <s v="null"/>
    <s v="Purple"/>
    <n v="47.74"/>
    <n v="0"/>
    <x v="1999"/>
    <d v="2024-12-25T00:00:00"/>
    <x v="12"/>
    <n v="2.9"/>
    <n v="2.9"/>
    <b v="0"/>
    <s v="null"/>
    <s v="No Return"/>
    <n v="811.58"/>
    <n v="2024"/>
    <s v="December"/>
    <n v="0"/>
    <n v="47.74"/>
    <n v="0"/>
    <s v="No Size"/>
    <x v="3"/>
    <x v="2"/>
    <x v="1"/>
  </r>
  <r>
    <x v="2147"/>
    <x v="5"/>
    <x v="2"/>
    <x v="2"/>
    <s v="M"/>
    <s v="Navy"/>
    <n v="152.88"/>
    <n v="8.9"/>
    <x v="2000"/>
    <d v="2025-08-06T00:00:00"/>
    <x v="32"/>
    <n v="2.2000000000000002"/>
    <n v="2.2000000000000002"/>
    <b v="0"/>
    <s v="null"/>
    <s v="No Return"/>
    <n v="2646.19992"/>
    <n v="2025"/>
    <s v="August"/>
    <n v="13.60632"/>
    <n v="139.27368000000001"/>
    <n v="0"/>
    <s v="M"/>
    <x v="3"/>
    <x v="2"/>
    <x v="1"/>
  </r>
  <r>
    <x v="2148"/>
    <x v="0"/>
    <x v="2"/>
    <x v="1"/>
    <s v="M"/>
    <s v="Beige"/>
    <n v="199.61"/>
    <n v="37.700000000000003"/>
    <x v="2001"/>
    <d v="2025-08-06T00:00:00"/>
    <x v="19"/>
    <s v="null"/>
    <n v="3"/>
    <b v="0"/>
    <s v="null"/>
    <s v="No Return"/>
    <n v="746.14218000000005"/>
    <n v="2025"/>
    <s v="August"/>
    <n v="75.252970000000005"/>
    <n v="124.35703000000001"/>
    <n v="0"/>
    <s v="M"/>
    <x v="1"/>
    <x v="1"/>
    <x v="0"/>
  </r>
  <r>
    <x v="2149"/>
    <x v="2"/>
    <x v="6"/>
    <x v="3"/>
    <s v="null"/>
    <s v="Gray"/>
    <n v="57.25"/>
    <n v="0"/>
    <x v="18"/>
    <d v="2025-08-06T00:00:00"/>
    <x v="2"/>
    <n v="5"/>
    <n v="5"/>
    <b v="0"/>
    <s v="null"/>
    <s v="No Return"/>
    <n v="1259.5"/>
    <n v="2025"/>
    <s v="August"/>
    <n v="0"/>
    <n v="57.25"/>
    <n v="0"/>
    <s v="No Size"/>
    <x v="2"/>
    <x v="2"/>
    <x v="4"/>
  </r>
  <r>
    <x v="2150"/>
    <x v="5"/>
    <x v="4"/>
    <x v="2"/>
    <s v="XL"/>
    <s v="Blue"/>
    <n v="134.41"/>
    <n v="55.3"/>
    <x v="1410"/>
    <d v="2025-08-06T00:00:00"/>
    <x v="43"/>
    <n v="3.2"/>
    <n v="3.2"/>
    <b v="0"/>
    <s v="null"/>
    <s v="No Return"/>
    <n v="720.9752400000001"/>
    <n v="2025"/>
    <s v="August"/>
    <n v="74.328729999999993"/>
    <n v="60.081270000000011"/>
    <n v="0"/>
    <s v="XL"/>
    <x v="3"/>
    <x v="1"/>
    <x v="0"/>
  </r>
  <r>
    <x v="2151"/>
    <x v="4"/>
    <x v="5"/>
    <x v="2"/>
    <s v="S"/>
    <s v="Brown"/>
    <n v="111.43"/>
    <n v="43.5"/>
    <x v="2002"/>
    <d v="2025-08-06T00:00:00"/>
    <x v="2"/>
    <n v="4.8"/>
    <n v="4.8"/>
    <b v="0"/>
    <s v="null"/>
    <s v="No Return"/>
    <n v="1385.0748999999998"/>
    <n v="2025"/>
    <s v="August"/>
    <n v="48.472050000000003"/>
    <n v="62.957949999999997"/>
    <n v="0"/>
    <s v="S"/>
    <x v="2"/>
    <x v="2"/>
    <x v="2"/>
  </r>
  <r>
    <x v="2152"/>
    <x v="2"/>
    <x v="1"/>
    <x v="0"/>
    <s v="null"/>
    <s v="Brown"/>
    <n v="15.36"/>
    <n v="36.799999999999997"/>
    <x v="2003"/>
    <d v="2025-04-29T00:00:00"/>
    <x v="16"/>
    <n v="2.2999999999999998"/>
    <n v="2.2999999999999998"/>
    <b v="0"/>
    <s v="null"/>
    <s v="No Return"/>
    <n v="446.54592000000002"/>
    <n v="2025"/>
    <s v="April"/>
    <n v="5.6524799999999997"/>
    <n v="9.7075200000000006"/>
    <n v="0"/>
    <s v="No Size"/>
    <x v="0"/>
    <x v="0"/>
    <x v="1"/>
  </r>
  <r>
    <x v="2153"/>
    <x v="1"/>
    <x v="6"/>
    <x v="2"/>
    <s v="XL"/>
    <s v="Black"/>
    <n v="100.03"/>
    <n v="51.8"/>
    <x v="2004"/>
    <d v="2025-08-06T00:00:00"/>
    <x v="9"/>
    <n v="5"/>
    <n v="5"/>
    <b v="0"/>
    <s v="null"/>
    <s v="No Return"/>
    <n v="2073.2217799999999"/>
    <n v="2025"/>
    <s v="August"/>
    <n v="51.815540000000006"/>
    <n v="48.214459999999995"/>
    <n v="0"/>
    <s v="XL"/>
    <x v="0"/>
    <x v="0"/>
    <x v="4"/>
  </r>
  <r>
    <x v="2154"/>
    <x v="3"/>
    <x v="1"/>
    <x v="3"/>
    <s v="S"/>
    <s v="Black"/>
    <n v="173.75"/>
    <n v="19.2"/>
    <x v="2005"/>
    <d v="2025-08-06T00:00:00"/>
    <x v="5"/>
    <s v="null"/>
    <n v="3"/>
    <b v="0"/>
    <s v="null"/>
    <s v="No Return"/>
    <n v="5334.8200000000006"/>
    <n v="2025"/>
    <s v="August"/>
    <n v="33.36"/>
    <n v="140.39000000000001"/>
    <n v="0"/>
    <s v="S"/>
    <x v="0"/>
    <x v="0"/>
    <x v="0"/>
  </r>
  <r>
    <x v="2155"/>
    <x v="4"/>
    <x v="6"/>
    <x v="1"/>
    <s v="XL"/>
    <s v="Green"/>
    <n v="37.979999999999997"/>
    <n v="15.2"/>
    <x v="2006"/>
    <d v="2025-08-06T00:00:00"/>
    <x v="17"/>
    <n v="3.6"/>
    <n v="3.6"/>
    <b v="0"/>
    <s v="null"/>
    <s v="No Return"/>
    <n v="805.17599999999993"/>
    <n v="2025"/>
    <s v="August"/>
    <n v="5.7729599999999994"/>
    <n v="32.207039999999999"/>
    <n v="0"/>
    <s v="XL"/>
    <x v="2"/>
    <x v="2"/>
    <x v="0"/>
  </r>
  <r>
    <x v="2156"/>
    <x v="5"/>
    <x v="7"/>
    <x v="3"/>
    <s v="M"/>
    <s v="Black"/>
    <n v="154.11000000000001"/>
    <n v="0"/>
    <x v="2007"/>
    <d v="2025-08-06T00:00:00"/>
    <x v="29"/>
    <n v="3.1"/>
    <n v="3.1"/>
    <b v="0"/>
    <s v="null"/>
    <s v="No Return"/>
    <n v="7705.5000000000009"/>
    <n v="2025"/>
    <s v="August"/>
    <n v="0"/>
    <n v="154.11000000000001"/>
    <n v="0"/>
    <s v="M"/>
    <x v="0"/>
    <x v="0"/>
    <x v="0"/>
  </r>
  <r>
    <x v="2157"/>
    <x v="2"/>
    <x v="5"/>
    <x v="0"/>
    <s v="null"/>
    <s v="Purple"/>
    <n v="69.8"/>
    <n v="46.9"/>
    <x v="2008"/>
    <d v="2024-10-21T00:00:00"/>
    <x v="42"/>
    <n v="3.8"/>
    <n v="3.8"/>
    <b v="0"/>
    <s v="null"/>
    <s v="No Return"/>
    <n v="963.65880000000004"/>
    <n v="2024"/>
    <s v="October"/>
    <n v="32.736199999999997"/>
    <n v="37.063800000000001"/>
    <n v="0"/>
    <s v="No Size"/>
    <x v="2"/>
    <x v="2"/>
    <x v="0"/>
  </r>
  <r>
    <x v="2158"/>
    <x v="5"/>
    <x v="6"/>
    <x v="1"/>
    <s v="XXL"/>
    <s v="Gray"/>
    <n v="171.16"/>
    <n v="0"/>
    <x v="2009"/>
    <d v="2025-08-06T00:00:00"/>
    <x v="42"/>
    <n v="4.3"/>
    <n v="4.3"/>
    <b v="0"/>
    <s v="null"/>
    <s v="No Return"/>
    <n v="4450.16"/>
    <n v="2025"/>
    <s v="August"/>
    <n v="0"/>
    <n v="171.16"/>
    <n v="0"/>
    <s v="XXL"/>
    <x v="2"/>
    <x v="2"/>
    <x v="2"/>
  </r>
  <r>
    <x v="2159"/>
    <x v="0"/>
    <x v="0"/>
    <x v="3"/>
    <s v="XXL"/>
    <s v="White"/>
    <n v="118.57"/>
    <n v="0"/>
    <x v="2010"/>
    <d v="2025-08-06T00:00:00"/>
    <x v="19"/>
    <n v="1.4"/>
    <n v="1.4"/>
    <b v="1"/>
    <s v="Quality Issue"/>
    <s v="Quality Issue"/>
    <n v="711.42"/>
    <n v="2025"/>
    <s v="August"/>
    <n v="0"/>
    <n v="118.57"/>
    <n v="1"/>
    <s v="XXL"/>
    <x v="1"/>
    <x v="1"/>
    <x v="3"/>
  </r>
  <r>
    <x v="2160"/>
    <x v="5"/>
    <x v="3"/>
    <x v="1"/>
    <s v="XXL"/>
    <s v="Pink"/>
    <n v="118.46"/>
    <n v="0"/>
    <x v="2011"/>
    <d v="2025-08-06T00:00:00"/>
    <x v="24"/>
    <n v="2.2999999999999998"/>
    <n v="2.2999999999999998"/>
    <b v="0"/>
    <s v="null"/>
    <s v="No Return"/>
    <n v="4738.3999999999996"/>
    <n v="2025"/>
    <s v="August"/>
    <n v="0"/>
    <n v="118.46"/>
    <n v="0"/>
    <s v="XXL"/>
    <x v="0"/>
    <x v="0"/>
    <x v="1"/>
  </r>
  <r>
    <x v="2161"/>
    <x v="3"/>
    <x v="0"/>
    <x v="3"/>
    <s v="L"/>
    <s v="Green"/>
    <n v="122.7"/>
    <n v="0"/>
    <x v="2012"/>
    <d v="2025-08-06T00:00:00"/>
    <x v="45"/>
    <s v="null"/>
    <n v="3"/>
    <b v="0"/>
    <s v="null"/>
    <s v="No Return"/>
    <n v="1104.3"/>
    <n v="2025"/>
    <s v="August"/>
    <n v="0"/>
    <n v="122.7"/>
    <n v="0"/>
    <s v="L"/>
    <x v="1"/>
    <x v="1"/>
    <x v="0"/>
  </r>
  <r>
    <x v="2162"/>
    <x v="2"/>
    <x v="6"/>
    <x v="0"/>
    <s v="null"/>
    <s v="Black"/>
    <n v="68.2"/>
    <n v="0"/>
    <x v="2013"/>
    <d v="2025-04-05T00:00:00"/>
    <x v="1"/>
    <n v="3.8"/>
    <n v="3.8"/>
    <b v="0"/>
    <s v="null"/>
    <s v="No Return"/>
    <n v="136.4"/>
    <n v="2025"/>
    <s v="April"/>
    <n v="0"/>
    <n v="68.2"/>
    <n v="0"/>
    <s v="No Size"/>
    <x v="1"/>
    <x v="1"/>
    <x v="0"/>
  </r>
  <r>
    <x v="2163"/>
    <x v="3"/>
    <x v="4"/>
    <x v="0"/>
    <s v="XL"/>
    <s v="White"/>
    <n v="178.56"/>
    <n v="0"/>
    <x v="2014"/>
    <d v="2025-03-16T00:00:00"/>
    <x v="16"/>
    <n v="2.6"/>
    <n v="2.6"/>
    <b v="0"/>
    <s v="null"/>
    <s v="No Return"/>
    <n v="8213.76"/>
    <n v="2025"/>
    <s v="March"/>
    <n v="0"/>
    <n v="178.56"/>
    <n v="0"/>
    <s v="XL"/>
    <x v="0"/>
    <x v="0"/>
    <x v="1"/>
  </r>
  <r>
    <x v="2164"/>
    <x v="2"/>
    <x v="1"/>
    <x v="3"/>
    <s v="null"/>
    <s v="Green"/>
    <n v="30.46"/>
    <n v="31.4"/>
    <x v="103"/>
    <d v="2025-08-06T00:00:00"/>
    <x v="24"/>
    <n v="2.4"/>
    <n v="2.4"/>
    <b v="0"/>
    <s v="null"/>
    <s v="No Return"/>
    <n v="835.82240000000002"/>
    <n v="2025"/>
    <s v="August"/>
    <n v="9.5644400000000012"/>
    <n v="20.89556"/>
    <n v="0"/>
    <s v="No Size"/>
    <x v="0"/>
    <x v="0"/>
    <x v="1"/>
  </r>
  <r>
    <x v="2165"/>
    <x v="2"/>
    <x v="2"/>
    <x v="3"/>
    <s v="null"/>
    <s v="Black"/>
    <n v="76.08"/>
    <n v="0"/>
    <x v="2015"/>
    <d v="2025-08-06T00:00:00"/>
    <x v="19"/>
    <n v="4.9000000000000004"/>
    <n v="4.9000000000000004"/>
    <b v="0"/>
    <s v="null"/>
    <s v="No Return"/>
    <n v="456.48"/>
    <n v="2025"/>
    <s v="August"/>
    <n v="0"/>
    <n v="76.08"/>
    <n v="0"/>
    <s v="No Size"/>
    <x v="1"/>
    <x v="1"/>
    <x v="2"/>
  </r>
  <r>
    <x v="2166"/>
    <x v="3"/>
    <x v="2"/>
    <x v="1"/>
    <s v="M"/>
    <s v="Brown"/>
    <n v="116.15"/>
    <n v="16.5"/>
    <x v="2016"/>
    <d v="2025-08-06T00:00:00"/>
    <x v="26"/>
    <n v="3"/>
    <n v="3"/>
    <b v="0"/>
    <s v="null"/>
    <s v="No Return"/>
    <n v="1066.8377499999999"/>
    <n v="2025"/>
    <s v="August"/>
    <n v="19.164750000000002"/>
    <n v="96.985249999999994"/>
    <n v="0"/>
    <s v="M"/>
    <x v="3"/>
    <x v="1"/>
    <x v="0"/>
  </r>
  <r>
    <x v="2167"/>
    <x v="3"/>
    <x v="4"/>
    <x v="1"/>
    <s v="XS"/>
    <s v="White"/>
    <n v="98.22"/>
    <n v="0"/>
    <x v="2017"/>
    <d v="2025-08-06T00:00:00"/>
    <x v="33"/>
    <n v="3.3"/>
    <n v="3.3"/>
    <b v="0"/>
    <s v="null"/>
    <s v="No Return"/>
    <n v="2651.94"/>
    <n v="2025"/>
    <s v="August"/>
    <n v="0"/>
    <n v="98.22"/>
    <n v="0"/>
    <s v="XS"/>
    <x v="2"/>
    <x v="2"/>
    <x v="0"/>
  </r>
  <r>
    <x v="2168"/>
    <x v="3"/>
    <x v="5"/>
    <x v="1"/>
    <s v="null"/>
    <s v="Beige"/>
    <n v="66.58"/>
    <n v="0"/>
    <x v="2018"/>
    <d v="2025-08-06T00:00:00"/>
    <x v="41"/>
    <n v="3.4"/>
    <n v="3.4"/>
    <b v="0"/>
    <s v="null"/>
    <s v="No Return"/>
    <n v="2996.1"/>
    <n v="2025"/>
    <s v="August"/>
    <n v="0"/>
    <n v="66.58"/>
    <n v="0"/>
    <s v="No Size"/>
    <x v="0"/>
    <x v="0"/>
    <x v="0"/>
  </r>
  <r>
    <x v="2169"/>
    <x v="2"/>
    <x v="1"/>
    <x v="0"/>
    <s v="null"/>
    <s v="Beige"/>
    <n v="69.22"/>
    <n v="0"/>
    <x v="2019"/>
    <d v="2024-09-05T00:00:00"/>
    <x v="15"/>
    <n v="3.8"/>
    <n v="3.8"/>
    <b v="0"/>
    <s v="null"/>
    <s v="No Return"/>
    <n v="2907.24"/>
    <n v="2024"/>
    <s v="September"/>
    <n v="0"/>
    <n v="69.22"/>
    <n v="0"/>
    <s v="No Size"/>
    <x v="0"/>
    <x v="0"/>
    <x v="0"/>
  </r>
  <r>
    <x v="2170"/>
    <x v="1"/>
    <x v="1"/>
    <x v="1"/>
    <s v="XL"/>
    <s v="Black"/>
    <n v="85.01"/>
    <n v="0"/>
    <x v="2020"/>
    <d v="2025-08-06T00:00:00"/>
    <x v="10"/>
    <n v="4.3"/>
    <n v="4.3"/>
    <b v="0"/>
    <s v="null"/>
    <s v="No Return"/>
    <n v="3315.3900000000003"/>
    <n v="2025"/>
    <s v="August"/>
    <n v="0"/>
    <n v="85.01"/>
    <n v="0"/>
    <s v="XL"/>
    <x v="0"/>
    <x v="0"/>
    <x v="2"/>
  </r>
  <r>
    <x v="2171"/>
    <x v="1"/>
    <x v="3"/>
    <x v="3"/>
    <s v="XL"/>
    <s v="Black"/>
    <n v="31.41"/>
    <n v="0"/>
    <x v="2021"/>
    <d v="2025-08-06T00:00:00"/>
    <x v="4"/>
    <n v="2.1"/>
    <n v="2.1"/>
    <b v="0"/>
    <s v="null"/>
    <s v="No Return"/>
    <n v="314.10000000000002"/>
    <n v="2025"/>
    <s v="August"/>
    <n v="0"/>
    <n v="31.41"/>
    <n v="0"/>
    <s v="XL"/>
    <x v="3"/>
    <x v="1"/>
    <x v="1"/>
  </r>
  <r>
    <x v="2172"/>
    <x v="5"/>
    <x v="2"/>
    <x v="1"/>
    <s v="L"/>
    <s v="Brown"/>
    <n v="50.58"/>
    <n v="0"/>
    <x v="2022"/>
    <d v="2025-08-06T00:00:00"/>
    <x v="14"/>
    <n v="3.1"/>
    <n v="3.1"/>
    <b v="1"/>
    <s v="Changed Mind"/>
    <s v="Changed Mind"/>
    <n v="50.58"/>
    <n v="2025"/>
    <s v="August"/>
    <n v="0"/>
    <n v="50.58"/>
    <n v="1"/>
    <s v="L"/>
    <x v="1"/>
    <x v="1"/>
    <x v="0"/>
  </r>
  <r>
    <x v="2173"/>
    <x v="2"/>
    <x v="2"/>
    <x v="1"/>
    <s v="null"/>
    <s v="Beige"/>
    <n v="79.37"/>
    <n v="54.8"/>
    <x v="2023"/>
    <d v="2025-08-06T00:00:00"/>
    <x v="24"/>
    <n v="2.6"/>
    <n v="2.6"/>
    <b v="0"/>
    <s v="null"/>
    <s v="No Return"/>
    <n v="1435.0096000000003"/>
    <n v="2025"/>
    <s v="August"/>
    <n v="43.494759999999999"/>
    <n v="35.875240000000005"/>
    <n v="0"/>
    <s v="No Size"/>
    <x v="0"/>
    <x v="0"/>
    <x v="1"/>
  </r>
  <r>
    <x v="2174"/>
    <x v="4"/>
    <x v="5"/>
    <x v="3"/>
    <s v="XL"/>
    <s v="Pink"/>
    <n v="105.52"/>
    <n v="0"/>
    <x v="2024"/>
    <d v="2025-08-06T00:00:00"/>
    <x v="36"/>
    <n v="4.9000000000000004"/>
    <n v="4.9000000000000004"/>
    <b v="1"/>
    <s v="Size Issue"/>
    <s v="Size Issue"/>
    <n v="2110.4"/>
    <n v="2025"/>
    <s v="August"/>
    <n v="0"/>
    <n v="105.52"/>
    <n v="1"/>
    <s v="XL"/>
    <x v="2"/>
    <x v="2"/>
    <x v="2"/>
  </r>
  <r>
    <x v="2175"/>
    <x v="3"/>
    <x v="5"/>
    <x v="3"/>
    <s v="XXL"/>
    <s v="White"/>
    <n v="154.02000000000001"/>
    <n v="0"/>
    <x v="1884"/>
    <d v="2025-08-06T00:00:00"/>
    <x v="39"/>
    <n v="1.3"/>
    <n v="1.3"/>
    <b v="0"/>
    <s v="null"/>
    <s v="No Return"/>
    <n v="3542.46"/>
    <n v="2025"/>
    <s v="August"/>
    <n v="0"/>
    <n v="154.02000000000001"/>
    <n v="0"/>
    <s v="XXL"/>
    <x v="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03151E-948F-4182-ABEE-D7C3A4D9E881}"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2:J129" firstHeaderRow="1" firstDataRow="1" firstDataCol="0"/>
  <pivotFields count="26">
    <pivotField showAll="0"/>
    <pivotField showAll="0">
      <items count="7">
        <item x="2"/>
        <item x="4"/>
        <item x="5"/>
        <item x="0"/>
        <item x="3"/>
        <item x="1"/>
        <item t="default"/>
      </items>
    </pivotField>
    <pivotField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showAll="0">
      <items count="52">
        <item x="50"/>
        <item x="14"/>
        <item x="1"/>
        <item x="8"/>
        <item x="46"/>
        <item x="20"/>
        <item x="19"/>
        <item x="11"/>
        <item x="38"/>
        <item x="45"/>
        <item x="4"/>
        <item x="26"/>
        <item x="43"/>
        <item x="28"/>
        <item x="7"/>
        <item x="34"/>
        <item x="13"/>
        <item x="12"/>
        <item x="49"/>
        <item x="32"/>
        <item x="36"/>
        <item x="30"/>
        <item x="2"/>
        <item x="39"/>
        <item x="47"/>
        <item x="17"/>
        <item x="42"/>
        <item x="33"/>
        <item x="18"/>
        <item x="48"/>
        <item x="35"/>
        <item x="22"/>
        <item x="23"/>
        <item x="27"/>
        <item x="40"/>
        <item x="31"/>
        <item x="25"/>
        <item x="0"/>
        <item x="5"/>
        <item x="10"/>
        <item x="24"/>
        <item x="44"/>
        <item x="15"/>
        <item x="9"/>
        <item x="21"/>
        <item x="41"/>
        <item x="16"/>
        <item x="6"/>
        <item x="3"/>
        <item x="37"/>
        <item x="29"/>
        <item t="default"/>
      </items>
    </pivotField>
    <pivotField showAll="0"/>
    <pivotField showAll="0"/>
    <pivotField showAll="0"/>
    <pivotField showAll="0"/>
    <pivotField showAll="0"/>
    <pivotField numFmtId="164" showAll="0"/>
    <pivotField showAll="0"/>
    <pivotField showAll="0"/>
    <pivotField numFmtId="165" showAll="0"/>
    <pivotField numFmtId="165" showAll="0"/>
    <pivotField numFmtId="2" showAll="0"/>
    <pivotField showAll="0"/>
    <pivotField showAll="0">
      <items count="5">
        <item x="0"/>
        <item x="3"/>
        <item x="1"/>
        <item x="2"/>
        <item t="default"/>
      </items>
    </pivotField>
    <pivotField showAll="0">
      <items count="4">
        <item x="1"/>
        <item x="2"/>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37229-2DC7-426C-B822-D0B989E6C128}"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2:J109" firstHeaderRow="0" firstDataRow="1" firstDataCol="1"/>
  <pivotFields count="26">
    <pivotField showAll="0"/>
    <pivotField axis="axisRow" showAll="0">
      <items count="7">
        <item x="2"/>
        <item x="4"/>
        <item x="5"/>
        <item x="0"/>
        <item x="3"/>
        <item x="1"/>
        <item t="default"/>
      </items>
    </pivotField>
    <pivotField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showAll="0">
      <items count="52">
        <item x="50"/>
        <item x="14"/>
        <item x="1"/>
        <item x="8"/>
        <item x="46"/>
        <item x="20"/>
        <item x="19"/>
        <item x="11"/>
        <item x="38"/>
        <item x="45"/>
        <item x="4"/>
        <item x="26"/>
        <item x="43"/>
        <item x="28"/>
        <item x="7"/>
        <item x="34"/>
        <item x="13"/>
        <item x="12"/>
        <item x="49"/>
        <item x="32"/>
        <item x="36"/>
        <item x="30"/>
        <item x="2"/>
        <item x="39"/>
        <item x="47"/>
        <item x="17"/>
        <item x="42"/>
        <item x="33"/>
        <item x="18"/>
        <item x="48"/>
        <item x="35"/>
        <item x="22"/>
        <item x="23"/>
        <item x="27"/>
        <item x="40"/>
        <item x="31"/>
        <item x="25"/>
        <item x="0"/>
        <item x="5"/>
        <item x="10"/>
        <item x="24"/>
        <item x="44"/>
        <item x="15"/>
        <item x="9"/>
        <item x="21"/>
        <item x="41"/>
        <item x="16"/>
        <item x="6"/>
        <item x="3"/>
        <item x="37"/>
        <item x="29"/>
        <item t="default"/>
      </items>
    </pivotField>
    <pivotField showAll="0"/>
    <pivotField showAll="0"/>
    <pivotField showAll="0"/>
    <pivotField showAll="0"/>
    <pivotField showAll="0"/>
    <pivotField dataField="1" numFmtId="164" showAll="0"/>
    <pivotField showAll="0"/>
    <pivotField showAll="0"/>
    <pivotField numFmtId="165" showAll="0"/>
    <pivotField numFmtId="165" showAll="0"/>
    <pivotField numFmtId="2" showAll="0"/>
    <pivotField showAll="0"/>
    <pivotField dataField="1" showAll="0">
      <items count="5">
        <item x="0"/>
        <item x="3"/>
        <item x="1"/>
        <item x="2"/>
        <item t="default"/>
      </items>
    </pivotField>
    <pivotField showAll="0">
      <items count="4">
        <item x="1"/>
        <item x="2"/>
        <item x="0"/>
        <item t="default"/>
      </items>
    </pivotField>
    <pivotField showAll="0"/>
  </pivotFields>
  <rowFields count="1">
    <field x="1"/>
  </rowFields>
  <rowItems count="7">
    <i>
      <x/>
    </i>
    <i>
      <x v="1"/>
    </i>
    <i>
      <x v="2"/>
    </i>
    <i>
      <x v="3"/>
    </i>
    <i>
      <x v="4"/>
    </i>
    <i>
      <x v="5"/>
    </i>
    <i t="grand">
      <x/>
    </i>
  </rowItems>
  <colFields count="1">
    <field x="-2"/>
  </colFields>
  <colItems count="2">
    <i>
      <x/>
    </i>
    <i i="1">
      <x v="1"/>
    </i>
  </colItems>
  <dataFields count="2">
    <dataField name="Count of Stock Status" fld="23" subtotal="count" baseField="0" baseItem="0"/>
    <dataField name="Sum of Total Asset Val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5B0EA2-7CF7-48EF-BF95-8696AFF447A6}"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2298" firstHeaderRow="1" firstDataRow="1" firstDataCol="1" rowPageCount="1" colPageCount="1"/>
  <pivotFields count="26">
    <pivotField axis="axisRow"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axis="axisRow" showAll="0">
      <items count="7">
        <item x="2"/>
        <item x="4"/>
        <item x="5"/>
        <item x="0"/>
        <item x="3"/>
        <item x="1"/>
        <item t="default"/>
      </items>
    </pivotField>
    <pivotField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axis="axisPage" dataField="1" showAll="0">
      <items count="52">
        <item x="50"/>
        <item x="14"/>
        <item x="1"/>
        <item x="8"/>
        <item x="46"/>
        <item x="20"/>
        <item x="19"/>
        <item x="11"/>
        <item x="38"/>
        <item x="45"/>
        <item x="4"/>
        <item x="26"/>
        <item x="43"/>
        <item x="28"/>
        <item x="7"/>
        <item x="34"/>
        <item x="13"/>
        <item x="12"/>
        <item x="49"/>
        <item x="32"/>
        <item x="36"/>
        <item x="30"/>
        <item x="2"/>
        <item x="39"/>
        <item x="47"/>
        <item x="17"/>
        <item x="42"/>
        <item x="33"/>
        <item x="18"/>
        <item x="48"/>
        <item x="35"/>
        <item x="22"/>
        <item x="23"/>
        <item x="27"/>
        <item x="40"/>
        <item x="31"/>
        <item x="25"/>
        <item x="0"/>
        <item x="5"/>
        <item x="10"/>
        <item x="24"/>
        <item x="44"/>
        <item x="15"/>
        <item x="9"/>
        <item x="21"/>
        <item x="41"/>
        <item x="16"/>
        <item x="6"/>
        <item x="3"/>
        <item x="37"/>
        <item x="29"/>
        <item t="default"/>
      </items>
    </pivotField>
    <pivotField showAll="0"/>
    <pivotField showAll="0"/>
    <pivotField showAll="0"/>
    <pivotField showAll="0"/>
    <pivotField showAll="0"/>
    <pivotField numFmtId="164" showAll="0"/>
    <pivotField showAll="0"/>
    <pivotField showAll="0"/>
    <pivotField numFmtId="165" showAll="0"/>
    <pivotField numFmtId="165" showAll="0"/>
    <pivotField numFmtId="2" showAll="0"/>
    <pivotField showAll="0"/>
    <pivotField showAll="0">
      <items count="5">
        <item x="0"/>
        <item x="3"/>
        <item x="1"/>
        <item x="2"/>
        <item t="default"/>
      </items>
    </pivotField>
    <pivotField showAll="0">
      <items count="4">
        <item x="1"/>
        <item x="2"/>
        <item x="0"/>
        <item t="default"/>
      </items>
    </pivotField>
    <pivotField showAll="0"/>
  </pivotFields>
  <rowFields count="2">
    <field x="1"/>
    <field x="0"/>
  </rowFields>
  <rowItems count="2183">
    <i>
      <x/>
    </i>
    <i r="1">
      <x v="2"/>
    </i>
    <i r="1">
      <x v="5"/>
    </i>
    <i r="1">
      <x v="15"/>
    </i>
    <i r="1">
      <x v="21"/>
    </i>
    <i r="1">
      <x v="22"/>
    </i>
    <i r="1">
      <x v="34"/>
    </i>
    <i r="1">
      <x v="47"/>
    </i>
    <i r="1">
      <x v="49"/>
    </i>
    <i r="1">
      <x v="54"/>
    </i>
    <i r="1">
      <x v="62"/>
    </i>
    <i r="1">
      <x v="66"/>
    </i>
    <i r="1">
      <x v="77"/>
    </i>
    <i r="1">
      <x v="79"/>
    </i>
    <i r="1">
      <x v="91"/>
    </i>
    <i r="1">
      <x v="95"/>
    </i>
    <i r="1">
      <x v="111"/>
    </i>
    <i r="1">
      <x v="116"/>
    </i>
    <i r="1">
      <x v="124"/>
    </i>
    <i r="1">
      <x v="133"/>
    </i>
    <i r="1">
      <x v="161"/>
    </i>
    <i r="1">
      <x v="163"/>
    </i>
    <i r="1">
      <x v="166"/>
    </i>
    <i r="1">
      <x v="167"/>
    </i>
    <i r="1">
      <x v="172"/>
    </i>
    <i r="1">
      <x v="179"/>
    </i>
    <i r="1">
      <x v="204"/>
    </i>
    <i r="1">
      <x v="205"/>
    </i>
    <i r="1">
      <x v="213"/>
    </i>
    <i r="1">
      <x v="229"/>
    </i>
    <i r="1">
      <x v="231"/>
    </i>
    <i r="1">
      <x v="236"/>
    </i>
    <i r="1">
      <x v="237"/>
    </i>
    <i r="1">
      <x v="242"/>
    </i>
    <i r="1">
      <x v="256"/>
    </i>
    <i r="1">
      <x v="259"/>
    </i>
    <i r="1">
      <x v="265"/>
    </i>
    <i r="1">
      <x v="268"/>
    </i>
    <i r="1">
      <x v="279"/>
    </i>
    <i r="1">
      <x v="280"/>
    </i>
    <i r="1">
      <x v="285"/>
    </i>
    <i r="1">
      <x v="289"/>
    </i>
    <i r="1">
      <x v="296"/>
    </i>
    <i r="1">
      <x v="306"/>
    </i>
    <i r="1">
      <x v="318"/>
    </i>
    <i r="1">
      <x v="327"/>
    </i>
    <i r="1">
      <x v="329"/>
    </i>
    <i r="1">
      <x v="333"/>
    </i>
    <i r="1">
      <x v="344"/>
    </i>
    <i r="1">
      <x v="348"/>
    </i>
    <i r="1">
      <x v="350"/>
    </i>
    <i r="1">
      <x v="353"/>
    </i>
    <i r="1">
      <x v="356"/>
    </i>
    <i r="1">
      <x v="357"/>
    </i>
    <i r="1">
      <x v="365"/>
    </i>
    <i r="1">
      <x v="369"/>
    </i>
    <i r="1">
      <x v="377"/>
    </i>
    <i r="1">
      <x v="379"/>
    </i>
    <i r="1">
      <x v="380"/>
    </i>
    <i r="1">
      <x v="383"/>
    </i>
    <i r="1">
      <x v="387"/>
    </i>
    <i r="1">
      <x v="388"/>
    </i>
    <i r="1">
      <x v="398"/>
    </i>
    <i r="1">
      <x v="401"/>
    </i>
    <i r="1">
      <x v="402"/>
    </i>
    <i r="1">
      <x v="403"/>
    </i>
    <i r="1">
      <x v="409"/>
    </i>
    <i r="1">
      <x v="430"/>
    </i>
    <i r="1">
      <x v="441"/>
    </i>
    <i r="1">
      <x v="442"/>
    </i>
    <i r="1">
      <x v="444"/>
    </i>
    <i r="1">
      <x v="448"/>
    </i>
    <i r="1">
      <x v="450"/>
    </i>
    <i r="1">
      <x v="453"/>
    </i>
    <i r="1">
      <x v="461"/>
    </i>
    <i r="1">
      <x v="468"/>
    </i>
    <i r="1">
      <x v="477"/>
    </i>
    <i r="1">
      <x v="485"/>
    </i>
    <i r="1">
      <x v="487"/>
    </i>
    <i r="1">
      <x v="489"/>
    </i>
    <i r="1">
      <x v="505"/>
    </i>
    <i r="1">
      <x v="507"/>
    </i>
    <i r="1">
      <x v="511"/>
    </i>
    <i r="1">
      <x v="513"/>
    </i>
    <i r="1">
      <x v="518"/>
    </i>
    <i r="1">
      <x v="520"/>
    </i>
    <i r="1">
      <x v="523"/>
    </i>
    <i r="1">
      <x v="528"/>
    </i>
    <i r="1">
      <x v="529"/>
    </i>
    <i r="1">
      <x v="531"/>
    </i>
    <i r="1">
      <x v="545"/>
    </i>
    <i r="1">
      <x v="547"/>
    </i>
    <i r="1">
      <x v="567"/>
    </i>
    <i r="1">
      <x v="569"/>
    </i>
    <i r="1">
      <x v="574"/>
    </i>
    <i r="1">
      <x v="577"/>
    </i>
    <i r="1">
      <x v="586"/>
    </i>
    <i r="1">
      <x v="588"/>
    </i>
    <i r="1">
      <x v="591"/>
    </i>
    <i r="1">
      <x v="601"/>
    </i>
    <i r="1">
      <x v="604"/>
    </i>
    <i r="1">
      <x v="605"/>
    </i>
    <i r="1">
      <x v="606"/>
    </i>
    <i r="1">
      <x v="608"/>
    </i>
    <i r="1">
      <x v="612"/>
    </i>
    <i r="1">
      <x v="613"/>
    </i>
    <i r="1">
      <x v="614"/>
    </i>
    <i r="1">
      <x v="616"/>
    </i>
    <i r="1">
      <x v="621"/>
    </i>
    <i r="1">
      <x v="622"/>
    </i>
    <i r="1">
      <x v="623"/>
    </i>
    <i r="1">
      <x v="633"/>
    </i>
    <i r="1">
      <x v="652"/>
    </i>
    <i r="1">
      <x v="655"/>
    </i>
    <i r="1">
      <x v="658"/>
    </i>
    <i r="1">
      <x v="660"/>
    </i>
    <i r="1">
      <x v="662"/>
    </i>
    <i r="1">
      <x v="665"/>
    </i>
    <i r="1">
      <x v="674"/>
    </i>
    <i r="1">
      <x v="677"/>
    </i>
    <i r="1">
      <x v="678"/>
    </i>
    <i r="1">
      <x v="679"/>
    </i>
    <i r="1">
      <x v="680"/>
    </i>
    <i r="1">
      <x v="698"/>
    </i>
    <i r="1">
      <x v="701"/>
    </i>
    <i r="1">
      <x v="702"/>
    </i>
    <i r="1">
      <x v="706"/>
    </i>
    <i r="1">
      <x v="710"/>
    </i>
    <i r="1">
      <x v="722"/>
    </i>
    <i r="1">
      <x v="728"/>
    </i>
    <i r="1">
      <x v="734"/>
    </i>
    <i r="1">
      <x v="735"/>
    </i>
    <i r="1">
      <x v="745"/>
    </i>
    <i r="1">
      <x v="747"/>
    </i>
    <i r="1">
      <x v="749"/>
    </i>
    <i r="1">
      <x v="752"/>
    </i>
    <i r="1">
      <x v="754"/>
    </i>
    <i r="1">
      <x v="756"/>
    </i>
    <i r="1">
      <x v="758"/>
    </i>
    <i r="1">
      <x v="761"/>
    </i>
    <i r="1">
      <x v="774"/>
    </i>
    <i r="1">
      <x v="783"/>
    </i>
    <i r="1">
      <x v="795"/>
    </i>
    <i r="1">
      <x v="803"/>
    </i>
    <i r="1">
      <x v="805"/>
    </i>
    <i r="1">
      <x v="818"/>
    </i>
    <i r="1">
      <x v="821"/>
    </i>
    <i r="1">
      <x v="825"/>
    </i>
    <i r="1">
      <x v="829"/>
    </i>
    <i r="1">
      <x v="839"/>
    </i>
    <i r="1">
      <x v="843"/>
    </i>
    <i r="1">
      <x v="850"/>
    </i>
    <i r="1">
      <x v="857"/>
    </i>
    <i r="1">
      <x v="863"/>
    </i>
    <i r="1">
      <x v="869"/>
    </i>
    <i r="1">
      <x v="872"/>
    </i>
    <i r="1">
      <x v="876"/>
    </i>
    <i r="1">
      <x v="877"/>
    </i>
    <i r="1">
      <x v="883"/>
    </i>
    <i r="1">
      <x v="885"/>
    </i>
    <i r="1">
      <x v="886"/>
    </i>
    <i r="1">
      <x v="887"/>
    </i>
    <i r="1">
      <x v="891"/>
    </i>
    <i r="1">
      <x v="896"/>
    </i>
    <i r="1">
      <x v="900"/>
    </i>
    <i r="1">
      <x v="902"/>
    </i>
    <i r="1">
      <x v="904"/>
    </i>
    <i r="1">
      <x v="919"/>
    </i>
    <i r="1">
      <x v="921"/>
    </i>
    <i r="1">
      <x v="925"/>
    </i>
    <i r="1">
      <x v="927"/>
    </i>
    <i r="1">
      <x v="929"/>
    </i>
    <i r="1">
      <x v="930"/>
    </i>
    <i r="1">
      <x v="932"/>
    </i>
    <i r="1">
      <x v="937"/>
    </i>
    <i r="1">
      <x v="945"/>
    </i>
    <i r="1">
      <x v="947"/>
    </i>
    <i r="1">
      <x v="948"/>
    </i>
    <i r="1">
      <x v="949"/>
    </i>
    <i r="1">
      <x v="951"/>
    </i>
    <i r="1">
      <x v="958"/>
    </i>
    <i r="1">
      <x v="973"/>
    </i>
    <i r="1">
      <x v="980"/>
    </i>
    <i r="1">
      <x v="990"/>
    </i>
    <i r="1">
      <x v="991"/>
    </i>
    <i r="1">
      <x v="1002"/>
    </i>
    <i r="1">
      <x v="1004"/>
    </i>
    <i r="1">
      <x v="1005"/>
    </i>
    <i r="1">
      <x v="1006"/>
    </i>
    <i r="1">
      <x v="1007"/>
    </i>
    <i r="1">
      <x v="1021"/>
    </i>
    <i r="1">
      <x v="1037"/>
    </i>
    <i r="1">
      <x v="1041"/>
    </i>
    <i r="1">
      <x v="1043"/>
    </i>
    <i r="1">
      <x v="1057"/>
    </i>
    <i r="1">
      <x v="1058"/>
    </i>
    <i r="1">
      <x v="1075"/>
    </i>
    <i r="1">
      <x v="1089"/>
    </i>
    <i r="1">
      <x v="1090"/>
    </i>
    <i r="1">
      <x v="1097"/>
    </i>
    <i r="1">
      <x v="1102"/>
    </i>
    <i r="1">
      <x v="1103"/>
    </i>
    <i r="1">
      <x v="1105"/>
    </i>
    <i r="1">
      <x v="1130"/>
    </i>
    <i r="1">
      <x v="1138"/>
    </i>
    <i r="1">
      <x v="1141"/>
    </i>
    <i r="1">
      <x v="1144"/>
    </i>
    <i r="1">
      <x v="1157"/>
    </i>
    <i r="1">
      <x v="1158"/>
    </i>
    <i r="1">
      <x v="1160"/>
    </i>
    <i r="1">
      <x v="1163"/>
    </i>
    <i r="1">
      <x v="1181"/>
    </i>
    <i r="1">
      <x v="1185"/>
    </i>
    <i r="1">
      <x v="1187"/>
    </i>
    <i r="1">
      <x v="1196"/>
    </i>
    <i r="1">
      <x v="1201"/>
    </i>
    <i r="1">
      <x v="1206"/>
    </i>
    <i r="1">
      <x v="1207"/>
    </i>
    <i r="1">
      <x v="1208"/>
    </i>
    <i r="1">
      <x v="1216"/>
    </i>
    <i r="1">
      <x v="1219"/>
    </i>
    <i r="1">
      <x v="1223"/>
    </i>
    <i r="1">
      <x v="1226"/>
    </i>
    <i r="1">
      <x v="1230"/>
    </i>
    <i r="1">
      <x v="1231"/>
    </i>
    <i r="1">
      <x v="1234"/>
    </i>
    <i r="1">
      <x v="1241"/>
    </i>
    <i r="1">
      <x v="1255"/>
    </i>
    <i r="1">
      <x v="1260"/>
    </i>
    <i r="1">
      <x v="1263"/>
    </i>
    <i r="1">
      <x v="1271"/>
    </i>
    <i r="1">
      <x v="1287"/>
    </i>
    <i r="1">
      <x v="1288"/>
    </i>
    <i r="1">
      <x v="1293"/>
    </i>
    <i r="1">
      <x v="1298"/>
    </i>
    <i r="1">
      <x v="1300"/>
    </i>
    <i r="1">
      <x v="1301"/>
    </i>
    <i r="1">
      <x v="1306"/>
    </i>
    <i r="1">
      <x v="1307"/>
    </i>
    <i r="1">
      <x v="1309"/>
    </i>
    <i r="1">
      <x v="1320"/>
    </i>
    <i r="1">
      <x v="1325"/>
    </i>
    <i r="1">
      <x v="1332"/>
    </i>
    <i r="1">
      <x v="1338"/>
    </i>
    <i r="1">
      <x v="1353"/>
    </i>
    <i r="1">
      <x v="1358"/>
    </i>
    <i r="1">
      <x v="1371"/>
    </i>
    <i r="1">
      <x v="1373"/>
    </i>
    <i r="1">
      <x v="1374"/>
    </i>
    <i r="1">
      <x v="1378"/>
    </i>
    <i r="1">
      <x v="1404"/>
    </i>
    <i r="1">
      <x v="1406"/>
    </i>
    <i r="1">
      <x v="1413"/>
    </i>
    <i r="1">
      <x v="1417"/>
    </i>
    <i r="1">
      <x v="1421"/>
    </i>
    <i r="1">
      <x v="1428"/>
    </i>
    <i r="1">
      <x v="1431"/>
    </i>
    <i r="1">
      <x v="1439"/>
    </i>
    <i r="1">
      <x v="1444"/>
    </i>
    <i r="1">
      <x v="1448"/>
    </i>
    <i r="1">
      <x v="1450"/>
    </i>
    <i r="1">
      <x v="1454"/>
    </i>
    <i r="1">
      <x v="1456"/>
    </i>
    <i r="1">
      <x v="1459"/>
    </i>
    <i r="1">
      <x v="1460"/>
    </i>
    <i r="1">
      <x v="1462"/>
    </i>
    <i r="1">
      <x v="1471"/>
    </i>
    <i r="1">
      <x v="1474"/>
    </i>
    <i r="1">
      <x v="1475"/>
    </i>
    <i r="1">
      <x v="1478"/>
    </i>
    <i r="1">
      <x v="1483"/>
    </i>
    <i r="1">
      <x v="1487"/>
    </i>
    <i r="1">
      <x v="1501"/>
    </i>
    <i r="1">
      <x v="1512"/>
    </i>
    <i r="1">
      <x v="1513"/>
    </i>
    <i r="1">
      <x v="1518"/>
    </i>
    <i r="1">
      <x v="1520"/>
    </i>
    <i r="1">
      <x v="1521"/>
    </i>
    <i r="1">
      <x v="1525"/>
    </i>
    <i r="1">
      <x v="1527"/>
    </i>
    <i r="1">
      <x v="1532"/>
    </i>
    <i r="1">
      <x v="1540"/>
    </i>
    <i r="1">
      <x v="1541"/>
    </i>
    <i r="1">
      <x v="1544"/>
    </i>
    <i r="1">
      <x v="1546"/>
    </i>
    <i r="1">
      <x v="1559"/>
    </i>
    <i r="1">
      <x v="1569"/>
    </i>
    <i r="1">
      <x v="1572"/>
    </i>
    <i r="1">
      <x v="1584"/>
    </i>
    <i r="1">
      <x v="1585"/>
    </i>
    <i r="1">
      <x v="1587"/>
    </i>
    <i r="1">
      <x v="1592"/>
    </i>
    <i r="1">
      <x v="1601"/>
    </i>
    <i r="1">
      <x v="1607"/>
    </i>
    <i r="1">
      <x v="1609"/>
    </i>
    <i r="1">
      <x v="1610"/>
    </i>
    <i r="1">
      <x v="1623"/>
    </i>
    <i r="1">
      <x v="1630"/>
    </i>
    <i r="1">
      <x v="1632"/>
    </i>
    <i r="1">
      <x v="1637"/>
    </i>
    <i r="1">
      <x v="1639"/>
    </i>
    <i r="1">
      <x v="1641"/>
    </i>
    <i r="1">
      <x v="1652"/>
    </i>
    <i r="1">
      <x v="1657"/>
    </i>
    <i r="1">
      <x v="1674"/>
    </i>
    <i r="1">
      <x v="1676"/>
    </i>
    <i r="1">
      <x v="1679"/>
    </i>
    <i r="1">
      <x v="1690"/>
    </i>
    <i r="1">
      <x v="1691"/>
    </i>
    <i r="1">
      <x v="1692"/>
    </i>
    <i r="1">
      <x v="1693"/>
    </i>
    <i r="1">
      <x v="1694"/>
    </i>
    <i r="1">
      <x v="1695"/>
    </i>
    <i r="1">
      <x v="1697"/>
    </i>
    <i r="1">
      <x v="1702"/>
    </i>
    <i r="1">
      <x v="1710"/>
    </i>
    <i r="1">
      <x v="1718"/>
    </i>
    <i r="1">
      <x v="1721"/>
    </i>
    <i r="1">
      <x v="1727"/>
    </i>
    <i r="1">
      <x v="1748"/>
    </i>
    <i r="1">
      <x v="1760"/>
    </i>
    <i r="1">
      <x v="1764"/>
    </i>
    <i r="1">
      <x v="1770"/>
    </i>
    <i r="1">
      <x v="1771"/>
    </i>
    <i r="1">
      <x v="1772"/>
    </i>
    <i r="1">
      <x v="1777"/>
    </i>
    <i r="1">
      <x v="1782"/>
    </i>
    <i r="1">
      <x v="1785"/>
    </i>
    <i r="1">
      <x v="1789"/>
    </i>
    <i r="1">
      <x v="1790"/>
    </i>
    <i r="1">
      <x v="1797"/>
    </i>
    <i r="1">
      <x v="1798"/>
    </i>
    <i r="1">
      <x v="1804"/>
    </i>
    <i r="1">
      <x v="1806"/>
    </i>
    <i r="1">
      <x v="1807"/>
    </i>
    <i r="1">
      <x v="1809"/>
    </i>
    <i r="1">
      <x v="1810"/>
    </i>
    <i r="1">
      <x v="1815"/>
    </i>
    <i r="1">
      <x v="1838"/>
    </i>
    <i r="1">
      <x v="1844"/>
    </i>
    <i r="1">
      <x v="1850"/>
    </i>
    <i r="1">
      <x v="1852"/>
    </i>
    <i r="1">
      <x v="1860"/>
    </i>
    <i r="1">
      <x v="1870"/>
    </i>
    <i r="1">
      <x v="1880"/>
    </i>
    <i r="1">
      <x v="1882"/>
    </i>
    <i r="1">
      <x v="1895"/>
    </i>
    <i r="1">
      <x v="1905"/>
    </i>
    <i r="1">
      <x v="1909"/>
    </i>
    <i r="1">
      <x v="1911"/>
    </i>
    <i r="1">
      <x v="1917"/>
    </i>
    <i r="1">
      <x v="1920"/>
    </i>
    <i r="1">
      <x v="1925"/>
    </i>
    <i r="1">
      <x v="1938"/>
    </i>
    <i r="1">
      <x v="1948"/>
    </i>
    <i r="1">
      <x v="1954"/>
    </i>
    <i r="1">
      <x v="1966"/>
    </i>
    <i r="1">
      <x v="1972"/>
    </i>
    <i r="1">
      <x v="1983"/>
    </i>
    <i r="1">
      <x v="1986"/>
    </i>
    <i r="1">
      <x v="1990"/>
    </i>
    <i r="1">
      <x v="1996"/>
    </i>
    <i r="1">
      <x v="2012"/>
    </i>
    <i r="1">
      <x v="2013"/>
    </i>
    <i r="1">
      <x v="2019"/>
    </i>
    <i r="1">
      <x v="2027"/>
    </i>
    <i r="1">
      <x v="2035"/>
    </i>
    <i r="1">
      <x v="2037"/>
    </i>
    <i r="1">
      <x v="2052"/>
    </i>
    <i r="1">
      <x v="2054"/>
    </i>
    <i r="1">
      <x v="2055"/>
    </i>
    <i r="1">
      <x v="2057"/>
    </i>
    <i r="1">
      <x v="2061"/>
    </i>
    <i r="1">
      <x v="2062"/>
    </i>
    <i r="1">
      <x v="2068"/>
    </i>
    <i r="1">
      <x v="2071"/>
    </i>
    <i r="1">
      <x v="2073"/>
    </i>
    <i r="1">
      <x v="2079"/>
    </i>
    <i r="1">
      <x v="2080"/>
    </i>
    <i r="1">
      <x v="2085"/>
    </i>
    <i r="1">
      <x v="2091"/>
    </i>
    <i r="1">
      <x v="2094"/>
    </i>
    <i r="1">
      <x v="2101"/>
    </i>
    <i r="1">
      <x v="2104"/>
    </i>
    <i r="1">
      <x v="2106"/>
    </i>
    <i r="1">
      <x v="2107"/>
    </i>
    <i r="1">
      <x v="2111"/>
    </i>
    <i r="1">
      <x v="2113"/>
    </i>
    <i r="1">
      <x v="2115"/>
    </i>
    <i r="1">
      <x v="2128"/>
    </i>
    <i r="1">
      <x v="2130"/>
    </i>
    <i r="1">
      <x v="2133"/>
    </i>
    <i r="1">
      <x v="2134"/>
    </i>
    <i r="1">
      <x v="2144"/>
    </i>
    <i r="1">
      <x v="2146"/>
    </i>
    <i r="1">
      <x v="2149"/>
    </i>
    <i r="1">
      <x v="2152"/>
    </i>
    <i r="1">
      <x v="2157"/>
    </i>
    <i r="1">
      <x v="2162"/>
    </i>
    <i r="1">
      <x v="2164"/>
    </i>
    <i r="1">
      <x v="2165"/>
    </i>
    <i r="1">
      <x v="2169"/>
    </i>
    <i r="1">
      <x v="2173"/>
    </i>
    <i>
      <x v="1"/>
    </i>
    <i r="1">
      <x v="6"/>
    </i>
    <i r="1">
      <x v="12"/>
    </i>
    <i r="1">
      <x v="20"/>
    </i>
    <i r="1">
      <x v="25"/>
    </i>
    <i r="1">
      <x v="26"/>
    </i>
    <i r="1">
      <x v="27"/>
    </i>
    <i r="1">
      <x v="36"/>
    </i>
    <i r="1">
      <x v="39"/>
    </i>
    <i r="1">
      <x v="48"/>
    </i>
    <i r="1">
      <x v="50"/>
    </i>
    <i r="1">
      <x v="57"/>
    </i>
    <i r="1">
      <x v="65"/>
    </i>
    <i r="1">
      <x v="85"/>
    </i>
    <i r="1">
      <x v="89"/>
    </i>
    <i r="1">
      <x v="93"/>
    </i>
    <i r="1">
      <x v="94"/>
    </i>
    <i r="1">
      <x v="96"/>
    </i>
    <i r="1">
      <x v="97"/>
    </i>
    <i r="1">
      <x v="98"/>
    </i>
    <i r="1">
      <x v="100"/>
    </i>
    <i r="1">
      <x v="103"/>
    </i>
    <i r="1">
      <x v="105"/>
    </i>
    <i r="1">
      <x v="106"/>
    </i>
    <i r="1">
      <x v="107"/>
    </i>
    <i r="1">
      <x v="114"/>
    </i>
    <i r="1">
      <x v="118"/>
    </i>
    <i r="1">
      <x v="121"/>
    </i>
    <i r="1">
      <x v="131"/>
    </i>
    <i r="1">
      <x v="138"/>
    </i>
    <i r="1">
      <x v="147"/>
    </i>
    <i r="1">
      <x v="159"/>
    </i>
    <i r="1">
      <x v="160"/>
    </i>
    <i r="1">
      <x v="162"/>
    </i>
    <i r="1">
      <x v="170"/>
    </i>
    <i r="1">
      <x v="185"/>
    </i>
    <i r="1">
      <x v="189"/>
    </i>
    <i r="1">
      <x v="190"/>
    </i>
    <i r="1">
      <x v="196"/>
    </i>
    <i r="1">
      <x v="200"/>
    </i>
    <i r="1">
      <x v="214"/>
    </i>
    <i r="1">
      <x v="218"/>
    </i>
    <i r="1">
      <x v="227"/>
    </i>
    <i r="1">
      <x v="235"/>
    </i>
    <i r="1">
      <x v="244"/>
    </i>
    <i r="1">
      <x v="247"/>
    </i>
    <i r="1">
      <x v="254"/>
    </i>
    <i r="1">
      <x v="255"/>
    </i>
    <i r="1">
      <x v="264"/>
    </i>
    <i r="1">
      <x v="269"/>
    </i>
    <i r="1">
      <x v="271"/>
    </i>
    <i r="1">
      <x v="275"/>
    </i>
    <i r="1">
      <x v="281"/>
    </i>
    <i r="1">
      <x v="292"/>
    </i>
    <i r="1">
      <x v="302"/>
    </i>
    <i r="1">
      <x v="303"/>
    </i>
    <i r="1">
      <x v="307"/>
    </i>
    <i r="1">
      <x v="310"/>
    </i>
    <i r="1">
      <x v="320"/>
    </i>
    <i r="1">
      <x v="322"/>
    </i>
    <i r="1">
      <x v="326"/>
    </i>
    <i r="1">
      <x v="332"/>
    </i>
    <i r="1">
      <x v="334"/>
    </i>
    <i r="1">
      <x v="336"/>
    </i>
    <i r="1">
      <x v="338"/>
    </i>
    <i r="1">
      <x v="340"/>
    </i>
    <i r="1">
      <x v="341"/>
    </i>
    <i r="1">
      <x v="346"/>
    </i>
    <i r="1">
      <x v="351"/>
    </i>
    <i r="1">
      <x v="361"/>
    </i>
    <i r="1">
      <x v="364"/>
    </i>
    <i r="1">
      <x v="368"/>
    </i>
    <i r="1">
      <x v="378"/>
    </i>
    <i r="1">
      <x v="393"/>
    </i>
    <i r="1">
      <x v="413"/>
    </i>
    <i r="1">
      <x v="427"/>
    </i>
    <i r="1">
      <x v="432"/>
    </i>
    <i r="1">
      <x v="436"/>
    </i>
    <i r="1">
      <x v="439"/>
    </i>
    <i r="1">
      <x v="449"/>
    </i>
    <i r="1">
      <x v="452"/>
    </i>
    <i r="1">
      <x v="455"/>
    </i>
    <i r="1">
      <x v="463"/>
    </i>
    <i r="1">
      <x v="466"/>
    </i>
    <i r="1">
      <x v="470"/>
    </i>
    <i r="1">
      <x v="471"/>
    </i>
    <i r="1">
      <x v="497"/>
    </i>
    <i r="1">
      <x v="498"/>
    </i>
    <i r="1">
      <x v="500"/>
    </i>
    <i r="1">
      <x v="502"/>
    </i>
    <i r="1">
      <x v="506"/>
    </i>
    <i r="1">
      <x v="508"/>
    </i>
    <i r="1">
      <x v="515"/>
    </i>
    <i r="1">
      <x v="519"/>
    </i>
    <i r="1">
      <x v="521"/>
    </i>
    <i r="1">
      <x v="533"/>
    </i>
    <i r="1">
      <x v="535"/>
    </i>
    <i r="1">
      <x v="546"/>
    </i>
    <i r="1">
      <x v="549"/>
    </i>
    <i r="1">
      <x v="550"/>
    </i>
    <i r="1">
      <x v="553"/>
    </i>
    <i r="1">
      <x v="556"/>
    </i>
    <i r="1">
      <x v="559"/>
    </i>
    <i r="1">
      <x v="562"/>
    </i>
    <i r="1">
      <x v="575"/>
    </i>
    <i r="1">
      <x v="583"/>
    </i>
    <i r="1">
      <x v="587"/>
    </i>
    <i r="1">
      <x v="593"/>
    </i>
    <i r="1">
      <x v="600"/>
    </i>
    <i r="1">
      <x v="602"/>
    </i>
    <i r="1">
      <x v="609"/>
    </i>
    <i r="1">
      <x v="610"/>
    </i>
    <i r="1">
      <x v="615"/>
    </i>
    <i r="1">
      <x v="617"/>
    </i>
    <i r="1">
      <x v="624"/>
    </i>
    <i r="1">
      <x v="625"/>
    </i>
    <i r="1">
      <x v="628"/>
    </i>
    <i r="1">
      <x v="629"/>
    </i>
    <i r="1">
      <x v="632"/>
    </i>
    <i r="1">
      <x v="638"/>
    </i>
    <i r="1">
      <x v="639"/>
    </i>
    <i r="1">
      <x v="641"/>
    </i>
    <i r="1">
      <x v="648"/>
    </i>
    <i r="1">
      <x v="654"/>
    </i>
    <i r="1">
      <x v="657"/>
    </i>
    <i r="1">
      <x v="663"/>
    </i>
    <i r="1">
      <x v="664"/>
    </i>
    <i r="1">
      <x v="667"/>
    </i>
    <i r="1">
      <x v="671"/>
    </i>
    <i r="1">
      <x v="672"/>
    </i>
    <i r="1">
      <x v="682"/>
    </i>
    <i r="1">
      <x v="684"/>
    </i>
    <i r="1">
      <x v="688"/>
    </i>
    <i r="1">
      <x v="689"/>
    </i>
    <i r="1">
      <x v="691"/>
    </i>
    <i r="1">
      <x v="693"/>
    </i>
    <i r="1">
      <x v="700"/>
    </i>
    <i r="1">
      <x v="704"/>
    </i>
    <i r="1">
      <x v="705"/>
    </i>
    <i r="1">
      <x v="708"/>
    </i>
    <i r="1">
      <x v="713"/>
    </i>
    <i r="1">
      <x v="727"/>
    </i>
    <i r="1">
      <x v="729"/>
    </i>
    <i r="1">
      <x v="732"/>
    </i>
    <i r="1">
      <x v="736"/>
    </i>
    <i r="1">
      <x v="738"/>
    </i>
    <i r="1">
      <x v="748"/>
    </i>
    <i r="1">
      <x v="760"/>
    </i>
    <i r="1">
      <x v="765"/>
    </i>
    <i r="1">
      <x v="766"/>
    </i>
    <i r="1">
      <x v="771"/>
    </i>
    <i r="1">
      <x v="776"/>
    </i>
    <i r="1">
      <x v="782"/>
    </i>
    <i r="1">
      <x v="789"/>
    </i>
    <i r="1">
      <x v="793"/>
    </i>
    <i r="1">
      <x v="798"/>
    </i>
    <i r="1">
      <x v="804"/>
    </i>
    <i r="1">
      <x v="807"/>
    </i>
    <i r="1">
      <x v="808"/>
    </i>
    <i r="1">
      <x v="812"/>
    </i>
    <i r="1">
      <x v="814"/>
    </i>
    <i r="1">
      <x v="816"/>
    </i>
    <i r="1">
      <x v="817"/>
    </i>
    <i r="1">
      <x v="819"/>
    </i>
    <i r="1">
      <x v="820"/>
    </i>
    <i r="1">
      <x v="823"/>
    </i>
    <i r="1">
      <x v="827"/>
    </i>
    <i r="1">
      <x v="832"/>
    </i>
    <i r="1">
      <x v="838"/>
    </i>
    <i r="1">
      <x v="844"/>
    </i>
    <i r="1">
      <x v="847"/>
    </i>
    <i r="1">
      <x v="858"/>
    </i>
    <i r="1">
      <x v="859"/>
    </i>
    <i r="1">
      <x v="866"/>
    </i>
    <i r="1">
      <x v="867"/>
    </i>
    <i r="1">
      <x v="878"/>
    </i>
    <i r="1">
      <x v="879"/>
    </i>
    <i r="1">
      <x v="884"/>
    </i>
    <i r="1">
      <x v="889"/>
    </i>
    <i r="1">
      <x v="897"/>
    </i>
    <i r="1">
      <x v="905"/>
    </i>
    <i r="1">
      <x v="911"/>
    </i>
    <i r="1">
      <x v="915"/>
    </i>
    <i r="1">
      <x v="917"/>
    </i>
    <i r="1">
      <x v="920"/>
    </i>
    <i r="1">
      <x v="923"/>
    </i>
    <i r="1">
      <x v="931"/>
    </i>
    <i r="1">
      <x v="946"/>
    </i>
    <i r="1">
      <x v="952"/>
    </i>
    <i r="1">
      <x v="957"/>
    </i>
    <i r="1">
      <x v="970"/>
    </i>
    <i r="1">
      <x v="972"/>
    </i>
    <i r="1">
      <x v="976"/>
    </i>
    <i r="1">
      <x v="979"/>
    </i>
    <i r="1">
      <x v="984"/>
    </i>
    <i r="1">
      <x v="985"/>
    </i>
    <i r="1">
      <x v="993"/>
    </i>
    <i r="1">
      <x v="1008"/>
    </i>
    <i r="1">
      <x v="1014"/>
    </i>
    <i r="1">
      <x v="1024"/>
    </i>
    <i r="1">
      <x v="1042"/>
    </i>
    <i r="1">
      <x v="1044"/>
    </i>
    <i r="1">
      <x v="1061"/>
    </i>
    <i r="1">
      <x v="1071"/>
    </i>
    <i r="1">
      <x v="1072"/>
    </i>
    <i r="1">
      <x v="1079"/>
    </i>
    <i r="1">
      <x v="1082"/>
    </i>
    <i r="1">
      <x v="1083"/>
    </i>
    <i r="1">
      <x v="1091"/>
    </i>
    <i r="1">
      <x v="1098"/>
    </i>
    <i r="1">
      <x v="1104"/>
    </i>
    <i r="1">
      <x v="1107"/>
    </i>
    <i r="1">
      <x v="1109"/>
    </i>
    <i r="1">
      <x v="1114"/>
    </i>
    <i r="1">
      <x v="1123"/>
    </i>
    <i r="1">
      <x v="1128"/>
    </i>
    <i r="1">
      <x v="1134"/>
    </i>
    <i r="1">
      <x v="1146"/>
    </i>
    <i r="1">
      <x v="1148"/>
    </i>
    <i r="1">
      <x v="1155"/>
    </i>
    <i r="1">
      <x v="1164"/>
    </i>
    <i r="1">
      <x v="1165"/>
    </i>
    <i r="1">
      <x v="1166"/>
    </i>
    <i r="1">
      <x v="1169"/>
    </i>
    <i r="1">
      <x v="1184"/>
    </i>
    <i r="1">
      <x v="1212"/>
    </i>
    <i r="1">
      <x v="1213"/>
    </i>
    <i r="1">
      <x v="1222"/>
    </i>
    <i r="1">
      <x v="1227"/>
    </i>
    <i r="1">
      <x v="1236"/>
    </i>
    <i r="1">
      <x v="1239"/>
    </i>
    <i r="1">
      <x v="1240"/>
    </i>
    <i r="1">
      <x v="1242"/>
    </i>
    <i r="1">
      <x v="1252"/>
    </i>
    <i r="1">
      <x v="1254"/>
    </i>
    <i r="1">
      <x v="1265"/>
    </i>
    <i r="1">
      <x v="1267"/>
    </i>
    <i r="1">
      <x v="1268"/>
    </i>
    <i r="1">
      <x v="1274"/>
    </i>
    <i r="1">
      <x v="1279"/>
    </i>
    <i r="1">
      <x v="1281"/>
    </i>
    <i r="1">
      <x v="1283"/>
    </i>
    <i r="1">
      <x v="1284"/>
    </i>
    <i r="1">
      <x v="1285"/>
    </i>
    <i r="1">
      <x v="1292"/>
    </i>
    <i r="1">
      <x v="1296"/>
    </i>
    <i r="1">
      <x v="1305"/>
    </i>
    <i r="1">
      <x v="1311"/>
    </i>
    <i r="1">
      <x v="1314"/>
    </i>
    <i r="1">
      <x v="1316"/>
    </i>
    <i r="1">
      <x v="1323"/>
    </i>
    <i r="1">
      <x v="1324"/>
    </i>
    <i r="1">
      <x v="1328"/>
    </i>
    <i r="1">
      <x v="1331"/>
    </i>
    <i r="1">
      <x v="1334"/>
    </i>
    <i r="1">
      <x v="1341"/>
    </i>
    <i r="1">
      <x v="1348"/>
    </i>
    <i r="1">
      <x v="1351"/>
    </i>
    <i r="1">
      <x v="1359"/>
    </i>
    <i r="1">
      <x v="1370"/>
    </i>
    <i r="1">
      <x v="1376"/>
    </i>
    <i r="1">
      <x v="1377"/>
    </i>
    <i r="1">
      <x v="1379"/>
    </i>
    <i r="1">
      <x v="1386"/>
    </i>
    <i r="1">
      <x v="1387"/>
    </i>
    <i r="1">
      <x v="1393"/>
    </i>
    <i r="1">
      <x v="1411"/>
    </i>
    <i r="1">
      <x v="1415"/>
    </i>
    <i r="1">
      <x v="1418"/>
    </i>
    <i r="1">
      <x v="1422"/>
    </i>
    <i r="1">
      <x v="1426"/>
    </i>
    <i r="1">
      <x v="1440"/>
    </i>
    <i r="1">
      <x v="1446"/>
    </i>
    <i r="1">
      <x v="1449"/>
    </i>
    <i r="1">
      <x v="1461"/>
    </i>
    <i r="1">
      <x v="1463"/>
    </i>
    <i r="1">
      <x v="1465"/>
    </i>
    <i r="1">
      <x v="1466"/>
    </i>
    <i r="1">
      <x v="1469"/>
    </i>
    <i r="1">
      <x v="1472"/>
    </i>
    <i r="1">
      <x v="1493"/>
    </i>
    <i r="1">
      <x v="1504"/>
    </i>
    <i r="1">
      <x v="1506"/>
    </i>
    <i r="1">
      <x v="1510"/>
    </i>
    <i r="1">
      <x v="1517"/>
    </i>
    <i r="1">
      <x v="1519"/>
    </i>
    <i r="1">
      <x v="1524"/>
    </i>
    <i r="1">
      <x v="1529"/>
    </i>
    <i r="1">
      <x v="1533"/>
    </i>
    <i r="1">
      <x v="1542"/>
    </i>
    <i r="1">
      <x v="1549"/>
    </i>
    <i r="1">
      <x v="1556"/>
    </i>
    <i r="1">
      <x v="1562"/>
    </i>
    <i r="1">
      <x v="1564"/>
    </i>
    <i r="1">
      <x v="1565"/>
    </i>
    <i r="1">
      <x v="1570"/>
    </i>
    <i r="1">
      <x v="1574"/>
    </i>
    <i r="1">
      <x v="1579"/>
    </i>
    <i r="1">
      <x v="1580"/>
    </i>
    <i r="1">
      <x v="1583"/>
    </i>
    <i r="1">
      <x v="1586"/>
    </i>
    <i r="1">
      <x v="1590"/>
    </i>
    <i r="1">
      <x v="1591"/>
    </i>
    <i r="1">
      <x v="1597"/>
    </i>
    <i r="1">
      <x v="1603"/>
    </i>
    <i r="1">
      <x v="1611"/>
    </i>
    <i r="1">
      <x v="1662"/>
    </i>
    <i r="1">
      <x v="1665"/>
    </i>
    <i r="1">
      <x v="1666"/>
    </i>
    <i r="1">
      <x v="1673"/>
    </i>
    <i r="1">
      <x v="1685"/>
    </i>
    <i r="1">
      <x v="1698"/>
    </i>
    <i r="1">
      <x v="1704"/>
    </i>
    <i r="1">
      <x v="1705"/>
    </i>
    <i r="1">
      <x v="1709"/>
    </i>
    <i r="1">
      <x v="1713"/>
    </i>
    <i r="1">
      <x v="1714"/>
    </i>
    <i r="1">
      <x v="1716"/>
    </i>
    <i r="1">
      <x v="1717"/>
    </i>
    <i r="1">
      <x v="1720"/>
    </i>
    <i r="1">
      <x v="1722"/>
    </i>
    <i r="1">
      <x v="1723"/>
    </i>
    <i r="1">
      <x v="1737"/>
    </i>
    <i r="1">
      <x v="1743"/>
    </i>
    <i r="1">
      <x v="1747"/>
    </i>
    <i r="1">
      <x v="1759"/>
    </i>
    <i r="1">
      <x v="1765"/>
    </i>
    <i r="1">
      <x v="1768"/>
    </i>
    <i r="1">
      <x v="1788"/>
    </i>
    <i r="1">
      <x v="1791"/>
    </i>
    <i r="1">
      <x v="1799"/>
    </i>
    <i r="1">
      <x v="1800"/>
    </i>
    <i r="1">
      <x v="1814"/>
    </i>
    <i r="1">
      <x v="1816"/>
    </i>
    <i r="1">
      <x v="1820"/>
    </i>
    <i r="1">
      <x v="1824"/>
    </i>
    <i r="1">
      <x v="1827"/>
    </i>
    <i r="1">
      <x v="1832"/>
    </i>
    <i r="1">
      <x v="1840"/>
    </i>
    <i r="1">
      <x v="1846"/>
    </i>
    <i r="1">
      <x v="1848"/>
    </i>
    <i r="1">
      <x v="1849"/>
    </i>
    <i r="1">
      <x v="1851"/>
    </i>
    <i r="1">
      <x v="1855"/>
    </i>
    <i r="1">
      <x v="1856"/>
    </i>
    <i r="1">
      <x v="1857"/>
    </i>
    <i r="1">
      <x v="1861"/>
    </i>
    <i r="1">
      <x v="1862"/>
    </i>
    <i r="1">
      <x v="1863"/>
    </i>
    <i r="1">
      <x v="1875"/>
    </i>
    <i r="1">
      <x v="1887"/>
    </i>
    <i r="1">
      <x v="1890"/>
    </i>
    <i r="1">
      <x v="1896"/>
    </i>
    <i r="1">
      <x v="1898"/>
    </i>
    <i r="1">
      <x v="1903"/>
    </i>
    <i r="1">
      <x v="1908"/>
    </i>
    <i r="1">
      <x v="1924"/>
    </i>
    <i r="1">
      <x v="1928"/>
    </i>
    <i r="1">
      <x v="1936"/>
    </i>
    <i r="1">
      <x v="1944"/>
    </i>
    <i r="1">
      <x v="1958"/>
    </i>
    <i r="1">
      <x v="1959"/>
    </i>
    <i r="1">
      <x v="1965"/>
    </i>
    <i r="1">
      <x v="1973"/>
    </i>
    <i r="1">
      <x v="1974"/>
    </i>
    <i r="1">
      <x v="1980"/>
    </i>
    <i r="1">
      <x v="1982"/>
    </i>
    <i r="1">
      <x v="1988"/>
    </i>
    <i r="1">
      <x v="1989"/>
    </i>
    <i r="1">
      <x v="1999"/>
    </i>
    <i r="1">
      <x v="2018"/>
    </i>
    <i r="1">
      <x v="2022"/>
    </i>
    <i r="1">
      <x v="2048"/>
    </i>
    <i r="1">
      <x v="2065"/>
    </i>
    <i r="1">
      <x v="2066"/>
    </i>
    <i r="1">
      <x v="2072"/>
    </i>
    <i r="1">
      <x v="2081"/>
    </i>
    <i r="1">
      <x v="2087"/>
    </i>
    <i r="1">
      <x v="2090"/>
    </i>
    <i r="1">
      <x v="2092"/>
    </i>
    <i r="1">
      <x v="2093"/>
    </i>
    <i r="1">
      <x v="2095"/>
    </i>
    <i r="1">
      <x v="2099"/>
    </i>
    <i r="1">
      <x v="2102"/>
    </i>
    <i r="1">
      <x v="2117"/>
    </i>
    <i r="1">
      <x v="2118"/>
    </i>
    <i r="1">
      <x v="2121"/>
    </i>
    <i r="1">
      <x v="2137"/>
    </i>
    <i r="1">
      <x v="2143"/>
    </i>
    <i r="1">
      <x v="2145"/>
    </i>
    <i r="1">
      <x v="2151"/>
    </i>
    <i r="1">
      <x v="2155"/>
    </i>
    <i r="1">
      <x v="2174"/>
    </i>
    <i>
      <x v="2"/>
    </i>
    <i r="1">
      <x v="7"/>
    </i>
    <i r="1">
      <x v="13"/>
    </i>
    <i r="1">
      <x v="23"/>
    </i>
    <i r="1">
      <x v="28"/>
    </i>
    <i r="1">
      <x v="37"/>
    </i>
    <i r="1">
      <x v="45"/>
    </i>
    <i r="1">
      <x v="68"/>
    </i>
    <i r="1">
      <x v="74"/>
    </i>
    <i r="1">
      <x v="76"/>
    </i>
    <i r="1">
      <x v="82"/>
    </i>
    <i r="1">
      <x v="87"/>
    </i>
    <i r="1">
      <x v="101"/>
    </i>
    <i r="1">
      <x v="102"/>
    </i>
    <i r="1">
      <x v="109"/>
    </i>
    <i r="1">
      <x v="112"/>
    </i>
    <i r="1">
      <x v="117"/>
    </i>
    <i r="1">
      <x v="125"/>
    </i>
    <i r="1">
      <x v="130"/>
    </i>
    <i r="1">
      <x v="140"/>
    </i>
    <i r="1">
      <x v="152"/>
    </i>
    <i r="1">
      <x v="154"/>
    </i>
    <i r="1">
      <x v="168"/>
    </i>
    <i r="1">
      <x v="174"/>
    </i>
    <i r="1">
      <x v="184"/>
    </i>
    <i r="1">
      <x v="188"/>
    </i>
    <i r="1">
      <x v="193"/>
    </i>
    <i r="1">
      <x v="195"/>
    </i>
    <i r="1">
      <x v="219"/>
    </i>
    <i r="1">
      <x v="224"/>
    </i>
    <i r="1">
      <x v="226"/>
    </i>
    <i r="1">
      <x v="232"/>
    </i>
    <i r="1">
      <x v="240"/>
    </i>
    <i r="1">
      <x v="241"/>
    </i>
    <i r="1">
      <x v="246"/>
    </i>
    <i r="1">
      <x v="261"/>
    </i>
    <i r="1">
      <x v="263"/>
    </i>
    <i r="1">
      <x v="266"/>
    </i>
    <i r="1">
      <x v="270"/>
    </i>
    <i r="1">
      <x v="272"/>
    </i>
    <i r="1">
      <x v="277"/>
    </i>
    <i r="1">
      <x v="287"/>
    </i>
    <i r="1">
      <x v="297"/>
    </i>
    <i r="1">
      <x v="298"/>
    </i>
    <i r="1">
      <x v="311"/>
    </i>
    <i r="1">
      <x v="312"/>
    </i>
    <i r="1">
      <x v="315"/>
    </i>
    <i r="1">
      <x v="317"/>
    </i>
    <i r="1">
      <x v="321"/>
    </i>
    <i r="1">
      <x v="323"/>
    </i>
    <i r="1">
      <x v="325"/>
    </i>
    <i r="1">
      <x v="331"/>
    </i>
    <i r="1">
      <x v="349"/>
    </i>
    <i r="1">
      <x v="352"/>
    </i>
    <i r="1">
      <x v="354"/>
    </i>
    <i r="1">
      <x v="358"/>
    </i>
    <i r="1">
      <x v="385"/>
    </i>
    <i r="1">
      <x v="390"/>
    </i>
    <i r="1">
      <x v="392"/>
    </i>
    <i r="1">
      <x v="396"/>
    </i>
    <i r="1">
      <x v="397"/>
    </i>
    <i r="1">
      <x v="400"/>
    </i>
    <i r="1">
      <x v="414"/>
    </i>
    <i r="1">
      <x v="415"/>
    </i>
    <i r="1">
      <x v="420"/>
    </i>
    <i r="1">
      <x v="423"/>
    </i>
    <i r="1">
      <x v="428"/>
    </i>
    <i r="1">
      <x v="446"/>
    </i>
    <i r="1">
      <x v="459"/>
    </i>
    <i r="1">
      <x v="460"/>
    </i>
    <i r="1">
      <x v="478"/>
    </i>
    <i r="1">
      <x v="481"/>
    </i>
    <i r="1">
      <x v="490"/>
    </i>
    <i r="1">
      <x v="492"/>
    </i>
    <i r="1">
      <x v="503"/>
    </i>
    <i r="1">
      <x v="504"/>
    </i>
    <i r="1">
      <x v="509"/>
    </i>
    <i r="1">
      <x v="512"/>
    </i>
    <i r="1">
      <x v="522"/>
    </i>
    <i r="1">
      <x v="526"/>
    </i>
    <i r="1">
      <x v="540"/>
    </i>
    <i r="1">
      <x v="548"/>
    </i>
    <i r="1">
      <x v="552"/>
    </i>
    <i r="1">
      <x v="557"/>
    </i>
    <i r="1">
      <x v="560"/>
    </i>
    <i r="1">
      <x v="563"/>
    </i>
    <i r="1">
      <x v="566"/>
    </i>
    <i r="1">
      <x v="580"/>
    </i>
    <i r="1">
      <x v="589"/>
    </i>
    <i r="1">
      <x v="594"/>
    </i>
    <i r="1">
      <x v="597"/>
    </i>
    <i r="1">
      <x v="603"/>
    </i>
    <i r="1">
      <x v="607"/>
    </i>
    <i r="1">
      <x v="618"/>
    </i>
    <i r="1">
      <x v="634"/>
    </i>
    <i r="1">
      <x v="640"/>
    </i>
    <i r="1">
      <x v="642"/>
    </i>
    <i r="1">
      <x v="645"/>
    </i>
    <i r="1">
      <x v="646"/>
    </i>
    <i r="1">
      <x v="656"/>
    </i>
    <i r="1">
      <x v="668"/>
    </i>
    <i r="1">
      <x v="673"/>
    </i>
    <i r="1">
      <x v="685"/>
    </i>
    <i r="1">
      <x v="707"/>
    </i>
    <i r="1">
      <x v="715"/>
    </i>
    <i r="1">
      <x v="724"/>
    </i>
    <i r="1">
      <x v="730"/>
    </i>
    <i r="1">
      <x v="731"/>
    </i>
    <i r="1">
      <x v="737"/>
    </i>
    <i r="1">
      <x v="740"/>
    </i>
    <i r="1">
      <x v="741"/>
    </i>
    <i r="1">
      <x v="750"/>
    </i>
    <i r="1">
      <x v="757"/>
    </i>
    <i r="1">
      <x v="759"/>
    </i>
    <i r="1">
      <x v="763"/>
    </i>
    <i r="1">
      <x v="767"/>
    </i>
    <i r="1">
      <x v="770"/>
    </i>
    <i r="1">
      <x v="777"/>
    </i>
    <i r="1">
      <x v="779"/>
    </i>
    <i r="1">
      <x v="786"/>
    </i>
    <i r="1">
      <x v="788"/>
    </i>
    <i r="1">
      <x v="810"/>
    </i>
    <i r="1">
      <x v="813"/>
    </i>
    <i r="1">
      <x v="822"/>
    </i>
    <i r="1">
      <x v="834"/>
    </i>
    <i r="1">
      <x v="837"/>
    </i>
    <i r="1">
      <x v="845"/>
    </i>
    <i r="1">
      <x v="846"/>
    </i>
    <i r="1">
      <x v="853"/>
    </i>
    <i r="1">
      <x v="854"/>
    </i>
    <i r="1">
      <x v="860"/>
    </i>
    <i r="1">
      <x v="862"/>
    </i>
    <i r="1">
      <x v="870"/>
    </i>
    <i r="1">
      <x v="874"/>
    </i>
    <i r="1">
      <x v="881"/>
    </i>
    <i r="1">
      <x v="907"/>
    </i>
    <i r="1">
      <x v="939"/>
    </i>
    <i r="1">
      <x v="940"/>
    </i>
    <i r="1">
      <x v="944"/>
    </i>
    <i r="1">
      <x v="956"/>
    </i>
    <i r="1">
      <x v="961"/>
    </i>
    <i r="1">
      <x v="966"/>
    </i>
    <i r="1">
      <x v="971"/>
    </i>
    <i r="1">
      <x v="974"/>
    </i>
    <i r="1">
      <x v="995"/>
    </i>
    <i r="1">
      <x v="998"/>
    </i>
    <i r="1">
      <x v="999"/>
    </i>
    <i r="1">
      <x v="1000"/>
    </i>
    <i r="1">
      <x v="1009"/>
    </i>
    <i r="1">
      <x v="1010"/>
    </i>
    <i r="1">
      <x v="1016"/>
    </i>
    <i r="1">
      <x v="1030"/>
    </i>
    <i r="1">
      <x v="1031"/>
    </i>
    <i r="1">
      <x v="1032"/>
    </i>
    <i r="1">
      <x v="1049"/>
    </i>
    <i r="1">
      <x v="1050"/>
    </i>
    <i r="1">
      <x v="1051"/>
    </i>
    <i r="1">
      <x v="1060"/>
    </i>
    <i r="1">
      <x v="1066"/>
    </i>
    <i r="1">
      <x v="1070"/>
    </i>
    <i r="1">
      <x v="1078"/>
    </i>
    <i r="1">
      <x v="1080"/>
    </i>
    <i r="1">
      <x v="1087"/>
    </i>
    <i r="1">
      <x v="1092"/>
    </i>
    <i r="1">
      <x v="1093"/>
    </i>
    <i r="1">
      <x v="1101"/>
    </i>
    <i r="1">
      <x v="1111"/>
    </i>
    <i r="1">
      <x v="1116"/>
    </i>
    <i r="1">
      <x v="1118"/>
    </i>
    <i r="1">
      <x v="1120"/>
    </i>
    <i r="1">
      <x v="1126"/>
    </i>
    <i r="1">
      <x v="1131"/>
    </i>
    <i r="1">
      <x v="1139"/>
    </i>
    <i r="1">
      <x v="1142"/>
    </i>
    <i r="1">
      <x v="1153"/>
    </i>
    <i r="1">
      <x v="1161"/>
    </i>
    <i r="1">
      <x v="1162"/>
    </i>
    <i r="1">
      <x v="1174"/>
    </i>
    <i r="1">
      <x v="1176"/>
    </i>
    <i r="1">
      <x v="1177"/>
    </i>
    <i r="1">
      <x v="1178"/>
    </i>
    <i r="1">
      <x v="1195"/>
    </i>
    <i r="1">
      <x v="1197"/>
    </i>
    <i r="1">
      <x v="1229"/>
    </i>
    <i r="1">
      <x v="1243"/>
    </i>
    <i r="1">
      <x v="1244"/>
    </i>
    <i r="1">
      <x v="1245"/>
    </i>
    <i r="1">
      <x v="1246"/>
    </i>
    <i r="1">
      <x v="1259"/>
    </i>
    <i r="1">
      <x v="1261"/>
    </i>
    <i r="1">
      <x v="1270"/>
    </i>
    <i r="1">
      <x v="1302"/>
    </i>
    <i r="1">
      <x v="1310"/>
    </i>
    <i r="1">
      <x v="1313"/>
    </i>
    <i r="1">
      <x v="1321"/>
    </i>
    <i r="1">
      <x v="1326"/>
    </i>
    <i r="1">
      <x v="1344"/>
    </i>
    <i r="1">
      <x v="1345"/>
    </i>
    <i r="1">
      <x v="1347"/>
    </i>
    <i r="1">
      <x v="1360"/>
    </i>
    <i r="1">
      <x v="1381"/>
    </i>
    <i r="1">
      <x v="1383"/>
    </i>
    <i r="1">
      <x v="1384"/>
    </i>
    <i r="1">
      <x v="1390"/>
    </i>
    <i r="1">
      <x v="1408"/>
    </i>
    <i r="1">
      <x v="1410"/>
    </i>
    <i r="1">
      <x v="1420"/>
    </i>
    <i r="1">
      <x v="1430"/>
    </i>
    <i r="1">
      <x v="1434"/>
    </i>
    <i r="1">
      <x v="1436"/>
    </i>
    <i r="1">
      <x v="1480"/>
    </i>
    <i r="1">
      <x v="1481"/>
    </i>
    <i r="1">
      <x v="1484"/>
    </i>
    <i r="1">
      <x v="1495"/>
    </i>
    <i r="1">
      <x v="1502"/>
    </i>
    <i r="1">
      <x v="1503"/>
    </i>
    <i r="1">
      <x v="1509"/>
    </i>
    <i r="1">
      <x v="1515"/>
    </i>
    <i r="1">
      <x v="1535"/>
    </i>
    <i r="1">
      <x v="1539"/>
    </i>
    <i r="1">
      <x v="1545"/>
    </i>
    <i r="1">
      <x v="1548"/>
    </i>
    <i r="1">
      <x v="1551"/>
    </i>
    <i r="1">
      <x v="1553"/>
    </i>
    <i r="1">
      <x v="1557"/>
    </i>
    <i r="1">
      <x v="1567"/>
    </i>
    <i r="1">
      <x v="1582"/>
    </i>
    <i r="1">
      <x v="1598"/>
    </i>
    <i r="1">
      <x v="1604"/>
    </i>
    <i r="1">
      <x v="1605"/>
    </i>
    <i r="1">
      <x v="1612"/>
    </i>
    <i r="1">
      <x v="1614"/>
    </i>
    <i r="1">
      <x v="1622"/>
    </i>
    <i r="1">
      <x v="1642"/>
    </i>
    <i r="1">
      <x v="1649"/>
    </i>
    <i r="1">
      <x v="1650"/>
    </i>
    <i r="1">
      <x v="1653"/>
    </i>
    <i r="1">
      <x v="1663"/>
    </i>
    <i r="1">
      <x v="1670"/>
    </i>
    <i r="1">
      <x v="1675"/>
    </i>
    <i r="1">
      <x v="1681"/>
    </i>
    <i r="1">
      <x v="1686"/>
    </i>
    <i r="1">
      <x v="1688"/>
    </i>
    <i r="1">
      <x v="1699"/>
    </i>
    <i r="1">
      <x v="1706"/>
    </i>
    <i r="1">
      <x v="1712"/>
    </i>
    <i r="1">
      <x v="1719"/>
    </i>
    <i r="1">
      <x v="1726"/>
    </i>
    <i r="1">
      <x v="1729"/>
    </i>
    <i r="1">
      <x v="1734"/>
    </i>
    <i r="1">
      <x v="1744"/>
    </i>
    <i r="1">
      <x v="1753"/>
    </i>
    <i r="1">
      <x v="1761"/>
    </i>
    <i r="1">
      <x v="1767"/>
    </i>
    <i r="1">
      <x v="1769"/>
    </i>
    <i r="1">
      <x v="1778"/>
    </i>
    <i r="1">
      <x v="1779"/>
    </i>
    <i r="1">
      <x v="1780"/>
    </i>
    <i r="1">
      <x v="1794"/>
    </i>
    <i r="1">
      <x v="1796"/>
    </i>
    <i r="1">
      <x v="1802"/>
    </i>
    <i r="1">
      <x v="1818"/>
    </i>
    <i r="1">
      <x v="1823"/>
    </i>
    <i r="1">
      <x v="1830"/>
    </i>
    <i r="1">
      <x v="1843"/>
    </i>
    <i r="1">
      <x v="1845"/>
    </i>
    <i r="1">
      <x v="1847"/>
    </i>
    <i r="1">
      <x v="1854"/>
    </i>
    <i r="1">
      <x v="1858"/>
    </i>
    <i r="1">
      <x v="1859"/>
    </i>
    <i r="1">
      <x v="1864"/>
    </i>
    <i r="1">
      <x v="1869"/>
    </i>
    <i r="1">
      <x v="1873"/>
    </i>
    <i r="1">
      <x v="1878"/>
    </i>
    <i r="1">
      <x v="1907"/>
    </i>
    <i r="1">
      <x v="1918"/>
    </i>
    <i r="1">
      <x v="1927"/>
    </i>
    <i r="1">
      <x v="1949"/>
    </i>
    <i r="1">
      <x v="1956"/>
    </i>
    <i r="1">
      <x v="1962"/>
    </i>
    <i r="1">
      <x v="1968"/>
    </i>
    <i r="1">
      <x v="1971"/>
    </i>
    <i r="1">
      <x v="1977"/>
    </i>
    <i r="1">
      <x v="1979"/>
    </i>
    <i r="1">
      <x v="1997"/>
    </i>
    <i r="1">
      <x v="1998"/>
    </i>
    <i r="1">
      <x v="2000"/>
    </i>
    <i r="1">
      <x v="2001"/>
    </i>
    <i r="1">
      <x v="2003"/>
    </i>
    <i r="1">
      <x v="2004"/>
    </i>
    <i r="1">
      <x v="2006"/>
    </i>
    <i r="1">
      <x v="2007"/>
    </i>
    <i r="1">
      <x v="2009"/>
    </i>
    <i r="1">
      <x v="2014"/>
    </i>
    <i r="1">
      <x v="2015"/>
    </i>
    <i r="1">
      <x v="2021"/>
    </i>
    <i r="1">
      <x v="2030"/>
    </i>
    <i r="1">
      <x v="2031"/>
    </i>
    <i r="1">
      <x v="2036"/>
    </i>
    <i r="1">
      <x v="2040"/>
    </i>
    <i r="1">
      <x v="2045"/>
    </i>
    <i r="1">
      <x v="2047"/>
    </i>
    <i r="1">
      <x v="2049"/>
    </i>
    <i r="1">
      <x v="2070"/>
    </i>
    <i r="1">
      <x v="2083"/>
    </i>
    <i r="1">
      <x v="2088"/>
    </i>
    <i r="1">
      <x v="2108"/>
    </i>
    <i r="1">
      <x v="2114"/>
    </i>
    <i r="1">
      <x v="2131"/>
    </i>
    <i r="1">
      <x v="2132"/>
    </i>
    <i r="1">
      <x v="2135"/>
    </i>
    <i r="1">
      <x v="2136"/>
    </i>
    <i r="1">
      <x v="2147"/>
    </i>
    <i r="1">
      <x v="2150"/>
    </i>
    <i r="1">
      <x v="2156"/>
    </i>
    <i r="1">
      <x v="2158"/>
    </i>
    <i r="1">
      <x v="2160"/>
    </i>
    <i r="1">
      <x v="2172"/>
    </i>
    <i>
      <x v="3"/>
    </i>
    <i r="1">
      <x/>
    </i>
    <i r="1">
      <x v="8"/>
    </i>
    <i r="1">
      <x v="9"/>
    </i>
    <i r="1">
      <x v="18"/>
    </i>
    <i r="1">
      <x v="19"/>
    </i>
    <i r="1">
      <x v="42"/>
    </i>
    <i r="1">
      <x v="51"/>
    </i>
    <i r="1">
      <x v="53"/>
    </i>
    <i r="1">
      <x v="55"/>
    </i>
    <i r="1">
      <x v="61"/>
    </i>
    <i r="1">
      <x v="71"/>
    </i>
    <i r="1">
      <x v="72"/>
    </i>
    <i r="1">
      <x v="75"/>
    </i>
    <i r="1">
      <x v="84"/>
    </i>
    <i r="1">
      <x v="86"/>
    </i>
    <i r="1">
      <x v="110"/>
    </i>
    <i r="1">
      <x v="119"/>
    </i>
    <i r="1">
      <x v="122"/>
    </i>
    <i r="1">
      <x v="128"/>
    </i>
    <i r="1">
      <x v="137"/>
    </i>
    <i r="1">
      <x v="141"/>
    </i>
    <i r="1">
      <x v="144"/>
    </i>
    <i r="1">
      <x v="153"/>
    </i>
    <i r="1">
      <x v="156"/>
    </i>
    <i r="1">
      <x v="176"/>
    </i>
    <i r="1">
      <x v="180"/>
    </i>
    <i r="1">
      <x v="192"/>
    </i>
    <i r="1">
      <x v="203"/>
    </i>
    <i r="1">
      <x v="216"/>
    </i>
    <i r="1">
      <x v="220"/>
    </i>
    <i r="1">
      <x v="222"/>
    </i>
    <i r="1">
      <x v="223"/>
    </i>
    <i r="1">
      <x v="225"/>
    </i>
    <i r="1">
      <x v="228"/>
    </i>
    <i r="1">
      <x v="245"/>
    </i>
    <i r="1">
      <x v="248"/>
    </i>
    <i r="1">
      <x v="249"/>
    </i>
    <i r="1">
      <x v="250"/>
    </i>
    <i r="1">
      <x v="251"/>
    </i>
    <i r="1">
      <x v="257"/>
    </i>
    <i r="1">
      <x v="260"/>
    </i>
    <i r="1">
      <x v="262"/>
    </i>
    <i r="1">
      <x v="274"/>
    </i>
    <i r="1">
      <x v="278"/>
    </i>
    <i r="1">
      <x v="286"/>
    </i>
    <i r="1">
      <x v="291"/>
    </i>
    <i r="1">
      <x v="299"/>
    </i>
    <i r="1">
      <x v="309"/>
    </i>
    <i r="1">
      <x v="314"/>
    </i>
    <i r="1">
      <x v="324"/>
    </i>
    <i r="1">
      <x v="328"/>
    </i>
    <i r="1">
      <x v="330"/>
    </i>
    <i r="1">
      <x v="337"/>
    </i>
    <i r="1">
      <x v="363"/>
    </i>
    <i r="1">
      <x v="366"/>
    </i>
    <i r="1">
      <x v="370"/>
    </i>
    <i r="1">
      <x v="371"/>
    </i>
    <i r="1">
      <x v="376"/>
    </i>
    <i r="1">
      <x v="382"/>
    </i>
    <i r="1">
      <x v="384"/>
    </i>
    <i r="1">
      <x v="399"/>
    </i>
    <i r="1">
      <x v="404"/>
    </i>
    <i r="1">
      <x v="407"/>
    </i>
    <i r="1">
      <x v="408"/>
    </i>
    <i r="1">
      <x v="412"/>
    </i>
    <i r="1">
      <x v="418"/>
    </i>
    <i r="1">
      <x v="424"/>
    </i>
    <i r="1">
      <x v="437"/>
    </i>
    <i r="1">
      <x v="443"/>
    </i>
    <i r="1">
      <x v="447"/>
    </i>
    <i r="1">
      <x v="462"/>
    </i>
    <i r="1">
      <x v="464"/>
    </i>
    <i r="1">
      <x v="469"/>
    </i>
    <i r="1">
      <x v="474"/>
    </i>
    <i r="1">
      <x v="488"/>
    </i>
    <i r="1">
      <x v="491"/>
    </i>
    <i r="1">
      <x v="493"/>
    </i>
    <i r="1">
      <x v="494"/>
    </i>
    <i r="1">
      <x v="496"/>
    </i>
    <i r="1">
      <x v="499"/>
    </i>
    <i r="1">
      <x v="501"/>
    </i>
    <i r="1">
      <x v="514"/>
    </i>
    <i r="1">
      <x v="517"/>
    </i>
    <i r="1">
      <x v="527"/>
    </i>
    <i r="1">
      <x v="532"/>
    </i>
    <i r="1">
      <x v="536"/>
    </i>
    <i r="1">
      <x v="537"/>
    </i>
    <i r="1">
      <x v="544"/>
    </i>
    <i r="1">
      <x v="573"/>
    </i>
    <i r="1">
      <x v="576"/>
    </i>
    <i r="1">
      <x v="584"/>
    </i>
    <i r="1">
      <x v="599"/>
    </i>
    <i r="1">
      <x v="611"/>
    </i>
    <i r="1">
      <x v="627"/>
    </i>
    <i r="1">
      <x v="635"/>
    </i>
    <i r="1">
      <x v="643"/>
    </i>
    <i r="1">
      <x v="644"/>
    </i>
    <i r="1">
      <x v="647"/>
    </i>
    <i r="1">
      <x v="650"/>
    </i>
    <i r="1">
      <x v="669"/>
    </i>
    <i r="1">
      <x v="676"/>
    </i>
    <i r="1">
      <x v="683"/>
    </i>
    <i r="1">
      <x v="686"/>
    </i>
    <i r="1">
      <x v="711"/>
    </i>
    <i r="1">
      <x v="714"/>
    </i>
    <i r="1">
      <x v="716"/>
    </i>
    <i r="1">
      <x v="717"/>
    </i>
    <i r="1">
      <x v="718"/>
    </i>
    <i r="1">
      <x v="725"/>
    </i>
    <i r="1">
      <x v="746"/>
    </i>
    <i r="1">
      <x v="751"/>
    </i>
    <i r="1">
      <x v="753"/>
    </i>
    <i r="1">
      <x v="755"/>
    </i>
    <i r="1">
      <x v="762"/>
    </i>
    <i r="1">
      <x v="780"/>
    </i>
    <i r="1">
      <x v="781"/>
    </i>
    <i r="1">
      <x v="784"/>
    </i>
    <i r="1">
      <x v="785"/>
    </i>
    <i r="1">
      <x v="790"/>
    </i>
    <i r="1">
      <x v="792"/>
    </i>
    <i r="1">
      <x v="796"/>
    </i>
    <i r="1">
      <x v="797"/>
    </i>
    <i r="1">
      <x v="799"/>
    </i>
    <i r="1">
      <x v="809"/>
    </i>
    <i r="1">
      <x v="815"/>
    </i>
    <i r="1">
      <x v="835"/>
    </i>
    <i r="1">
      <x v="841"/>
    </i>
    <i r="1">
      <x v="842"/>
    </i>
    <i r="1">
      <x v="851"/>
    </i>
    <i r="1">
      <x v="864"/>
    </i>
    <i r="1">
      <x v="865"/>
    </i>
    <i r="1">
      <x v="868"/>
    </i>
    <i r="1">
      <x v="882"/>
    </i>
    <i r="1">
      <x v="892"/>
    </i>
    <i r="1">
      <x v="898"/>
    </i>
    <i r="1">
      <x v="899"/>
    </i>
    <i r="1">
      <x v="912"/>
    </i>
    <i r="1">
      <x v="916"/>
    </i>
    <i r="1">
      <x v="922"/>
    </i>
    <i r="1">
      <x v="926"/>
    </i>
    <i r="1">
      <x v="933"/>
    </i>
    <i r="1">
      <x v="934"/>
    </i>
    <i r="1">
      <x v="935"/>
    </i>
    <i r="1">
      <x v="941"/>
    </i>
    <i r="1">
      <x v="943"/>
    </i>
    <i r="1">
      <x v="950"/>
    </i>
    <i r="1">
      <x v="955"/>
    </i>
    <i r="1">
      <x v="960"/>
    </i>
    <i r="1">
      <x v="969"/>
    </i>
    <i r="1">
      <x v="981"/>
    </i>
    <i r="1">
      <x v="982"/>
    </i>
    <i r="1">
      <x v="986"/>
    </i>
    <i r="1">
      <x v="989"/>
    </i>
    <i r="1">
      <x v="997"/>
    </i>
    <i r="1">
      <x v="1003"/>
    </i>
    <i r="1">
      <x v="1012"/>
    </i>
    <i r="1">
      <x v="1015"/>
    </i>
    <i r="1">
      <x v="1026"/>
    </i>
    <i r="1">
      <x v="1027"/>
    </i>
    <i r="1">
      <x v="1034"/>
    </i>
    <i r="1">
      <x v="1039"/>
    </i>
    <i r="1">
      <x v="1046"/>
    </i>
    <i r="1">
      <x v="1052"/>
    </i>
    <i r="1">
      <x v="1054"/>
    </i>
    <i r="1">
      <x v="1055"/>
    </i>
    <i r="1">
      <x v="1056"/>
    </i>
    <i r="1">
      <x v="1073"/>
    </i>
    <i r="1">
      <x v="1081"/>
    </i>
    <i r="1">
      <x v="1088"/>
    </i>
    <i r="1">
      <x v="1094"/>
    </i>
    <i r="1">
      <x v="1095"/>
    </i>
    <i r="1">
      <x v="1100"/>
    </i>
    <i r="1">
      <x v="1106"/>
    </i>
    <i r="1">
      <x v="1110"/>
    </i>
    <i r="1">
      <x v="1122"/>
    </i>
    <i r="1">
      <x v="1129"/>
    </i>
    <i r="1">
      <x v="1132"/>
    </i>
    <i r="1">
      <x v="1135"/>
    </i>
    <i r="1">
      <x v="1140"/>
    </i>
    <i r="1">
      <x v="1145"/>
    </i>
    <i r="1">
      <x v="1154"/>
    </i>
    <i r="1">
      <x v="1168"/>
    </i>
    <i r="1">
      <x v="1171"/>
    </i>
    <i r="1">
      <x v="1180"/>
    </i>
    <i r="1">
      <x v="1182"/>
    </i>
    <i r="1">
      <x v="1186"/>
    </i>
    <i r="1">
      <x v="1190"/>
    </i>
    <i r="1">
      <x v="1192"/>
    </i>
    <i r="1">
      <x v="1194"/>
    </i>
    <i r="1">
      <x v="1202"/>
    </i>
    <i r="1">
      <x v="1203"/>
    </i>
    <i r="1">
      <x v="1209"/>
    </i>
    <i r="1">
      <x v="1228"/>
    </i>
    <i r="1">
      <x v="1233"/>
    </i>
    <i r="1">
      <x v="1235"/>
    </i>
    <i r="1">
      <x v="1247"/>
    </i>
    <i r="1">
      <x v="1249"/>
    </i>
    <i r="1">
      <x v="1258"/>
    </i>
    <i r="1">
      <x v="1262"/>
    </i>
    <i r="1">
      <x v="1266"/>
    </i>
    <i r="1">
      <x v="1272"/>
    </i>
    <i r="1">
      <x v="1289"/>
    </i>
    <i r="1">
      <x v="1290"/>
    </i>
    <i r="1">
      <x v="1295"/>
    </i>
    <i r="1">
      <x v="1299"/>
    </i>
    <i r="1">
      <x v="1319"/>
    </i>
    <i r="1">
      <x v="1333"/>
    </i>
    <i r="1">
      <x v="1336"/>
    </i>
    <i r="1">
      <x v="1342"/>
    </i>
    <i r="1">
      <x v="1349"/>
    </i>
    <i r="1">
      <x v="1350"/>
    </i>
    <i r="1">
      <x v="1355"/>
    </i>
    <i r="1">
      <x v="1357"/>
    </i>
    <i r="1">
      <x v="1365"/>
    </i>
    <i r="1">
      <x v="1380"/>
    </i>
    <i r="1">
      <x v="1382"/>
    </i>
    <i r="1">
      <x v="1391"/>
    </i>
    <i r="1">
      <x v="1399"/>
    </i>
    <i r="1">
      <x v="1414"/>
    </i>
    <i r="1">
      <x v="1416"/>
    </i>
    <i r="1">
      <x v="1441"/>
    </i>
    <i r="1">
      <x v="1442"/>
    </i>
    <i r="1">
      <x v="1445"/>
    </i>
    <i r="1">
      <x v="1447"/>
    </i>
    <i r="1">
      <x v="1464"/>
    </i>
    <i r="1">
      <x v="1468"/>
    </i>
    <i r="1">
      <x v="1491"/>
    </i>
    <i r="1">
      <x v="1494"/>
    </i>
    <i r="1">
      <x v="1497"/>
    </i>
    <i r="1">
      <x v="1500"/>
    </i>
    <i r="1">
      <x v="1522"/>
    </i>
    <i r="1">
      <x v="1526"/>
    </i>
    <i r="1">
      <x v="1528"/>
    </i>
    <i r="1">
      <x v="1530"/>
    </i>
    <i r="1">
      <x v="1538"/>
    </i>
    <i r="1">
      <x v="1547"/>
    </i>
    <i r="1">
      <x v="1552"/>
    </i>
    <i r="1">
      <x v="1555"/>
    </i>
    <i r="1">
      <x v="1566"/>
    </i>
    <i r="1">
      <x v="1568"/>
    </i>
    <i r="1">
      <x v="1571"/>
    </i>
    <i r="1">
      <x v="1575"/>
    </i>
    <i r="1">
      <x v="1576"/>
    </i>
    <i r="1">
      <x v="1577"/>
    </i>
    <i r="1">
      <x v="1581"/>
    </i>
    <i r="1">
      <x v="1596"/>
    </i>
    <i r="1">
      <x v="1599"/>
    </i>
    <i r="1">
      <x v="1600"/>
    </i>
    <i r="1">
      <x v="1617"/>
    </i>
    <i r="1">
      <x v="1618"/>
    </i>
    <i r="1">
      <x v="1620"/>
    </i>
    <i r="1">
      <x v="1621"/>
    </i>
    <i r="1">
      <x v="1626"/>
    </i>
    <i r="1">
      <x v="1628"/>
    </i>
    <i r="1">
      <x v="1629"/>
    </i>
    <i r="1">
      <x v="1635"/>
    </i>
    <i r="1">
      <x v="1638"/>
    </i>
    <i r="1">
      <x v="1640"/>
    </i>
    <i r="1">
      <x v="1645"/>
    </i>
    <i r="1">
      <x v="1646"/>
    </i>
    <i r="1">
      <x v="1661"/>
    </i>
    <i r="1">
      <x v="1669"/>
    </i>
    <i r="1">
      <x v="1689"/>
    </i>
    <i r="1">
      <x v="1707"/>
    </i>
    <i r="1">
      <x v="1745"/>
    </i>
    <i r="1">
      <x v="1746"/>
    </i>
    <i r="1">
      <x v="1749"/>
    </i>
    <i r="1">
      <x v="1757"/>
    </i>
    <i r="1">
      <x v="1763"/>
    </i>
    <i r="1">
      <x v="1766"/>
    </i>
    <i r="1">
      <x v="1774"/>
    </i>
    <i r="1">
      <x v="1775"/>
    </i>
    <i r="1">
      <x v="1783"/>
    </i>
    <i r="1">
      <x v="1784"/>
    </i>
    <i r="1">
      <x v="1786"/>
    </i>
    <i r="1">
      <x v="1792"/>
    </i>
    <i r="1">
      <x v="1793"/>
    </i>
    <i r="1">
      <x v="1795"/>
    </i>
    <i r="1">
      <x v="1801"/>
    </i>
    <i r="1">
      <x v="1803"/>
    </i>
    <i r="1">
      <x v="1812"/>
    </i>
    <i r="1">
      <x v="1821"/>
    </i>
    <i r="1">
      <x v="1826"/>
    </i>
    <i r="1">
      <x v="1829"/>
    </i>
    <i r="1">
      <x v="1835"/>
    </i>
    <i r="1">
      <x v="1872"/>
    </i>
    <i r="1">
      <x v="1877"/>
    </i>
    <i r="1">
      <x v="1879"/>
    </i>
    <i r="1">
      <x v="1881"/>
    </i>
    <i r="1">
      <x v="1883"/>
    </i>
    <i r="1">
      <x v="1885"/>
    </i>
    <i r="1">
      <x v="1891"/>
    </i>
    <i r="1">
      <x v="1892"/>
    </i>
    <i r="1">
      <x v="1897"/>
    </i>
    <i r="1">
      <x v="1900"/>
    </i>
    <i r="1">
      <x v="1910"/>
    </i>
    <i r="1">
      <x v="1913"/>
    </i>
    <i r="1">
      <x v="1916"/>
    </i>
    <i r="1">
      <x v="1919"/>
    </i>
    <i r="1">
      <x v="1929"/>
    </i>
    <i r="1">
      <x v="1930"/>
    </i>
    <i r="1">
      <x v="1934"/>
    </i>
    <i r="1">
      <x v="1935"/>
    </i>
    <i r="1">
      <x v="1937"/>
    </i>
    <i r="1">
      <x v="1941"/>
    </i>
    <i r="1">
      <x v="1945"/>
    </i>
    <i r="1">
      <x v="1952"/>
    </i>
    <i r="1">
      <x v="1955"/>
    </i>
    <i r="1">
      <x v="1961"/>
    </i>
    <i r="1">
      <x v="1964"/>
    </i>
    <i r="1">
      <x v="1975"/>
    </i>
    <i r="1">
      <x v="1978"/>
    </i>
    <i r="1">
      <x v="1993"/>
    </i>
    <i r="1">
      <x v="2002"/>
    </i>
    <i r="1">
      <x v="2008"/>
    </i>
    <i r="1">
      <x v="2010"/>
    </i>
    <i r="1">
      <x v="2026"/>
    </i>
    <i r="1">
      <x v="2029"/>
    </i>
    <i r="1">
      <x v="2033"/>
    </i>
    <i r="1">
      <x v="2042"/>
    </i>
    <i r="1">
      <x v="2053"/>
    </i>
    <i r="1">
      <x v="2060"/>
    </i>
    <i r="1">
      <x v="2075"/>
    </i>
    <i r="1">
      <x v="2076"/>
    </i>
    <i r="1">
      <x v="2084"/>
    </i>
    <i r="1">
      <x v="2089"/>
    </i>
    <i r="1">
      <x v="2097"/>
    </i>
    <i r="1">
      <x v="2112"/>
    </i>
    <i r="1">
      <x v="2122"/>
    </i>
    <i r="1">
      <x v="2123"/>
    </i>
    <i r="1">
      <x v="2127"/>
    </i>
    <i r="1">
      <x v="2142"/>
    </i>
    <i r="1">
      <x v="2148"/>
    </i>
    <i r="1">
      <x v="2159"/>
    </i>
    <i>
      <x v="4"/>
    </i>
    <i r="1">
      <x v="3"/>
    </i>
    <i r="1">
      <x v="11"/>
    </i>
    <i r="1">
      <x v="16"/>
    </i>
    <i r="1">
      <x v="29"/>
    </i>
    <i r="1">
      <x v="30"/>
    </i>
    <i r="1">
      <x v="32"/>
    </i>
    <i r="1">
      <x v="38"/>
    </i>
    <i r="1">
      <x v="43"/>
    </i>
    <i r="1">
      <x v="46"/>
    </i>
    <i r="1">
      <x v="52"/>
    </i>
    <i r="1">
      <x v="59"/>
    </i>
    <i r="1">
      <x v="60"/>
    </i>
    <i r="1">
      <x v="63"/>
    </i>
    <i r="1">
      <x v="70"/>
    </i>
    <i r="1">
      <x v="83"/>
    </i>
    <i r="1">
      <x v="88"/>
    </i>
    <i r="1">
      <x v="90"/>
    </i>
    <i r="1">
      <x v="92"/>
    </i>
    <i r="1">
      <x v="104"/>
    </i>
    <i r="1">
      <x v="108"/>
    </i>
    <i r="1">
      <x v="120"/>
    </i>
    <i r="1">
      <x v="123"/>
    </i>
    <i r="1">
      <x v="126"/>
    </i>
    <i r="1">
      <x v="127"/>
    </i>
    <i r="1">
      <x v="129"/>
    </i>
    <i r="1">
      <x v="139"/>
    </i>
    <i r="1">
      <x v="142"/>
    </i>
    <i r="1">
      <x v="149"/>
    </i>
    <i r="1">
      <x v="151"/>
    </i>
    <i r="1">
      <x v="157"/>
    </i>
    <i r="1">
      <x v="158"/>
    </i>
    <i r="1">
      <x v="164"/>
    </i>
    <i r="1">
      <x v="165"/>
    </i>
    <i r="1">
      <x v="169"/>
    </i>
    <i r="1">
      <x v="173"/>
    </i>
    <i r="1">
      <x v="177"/>
    </i>
    <i r="1">
      <x v="194"/>
    </i>
    <i r="1">
      <x v="197"/>
    </i>
    <i r="1">
      <x v="201"/>
    </i>
    <i r="1">
      <x v="202"/>
    </i>
    <i r="1">
      <x v="230"/>
    </i>
    <i r="1">
      <x v="238"/>
    </i>
    <i r="1">
      <x v="239"/>
    </i>
    <i r="1">
      <x v="243"/>
    </i>
    <i r="1">
      <x v="253"/>
    </i>
    <i r="1">
      <x v="258"/>
    </i>
    <i r="1">
      <x v="276"/>
    </i>
    <i r="1">
      <x v="282"/>
    </i>
    <i r="1">
      <x v="284"/>
    </i>
    <i r="1">
      <x v="288"/>
    </i>
    <i r="1">
      <x v="293"/>
    </i>
    <i r="1">
      <x v="294"/>
    </i>
    <i r="1">
      <x v="295"/>
    </i>
    <i r="1">
      <x v="301"/>
    </i>
    <i r="1">
      <x v="305"/>
    </i>
    <i r="1">
      <x v="319"/>
    </i>
    <i r="1">
      <x v="335"/>
    </i>
    <i r="1">
      <x v="339"/>
    </i>
    <i r="1">
      <x v="342"/>
    </i>
    <i r="1">
      <x v="343"/>
    </i>
    <i r="1">
      <x v="355"/>
    </i>
    <i r="1">
      <x v="362"/>
    </i>
    <i r="1">
      <x v="372"/>
    </i>
    <i r="1">
      <x v="373"/>
    </i>
    <i r="1">
      <x v="389"/>
    </i>
    <i r="1">
      <x v="406"/>
    </i>
    <i r="1">
      <x v="411"/>
    </i>
    <i r="1">
      <x v="417"/>
    </i>
    <i r="1">
      <x v="419"/>
    </i>
    <i r="1">
      <x v="426"/>
    </i>
    <i r="1">
      <x v="429"/>
    </i>
    <i r="1">
      <x v="431"/>
    </i>
    <i r="1">
      <x v="433"/>
    </i>
    <i r="1">
      <x v="434"/>
    </i>
    <i r="1">
      <x v="435"/>
    </i>
    <i r="1">
      <x v="438"/>
    </i>
    <i r="1">
      <x v="440"/>
    </i>
    <i r="1">
      <x v="456"/>
    </i>
    <i r="1">
      <x v="457"/>
    </i>
    <i r="1">
      <x v="472"/>
    </i>
    <i r="1">
      <x v="473"/>
    </i>
    <i r="1">
      <x v="475"/>
    </i>
    <i r="1">
      <x v="479"/>
    </i>
    <i r="1">
      <x v="480"/>
    </i>
    <i r="1">
      <x v="482"/>
    </i>
    <i r="1">
      <x v="483"/>
    </i>
    <i r="1">
      <x v="486"/>
    </i>
    <i r="1">
      <x v="510"/>
    </i>
    <i r="1">
      <x v="530"/>
    </i>
    <i r="1">
      <x v="534"/>
    </i>
    <i r="1">
      <x v="538"/>
    </i>
    <i r="1">
      <x v="541"/>
    </i>
    <i r="1">
      <x v="542"/>
    </i>
    <i r="1">
      <x v="543"/>
    </i>
    <i r="1">
      <x v="551"/>
    </i>
    <i r="1">
      <x v="561"/>
    </i>
    <i r="1">
      <x v="564"/>
    </i>
    <i r="1">
      <x v="565"/>
    </i>
    <i r="1">
      <x v="571"/>
    </i>
    <i r="1">
      <x v="579"/>
    </i>
    <i r="1">
      <x v="590"/>
    </i>
    <i r="1">
      <x v="595"/>
    </i>
    <i r="1">
      <x v="596"/>
    </i>
    <i r="1">
      <x v="598"/>
    </i>
    <i r="1">
      <x v="619"/>
    </i>
    <i r="1">
      <x v="637"/>
    </i>
    <i r="1">
      <x v="651"/>
    </i>
    <i r="1">
      <x v="653"/>
    </i>
    <i r="1">
      <x v="659"/>
    </i>
    <i r="1">
      <x v="670"/>
    </i>
    <i r="1">
      <x v="681"/>
    </i>
    <i r="1">
      <x v="687"/>
    </i>
    <i r="1">
      <x v="695"/>
    </i>
    <i r="1">
      <x v="696"/>
    </i>
    <i r="1">
      <x v="721"/>
    </i>
    <i r="1">
      <x v="726"/>
    </i>
    <i r="1">
      <x v="733"/>
    </i>
    <i r="1">
      <x v="764"/>
    </i>
    <i r="1">
      <x v="772"/>
    </i>
    <i r="1">
      <x v="773"/>
    </i>
    <i r="1">
      <x v="778"/>
    </i>
    <i r="1">
      <x v="794"/>
    </i>
    <i r="1">
      <x v="802"/>
    </i>
    <i r="1">
      <x v="806"/>
    </i>
    <i r="1">
      <x v="824"/>
    </i>
    <i r="1">
      <x v="828"/>
    </i>
    <i r="1">
      <x v="830"/>
    </i>
    <i r="1">
      <x v="833"/>
    </i>
    <i r="1">
      <x v="836"/>
    </i>
    <i r="1">
      <x v="849"/>
    </i>
    <i r="1">
      <x v="852"/>
    </i>
    <i r="1">
      <x v="855"/>
    </i>
    <i r="1">
      <x v="873"/>
    </i>
    <i r="1">
      <x v="875"/>
    </i>
    <i r="1">
      <x v="880"/>
    </i>
    <i r="1">
      <x v="888"/>
    </i>
    <i r="1">
      <x v="890"/>
    </i>
    <i r="1">
      <x v="893"/>
    </i>
    <i r="1">
      <x v="901"/>
    </i>
    <i r="1">
      <x v="903"/>
    </i>
    <i r="1">
      <x v="906"/>
    </i>
    <i r="1">
      <x v="908"/>
    </i>
    <i r="1">
      <x v="909"/>
    </i>
    <i r="1">
      <x v="913"/>
    </i>
    <i r="1">
      <x v="918"/>
    </i>
    <i r="1">
      <x v="936"/>
    </i>
    <i r="1">
      <x v="942"/>
    </i>
    <i r="1">
      <x v="953"/>
    </i>
    <i r="1">
      <x v="954"/>
    </i>
    <i r="1">
      <x v="962"/>
    </i>
    <i r="1">
      <x v="964"/>
    </i>
    <i r="1">
      <x v="965"/>
    </i>
    <i r="1">
      <x v="967"/>
    </i>
    <i r="1">
      <x v="975"/>
    </i>
    <i r="1">
      <x v="977"/>
    </i>
    <i r="1">
      <x v="978"/>
    </i>
    <i r="1">
      <x v="983"/>
    </i>
    <i r="1">
      <x v="987"/>
    </i>
    <i r="1">
      <x v="988"/>
    </i>
    <i r="1">
      <x v="992"/>
    </i>
    <i r="1">
      <x v="994"/>
    </i>
    <i r="1">
      <x v="1013"/>
    </i>
    <i r="1">
      <x v="1019"/>
    </i>
    <i r="1">
      <x v="1025"/>
    </i>
    <i r="1">
      <x v="1053"/>
    </i>
    <i r="1">
      <x v="1062"/>
    </i>
    <i r="1">
      <x v="1063"/>
    </i>
    <i r="1">
      <x v="1064"/>
    </i>
    <i r="1">
      <x v="1067"/>
    </i>
    <i r="1">
      <x v="1074"/>
    </i>
    <i r="1">
      <x v="1077"/>
    </i>
    <i r="1">
      <x v="1084"/>
    </i>
    <i r="1">
      <x v="1085"/>
    </i>
    <i r="1">
      <x v="1096"/>
    </i>
    <i r="1">
      <x v="1099"/>
    </i>
    <i r="1">
      <x v="1112"/>
    </i>
    <i r="1">
      <x v="1113"/>
    </i>
    <i r="1">
      <x v="1117"/>
    </i>
    <i r="1">
      <x v="1119"/>
    </i>
    <i r="1">
      <x v="1124"/>
    </i>
    <i r="1">
      <x v="1125"/>
    </i>
    <i r="1">
      <x v="1127"/>
    </i>
    <i r="1">
      <x v="1133"/>
    </i>
    <i r="1">
      <x v="1137"/>
    </i>
    <i r="1">
      <x v="1152"/>
    </i>
    <i r="1">
      <x v="1170"/>
    </i>
    <i r="1">
      <x v="1172"/>
    </i>
    <i r="1">
      <x v="1175"/>
    </i>
    <i r="1">
      <x v="1179"/>
    </i>
    <i r="1">
      <x v="1188"/>
    </i>
    <i r="1">
      <x v="1191"/>
    </i>
    <i r="1">
      <x v="1193"/>
    </i>
    <i r="1">
      <x v="1200"/>
    </i>
    <i r="1">
      <x v="1204"/>
    </i>
    <i r="1">
      <x v="1210"/>
    </i>
    <i r="1">
      <x v="1211"/>
    </i>
    <i r="1">
      <x v="1215"/>
    </i>
    <i r="1">
      <x v="1217"/>
    </i>
    <i r="1">
      <x v="1221"/>
    </i>
    <i r="1">
      <x v="1224"/>
    </i>
    <i r="1">
      <x v="1225"/>
    </i>
    <i r="1">
      <x v="1238"/>
    </i>
    <i r="1">
      <x v="1248"/>
    </i>
    <i r="1">
      <x v="1250"/>
    </i>
    <i r="1">
      <x v="1251"/>
    </i>
    <i r="1">
      <x v="1256"/>
    </i>
    <i r="1">
      <x v="1273"/>
    </i>
    <i r="1">
      <x v="1275"/>
    </i>
    <i r="1">
      <x v="1276"/>
    </i>
    <i r="1">
      <x v="1280"/>
    </i>
    <i r="1">
      <x v="1286"/>
    </i>
    <i r="1">
      <x v="1291"/>
    </i>
    <i r="1">
      <x v="1297"/>
    </i>
    <i r="1">
      <x v="1308"/>
    </i>
    <i r="1">
      <x v="1312"/>
    </i>
    <i r="1">
      <x v="1315"/>
    </i>
    <i r="1">
      <x v="1317"/>
    </i>
    <i r="1">
      <x v="1322"/>
    </i>
    <i r="1">
      <x v="1335"/>
    </i>
    <i r="1">
      <x v="1337"/>
    </i>
    <i r="1">
      <x v="1339"/>
    </i>
    <i r="1">
      <x v="1340"/>
    </i>
    <i r="1">
      <x v="1361"/>
    </i>
    <i r="1">
      <x v="1364"/>
    </i>
    <i r="1">
      <x v="1366"/>
    </i>
    <i r="1">
      <x v="1368"/>
    </i>
    <i r="1">
      <x v="1369"/>
    </i>
    <i r="1">
      <x v="1372"/>
    </i>
    <i r="1">
      <x v="1375"/>
    </i>
    <i r="1">
      <x v="1385"/>
    </i>
    <i r="1">
      <x v="1388"/>
    </i>
    <i r="1">
      <x v="1395"/>
    </i>
    <i r="1">
      <x v="1396"/>
    </i>
    <i r="1">
      <x v="1397"/>
    </i>
    <i r="1">
      <x v="1400"/>
    </i>
    <i r="1">
      <x v="1405"/>
    </i>
    <i r="1">
      <x v="1409"/>
    </i>
    <i r="1">
      <x v="1423"/>
    </i>
    <i r="1">
      <x v="1425"/>
    </i>
    <i r="1">
      <x v="1433"/>
    </i>
    <i r="1">
      <x v="1435"/>
    </i>
    <i r="1">
      <x v="1451"/>
    </i>
    <i r="1">
      <x v="1453"/>
    </i>
    <i r="1">
      <x v="1457"/>
    </i>
    <i r="1">
      <x v="1467"/>
    </i>
    <i r="1">
      <x v="1470"/>
    </i>
    <i r="1">
      <x v="1473"/>
    </i>
    <i r="1">
      <x v="1476"/>
    </i>
    <i r="1">
      <x v="1486"/>
    </i>
    <i r="1">
      <x v="1488"/>
    </i>
    <i r="1">
      <x v="1490"/>
    </i>
    <i r="1">
      <x v="1492"/>
    </i>
    <i r="1">
      <x v="1496"/>
    </i>
    <i r="1">
      <x v="1499"/>
    </i>
    <i r="1">
      <x v="1505"/>
    </i>
    <i r="1">
      <x v="1507"/>
    </i>
    <i r="1">
      <x v="1508"/>
    </i>
    <i r="1">
      <x v="1514"/>
    </i>
    <i r="1">
      <x v="1516"/>
    </i>
    <i r="1">
      <x v="1523"/>
    </i>
    <i r="1">
      <x v="1534"/>
    </i>
    <i r="1">
      <x v="1543"/>
    </i>
    <i r="1">
      <x v="1561"/>
    </i>
    <i r="1">
      <x v="1563"/>
    </i>
    <i r="1">
      <x v="1594"/>
    </i>
    <i r="1">
      <x v="1595"/>
    </i>
    <i r="1">
      <x v="1602"/>
    </i>
    <i r="1">
      <x v="1606"/>
    </i>
    <i r="1">
      <x v="1613"/>
    </i>
    <i r="1">
      <x v="1615"/>
    </i>
    <i r="1">
      <x v="1616"/>
    </i>
    <i r="1">
      <x v="1619"/>
    </i>
    <i r="1">
      <x v="1625"/>
    </i>
    <i r="1">
      <x v="1633"/>
    </i>
    <i r="1">
      <x v="1647"/>
    </i>
    <i r="1">
      <x v="1648"/>
    </i>
    <i r="1">
      <x v="1655"/>
    </i>
    <i r="1">
      <x v="1667"/>
    </i>
    <i r="1">
      <x v="1671"/>
    </i>
    <i r="1">
      <x v="1677"/>
    </i>
    <i r="1">
      <x v="1678"/>
    </i>
    <i r="1">
      <x v="1680"/>
    </i>
    <i r="1">
      <x v="1684"/>
    </i>
    <i r="1">
      <x v="1700"/>
    </i>
    <i r="1">
      <x v="1715"/>
    </i>
    <i r="1">
      <x v="1724"/>
    </i>
    <i r="1">
      <x v="1725"/>
    </i>
    <i r="1">
      <x v="1728"/>
    </i>
    <i r="1">
      <x v="1732"/>
    </i>
    <i r="1">
      <x v="1733"/>
    </i>
    <i r="1">
      <x v="1735"/>
    </i>
    <i r="1">
      <x v="1736"/>
    </i>
    <i r="1">
      <x v="1741"/>
    </i>
    <i r="1">
      <x v="1742"/>
    </i>
    <i r="1">
      <x v="1752"/>
    </i>
    <i r="1">
      <x v="1755"/>
    </i>
    <i r="1">
      <x v="1756"/>
    </i>
    <i r="1">
      <x v="1758"/>
    </i>
    <i r="1">
      <x v="1762"/>
    </i>
    <i r="1">
      <x v="1776"/>
    </i>
    <i r="1">
      <x v="1781"/>
    </i>
    <i r="1">
      <x v="1805"/>
    </i>
    <i r="1">
      <x v="1811"/>
    </i>
    <i r="1">
      <x v="1813"/>
    </i>
    <i r="1">
      <x v="1817"/>
    </i>
    <i r="1">
      <x v="1819"/>
    </i>
    <i r="1">
      <x v="1828"/>
    </i>
    <i r="1">
      <x v="1831"/>
    </i>
    <i r="1">
      <x v="1834"/>
    </i>
    <i r="1">
      <x v="1837"/>
    </i>
    <i r="1">
      <x v="1839"/>
    </i>
    <i r="1">
      <x v="1842"/>
    </i>
    <i r="1">
      <x v="1865"/>
    </i>
    <i r="1">
      <x v="1871"/>
    </i>
    <i r="1">
      <x v="1874"/>
    </i>
    <i r="1">
      <x v="1886"/>
    </i>
    <i r="1">
      <x v="1889"/>
    </i>
    <i r="1">
      <x v="1893"/>
    </i>
    <i r="1">
      <x v="1894"/>
    </i>
    <i r="1">
      <x v="1899"/>
    </i>
    <i r="1">
      <x v="1912"/>
    </i>
    <i r="1">
      <x v="1914"/>
    </i>
    <i r="1">
      <x v="1922"/>
    </i>
    <i r="1">
      <x v="1932"/>
    </i>
    <i r="1">
      <x v="1939"/>
    </i>
    <i r="1">
      <x v="1940"/>
    </i>
    <i r="1">
      <x v="1942"/>
    </i>
    <i r="1">
      <x v="1943"/>
    </i>
    <i r="1">
      <x v="1946"/>
    </i>
    <i r="1">
      <x v="1947"/>
    </i>
    <i r="1">
      <x v="1950"/>
    </i>
    <i r="1">
      <x v="1951"/>
    </i>
    <i r="1">
      <x v="1957"/>
    </i>
    <i r="1">
      <x v="1960"/>
    </i>
    <i r="1">
      <x v="1963"/>
    </i>
    <i r="1">
      <x v="1967"/>
    </i>
    <i r="1">
      <x v="1970"/>
    </i>
    <i r="1">
      <x v="1987"/>
    </i>
    <i r="1">
      <x v="1992"/>
    </i>
    <i r="1">
      <x v="1994"/>
    </i>
    <i r="1">
      <x v="2016"/>
    </i>
    <i r="1">
      <x v="2017"/>
    </i>
    <i r="1">
      <x v="2034"/>
    </i>
    <i r="1">
      <x v="2039"/>
    </i>
    <i r="1">
      <x v="2043"/>
    </i>
    <i r="1">
      <x v="2046"/>
    </i>
    <i r="1">
      <x v="2050"/>
    </i>
    <i r="1">
      <x v="2051"/>
    </i>
    <i r="1">
      <x v="2056"/>
    </i>
    <i r="1">
      <x v="2059"/>
    </i>
    <i r="1">
      <x v="2063"/>
    </i>
    <i r="1">
      <x v="2069"/>
    </i>
    <i r="1">
      <x v="2077"/>
    </i>
    <i r="1">
      <x v="2078"/>
    </i>
    <i r="1">
      <x v="2082"/>
    </i>
    <i r="1">
      <x v="2086"/>
    </i>
    <i r="1">
      <x v="2096"/>
    </i>
    <i r="1">
      <x v="2098"/>
    </i>
    <i r="1">
      <x v="2109"/>
    </i>
    <i r="1">
      <x v="2110"/>
    </i>
    <i r="1">
      <x v="2116"/>
    </i>
    <i r="1">
      <x v="2124"/>
    </i>
    <i r="1">
      <x v="2125"/>
    </i>
    <i r="1">
      <x v="2129"/>
    </i>
    <i r="1">
      <x v="2140"/>
    </i>
    <i r="1">
      <x v="2154"/>
    </i>
    <i r="1">
      <x v="2161"/>
    </i>
    <i r="1">
      <x v="2163"/>
    </i>
    <i r="1">
      <x v="2166"/>
    </i>
    <i r="1">
      <x v="2167"/>
    </i>
    <i r="1">
      <x v="2168"/>
    </i>
    <i r="1">
      <x v="2175"/>
    </i>
    <i>
      <x v="5"/>
    </i>
    <i r="1">
      <x v="1"/>
    </i>
    <i r="1">
      <x v="4"/>
    </i>
    <i r="1">
      <x v="10"/>
    </i>
    <i r="1">
      <x v="14"/>
    </i>
    <i r="1">
      <x v="17"/>
    </i>
    <i r="1">
      <x v="24"/>
    </i>
    <i r="1">
      <x v="31"/>
    </i>
    <i r="1">
      <x v="33"/>
    </i>
    <i r="1">
      <x v="35"/>
    </i>
    <i r="1">
      <x v="40"/>
    </i>
    <i r="1">
      <x v="41"/>
    </i>
    <i r="1">
      <x v="44"/>
    </i>
    <i r="1">
      <x v="56"/>
    </i>
    <i r="1">
      <x v="58"/>
    </i>
    <i r="1">
      <x v="64"/>
    </i>
    <i r="1">
      <x v="67"/>
    </i>
    <i r="1">
      <x v="69"/>
    </i>
    <i r="1">
      <x v="73"/>
    </i>
    <i r="1">
      <x v="78"/>
    </i>
    <i r="1">
      <x v="80"/>
    </i>
    <i r="1">
      <x v="81"/>
    </i>
    <i r="1">
      <x v="99"/>
    </i>
    <i r="1">
      <x v="113"/>
    </i>
    <i r="1">
      <x v="115"/>
    </i>
    <i r="1">
      <x v="132"/>
    </i>
    <i r="1">
      <x v="134"/>
    </i>
    <i r="1">
      <x v="135"/>
    </i>
    <i r="1">
      <x v="136"/>
    </i>
    <i r="1">
      <x v="143"/>
    </i>
    <i r="1">
      <x v="145"/>
    </i>
    <i r="1">
      <x v="146"/>
    </i>
    <i r="1">
      <x v="148"/>
    </i>
    <i r="1">
      <x v="150"/>
    </i>
    <i r="1">
      <x v="155"/>
    </i>
    <i r="1">
      <x v="171"/>
    </i>
    <i r="1">
      <x v="175"/>
    </i>
    <i r="1">
      <x v="178"/>
    </i>
    <i r="1">
      <x v="181"/>
    </i>
    <i r="1">
      <x v="182"/>
    </i>
    <i r="1">
      <x v="183"/>
    </i>
    <i r="1">
      <x v="186"/>
    </i>
    <i r="1">
      <x v="187"/>
    </i>
    <i r="1">
      <x v="191"/>
    </i>
    <i r="1">
      <x v="198"/>
    </i>
    <i r="1">
      <x v="199"/>
    </i>
    <i r="1">
      <x v="206"/>
    </i>
    <i r="1">
      <x v="207"/>
    </i>
    <i r="1">
      <x v="208"/>
    </i>
    <i r="1">
      <x v="209"/>
    </i>
    <i r="1">
      <x v="210"/>
    </i>
    <i r="1">
      <x v="211"/>
    </i>
    <i r="1">
      <x v="212"/>
    </i>
    <i r="1">
      <x v="215"/>
    </i>
    <i r="1">
      <x v="217"/>
    </i>
    <i r="1">
      <x v="221"/>
    </i>
    <i r="1">
      <x v="233"/>
    </i>
    <i r="1">
      <x v="234"/>
    </i>
    <i r="1">
      <x v="252"/>
    </i>
    <i r="1">
      <x v="267"/>
    </i>
    <i r="1">
      <x v="273"/>
    </i>
    <i r="1">
      <x v="283"/>
    </i>
    <i r="1">
      <x v="290"/>
    </i>
    <i r="1">
      <x v="300"/>
    </i>
    <i r="1">
      <x v="304"/>
    </i>
    <i r="1">
      <x v="308"/>
    </i>
    <i r="1">
      <x v="313"/>
    </i>
    <i r="1">
      <x v="316"/>
    </i>
    <i r="1">
      <x v="345"/>
    </i>
    <i r="1">
      <x v="347"/>
    </i>
    <i r="1">
      <x v="359"/>
    </i>
    <i r="1">
      <x v="360"/>
    </i>
    <i r="1">
      <x v="367"/>
    </i>
    <i r="1">
      <x v="374"/>
    </i>
    <i r="1">
      <x v="375"/>
    </i>
    <i r="1">
      <x v="381"/>
    </i>
    <i r="1">
      <x v="386"/>
    </i>
    <i r="1">
      <x v="391"/>
    </i>
    <i r="1">
      <x v="394"/>
    </i>
    <i r="1">
      <x v="395"/>
    </i>
    <i r="1">
      <x v="405"/>
    </i>
    <i r="1">
      <x v="410"/>
    </i>
    <i r="1">
      <x v="416"/>
    </i>
    <i r="1">
      <x v="421"/>
    </i>
    <i r="1">
      <x v="422"/>
    </i>
    <i r="1">
      <x v="425"/>
    </i>
    <i r="1">
      <x v="445"/>
    </i>
    <i r="1">
      <x v="451"/>
    </i>
    <i r="1">
      <x v="454"/>
    </i>
    <i r="1">
      <x v="458"/>
    </i>
    <i r="1">
      <x v="465"/>
    </i>
    <i r="1">
      <x v="467"/>
    </i>
    <i r="1">
      <x v="476"/>
    </i>
    <i r="1">
      <x v="484"/>
    </i>
    <i r="1">
      <x v="495"/>
    </i>
    <i r="1">
      <x v="516"/>
    </i>
    <i r="1">
      <x v="524"/>
    </i>
    <i r="1">
      <x v="525"/>
    </i>
    <i r="1">
      <x v="539"/>
    </i>
    <i r="1">
      <x v="554"/>
    </i>
    <i r="1">
      <x v="555"/>
    </i>
    <i r="1">
      <x v="558"/>
    </i>
    <i r="1">
      <x v="568"/>
    </i>
    <i r="1">
      <x v="570"/>
    </i>
    <i r="1">
      <x v="572"/>
    </i>
    <i r="1">
      <x v="578"/>
    </i>
    <i r="1">
      <x v="581"/>
    </i>
    <i r="1">
      <x v="582"/>
    </i>
    <i r="1">
      <x v="585"/>
    </i>
    <i r="1">
      <x v="592"/>
    </i>
    <i r="1">
      <x v="620"/>
    </i>
    <i r="1">
      <x v="626"/>
    </i>
    <i r="1">
      <x v="630"/>
    </i>
    <i r="1">
      <x v="631"/>
    </i>
    <i r="1">
      <x v="636"/>
    </i>
    <i r="1">
      <x v="649"/>
    </i>
    <i r="1">
      <x v="661"/>
    </i>
    <i r="1">
      <x v="666"/>
    </i>
    <i r="1">
      <x v="675"/>
    </i>
    <i r="1">
      <x v="690"/>
    </i>
    <i r="1">
      <x v="692"/>
    </i>
    <i r="1">
      <x v="694"/>
    </i>
    <i r="1">
      <x v="697"/>
    </i>
    <i r="1">
      <x v="699"/>
    </i>
    <i r="1">
      <x v="703"/>
    </i>
    <i r="1">
      <x v="709"/>
    </i>
    <i r="1">
      <x v="712"/>
    </i>
    <i r="1">
      <x v="719"/>
    </i>
    <i r="1">
      <x v="720"/>
    </i>
    <i r="1">
      <x v="723"/>
    </i>
    <i r="1">
      <x v="739"/>
    </i>
    <i r="1">
      <x v="742"/>
    </i>
    <i r="1">
      <x v="743"/>
    </i>
    <i r="1">
      <x v="744"/>
    </i>
    <i r="1">
      <x v="768"/>
    </i>
    <i r="1">
      <x v="769"/>
    </i>
    <i r="1">
      <x v="775"/>
    </i>
    <i r="1">
      <x v="787"/>
    </i>
    <i r="1">
      <x v="791"/>
    </i>
    <i r="1">
      <x v="800"/>
    </i>
    <i r="1">
      <x v="801"/>
    </i>
    <i r="1">
      <x v="811"/>
    </i>
    <i r="1">
      <x v="826"/>
    </i>
    <i r="1">
      <x v="831"/>
    </i>
    <i r="1">
      <x v="840"/>
    </i>
    <i r="1">
      <x v="848"/>
    </i>
    <i r="1">
      <x v="856"/>
    </i>
    <i r="1">
      <x v="861"/>
    </i>
    <i r="1">
      <x v="871"/>
    </i>
    <i r="1">
      <x v="894"/>
    </i>
    <i r="1">
      <x v="895"/>
    </i>
    <i r="1">
      <x v="910"/>
    </i>
    <i r="1">
      <x v="914"/>
    </i>
    <i r="1">
      <x v="924"/>
    </i>
    <i r="1">
      <x v="928"/>
    </i>
    <i r="1">
      <x v="938"/>
    </i>
    <i r="1">
      <x v="959"/>
    </i>
    <i r="1">
      <x v="963"/>
    </i>
    <i r="1">
      <x v="968"/>
    </i>
    <i r="1">
      <x v="996"/>
    </i>
    <i r="1">
      <x v="1001"/>
    </i>
    <i r="1">
      <x v="1011"/>
    </i>
    <i r="1">
      <x v="1017"/>
    </i>
    <i r="1">
      <x v="1018"/>
    </i>
    <i r="1">
      <x v="1020"/>
    </i>
    <i r="1">
      <x v="1022"/>
    </i>
    <i r="1">
      <x v="1023"/>
    </i>
    <i r="1">
      <x v="1028"/>
    </i>
    <i r="1">
      <x v="1029"/>
    </i>
    <i r="1">
      <x v="1033"/>
    </i>
    <i r="1">
      <x v="1035"/>
    </i>
    <i r="1">
      <x v="1036"/>
    </i>
    <i r="1">
      <x v="1038"/>
    </i>
    <i r="1">
      <x v="1040"/>
    </i>
    <i r="1">
      <x v="1045"/>
    </i>
    <i r="1">
      <x v="1047"/>
    </i>
    <i r="1">
      <x v="1048"/>
    </i>
    <i r="1">
      <x v="1059"/>
    </i>
    <i r="1">
      <x v="1065"/>
    </i>
    <i r="1">
      <x v="1068"/>
    </i>
    <i r="1">
      <x v="1069"/>
    </i>
    <i r="1">
      <x v="1076"/>
    </i>
    <i r="1">
      <x v="1086"/>
    </i>
    <i r="1">
      <x v="1108"/>
    </i>
    <i r="1">
      <x v="1115"/>
    </i>
    <i r="1">
      <x v="1121"/>
    </i>
    <i r="1">
      <x v="1136"/>
    </i>
    <i r="1">
      <x v="1143"/>
    </i>
    <i r="1">
      <x v="1147"/>
    </i>
    <i r="1">
      <x v="1149"/>
    </i>
    <i r="1">
      <x v="1150"/>
    </i>
    <i r="1">
      <x v="1151"/>
    </i>
    <i r="1">
      <x v="1156"/>
    </i>
    <i r="1">
      <x v="1159"/>
    </i>
    <i r="1">
      <x v="1167"/>
    </i>
    <i r="1">
      <x v="1173"/>
    </i>
    <i r="1">
      <x v="1183"/>
    </i>
    <i r="1">
      <x v="1189"/>
    </i>
    <i r="1">
      <x v="1198"/>
    </i>
    <i r="1">
      <x v="1199"/>
    </i>
    <i r="1">
      <x v="1205"/>
    </i>
    <i r="1">
      <x v="1214"/>
    </i>
    <i r="1">
      <x v="1218"/>
    </i>
    <i r="1">
      <x v="1220"/>
    </i>
    <i r="1">
      <x v="1232"/>
    </i>
    <i r="1">
      <x v="1237"/>
    </i>
    <i r="1">
      <x v="1253"/>
    </i>
    <i r="1">
      <x v="1257"/>
    </i>
    <i r="1">
      <x v="1264"/>
    </i>
    <i r="1">
      <x v="1269"/>
    </i>
    <i r="1">
      <x v="1277"/>
    </i>
    <i r="1">
      <x v="1278"/>
    </i>
    <i r="1">
      <x v="1282"/>
    </i>
    <i r="1">
      <x v="1294"/>
    </i>
    <i r="1">
      <x v="1303"/>
    </i>
    <i r="1">
      <x v="1304"/>
    </i>
    <i r="1">
      <x v="1318"/>
    </i>
    <i r="1">
      <x v="1327"/>
    </i>
    <i r="1">
      <x v="1329"/>
    </i>
    <i r="1">
      <x v="1330"/>
    </i>
    <i r="1">
      <x v="1343"/>
    </i>
    <i r="1">
      <x v="1346"/>
    </i>
    <i r="1">
      <x v="1352"/>
    </i>
    <i r="1">
      <x v="1354"/>
    </i>
    <i r="1">
      <x v="1356"/>
    </i>
    <i r="1">
      <x v="1362"/>
    </i>
    <i r="1">
      <x v="1363"/>
    </i>
    <i r="1">
      <x v="1367"/>
    </i>
    <i r="1">
      <x v="1389"/>
    </i>
    <i r="1">
      <x v="1392"/>
    </i>
    <i r="1">
      <x v="1394"/>
    </i>
    <i r="1">
      <x v="1398"/>
    </i>
    <i r="1">
      <x v="1401"/>
    </i>
    <i r="1">
      <x v="1402"/>
    </i>
    <i r="1">
      <x v="1403"/>
    </i>
    <i r="1">
      <x v="1407"/>
    </i>
    <i r="1">
      <x v="1412"/>
    </i>
    <i r="1">
      <x v="1419"/>
    </i>
    <i r="1">
      <x v="1424"/>
    </i>
    <i r="1">
      <x v="1427"/>
    </i>
    <i r="1">
      <x v="1429"/>
    </i>
    <i r="1">
      <x v="1432"/>
    </i>
    <i r="1">
      <x v="1437"/>
    </i>
    <i r="1">
      <x v="1438"/>
    </i>
    <i r="1">
      <x v="1443"/>
    </i>
    <i r="1">
      <x v="1452"/>
    </i>
    <i r="1">
      <x v="1455"/>
    </i>
    <i r="1">
      <x v="1458"/>
    </i>
    <i r="1">
      <x v="1477"/>
    </i>
    <i r="1">
      <x v="1479"/>
    </i>
    <i r="1">
      <x v="1482"/>
    </i>
    <i r="1">
      <x v="1485"/>
    </i>
    <i r="1">
      <x v="1489"/>
    </i>
    <i r="1">
      <x v="1498"/>
    </i>
    <i r="1">
      <x v="1511"/>
    </i>
    <i r="1">
      <x v="1531"/>
    </i>
    <i r="1">
      <x v="1536"/>
    </i>
    <i r="1">
      <x v="1537"/>
    </i>
    <i r="1">
      <x v="1550"/>
    </i>
    <i r="1">
      <x v="1554"/>
    </i>
    <i r="1">
      <x v="1558"/>
    </i>
    <i r="1">
      <x v="1560"/>
    </i>
    <i r="1">
      <x v="1573"/>
    </i>
    <i r="1">
      <x v="1578"/>
    </i>
    <i r="1">
      <x v="1588"/>
    </i>
    <i r="1">
      <x v="1589"/>
    </i>
    <i r="1">
      <x v="1593"/>
    </i>
    <i r="1">
      <x v="1608"/>
    </i>
    <i r="1">
      <x v="1624"/>
    </i>
    <i r="1">
      <x v="1627"/>
    </i>
    <i r="1">
      <x v="1631"/>
    </i>
    <i r="1">
      <x v="1634"/>
    </i>
    <i r="1">
      <x v="1636"/>
    </i>
    <i r="1">
      <x v="1643"/>
    </i>
    <i r="1">
      <x v="1644"/>
    </i>
    <i r="1">
      <x v="1651"/>
    </i>
    <i r="1">
      <x v="1654"/>
    </i>
    <i r="1">
      <x v="1656"/>
    </i>
    <i r="1">
      <x v="1658"/>
    </i>
    <i r="1">
      <x v="1659"/>
    </i>
    <i r="1">
      <x v="1660"/>
    </i>
    <i r="1">
      <x v="1664"/>
    </i>
    <i r="1">
      <x v="1668"/>
    </i>
    <i r="1">
      <x v="1672"/>
    </i>
    <i r="1">
      <x v="1682"/>
    </i>
    <i r="1">
      <x v="1683"/>
    </i>
    <i r="1">
      <x v="1687"/>
    </i>
    <i r="1">
      <x v="1696"/>
    </i>
    <i r="1">
      <x v="1701"/>
    </i>
    <i r="1">
      <x v="1703"/>
    </i>
    <i r="1">
      <x v="1708"/>
    </i>
    <i r="1">
      <x v="1711"/>
    </i>
    <i r="1">
      <x v="1730"/>
    </i>
    <i r="1">
      <x v="1731"/>
    </i>
    <i r="1">
      <x v="1738"/>
    </i>
    <i r="1">
      <x v="1739"/>
    </i>
    <i r="1">
      <x v="1740"/>
    </i>
    <i r="1">
      <x v="1750"/>
    </i>
    <i r="1">
      <x v="1751"/>
    </i>
    <i r="1">
      <x v="1754"/>
    </i>
    <i r="1">
      <x v="1773"/>
    </i>
    <i r="1">
      <x v="1787"/>
    </i>
    <i r="1">
      <x v="1808"/>
    </i>
    <i r="1">
      <x v="1822"/>
    </i>
    <i r="1">
      <x v="1825"/>
    </i>
    <i r="1">
      <x v="1833"/>
    </i>
    <i r="1">
      <x v="1836"/>
    </i>
    <i r="1">
      <x v="1841"/>
    </i>
    <i r="1">
      <x v="1853"/>
    </i>
    <i r="1">
      <x v="1866"/>
    </i>
    <i r="1">
      <x v="1867"/>
    </i>
    <i r="1">
      <x v="1868"/>
    </i>
    <i r="1">
      <x v="1876"/>
    </i>
    <i r="1">
      <x v="1884"/>
    </i>
    <i r="1">
      <x v="1888"/>
    </i>
    <i r="1">
      <x v="1901"/>
    </i>
    <i r="1">
      <x v="1902"/>
    </i>
    <i r="1">
      <x v="1904"/>
    </i>
    <i r="1">
      <x v="1906"/>
    </i>
    <i r="1">
      <x v="1915"/>
    </i>
    <i r="1">
      <x v="1921"/>
    </i>
    <i r="1">
      <x v="1923"/>
    </i>
    <i r="1">
      <x v="1926"/>
    </i>
    <i r="1">
      <x v="1931"/>
    </i>
    <i r="1">
      <x v="1933"/>
    </i>
    <i r="1">
      <x v="1953"/>
    </i>
    <i r="1">
      <x v="1969"/>
    </i>
    <i r="1">
      <x v="1976"/>
    </i>
    <i r="1">
      <x v="1981"/>
    </i>
    <i r="1">
      <x v="1984"/>
    </i>
    <i r="1">
      <x v="1985"/>
    </i>
    <i r="1">
      <x v="1991"/>
    </i>
    <i r="1">
      <x v="1995"/>
    </i>
    <i r="1">
      <x v="2005"/>
    </i>
    <i r="1">
      <x v="2011"/>
    </i>
    <i r="1">
      <x v="2020"/>
    </i>
    <i r="1">
      <x v="2023"/>
    </i>
    <i r="1">
      <x v="2024"/>
    </i>
    <i r="1">
      <x v="2025"/>
    </i>
    <i r="1">
      <x v="2028"/>
    </i>
    <i r="1">
      <x v="2032"/>
    </i>
    <i r="1">
      <x v="2038"/>
    </i>
    <i r="1">
      <x v="2041"/>
    </i>
    <i r="1">
      <x v="2044"/>
    </i>
    <i r="1">
      <x v="2058"/>
    </i>
    <i r="1">
      <x v="2064"/>
    </i>
    <i r="1">
      <x v="2067"/>
    </i>
    <i r="1">
      <x v="2074"/>
    </i>
    <i r="1">
      <x v="2100"/>
    </i>
    <i r="1">
      <x v="2103"/>
    </i>
    <i r="1">
      <x v="2105"/>
    </i>
    <i r="1">
      <x v="2119"/>
    </i>
    <i r="1">
      <x v="2120"/>
    </i>
    <i r="1">
      <x v="2126"/>
    </i>
    <i r="1">
      <x v="2138"/>
    </i>
    <i r="1">
      <x v="2139"/>
    </i>
    <i r="1">
      <x v="2141"/>
    </i>
    <i r="1">
      <x v="2153"/>
    </i>
    <i r="1">
      <x v="2170"/>
    </i>
    <i r="1">
      <x v="2171"/>
    </i>
    <i t="grand">
      <x/>
    </i>
  </rowItems>
  <colItems count="1">
    <i/>
  </colItems>
  <pageFields count="1">
    <pageField fld="10" hier="-1"/>
  </pageFields>
  <dataFields count="1">
    <dataField name="Sum of stock_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01FC7-29E8-4ACC-AFD6-02C53A0C1596}"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E112" firstHeaderRow="1" firstDataRow="2" firstDataCol="1"/>
  <pivotFields count="26">
    <pivotField showAll="0"/>
    <pivotField showAll="0"/>
    <pivotField axis="axisRow"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showAll="0"/>
    <pivotField showAll="0"/>
    <pivotField showAll="0"/>
    <pivotField showAll="0"/>
    <pivotField showAll="0"/>
    <pivotField showAll="0"/>
    <pivotField numFmtId="164" showAll="0"/>
    <pivotField showAll="0"/>
    <pivotField showAll="0"/>
    <pivotField numFmtId="165" showAll="0"/>
    <pivotField numFmtId="165" showAll="0"/>
    <pivotField numFmtId="2" showAll="0"/>
    <pivotField showAll="0"/>
    <pivotField dataField="1" showAll="0">
      <items count="5">
        <item x="0"/>
        <item x="3"/>
        <item x="1"/>
        <item x="2"/>
        <item t="default"/>
      </items>
    </pivotField>
    <pivotField axis="axisCol" showAll="0">
      <items count="4">
        <item x="1"/>
        <item x="2"/>
        <item x="0"/>
        <item t="default"/>
      </items>
    </pivotField>
    <pivotField showAll="0"/>
  </pivotFields>
  <rowFields count="1">
    <field x="2"/>
  </rowFields>
  <rowItems count="9">
    <i>
      <x/>
    </i>
    <i>
      <x v="1"/>
    </i>
    <i>
      <x v="2"/>
    </i>
    <i>
      <x v="3"/>
    </i>
    <i>
      <x v="4"/>
    </i>
    <i>
      <x v="5"/>
    </i>
    <i>
      <x v="6"/>
    </i>
    <i>
      <x v="7"/>
    </i>
    <i t="grand">
      <x/>
    </i>
  </rowItems>
  <colFields count="1">
    <field x="24"/>
  </colFields>
  <colItems count="4">
    <i>
      <x/>
    </i>
    <i>
      <x v="1"/>
    </i>
    <i>
      <x v="2"/>
    </i>
    <i t="grand">
      <x/>
    </i>
  </colItems>
  <dataFields count="1">
    <dataField name="Count of Stock Status"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24876-DD94-426F-A700-E3DA21316CB9}" name="PivotTable9"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0:B99" firstHeaderRow="1" firstDataRow="1" firstDataCol="1" rowPageCount="1" colPageCount="1"/>
  <pivotFields count="26">
    <pivotField dataField="1" showAll="0"/>
    <pivotField showAll="0"/>
    <pivotField axis="axisRow" showAll="0">
      <items count="9">
        <item x="5"/>
        <item x="2"/>
        <item x="7"/>
        <item x="6"/>
        <item x="4"/>
        <item x="3"/>
        <item x="1"/>
        <item x="0"/>
        <item t="default"/>
      </items>
    </pivotField>
    <pivotField showAll="0">
      <items count="5">
        <item x="2"/>
        <item x="0"/>
        <item x="3"/>
        <item x="1"/>
        <item t="default"/>
      </items>
    </pivotField>
    <pivotField showAll="0"/>
    <pivotField showAll="0"/>
    <pivotField numFmtId="164" showAll="0"/>
    <pivotField showAll="0"/>
    <pivotField numFmtId="164" showAll="0"/>
    <pivotField numFmtId="14" showAll="0"/>
    <pivotField showAll="0"/>
    <pivotField showAll="0"/>
    <pivotField showAll="0"/>
    <pivotField showAll="0"/>
    <pivotField showAll="0"/>
    <pivotField showAll="0"/>
    <pivotField numFmtId="164" showAll="0"/>
    <pivotField showAll="0"/>
    <pivotField showAll="0"/>
    <pivotField numFmtId="165" showAll="0"/>
    <pivotField numFmtId="165" showAll="0"/>
    <pivotField numFmtId="2" showAll="0"/>
    <pivotField showAll="0"/>
    <pivotField showAll="0"/>
    <pivotField axis="axisPage" showAll="0">
      <items count="4">
        <item x="1"/>
        <item x="2"/>
        <item x="0"/>
        <item t="default"/>
      </items>
    </pivotField>
    <pivotField showAll="0">
      <items count="6">
        <item x="3"/>
        <item x="4"/>
        <item x="1"/>
        <item x="0"/>
        <item x="2"/>
        <item t="default"/>
      </items>
    </pivotField>
  </pivotFields>
  <rowFields count="1">
    <field x="2"/>
  </rowFields>
  <rowItems count="9">
    <i>
      <x/>
    </i>
    <i>
      <x v="1"/>
    </i>
    <i>
      <x v="2"/>
    </i>
    <i>
      <x v="3"/>
    </i>
    <i>
      <x v="4"/>
    </i>
    <i>
      <x v="5"/>
    </i>
    <i>
      <x v="6"/>
    </i>
    <i>
      <x v="7"/>
    </i>
    <i t="grand">
      <x/>
    </i>
  </rowItems>
  <colItems count="1">
    <i/>
  </colItems>
  <pageFields count="1">
    <pageField fld="24" hier="-1"/>
  </pageField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B3E96E-9139-4BED-A344-7E72E66D7BA0}"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6:F95" firstHeaderRow="1" firstDataRow="1" firstDataCol="1"/>
  <pivotFields count="26">
    <pivotField showAll="0"/>
    <pivotField showAll="0"/>
    <pivotField axis="axisRow" showAll="0" sortType="de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numFmtId="164" showAll="0">
      <items count="2026">
        <item x="49"/>
        <item x="1949"/>
        <item x="525"/>
        <item x="2003"/>
        <item x="1888"/>
        <item x="578"/>
        <item x="782"/>
        <item x="1717"/>
        <item x="974"/>
        <item x="945"/>
        <item x="1508"/>
        <item x="1495"/>
        <item x="1140"/>
        <item x="259"/>
        <item x="1469"/>
        <item x="1460"/>
        <item x="1966"/>
        <item x="875"/>
        <item x="483"/>
        <item x="1837"/>
        <item x="1026"/>
        <item x="1653"/>
        <item x="94"/>
        <item x="196"/>
        <item x="347"/>
        <item x="570"/>
        <item x="1097"/>
        <item x="1159"/>
        <item x="1761"/>
        <item x="244"/>
        <item x="1365"/>
        <item x="1612"/>
        <item x="1608"/>
        <item x="524"/>
        <item x="1901"/>
        <item x="376"/>
        <item x="1797"/>
        <item x="451"/>
        <item x="1544"/>
        <item x="1503"/>
        <item x="922"/>
        <item x="1523"/>
        <item x="1294"/>
        <item x="840"/>
        <item x="1705"/>
        <item x="1341"/>
        <item x="583"/>
        <item x="306"/>
        <item x="910"/>
        <item x="1997"/>
        <item x="1375"/>
        <item x="1113"/>
        <item x="396"/>
        <item x="124"/>
        <item x="1089"/>
        <item x="1925"/>
        <item x="1848"/>
        <item x="1206"/>
        <item x="1561"/>
        <item x="1610"/>
        <item x="770"/>
        <item x="1927"/>
        <item x="680"/>
        <item x="313"/>
        <item x="178"/>
        <item x="1898"/>
        <item x="805"/>
        <item x="1510"/>
        <item x="1672"/>
        <item x="47"/>
        <item x="204"/>
        <item x="668"/>
        <item x="976"/>
        <item x="103"/>
        <item x="908"/>
        <item x="1831"/>
        <item x="1887"/>
        <item x="737"/>
        <item x="1912"/>
        <item x="1052"/>
        <item x="210"/>
        <item x="1985"/>
        <item x="669"/>
        <item x="1821"/>
        <item x="915"/>
        <item x="1041"/>
        <item x="54"/>
        <item x="1177"/>
        <item x="320"/>
        <item x="1572"/>
        <item x="1348"/>
        <item x="1210"/>
        <item x="138"/>
        <item x="5"/>
        <item x="368"/>
        <item x="891"/>
        <item x="580"/>
        <item x="1746"/>
        <item x="1636"/>
        <item x="163"/>
        <item x="603"/>
        <item x="1395"/>
        <item x="812"/>
        <item x="1277"/>
        <item x="1327"/>
        <item x="1690"/>
        <item x="1554"/>
        <item x="790"/>
        <item x="1862"/>
        <item x="1799"/>
        <item x="379"/>
        <item x="1629"/>
        <item x="960"/>
        <item x="867"/>
        <item x="581"/>
        <item x="1255"/>
        <item x="982"/>
        <item x="6"/>
        <item x="1394"/>
        <item x="428"/>
        <item x="1805"/>
        <item x="785"/>
        <item x="386"/>
        <item x="1688"/>
        <item x="1528"/>
        <item x="1525"/>
        <item x="308"/>
        <item x="776"/>
        <item x="1164"/>
        <item x="519"/>
        <item x="808"/>
        <item x="161"/>
        <item x="1368"/>
        <item x="1760"/>
        <item x="671"/>
        <item x="600"/>
        <item x="814"/>
        <item x="1437"/>
        <item x="1275"/>
        <item x="304"/>
        <item x="234"/>
        <item x="1129"/>
        <item x="162"/>
        <item x="373"/>
        <item x="1606"/>
        <item x="318"/>
        <item x="541"/>
        <item x="20"/>
        <item x="221"/>
        <item x="804"/>
        <item x="1736"/>
        <item x="1810"/>
        <item x="1710"/>
        <item x="1725"/>
        <item x="344"/>
        <item x="1600"/>
        <item x="466"/>
        <item x="1073"/>
        <item x="1345"/>
        <item x="1577"/>
        <item x="25"/>
        <item x="464"/>
        <item x="625"/>
        <item x="1547"/>
        <item x="1363"/>
        <item x="1192"/>
        <item x="1808"/>
        <item x="1411"/>
        <item x="1676"/>
        <item x="384"/>
        <item x="1064"/>
        <item x="338"/>
        <item x="1473"/>
        <item x="269"/>
        <item x="695"/>
        <item x="1004"/>
        <item x="1908"/>
        <item x="1745"/>
        <item x="31"/>
        <item x="1228"/>
        <item x="516"/>
        <item x="58"/>
        <item x="200"/>
        <item x="179"/>
        <item x="125"/>
        <item x="1022"/>
        <item x="155"/>
        <item x="175"/>
        <item x="387"/>
        <item x="147"/>
        <item x="1126"/>
        <item x="1251"/>
        <item x="1598"/>
        <item x="1827"/>
        <item x="1101"/>
        <item x="1349"/>
        <item x="1340"/>
        <item x="895"/>
        <item x="934"/>
        <item x="1542"/>
        <item x="1068"/>
        <item x="1231"/>
        <item x="1246"/>
        <item x="1787"/>
        <item x="1899"/>
        <item x="1855"/>
        <item x="1182"/>
        <item x="1045"/>
        <item x="550"/>
        <item x="458"/>
        <item x="852"/>
        <item x="1753"/>
        <item x="26"/>
        <item x="760"/>
        <item x="1786"/>
        <item x="563"/>
        <item x="1358"/>
        <item x="876"/>
        <item x="1475"/>
        <item x="1532"/>
        <item x="755"/>
        <item x="1066"/>
        <item x="1014"/>
        <item x="1779"/>
        <item x="78"/>
        <item x="1740"/>
        <item x="91"/>
        <item x="355"/>
        <item x="96"/>
        <item x="857"/>
        <item x="1794"/>
        <item x="469"/>
        <item x="1156"/>
        <item x="1494"/>
        <item x="2021"/>
        <item x="1560"/>
        <item x="955"/>
        <item x="1121"/>
        <item x="1514"/>
        <item x="904"/>
        <item x="1117"/>
        <item x="1778"/>
        <item x="357"/>
        <item x="1674"/>
        <item x="456"/>
        <item x="1617"/>
        <item x="617"/>
        <item x="465"/>
        <item x="2006"/>
        <item x="765"/>
        <item x="98"/>
        <item x="1971"/>
        <item x="1204"/>
        <item x="880"/>
        <item x="302"/>
        <item x="988"/>
        <item x="564"/>
        <item x="1455"/>
        <item x="649"/>
        <item x="1217"/>
        <item x="1262"/>
        <item x="994"/>
        <item x="748"/>
        <item x="1915"/>
        <item x="198"/>
        <item x="1623"/>
        <item x="1865"/>
        <item x="681"/>
        <item x="1531"/>
        <item x="1012"/>
        <item x="778"/>
        <item x="77"/>
        <item x="85"/>
        <item x="1502"/>
        <item x="399"/>
        <item x="1512"/>
        <item x="965"/>
        <item x="1183"/>
        <item x="1257"/>
        <item x="573"/>
        <item x="2"/>
        <item x="1443"/>
        <item x="1149"/>
        <item x="187"/>
        <item x="959"/>
        <item x="1751"/>
        <item x="407"/>
        <item x="1938"/>
        <item x="1652"/>
        <item x="1252"/>
        <item x="1496"/>
        <item x="503"/>
        <item x="493"/>
        <item x="111"/>
        <item x="973"/>
        <item x="1648"/>
        <item x="449"/>
        <item x="1812"/>
        <item x="1573"/>
        <item x="514"/>
        <item x="1237"/>
        <item x="1723"/>
        <item x="1278"/>
        <item x="907"/>
        <item x="1244"/>
        <item x="1973"/>
        <item x="511"/>
        <item x="1461"/>
        <item x="1391"/>
        <item x="703"/>
        <item x="509"/>
        <item x="447"/>
        <item x="1240"/>
        <item x="1482"/>
        <item x="1011"/>
        <item x="1853"/>
        <item x="227"/>
        <item x="794"/>
        <item x="1666"/>
        <item x="1169"/>
        <item x="1477"/>
        <item x="2023"/>
        <item x="659"/>
        <item x="1029"/>
        <item x="953"/>
        <item x="1987"/>
        <item x="618"/>
        <item x="496"/>
        <item x="1822"/>
        <item x="663"/>
        <item x="588"/>
        <item x="148"/>
        <item x="872"/>
        <item x="461"/>
        <item x="109"/>
        <item x="1579"/>
        <item x="1234"/>
        <item x="658"/>
        <item x="1692"/>
        <item x="1116"/>
        <item x="985"/>
        <item x="2008"/>
        <item x="1297"/>
        <item x="1024"/>
        <item x="1332"/>
        <item x="421"/>
        <item x="697"/>
        <item x="928"/>
        <item x="1158"/>
        <item x="12"/>
        <item x="1223"/>
        <item x="673"/>
        <item x="1548"/>
        <item x="1090"/>
        <item x="1990"/>
        <item x="733"/>
        <item x="106"/>
        <item x="1386"/>
        <item x="1556"/>
        <item x="1432"/>
        <item x="1203"/>
        <item x="439"/>
        <item x="22"/>
        <item x="551"/>
        <item x="331"/>
        <item x="1361"/>
        <item x="1814"/>
        <item x="1895"/>
        <item x="485"/>
        <item x="92"/>
        <item x="610"/>
        <item x="1894"/>
        <item x="1733"/>
        <item x="518"/>
        <item x="1792"/>
        <item x="1533"/>
        <item x="1050"/>
        <item x="289"/>
        <item x="69"/>
        <item x="275"/>
        <item x="1504"/>
        <item x="246"/>
        <item x="1727"/>
        <item x="1152"/>
        <item x="1114"/>
        <item x="567"/>
        <item x="349"/>
        <item x="899"/>
        <item x="448"/>
        <item x="661"/>
        <item x="1944"/>
        <item x="1043"/>
        <item x="1558"/>
        <item x="1762"/>
        <item x="1716"/>
        <item x="900"/>
        <item x="1087"/>
        <item x="864"/>
        <item x="1038"/>
        <item x="1886"/>
        <item x="682"/>
        <item x="1655"/>
        <item x="1333"/>
        <item x="1699"/>
        <item x="999"/>
        <item x="1575"/>
        <item x="391"/>
        <item x="1316"/>
        <item x="1969"/>
        <item x="989"/>
        <item x="604"/>
        <item x="725"/>
        <item x="698"/>
        <item x="1448"/>
        <item x="855"/>
        <item x="1602"/>
        <item x="1185"/>
        <item x="389"/>
        <item x="1928"/>
        <item x="709"/>
        <item x="576"/>
        <item x="1628"/>
        <item x="1125"/>
        <item x="1954"/>
        <item x="364"/>
        <item x="1144"/>
        <item x="729"/>
        <item x="1314"/>
        <item x="256"/>
        <item x="547"/>
        <item x="133"/>
        <item x="229"/>
        <item x="1384"/>
        <item x="236"/>
        <item x="887"/>
        <item x="552"/>
        <item x="1832"/>
        <item x="506"/>
        <item x="520"/>
        <item x="206"/>
        <item x="377"/>
        <item x="1321"/>
        <item x="1107"/>
        <item x="1589"/>
        <item x="1962"/>
        <item x="898"/>
        <item x="605"/>
        <item x="844"/>
        <item x="1205"/>
        <item x="947"/>
        <item x="555"/>
        <item x="735"/>
        <item x="1267"/>
        <item x="1943"/>
        <item x="608"/>
        <item x="231"/>
        <item x="327"/>
        <item x="577"/>
        <item x="549"/>
        <item x="232"/>
        <item x="1591"/>
        <item x="1550"/>
        <item x="1609"/>
        <item x="662"/>
        <item x="505"/>
        <item x="1738"/>
        <item x="1630"/>
        <item x="1645"/>
        <item x="1863"/>
        <item x="1392"/>
        <item x="352"/>
        <item x="52"/>
        <item x="1543"/>
        <item x="1284"/>
        <item x="1373"/>
        <item x="122"/>
        <item x="1906"/>
        <item x="1166"/>
        <item x="882"/>
        <item x="1755"/>
        <item x="586"/>
        <item x="1683"/>
        <item x="1127"/>
        <item x="1302"/>
        <item x="199"/>
        <item x="442"/>
        <item x="1280"/>
        <item x="1956"/>
        <item x="716"/>
        <item x="62"/>
        <item x="816"/>
        <item x="174"/>
        <item x="763"/>
        <item x="1497"/>
        <item x="1271"/>
        <item x="1498"/>
        <item x="374"/>
        <item x="933"/>
        <item x="1435"/>
        <item x="459"/>
        <item x="1088"/>
        <item x="615"/>
        <item x="279"/>
        <item x="1304"/>
        <item x="717"/>
        <item x="1123"/>
        <item x="874"/>
        <item x="1681"/>
        <item x="1157"/>
        <item x="868"/>
        <item x="1404"/>
        <item x="1303"/>
        <item x="1607"/>
        <item x="394"/>
        <item x="1471"/>
        <item x="795"/>
        <item x="596"/>
        <item x="1637"/>
        <item x="632"/>
        <item x="245"/>
        <item x="168"/>
        <item x="1030"/>
        <item x="722"/>
        <item x="1213"/>
        <item x="769"/>
        <item x="1509"/>
        <item x="1215"/>
        <item x="623"/>
        <item x="859"/>
        <item x="1757"/>
        <item x="850"/>
        <item x="1999"/>
        <item x="1583"/>
        <item x="296"/>
        <item x="978"/>
        <item x="144"/>
        <item x="1804"/>
        <item x="825"/>
        <item x="403"/>
        <item x="13"/>
        <item x="1747"/>
        <item x="2004"/>
        <item x="1355"/>
        <item x="1781"/>
        <item x="100"/>
        <item x="356"/>
        <item x="558"/>
        <item x="333"/>
        <item x="651"/>
        <item x="1521"/>
        <item x="339"/>
        <item x="1934"/>
        <item x="626"/>
        <item x="1069"/>
        <item x="787"/>
        <item x="1923"/>
        <item x="1318"/>
        <item x="388"/>
        <item x="943"/>
        <item x="726"/>
        <item x="115"/>
        <item x="614"/>
        <item x="829"/>
        <item x="453"/>
        <item x="1132"/>
        <item x="1138"/>
        <item x="670"/>
        <item x="1376"/>
        <item x="361"/>
        <item x="193"/>
        <item x="345"/>
        <item x="1568"/>
        <item x="367"/>
        <item x="1305"/>
        <item x="1170"/>
        <item x="1768"/>
        <item x="1621"/>
        <item x="1241"/>
        <item x="584"/>
        <item x="1569"/>
        <item x="2022"/>
        <item x="824"/>
        <item x="36"/>
        <item x="691"/>
        <item x="446"/>
        <item x="1371"/>
        <item x="1447"/>
        <item x="454"/>
        <item x="88"/>
        <item x="946"/>
        <item x="1793"/>
        <item x="50"/>
        <item x="1441"/>
        <item x="323"/>
        <item x="744"/>
        <item x="1397"/>
        <item x="1242"/>
        <item x="1516"/>
        <item x="285"/>
        <item x="884"/>
        <item x="343"/>
        <item x="1800"/>
        <item x="707"/>
        <item x="679"/>
        <item x="1624"/>
        <item x="775"/>
        <item x="647"/>
        <item x="515"/>
        <item x="1058"/>
        <item x="452"/>
        <item x="1163"/>
        <item x="1904"/>
        <item x="1458"/>
        <item x="460"/>
        <item x="1638"/>
        <item x="1000"/>
        <item x="923"/>
        <item x="393"/>
        <item x="572"/>
        <item x="1724"/>
        <item x="242"/>
        <item x="1772"/>
        <item x="585"/>
        <item x="1264"/>
        <item x="1668"/>
        <item x="1415"/>
        <item x="1385"/>
        <item x="1450"/>
        <item x="1859"/>
        <item x="634"/>
        <item x="1049"/>
        <item x="1718"/>
        <item x="27"/>
        <item x="1230"/>
        <item x="348"/>
        <item x="1249"/>
        <item x="166"/>
        <item x="1964"/>
        <item x="1867"/>
        <item x="1106"/>
        <item x="1253"/>
        <item x="170"/>
        <item x="172"/>
        <item x="607"/>
        <item x="715"/>
        <item x="1945"/>
        <item x="205"/>
        <item x="1680"/>
        <item x="758"/>
        <item x="95"/>
        <item x="936"/>
        <item x="842"/>
        <item x="587"/>
        <item x="1605"/>
        <item x="1042"/>
        <item x="1233"/>
        <item x="1322"/>
        <item x="1145"/>
        <item x="413"/>
        <item x="1748"/>
        <item x="927"/>
        <item x="957"/>
        <item x="1834"/>
        <item x="1347"/>
        <item x="738"/>
        <item x="1191"/>
        <item x="627"/>
        <item x="66"/>
        <item x="700"/>
        <item x="1635"/>
        <item x="979"/>
        <item x="89"/>
        <item x="1487"/>
        <item x="425"/>
        <item x="1530"/>
        <item x="853"/>
        <item x="1715"/>
        <item x="1027"/>
        <item x="1273"/>
        <item x="1983"/>
        <item x="710"/>
        <item x="543"/>
        <item x="1770"/>
        <item x="1142"/>
        <item x="1998"/>
        <item x="865"/>
        <item x="326"/>
        <item x="24"/>
        <item x="1711"/>
        <item x="1350"/>
        <item x="870"/>
        <item x="167"/>
        <item x="214"/>
        <item x="18"/>
        <item x="653"/>
        <item x="263"/>
        <item x="1265"/>
        <item x="97"/>
        <item x="529"/>
        <item x="307"/>
        <item x="727"/>
        <item x="1744"/>
        <item x="283"/>
        <item x="633"/>
        <item x="642"/>
        <item x="803"/>
        <item x="151"/>
        <item x="1065"/>
        <item x="443"/>
        <item x="34"/>
        <item x="645"/>
        <item x="215"/>
        <item x="926"/>
        <item x="752"/>
        <item x="1700"/>
        <item x="966"/>
        <item x="1209"/>
        <item x="495"/>
        <item x="186"/>
        <item x="917"/>
        <item x="951"/>
        <item x="1292"/>
        <item x="684"/>
        <item x="209"/>
        <item x="310"/>
        <item x="1364"/>
        <item x="1485"/>
        <item x="79"/>
        <item x="597"/>
        <item x="1743"/>
        <item x="762"/>
        <item x="1410"/>
        <item x="897"/>
        <item x="1320"/>
        <item x="1818"/>
        <item x="1868"/>
        <item x="382"/>
        <item x="235"/>
        <item x="305"/>
        <item x="693"/>
        <item x="817"/>
        <item x="440"/>
        <item x="521"/>
        <item x="316"/>
        <item x="1484"/>
        <item x="1310"/>
        <item x="1737"/>
        <item x="1313"/>
        <item x="1685"/>
        <item x="990"/>
        <item x="120"/>
        <item x="1354"/>
        <item x="1669"/>
        <item x="740"/>
        <item x="1408"/>
        <item x="1148"/>
        <item x="611"/>
        <item x="414"/>
        <item x="582"/>
        <item x="1529"/>
        <item x="1594"/>
        <item x="1511"/>
        <item x="294"/>
        <item x="1268"/>
        <item x="1086"/>
        <item x="877"/>
        <item x="1380"/>
        <item x="1634"/>
        <item x="57"/>
        <item x="1167"/>
        <item x="400"/>
        <item x="1080"/>
        <item x="1248"/>
        <item x="780"/>
        <item x="1115"/>
        <item x="21"/>
        <item x="1044"/>
        <item x="1194"/>
        <item x="404"/>
        <item x="1846"/>
        <item x="954"/>
        <item x="714"/>
        <item x="372"/>
        <item x="480"/>
        <item x="981"/>
        <item x="1221"/>
        <item x="118"/>
        <item x="2002"/>
        <item x="689"/>
        <item x="995"/>
        <item x="797"/>
        <item x="751"/>
        <item x="80"/>
        <item x="1062"/>
        <item x="1388"/>
        <item x="1920"/>
        <item x="1390"/>
        <item x="992"/>
        <item x="1916"/>
        <item x="1992"/>
        <item x="1939"/>
        <item x="1300"/>
        <item x="941"/>
        <item x="942"/>
        <item x="457"/>
        <item x="107"/>
        <item x="1704"/>
        <item x="1709"/>
        <item x="1135"/>
        <item x="847"/>
        <item x="112"/>
        <item x="1946"/>
        <item x="1515"/>
        <item x="1775"/>
        <item x="271"/>
        <item x="303"/>
        <item x="635"/>
        <item x="958"/>
        <item x="916"/>
        <item x="1352"/>
        <item x="1331"/>
        <item x="1362"/>
        <item x="1534"/>
        <item x="114"/>
        <item x="858"/>
        <item x="789"/>
        <item x="1918"/>
        <item x="1285"/>
        <item x="438"/>
        <item x="1171"/>
        <item x="590"/>
        <item x="113"/>
        <item x="609"/>
        <item x="1220"/>
        <item x="906"/>
        <item x="420"/>
        <item x="317"/>
        <item x="1334"/>
        <item x="1931"/>
        <item x="189"/>
        <item x="562"/>
        <item x="2018"/>
        <item x="599"/>
        <item x="1665"/>
        <item x="885"/>
        <item x="1841"/>
        <item x="1708"/>
        <item x="1442"/>
        <item x="1977"/>
        <item x="831"/>
        <item x="1698"/>
        <item x="1874"/>
        <item x="487"/>
        <item x="1254"/>
        <item x="190"/>
        <item x="1693"/>
        <item x="1174"/>
        <item x="15"/>
        <item x="237"/>
        <item x="1767"/>
        <item x="1109"/>
        <item x="1013"/>
        <item x="65"/>
        <item x="1829"/>
        <item x="1536"/>
        <item x="1675"/>
        <item x="807"/>
        <item x="265"/>
        <item x="1483"/>
        <item x="2013"/>
        <item x="1028"/>
        <item x="1586"/>
        <item x="986"/>
        <item x="507"/>
        <item x="764"/>
        <item x="1367"/>
        <item x="1023"/>
        <item x="786"/>
        <item x="154"/>
        <item x="1622"/>
        <item x="569"/>
        <item x="1961"/>
        <item x="566"/>
        <item x="1571"/>
        <item x="340"/>
        <item x="292"/>
        <item x="1490"/>
        <item x="2019"/>
        <item x="1421"/>
        <item x="217"/>
        <item x="378"/>
        <item x="1451"/>
        <item x="1056"/>
        <item x="736"/>
        <item x="1911"/>
        <item x="475"/>
        <item x="1236"/>
        <item x="792"/>
        <item x="213"/>
        <item x="656"/>
        <item x="501"/>
        <item x="70"/>
        <item x="616"/>
        <item x="1276"/>
        <item x="1422"/>
        <item x="940"/>
        <item x="342"/>
        <item x="809"/>
        <item x="1048"/>
        <item x="1424"/>
        <item x="273"/>
        <item x="719"/>
        <item x="1616"/>
        <item x="1466"/>
        <item x="939"/>
        <item x="1763"/>
        <item x="746"/>
        <item x="601"/>
        <item x="925"/>
        <item x="826"/>
        <item x="1627"/>
        <item x="202"/>
        <item x="1538"/>
        <item x="1369"/>
        <item x="1517"/>
        <item x="1034"/>
        <item x="412"/>
        <item x="185"/>
        <item x="30"/>
        <item x="866"/>
        <item x="7"/>
        <item x="276"/>
        <item x="1346"/>
        <item x="621"/>
        <item x="1796"/>
        <item x="1759"/>
        <item x="1269"/>
        <item x="1339"/>
        <item x="489"/>
        <item x="470"/>
        <item x="1289"/>
        <item x="268"/>
        <item x="116"/>
        <item x="247"/>
        <item x="665"/>
        <item x="337"/>
        <item x="1427"/>
        <item x="931"/>
        <item x="1416"/>
        <item x="1597"/>
        <item x="1917"/>
        <item x="1488"/>
        <item x="517"/>
        <item x="473"/>
        <item x="1306"/>
        <item x="1006"/>
        <item x="471"/>
        <item x="1909"/>
        <item x="1181"/>
        <item x="1051"/>
        <item x="430"/>
        <item x="657"/>
        <item x="1092"/>
        <item x="545"/>
        <item x="742"/>
        <item x="1033"/>
        <item x="950"/>
        <item x="1720"/>
        <item x="924"/>
        <item x="606"/>
        <item x="1342"/>
        <item x="690"/>
        <item x="45"/>
        <item x="1459"/>
        <item x="56"/>
        <item x="1039"/>
        <item x="1707"/>
        <item x="1933"/>
        <item x="1396"/>
        <item x="1161"/>
        <item x="654"/>
        <item x="1731"/>
        <item x="1150"/>
        <item x="463"/>
        <item x="1798"/>
        <item x="1478"/>
        <item x="1119"/>
        <item x="280"/>
        <item x="363"/>
        <item x="1382"/>
        <item x="411"/>
        <item x="688"/>
        <item x="401"/>
        <item x="239"/>
        <item x="392"/>
        <item x="1682"/>
        <item x="481"/>
        <item x="1551"/>
        <item x="724"/>
        <item x="1691"/>
        <item x="730"/>
        <item x="620"/>
        <item x="948"/>
        <item x="819"/>
        <item x="565"/>
        <item x="718"/>
        <item x="811"/>
        <item x="708"/>
        <item x="3"/>
        <item x="1632"/>
        <item x="757"/>
        <item x="592"/>
        <item x="255"/>
        <item x="1975"/>
        <item x="1486"/>
        <item x="1366"/>
        <item x="845"/>
        <item x="678"/>
        <item x="1245"/>
        <item x="761"/>
        <item x="1343"/>
        <item x="1120"/>
        <item x="1631"/>
        <item x="720"/>
        <item x="2015"/>
        <item x="747"/>
        <item x="1180"/>
        <item x="1118"/>
        <item x="911"/>
        <item x="1871"/>
        <item x="903"/>
        <item x="1694"/>
        <item x="1620"/>
        <item x="67"/>
        <item x="329"/>
        <item x="1374"/>
        <item x="1419"/>
        <item x="1325"/>
        <item x="145"/>
        <item x="1527"/>
        <item x="1873"/>
        <item x="1095"/>
        <item x="1820"/>
        <item x="1937"/>
        <item x="648"/>
        <item x="129"/>
        <item x="29"/>
        <item x="1957"/>
        <item x="526"/>
        <item x="1099"/>
        <item x="890"/>
        <item x="1226"/>
        <item x="1360"/>
        <item x="977"/>
        <item x="1587"/>
        <item x="1823"/>
        <item x="527"/>
        <item x="1974"/>
        <item x="1658"/>
        <item x="1730"/>
        <item x="834"/>
        <item x="1869"/>
        <item x="1849"/>
        <item x="1211"/>
        <item x="1891"/>
        <item x="41"/>
        <item x="433"/>
        <item x="1735"/>
        <item x="1344"/>
        <item x="156"/>
        <item x="130"/>
        <item x="888"/>
        <item x="1815"/>
        <item x="1218"/>
        <item x="554"/>
        <item x="159"/>
        <item x="1722"/>
        <item x="1317"/>
        <item x="321"/>
        <item x="1063"/>
        <item x="1319"/>
        <item x="799"/>
        <item x="1611"/>
        <item x="14"/>
        <item x="1470"/>
        <item x="1599"/>
        <item x="788"/>
        <item x="723"/>
        <item x="1002"/>
        <item x="1263"/>
        <item x="1179"/>
        <item x="146"/>
        <item x="365"/>
        <item x="295"/>
        <item x="1984"/>
        <item x="1559"/>
        <item x="1398"/>
        <item x="839"/>
        <item x="398"/>
        <item x="512"/>
        <item x="1214"/>
        <item x="1959"/>
        <item x="1227"/>
        <item x="883"/>
        <item x="1840"/>
        <item x="243"/>
        <item x="93"/>
        <item x="1860"/>
        <item x="542"/>
        <item x="1298"/>
        <item x="1919"/>
        <item x="450"/>
        <item x="191"/>
        <item x="1190"/>
        <item x="655"/>
        <item x="1806"/>
        <item x="1845"/>
        <item x="126"/>
        <item x="1296"/>
        <item x="1854"/>
        <item x="1963"/>
        <item x="894"/>
        <item x="1464"/>
        <item x="297"/>
        <item x="1501"/>
        <item x="830"/>
        <item x="1819"/>
        <item x="800"/>
        <item x="1625"/>
        <item x="298"/>
        <item x="427"/>
        <item x="328"/>
        <item x="211"/>
        <item x="290"/>
        <item x="1995"/>
        <item x="1519"/>
        <item x="1581"/>
        <item x="1308"/>
        <item x="863"/>
        <item x="854"/>
        <item x="1009"/>
        <item x="833"/>
        <item x="1955"/>
        <item x="774"/>
        <item x="1619"/>
        <item x="1872"/>
        <item x="1893"/>
        <item x="104"/>
        <item x="1093"/>
        <item x="324"/>
        <item x="1790"/>
        <item x="1613"/>
        <item x="773"/>
        <item x="1489"/>
        <item x="1074"/>
        <item x="1968"/>
        <item x="793"/>
        <item x="2020"/>
        <item x="224"/>
        <item x="390"/>
        <item x="1476"/>
        <item x="1465"/>
        <item x="1991"/>
        <item x="301"/>
        <item x="1835"/>
        <item x="474"/>
        <item x="385"/>
        <item x="1286"/>
        <item x="362"/>
        <item x="1247"/>
        <item x="1003"/>
        <item x="1232"/>
        <item x="967"/>
        <item x="380"/>
        <item x="909"/>
        <item x="479"/>
        <item x="282"/>
        <item x="630"/>
        <item x="1809"/>
        <item x="1258"/>
        <item x="768"/>
        <item x="218"/>
        <item x="63"/>
        <item x="336"/>
        <item x="1153"/>
        <item x="1986"/>
        <item x="810"/>
        <item x="886"/>
        <item x="1663"/>
        <item x="1844"/>
        <item x="530"/>
        <item x="1756"/>
        <item x="820"/>
        <item x="33"/>
        <item x="1703"/>
        <item x="334"/>
        <item x="233"/>
        <item x="591"/>
        <item x="806"/>
        <item x="252"/>
        <item x="1836"/>
        <item x="312"/>
        <item x="1195"/>
        <item x="1356"/>
        <item x="1102"/>
        <item x="253"/>
        <item x="1882"/>
        <item x="1950"/>
        <item x="1979"/>
        <item x="1584"/>
        <item x="136"/>
        <item x="1124"/>
        <item x="1861"/>
        <item x="1430"/>
        <item x="1791"/>
        <item x="277"/>
        <item x="1414"/>
        <item x="546"/>
        <item x="441"/>
        <item x="1103"/>
        <item x="1850"/>
        <item x="1857"/>
        <item x="1330"/>
        <item x="267"/>
        <item x="612"/>
        <item x="813"/>
        <item x="1274"/>
        <item x="686"/>
        <item x="1008"/>
        <item x="667"/>
        <item x="64"/>
        <item x="1270"/>
        <item x="1077"/>
        <item x="1311"/>
        <item x="23"/>
        <item x="436"/>
        <item x="81"/>
        <item x="1677"/>
        <item x="766"/>
        <item x="192"/>
        <item x="99"/>
        <item x="1947"/>
        <item x="1401"/>
        <item x="499"/>
        <item x="371"/>
        <item x="171"/>
        <item x="1749"/>
        <item x="1429"/>
        <item x="1137"/>
        <item x="270"/>
        <item x="969"/>
        <item x="311"/>
        <item x="110"/>
        <item x="1880"/>
        <item x="1726"/>
        <item x="619"/>
        <item x="197"/>
        <item x="1094"/>
        <item x="753"/>
        <item x="417"/>
        <item x="595"/>
        <item x="1976"/>
        <item x="721"/>
        <item x="754"/>
        <item x="1989"/>
        <item x="1789"/>
        <item x="759"/>
        <item x="1122"/>
        <item x="871"/>
        <item x="1335"/>
        <item x="1513"/>
        <item x="418"/>
        <item x="841"/>
        <item x="1592"/>
        <item x="1357"/>
        <item x="149"/>
        <item x="732"/>
        <item x="692"/>
        <item x="1564"/>
        <item x="455"/>
        <item x="500"/>
        <item x="1816"/>
        <item x="1802"/>
        <item x="694"/>
        <item x="666"/>
        <item x="150"/>
        <item x="254"/>
        <item x="358"/>
        <item x="602"/>
        <item x="1282"/>
        <item x="1734"/>
        <item x="1336"/>
        <item x="1405"/>
        <item x="341"/>
        <item x="832"/>
        <item x="510"/>
        <item x="575"/>
        <item x="1661"/>
        <item x="1545"/>
        <item x="1085"/>
        <item x="1980"/>
        <item x="434"/>
        <item x="624"/>
        <item x="131"/>
        <item x="1400"/>
        <item x="1326"/>
        <item x="468"/>
        <item x="1025"/>
        <item x="488"/>
        <item x="574"/>
        <item x="1847"/>
        <item x="1187"/>
        <item x="1462"/>
        <item x="1338"/>
        <item x="1664"/>
        <item x="2016"/>
        <item x="1907"/>
        <item x="798"/>
        <item x="696"/>
        <item x="1130"/>
        <item x="991"/>
        <item x="360"/>
        <item x="822"/>
        <item x="1054"/>
        <item x="1732"/>
        <item x="366"/>
        <item x="1570"/>
        <item x="1926"/>
        <item x="2017"/>
        <item x="127"/>
        <item x="1016"/>
        <item x="1580"/>
        <item x="893"/>
        <item x="128"/>
        <item x="848"/>
        <item x="1175"/>
        <item x="241"/>
        <item x="1266"/>
        <item x="165"/>
        <item x="968"/>
        <item x="90"/>
        <item x="72"/>
        <item x="1141"/>
        <item x="750"/>
        <item x="281"/>
        <item x="212"/>
        <item x="1649"/>
        <item x="1010"/>
        <item x="1433"/>
        <item x="1965"/>
        <item x="1287"/>
        <item x="1112"/>
        <item x="249"/>
        <item x="1449"/>
        <item x="1323"/>
        <item x="1601"/>
        <item x="1084"/>
        <item x="1154"/>
        <item x="938"/>
        <item x="856"/>
        <item x="74"/>
        <item x="105"/>
        <item x="935"/>
        <item x="1100"/>
        <item x="801"/>
        <item x="984"/>
        <item x="123"/>
        <item x="1418"/>
        <item x="240"/>
        <item x="39"/>
        <item x="1642"/>
        <item x="314"/>
        <item x="250"/>
        <item x="48"/>
        <item x="408"/>
        <item x="1184"/>
        <item x="1040"/>
        <item x="650"/>
        <item x="437"/>
        <item x="902"/>
        <item x="17"/>
        <item x="1189"/>
        <item x="1468"/>
        <item x="46"/>
        <item x="1922"/>
        <item x="1702"/>
        <item x="1960"/>
        <item x="332"/>
        <item x="701"/>
        <item x="55"/>
        <item x="1817"/>
        <item x="143"/>
        <item x="676"/>
        <item x="419"/>
        <item x="1978"/>
        <item x="756"/>
        <item x="1250"/>
        <item x="827"/>
        <item x="1057"/>
        <item x="818"/>
        <item x="1588"/>
        <item x="1875"/>
        <item x="1492"/>
        <item x="1941"/>
        <item x="535"/>
        <item x="1032"/>
        <item x="531"/>
        <item x="956"/>
        <item x="1842"/>
        <item x="731"/>
        <item x="1701"/>
        <item x="173"/>
        <item x="1105"/>
        <item x="1656"/>
        <item x="1953"/>
        <item x="359"/>
        <item x="4"/>
        <item x="42"/>
        <item x="1417"/>
        <item x="1454"/>
        <item x="1480"/>
        <item x="1644"/>
        <item x="2024"/>
        <item x="1988"/>
        <item x="996"/>
        <item x="1393"/>
        <item x="1643"/>
        <item x="1967"/>
        <item x="1256"/>
        <item x="1903"/>
        <item x="426"/>
        <item x="322"/>
        <item x="182"/>
        <item x="207"/>
        <item x="1439"/>
        <item x="300"/>
        <item x="1813"/>
        <item x="1147"/>
        <item x="980"/>
        <item x="264"/>
        <item x="1279"/>
        <item x="181"/>
        <item x="1618"/>
        <item x="225"/>
        <item x="1406"/>
        <item x="711"/>
        <item x="1111"/>
        <item x="1935"/>
        <item x="1752"/>
        <item x="1165"/>
        <item x="1173"/>
        <item x="121"/>
        <item x="1312"/>
        <item x="1659"/>
        <item x="1409"/>
        <item x="791"/>
        <item x="561"/>
        <item x="152"/>
        <item x="381"/>
        <item x="631"/>
        <item x="260"/>
        <item x="230"/>
        <item x="622"/>
        <item x="1522"/>
        <item x="1565"/>
        <item x="37"/>
        <item x="1172"/>
        <item x="476"/>
        <item x="216"/>
        <item x="533"/>
        <item x="1826"/>
        <item x="641"/>
        <item x="1993"/>
        <item x="134"/>
        <item x="1379"/>
        <item x="1506"/>
        <item x="937"/>
        <item x="1436"/>
        <item x="1412"/>
        <item x="208"/>
        <item x="490"/>
        <item x="44"/>
        <item x="1671"/>
        <item x="423"/>
        <item x="1839"/>
        <item x="1864"/>
        <item x="1626"/>
        <item x="160"/>
        <item x="1425"/>
        <item x="1524"/>
        <item x="1212"/>
        <item x="397"/>
        <item x="1104"/>
        <item x="335"/>
        <item x="135"/>
        <item x="914"/>
        <item x="508"/>
        <item x="73"/>
        <item x="35"/>
        <item x="1596"/>
        <item x="1059"/>
        <item x="350"/>
        <item x="1070"/>
        <item x="1578"/>
        <item x="169"/>
        <item x="1383"/>
        <item x="482"/>
        <item x="1585"/>
        <item x="1359"/>
        <item x="1188"/>
        <item x="1463"/>
        <item x="28"/>
        <item x="638"/>
        <item x="195"/>
        <item x="346"/>
        <item x="1078"/>
        <item x="183"/>
        <item x="1706"/>
        <item x="683"/>
        <item x="1546"/>
        <item x="1951"/>
        <item x="1905"/>
        <item x="1007"/>
        <item x="921"/>
        <item x="1803"/>
        <item x="1329"/>
        <item x="1640"/>
        <item x="1178"/>
        <item x="1876"/>
        <item x="435"/>
        <item x="1299"/>
        <item x="1574"/>
        <item x="1036"/>
        <item x="1193"/>
        <item x="132"/>
        <item x="1942"/>
        <item x="970"/>
        <item x="10"/>
        <item x="675"/>
        <item x="1243"/>
        <item x="1507"/>
        <item x="553"/>
        <item x="498"/>
        <item x="993"/>
        <item x="971"/>
        <item x="1307"/>
        <item x="860"/>
        <item x="1811"/>
        <item x="1684"/>
        <item x="293"/>
        <item x="40"/>
        <item x="1719"/>
        <item x="1897"/>
        <item x="1679"/>
        <item x="2011"/>
        <item x="2010"/>
        <item x="1576"/>
        <item x="1290"/>
        <item x="687"/>
        <item x="1072"/>
        <item x="424"/>
        <item x="513"/>
        <item x="1031"/>
        <item x="1948"/>
        <item x="1219"/>
        <item x="559"/>
        <item x="1972"/>
        <item x="1082"/>
        <item x="1"/>
        <item x="504"/>
        <item x="640"/>
        <item x="1259"/>
        <item x="1035"/>
        <item x="203"/>
        <item x="919"/>
        <item x="201"/>
        <item x="1168"/>
        <item x="849"/>
        <item x="251"/>
        <item x="315"/>
        <item x="544"/>
        <item x="1657"/>
        <item x="652"/>
        <item x="1520"/>
        <item x="184"/>
        <item x="706"/>
        <item x="1428"/>
        <item x="1079"/>
        <item x="739"/>
        <item x="779"/>
        <item x="2012"/>
        <item x="522"/>
        <item x="961"/>
        <item x="905"/>
        <item x="1557"/>
        <item x="534"/>
        <item x="1235"/>
        <item x="1499"/>
        <item x="16"/>
        <item x="1687"/>
        <item x="1353"/>
        <item x="68"/>
        <item x="557"/>
        <item x="477"/>
        <item x="2001"/>
        <item x="1444"/>
        <item x="1739"/>
        <item x="1771"/>
        <item x="1445"/>
        <item x="1590"/>
        <item x="1186"/>
        <item x="539"/>
        <item x="1881"/>
        <item x="878"/>
        <item x="1563"/>
        <item x="102"/>
        <item x="75"/>
        <item x="1660"/>
        <item x="1481"/>
        <item x="705"/>
        <item x="1162"/>
        <item x="741"/>
        <item x="422"/>
        <item x="137"/>
        <item x="1930"/>
        <item x="1131"/>
        <item x="226"/>
        <item x="1071"/>
        <item x="836"/>
        <item x="1750"/>
        <item x="639"/>
        <item x="783"/>
        <item x="930"/>
        <item x="1139"/>
        <item x="1654"/>
        <item x="1981"/>
        <item x="478"/>
        <item x="743"/>
        <item x="835"/>
        <item x="1387"/>
        <item x="43"/>
        <item x="1216"/>
        <item x="613"/>
        <item x="1769"/>
        <item x="219"/>
        <item x="429"/>
        <item x="140"/>
        <item x="963"/>
        <item x="972"/>
        <item x="784"/>
        <item x="628"/>
        <item x="1552"/>
        <item x="594"/>
        <item x="1825"/>
        <item x="375"/>
        <item x="846"/>
        <item x="1728"/>
        <item x="272"/>
        <item x="141"/>
        <item x="1413"/>
        <item x="383"/>
        <item x="1764"/>
        <item x="117"/>
        <item x="1098"/>
        <item x="837"/>
        <item x="851"/>
        <item x="1301"/>
        <item x="1198"/>
        <item x="777"/>
        <item x="431"/>
        <item x="1890"/>
        <item x="728"/>
        <item x="238"/>
        <item x="1582"/>
        <item x="60"/>
        <item x="87"/>
        <item x="1553"/>
        <item x="180"/>
        <item x="1866"/>
        <item x="1202"/>
        <item x="494"/>
        <item x="589"/>
        <item x="1146"/>
        <item x="1229"/>
        <item x="1765"/>
        <item x="1096"/>
        <item x="536"/>
        <item x="1549"/>
        <item x="415"/>
        <item x="1446"/>
        <item x="1824"/>
        <item x="828"/>
        <item x="1474"/>
        <item x="2000"/>
        <item x="1641"/>
        <item x="1075"/>
        <item x="598"/>
        <item x="772"/>
        <item x="1047"/>
        <item x="1224"/>
        <item x="843"/>
        <item x="2005"/>
        <item x="1646"/>
        <item x="556"/>
        <item x="1696"/>
        <item x="892"/>
        <item x="395"/>
        <item x="1828"/>
        <item x="873"/>
        <item x="1758"/>
        <item x="1754"/>
        <item x="1858"/>
        <item x="194"/>
        <item x="19"/>
        <item x="1453"/>
        <item x="1046"/>
        <item x="962"/>
        <item x="1566"/>
        <item x="1830"/>
        <item x="258"/>
        <item x="1426"/>
        <item x="32"/>
        <item x="1712"/>
        <item x="1020"/>
        <item x="1053"/>
        <item x="1936"/>
        <item x="1239"/>
        <item x="636"/>
        <item x="369"/>
        <item x="354"/>
        <item x="1913"/>
        <item x="410"/>
        <item x="278"/>
        <item x="325"/>
        <item x="646"/>
        <item x="1535"/>
        <item x="704"/>
        <item x="1889"/>
        <item x="1261"/>
        <item x="1199"/>
        <item x="1337"/>
        <item x="1472"/>
        <item x="1879"/>
        <item x="11"/>
        <item x="538"/>
        <item x="1774"/>
        <item x="1328"/>
        <item x="879"/>
        <item x="1001"/>
        <item x="1479"/>
        <item x="664"/>
        <item x="1055"/>
        <item x="1518"/>
        <item x="1633"/>
        <item x="1892"/>
        <item x="1196"/>
        <item x="1780"/>
        <item x="998"/>
        <item x="1593"/>
        <item x="1315"/>
        <item x="1773"/>
        <item x="1697"/>
        <item x="1005"/>
        <item x="1108"/>
        <item x="319"/>
        <item x="177"/>
        <item x="975"/>
        <item x="862"/>
        <item x="1615"/>
        <item x="1440"/>
        <item x="987"/>
        <item x="1567"/>
        <item x="1037"/>
        <item x="76"/>
        <item x="1604"/>
        <item x="983"/>
        <item x="568"/>
        <item x="1884"/>
        <item x="2007"/>
        <item x="1541"/>
        <item x="139"/>
        <item x="734"/>
        <item x="1647"/>
        <item x="823"/>
        <item x="1076"/>
        <item x="1201"/>
        <item x="1952"/>
        <item x="896"/>
        <item x="1293"/>
        <item x="1018"/>
        <item x="1207"/>
        <item x="1783"/>
        <item x="1372"/>
        <item x="1614"/>
        <item x="1272"/>
        <item x="1061"/>
        <item x="712"/>
        <item x="284"/>
        <item x="309"/>
        <item x="1309"/>
        <item x="1603"/>
        <item x="1420"/>
        <item x="1208"/>
        <item x="370"/>
        <item x="1281"/>
        <item x="660"/>
        <item x="1741"/>
        <item x="491"/>
        <item x="432"/>
        <item x="1291"/>
        <item x="1970"/>
        <item x="405"/>
        <item x="1200"/>
        <item x="1795"/>
        <item x="1982"/>
        <item x="1370"/>
        <item x="261"/>
        <item x="1431"/>
        <item x="1381"/>
        <item x="1434"/>
        <item x="59"/>
        <item x="1176"/>
        <item x="932"/>
        <item x="1423"/>
        <item x="767"/>
        <item x="1878"/>
        <item x="869"/>
        <item x="1784"/>
        <item x="815"/>
        <item x="1197"/>
        <item x="351"/>
        <item x="101"/>
        <item x="1714"/>
        <item x="537"/>
        <item x="353"/>
        <item x="53"/>
        <item x="1403"/>
        <item x="220"/>
        <item x="502"/>
        <item x="1260"/>
        <item x="1456"/>
        <item x="949"/>
        <item x="444"/>
        <item x="1721"/>
        <item x="484"/>
        <item x="1083"/>
        <item x="1958"/>
        <item x="713"/>
        <item x="164"/>
        <item x="1689"/>
        <item x="548"/>
        <item x="266"/>
        <item x="286"/>
        <item x="1639"/>
        <item x="1151"/>
        <item x="1742"/>
        <item x="1377"/>
        <item x="288"/>
        <item x="1785"/>
        <item x="528"/>
        <item x="685"/>
        <item x="1883"/>
        <item x="38"/>
        <item x="1526"/>
        <item x="1133"/>
        <item x="1091"/>
        <item x="1225"/>
        <item x="1017"/>
        <item x="2009"/>
        <item x="1128"/>
        <item x="838"/>
        <item x="1852"/>
        <item x="84"/>
        <item x="881"/>
        <item x="153"/>
        <item x="637"/>
        <item x="745"/>
        <item x="781"/>
        <item x="188"/>
        <item x="1060"/>
        <item x="142"/>
        <item x="802"/>
        <item x="82"/>
        <item x="861"/>
        <item x="1143"/>
        <item x="532"/>
        <item x="1324"/>
        <item x="672"/>
        <item x="1851"/>
        <item x="1902"/>
        <item x="1877"/>
        <item x="416"/>
        <item x="287"/>
        <item x="158"/>
        <item x="291"/>
        <item x="579"/>
        <item x="1896"/>
        <item x="1452"/>
        <item x="1932"/>
        <item x="997"/>
        <item x="2014"/>
        <item x="1994"/>
        <item x="1378"/>
        <item x="1673"/>
        <item x="406"/>
        <item x="889"/>
        <item x="1500"/>
        <item x="796"/>
        <item x="467"/>
        <item x="1438"/>
        <item x="1160"/>
        <item x="944"/>
        <item x="918"/>
        <item x="1914"/>
        <item x="1782"/>
        <item x="1295"/>
        <item x="1870"/>
        <item x="108"/>
        <item x="1539"/>
        <item x="1776"/>
        <item x="1801"/>
        <item x="71"/>
        <item x="1833"/>
        <item x="1155"/>
        <item x="593"/>
        <item x="1595"/>
        <item x="560"/>
        <item x="1407"/>
        <item x="1134"/>
        <item x="409"/>
        <item x="1562"/>
        <item x="1929"/>
        <item x="699"/>
        <item x="1910"/>
        <item x="1389"/>
        <item x="1283"/>
        <item x="771"/>
        <item x="228"/>
        <item x="83"/>
        <item x="964"/>
        <item x="644"/>
        <item x="445"/>
        <item x="1402"/>
        <item x="157"/>
        <item x="1650"/>
        <item x="749"/>
        <item x="1766"/>
        <item x="1777"/>
        <item x="0"/>
        <item x="1667"/>
        <item x="1921"/>
        <item x="1019"/>
        <item x="8"/>
        <item x="274"/>
        <item x="929"/>
        <item x="952"/>
        <item x="262"/>
        <item x="1555"/>
        <item x="1081"/>
        <item x="1996"/>
        <item x="1467"/>
        <item x="1288"/>
        <item x="176"/>
        <item x="497"/>
        <item x="1838"/>
        <item x="629"/>
        <item x="1021"/>
        <item x="223"/>
        <item x="1924"/>
        <item x="299"/>
        <item x="1505"/>
        <item x="472"/>
        <item x="643"/>
        <item x="1651"/>
        <item x="821"/>
        <item x="486"/>
        <item x="1222"/>
        <item x="1067"/>
        <item x="1662"/>
        <item x="1695"/>
        <item x="1885"/>
        <item x="492"/>
        <item x="912"/>
        <item x="1843"/>
        <item x="402"/>
        <item x="1457"/>
        <item x="1788"/>
        <item x="61"/>
        <item x="1537"/>
        <item x="1678"/>
        <item x="248"/>
        <item x="9"/>
        <item x="1110"/>
        <item x="1686"/>
        <item x="51"/>
        <item x="1713"/>
        <item x="920"/>
        <item x="702"/>
        <item x="1136"/>
        <item x="1729"/>
        <item x="1670"/>
        <item x="1493"/>
        <item x="462"/>
        <item x="540"/>
        <item x="1491"/>
        <item x="1238"/>
        <item x="330"/>
        <item x="523"/>
        <item x="1807"/>
        <item x="1015"/>
        <item x="257"/>
        <item x="1399"/>
        <item x="677"/>
        <item x="913"/>
        <item x="1856"/>
        <item x="86"/>
        <item x="1540"/>
        <item x="1900"/>
        <item x="901"/>
        <item x="674"/>
        <item x="571"/>
        <item x="222"/>
        <item x="1351"/>
        <item x="119"/>
        <item x="1940"/>
        <item t="default"/>
      </items>
    </pivotField>
    <pivotField numFmtId="14" showAll="0"/>
    <pivotField showAll="0"/>
    <pivotField showAll="0"/>
    <pivotField showAll="0"/>
    <pivotField showAll="0"/>
    <pivotField showAll="0"/>
    <pivotField showAll="0"/>
    <pivotField numFmtId="164" showAll="0"/>
    <pivotField showAll="0"/>
    <pivotField showAll="0"/>
    <pivotField numFmtId="165" showAll="0"/>
    <pivotField numFmtId="165" showAll="0"/>
    <pivotField numFmtId="2" showAll="0"/>
    <pivotField showAll="0"/>
    <pivotField showAll="0"/>
    <pivotField showAll="0">
      <items count="4">
        <item x="1"/>
        <item x="2"/>
        <item x="0"/>
        <item t="default"/>
      </items>
    </pivotField>
    <pivotField showAll="0">
      <items count="6">
        <item x="3"/>
        <item x="4"/>
        <item x="1"/>
        <item x="0"/>
        <item x="2"/>
        <item t="default"/>
      </items>
    </pivotField>
  </pivotFields>
  <rowFields count="1">
    <field x="2"/>
  </rowFields>
  <rowItems count="9">
    <i>
      <x v="6"/>
    </i>
    <i>
      <x v="1"/>
    </i>
    <i>
      <x v="5"/>
    </i>
    <i>
      <x v="4"/>
    </i>
    <i>
      <x v="7"/>
    </i>
    <i>
      <x/>
    </i>
    <i>
      <x v="2"/>
    </i>
    <i>
      <x v="3"/>
    </i>
    <i t="grand">
      <x/>
    </i>
  </rowItems>
  <colItems count="1">
    <i/>
  </colItems>
  <dataFields count="1">
    <dataField name="Average of current_price" fld="8"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AFE262-B0DE-42D2-83B2-E5BE425E5342}"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86" firstHeaderRow="1" firstDataRow="1" firstDataCol="1"/>
  <pivotFields count="26">
    <pivotField showAll="0"/>
    <pivotField showAll="0"/>
    <pivotField showAll="0"/>
    <pivotField showAll="0"/>
    <pivotField showAll="0"/>
    <pivotField showAll="0"/>
    <pivotField numFmtId="164" showAll="0"/>
    <pivotField showAll="0"/>
    <pivotField numFmtId="164" showAll="0"/>
    <pivotField numFmtId="14" showAll="0"/>
    <pivotField showAll="0"/>
    <pivotField showAll="0"/>
    <pivotField dataField="1" showAll="0"/>
    <pivotField showAll="0"/>
    <pivotField showAll="0"/>
    <pivotField showAll="0"/>
    <pivotField numFmtId="164" showAll="0"/>
    <pivotField showAll="0"/>
    <pivotField showAll="0"/>
    <pivotField numFmtId="165" showAll="0"/>
    <pivotField numFmtId="165" showAll="0"/>
    <pivotField numFmtId="2" showAll="0"/>
    <pivotField showAll="0"/>
    <pivotField showAll="0"/>
    <pivotField showAll="0">
      <items count="4">
        <item x="1"/>
        <item x="2"/>
        <item x="0"/>
        <item t="default"/>
      </items>
    </pivotField>
    <pivotField axis="axisRow" showAll="0">
      <items count="6">
        <item x="3"/>
        <item x="4"/>
        <item x="1"/>
        <item x="0"/>
        <item x="2"/>
        <item t="default"/>
      </items>
    </pivotField>
  </pivotFields>
  <rowFields count="1">
    <field x="25"/>
  </rowFields>
  <rowItems count="6">
    <i>
      <x/>
    </i>
    <i>
      <x v="1"/>
    </i>
    <i>
      <x v="2"/>
    </i>
    <i>
      <x v="3"/>
    </i>
    <i>
      <x v="4"/>
    </i>
    <i t="grand">
      <x/>
    </i>
  </rowItems>
  <colItems count="1">
    <i/>
  </colItems>
  <dataFields count="1">
    <dataField name="Count of customer_rating2" fld="12" subtotal="count"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62FDCC-3D82-4125-85BC-0C92D53CA3A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arkdown_percentage">
  <location ref="A62:B65" firstHeaderRow="1" firstDataRow="1" firstDataCol="1"/>
  <pivotFields count="16">
    <pivotField showAll="0"/>
    <pivotField numFmtId="164" showAll="0"/>
    <pivotField axis="axisRow" showAll="0" sortType="descending">
      <items count="4">
        <item x="1"/>
        <item x="2"/>
        <item x="0"/>
        <item t="default"/>
      </items>
    </pivotField>
    <pivotField numFmtId="164" showAll="0"/>
    <pivotField numFmtId="14" showAll="0"/>
    <pivotField showAll="0"/>
    <pivotField showAll="0"/>
    <pivotField showAll="0"/>
    <pivotField showAll="0"/>
    <pivotField showAll="0"/>
    <pivotField showAll="0"/>
    <pivotField numFmtId="164" showAll="0"/>
    <pivotField showAll="0"/>
    <pivotField showAll="0"/>
    <pivotField numFmtId="165" showAll="0"/>
    <pivotField dataField="1" numFmtId="2" showAll="0"/>
  </pivotFields>
  <rowFields count="1">
    <field x="2"/>
  </rowFields>
  <rowItems count="3">
    <i>
      <x/>
    </i>
    <i>
      <x v="2"/>
    </i>
    <i t="grand">
      <x/>
    </i>
  </rowItems>
  <colItems count="1">
    <i/>
  </colItems>
  <dataFields count="1">
    <dataField name="Sum of is_returned2" fld="15" baseField="0" baseItem="0" numFmtId="2"/>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4661D-6132-4E96-BC4C-7F275B894CD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0:B55" firstHeaderRow="1" firstDataRow="1" firstDataCol="1"/>
  <pivotFields count="17">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64" showAll="0"/>
    <pivotField numFmtId="14" showAll="0"/>
    <pivotField dataField="1" showAll="0"/>
    <pivotField showAll="0"/>
    <pivotField showAll="0"/>
    <pivotField showAll="0"/>
    <pivotField showAll="0"/>
    <pivotField showAll="0"/>
    <pivotField numFmtId="164" showAll="0"/>
  </pivotFields>
  <rowFields count="1">
    <field x="3"/>
  </rowFields>
  <rowItems count="5">
    <i>
      <x v="2"/>
    </i>
    <i>
      <x v="1"/>
    </i>
    <i>
      <x/>
    </i>
    <i>
      <x v="3"/>
    </i>
    <i t="grand">
      <x/>
    </i>
  </rowItems>
  <colItems count="1">
    <i/>
  </colItems>
  <dataFields count="1">
    <dataField name="Sum of stock_quantity" fld="1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DAF938-44F7-472C-89DB-9E2B126B83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eturns">
  <location ref="A34:B42" firstHeaderRow="1" firstDataRow="1" firstDataCol="1"/>
  <pivotFields count="19">
    <pivotField dataField="1"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showAll="0"/>
    <pivotField showAll="0"/>
    <pivotField showAll="0">
      <items count="42">
        <item x="32"/>
        <item x="16"/>
        <item x="14"/>
        <item x="31"/>
        <item x="28"/>
        <item x="18"/>
        <item x="5"/>
        <item x="8"/>
        <item x="23"/>
        <item x="29"/>
        <item x="38"/>
        <item x="36"/>
        <item x="40"/>
        <item x="27"/>
        <item x="9"/>
        <item x="1"/>
        <item x="3"/>
        <item x="39"/>
        <item x="22"/>
        <item x="4"/>
        <item x="0"/>
        <item x="30"/>
        <item x="35"/>
        <item x="21"/>
        <item x="7"/>
        <item x="11"/>
        <item x="15"/>
        <item x="13"/>
        <item x="17"/>
        <item x="26"/>
        <item x="20"/>
        <item x="12"/>
        <item x="25"/>
        <item x="2"/>
        <item x="6"/>
        <item x="24"/>
        <item x="10"/>
        <item x="34"/>
        <item x="33"/>
        <item x="19"/>
        <item x="37"/>
        <item t="default"/>
      </items>
    </pivotField>
    <pivotField showAll="0"/>
    <pivotField showAll="0"/>
    <pivotField axis="axisRow" showAll="0" sortType="descending">
      <items count="8">
        <item x="5"/>
        <item x="1"/>
        <item x="3"/>
        <item x="0"/>
        <item x="4"/>
        <item x="2"/>
        <item x="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s>
  <rowFields count="1">
    <field x="15"/>
  </rowFields>
  <rowItems count="8">
    <i>
      <x v="3"/>
    </i>
    <i>
      <x/>
    </i>
    <i>
      <x v="5"/>
    </i>
    <i>
      <x v="4"/>
    </i>
    <i>
      <x v="6"/>
    </i>
    <i>
      <x v="1"/>
    </i>
    <i>
      <x v="2"/>
    </i>
    <i t="grand">
      <x/>
    </i>
  </rowItems>
  <colItems count="1">
    <i/>
  </colItems>
  <dataFields count="1">
    <dataField name="Count of product_id" fld="0" subtotal="count" baseField="0" baseItem="0"/>
  </dataFields>
  <formats count="5">
    <format dxfId="37">
      <pivotArea type="all" dataOnly="0" outline="0" fieldPosition="0"/>
    </format>
    <format dxfId="36">
      <pivotArea outline="0" collapsedLevelsAreSubtotals="1" fieldPosition="0"/>
    </format>
    <format dxfId="35">
      <pivotArea field="1" type="button" dataOnly="0" labelOnly="1" outline="0"/>
    </format>
    <format dxfId="34">
      <pivotArea dataOnly="0" labelOnly="1" grandRow="1" outline="0" fieldPosition="0"/>
    </format>
    <format dxfId="33">
      <pivotArea dataOnly="0" labelOnly="1" outline="0" axis="axisValues" fieldPosition="0"/>
    </format>
  </formats>
  <chartFormats count="16">
    <chartFormat chart="23" format="0"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5" count="1" selected="0">
            <x v="3"/>
          </reference>
        </references>
      </pivotArea>
    </chartFormat>
    <chartFormat chart="28" format="11">
      <pivotArea type="data" outline="0" fieldPosition="0">
        <references count="2">
          <reference field="4294967294" count="1" selected="0">
            <x v="0"/>
          </reference>
          <reference field="15" count="1" selected="0">
            <x v="0"/>
          </reference>
        </references>
      </pivotArea>
    </chartFormat>
    <chartFormat chart="28" format="12">
      <pivotArea type="data" outline="0" fieldPosition="0">
        <references count="2">
          <reference field="4294967294" count="1" selected="0">
            <x v="0"/>
          </reference>
          <reference field="15" count="1" selected="0">
            <x v="5"/>
          </reference>
        </references>
      </pivotArea>
    </chartFormat>
    <chartFormat chart="28" format="13">
      <pivotArea type="data" outline="0" fieldPosition="0">
        <references count="2">
          <reference field="4294967294" count="1" selected="0">
            <x v="0"/>
          </reference>
          <reference field="15" count="1" selected="0">
            <x v="4"/>
          </reference>
        </references>
      </pivotArea>
    </chartFormat>
    <chartFormat chart="28" format="14">
      <pivotArea type="data" outline="0" fieldPosition="0">
        <references count="2">
          <reference field="4294967294" count="1" selected="0">
            <x v="0"/>
          </reference>
          <reference field="15" count="1" selected="0">
            <x v="6"/>
          </reference>
        </references>
      </pivotArea>
    </chartFormat>
    <chartFormat chart="28" format="15">
      <pivotArea type="data" outline="0" fieldPosition="0">
        <references count="2">
          <reference field="4294967294" count="1" selected="0">
            <x v="0"/>
          </reference>
          <reference field="15" count="1" selected="0">
            <x v="1"/>
          </reference>
        </references>
      </pivotArea>
    </chartFormat>
    <chartFormat chart="28" format="16">
      <pivotArea type="data" outline="0" fieldPosition="0">
        <references count="2">
          <reference field="4294967294" count="1" selected="0">
            <x v="0"/>
          </reference>
          <reference field="15" count="1" selected="0">
            <x v="2"/>
          </reference>
        </references>
      </pivotArea>
    </chartFormat>
    <chartFormat chart="23" format="1">
      <pivotArea type="data" outline="0" fieldPosition="0">
        <references count="2">
          <reference field="4294967294" count="1" selected="0">
            <x v="0"/>
          </reference>
          <reference field="15" count="1" selected="0">
            <x v="3"/>
          </reference>
        </references>
      </pivotArea>
    </chartFormat>
    <chartFormat chart="23" format="2">
      <pivotArea type="data" outline="0" fieldPosition="0">
        <references count="2">
          <reference field="4294967294" count="1" selected="0">
            <x v="0"/>
          </reference>
          <reference field="15" count="1" selected="0">
            <x v="0"/>
          </reference>
        </references>
      </pivotArea>
    </chartFormat>
    <chartFormat chart="23" format="3">
      <pivotArea type="data" outline="0" fieldPosition="0">
        <references count="2">
          <reference field="4294967294" count="1" selected="0">
            <x v="0"/>
          </reference>
          <reference field="15" count="1" selected="0">
            <x v="5"/>
          </reference>
        </references>
      </pivotArea>
    </chartFormat>
    <chartFormat chart="23" format="4">
      <pivotArea type="data" outline="0" fieldPosition="0">
        <references count="2">
          <reference field="4294967294" count="1" selected="0">
            <x v="0"/>
          </reference>
          <reference field="15" count="1" selected="0">
            <x v="4"/>
          </reference>
        </references>
      </pivotArea>
    </chartFormat>
    <chartFormat chart="23" format="5">
      <pivotArea type="data" outline="0" fieldPosition="0">
        <references count="2">
          <reference field="4294967294" count="1" selected="0">
            <x v="0"/>
          </reference>
          <reference field="15" count="1" selected="0">
            <x v="6"/>
          </reference>
        </references>
      </pivotArea>
    </chartFormat>
    <chartFormat chart="23" format="6">
      <pivotArea type="data" outline="0" fieldPosition="0">
        <references count="2">
          <reference field="4294967294" count="1" selected="0">
            <x v="0"/>
          </reference>
          <reference field="15" count="1" selected="0">
            <x v="1"/>
          </reference>
        </references>
      </pivotArea>
    </chartFormat>
    <chartFormat chart="23" format="7">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2DCFB5-CCB0-42C4-8C3F-4E9F1DE89B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Brand">
  <location ref="A18:B27" firstHeaderRow="1" firstDataRow="1" firstDataCol="1"/>
  <pivotFields count="19">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axis="axisRow" showAll="0" sortType="de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numFmtId="164" showAll="0"/>
    <pivotField numFmtId="14" showAll="0"/>
    <pivotField showAll="0"/>
    <pivotField showAll="0"/>
    <pivotField dataField="1" showAll="0"/>
    <pivotField showAll="0"/>
    <pivotField showAll="0"/>
    <pivotField showAll="0"/>
    <pivotField numFmtId="164" showAll="0"/>
    <pivotField showAll="0"/>
    <pivotField showAll="0"/>
  </pivotFields>
  <rowFields count="1">
    <field x="2"/>
  </rowFields>
  <rowItems count="9">
    <i>
      <x v="6"/>
    </i>
    <i>
      <x/>
    </i>
    <i>
      <x v="4"/>
    </i>
    <i>
      <x v="3"/>
    </i>
    <i>
      <x v="1"/>
    </i>
    <i>
      <x v="2"/>
    </i>
    <i>
      <x v="7"/>
    </i>
    <i>
      <x v="5"/>
    </i>
    <i t="grand">
      <x/>
    </i>
  </rowItems>
  <colItems count="1">
    <i/>
  </colItems>
  <dataFields count="1">
    <dataField name="Average of customer_rating2" fld="12" subtotal="average" baseField="2" baseItem="6"/>
  </dataFields>
  <formats count="5">
    <format dxfId="42">
      <pivotArea type="all" dataOnly="0" outline="0" fieldPosition="0"/>
    </format>
    <format dxfId="41">
      <pivotArea outline="0" collapsedLevelsAreSubtotals="1" fieldPosition="0"/>
    </format>
    <format dxfId="40">
      <pivotArea field="1" type="button" dataOnly="0" labelOnly="1" outline="0"/>
    </format>
    <format dxfId="39">
      <pivotArea dataOnly="0" labelOnly="1" grandRow="1" outline="0" fieldPosition="0"/>
    </format>
    <format dxfId="38">
      <pivotArea dataOnly="0" labelOnly="1" outline="0" axis="axisValues" fieldPosition="0"/>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E05A07-9BE9-405B-BB3C-8D7087951D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9">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axis="axisRow"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items count="9">
        <item x="5"/>
        <item x="2"/>
        <item x="7"/>
        <item x="6"/>
        <item x="4"/>
        <item x="3"/>
        <item x="1"/>
        <item x="0"/>
        <item t="default"/>
      </items>
    </pivotField>
    <pivotField showAll="0"/>
    <pivotField showAll="0"/>
    <pivotField showAll="0"/>
    <pivotField numFmtId="164" showAll="0"/>
    <pivotField showAll="0"/>
    <pivotField numFmtId="164" showAll="0"/>
    <pivotField numFmtId="14" showAll="0"/>
    <pivotField showAll="0"/>
    <pivotField showAll="0"/>
    <pivotField showAll="0"/>
    <pivotField showAll="0"/>
    <pivotField showAll="0"/>
    <pivotField showAll="0"/>
    <pivotField dataField="1" numFmtId="164" showAll="0"/>
    <pivotField showAll="0"/>
    <pivotField showAll="0"/>
  </pivotFields>
  <rowFields count="1">
    <field x="1"/>
  </rowFields>
  <rowItems count="7">
    <i>
      <x v="3"/>
    </i>
    <i>
      <x v="4"/>
    </i>
    <i>
      <x v="2"/>
    </i>
    <i>
      <x v="1"/>
    </i>
    <i>
      <x v="5"/>
    </i>
    <i>
      <x/>
    </i>
    <i t="grand">
      <x/>
    </i>
  </rowItems>
  <colItems count="1">
    <i/>
  </colItems>
  <dataFields count="1">
    <dataField name="Sum of Total Asset Value" fld="16" baseField="0" baseItem="0" numFmtId="164"/>
  </dataFields>
  <formats count="6">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C702309A-3D10-4E5E-99DC-5EF59326CCF9}" sourceName="product_id">
  <pivotTables>
    <pivotTable tabId="3" name="PivotTable3"/>
    <pivotTable tabId="3" name="PivotTable1"/>
    <pivotTable tabId="3" name="PivotTable2"/>
  </pivotTables>
  <data>
    <tabular pivotCacheId="485366345">
      <items count="217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F76EC8-18E9-4B18-BC51-C8D2F29A7F41}" sourceName="category">
  <pivotTables>
    <pivotTable tabId="3" name="PivotTable3"/>
    <pivotTable tabId="3" name="PivotTable1"/>
    <pivotTable tabId="3" name="PivotTable2"/>
  </pivotTables>
  <data>
    <tabular pivotCacheId="485366345">
      <items count="6">
        <i x="2" s="1"/>
        <i x="4"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F2B48E3-4A78-4486-A4A0-6A3688C6DE9B}" sourceName="brand">
  <pivotTables>
    <pivotTable tabId="3" name="PivotTable3"/>
    <pivotTable tabId="3" name="PivotTable1"/>
    <pivotTable tabId="3" name="PivotTable2"/>
  </pivotTables>
  <data>
    <tabular pivotCacheId="485366345">
      <items count="8">
        <i x="5" s="1"/>
        <i x="2" s="1"/>
        <i x="7" s="1"/>
        <i x="6"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CF71CDA2-DC2D-4828-97DA-51E77D3DD416}" cache="Slicer_product_id" caption="product_id" rowHeight="241300"/>
  <slicer name="category" xr10:uid="{9C86CF38-308F-43C9-87E7-3BA9D9FCFE3C}" cache="Slicer_category" caption="category" startItem="3" rowHeight="241300"/>
  <slicer name="brand" xr10:uid="{15BE04D6-C2BC-4B30-8D4C-FE2104C164A4}" cache="Slicer_brand" caption="br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97913-7ADB-4204-A9FF-71E89A8172E3}" name="Table1" displayName="Table1" ref="A1:AB2177" totalsRowShown="0">
  <autoFilter ref="A1:AB2177" xr:uid="{14E97913-7ADB-4204-A9FF-71E89A8172E3}"/>
  <tableColumns count="28">
    <tableColumn id="1" xr3:uid="{1691BA0E-09A4-425F-81F8-17A1D6E451FC}" name="product_id"/>
    <tableColumn id="2" xr3:uid="{8B236589-820A-4D35-A939-552EAF9B627A}" name="category"/>
    <tableColumn id="3" xr3:uid="{14680E36-B978-4B75-8459-00FBB0263CEF}" name="brand"/>
    <tableColumn id="4" xr3:uid="{FC0A0ED3-5CE7-4316-B0A5-36F871615660}" name="season"/>
    <tableColumn id="5" xr3:uid="{A31D607C-10DD-4DEC-8FFD-BC957C3D2C71}" name="size" dataDxfId="56"/>
    <tableColumn id="6" xr3:uid="{546EDF96-EEA5-433D-BFCF-066918E32A3D}" name="color"/>
    <tableColumn id="7" xr3:uid="{62706CFB-7F5B-4DFD-8395-119DC4403FBF}" name="original_price" dataDxfId="55"/>
    <tableColumn id="8" xr3:uid="{BF3D160A-92A6-46A5-B5F3-D66CA05E8966}" name="markdown_percentage"/>
    <tableColumn id="9" xr3:uid="{3C91D5E9-78DB-4974-8D3A-CCBE180BC09D}" name="current_price" dataDxfId="54" dataCellStyle="Currency"/>
    <tableColumn id="10" xr3:uid="{2E34C3BA-4D09-4668-9126-B669D0E98BDB}" name="purchase_date" dataDxfId="53"/>
    <tableColumn id="11" xr3:uid="{BFD1457C-C072-4958-8B68-6233FA3A8EA9}" name="stock_quantity"/>
    <tableColumn id="12" xr3:uid="{C42CD07E-B405-499C-8D52-7816CE0DBC0D}" name="custrating"/>
    <tableColumn id="15" xr3:uid="{224E35DD-1654-42C8-A7AD-09A545E4BA9E}" name="customer_rating2" dataDxfId="52">
      <calculatedColumnFormula>IF(L2="null", 3, L2)</calculatedColumnFormula>
    </tableColumn>
    <tableColumn id="13" xr3:uid="{BFCE74C5-51E3-4A32-85F8-64ED0DC11772}" name="is_returned"/>
    <tableColumn id="14" xr3:uid="{1956F06B-79F2-4FBA-A1A1-D2921A9355FD}" name="retresn"/>
    <tableColumn id="17" xr3:uid="{CFEF25F8-AAC9-4841-93E8-328F277F1FCB}" name="return_reason2" dataDxfId="51">
      <calculatedColumnFormula>IF(O2="null", "No Return", O2)</calculatedColumnFormula>
    </tableColumn>
    <tableColumn id="18" xr3:uid="{9BA3E1DD-2BF1-4BD2-87CC-8A054A76C771}" name="Total Asset Value" dataDxfId="28">
      <calculatedColumnFormula>U2 * K2</calculatedColumnFormula>
    </tableColumn>
    <tableColumn id="19" xr3:uid="{5FC1032E-B150-4E21-BEFC-F36B9CD01A59}" name="Pur year" dataDxfId="50">
      <calculatedColumnFormula>YEAR(J2)</calculatedColumnFormula>
    </tableColumn>
    <tableColumn id="20" xr3:uid="{EC6A93C0-0970-4B5A-A888-2330A622755E}" name="Pur month" dataDxfId="31">
      <calculatedColumnFormula>TEXT(J2, "mmmm")</calculatedColumnFormula>
    </tableColumn>
    <tableColumn id="22" xr3:uid="{2F508BBE-23C9-4A53-8E42-6BE12B1091C6}" name="Discount Amount" dataDxfId="30">
      <calculatedColumnFormula>G2 * (H2 / 100)</calculatedColumnFormula>
    </tableColumn>
    <tableColumn id="26" xr3:uid="{16611E60-38C2-4E80-9154-750B15016144}" name="Final Price" dataDxfId="29">
      <calculatedColumnFormula>G2 * (1 - (H2 / 100))</calculatedColumnFormula>
    </tableColumn>
    <tableColumn id="21" xr3:uid="{C5B17617-AE51-47CF-AD37-89CE0ECF1A7A}" name="is_returned22" dataDxfId="49">
      <calculatedColumnFormula>IF(N2=TRUE, 1, 0)</calculatedColumnFormula>
    </tableColumn>
    <tableColumn id="25" xr3:uid="{B0830963-9219-41C3-853E-AB1981E099AA}" name="Replacement Size" dataDxfId="32">
      <calculatedColumnFormula>IF(E2="null", "No Size", E2)</calculatedColumnFormula>
    </tableColumn>
    <tableColumn id="27" xr3:uid="{9F45BB7C-2FA8-4251-87B5-56E323ABAC52}" name="Stock Status" dataDxfId="27">
      <calculatedColumnFormula array="1">_xlfn.IFS(K2 &lt; 10, "Need to Restock", K2 &lt; 20, "Low Stock", K2 &lt; 30, "Stock OK", K2 &gt;= 30, "High Stock")</calculatedColumnFormula>
    </tableColumn>
    <tableColumn id="28" xr3:uid="{5F948D69-5FE8-45B8-B549-B35A60BD8CBC}" name="Movement Status" dataDxfId="26">
      <calculatedColumnFormula array="1">_xlfn.IFS(K2 &lt;= 15, "Fast Moving", K2 &lt;= 35, "Moderate Moving", K2 &gt; 35, "Slow Moving")</calculatedColumnFormula>
    </tableColumn>
    <tableColumn id="29" xr3:uid="{DB2FAF69-1F80-4FCE-A844-2C30FC6C3FB7}" name="Satisfaction Level" dataDxfId="17">
      <calculatedColumnFormula array="1">_xlfn.IFS(M2=5, "Highly Satisfied", M2&gt;=4, "Very Satisfied", M2&gt;=3, "Satisfied", M2&gt;=2, "Neutral", M2&lt;2, "Dissatisfied")</calculatedColumnFormula>
    </tableColumn>
    <tableColumn id="30" xr3:uid="{D80F544F-050C-4544-AC55-D74A95290704}" name="Price Category" dataDxfId="16">
      <calculatedColumnFormula>IF(I2 &gt;= 74.88, "High Value", "Cheap Value")</calculatedColumnFormula>
    </tableColumn>
    <tableColumn id="31" xr3:uid="{2A37AC37-7F8B-4FBC-ABFC-DA93DE7F2011}" name="luxury status" dataDxfId="0">
      <calculatedColumnFormula array="1">_xlfn.IFS(OR(C2="Zara", C2="Mango"), "Luxury Brand", OR(C2="Gap", C2="Forever21"), "Budget Brand", TRUE, "Mid-Market")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5449-F618-418C-B7C3-BD7D37742177}">
  <dimension ref="A1:AE2177"/>
  <sheetViews>
    <sheetView tabSelected="1" topLeftCell="L1" zoomScale="84" zoomScaleNormal="84" workbookViewId="0">
      <selection activeCell="AB3" sqref="AB3"/>
    </sheetView>
  </sheetViews>
  <sheetFormatPr defaultRowHeight="14.5" x14ac:dyDescent="0.35"/>
  <cols>
    <col min="1" max="1" width="12" customWidth="1"/>
    <col min="2" max="2" width="12.6328125" customWidth="1"/>
    <col min="3" max="3" width="10" customWidth="1"/>
    <col min="4" max="4" width="12.1796875" customWidth="1"/>
    <col min="5" max="5" width="6.7265625" customWidth="1"/>
    <col min="7" max="7" width="9.90625" style="4" customWidth="1"/>
    <col min="8" max="8" width="6.08984375" customWidth="1"/>
    <col min="9" max="9" width="10.36328125" style="3" customWidth="1"/>
    <col min="10" max="10" width="11.81640625" style="1" customWidth="1"/>
    <col min="11" max="11" width="6.90625" customWidth="1"/>
    <col min="12" max="12" width="7.1796875" customWidth="1"/>
    <col min="13" max="13" width="8" customWidth="1"/>
    <col min="14" max="14" width="12.54296875" customWidth="1"/>
    <col min="15" max="15" width="6.54296875" customWidth="1"/>
    <col min="16" max="16" width="14.7265625" customWidth="1"/>
    <col min="17" max="17" width="13.36328125" customWidth="1"/>
    <col min="18" max="18" width="7.453125" customWidth="1"/>
    <col min="19" max="19" width="10.36328125" customWidth="1"/>
    <col min="20" max="20" width="8.36328125" style="17" customWidth="1"/>
    <col min="21" max="21" width="8" style="16" customWidth="1"/>
    <col min="22" max="22" width="7.26953125" customWidth="1"/>
    <col min="24" max="24" width="13.81640625" customWidth="1"/>
    <col min="25" max="25" width="15.6328125" customWidth="1"/>
    <col min="26" max="26" width="12" customWidth="1"/>
    <col min="28" max="28" width="10.453125" customWidth="1"/>
  </cols>
  <sheetData>
    <row r="1" spans="1:31" x14ac:dyDescent="0.35">
      <c r="A1" t="s">
        <v>0</v>
      </c>
      <c r="B1" t="s">
        <v>1</v>
      </c>
      <c r="C1" t="s">
        <v>2</v>
      </c>
      <c r="D1" t="s">
        <v>3</v>
      </c>
      <c r="E1" t="s">
        <v>4</v>
      </c>
      <c r="F1" t="s">
        <v>5</v>
      </c>
      <c r="G1" s="4" t="s">
        <v>6</v>
      </c>
      <c r="H1" t="s">
        <v>7</v>
      </c>
      <c r="I1" s="3" t="s">
        <v>8</v>
      </c>
      <c r="J1" s="1" t="s">
        <v>9</v>
      </c>
      <c r="K1" t="s">
        <v>10</v>
      </c>
      <c r="L1" s="2" t="s">
        <v>2232</v>
      </c>
      <c r="M1" t="s">
        <v>2231</v>
      </c>
      <c r="N1" t="s">
        <v>11</v>
      </c>
      <c r="O1" s="2" t="s">
        <v>2234</v>
      </c>
      <c r="P1" t="s">
        <v>2233</v>
      </c>
      <c r="Q1" t="s">
        <v>2235</v>
      </c>
      <c r="R1" t="s">
        <v>2236</v>
      </c>
      <c r="S1" t="s">
        <v>2237</v>
      </c>
      <c r="T1" s="17" t="s">
        <v>2256</v>
      </c>
      <c r="U1" s="17" t="s">
        <v>2265</v>
      </c>
      <c r="V1" s="16" t="s">
        <v>2264</v>
      </c>
      <c r="W1" s="16" t="s">
        <v>2263</v>
      </c>
      <c r="X1" s="16" t="s">
        <v>2266</v>
      </c>
      <c r="Y1" s="16" t="s">
        <v>2267</v>
      </c>
      <c r="Z1" s="16" t="s">
        <v>2268</v>
      </c>
      <c r="AA1" s="16" t="s">
        <v>2279</v>
      </c>
      <c r="AB1" s="16" t="s">
        <v>2283</v>
      </c>
    </row>
    <row r="2" spans="1:31" x14ac:dyDescent="0.35">
      <c r="A2" t="s">
        <v>12</v>
      </c>
      <c r="B2" t="s">
        <v>13</v>
      </c>
      <c r="C2" t="s">
        <v>14</v>
      </c>
      <c r="D2" t="s">
        <v>15</v>
      </c>
      <c r="E2" t="s">
        <v>16</v>
      </c>
      <c r="F2" t="s">
        <v>17</v>
      </c>
      <c r="G2" s="4">
        <v>196.01</v>
      </c>
      <c r="H2">
        <v>0</v>
      </c>
      <c r="I2" s="3">
        <v>196.01</v>
      </c>
      <c r="J2" s="1">
        <v>45843</v>
      </c>
      <c r="K2">
        <v>37</v>
      </c>
      <c r="L2">
        <v>3</v>
      </c>
      <c r="M2">
        <f t="shared" ref="M2:M65" si="0">IF(L2="null", 3, L2)</f>
        <v>3</v>
      </c>
      <c r="N2" t="b">
        <v>0</v>
      </c>
      <c r="O2" t="s">
        <v>2229</v>
      </c>
      <c r="P2" t="str">
        <f t="shared" ref="P2:P65" si="1">IF(O2="null", "No Return", O2)</f>
        <v>No Return</v>
      </c>
      <c r="Q2" s="4">
        <f t="shared" ref="Q2:Q65" si="2">U2 * K2</f>
        <v>7252.37</v>
      </c>
      <c r="R2">
        <f t="shared" ref="R2:R65" si="3">YEAR(J2)</f>
        <v>2025</v>
      </c>
      <c r="S2" s="4" t="str">
        <f t="shared" ref="S2:S65" si="4">TEXT(J2, "mmmm")</f>
        <v>July</v>
      </c>
      <c r="T2" s="17">
        <f t="shared" ref="T2:T65" si="5">G2 * (H2 / 100)</f>
        <v>0</v>
      </c>
      <c r="U2" s="17">
        <f t="shared" ref="U2:U65" si="6">G2 * (1 - (H2 / 100))</f>
        <v>196.01</v>
      </c>
      <c r="V2" s="16">
        <f t="shared" ref="V2:V65" si="7">IF(N2=TRUE, 1, 0)</f>
        <v>0</v>
      </c>
      <c r="W2" s="16" t="str">
        <f t="shared" ref="W2:W65" si="8">IF(E2="null", "No Size", E2)</f>
        <v>XL</v>
      </c>
      <c r="X2" s="16" t="str" cm="1">
        <f t="array" ref="X2">_xlfn.IFS(K2 &lt; 10, "Need to Restock", K2 &lt; 20, "Low Stock", K2 &lt; 30, "Stock OK", K2 &gt;= 30, "High Stock")</f>
        <v>High Stock</v>
      </c>
      <c r="Y2" s="16" t="str" cm="1">
        <f t="array" ref="Y2">_xlfn.IFS(K2 &lt;= 15, "Fast Moving", K2 &lt;= 35, "Moderate Moving", K2 &gt; 35, "Slow Moving")</f>
        <v>Slow Moving</v>
      </c>
      <c r="Z2" s="16" t="str" cm="1">
        <f t="array" ref="Z2">_xlfn.IFS(M2=5, "Highly Satisfied", M2&gt;=4, "Very Satisfied", M2&gt;=3, "Satisfied", M2&gt;=2, "Neutral", M2&lt;2, "Dissatisfied")</f>
        <v>Satisfied</v>
      </c>
      <c r="AA2" s="16" t="str">
        <f t="shared" ref="AA2:AA65" si="9">IF(I2 &gt;= 74.88, "High Value", "Cheap Value")</f>
        <v>High Value</v>
      </c>
      <c r="AB2" s="16" t="str" cm="1">
        <f t="array" ref="AB2">_xlfn.IFS(OR(C2="Zara", C2="Mango"), "Luxury Brand", OR(C2="Gap", C2="Forever21"), "Budget Brand", TRUE, "Mid-Market")</f>
        <v>Luxury Brand</v>
      </c>
    </row>
    <row r="3" spans="1:31" x14ac:dyDescent="0.35">
      <c r="A3" t="s">
        <v>18</v>
      </c>
      <c r="B3" t="s">
        <v>19</v>
      </c>
      <c r="C3" t="s">
        <v>20</v>
      </c>
      <c r="D3" t="s">
        <v>21</v>
      </c>
      <c r="E3" t="s">
        <v>22</v>
      </c>
      <c r="F3" t="s">
        <v>23</v>
      </c>
      <c r="G3" s="4">
        <v>119.64</v>
      </c>
      <c r="H3">
        <v>0</v>
      </c>
      <c r="I3" s="3">
        <v>119.64</v>
      </c>
      <c r="J3" s="1">
        <v>45875</v>
      </c>
      <c r="K3">
        <v>2</v>
      </c>
      <c r="L3">
        <v>2.5</v>
      </c>
      <c r="M3">
        <f t="shared" si="0"/>
        <v>2.5</v>
      </c>
      <c r="N3" t="b">
        <v>0</v>
      </c>
      <c r="O3" t="s">
        <v>2229</v>
      </c>
      <c r="P3" t="str">
        <f t="shared" si="1"/>
        <v>No Return</v>
      </c>
      <c r="Q3" s="4">
        <f t="shared" si="2"/>
        <v>239.28</v>
      </c>
      <c r="R3">
        <f t="shared" si="3"/>
        <v>2025</v>
      </c>
      <c r="S3" s="4" t="str">
        <f t="shared" si="4"/>
        <v>August</v>
      </c>
      <c r="T3" s="17">
        <f t="shared" si="5"/>
        <v>0</v>
      </c>
      <c r="U3" s="17">
        <f t="shared" si="6"/>
        <v>119.64</v>
      </c>
      <c r="V3" s="16">
        <f t="shared" si="7"/>
        <v>0</v>
      </c>
      <c r="W3" s="16" t="str">
        <f t="shared" si="8"/>
        <v>L</v>
      </c>
      <c r="X3" s="16" t="str" cm="1">
        <f t="array" ref="X3">_xlfn.IFS(K3 &lt; 10, "Need to Restock", K3 &lt; 20, "Low Stock", K3 &lt; 30, "Stock OK", K3 &gt;= 30, "High Stock")</f>
        <v>Need to Restock</v>
      </c>
      <c r="Y3" s="16" t="str" cm="1">
        <f t="array" ref="Y3">_xlfn.IFS(K3 &lt;= 15, "Fast Moving", K3 &lt;= 35, "Moderate Moving", K3 &gt; 35, "Slow Moving")</f>
        <v>Fast Moving</v>
      </c>
      <c r="Z3" s="16" t="str" cm="1">
        <f t="array" ref="Z3">_xlfn.IFS(M3=5, "Highly Satisfied", M3&gt;=4, "Very Satisfied", M3&gt;=3, "Satisfied", M3&gt;=2, "Neutral", M3&lt;2, "Dissatisfied")</f>
        <v>Neutral</v>
      </c>
      <c r="AA3" s="16" t="str">
        <f t="shared" si="9"/>
        <v>High Value</v>
      </c>
      <c r="AB3" s="16" t="str" cm="1">
        <f t="array" ref="AB3">_xlfn.IFS(OR(C3="Zara", C3="Mango"), "Luxury Brand", OR(C3="Gap", C3="Forever21"), "Budget Brand", TRUE, "Mid-Market")</f>
        <v>Mid-Market</v>
      </c>
      <c r="AD3" s="18" t="s">
        <v>2230</v>
      </c>
      <c r="AE3" s="18"/>
    </row>
    <row r="4" spans="1:31" x14ac:dyDescent="0.35">
      <c r="A4" t="s">
        <v>24</v>
      </c>
      <c r="B4" t="s">
        <v>25</v>
      </c>
      <c r="C4" t="s">
        <v>20</v>
      </c>
      <c r="D4" t="s">
        <v>21</v>
      </c>
      <c r="E4" t="s">
        <v>2229</v>
      </c>
      <c r="F4" t="s">
        <v>26</v>
      </c>
      <c r="G4" s="4">
        <v>33.799999999999997</v>
      </c>
      <c r="H4">
        <v>0</v>
      </c>
      <c r="I4" s="3">
        <v>33.799999999999997</v>
      </c>
      <c r="J4" s="1">
        <v>45875</v>
      </c>
      <c r="K4">
        <v>22</v>
      </c>
      <c r="L4">
        <v>4.3</v>
      </c>
      <c r="M4">
        <f t="shared" si="0"/>
        <v>4.3</v>
      </c>
      <c r="N4" t="b">
        <v>0</v>
      </c>
      <c r="O4" t="s">
        <v>2229</v>
      </c>
      <c r="P4" t="str">
        <f>IF(O4="null", "No Return", O4)</f>
        <v>No Return</v>
      </c>
      <c r="Q4" s="4">
        <f t="shared" si="2"/>
        <v>743.59999999999991</v>
      </c>
      <c r="R4">
        <f t="shared" si="3"/>
        <v>2025</v>
      </c>
      <c r="S4" s="4" t="str">
        <f t="shared" si="4"/>
        <v>August</v>
      </c>
      <c r="T4" s="17">
        <f t="shared" si="5"/>
        <v>0</v>
      </c>
      <c r="U4" s="17">
        <f t="shared" si="6"/>
        <v>33.799999999999997</v>
      </c>
      <c r="V4" s="16">
        <f t="shared" si="7"/>
        <v>0</v>
      </c>
      <c r="W4" s="16" t="str">
        <f t="shared" si="8"/>
        <v>No Size</v>
      </c>
      <c r="X4" s="16" t="str" cm="1">
        <f t="array" ref="X4">_xlfn.IFS(K4 &lt; 10, "Need to Restock", K4 &lt; 20, "Low Stock", K4 &lt; 30, "Stock OK", K4 &gt;= 30, "High Stock")</f>
        <v>Stock OK</v>
      </c>
      <c r="Y4" s="16" t="str" cm="1">
        <f t="array" ref="Y4">_xlfn.IFS(K4 &lt;= 15, "Fast Moving", K4 &lt;= 35, "Moderate Moving", K4 &gt; 35, "Slow Moving")</f>
        <v>Moderate Moving</v>
      </c>
      <c r="Z4" s="16" t="str" cm="1">
        <f t="array" ref="Z4">_xlfn.IFS(M4=5, "Highly Satisfied", M4&gt;=4, "Very Satisfied", M4&gt;=3, "Satisfied", M4&gt;=2, "Neutral", M4&lt;2, "Dissatisfied")</f>
        <v>Very Satisfied</v>
      </c>
      <c r="AA4" s="16" t="str">
        <f t="shared" si="9"/>
        <v>Cheap Value</v>
      </c>
      <c r="AB4" s="16" t="str" cm="1">
        <f t="array" ref="AB4">_xlfn.IFS(OR(C4="Zara", C4="Mango"), "Luxury Brand", OR(C4="Gap", C4="Forever21"), "Budget Brand", TRUE, "Mid-Market")</f>
        <v>Mid-Market</v>
      </c>
      <c r="AD4" s="6">
        <f>MEDIAN(L2:L2177)</f>
        <v>3</v>
      </c>
    </row>
    <row r="5" spans="1:31" x14ac:dyDescent="0.35">
      <c r="A5" t="s">
        <v>27</v>
      </c>
      <c r="B5" t="s">
        <v>28</v>
      </c>
      <c r="C5" t="s">
        <v>20</v>
      </c>
      <c r="D5" t="s">
        <v>15</v>
      </c>
      <c r="E5" t="s">
        <v>16</v>
      </c>
      <c r="F5" t="s">
        <v>26</v>
      </c>
      <c r="G5" s="4">
        <v>75.36</v>
      </c>
      <c r="H5">
        <v>0</v>
      </c>
      <c r="I5" s="3">
        <v>75.36</v>
      </c>
      <c r="J5" s="1">
        <v>45845</v>
      </c>
      <c r="K5">
        <v>48</v>
      </c>
      <c r="L5">
        <v>2.6</v>
      </c>
      <c r="M5">
        <f t="shared" si="0"/>
        <v>2.6</v>
      </c>
      <c r="N5" t="b">
        <v>0</v>
      </c>
      <c r="O5" t="s">
        <v>2229</v>
      </c>
      <c r="P5" t="str">
        <f t="shared" si="1"/>
        <v>No Return</v>
      </c>
      <c r="Q5" s="4">
        <f t="shared" si="2"/>
        <v>3617.2799999999997</v>
      </c>
      <c r="R5">
        <f t="shared" si="3"/>
        <v>2025</v>
      </c>
      <c r="S5" s="4" t="str">
        <f t="shared" si="4"/>
        <v>July</v>
      </c>
      <c r="T5" s="17">
        <f t="shared" si="5"/>
        <v>0</v>
      </c>
      <c r="U5" s="17">
        <f t="shared" si="6"/>
        <v>75.36</v>
      </c>
      <c r="V5" s="16">
        <f t="shared" si="7"/>
        <v>0</v>
      </c>
      <c r="W5" s="16" t="str">
        <f t="shared" si="8"/>
        <v>XL</v>
      </c>
      <c r="X5" s="16" t="str" cm="1">
        <f t="array" ref="X5">_xlfn.IFS(K5 &lt; 10, "Need to Restock", K5 &lt; 20, "Low Stock", K5 &lt; 30, "Stock OK", K5 &gt;= 30, "High Stock")</f>
        <v>High Stock</v>
      </c>
      <c r="Y5" s="16" t="str" cm="1">
        <f t="array" ref="Y5">_xlfn.IFS(K5 &lt;= 15, "Fast Moving", K5 &lt;= 35, "Moderate Moving", K5 &gt; 35, "Slow Moving")</f>
        <v>Slow Moving</v>
      </c>
      <c r="Z5" s="16" t="str" cm="1">
        <f t="array" ref="Z5">_xlfn.IFS(M5=5, "Highly Satisfied", M5&gt;=4, "Very Satisfied", M5&gt;=3, "Satisfied", M5&gt;=2, "Neutral", M5&lt;2, "Dissatisfied")</f>
        <v>Neutral</v>
      </c>
      <c r="AA5" s="16" t="str">
        <f t="shared" si="9"/>
        <v>High Value</v>
      </c>
      <c r="AB5" s="16" t="str" cm="1">
        <f t="array" ref="AB5">_xlfn.IFS(OR(C5="Zara", C5="Mango"), "Luxury Brand", OR(C5="Gap", C5="Forever21"), "Budget Brand", TRUE, "Mid-Market")</f>
        <v>Mid-Market</v>
      </c>
    </row>
    <row r="6" spans="1:31" x14ac:dyDescent="0.35">
      <c r="A6" t="s">
        <v>29</v>
      </c>
      <c r="B6" t="s">
        <v>19</v>
      </c>
      <c r="C6" t="s">
        <v>30</v>
      </c>
      <c r="D6" t="s">
        <v>21</v>
      </c>
      <c r="E6" t="s">
        <v>16</v>
      </c>
      <c r="F6" t="s">
        <v>26</v>
      </c>
      <c r="G6" s="4">
        <v>105.02</v>
      </c>
      <c r="H6">
        <v>0</v>
      </c>
      <c r="I6" s="3">
        <v>105.02</v>
      </c>
      <c r="J6" s="1">
        <v>45875</v>
      </c>
      <c r="K6">
        <v>10</v>
      </c>
      <c r="L6" t="s">
        <v>2229</v>
      </c>
      <c r="M6">
        <f t="shared" si="0"/>
        <v>3</v>
      </c>
      <c r="N6" t="b">
        <v>0</v>
      </c>
      <c r="O6" t="s">
        <v>2229</v>
      </c>
      <c r="P6" t="str">
        <f t="shared" si="1"/>
        <v>No Return</v>
      </c>
      <c r="Q6" s="4">
        <f t="shared" si="2"/>
        <v>1050.2</v>
      </c>
      <c r="R6">
        <f t="shared" si="3"/>
        <v>2025</v>
      </c>
      <c r="S6" s="4" t="str">
        <f t="shared" si="4"/>
        <v>August</v>
      </c>
      <c r="T6" s="17">
        <f t="shared" si="5"/>
        <v>0</v>
      </c>
      <c r="U6" s="17">
        <f t="shared" si="6"/>
        <v>105.02</v>
      </c>
      <c r="V6" s="16">
        <f t="shared" si="7"/>
        <v>0</v>
      </c>
      <c r="W6" s="16" t="str">
        <f t="shared" si="8"/>
        <v>XL</v>
      </c>
      <c r="X6" s="16" t="str" cm="1">
        <f t="array" ref="X6">_xlfn.IFS(K6 &lt; 10, "Need to Restock", K6 &lt; 20, "Low Stock", K6 &lt; 30, "Stock OK", K6 &gt;= 30, "High Stock")</f>
        <v>Low Stock</v>
      </c>
      <c r="Y6" s="16" t="str" cm="1">
        <f t="array" ref="Y6">_xlfn.IFS(K6 &lt;= 15, "Fast Moving", K6 &lt;= 35, "Moderate Moving", K6 &gt; 35, "Slow Moving")</f>
        <v>Fast Moving</v>
      </c>
      <c r="Z6" s="16" t="str" cm="1">
        <f t="array" ref="Z6">_xlfn.IFS(M6=5, "Highly Satisfied", M6&gt;=4, "Very Satisfied", M6&gt;=3, "Satisfied", M6&gt;=2, "Neutral", M6&lt;2, "Dissatisfied")</f>
        <v>Satisfied</v>
      </c>
      <c r="AA6" s="16" t="str">
        <f t="shared" si="9"/>
        <v>High Value</v>
      </c>
      <c r="AB6" s="16" t="str" cm="1">
        <f t="array" ref="AB6">_xlfn.IFS(OR(C6="Zara", C6="Mango"), "Luxury Brand", OR(C6="Gap", C6="Forever21"), "Budget Brand", TRUE, "Mid-Market")</f>
        <v>Mid-Market</v>
      </c>
      <c r="AD6" s="18" t="s">
        <v>2238</v>
      </c>
      <c r="AE6" s="18"/>
    </row>
    <row r="7" spans="1:31" x14ac:dyDescent="0.35">
      <c r="A7" t="s">
        <v>31</v>
      </c>
      <c r="B7" t="s">
        <v>25</v>
      </c>
      <c r="C7" t="s">
        <v>14</v>
      </c>
      <c r="D7" t="s">
        <v>32</v>
      </c>
      <c r="E7" t="s">
        <v>2229</v>
      </c>
      <c r="F7" t="s">
        <v>33</v>
      </c>
      <c r="G7" s="4">
        <v>35.03</v>
      </c>
      <c r="H7">
        <v>35.4</v>
      </c>
      <c r="I7" s="3">
        <v>22.63</v>
      </c>
      <c r="J7" s="1">
        <v>45875</v>
      </c>
      <c r="K7">
        <v>38</v>
      </c>
      <c r="L7">
        <v>2.9</v>
      </c>
      <c r="M7">
        <f t="shared" si="0"/>
        <v>2.9</v>
      </c>
      <c r="N7" t="b">
        <v>1</v>
      </c>
      <c r="O7" t="s">
        <v>34</v>
      </c>
      <c r="P7" t="str">
        <f>IF(O7="null", "No Return", O7)</f>
        <v>Color Mismatch</v>
      </c>
      <c r="Q7" s="4">
        <f t="shared" si="2"/>
        <v>859.91644000000008</v>
      </c>
      <c r="R7">
        <f t="shared" si="3"/>
        <v>2025</v>
      </c>
      <c r="S7" s="4" t="str">
        <f t="shared" si="4"/>
        <v>August</v>
      </c>
      <c r="T7" s="17">
        <f t="shared" si="5"/>
        <v>12.40062</v>
      </c>
      <c r="U7" s="17">
        <f t="shared" si="6"/>
        <v>22.629380000000001</v>
      </c>
      <c r="V7" s="16">
        <f t="shared" si="7"/>
        <v>1</v>
      </c>
      <c r="W7" s="16" t="str">
        <f t="shared" si="8"/>
        <v>No Size</v>
      </c>
      <c r="X7" s="16" t="str" cm="1">
        <f t="array" ref="X7">_xlfn.IFS(K7 &lt; 10, "Need to Restock", K7 &lt; 20, "Low Stock", K7 &lt; 30, "Stock OK", K7 &gt;= 30, "High Stock")</f>
        <v>High Stock</v>
      </c>
      <c r="Y7" s="16" t="str" cm="1">
        <f t="array" ref="Y7">_xlfn.IFS(K7 &lt;= 15, "Fast Moving", K7 &lt;= 35, "Moderate Moving", K7 &gt; 35, "Slow Moving")</f>
        <v>Slow Moving</v>
      </c>
      <c r="Z7" s="16" t="str" cm="1">
        <f t="array" ref="Z7">_xlfn.IFS(M7=5, "Highly Satisfied", M7&gt;=4, "Very Satisfied", M7&gt;=3, "Satisfied", M7&gt;=2, "Neutral", M7&lt;2, "Dissatisfied")</f>
        <v>Neutral</v>
      </c>
      <c r="AA7" s="16" t="str">
        <f t="shared" si="9"/>
        <v>Cheap Value</v>
      </c>
      <c r="AB7" s="16" t="str" cm="1">
        <f t="array" ref="AB7">_xlfn.IFS(OR(C7="Zara", C7="Mango"), "Luxury Brand", OR(C7="Gap", C7="Forever21"), "Budget Brand", TRUE, "Mid-Market")</f>
        <v>Luxury Brand</v>
      </c>
    </row>
    <row r="8" spans="1:31" x14ac:dyDescent="0.35">
      <c r="A8" t="s">
        <v>35</v>
      </c>
      <c r="B8" t="s">
        <v>36</v>
      </c>
      <c r="C8" t="s">
        <v>14</v>
      </c>
      <c r="D8" t="s">
        <v>15</v>
      </c>
      <c r="E8" t="s">
        <v>37</v>
      </c>
      <c r="F8" t="s">
        <v>38</v>
      </c>
      <c r="G8" s="4">
        <v>53.83</v>
      </c>
      <c r="H8">
        <v>54.5</v>
      </c>
      <c r="I8" s="3">
        <v>24.49</v>
      </c>
      <c r="J8" s="1">
        <v>45594</v>
      </c>
      <c r="K8">
        <v>38</v>
      </c>
      <c r="L8">
        <v>2.6</v>
      </c>
      <c r="M8">
        <f t="shared" si="0"/>
        <v>2.6</v>
      </c>
      <c r="N8" t="b">
        <v>0</v>
      </c>
      <c r="O8" t="s">
        <v>2229</v>
      </c>
      <c r="P8" t="str">
        <f t="shared" si="1"/>
        <v>No Return</v>
      </c>
      <c r="Q8" s="4">
        <f t="shared" si="2"/>
        <v>930.72069999999985</v>
      </c>
      <c r="R8">
        <f t="shared" si="3"/>
        <v>2024</v>
      </c>
      <c r="S8" s="4" t="str">
        <f t="shared" si="4"/>
        <v>October</v>
      </c>
      <c r="T8" s="17">
        <f t="shared" si="5"/>
        <v>29.337350000000001</v>
      </c>
      <c r="U8" s="17">
        <f t="shared" si="6"/>
        <v>24.492649999999998</v>
      </c>
      <c r="V8" s="16">
        <f t="shared" si="7"/>
        <v>0</v>
      </c>
      <c r="W8" s="16" t="str">
        <f t="shared" si="8"/>
        <v>S</v>
      </c>
      <c r="X8" s="16" t="str" cm="1">
        <f t="array" ref="X8">_xlfn.IFS(K8 &lt; 10, "Need to Restock", K8 &lt; 20, "Low Stock", K8 &lt; 30, "Stock OK", K8 &gt;= 30, "High Stock")</f>
        <v>High Stock</v>
      </c>
      <c r="Y8" s="16" t="str" cm="1">
        <f t="array" ref="Y8">_xlfn.IFS(K8 &lt;= 15, "Fast Moving", K8 &lt;= 35, "Moderate Moving", K8 &gt; 35, "Slow Moving")</f>
        <v>Slow Moving</v>
      </c>
      <c r="Z8" s="16" t="str" cm="1">
        <f t="array" ref="Z8">_xlfn.IFS(M8=5, "Highly Satisfied", M8&gt;=4, "Very Satisfied", M8&gt;=3, "Satisfied", M8&gt;=2, "Neutral", M8&lt;2, "Dissatisfied")</f>
        <v>Neutral</v>
      </c>
      <c r="AA8" s="16" t="str">
        <f t="shared" si="9"/>
        <v>Cheap Value</v>
      </c>
      <c r="AB8" s="16" t="str" cm="1">
        <f t="array" ref="AB8">_xlfn.IFS(OR(C8="Zara", C8="Mango"), "Luxury Brand", OR(C8="Gap", C8="Forever21"), "Budget Brand", TRUE, "Mid-Market")</f>
        <v>Luxury Brand</v>
      </c>
      <c r="AD8" s="6" t="s">
        <v>13</v>
      </c>
      <c r="AE8" s="5">
        <f>SUMIF(B:B, "Outerwear", Q:Q)</f>
        <v>1220520.5709300002</v>
      </c>
    </row>
    <row r="9" spans="1:31" x14ac:dyDescent="0.35">
      <c r="A9" t="s">
        <v>39</v>
      </c>
      <c r="B9" t="s">
        <v>40</v>
      </c>
      <c r="C9" t="s">
        <v>41</v>
      </c>
      <c r="D9" t="s">
        <v>21</v>
      </c>
      <c r="E9" t="s">
        <v>16</v>
      </c>
      <c r="F9" t="s">
        <v>42</v>
      </c>
      <c r="G9" s="4">
        <v>91.55</v>
      </c>
      <c r="H9">
        <v>22.1</v>
      </c>
      <c r="I9" s="3">
        <v>71.319999999999993</v>
      </c>
      <c r="J9" s="1">
        <v>45875</v>
      </c>
      <c r="K9">
        <v>47</v>
      </c>
      <c r="L9">
        <v>1.6</v>
      </c>
      <c r="M9">
        <f t="shared" si="0"/>
        <v>1.6</v>
      </c>
      <c r="N9" t="b">
        <v>0</v>
      </c>
      <c r="O9" t="s">
        <v>2229</v>
      </c>
      <c r="P9" t="str">
        <f t="shared" si="1"/>
        <v>No Return</v>
      </c>
      <c r="Q9" s="4">
        <f t="shared" si="2"/>
        <v>3351.9201499999999</v>
      </c>
      <c r="R9">
        <f t="shared" si="3"/>
        <v>2025</v>
      </c>
      <c r="S9" s="4" t="str">
        <f t="shared" si="4"/>
        <v>August</v>
      </c>
      <c r="T9" s="17">
        <f t="shared" si="5"/>
        <v>20.23255</v>
      </c>
      <c r="U9" s="17">
        <f t="shared" si="6"/>
        <v>71.317449999999994</v>
      </c>
      <c r="V9" s="16">
        <f t="shared" si="7"/>
        <v>0</v>
      </c>
      <c r="W9" s="16" t="str">
        <f t="shared" si="8"/>
        <v>XL</v>
      </c>
      <c r="X9" s="16" t="str" cm="1">
        <f t="array" ref="X9">_xlfn.IFS(K9 &lt; 10, "Need to Restock", K9 &lt; 20, "Low Stock", K9 &lt; 30, "Stock OK", K9 &gt;= 30, "High Stock")</f>
        <v>High Stock</v>
      </c>
      <c r="Y9" s="16" t="str" cm="1">
        <f t="array" ref="Y9">_xlfn.IFS(K9 &lt;= 15, "Fast Moving", K9 &lt;= 35, "Moderate Moving", K9 &gt; 35, "Slow Moving")</f>
        <v>Slow Moving</v>
      </c>
      <c r="Z9" s="16" t="str" cm="1">
        <f t="array" ref="Z9">_xlfn.IFS(M9=5, "Highly Satisfied", M9&gt;=4, "Very Satisfied", M9&gt;=3, "Satisfied", M9&gt;=2, "Neutral", M9&lt;2, "Dissatisfied")</f>
        <v>Dissatisfied</v>
      </c>
      <c r="AA9" s="16" t="str">
        <f t="shared" si="9"/>
        <v>Cheap Value</v>
      </c>
      <c r="AB9" s="16" t="str" cm="1">
        <f t="array" ref="AB9">_xlfn.IFS(OR(C9="Zara", C9="Mango"), "Luxury Brand", OR(C9="Gap", C9="Forever21"), "Budget Brand", TRUE, "Mid-Market")</f>
        <v>Luxury Brand</v>
      </c>
      <c r="AD9" s="6" t="s">
        <v>28</v>
      </c>
      <c r="AE9" s="5">
        <f>SUMIF(B:B, "Shoes", Q:Q)</f>
        <v>1018224.8942999996</v>
      </c>
    </row>
    <row r="10" spans="1:31" x14ac:dyDescent="0.35">
      <c r="A10" t="s">
        <v>43</v>
      </c>
      <c r="B10" t="s">
        <v>13</v>
      </c>
      <c r="C10" t="s">
        <v>20</v>
      </c>
      <c r="D10" t="s">
        <v>15</v>
      </c>
      <c r="E10" t="s">
        <v>16</v>
      </c>
      <c r="F10" t="s">
        <v>44</v>
      </c>
      <c r="G10" s="4">
        <v>227.73</v>
      </c>
      <c r="H10">
        <v>12.8</v>
      </c>
      <c r="I10" s="3">
        <v>198.58</v>
      </c>
      <c r="J10" s="1">
        <v>45740</v>
      </c>
      <c r="K10">
        <v>14</v>
      </c>
      <c r="L10" t="s">
        <v>2229</v>
      </c>
      <c r="M10">
        <f t="shared" si="0"/>
        <v>3</v>
      </c>
      <c r="N10" t="b">
        <v>0</v>
      </c>
      <c r="O10" t="s">
        <v>2229</v>
      </c>
      <c r="P10" t="str">
        <f t="shared" si="1"/>
        <v>No Return</v>
      </c>
      <c r="Q10" s="4">
        <f t="shared" si="2"/>
        <v>2780.1278400000001</v>
      </c>
      <c r="R10">
        <f t="shared" si="3"/>
        <v>2025</v>
      </c>
      <c r="S10" s="4" t="str">
        <f t="shared" si="4"/>
        <v>March</v>
      </c>
      <c r="T10" s="17">
        <f t="shared" si="5"/>
        <v>29.149439999999998</v>
      </c>
      <c r="U10" s="17">
        <f t="shared" si="6"/>
        <v>198.58055999999999</v>
      </c>
      <c r="V10" s="16">
        <f t="shared" si="7"/>
        <v>0</v>
      </c>
      <c r="W10" s="16" t="str">
        <f t="shared" si="8"/>
        <v>XL</v>
      </c>
      <c r="X10" s="16" t="str" cm="1">
        <f t="array" ref="X10">_xlfn.IFS(K10 &lt; 10, "Need to Restock", K10 &lt; 20, "Low Stock", K10 &lt; 30, "Stock OK", K10 &gt;= 30, "High Stock")</f>
        <v>Low Stock</v>
      </c>
      <c r="Y10" s="16" t="str" cm="1">
        <f t="array" ref="Y10">_xlfn.IFS(K10 &lt;= 15, "Fast Moving", K10 &lt;= 35, "Moderate Moving", K10 &gt; 35, "Slow Moving")</f>
        <v>Fast Moving</v>
      </c>
      <c r="Z10" s="16" t="str" cm="1">
        <f t="array" ref="Z10">_xlfn.IFS(M10=5, "Highly Satisfied", M10&gt;=4, "Very Satisfied", M10&gt;=3, "Satisfied", M10&gt;=2, "Neutral", M10&lt;2, "Dissatisfied")</f>
        <v>Satisfied</v>
      </c>
      <c r="AA10" s="16" t="str">
        <f t="shared" si="9"/>
        <v>High Value</v>
      </c>
      <c r="AB10" s="16" t="str" cm="1">
        <f t="array" ref="AB10">_xlfn.IFS(OR(C10="Zara", C10="Mango"), "Luxury Brand", OR(C10="Gap", C10="Forever21"), "Budget Brand", TRUE, "Mid-Market")</f>
        <v>Mid-Market</v>
      </c>
      <c r="AD10" s="6" t="s">
        <v>19</v>
      </c>
      <c r="AE10" s="5">
        <f>SUMIF(B:B, "Tops", Q:Q)</f>
        <v>578237.05262000044</v>
      </c>
    </row>
    <row r="11" spans="1:31" x14ac:dyDescent="0.35">
      <c r="A11" t="s">
        <v>45</v>
      </c>
      <c r="B11" t="s">
        <v>13</v>
      </c>
      <c r="C11" t="s">
        <v>46</v>
      </c>
      <c r="D11" t="s">
        <v>32</v>
      </c>
      <c r="E11" t="s">
        <v>47</v>
      </c>
      <c r="F11" t="s">
        <v>23</v>
      </c>
      <c r="G11" s="4">
        <v>248.41</v>
      </c>
      <c r="H11">
        <v>10.9</v>
      </c>
      <c r="I11" s="3">
        <v>221.33</v>
      </c>
      <c r="J11" s="1">
        <v>45875</v>
      </c>
      <c r="K11">
        <v>37</v>
      </c>
      <c r="L11" t="s">
        <v>2229</v>
      </c>
      <c r="M11">
        <f t="shared" si="0"/>
        <v>3</v>
      </c>
      <c r="N11" t="b">
        <v>0</v>
      </c>
      <c r="O11" t="s">
        <v>2229</v>
      </c>
      <c r="P11" t="str">
        <f t="shared" si="1"/>
        <v>No Return</v>
      </c>
      <c r="Q11" s="4">
        <f t="shared" si="2"/>
        <v>8189.3324700000003</v>
      </c>
      <c r="R11">
        <f t="shared" si="3"/>
        <v>2025</v>
      </c>
      <c r="S11" s="4" t="str">
        <f t="shared" si="4"/>
        <v>August</v>
      </c>
      <c r="T11" s="17">
        <f t="shared" si="5"/>
        <v>27.076689999999999</v>
      </c>
      <c r="U11" s="17">
        <f t="shared" si="6"/>
        <v>221.33331000000001</v>
      </c>
      <c r="V11" s="16">
        <f t="shared" si="7"/>
        <v>0</v>
      </c>
      <c r="W11" s="16" t="str">
        <f t="shared" si="8"/>
        <v>XXL</v>
      </c>
      <c r="X11" s="16" t="str" cm="1">
        <f t="array" ref="X11">_xlfn.IFS(K11 &lt; 10, "Need to Restock", K11 &lt; 20, "Low Stock", K11 &lt; 30, "Stock OK", K11 &gt;= 30, "High Stock")</f>
        <v>High Stock</v>
      </c>
      <c r="Y11" s="16" t="str" cm="1">
        <f t="array" ref="Y11">_xlfn.IFS(K11 &lt;= 15, "Fast Moving", K11 &lt;= 35, "Moderate Moving", K11 &gt; 35, "Slow Moving")</f>
        <v>Slow Moving</v>
      </c>
      <c r="Z11" s="16" t="str" cm="1">
        <f t="array" ref="Z11">_xlfn.IFS(M11=5, "Highly Satisfied", M11&gt;=4, "Very Satisfied", M11&gt;=3, "Satisfied", M11&gt;=2, "Neutral", M11&lt;2, "Dissatisfied")</f>
        <v>Satisfied</v>
      </c>
      <c r="AA11" s="16" t="str">
        <f t="shared" si="9"/>
        <v>High Value</v>
      </c>
      <c r="AB11" s="16" t="str" cm="1">
        <f t="array" ref="AB11">_xlfn.IFS(OR(C11="Zara", C11="Mango"), "Luxury Brand", OR(C11="Gap", C11="Forever21"), "Budget Brand", TRUE, "Mid-Market")</f>
        <v>Mid-Market</v>
      </c>
      <c r="AD11" s="6" t="s">
        <v>25</v>
      </c>
      <c r="AE11" s="5">
        <f>SUMIF(B:B, "Accessories", Q:Q)</f>
        <v>447896.79754</v>
      </c>
    </row>
    <row r="12" spans="1:31" x14ac:dyDescent="0.35">
      <c r="A12" t="s">
        <v>48</v>
      </c>
      <c r="B12" t="s">
        <v>19</v>
      </c>
      <c r="C12" t="s">
        <v>41</v>
      </c>
      <c r="D12" t="s">
        <v>15</v>
      </c>
      <c r="E12" t="s">
        <v>22</v>
      </c>
      <c r="F12" t="s">
        <v>26</v>
      </c>
      <c r="G12" s="4">
        <v>116.84</v>
      </c>
      <c r="H12">
        <v>0</v>
      </c>
      <c r="I12" s="3">
        <v>116.84</v>
      </c>
      <c r="J12" s="1">
        <v>45772</v>
      </c>
      <c r="K12">
        <v>3</v>
      </c>
      <c r="L12">
        <v>4.4000000000000004</v>
      </c>
      <c r="M12">
        <f t="shared" si="0"/>
        <v>4.4000000000000004</v>
      </c>
      <c r="N12" t="b">
        <v>0</v>
      </c>
      <c r="O12" t="s">
        <v>2229</v>
      </c>
      <c r="P12" t="str">
        <f t="shared" si="1"/>
        <v>No Return</v>
      </c>
      <c r="Q12" s="4">
        <f t="shared" si="2"/>
        <v>350.52</v>
      </c>
      <c r="R12">
        <f t="shared" si="3"/>
        <v>2025</v>
      </c>
      <c r="S12" s="4" t="str">
        <f t="shared" si="4"/>
        <v>April</v>
      </c>
      <c r="T12" s="17">
        <f t="shared" si="5"/>
        <v>0</v>
      </c>
      <c r="U12" s="17">
        <f t="shared" si="6"/>
        <v>116.84</v>
      </c>
      <c r="V12" s="16">
        <f t="shared" si="7"/>
        <v>0</v>
      </c>
      <c r="W12" s="16" t="str">
        <f t="shared" si="8"/>
        <v>L</v>
      </c>
      <c r="X12" s="16" t="str" cm="1">
        <f t="array" ref="X12">_xlfn.IFS(K12 &lt; 10, "Need to Restock", K12 &lt; 20, "Low Stock", K12 &lt; 30, "Stock OK", K12 &gt;= 30, "High Stock")</f>
        <v>Need to Restock</v>
      </c>
      <c r="Y12" s="16" t="str" cm="1">
        <f t="array" ref="Y12">_xlfn.IFS(K12 &lt;= 15, "Fast Moving", K12 &lt;= 35, "Moderate Moving", K12 &gt; 35, "Slow Moving")</f>
        <v>Fast Moving</v>
      </c>
      <c r="Z12" s="16" t="str" cm="1">
        <f t="array" ref="Z12">_xlfn.IFS(M12=5, "Highly Satisfied", M12&gt;=4, "Very Satisfied", M12&gt;=3, "Satisfied", M12&gt;=2, "Neutral", M12&lt;2, "Dissatisfied")</f>
        <v>Very Satisfied</v>
      </c>
      <c r="AA12" s="16" t="str">
        <f t="shared" si="9"/>
        <v>High Value</v>
      </c>
      <c r="AB12" s="16" t="str" cm="1">
        <f t="array" ref="AB12">_xlfn.IFS(OR(C12="Zara", C12="Mango"), "Luxury Brand", OR(C12="Gap", C12="Forever21"), "Budget Brand", TRUE, "Mid-Market")</f>
        <v>Luxury Brand</v>
      </c>
      <c r="AD12" s="6" t="s">
        <v>36</v>
      </c>
      <c r="AE12" s="5">
        <f>SUMIF(B:B, "Bottoms", Q:Q)</f>
        <v>581265.88113999972</v>
      </c>
    </row>
    <row r="13" spans="1:31" x14ac:dyDescent="0.35">
      <c r="A13" t="s">
        <v>49</v>
      </c>
      <c r="B13" t="s">
        <v>28</v>
      </c>
      <c r="C13" t="s">
        <v>20</v>
      </c>
      <c r="D13" t="s">
        <v>21</v>
      </c>
      <c r="E13" t="s">
        <v>37</v>
      </c>
      <c r="F13" t="s">
        <v>42</v>
      </c>
      <c r="G13" s="4">
        <v>146.97999999999999</v>
      </c>
      <c r="H13">
        <v>0</v>
      </c>
      <c r="I13" s="3">
        <v>146.97999999999999</v>
      </c>
      <c r="J13" s="1">
        <v>45875</v>
      </c>
      <c r="K13">
        <v>2</v>
      </c>
      <c r="L13">
        <v>3.4</v>
      </c>
      <c r="M13">
        <f t="shared" si="0"/>
        <v>3.4</v>
      </c>
      <c r="N13" t="b">
        <v>0</v>
      </c>
      <c r="O13" t="s">
        <v>2229</v>
      </c>
      <c r="P13" t="str">
        <f t="shared" si="1"/>
        <v>No Return</v>
      </c>
      <c r="Q13" s="4">
        <f t="shared" si="2"/>
        <v>293.95999999999998</v>
      </c>
      <c r="R13">
        <f t="shared" si="3"/>
        <v>2025</v>
      </c>
      <c r="S13" s="4" t="str">
        <f t="shared" si="4"/>
        <v>August</v>
      </c>
      <c r="T13" s="17">
        <f t="shared" si="5"/>
        <v>0</v>
      </c>
      <c r="U13" s="17">
        <f t="shared" si="6"/>
        <v>146.97999999999999</v>
      </c>
      <c r="V13" s="16">
        <f t="shared" si="7"/>
        <v>0</v>
      </c>
      <c r="W13" s="16" t="str">
        <f t="shared" si="8"/>
        <v>S</v>
      </c>
      <c r="X13" s="16" t="str" cm="1">
        <f t="array" ref="X13">_xlfn.IFS(K13 &lt; 10, "Need to Restock", K13 &lt; 20, "Low Stock", K13 &lt; 30, "Stock OK", K13 &gt;= 30, "High Stock")</f>
        <v>Need to Restock</v>
      </c>
      <c r="Y13" s="16" t="str" cm="1">
        <f t="array" ref="Y13">_xlfn.IFS(K13 &lt;= 15, "Fast Moving", K13 &lt;= 35, "Moderate Moving", K13 &gt; 35, "Slow Moving")</f>
        <v>Fast Moving</v>
      </c>
      <c r="Z13" s="16" t="str" cm="1">
        <f t="array" ref="Z13">_xlfn.IFS(M13=5, "Highly Satisfied", M13&gt;=4, "Very Satisfied", M13&gt;=3, "Satisfied", M13&gt;=2, "Neutral", M13&lt;2, "Dissatisfied")</f>
        <v>Satisfied</v>
      </c>
      <c r="AA13" s="16" t="str">
        <f t="shared" si="9"/>
        <v>High Value</v>
      </c>
      <c r="AB13" s="16" t="str" cm="1">
        <f t="array" ref="AB13">_xlfn.IFS(OR(C13="Zara", C13="Mango"), "Luxury Brand", OR(C13="Gap", C13="Forever21"), "Budget Brand", TRUE, "Mid-Market")</f>
        <v>Mid-Market</v>
      </c>
      <c r="AD13" s="6" t="s">
        <v>40</v>
      </c>
      <c r="AE13" s="5">
        <f>SUMIF(B:B, "Dresses", Q:Q)</f>
        <v>780265.96914000052</v>
      </c>
    </row>
    <row r="14" spans="1:31" x14ac:dyDescent="0.35">
      <c r="A14" t="s">
        <v>50</v>
      </c>
      <c r="B14" t="s">
        <v>36</v>
      </c>
      <c r="C14" t="s">
        <v>51</v>
      </c>
      <c r="D14" t="s">
        <v>15</v>
      </c>
      <c r="E14" t="s">
        <v>37</v>
      </c>
      <c r="F14" t="s">
        <v>33</v>
      </c>
      <c r="G14" s="4">
        <v>37.51</v>
      </c>
      <c r="H14">
        <v>0</v>
      </c>
      <c r="I14" s="3">
        <v>37.51</v>
      </c>
      <c r="J14" s="1">
        <v>45661</v>
      </c>
      <c r="K14">
        <v>43</v>
      </c>
      <c r="L14" t="s">
        <v>2229</v>
      </c>
      <c r="M14">
        <f t="shared" si="0"/>
        <v>3</v>
      </c>
      <c r="N14" t="b">
        <v>0</v>
      </c>
      <c r="O14" t="s">
        <v>2229</v>
      </c>
      <c r="P14" t="str">
        <f t="shared" si="1"/>
        <v>No Return</v>
      </c>
      <c r="Q14" s="4">
        <f t="shared" si="2"/>
        <v>1612.9299999999998</v>
      </c>
      <c r="R14">
        <f t="shared" si="3"/>
        <v>2025</v>
      </c>
      <c r="S14" s="4" t="str">
        <f t="shared" si="4"/>
        <v>January</v>
      </c>
      <c r="T14" s="17">
        <f t="shared" si="5"/>
        <v>0</v>
      </c>
      <c r="U14" s="17">
        <f t="shared" si="6"/>
        <v>37.51</v>
      </c>
      <c r="V14" s="16">
        <f t="shared" si="7"/>
        <v>0</v>
      </c>
      <c r="W14" s="16" t="str">
        <f t="shared" si="8"/>
        <v>S</v>
      </c>
      <c r="X14" s="16" t="str" cm="1">
        <f t="array" ref="X14">_xlfn.IFS(K14 &lt; 10, "Need to Restock", K14 &lt; 20, "Low Stock", K14 &lt; 30, "Stock OK", K14 &gt;= 30, "High Stock")</f>
        <v>High Stock</v>
      </c>
      <c r="Y14" s="16" t="str" cm="1">
        <f t="array" ref="Y14">_xlfn.IFS(K14 &lt;= 15, "Fast Moving", K14 &lt;= 35, "Moderate Moving", K14 &gt; 35, "Slow Moving")</f>
        <v>Slow Moving</v>
      </c>
      <c r="Z14" s="16" t="str" cm="1">
        <f t="array" ref="Z14">_xlfn.IFS(M14=5, "Highly Satisfied", M14&gt;=4, "Very Satisfied", M14&gt;=3, "Satisfied", M14&gt;=2, "Neutral", M14&lt;2, "Dissatisfied")</f>
        <v>Satisfied</v>
      </c>
      <c r="AA14" s="16" t="str">
        <f t="shared" si="9"/>
        <v>Cheap Value</v>
      </c>
      <c r="AB14" s="16" t="str" cm="1">
        <f t="array" ref="AB14">_xlfn.IFS(OR(C14="Zara", C14="Mango"), "Luxury Brand", OR(C14="Gap", C14="Forever21"), "Budget Brand", TRUE, "Mid-Market")</f>
        <v>Mid-Market</v>
      </c>
    </row>
    <row r="15" spans="1:31" x14ac:dyDescent="0.35">
      <c r="A15" t="s">
        <v>52</v>
      </c>
      <c r="B15" t="s">
        <v>40</v>
      </c>
      <c r="C15" t="s">
        <v>20</v>
      </c>
      <c r="D15" t="s">
        <v>32</v>
      </c>
      <c r="E15" t="s">
        <v>53</v>
      </c>
      <c r="F15" t="s">
        <v>54</v>
      </c>
      <c r="G15" s="4">
        <v>48.15</v>
      </c>
      <c r="H15">
        <v>0</v>
      </c>
      <c r="I15" s="3">
        <v>48.15</v>
      </c>
      <c r="J15" s="1">
        <v>45875</v>
      </c>
      <c r="K15">
        <v>39</v>
      </c>
      <c r="L15">
        <v>1.6</v>
      </c>
      <c r="M15">
        <f t="shared" si="0"/>
        <v>1.6</v>
      </c>
      <c r="N15" t="b">
        <v>0</v>
      </c>
      <c r="O15" t="s">
        <v>2229</v>
      </c>
      <c r="P15" t="str">
        <f t="shared" si="1"/>
        <v>No Return</v>
      </c>
      <c r="Q15" s="4">
        <f t="shared" si="2"/>
        <v>1877.85</v>
      </c>
      <c r="R15">
        <f t="shared" si="3"/>
        <v>2025</v>
      </c>
      <c r="S15" s="4" t="str">
        <f t="shared" si="4"/>
        <v>August</v>
      </c>
      <c r="T15" s="17">
        <f t="shared" si="5"/>
        <v>0</v>
      </c>
      <c r="U15" s="17">
        <f t="shared" si="6"/>
        <v>48.15</v>
      </c>
      <c r="V15" s="16">
        <f t="shared" si="7"/>
        <v>0</v>
      </c>
      <c r="W15" s="16" t="str">
        <f t="shared" si="8"/>
        <v>XS</v>
      </c>
      <c r="X15" s="16" t="str" cm="1">
        <f t="array" ref="X15">_xlfn.IFS(K15 &lt; 10, "Need to Restock", K15 &lt; 20, "Low Stock", K15 &lt; 30, "Stock OK", K15 &gt;= 30, "High Stock")</f>
        <v>High Stock</v>
      </c>
      <c r="Y15" s="16" t="str" cm="1">
        <f t="array" ref="Y15">_xlfn.IFS(K15 &lt;= 15, "Fast Moving", K15 &lt;= 35, "Moderate Moving", K15 &gt; 35, "Slow Moving")</f>
        <v>Slow Moving</v>
      </c>
      <c r="Z15" s="16" t="str" cm="1">
        <f t="array" ref="Z15">_xlfn.IFS(M15=5, "Highly Satisfied", M15&gt;=4, "Very Satisfied", M15&gt;=3, "Satisfied", M15&gt;=2, "Neutral", M15&lt;2, "Dissatisfied")</f>
        <v>Dissatisfied</v>
      </c>
      <c r="AA15" s="16" t="str">
        <f t="shared" si="9"/>
        <v>Cheap Value</v>
      </c>
      <c r="AB15" s="16" t="str" cm="1">
        <f t="array" ref="AB15">_xlfn.IFS(OR(C15="Zara", C15="Mango"), "Luxury Brand", OR(C15="Gap", C15="Forever21"), "Budget Brand", TRUE, "Mid-Market")</f>
        <v>Mid-Market</v>
      </c>
      <c r="AD15" s="18" t="s">
        <v>2239</v>
      </c>
      <c r="AE15" s="18"/>
    </row>
    <row r="16" spans="1:31" x14ac:dyDescent="0.35">
      <c r="A16" t="s">
        <v>55</v>
      </c>
      <c r="B16" t="s">
        <v>19</v>
      </c>
      <c r="C16" t="s">
        <v>41</v>
      </c>
      <c r="D16" t="s">
        <v>21</v>
      </c>
      <c r="E16" t="s">
        <v>56</v>
      </c>
      <c r="F16" t="s">
        <v>54</v>
      </c>
      <c r="G16" s="4">
        <v>79.66</v>
      </c>
      <c r="H16">
        <v>0</v>
      </c>
      <c r="I16" s="3">
        <v>79.66</v>
      </c>
      <c r="J16" s="1">
        <v>45875</v>
      </c>
      <c r="K16">
        <v>7</v>
      </c>
      <c r="L16">
        <v>1.7</v>
      </c>
      <c r="M16">
        <f t="shared" si="0"/>
        <v>1.7</v>
      </c>
      <c r="N16" t="b">
        <v>0</v>
      </c>
      <c r="O16" t="s">
        <v>2229</v>
      </c>
      <c r="P16" t="str">
        <f t="shared" si="1"/>
        <v>No Return</v>
      </c>
      <c r="Q16" s="4">
        <f t="shared" si="2"/>
        <v>557.62</v>
      </c>
      <c r="R16">
        <f t="shared" si="3"/>
        <v>2025</v>
      </c>
      <c r="S16" s="4" t="str">
        <f t="shared" si="4"/>
        <v>August</v>
      </c>
      <c r="T16" s="17">
        <f t="shared" si="5"/>
        <v>0</v>
      </c>
      <c r="U16" s="17">
        <f t="shared" si="6"/>
        <v>79.66</v>
      </c>
      <c r="V16" s="16">
        <f t="shared" si="7"/>
        <v>0</v>
      </c>
      <c r="W16" s="16" t="str">
        <f t="shared" si="8"/>
        <v>M</v>
      </c>
      <c r="X16" s="16" t="str" cm="1">
        <f t="array" ref="X16">_xlfn.IFS(K16 &lt; 10, "Need to Restock", K16 &lt; 20, "Low Stock", K16 &lt; 30, "Stock OK", K16 &gt;= 30, "High Stock")</f>
        <v>Need to Restock</v>
      </c>
      <c r="Y16" s="16" t="str" cm="1">
        <f t="array" ref="Y16">_xlfn.IFS(K16 &lt;= 15, "Fast Moving", K16 &lt;= 35, "Moderate Moving", K16 &gt; 35, "Slow Moving")</f>
        <v>Fast Moving</v>
      </c>
      <c r="Z16" s="16" t="str" cm="1">
        <f t="array" ref="Z16">_xlfn.IFS(M16=5, "Highly Satisfied", M16&gt;=4, "Very Satisfied", M16&gt;=3, "Satisfied", M16&gt;=2, "Neutral", M16&lt;2, "Dissatisfied")</f>
        <v>Dissatisfied</v>
      </c>
      <c r="AA16" s="16" t="str">
        <f t="shared" si="9"/>
        <v>High Value</v>
      </c>
      <c r="AB16" s="16" t="str" cm="1">
        <f t="array" ref="AB16">_xlfn.IFS(OR(C16="Zara", C16="Mango"), "Luxury Brand", OR(C16="Gap", C16="Forever21"), "Budget Brand", TRUE, "Mid-Market")</f>
        <v>Luxury Brand</v>
      </c>
    </row>
    <row r="17" spans="1:31" x14ac:dyDescent="0.35">
      <c r="A17" t="s">
        <v>57</v>
      </c>
      <c r="B17" t="s">
        <v>25</v>
      </c>
      <c r="C17" t="s">
        <v>41</v>
      </c>
      <c r="D17" t="s">
        <v>21</v>
      </c>
      <c r="E17" t="s">
        <v>2229</v>
      </c>
      <c r="F17" t="s">
        <v>44</v>
      </c>
      <c r="G17" s="4">
        <v>67.569999999999993</v>
      </c>
      <c r="H17">
        <v>0</v>
      </c>
      <c r="I17" s="3">
        <v>67.569999999999993</v>
      </c>
      <c r="J17" s="1">
        <v>45875</v>
      </c>
      <c r="K17">
        <v>17</v>
      </c>
      <c r="L17">
        <v>2.4</v>
      </c>
      <c r="M17">
        <f t="shared" si="0"/>
        <v>2.4</v>
      </c>
      <c r="N17" t="b">
        <v>0</v>
      </c>
      <c r="O17" t="s">
        <v>2229</v>
      </c>
      <c r="P17" t="str">
        <f t="shared" si="1"/>
        <v>No Return</v>
      </c>
      <c r="Q17" s="4">
        <f t="shared" si="2"/>
        <v>1148.6899999999998</v>
      </c>
      <c r="R17">
        <f t="shared" si="3"/>
        <v>2025</v>
      </c>
      <c r="S17" s="4" t="str">
        <f t="shared" si="4"/>
        <v>August</v>
      </c>
      <c r="T17" s="17">
        <f t="shared" si="5"/>
        <v>0</v>
      </c>
      <c r="U17" s="17">
        <f t="shared" si="6"/>
        <v>67.569999999999993</v>
      </c>
      <c r="V17" s="16">
        <f t="shared" si="7"/>
        <v>0</v>
      </c>
      <c r="W17" s="16" t="str">
        <f t="shared" si="8"/>
        <v>No Size</v>
      </c>
      <c r="X17" s="16" t="str" cm="1">
        <f t="array" ref="X17">_xlfn.IFS(K17 &lt; 10, "Need to Restock", K17 &lt; 20, "Low Stock", K17 &lt; 30, "Stock OK", K17 &gt;= 30, "High Stock")</f>
        <v>Low Stock</v>
      </c>
      <c r="Y17" s="16" t="str" cm="1">
        <f t="array" ref="Y17">_xlfn.IFS(K17 &lt;= 15, "Fast Moving", K17 &lt;= 35, "Moderate Moving", K17 &gt; 35, "Slow Moving")</f>
        <v>Moderate Moving</v>
      </c>
      <c r="Z17" s="16" t="str" cm="1">
        <f t="array" ref="Z17">_xlfn.IFS(M17=5, "Highly Satisfied", M17&gt;=4, "Very Satisfied", M17&gt;=3, "Satisfied", M17&gt;=2, "Neutral", M17&lt;2, "Dissatisfied")</f>
        <v>Neutral</v>
      </c>
      <c r="AA17" s="16" t="str">
        <f t="shared" si="9"/>
        <v>Cheap Value</v>
      </c>
      <c r="AB17" s="16" t="str" cm="1">
        <f t="array" ref="AB17">_xlfn.IFS(OR(C17="Zara", C17="Mango"), "Luxury Brand", OR(C17="Gap", C17="Forever21"), "Budget Brand", TRUE, "Mid-Market")</f>
        <v>Luxury Brand</v>
      </c>
      <c r="AD17" s="6" t="s">
        <v>20</v>
      </c>
      <c r="AE17" s="5">
        <f>AVERAGEIF(C:C, "Uniqlo", Q:Q)</f>
        <v>2251.9292798846154</v>
      </c>
    </row>
    <row r="18" spans="1:31" x14ac:dyDescent="0.35">
      <c r="A18" t="s">
        <v>58</v>
      </c>
      <c r="B18" t="s">
        <v>28</v>
      </c>
      <c r="C18" t="s">
        <v>59</v>
      </c>
      <c r="D18" t="s">
        <v>60</v>
      </c>
      <c r="E18" t="s">
        <v>37</v>
      </c>
      <c r="F18" t="s">
        <v>54</v>
      </c>
      <c r="G18" s="4">
        <v>123.53</v>
      </c>
      <c r="H18">
        <v>0</v>
      </c>
      <c r="I18" s="3">
        <v>123.53</v>
      </c>
      <c r="J18" s="1">
        <v>45875</v>
      </c>
      <c r="K18">
        <v>14</v>
      </c>
      <c r="L18">
        <v>4.5999999999999996</v>
      </c>
      <c r="M18">
        <f t="shared" si="0"/>
        <v>4.5999999999999996</v>
      </c>
      <c r="N18" t="b">
        <v>0</v>
      </c>
      <c r="O18" t="s">
        <v>2229</v>
      </c>
      <c r="P18" t="str">
        <f t="shared" si="1"/>
        <v>No Return</v>
      </c>
      <c r="Q18" s="4">
        <f t="shared" si="2"/>
        <v>1729.42</v>
      </c>
      <c r="R18">
        <f t="shared" si="3"/>
        <v>2025</v>
      </c>
      <c r="S18" s="4" t="str">
        <f t="shared" si="4"/>
        <v>August</v>
      </c>
      <c r="T18" s="17">
        <f t="shared" si="5"/>
        <v>0</v>
      </c>
      <c r="U18" s="17">
        <f t="shared" si="6"/>
        <v>123.53</v>
      </c>
      <c r="V18" s="16">
        <f t="shared" si="7"/>
        <v>0</v>
      </c>
      <c r="W18" s="16" t="str">
        <f t="shared" si="8"/>
        <v>S</v>
      </c>
      <c r="X18" s="16" t="str" cm="1">
        <f t="array" ref="X18">_xlfn.IFS(K18 &lt; 10, "Need to Restock", K18 &lt; 20, "Low Stock", K18 &lt; 30, "Stock OK", K18 &gt;= 30, "High Stock")</f>
        <v>Low Stock</v>
      </c>
      <c r="Y18" s="16" t="str" cm="1">
        <f t="array" ref="Y18">_xlfn.IFS(K18 &lt;= 15, "Fast Moving", K18 &lt;= 35, "Moderate Moving", K18 &gt; 35, "Slow Moving")</f>
        <v>Fast Moving</v>
      </c>
      <c r="Z18" s="16" t="str" cm="1">
        <f t="array" ref="Z18">_xlfn.IFS(M18=5, "Highly Satisfied", M18&gt;=4, "Very Satisfied", M18&gt;=3, "Satisfied", M18&gt;=2, "Neutral", M18&lt;2, "Dissatisfied")</f>
        <v>Very Satisfied</v>
      </c>
      <c r="AA18" s="16" t="str">
        <f t="shared" si="9"/>
        <v>High Value</v>
      </c>
      <c r="AB18" s="16" t="str" cm="1">
        <f t="array" ref="AB18">_xlfn.IFS(OR(C18="Zara", C18="Mango"), "Luxury Brand", OR(C18="Gap", C18="Forever21"), "Budget Brand", TRUE, "Mid-Market")</f>
        <v>Budget Brand</v>
      </c>
      <c r="AD18" s="6" t="s">
        <v>14</v>
      </c>
      <c r="AE18" s="5">
        <f>AVERAGEIF(C:C, "Zara", Q:Q)</f>
        <v>2111.1356072843464</v>
      </c>
    </row>
    <row r="19" spans="1:31" x14ac:dyDescent="0.35">
      <c r="A19" t="s">
        <v>61</v>
      </c>
      <c r="B19" t="s">
        <v>19</v>
      </c>
      <c r="C19" t="s">
        <v>51</v>
      </c>
      <c r="D19" t="s">
        <v>21</v>
      </c>
      <c r="E19" t="s">
        <v>22</v>
      </c>
      <c r="F19" t="s">
        <v>62</v>
      </c>
      <c r="G19" s="4">
        <v>102.35</v>
      </c>
      <c r="H19">
        <v>0</v>
      </c>
      <c r="I19" s="3">
        <v>102.35</v>
      </c>
      <c r="J19" s="1">
        <v>45875</v>
      </c>
      <c r="K19">
        <v>14</v>
      </c>
      <c r="L19">
        <v>3.5</v>
      </c>
      <c r="M19">
        <f t="shared" si="0"/>
        <v>3.5</v>
      </c>
      <c r="N19" t="b">
        <v>0</v>
      </c>
      <c r="O19" t="s">
        <v>2229</v>
      </c>
      <c r="P19" t="str">
        <f t="shared" si="1"/>
        <v>No Return</v>
      </c>
      <c r="Q19" s="4">
        <f t="shared" si="2"/>
        <v>1432.8999999999999</v>
      </c>
      <c r="R19">
        <f t="shared" si="3"/>
        <v>2025</v>
      </c>
      <c r="S19" s="4" t="str">
        <f t="shared" si="4"/>
        <v>August</v>
      </c>
      <c r="T19" s="17">
        <f t="shared" si="5"/>
        <v>0</v>
      </c>
      <c r="U19" s="17">
        <f t="shared" si="6"/>
        <v>102.35</v>
      </c>
      <c r="V19" s="16">
        <f t="shared" si="7"/>
        <v>0</v>
      </c>
      <c r="W19" s="16" t="str">
        <f t="shared" si="8"/>
        <v>L</v>
      </c>
      <c r="X19" s="16" t="str" cm="1">
        <f t="array" ref="X19">_xlfn.IFS(K19 &lt; 10, "Need to Restock", K19 &lt; 20, "Low Stock", K19 &lt; 30, "Stock OK", K19 &gt;= 30, "High Stock")</f>
        <v>Low Stock</v>
      </c>
      <c r="Y19" s="16" t="str" cm="1">
        <f t="array" ref="Y19">_xlfn.IFS(K19 &lt;= 15, "Fast Moving", K19 &lt;= 35, "Moderate Moving", K19 &gt; 35, "Slow Moving")</f>
        <v>Fast Moving</v>
      </c>
      <c r="Z19" s="16" t="str" cm="1">
        <f t="array" ref="Z19">_xlfn.IFS(M19=5, "Highly Satisfied", M19&gt;=4, "Very Satisfied", M19&gt;=3, "Satisfied", M19&gt;=2, "Neutral", M19&lt;2, "Dissatisfied")</f>
        <v>Satisfied</v>
      </c>
      <c r="AA19" s="16" t="str">
        <f t="shared" si="9"/>
        <v>High Value</v>
      </c>
      <c r="AB19" s="16" t="str" cm="1">
        <f t="array" ref="AB19">_xlfn.IFS(OR(C19="Zara", C19="Mango"), "Luxury Brand", OR(C19="Gap", C19="Forever21"), "Budget Brand", TRUE, "Mid-Market")</f>
        <v>Mid-Market</v>
      </c>
      <c r="AD19" s="6" t="s">
        <v>30</v>
      </c>
      <c r="AE19" s="5">
        <f>AVERAGEIF(C:C, "Banana Republic", Q:Q)</f>
        <v>2160.5126530175421</v>
      </c>
    </row>
    <row r="20" spans="1:31" x14ac:dyDescent="0.35">
      <c r="A20" t="s">
        <v>63</v>
      </c>
      <c r="B20" t="s">
        <v>13</v>
      </c>
      <c r="C20" t="s">
        <v>41</v>
      </c>
      <c r="D20" t="s">
        <v>60</v>
      </c>
      <c r="E20" t="s">
        <v>56</v>
      </c>
      <c r="F20" t="s">
        <v>64</v>
      </c>
      <c r="G20" s="4">
        <v>137.94999999999999</v>
      </c>
      <c r="H20">
        <v>58.5</v>
      </c>
      <c r="I20" s="3">
        <v>57.25</v>
      </c>
      <c r="J20" s="1">
        <v>45875</v>
      </c>
      <c r="K20">
        <v>16</v>
      </c>
      <c r="L20">
        <v>4.0999999999999996</v>
      </c>
      <c r="M20">
        <f t="shared" si="0"/>
        <v>4.0999999999999996</v>
      </c>
      <c r="N20" t="b">
        <v>0</v>
      </c>
      <c r="O20" t="s">
        <v>2229</v>
      </c>
      <c r="P20" t="str">
        <f t="shared" si="1"/>
        <v>No Return</v>
      </c>
      <c r="Q20" s="4">
        <f t="shared" si="2"/>
        <v>915.98800000000006</v>
      </c>
      <c r="R20">
        <f t="shared" si="3"/>
        <v>2025</v>
      </c>
      <c r="S20" s="4" t="str">
        <f t="shared" si="4"/>
        <v>August</v>
      </c>
      <c r="T20" s="17">
        <f t="shared" si="5"/>
        <v>80.700749999999985</v>
      </c>
      <c r="U20" s="17">
        <f t="shared" si="6"/>
        <v>57.249250000000004</v>
      </c>
      <c r="V20" s="16">
        <f t="shared" si="7"/>
        <v>0</v>
      </c>
      <c r="W20" s="16" t="str">
        <f t="shared" si="8"/>
        <v>M</v>
      </c>
      <c r="X20" s="16" t="str" cm="1">
        <f t="array" ref="X20">_xlfn.IFS(K20 &lt; 10, "Need to Restock", K20 &lt; 20, "Low Stock", K20 &lt; 30, "Stock OK", K20 &gt;= 30, "High Stock")</f>
        <v>Low Stock</v>
      </c>
      <c r="Y20" s="16" t="str" cm="1">
        <f t="array" ref="Y20">_xlfn.IFS(K20 &lt;= 15, "Fast Moving", K20 &lt;= 35, "Moderate Moving", K20 &gt; 35, "Slow Moving")</f>
        <v>Moderate Moving</v>
      </c>
      <c r="Z20" s="16" t="str" cm="1">
        <f t="array" ref="Z20">_xlfn.IFS(M20=5, "Highly Satisfied", M20&gt;=4, "Very Satisfied", M20&gt;=3, "Satisfied", M20&gt;=2, "Neutral", M20&lt;2, "Dissatisfied")</f>
        <v>Very Satisfied</v>
      </c>
      <c r="AA20" s="16" t="str">
        <f t="shared" si="9"/>
        <v>Cheap Value</v>
      </c>
      <c r="AB20" s="16" t="str" cm="1">
        <f t="array" ref="AB20">_xlfn.IFS(OR(C20="Zara", C20="Mango"), "Luxury Brand", OR(C20="Gap", C20="Forever21"), "Budget Brand", TRUE, "Mid-Market")</f>
        <v>Luxury Brand</v>
      </c>
      <c r="AD20" s="6" t="s">
        <v>51</v>
      </c>
      <c r="AE20" s="5">
        <f>AVERAGEIF(C:C, "Ann Taylor", Q:Q)</f>
        <v>2110.3088441634236</v>
      </c>
    </row>
    <row r="21" spans="1:31" x14ac:dyDescent="0.35">
      <c r="A21" t="s">
        <v>65</v>
      </c>
      <c r="B21" t="s">
        <v>13</v>
      </c>
      <c r="C21" t="s">
        <v>30</v>
      </c>
      <c r="D21" t="s">
        <v>60</v>
      </c>
      <c r="E21" t="s">
        <v>47</v>
      </c>
      <c r="F21" t="s">
        <v>38</v>
      </c>
      <c r="G21" s="4">
        <v>142.59</v>
      </c>
      <c r="H21">
        <v>0</v>
      </c>
      <c r="I21" s="3">
        <v>142.59</v>
      </c>
      <c r="J21" s="1">
        <v>45875</v>
      </c>
      <c r="K21">
        <v>1</v>
      </c>
      <c r="L21">
        <v>3.7</v>
      </c>
      <c r="M21">
        <f t="shared" si="0"/>
        <v>3.7</v>
      </c>
      <c r="N21" t="b">
        <v>0</v>
      </c>
      <c r="O21" t="s">
        <v>2229</v>
      </c>
      <c r="P21" t="str">
        <f t="shared" si="1"/>
        <v>No Return</v>
      </c>
      <c r="Q21" s="4">
        <f t="shared" si="2"/>
        <v>142.59</v>
      </c>
      <c r="R21">
        <f t="shared" si="3"/>
        <v>2025</v>
      </c>
      <c r="S21" s="4" t="str">
        <f t="shared" si="4"/>
        <v>August</v>
      </c>
      <c r="T21" s="17">
        <f t="shared" si="5"/>
        <v>0</v>
      </c>
      <c r="U21" s="17">
        <f t="shared" si="6"/>
        <v>142.59</v>
      </c>
      <c r="V21" s="16">
        <f t="shared" si="7"/>
        <v>0</v>
      </c>
      <c r="W21" s="16" t="str">
        <f t="shared" si="8"/>
        <v>XXL</v>
      </c>
      <c r="X21" s="16" t="str" cm="1">
        <f t="array" ref="X21">_xlfn.IFS(K21 &lt; 10, "Need to Restock", K21 &lt; 20, "Low Stock", K21 &lt; 30, "Stock OK", K21 &gt;= 30, "High Stock")</f>
        <v>Need to Restock</v>
      </c>
      <c r="Y21" s="16" t="str" cm="1">
        <f t="array" ref="Y21">_xlfn.IFS(K21 &lt;= 15, "Fast Moving", K21 &lt;= 35, "Moderate Moving", K21 &gt; 35, "Slow Moving")</f>
        <v>Fast Moving</v>
      </c>
      <c r="Z21" s="16" t="str" cm="1">
        <f t="array" ref="Z21">_xlfn.IFS(M21=5, "Highly Satisfied", M21&gt;=4, "Very Satisfied", M21&gt;=3, "Satisfied", M21&gt;=2, "Neutral", M21&lt;2, "Dissatisfied")</f>
        <v>Satisfied</v>
      </c>
      <c r="AA21" s="16" t="str">
        <f t="shared" si="9"/>
        <v>High Value</v>
      </c>
      <c r="AB21" s="16" t="str" cm="1">
        <f t="array" ref="AB21">_xlfn.IFS(OR(C21="Zara", C21="Mango"), "Luxury Brand", OR(C21="Gap", C21="Forever21"), "Budget Brand", TRUE, "Mid-Market")</f>
        <v>Mid-Market</v>
      </c>
      <c r="AD21" s="6" t="s">
        <v>41</v>
      </c>
      <c r="AE21" s="5">
        <f>AVERAGEIF(C:C, "Mango", Q:Q)</f>
        <v>2291.8222432746475</v>
      </c>
    </row>
    <row r="22" spans="1:31" x14ac:dyDescent="0.35">
      <c r="A22" t="s">
        <v>66</v>
      </c>
      <c r="B22" t="s">
        <v>36</v>
      </c>
      <c r="C22" t="s">
        <v>41</v>
      </c>
      <c r="D22" t="s">
        <v>32</v>
      </c>
      <c r="E22" t="s">
        <v>22</v>
      </c>
      <c r="F22" t="s">
        <v>54</v>
      </c>
      <c r="G22" s="4">
        <v>33.33</v>
      </c>
      <c r="H22">
        <v>21.8</v>
      </c>
      <c r="I22" s="3">
        <v>26.06</v>
      </c>
      <c r="J22" s="1">
        <v>45875</v>
      </c>
      <c r="K22">
        <v>42</v>
      </c>
      <c r="L22" t="s">
        <v>2229</v>
      </c>
      <c r="M22">
        <f t="shared" si="0"/>
        <v>3</v>
      </c>
      <c r="N22" t="b">
        <v>0</v>
      </c>
      <c r="O22" t="s">
        <v>2229</v>
      </c>
      <c r="P22" t="str">
        <f t="shared" si="1"/>
        <v>No Return</v>
      </c>
      <c r="Q22" s="4">
        <f t="shared" si="2"/>
        <v>1094.6905200000001</v>
      </c>
      <c r="R22">
        <f t="shared" si="3"/>
        <v>2025</v>
      </c>
      <c r="S22" s="4" t="str">
        <f t="shared" si="4"/>
        <v>August</v>
      </c>
      <c r="T22" s="17">
        <f t="shared" si="5"/>
        <v>7.2659399999999996</v>
      </c>
      <c r="U22" s="17">
        <f t="shared" si="6"/>
        <v>26.064060000000001</v>
      </c>
      <c r="V22" s="16">
        <f t="shared" si="7"/>
        <v>0</v>
      </c>
      <c r="W22" s="16" t="str">
        <f t="shared" si="8"/>
        <v>L</v>
      </c>
      <c r="X22" s="16" t="str" cm="1">
        <f t="array" ref="X22">_xlfn.IFS(K22 &lt; 10, "Need to Restock", K22 &lt; 20, "Low Stock", K22 &lt; 30, "Stock OK", K22 &gt;= 30, "High Stock")</f>
        <v>High Stock</v>
      </c>
      <c r="Y22" s="16" t="str" cm="1">
        <f t="array" ref="Y22">_xlfn.IFS(K22 &lt;= 15, "Fast Moving", K22 &lt;= 35, "Moderate Moving", K22 &gt; 35, "Slow Moving")</f>
        <v>Slow Moving</v>
      </c>
      <c r="Z22" s="16" t="str" cm="1">
        <f t="array" ref="Z22">_xlfn.IFS(M22=5, "Highly Satisfied", M22&gt;=4, "Very Satisfied", M22&gt;=3, "Satisfied", M22&gt;=2, "Neutral", M22&lt;2, "Dissatisfied")</f>
        <v>Satisfied</v>
      </c>
      <c r="AA22" s="16" t="str">
        <f t="shared" si="9"/>
        <v>Cheap Value</v>
      </c>
      <c r="AB22" s="16" t="str" cm="1">
        <f t="array" ref="AB22">_xlfn.IFS(OR(C22="Zara", C22="Mango"), "Luxury Brand", OR(C22="Gap", C22="Forever21"), "Budget Brand", TRUE, "Mid-Market")</f>
        <v>Luxury Brand</v>
      </c>
      <c r="AD22" s="6" t="s">
        <v>73</v>
      </c>
      <c r="AE22" s="5">
        <f>AVERAGEIF(C:C, "Forever21", Q:Q)</f>
        <v>2105.8076310400002</v>
      </c>
    </row>
    <row r="23" spans="1:31" x14ac:dyDescent="0.35">
      <c r="A23" t="s">
        <v>67</v>
      </c>
      <c r="B23" t="s">
        <v>25</v>
      </c>
      <c r="C23" t="s">
        <v>14</v>
      </c>
      <c r="D23" t="s">
        <v>15</v>
      </c>
      <c r="E23" t="s">
        <v>2229</v>
      </c>
      <c r="F23" t="s">
        <v>68</v>
      </c>
      <c r="G23" s="4">
        <v>62.3</v>
      </c>
      <c r="H23">
        <v>0</v>
      </c>
      <c r="I23" s="3">
        <v>62.3</v>
      </c>
      <c r="J23" s="1">
        <v>45559</v>
      </c>
      <c r="K23">
        <v>10</v>
      </c>
      <c r="L23">
        <v>2.5</v>
      </c>
      <c r="M23">
        <f t="shared" si="0"/>
        <v>2.5</v>
      </c>
      <c r="N23" t="b">
        <v>0</v>
      </c>
      <c r="O23" t="s">
        <v>2229</v>
      </c>
      <c r="P23" t="str">
        <f t="shared" si="1"/>
        <v>No Return</v>
      </c>
      <c r="Q23" s="4">
        <f t="shared" si="2"/>
        <v>623</v>
      </c>
      <c r="R23">
        <f t="shared" si="3"/>
        <v>2024</v>
      </c>
      <c r="S23" s="4" t="str">
        <f t="shared" si="4"/>
        <v>September</v>
      </c>
      <c r="T23" s="17">
        <f t="shared" si="5"/>
        <v>0</v>
      </c>
      <c r="U23" s="17">
        <f t="shared" si="6"/>
        <v>62.3</v>
      </c>
      <c r="V23" s="16">
        <f t="shared" si="7"/>
        <v>0</v>
      </c>
      <c r="W23" s="16" t="str">
        <f t="shared" si="8"/>
        <v>No Size</v>
      </c>
      <c r="X23" s="16" t="str" cm="1">
        <f t="array" ref="X23">_xlfn.IFS(K23 &lt; 10, "Need to Restock", K23 &lt; 20, "Low Stock", K23 &lt; 30, "Stock OK", K23 &gt;= 30, "High Stock")</f>
        <v>Low Stock</v>
      </c>
      <c r="Y23" s="16" t="str" cm="1">
        <f t="array" ref="Y23">_xlfn.IFS(K23 &lt;= 15, "Fast Moving", K23 &lt;= 35, "Moderate Moving", K23 &gt; 35, "Slow Moving")</f>
        <v>Fast Moving</v>
      </c>
      <c r="Z23" s="16" t="str" cm="1">
        <f t="array" ref="Z23">_xlfn.IFS(M23=5, "Highly Satisfied", M23&gt;=4, "Very Satisfied", M23&gt;=3, "Satisfied", M23&gt;=2, "Neutral", M23&lt;2, "Dissatisfied")</f>
        <v>Neutral</v>
      </c>
      <c r="AA23" s="16" t="str">
        <f t="shared" si="9"/>
        <v>Cheap Value</v>
      </c>
      <c r="AB23" s="16" t="str" cm="1">
        <f t="array" ref="AB23">_xlfn.IFS(OR(C23="Zara", C23="Mango"), "Luxury Brand", OR(C23="Gap", C23="Forever21"), "Budget Brand", TRUE, "Mid-Market")</f>
        <v>Luxury Brand</v>
      </c>
      <c r="AD23" s="6" t="s">
        <v>59</v>
      </c>
      <c r="AE23" s="5">
        <f>AVERAGEIF(C:C, "Gap", Q:Q)</f>
        <v>1919.3347628688518</v>
      </c>
    </row>
    <row r="24" spans="1:31" x14ac:dyDescent="0.35">
      <c r="A24" t="s">
        <v>69</v>
      </c>
      <c r="B24" t="s">
        <v>25</v>
      </c>
      <c r="C24" t="s">
        <v>14</v>
      </c>
      <c r="D24" t="s">
        <v>21</v>
      </c>
      <c r="E24" t="s">
        <v>2229</v>
      </c>
      <c r="F24" t="s">
        <v>23</v>
      </c>
      <c r="G24" s="4">
        <v>38.479999999999997</v>
      </c>
      <c r="H24">
        <v>0</v>
      </c>
      <c r="I24" s="3">
        <v>38.479999999999997</v>
      </c>
      <c r="J24" s="1">
        <v>45875</v>
      </c>
      <c r="K24">
        <v>46</v>
      </c>
      <c r="L24">
        <v>1.2</v>
      </c>
      <c r="M24">
        <f t="shared" si="0"/>
        <v>1.2</v>
      </c>
      <c r="N24" t="b">
        <v>0</v>
      </c>
      <c r="O24" t="s">
        <v>2229</v>
      </c>
      <c r="P24" t="str">
        <f t="shared" si="1"/>
        <v>No Return</v>
      </c>
      <c r="Q24" s="4">
        <f t="shared" si="2"/>
        <v>1770.08</v>
      </c>
      <c r="R24">
        <f t="shared" si="3"/>
        <v>2025</v>
      </c>
      <c r="S24" s="4" t="str">
        <f t="shared" si="4"/>
        <v>August</v>
      </c>
      <c r="T24" s="17">
        <f t="shared" si="5"/>
        <v>0</v>
      </c>
      <c r="U24" s="17">
        <f t="shared" si="6"/>
        <v>38.479999999999997</v>
      </c>
      <c r="V24" s="16">
        <f t="shared" si="7"/>
        <v>0</v>
      </c>
      <c r="W24" s="16" t="str">
        <f t="shared" si="8"/>
        <v>No Size</v>
      </c>
      <c r="X24" s="16" t="str" cm="1">
        <f t="array" ref="X24">_xlfn.IFS(K24 &lt; 10, "Need to Restock", K24 &lt; 20, "Low Stock", K24 &lt; 30, "Stock OK", K24 &gt;= 30, "High Stock")</f>
        <v>High Stock</v>
      </c>
      <c r="Y24" s="16" t="str" cm="1">
        <f t="array" ref="Y24">_xlfn.IFS(K24 &lt;= 15, "Fast Moving", K24 &lt;= 35, "Moderate Moving", K24 &gt; 35, "Slow Moving")</f>
        <v>Slow Moving</v>
      </c>
      <c r="Z24" s="16" t="str" cm="1">
        <f t="array" ref="Z24">_xlfn.IFS(M24=5, "Highly Satisfied", M24&gt;=4, "Very Satisfied", M24&gt;=3, "Satisfied", M24&gt;=2, "Neutral", M24&lt;2, "Dissatisfied")</f>
        <v>Dissatisfied</v>
      </c>
      <c r="AA24" s="16" t="str">
        <f t="shared" si="9"/>
        <v>Cheap Value</v>
      </c>
      <c r="AB24" s="16" t="str" cm="1">
        <f t="array" ref="AB24">_xlfn.IFS(OR(C24="Zara", C24="Mango"), "Luxury Brand", OR(C24="Gap", C24="Forever21"), "Budget Brand", TRUE, "Mid-Market")</f>
        <v>Luxury Brand</v>
      </c>
      <c r="AD24" s="6" t="s">
        <v>46</v>
      </c>
      <c r="AE24" s="5">
        <f>AVERAGEIF(C:C, "H&amp;M", Q:Q)</f>
        <v>2036.6838225088343</v>
      </c>
    </row>
    <row r="25" spans="1:31" x14ac:dyDescent="0.35">
      <c r="A25" t="s">
        <v>70</v>
      </c>
      <c r="B25" t="s">
        <v>40</v>
      </c>
      <c r="C25" t="s">
        <v>30</v>
      </c>
      <c r="D25" t="s">
        <v>60</v>
      </c>
      <c r="E25" t="s">
        <v>16</v>
      </c>
      <c r="F25" t="s">
        <v>44</v>
      </c>
      <c r="G25" s="4">
        <v>91.36</v>
      </c>
      <c r="H25">
        <v>0</v>
      </c>
      <c r="I25" s="3">
        <v>91.36</v>
      </c>
      <c r="J25" s="1">
        <v>45875</v>
      </c>
      <c r="K25">
        <v>37</v>
      </c>
      <c r="L25">
        <v>1.2</v>
      </c>
      <c r="M25">
        <f t="shared" si="0"/>
        <v>1.2</v>
      </c>
      <c r="N25" t="b">
        <v>1</v>
      </c>
      <c r="O25" t="s">
        <v>71</v>
      </c>
      <c r="P25" t="str">
        <f t="shared" si="1"/>
        <v>Size Issue</v>
      </c>
      <c r="Q25" s="4">
        <f t="shared" si="2"/>
        <v>3380.32</v>
      </c>
      <c r="R25">
        <f t="shared" si="3"/>
        <v>2025</v>
      </c>
      <c r="S25" s="4" t="str">
        <f t="shared" si="4"/>
        <v>August</v>
      </c>
      <c r="T25" s="17">
        <f t="shared" si="5"/>
        <v>0</v>
      </c>
      <c r="U25" s="17">
        <f t="shared" si="6"/>
        <v>91.36</v>
      </c>
      <c r="V25" s="16">
        <f t="shared" si="7"/>
        <v>1</v>
      </c>
      <c r="W25" s="16" t="str">
        <f t="shared" si="8"/>
        <v>XL</v>
      </c>
      <c r="X25" s="16" t="str" cm="1">
        <f t="array" ref="X25">_xlfn.IFS(K25 &lt; 10, "Need to Restock", K25 &lt; 20, "Low Stock", K25 &lt; 30, "Stock OK", K25 &gt;= 30, "High Stock")</f>
        <v>High Stock</v>
      </c>
      <c r="Y25" s="16" t="str" cm="1">
        <f t="array" ref="Y25">_xlfn.IFS(K25 &lt;= 15, "Fast Moving", K25 &lt;= 35, "Moderate Moving", K25 &gt; 35, "Slow Moving")</f>
        <v>Slow Moving</v>
      </c>
      <c r="Z25" s="16" t="str" cm="1">
        <f t="array" ref="Z25">_xlfn.IFS(M25=5, "Highly Satisfied", M25&gt;=4, "Very Satisfied", M25&gt;=3, "Satisfied", M25&gt;=2, "Neutral", M25&lt;2, "Dissatisfied")</f>
        <v>Dissatisfied</v>
      </c>
      <c r="AA25" s="16" t="str">
        <f t="shared" si="9"/>
        <v>High Value</v>
      </c>
      <c r="AB25" s="16" t="str" cm="1">
        <f t="array" ref="AB25">_xlfn.IFS(OR(C25="Zara", C25="Mango"), "Luxury Brand", OR(C25="Gap", C25="Forever21"), "Budget Brand", TRUE, "Mid-Market")</f>
        <v>Mid-Market</v>
      </c>
    </row>
    <row r="26" spans="1:31" x14ac:dyDescent="0.35">
      <c r="A26" t="s">
        <v>72</v>
      </c>
      <c r="B26" t="s">
        <v>19</v>
      </c>
      <c r="C26" t="s">
        <v>73</v>
      </c>
      <c r="D26" t="s">
        <v>32</v>
      </c>
      <c r="E26" t="s">
        <v>53</v>
      </c>
      <c r="F26" t="s">
        <v>42</v>
      </c>
      <c r="G26" s="4">
        <v>80.47</v>
      </c>
      <c r="H26">
        <v>29.1</v>
      </c>
      <c r="I26" s="3">
        <v>57.05</v>
      </c>
      <c r="J26" s="1">
        <v>45875</v>
      </c>
      <c r="K26">
        <v>38</v>
      </c>
      <c r="L26">
        <v>3.6</v>
      </c>
      <c r="M26">
        <f t="shared" si="0"/>
        <v>3.6</v>
      </c>
      <c r="N26" t="b">
        <v>0</v>
      </c>
      <c r="O26" t="s">
        <v>2229</v>
      </c>
      <c r="P26" t="str">
        <f t="shared" si="1"/>
        <v>No Return</v>
      </c>
      <c r="Q26" s="4">
        <f t="shared" si="2"/>
        <v>2168.0227399999999</v>
      </c>
      <c r="R26">
        <f t="shared" si="3"/>
        <v>2025</v>
      </c>
      <c r="S26" s="4" t="str">
        <f t="shared" si="4"/>
        <v>August</v>
      </c>
      <c r="T26" s="17">
        <f t="shared" si="5"/>
        <v>23.416770000000003</v>
      </c>
      <c r="U26" s="17">
        <f t="shared" si="6"/>
        <v>57.053229999999999</v>
      </c>
      <c r="V26" s="16">
        <f t="shared" si="7"/>
        <v>0</v>
      </c>
      <c r="W26" s="16" t="str">
        <f t="shared" si="8"/>
        <v>XS</v>
      </c>
      <c r="X26" s="16" t="str" cm="1">
        <f t="array" ref="X26">_xlfn.IFS(K26 &lt; 10, "Need to Restock", K26 &lt; 20, "Low Stock", K26 &lt; 30, "Stock OK", K26 &gt;= 30, "High Stock")</f>
        <v>High Stock</v>
      </c>
      <c r="Y26" s="16" t="str" cm="1">
        <f t="array" ref="Y26">_xlfn.IFS(K26 &lt;= 15, "Fast Moving", K26 &lt;= 35, "Moderate Moving", K26 &gt; 35, "Slow Moving")</f>
        <v>Slow Moving</v>
      </c>
      <c r="Z26" s="16" t="str" cm="1">
        <f t="array" ref="Z26">_xlfn.IFS(M26=5, "Highly Satisfied", M26&gt;=4, "Very Satisfied", M26&gt;=3, "Satisfied", M26&gt;=2, "Neutral", M26&lt;2, "Dissatisfied")</f>
        <v>Satisfied</v>
      </c>
      <c r="AA26" s="16" t="str">
        <f t="shared" si="9"/>
        <v>Cheap Value</v>
      </c>
      <c r="AB26" s="16" t="str" cm="1">
        <f t="array" ref="AB26">_xlfn.IFS(OR(C26="Zara", C26="Mango"), "Luxury Brand", OR(C26="Gap", C26="Forever21"), "Budget Brand", TRUE, "Mid-Market")</f>
        <v>Budget Brand</v>
      </c>
      <c r="AD26" s="7" t="s">
        <v>2240</v>
      </c>
    </row>
    <row r="27" spans="1:31" x14ac:dyDescent="0.35">
      <c r="A27" t="s">
        <v>74</v>
      </c>
      <c r="B27" t="s">
        <v>36</v>
      </c>
      <c r="C27" t="s">
        <v>20</v>
      </c>
      <c r="D27" t="s">
        <v>15</v>
      </c>
      <c r="E27" t="s">
        <v>56</v>
      </c>
      <c r="F27" t="s">
        <v>17</v>
      </c>
      <c r="G27" s="4">
        <v>40.89</v>
      </c>
      <c r="H27">
        <v>34</v>
      </c>
      <c r="I27" s="3">
        <v>26.99</v>
      </c>
      <c r="J27" s="1">
        <v>45819</v>
      </c>
      <c r="K27">
        <v>16</v>
      </c>
      <c r="L27">
        <v>3.7</v>
      </c>
      <c r="M27">
        <f t="shared" si="0"/>
        <v>3.7</v>
      </c>
      <c r="N27" t="b">
        <v>0</v>
      </c>
      <c r="O27" t="s">
        <v>2229</v>
      </c>
      <c r="P27" t="str">
        <f t="shared" si="1"/>
        <v>No Return</v>
      </c>
      <c r="Q27" s="4">
        <f t="shared" si="2"/>
        <v>431.79839999999996</v>
      </c>
      <c r="R27">
        <f t="shared" si="3"/>
        <v>2025</v>
      </c>
      <c r="S27" s="4" t="str">
        <f t="shared" si="4"/>
        <v>June</v>
      </c>
      <c r="T27" s="17">
        <f t="shared" si="5"/>
        <v>13.902600000000001</v>
      </c>
      <c r="U27" s="17">
        <f t="shared" si="6"/>
        <v>26.987399999999997</v>
      </c>
      <c r="V27" s="16">
        <f t="shared" si="7"/>
        <v>0</v>
      </c>
      <c r="W27" s="16" t="str">
        <f t="shared" si="8"/>
        <v>M</v>
      </c>
      <c r="X27" s="16" t="str" cm="1">
        <f t="array" ref="X27">_xlfn.IFS(K27 &lt; 10, "Need to Restock", K27 &lt; 20, "Low Stock", K27 &lt; 30, "Stock OK", K27 &gt;= 30, "High Stock")</f>
        <v>Low Stock</v>
      </c>
      <c r="Y27" s="16" t="str" cm="1">
        <f t="array" ref="Y27">_xlfn.IFS(K27 &lt;= 15, "Fast Moving", K27 &lt;= 35, "Moderate Moving", K27 &gt; 35, "Slow Moving")</f>
        <v>Moderate Moving</v>
      </c>
      <c r="Z27" s="16" t="str" cm="1">
        <f t="array" ref="Z27">_xlfn.IFS(M27=5, "Highly Satisfied", M27&gt;=4, "Very Satisfied", M27&gt;=3, "Satisfied", M27&gt;=2, "Neutral", M27&lt;2, "Dissatisfied")</f>
        <v>Satisfied</v>
      </c>
      <c r="AA27" s="16" t="str">
        <f t="shared" si="9"/>
        <v>Cheap Value</v>
      </c>
      <c r="AB27" s="16" t="str" cm="1">
        <f t="array" ref="AB27">_xlfn.IFS(OR(C27="Zara", C27="Mango"), "Luxury Brand", OR(C27="Gap", C27="Forever21"), "Budget Brand", TRUE, "Mid-Market")</f>
        <v>Mid-Market</v>
      </c>
    </row>
    <row r="28" spans="1:31" x14ac:dyDescent="0.35">
      <c r="A28" t="s">
        <v>75</v>
      </c>
      <c r="B28" t="s">
        <v>36</v>
      </c>
      <c r="C28" t="s">
        <v>30</v>
      </c>
      <c r="D28" t="s">
        <v>60</v>
      </c>
      <c r="E28" t="s">
        <v>22</v>
      </c>
      <c r="F28" t="s">
        <v>17</v>
      </c>
      <c r="G28" s="4">
        <v>47.04</v>
      </c>
      <c r="H28">
        <v>36</v>
      </c>
      <c r="I28" s="3">
        <v>30.11</v>
      </c>
      <c r="J28" s="1">
        <v>45875</v>
      </c>
      <c r="K28">
        <v>25</v>
      </c>
      <c r="L28">
        <v>1.1000000000000001</v>
      </c>
      <c r="M28">
        <f t="shared" si="0"/>
        <v>1.1000000000000001</v>
      </c>
      <c r="N28" t="b">
        <v>1</v>
      </c>
      <c r="O28" t="s">
        <v>76</v>
      </c>
      <c r="P28" t="str">
        <f t="shared" si="1"/>
        <v>Damaged</v>
      </c>
      <c r="Q28" s="4">
        <f t="shared" si="2"/>
        <v>752.64</v>
      </c>
      <c r="R28">
        <f t="shared" si="3"/>
        <v>2025</v>
      </c>
      <c r="S28" s="4" t="str">
        <f t="shared" si="4"/>
        <v>August</v>
      </c>
      <c r="T28" s="17">
        <f t="shared" si="5"/>
        <v>16.9344</v>
      </c>
      <c r="U28" s="17">
        <f t="shared" si="6"/>
        <v>30.105599999999999</v>
      </c>
      <c r="V28" s="16">
        <f t="shared" si="7"/>
        <v>1</v>
      </c>
      <c r="W28" s="16" t="str">
        <f t="shared" si="8"/>
        <v>L</v>
      </c>
      <c r="X28" s="16" t="str" cm="1">
        <f t="array" ref="X28">_xlfn.IFS(K28 &lt; 10, "Need to Restock", K28 &lt; 20, "Low Stock", K28 &lt; 30, "Stock OK", K28 &gt;= 30, "High Stock")</f>
        <v>Stock OK</v>
      </c>
      <c r="Y28" s="16" t="str" cm="1">
        <f t="array" ref="Y28">_xlfn.IFS(K28 &lt;= 15, "Fast Moving", K28 &lt;= 35, "Moderate Moving", K28 &gt; 35, "Slow Moving")</f>
        <v>Moderate Moving</v>
      </c>
      <c r="Z28" s="16" t="str" cm="1">
        <f t="array" ref="Z28">_xlfn.IFS(M28=5, "Highly Satisfied", M28&gt;=4, "Very Satisfied", M28&gt;=3, "Satisfied", M28&gt;=2, "Neutral", M28&lt;2, "Dissatisfied")</f>
        <v>Dissatisfied</v>
      </c>
      <c r="AA28" s="16" t="str">
        <f t="shared" si="9"/>
        <v>Cheap Value</v>
      </c>
      <c r="AB28" s="16" t="str" cm="1">
        <f t="array" ref="AB28">_xlfn.IFS(OR(C28="Zara", C28="Mango"), "Luxury Brand", OR(C28="Gap", C28="Forever21"), "Budget Brand", TRUE, "Mid-Market")</f>
        <v>Mid-Market</v>
      </c>
      <c r="AD28" s="6" t="s">
        <v>51</v>
      </c>
      <c r="AE28" s="5">
        <f>AVERAGEIF(C:C, "Ann Taylor", M:M)</f>
        <v>3.0770428015564213</v>
      </c>
    </row>
    <row r="29" spans="1:31" x14ac:dyDescent="0.35">
      <c r="A29" t="s">
        <v>77</v>
      </c>
      <c r="B29" t="s">
        <v>36</v>
      </c>
      <c r="C29" t="s">
        <v>59</v>
      </c>
      <c r="D29" t="s">
        <v>60</v>
      </c>
      <c r="E29" t="s">
        <v>56</v>
      </c>
      <c r="F29" t="s">
        <v>42</v>
      </c>
      <c r="G29" s="4">
        <v>53.37</v>
      </c>
      <c r="H29">
        <v>0</v>
      </c>
      <c r="I29" s="3">
        <v>53.37</v>
      </c>
      <c r="J29" s="1">
        <v>45875</v>
      </c>
      <c r="K29">
        <v>28</v>
      </c>
      <c r="L29">
        <v>3.8</v>
      </c>
      <c r="M29">
        <f t="shared" si="0"/>
        <v>3.8</v>
      </c>
      <c r="N29" t="b">
        <v>0</v>
      </c>
      <c r="O29" t="s">
        <v>2229</v>
      </c>
      <c r="P29" t="str">
        <f t="shared" si="1"/>
        <v>No Return</v>
      </c>
      <c r="Q29" s="4">
        <f t="shared" si="2"/>
        <v>1494.36</v>
      </c>
      <c r="R29">
        <f t="shared" si="3"/>
        <v>2025</v>
      </c>
      <c r="S29" s="4" t="str">
        <f t="shared" si="4"/>
        <v>August</v>
      </c>
      <c r="T29" s="17">
        <f t="shared" si="5"/>
        <v>0</v>
      </c>
      <c r="U29" s="17">
        <f t="shared" si="6"/>
        <v>53.37</v>
      </c>
      <c r="V29" s="16">
        <f t="shared" si="7"/>
        <v>0</v>
      </c>
      <c r="W29" s="16" t="str">
        <f t="shared" si="8"/>
        <v>M</v>
      </c>
      <c r="X29" s="16" t="str" cm="1">
        <f t="array" ref="X29">_xlfn.IFS(K29 &lt; 10, "Need to Restock", K29 &lt; 20, "Low Stock", K29 &lt; 30, "Stock OK", K29 &gt;= 30, "High Stock")</f>
        <v>Stock OK</v>
      </c>
      <c r="Y29" s="16" t="str" cm="1">
        <f t="array" ref="Y29">_xlfn.IFS(K29 &lt;= 15, "Fast Moving", K29 &lt;= 35, "Moderate Moving", K29 &gt; 35, "Slow Moving")</f>
        <v>Moderate Moving</v>
      </c>
      <c r="Z29" s="16" t="str" cm="1">
        <f t="array" ref="Z29">_xlfn.IFS(M29=5, "Highly Satisfied", M29&gt;=4, "Very Satisfied", M29&gt;=3, "Satisfied", M29&gt;=2, "Neutral", M29&lt;2, "Dissatisfied")</f>
        <v>Satisfied</v>
      </c>
      <c r="AA29" s="16" t="str">
        <f t="shared" si="9"/>
        <v>Cheap Value</v>
      </c>
      <c r="AB29" s="16" t="str" cm="1">
        <f t="array" ref="AB29">_xlfn.IFS(OR(C29="Zara", C29="Mango"), "Luxury Brand", OR(C29="Gap", C29="Forever21"), "Budget Brand", TRUE, "Mid-Market")</f>
        <v>Budget Brand</v>
      </c>
      <c r="AD29" s="6" t="s">
        <v>14</v>
      </c>
      <c r="AE29" s="5">
        <f>AVERAGEIF(C:C, "Zara", M:M)</f>
        <v>2.9198083067092648</v>
      </c>
    </row>
    <row r="30" spans="1:31" x14ac:dyDescent="0.35">
      <c r="A30" t="s">
        <v>78</v>
      </c>
      <c r="B30" t="s">
        <v>40</v>
      </c>
      <c r="C30" t="s">
        <v>51</v>
      </c>
      <c r="D30" t="s">
        <v>60</v>
      </c>
      <c r="E30" t="s">
        <v>22</v>
      </c>
      <c r="F30" t="s">
        <v>33</v>
      </c>
      <c r="G30" s="4">
        <v>114.35</v>
      </c>
      <c r="H30">
        <v>0</v>
      </c>
      <c r="I30" s="3">
        <v>114.35</v>
      </c>
      <c r="J30" s="1">
        <v>45875</v>
      </c>
      <c r="K30">
        <v>6</v>
      </c>
      <c r="L30">
        <v>1.2</v>
      </c>
      <c r="M30">
        <f t="shared" si="0"/>
        <v>1.2</v>
      </c>
      <c r="N30" t="b">
        <v>0</v>
      </c>
      <c r="O30" t="s">
        <v>2229</v>
      </c>
      <c r="P30" t="str">
        <f t="shared" si="1"/>
        <v>No Return</v>
      </c>
      <c r="Q30" s="4">
        <f t="shared" si="2"/>
        <v>686.09999999999991</v>
      </c>
      <c r="R30">
        <f t="shared" si="3"/>
        <v>2025</v>
      </c>
      <c r="S30" s="4" t="str">
        <f t="shared" si="4"/>
        <v>August</v>
      </c>
      <c r="T30" s="17">
        <f t="shared" si="5"/>
        <v>0</v>
      </c>
      <c r="U30" s="17">
        <f t="shared" si="6"/>
        <v>114.35</v>
      </c>
      <c r="V30" s="16">
        <f t="shared" si="7"/>
        <v>0</v>
      </c>
      <c r="W30" s="16" t="str">
        <f t="shared" si="8"/>
        <v>L</v>
      </c>
      <c r="X30" s="16" t="str" cm="1">
        <f t="array" ref="X30">_xlfn.IFS(K30 &lt; 10, "Need to Restock", K30 &lt; 20, "Low Stock", K30 &lt; 30, "Stock OK", K30 &gt;= 30, "High Stock")</f>
        <v>Need to Restock</v>
      </c>
      <c r="Y30" s="16" t="str" cm="1">
        <f t="array" ref="Y30">_xlfn.IFS(K30 &lt;= 15, "Fast Moving", K30 &lt;= 35, "Moderate Moving", K30 &gt; 35, "Slow Moving")</f>
        <v>Fast Moving</v>
      </c>
      <c r="Z30" s="16" t="str" cm="1">
        <f t="array" ref="Z30">_xlfn.IFS(M30=5, "Highly Satisfied", M30&gt;=4, "Very Satisfied", M30&gt;=3, "Satisfied", M30&gt;=2, "Neutral", M30&lt;2, "Dissatisfied")</f>
        <v>Dissatisfied</v>
      </c>
      <c r="AA30" s="16" t="str">
        <f t="shared" si="9"/>
        <v>High Value</v>
      </c>
      <c r="AB30" s="16" t="str" cm="1">
        <f t="array" ref="AB30">_xlfn.IFS(OR(C30="Zara", C30="Mango"), "Luxury Brand", OR(C30="Gap", C30="Forever21"), "Budget Brand", TRUE, "Mid-Market")</f>
        <v>Mid-Market</v>
      </c>
    </row>
    <row r="31" spans="1:31" x14ac:dyDescent="0.35">
      <c r="A31" t="s">
        <v>79</v>
      </c>
      <c r="B31" t="s">
        <v>28</v>
      </c>
      <c r="C31" t="s">
        <v>59</v>
      </c>
      <c r="D31" t="s">
        <v>15</v>
      </c>
      <c r="E31" t="s">
        <v>16</v>
      </c>
      <c r="F31" t="s">
        <v>17</v>
      </c>
      <c r="G31" s="4">
        <v>77.63</v>
      </c>
      <c r="H31">
        <v>0</v>
      </c>
      <c r="I31" s="3">
        <v>77.63</v>
      </c>
      <c r="J31" s="1">
        <v>45589</v>
      </c>
      <c r="K31">
        <v>1</v>
      </c>
      <c r="L31" t="s">
        <v>2229</v>
      </c>
      <c r="M31">
        <f t="shared" si="0"/>
        <v>3</v>
      </c>
      <c r="N31" t="b">
        <v>0</v>
      </c>
      <c r="O31" t="s">
        <v>2229</v>
      </c>
      <c r="P31" t="str">
        <f t="shared" si="1"/>
        <v>No Return</v>
      </c>
      <c r="Q31" s="4">
        <f t="shared" si="2"/>
        <v>77.63</v>
      </c>
      <c r="R31">
        <f t="shared" si="3"/>
        <v>2024</v>
      </c>
      <c r="S31" s="4" t="str">
        <f t="shared" si="4"/>
        <v>October</v>
      </c>
      <c r="T31" s="17">
        <f t="shared" si="5"/>
        <v>0</v>
      </c>
      <c r="U31" s="17">
        <f t="shared" si="6"/>
        <v>77.63</v>
      </c>
      <c r="V31" s="16">
        <f t="shared" si="7"/>
        <v>0</v>
      </c>
      <c r="W31" s="16" t="str">
        <f t="shared" si="8"/>
        <v>XL</v>
      </c>
      <c r="X31" s="16" t="str" cm="1">
        <f t="array" ref="X31">_xlfn.IFS(K31 &lt; 10, "Need to Restock", K31 &lt; 20, "Low Stock", K31 &lt; 30, "Stock OK", K31 &gt;= 30, "High Stock")</f>
        <v>Need to Restock</v>
      </c>
      <c r="Y31" s="16" t="str" cm="1">
        <f t="array" ref="Y31">_xlfn.IFS(K31 &lt;= 15, "Fast Moving", K31 &lt;= 35, "Moderate Moving", K31 &gt; 35, "Slow Moving")</f>
        <v>Fast Moving</v>
      </c>
      <c r="Z31" s="16" t="str" cm="1">
        <f t="array" ref="Z31">_xlfn.IFS(M31=5, "Highly Satisfied", M31&gt;=4, "Very Satisfied", M31&gt;=3, "Satisfied", M31&gt;=2, "Neutral", M31&lt;2, "Dissatisfied")</f>
        <v>Satisfied</v>
      </c>
      <c r="AA31" s="16" t="str">
        <f t="shared" si="9"/>
        <v>High Value</v>
      </c>
      <c r="AB31" s="16" t="str" cm="1">
        <f t="array" ref="AB31">_xlfn.IFS(OR(C31="Zara", C31="Mango"), "Luxury Brand", OR(C31="Gap", C31="Forever21"), "Budget Brand", TRUE, "Mid-Market")</f>
        <v>Budget Brand</v>
      </c>
      <c r="AD31" s="7" t="s">
        <v>2241</v>
      </c>
    </row>
    <row r="32" spans="1:31" x14ac:dyDescent="0.35">
      <c r="A32" t="s">
        <v>80</v>
      </c>
      <c r="B32" t="s">
        <v>28</v>
      </c>
      <c r="C32" t="s">
        <v>20</v>
      </c>
      <c r="D32" t="s">
        <v>60</v>
      </c>
      <c r="E32" t="s">
        <v>37</v>
      </c>
      <c r="F32" t="s">
        <v>17</v>
      </c>
      <c r="G32" s="4">
        <v>71.290000000000006</v>
      </c>
      <c r="H32">
        <v>0</v>
      </c>
      <c r="I32" s="3">
        <v>71.290000000000006</v>
      </c>
      <c r="J32" s="1">
        <v>45875</v>
      </c>
      <c r="K32">
        <v>37</v>
      </c>
      <c r="L32">
        <v>4.0999999999999996</v>
      </c>
      <c r="M32">
        <f t="shared" si="0"/>
        <v>4.0999999999999996</v>
      </c>
      <c r="N32" t="b">
        <v>1</v>
      </c>
      <c r="O32" t="s">
        <v>81</v>
      </c>
      <c r="P32" t="str">
        <f t="shared" si="1"/>
        <v>Quality Issue</v>
      </c>
      <c r="Q32" s="4">
        <f t="shared" si="2"/>
        <v>2637.73</v>
      </c>
      <c r="R32">
        <f t="shared" si="3"/>
        <v>2025</v>
      </c>
      <c r="S32" s="4" t="str">
        <f t="shared" si="4"/>
        <v>August</v>
      </c>
      <c r="T32" s="17">
        <f t="shared" si="5"/>
        <v>0</v>
      </c>
      <c r="U32" s="17">
        <f t="shared" si="6"/>
        <v>71.290000000000006</v>
      </c>
      <c r="V32" s="16">
        <f t="shared" si="7"/>
        <v>1</v>
      </c>
      <c r="W32" s="16" t="str">
        <f t="shared" si="8"/>
        <v>S</v>
      </c>
      <c r="X32" s="16" t="str" cm="1">
        <f t="array" ref="X32">_xlfn.IFS(K32 &lt; 10, "Need to Restock", K32 &lt; 20, "Low Stock", K32 &lt; 30, "Stock OK", K32 &gt;= 30, "High Stock")</f>
        <v>High Stock</v>
      </c>
      <c r="Y32" s="16" t="str" cm="1">
        <f t="array" ref="Y32">_xlfn.IFS(K32 &lt;= 15, "Fast Moving", K32 &lt;= 35, "Moderate Moving", K32 &gt; 35, "Slow Moving")</f>
        <v>Slow Moving</v>
      </c>
      <c r="Z32" s="16" t="str" cm="1">
        <f t="array" ref="Z32">_xlfn.IFS(M32=5, "Highly Satisfied", M32&gt;=4, "Very Satisfied", M32&gt;=3, "Satisfied", M32&gt;=2, "Neutral", M32&lt;2, "Dissatisfied")</f>
        <v>Very Satisfied</v>
      </c>
      <c r="AA32" s="16" t="str">
        <f t="shared" si="9"/>
        <v>Cheap Value</v>
      </c>
      <c r="AB32" s="16" t="str" cm="1">
        <f t="array" ref="AB32">_xlfn.IFS(OR(C32="Zara", C32="Mango"), "Luxury Brand", OR(C32="Gap", C32="Forever21"), "Budget Brand", TRUE, "Mid-Market")</f>
        <v>Mid-Market</v>
      </c>
      <c r="AD32" s="6" t="s">
        <v>2242</v>
      </c>
      <c r="AE32" s="5">
        <f>COUNTIF(P:P, "Size Issue")</f>
        <v>60</v>
      </c>
    </row>
    <row r="33" spans="1:31" x14ac:dyDescent="0.35">
      <c r="A33" t="s">
        <v>82</v>
      </c>
      <c r="B33" t="s">
        <v>19</v>
      </c>
      <c r="C33" t="s">
        <v>59</v>
      </c>
      <c r="D33" t="s">
        <v>15</v>
      </c>
      <c r="E33" t="s">
        <v>22</v>
      </c>
      <c r="F33" t="s">
        <v>64</v>
      </c>
      <c r="G33" s="4">
        <v>37.43</v>
      </c>
      <c r="H33">
        <v>24.4</v>
      </c>
      <c r="I33" s="3">
        <v>28.3</v>
      </c>
      <c r="J33" s="1">
        <v>45763</v>
      </c>
      <c r="K33">
        <v>5</v>
      </c>
      <c r="L33" t="s">
        <v>2229</v>
      </c>
      <c r="M33">
        <f t="shared" si="0"/>
        <v>3</v>
      </c>
      <c r="N33" t="b">
        <v>0</v>
      </c>
      <c r="O33" t="s">
        <v>2229</v>
      </c>
      <c r="P33" t="str">
        <f t="shared" si="1"/>
        <v>No Return</v>
      </c>
      <c r="Q33" s="4">
        <f t="shared" si="2"/>
        <v>141.4854</v>
      </c>
      <c r="R33">
        <f t="shared" si="3"/>
        <v>2025</v>
      </c>
      <c r="S33" s="4" t="str">
        <f t="shared" si="4"/>
        <v>April</v>
      </c>
      <c r="T33" s="17">
        <f t="shared" si="5"/>
        <v>9.1329200000000004</v>
      </c>
      <c r="U33" s="17">
        <f t="shared" si="6"/>
        <v>28.297080000000001</v>
      </c>
      <c r="V33" s="16">
        <f t="shared" si="7"/>
        <v>0</v>
      </c>
      <c r="W33" s="16" t="str">
        <f t="shared" si="8"/>
        <v>L</v>
      </c>
      <c r="X33" s="16" t="str" cm="1">
        <f t="array" ref="X33">_xlfn.IFS(K33 &lt; 10, "Need to Restock", K33 &lt; 20, "Low Stock", K33 &lt; 30, "Stock OK", K33 &gt;= 30, "High Stock")</f>
        <v>Need to Restock</v>
      </c>
      <c r="Y33" s="16" t="str" cm="1">
        <f t="array" ref="Y33">_xlfn.IFS(K33 &lt;= 15, "Fast Moving", K33 &lt;= 35, "Moderate Moving", K33 &gt; 35, "Slow Moving")</f>
        <v>Fast Moving</v>
      </c>
      <c r="Z33" s="16" t="str" cm="1">
        <f t="array" ref="Z33">_xlfn.IFS(M33=5, "Highly Satisfied", M33&gt;=4, "Very Satisfied", M33&gt;=3, "Satisfied", M33&gt;=2, "Neutral", M33&lt;2, "Dissatisfied")</f>
        <v>Satisfied</v>
      </c>
      <c r="AA33" s="16" t="str">
        <f t="shared" si="9"/>
        <v>Cheap Value</v>
      </c>
      <c r="AB33" s="16" t="str" cm="1">
        <f t="array" ref="AB33">_xlfn.IFS(OR(C33="Zara", C33="Mango"), "Luxury Brand", OR(C33="Gap", C33="Forever21"), "Budget Brand", TRUE, "Mid-Market")</f>
        <v>Budget Brand</v>
      </c>
      <c r="AD33" s="6" t="s">
        <v>2243</v>
      </c>
      <c r="AE33" s="5">
        <f>COUNTIF(P:P, "Quality Issue")</f>
        <v>55</v>
      </c>
    </row>
    <row r="34" spans="1:31" x14ac:dyDescent="0.35">
      <c r="A34" t="s">
        <v>83</v>
      </c>
      <c r="B34" t="s">
        <v>28</v>
      </c>
      <c r="C34" t="s">
        <v>14</v>
      </c>
      <c r="D34" t="s">
        <v>15</v>
      </c>
      <c r="E34" t="s">
        <v>16</v>
      </c>
      <c r="F34" t="s">
        <v>64</v>
      </c>
      <c r="G34" s="4">
        <v>143.78</v>
      </c>
      <c r="H34">
        <v>0</v>
      </c>
      <c r="I34" s="3">
        <v>143.78</v>
      </c>
      <c r="J34" s="1">
        <v>45581</v>
      </c>
      <c r="K34">
        <v>43</v>
      </c>
      <c r="L34">
        <v>1.1000000000000001</v>
      </c>
      <c r="M34">
        <f t="shared" si="0"/>
        <v>1.1000000000000001</v>
      </c>
      <c r="N34" t="b">
        <v>0</v>
      </c>
      <c r="O34" t="s">
        <v>2229</v>
      </c>
      <c r="P34" t="str">
        <f t="shared" si="1"/>
        <v>No Return</v>
      </c>
      <c r="Q34" s="4">
        <f t="shared" si="2"/>
        <v>6182.54</v>
      </c>
      <c r="R34">
        <f t="shared" si="3"/>
        <v>2024</v>
      </c>
      <c r="S34" s="4" t="str">
        <f t="shared" si="4"/>
        <v>October</v>
      </c>
      <c r="T34" s="17">
        <f t="shared" si="5"/>
        <v>0</v>
      </c>
      <c r="U34" s="17">
        <f t="shared" si="6"/>
        <v>143.78</v>
      </c>
      <c r="V34" s="16">
        <f t="shared" si="7"/>
        <v>0</v>
      </c>
      <c r="W34" s="16" t="str">
        <f t="shared" si="8"/>
        <v>XL</v>
      </c>
      <c r="X34" s="16" t="str" cm="1">
        <f t="array" ref="X34">_xlfn.IFS(K34 &lt; 10, "Need to Restock", K34 &lt; 20, "Low Stock", K34 &lt; 30, "Stock OK", K34 &gt;= 30, "High Stock")</f>
        <v>High Stock</v>
      </c>
      <c r="Y34" s="16" t="str" cm="1">
        <f t="array" ref="Y34">_xlfn.IFS(K34 &lt;= 15, "Fast Moving", K34 &lt;= 35, "Moderate Moving", K34 &gt; 35, "Slow Moving")</f>
        <v>Slow Moving</v>
      </c>
      <c r="Z34" s="16" t="str" cm="1">
        <f t="array" ref="Z34">_xlfn.IFS(M34=5, "Highly Satisfied", M34&gt;=4, "Very Satisfied", M34&gt;=3, "Satisfied", M34&gt;=2, "Neutral", M34&lt;2, "Dissatisfied")</f>
        <v>Dissatisfied</v>
      </c>
      <c r="AA34" s="16" t="str">
        <f t="shared" si="9"/>
        <v>High Value</v>
      </c>
      <c r="AB34" s="16" t="str" cm="1">
        <f t="array" ref="AB34">_xlfn.IFS(OR(C34="Zara", C34="Mango"), "Luxury Brand", OR(C34="Gap", C34="Forever21"), "Budget Brand", TRUE, "Mid-Market")</f>
        <v>Luxury Brand</v>
      </c>
      <c r="AD34" s="6" t="s">
        <v>34</v>
      </c>
      <c r="AE34" s="5">
        <f>COUNTIF(P:P, "Color Mismatch")</f>
        <v>46</v>
      </c>
    </row>
    <row r="35" spans="1:31" x14ac:dyDescent="0.35">
      <c r="A35" t="s">
        <v>84</v>
      </c>
      <c r="B35" t="s">
        <v>19</v>
      </c>
      <c r="C35" t="s">
        <v>30</v>
      </c>
      <c r="D35" t="s">
        <v>60</v>
      </c>
      <c r="E35" t="s">
        <v>16</v>
      </c>
      <c r="F35" t="s">
        <v>38</v>
      </c>
      <c r="G35" s="4">
        <v>88.23</v>
      </c>
      <c r="H35">
        <v>0</v>
      </c>
      <c r="I35" s="3">
        <v>88.23</v>
      </c>
      <c r="J35" s="1">
        <v>45875</v>
      </c>
      <c r="K35">
        <v>44</v>
      </c>
      <c r="L35">
        <v>1.6</v>
      </c>
      <c r="M35">
        <f t="shared" si="0"/>
        <v>1.6</v>
      </c>
      <c r="N35" t="b">
        <v>0</v>
      </c>
      <c r="O35" t="s">
        <v>2229</v>
      </c>
      <c r="P35" t="str">
        <f t="shared" si="1"/>
        <v>No Return</v>
      </c>
      <c r="Q35" s="4">
        <f t="shared" si="2"/>
        <v>3882.1200000000003</v>
      </c>
      <c r="R35">
        <f t="shared" si="3"/>
        <v>2025</v>
      </c>
      <c r="S35" s="4" t="str">
        <f t="shared" si="4"/>
        <v>August</v>
      </c>
      <c r="T35" s="17">
        <f t="shared" si="5"/>
        <v>0</v>
      </c>
      <c r="U35" s="17">
        <f t="shared" si="6"/>
        <v>88.23</v>
      </c>
      <c r="V35" s="16">
        <f t="shared" si="7"/>
        <v>0</v>
      </c>
      <c r="W35" s="16" t="str">
        <f t="shared" si="8"/>
        <v>XL</v>
      </c>
      <c r="X35" s="16" t="str" cm="1">
        <f t="array" ref="X35">_xlfn.IFS(K35 &lt; 10, "Need to Restock", K35 &lt; 20, "Low Stock", K35 &lt; 30, "Stock OK", K35 &gt;= 30, "High Stock")</f>
        <v>High Stock</v>
      </c>
      <c r="Y35" s="16" t="str" cm="1">
        <f t="array" ref="Y35">_xlfn.IFS(K35 &lt;= 15, "Fast Moving", K35 &lt;= 35, "Moderate Moving", K35 &gt; 35, "Slow Moving")</f>
        <v>Slow Moving</v>
      </c>
      <c r="Z35" s="16" t="str" cm="1">
        <f t="array" ref="Z35">_xlfn.IFS(M35=5, "Highly Satisfied", M35&gt;=4, "Very Satisfied", M35&gt;=3, "Satisfied", M35&gt;=2, "Neutral", M35&lt;2, "Dissatisfied")</f>
        <v>Dissatisfied</v>
      </c>
      <c r="AA35" s="16" t="str">
        <f t="shared" si="9"/>
        <v>High Value</v>
      </c>
      <c r="AB35" s="16" t="str" cm="1">
        <f t="array" ref="AB35">_xlfn.IFS(OR(C35="Zara", C35="Mango"), "Luxury Brand", OR(C35="Gap", C35="Forever21"), "Budget Brand", TRUE, "Mid-Market")</f>
        <v>Mid-Market</v>
      </c>
      <c r="AD35" s="6" t="s">
        <v>113</v>
      </c>
      <c r="AE35" s="5">
        <f>COUNTIF(P:P, "Changed Mind")</f>
        <v>68</v>
      </c>
    </row>
    <row r="36" spans="1:31" x14ac:dyDescent="0.35">
      <c r="A36" t="s">
        <v>85</v>
      </c>
      <c r="B36" t="s">
        <v>25</v>
      </c>
      <c r="C36" t="s">
        <v>73</v>
      </c>
      <c r="D36" t="s">
        <v>32</v>
      </c>
      <c r="E36" t="s">
        <v>2229</v>
      </c>
      <c r="F36" t="s">
        <v>62</v>
      </c>
      <c r="G36" s="4">
        <v>58.57</v>
      </c>
      <c r="H36">
        <v>0</v>
      </c>
      <c r="I36" s="3">
        <v>58.57</v>
      </c>
      <c r="J36" s="1">
        <v>45875</v>
      </c>
      <c r="K36">
        <v>38</v>
      </c>
      <c r="L36">
        <v>1.5</v>
      </c>
      <c r="M36">
        <f t="shared" si="0"/>
        <v>1.5</v>
      </c>
      <c r="N36" t="b">
        <v>0</v>
      </c>
      <c r="O36" t="s">
        <v>2229</v>
      </c>
      <c r="P36" t="str">
        <f t="shared" si="1"/>
        <v>No Return</v>
      </c>
      <c r="Q36" s="4">
        <f t="shared" si="2"/>
        <v>2225.66</v>
      </c>
      <c r="R36">
        <f t="shared" si="3"/>
        <v>2025</v>
      </c>
      <c r="S36" s="4" t="str">
        <f t="shared" si="4"/>
        <v>August</v>
      </c>
      <c r="T36" s="17">
        <f t="shared" si="5"/>
        <v>0</v>
      </c>
      <c r="U36" s="17">
        <f t="shared" si="6"/>
        <v>58.57</v>
      </c>
      <c r="V36" s="16">
        <f t="shared" si="7"/>
        <v>0</v>
      </c>
      <c r="W36" s="16" t="str">
        <f t="shared" si="8"/>
        <v>No Size</v>
      </c>
      <c r="X36" s="16" t="str" cm="1">
        <f t="array" ref="X36">_xlfn.IFS(K36 &lt; 10, "Need to Restock", K36 &lt; 20, "Low Stock", K36 &lt; 30, "Stock OK", K36 &gt;= 30, "High Stock")</f>
        <v>High Stock</v>
      </c>
      <c r="Y36" s="16" t="str" cm="1">
        <f t="array" ref="Y36">_xlfn.IFS(K36 &lt;= 15, "Fast Moving", K36 &lt;= 35, "Moderate Moving", K36 &gt; 35, "Slow Moving")</f>
        <v>Slow Moving</v>
      </c>
      <c r="Z36" s="16" t="str" cm="1">
        <f t="array" ref="Z36">_xlfn.IFS(M36=5, "Highly Satisfied", M36&gt;=4, "Very Satisfied", M36&gt;=3, "Satisfied", M36&gt;=2, "Neutral", M36&lt;2, "Dissatisfied")</f>
        <v>Dissatisfied</v>
      </c>
      <c r="AA36" s="16" t="str">
        <f t="shared" si="9"/>
        <v>Cheap Value</v>
      </c>
      <c r="AB36" s="16" t="str" cm="1">
        <f t="array" ref="AB36">_xlfn.IFS(OR(C36="Zara", C36="Mango"), "Luxury Brand", OR(C36="Gap", C36="Forever21"), "Budget Brand", TRUE, "Mid-Market")</f>
        <v>Budget Brand</v>
      </c>
      <c r="AD36" s="6" t="s">
        <v>76</v>
      </c>
      <c r="AE36" s="5">
        <f>COUNTIF(P:P, "Damaged")</f>
        <v>44</v>
      </c>
    </row>
    <row r="37" spans="1:31" x14ac:dyDescent="0.35">
      <c r="A37" t="s">
        <v>86</v>
      </c>
      <c r="B37" t="s">
        <v>19</v>
      </c>
      <c r="C37" t="s">
        <v>20</v>
      </c>
      <c r="D37" t="s">
        <v>21</v>
      </c>
      <c r="E37" t="s">
        <v>47</v>
      </c>
      <c r="F37" t="s">
        <v>33</v>
      </c>
      <c r="G37" s="4">
        <v>119.7</v>
      </c>
      <c r="H37">
        <v>5.7</v>
      </c>
      <c r="I37" s="3">
        <v>112.88</v>
      </c>
      <c r="J37" s="1">
        <v>45875</v>
      </c>
      <c r="K37">
        <v>37</v>
      </c>
      <c r="L37">
        <v>4.9000000000000004</v>
      </c>
      <c r="M37">
        <f t="shared" si="0"/>
        <v>4.9000000000000004</v>
      </c>
      <c r="N37" t="b">
        <v>0</v>
      </c>
      <c r="O37" t="s">
        <v>2229</v>
      </c>
      <c r="P37" t="str">
        <f t="shared" si="1"/>
        <v>No Return</v>
      </c>
      <c r="Q37" s="4">
        <f t="shared" si="2"/>
        <v>4176.4526999999998</v>
      </c>
      <c r="R37">
        <f t="shared" si="3"/>
        <v>2025</v>
      </c>
      <c r="S37" s="4" t="str">
        <f t="shared" si="4"/>
        <v>August</v>
      </c>
      <c r="T37" s="17">
        <f t="shared" si="5"/>
        <v>6.8229000000000006</v>
      </c>
      <c r="U37" s="17">
        <f t="shared" si="6"/>
        <v>112.8771</v>
      </c>
      <c r="V37" s="16">
        <f t="shared" si="7"/>
        <v>0</v>
      </c>
      <c r="W37" s="16" t="str">
        <f t="shared" si="8"/>
        <v>XXL</v>
      </c>
      <c r="X37" s="16" t="str" cm="1">
        <f t="array" ref="X37">_xlfn.IFS(K37 &lt; 10, "Need to Restock", K37 &lt; 20, "Low Stock", K37 &lt; 30, "Stock OK", K37 &gt;= 30, "High Stock")</f>
        <v>High Stock</v>
      </c>
      <c r="Y37" s="16" t="str" cm="1">
        <f t="array" ref="Y37">_xlfn.IFS(K37 &lt;= 15, "Fast Moving", K37 &lt;= 35, "Moderate Moving", K37 &gt; 35, "Slow Moving")</f>
        <v>Slow Moving</v>
      </c>
      <c r="Z37" s="16" t="str" cm="1">
        <f t="array" ref="Z37">_xlfn.IFS(M37=5, "Highly Satisfied", M37&gt;=4, "Very Satisfied", M37&gt;=3, "Satisfied", M37&gt;=2, "Neutral", M37&lt;2, "Dissatisfied")</f>
        <v>Very Satisfied</v>
      </c>
      <c r="AA37" s="16" t="str">
        <f t="shared" si="9"/>
        <v>High Value</v>
      </c>
      <c r="AB37" s="16" t="str" cm="1">
        <f t="array" ref="AB37">_xlfn.IFS(OR(C37="Zara", C37="Mango"), "Luxury Brand", OR(C37="Gap", C37="Forever21"), "Budget Brand", TRUE, "Mid-Market")</f>
        <v>Mid-Market</v>
      </c>
      <c r="AD37" s="6" t="s">
        <v>123</v>
      </c>
      <c r="AE37" s="5">
        <f>COUNTIF(P:P, "Wrong Item")</f>
        <v>47</v>
      </c>
    </row>
    <row r="38" spans="1:31" x14ac:dyDescent="0.35">
      <c r="A38" t="s">
        <v>87</v>
      </c>
      <c r="B38" t="s">
        <v>36</v>
      </c>
      <c r="C38" t="s">
        <v>30</v>
      </c>
      <c r="D38" t="s">
        <v>32</v>
      </c>
      <c r="E38" t="s">
        <v>47</v>
      </c>
      <c r="F38" t="s">
        <v>44</v>
      </c>
      <c r="G38" s="4">
        <v>97.06</v>
      </c>
      <c r="H38">
        <v>47.8</v>
      </c>
      <c r="I38" s="3">
        <v>50.67</v>
      </c>
      <c r="J38" s="1">
        <v>45875</v>
      </c>
      <c r="K38">
        <v>31</v>
      </c>
      <c r="L38">
        <v>4.0999999999999996</v>
      </c>
      <c r="M38">
        <f t="shared" si="0"/>
        <v>4.0999999999999996</v>
      </c>
      <c r="N38" t="b">
        <v>0</v>
      </c>
      <c r="O38" t="s">
        <v>2229</v>
      </c>
      <c r="P38" t="str">
        <f t="shared" si="1"/>
        <v>No Return</v>
      </c>
      <c r="Q38" s="4">
        <f t="shared" si="2"/>
        <v>1570.62492</v>
      </c>
      <c r="R38">
        <f t="shared" si="3"/>
        <v>2025</v>
      </c>
      <c r="S38" s="4" t="str">
        <f t="shared" si="4"/>
        <v>August</v>
      </c>
      <c r="T38" s="17">
        <f t="shared" si="5"/>
        <v>46.394680000000001</v>
      </c>
      <c r="U38" s="17">
        <f t="shared" si="6"/>
        <v>50.665320000000001</v>
      </c>
      <c r="V38" s="16">
        <f t="shared" si="7"/>
        <v>0</v>
      </c>
      <c r="W38" s="16" t="str">
        <f t="shared" si="8"/>
        <v>XXL</v>
      </c>
      <c r="X38" s="16" t="str" cm="1">
        <f t="array" ref="X38">_xlfn.IFS(K38 &lt; 10, "Need to Restock", K38 &lt; 20, "Low Stock", K38 &lt; 30, "Stock OK", K38 &gt;= 30, "High Stock")</f>
        <v>High Stock</v>
      </c>
      <c r="Y38" s="16" t="str" cm="1">
        <f t="array" ref="Y38">_xlfn.IFS(K38 &lt;= 15, "Fast Moving", K38 &lt;= 35, "Moderate Moving", K38 &gt; 35, "Slow Moving")</f>
        <v>Moderate Moving</v>
      </c>
      <c r="Z38" s="16" t="str" cm="1">
        <f t="array" ref="Z38">_xlfn.IFS(M38=5, "Highly Satisfied", M38&gt;=4, "Very Satisfied", M38&gt;=3, "Satisfied", M38&gt;=2, "Neutral", M38&lt;2, "Dissatisfied")</f>
        <v>Very Satisfied</v>
      </c>
      <c r="AA38" s="16" t="str">
        <f t="shared" si="9"/>
        <v>Cheap Value</v>
      </c>
      <c r="AB38" s="16" t="str" cm="1">
        <f t="array" ref="AB38">_xlfn.IFS(OR(C38="Zara", C38="Mango"), "Luxury Brand", OR(C38="Gap", C38="Forever21"), "Budget Brand", TRUE, "Mid-Market")</f>
        <v>Mid-Market</v>
      </c>
    </row>
    <row r="39" spans="1:31" x14ac:dyDescent="0.35">
      <c r="A39" t="s">
        <v>88</v>
      </c>
      <c r="B39" t="s">
        <v>40</v>
      </c>
      <c r="C39" t="s">
        <v>30</v>
      </c>
      <c r="D39" t="s">
        <v>60</v>
      </c>
      <c r="E39" t="s">
        <v>22</v>
      </c>
      <c r="F39" t="s">
        <v>33</v>
      </c>
      <c r="G39" s="4">
        <v>110.09</v>
      </c>
      <c r="H39">
        <v>0</v>
      </c>
      <c r="I39" s="3">
        <v>110.09</v>
      </c>
      <c r="J39" s="1">
        <v>45875</v>
      </c>
      <c r="K39">
        <v>32</v>
      </c>
      <c r="L39">
        <v>3.4</v>
      </c>
      <c r="M39">
        <f t="shared" si="0"/>
        <v>3.4</v>
      </c>
      <c r="N39" t="b">
        <v>0</v>
      </c>
      <c r="O39" t="s">
        <v>2229</v>
      </c>
      <c r="P39" t="str">
        <f t="shared" si="1"/>
        <v>No Return</v>
      </c>
      <c r="Q39" s="4">
        <f t="shared" si="2"/>
        <v>3522.88</v>
      </c>
      <c r="R39">
        <f t="shared" si="3"/>
        <v>2025</v>
      </c>
      <c r="S39" s="4" t="str">
        <f t="shared" si="4"/>
        <v>August</v>
      </c>
      <c r="T39" s="17">
        <f t="shared" si="5"/>
        <v>0</v>
      </c>
      <c r="U39" s="17">
        <f t="shared" si="6"/>
        <v>110.09</v>
      </c>
      <c r="V39" s="16">
        <f t="shared" si="7"/>
        <v>0</v>
      </c>
      <c r="W39" s="16" t="str">
        <f t="shared" si="8"/>
        <v>L</v>
      </c>
      <c r="X39" s="16" t="str" cm="1">
        <f t="array" ref="X39">_xlfn.IFS(K39 &lt; 10, "Need to Restock", K39 &lt; 20, "Low Stock", K39 &lt; 30, "Stock OK", K39 &gt;= 30, "High Stock")</f>
        <v>High Stock</v>
      </c>
      <c r="Y39" s="16" t="str" cm="1">
        <f t="array" ref="Y39">_xlfn.IFS(K39 &lt;= 15, "Fast Moving", K39 &lt;= 35, "Moderate Moving", K39 &gt; 35, "Slow Moving")</f>
        <v>Moderate Moving</v>
      </c>
      <c r="Z39" s="16" t="str" cm="1">
        <f t="array" ref="Z39">_xlfn.IFS(M39=5, "Highly Satisfied", M39&gt;=4, "Very Satisfied", M39&gt;=3, "Satisfied", M39&gt;=2, "Neutral", M39&lt;2, "Dissatisfied")</f>
        <v>Satisfied</v>
      </c>
      <c r="AA39" s="16" t="str">
        <f t="shared" si="9"/>
        <v>High Value</v>
      </c>
      <c r="AB39" s="16" t="str" cm="1">
        <f t="array" ref="AB39">_xlfn.IFS(OR(C39="Zara", C39="Mango"), "Luxury Brand", OR(C39="Gap", C39="Forever21"), "Budget Brand", TRUE, "Mid-Market")</f>
        <v>Mid-Market</v>
      </c>
    </row>
    <row r="40" spans="1:31" x14ac:dyDescent="0.35">
      <c r="A40" t="s">
        <v>89</v>
      </c>
      <c r="B40" t="s">
        <v>28</v>
      </c>
      <c r="C40" t="s">
        <v>14</v>
      </c>
      <c r="D40" t="s">
        <v>21</v>
      </c>
      <c r="E40" t="s">
        <v>53</v>
      </c>
      <c r="F40" t="s">
        <v>44</v>
      </c>
      <c r="G40" s="4">
        <v>198.42</v>
      </c>
      <c r="H40">
        <v>14.2</v>
      </c>
      <c r="I40" s="3">
        <v>170.24</v>
      </c>
      <c r="J40" s="1">
        <v>45875</v>
      </c>
      <c r="K40">
        <v>10</v>
      </c>
      <c r="L40" t="s">
        <v>2229</v>
      </c>
      <c r="M40">
        <f t="shared" si="0"/>
        <v>3</v>
      </c>
      <c r="N40" t="b">
        <v>0</v>
      </c>
      <c r="O40" t="s">
        <v>2229</v>
      </c>
      <c r="P40" t="str">
        <f t="shared" si="1"/>
        <v>No Return</v>
      </c>
      <c r="Q40" s="4">
        <f t="shared" si="2"/>
        <v>1702.4436000000001</v>
      </c>
      <c r="R40">
        <f t="shared" si="3"/>
        <v>2025</v>
      </c>
      <c r="S40" s="4" t="str">
        <f t="shared" si="4"/>
        <v>August</v>
      </c>
      <c r="T40" s="17">
        <f t="shared" si="5"/>
        <v>28.175639999999994</v>
      </c>
      <c r="U40" s="17">
        <f t="shared" si="6"/>
        <v>170.24436</v>
      </c>
      <c r="V40" s="16">
        <f t="shared" si="7"/>
        <v>0</v>
      </c>
      <c r="W40" s="16" t="str">
        <f t="shared" si="8"/>
        <v>XS</v>
      </c>
      <c r="X40" s="16" t="str" cm="1">
        <f t="array" ref="X40">_xlfn.IFS(K40 &lt; 10, "Need to Restock", K40 &lt; 20, "Low Stock", K40 &lt; 30, "Stock OK", K40 &gt;= 30, "High Stock")</f>
        <v>Low Stock</v>
      </c>
      <c r="Y40" s="16" t="str" cm="1">
        <f t="array" ref="Y40">_xlfn.IFS(K40 &lt;= 15, "Fast Moving", K40 &lt;= 35, "Moderate Moving", K40 &gt; 35, "Slow Moving")</f>
        <v>Fast Moving</v>
      </c>
      <c r="Z40" s="16" t="str" cm="1">
        <f t="array" ref="Z40">_xlfn.IFS(M40=5, "Highly Satisfied", M40&gt;=4, "Very Satisfied", M40&gt;=3, "Satisfied", M40&gt;=2, "Neutral", M40&lt;2, "Dissatisfied")</f>
        <v>Satisfied</v>
      </c>
      <c r="AA40" s="16" t="str">
        <f t="shared" si="9"/>
        <v>High Value</v>
      </c>
      <c r="AB40" s="16" t="str" cm="1">
        <f t="array" ref="AB40">_xlfn.IFS(OR(C40="Zara", C40="Mango"), "Luxury Brand", OR(C40="Gap", C40="Forever21"), "Budget Brand", TRUE, "Mid-Market")</f>
        <v>Luxury Brand</v>
      </c>
    </row>
    <row r="41" spans="1:31" x14ac:dyDescent="0.35">
      <c r="A41" t="s">
        <v>90</v>
      </c>
      <c r="B41" t="s">
        <v>36</v>
      </c>
      <c r="C41" t="s">
        <v>30</v>
      </c>
      <c r="D41" t="s">
        <v>21</v>
      </c>
      <c r="E41" t="s">
        <v>2229</v>
      </c>
      <c r="F41" t="s">
        <v>64</v>
      </c>
      <c r="G41" s="4">
        <v>101.72</v>
      </c>
      <c r="H41">
        <v>0</v>
      </c>
      <c r="I41" s="3">
        <v>101.72</v>
      </c>
      <c r="J41" s="1">
        <v>45875</v>
      </c>
      <c r="K41">
        <v>40</v>
      </c>
      <c r="L41" t="s">
        <v>2229</v>
      </c>
      <c r="M41">
        <f t="shared" si="0"/>
        <v>3</v>
      </c>
      <c r="N41" t="b">
        <v>0</v>
      </c>
      <c r="O41" t="s">
        <v>2229</v>
      </c>
      <c r="P41" t="str">
        <f t="shared" si="1"/>
        <v>No Return</v>
      </c>
      <c r="Q41" s="4">
        <f t="shared" si="2"/>
        <v>4068.8</v>
      </c>
      <c r="R41">
        <f t="shared" si="3"/>
        <v>2025</v>
      </c>
      <c r="S41" s="4" t="str">
        <f t="shared" si="4"/>
        <v>August</v>
      </c>
      <c r="T41" s="17">
        <f t="shared" si="5"/>
        <v>0</v>
      </c>
      <c r="U41" s="17">
        <f t="shared" si="6"/>
        <v>101.72</v>
      </c>
      <c r="V41" s="16">
        <f t="shared" si="7"/>
        <v>0</v>
      </c>
      <c r="W41" s="16" t="str">
        <f t="shared" si="8"/>
        <v>No Size</v>
      </c>
      <c r="X41" s="16" t="str" cm="1">
        <f t="array" ref="X41">_xlfn.IFS(K41 &lt; 10, "Need to Restock", K41 &lt; 20, "Low Stock", K41 &lt; 30, "Stock OK", K41 &gt;= 30, "High Stock")</f>
        <v>High Stock</v>
      </c>
      <c r="Y41" s="16" t="str" cm="1">
        <f t="array" ref="Y41">_xlfn.IFS(K41 &lt;= 15, "Fast Moving", K41 &lt;= 35, "Moderate Moving", K41 &gt; 35, "Slow Moving")</f>
        <v>Slow Moving</v>
      </c>
      <c r="Z41" s="16" t="str" cm="1">
        <f t="array" ref="Z41">_xlfn.IFS(M41=5, "Highly Satisfied", M41&gt;=4, "Very Satisfied", M41&gt;=3, "Satisfied", M41&gt;=2, "Neutral", M41&lt;2, "Dissatisfied")</f>
        <v>Satisfied</v>
      </c>
      <c r="AA41" s="16" t="str">
        <f t="shared" si="9"/>
        <v>High Value</v>
      </c>
      <c r="AB41" s="16" t="str" cm="1">
        <f t="array" ref="AB41">_xlfn.IFS(OR(C41="Zara", C41="Mango"), "Luxury Brand", OR(C41="Gap", C41="Forever21"), "Budget Brand", TRUE, "Mid-Market")</f>
        <v>Mid-Market</v>
      </c>
    </row>
    <row r="42" spans="1:31" x14ac:dyDescent="0.35">
      <c r="A42" t="s">
        <v>91</v>
      </c>
      <c r="B42" t="s">
        <v>19</v>
      </c>
      <c r="C42" t="s">
        <v>20</v>
      </c>
      <c r="D42" t="s">
        <v>60</v>
      </c>
      <c r="E42" t="s">
        <v>37</v>
      </c>
      <c r="F42" t="s">
        <v>33</v>
      </c>
      <c r="G42" s="4">
        <v>117.86</v>
      </c>
      <c r="H42">
        <v>0</v>
      </c>
      <c r="I42" s="3">
        <v>117.86</v>
      </c>
      <c r="J42" s="1">
        <v>45875</v>
      </c>
      <c r="K42">
        <v>6</v>
      </c>
      <c r="L42" t="s">
        <v>2229</v>
      </c>
      <c r="M42">
        <f t="shared" si="0"/>
        <v>3</v>
      </c>
      <c r="N42" t="b">
        <v>0</v>
      </c>
      <c r="O42" t="s">
        <v>2229</v>
      </c>
      <c r="P42" t="str">
        <f t="shared" si="1"/>
        <v>No Return</v>
      </c>
      <c r="Q42" s="4">
        <f t="shared" si="2"/>
        <v>707.16</v>
      </c>
      <c r="R42">
        <f t="shared" si="3"/>
        <v>2025</v>
      </c>
      <c r="S42" s="4" t="str">
        <f t="shared" si="4"/>
        <v>August</v>
      </c>
      <c r="T42" s="17">
        <f t="shared" si="5"/>
        <v>0</v>
      </c>
      <c r="U42" s="17">
        <f t="shared" si="6"/>
        <v>117.86</v>
      </c>
      <c r="V42" s="16">
        <f t="shared" si="7"/>
        <v>0</v>
      </c>
      <c r="W42" s="16" t="str">
        <f t="shared" si="8"/>
        <v>S</v>
      </c>
      <c r="X42" s="16" t="str" cm="1">
        <f t="array" ref="X42">_xlfn.IFS(K42 &lt; 10, "Need to Restock", K42 &lt; 20, "Low Stock", K42 &lt; 30, "Stock OK", K42 &gt;= 30, "High Stock")</f>
        <v>Need to Restock</v>
      </c>
      <c r="Y42" s="16" t="str" cm="1">
        <f t="array" ref="Y42">_xlfn.IFS(K42 &lt;= 15, "Fast Moving", K42 &lt;= 35, "Moderate Moving", K42 &gt; 35, "Slow Moving")</f>
        <v>Fast Moving</v>
      </c>
      <c r="Z42" s="16" t="str" cm="1">
        <f t="array" ref="Z42">_xlfn.IFS(M42=5, "Highly Satisfied", M42&gt;=4, "Very Satisfied", M42&gt;=3, "Satisfied", M42&gt;=2, "Neutral", M42&lt;2, "Dissatisfied")</f>
        <v>Satisfied</v>
      </c>
      <c r="AA42" s="16" t="str">
        <f t="shared" si="9"/>
        <v>High Value</v>
      </c>
      <c r="AB42" s="16" t="str" cm="1">
        <f t="array" ref="AB42">_xlfn.IFS(OR(C42="Zara", C42="Mango"), "Luxury Brand", OR(C42="Gap", C42="Forever21"), "Budget Brand", TRUE, "Mid-Market")</f>
        <v>Mid-Market</v>
      </c>
    </row>
    <row r="43" spans="1:31" x14ac:dyDescent="0.35">
      <c r="A43" t="s">
        <v>92</v>
      </c>
      <c r="B43" t="s">
        <v>19</v>
      </c>
      <c r="C43" t="s">
        <v>51</v>
      </c>
      <c r="D43" t="s">
        <v>60</v>
      </c>
      <c r="E43" t="s">
        <v>56</v>
      </c>
      <c r="F43" t="s">
        <v>44</v>
      </c>
      <c r="G43" s="4">
        <v>78.86</v>
      </c>
      <c r="H43">
        <v>0</v>
      </c>
      <c r="I43" s="3">
        <v>78.86</v>
      </c>
      <c r="J43" s="1">
        <v>45875</v>
      </c>
      <c r="K43">
        <v>22</v>
      </c>
      <c r="L43">
        <v>4.3</v>
      </c>
      <c r="M43">
        <f t="shared" si="0"/>
        <v>4.3</v>
      </c>
      <c r="N43" t="b">
        <v>0</v>
      </c>
      <c r="O43" t="s">
        <v>2229</v>
      </c>
      <c r="P43" t="str">
        <f t="shared" si="1"/>
        <v>No Return</v>
      </c>
      <c r="Q43" s="4">
        <f t="shared" si="2"/>
        <v>1734.92</v>
      </c>
      <c r="R43">
        <f t="shared" si="3"/>
        <v>2025</v>
      </c>
      <c r="S43" s="4" t="str">
        <f t="shared" si="4"/>
        <v>August</v>
      </c>
      <c r="T43" s="17">
        <f t="shared" si="5"/>
        <v>0</v>
      </c>
      <c r="U43" s="17">
        <f t="shared" si="6"/>
        <v>78.86</v>
      </c>
      <c r="V43" s="16">
        <f t="shared" si="7"/>
        <v>0</v>
      </c>
      <c r="W43" s="16" t="str">
        <f t="shared" si="8"/>
        <v>M</v>
      </c>
      <c r="X43" s="16" t="str" cm="1">
        <f t="array" ref="X43">_xlfn.IFS(K43 &lt; 10, "Need to Restock", K43 &lt; 20, "Low Stock", K43 &lt; 30, "Stock OK", K43 &gt;= 30, "High Stock")</f>
        <v>Stock OK</v>
      </c>
      <c r="Y43" s="16" t="str" cm="1">
        <f t="array" ref="Y43">_xlfn.IFS(K43 &lt;= 15, "Fast Moving", K43 &lt;= 35, "Moderate Moving", K43 &gt; 35, "Slow Moving")</f>
        <v>Moderate Moving</v>
      </c>
      <c r="Z43" s="16" t="str" cm="1">
        <f t="array" ref="Z43">_xlfn.IFS(M43=5, "Highly Satisfied", M43&gt;=4, "Very Satisfied", M43&gt;=3, "Satisfied", M43&gt;=2, "Neutral", M43&lt;2, "Dissatisfied")</f>
        <v>Very Satisfied</v>
      </c>
      <c r="AA43" s="16" t="str">
        <f t="shared" si="9"/>
        <v>High Value</v>
      </c>
      <c r="AB43" s="16" t="str" cm="1">
        <f t="array" ref="AB43">_xlfn.IFS(OR(C43="Zara", C43="Mango"), "Luxury Brand", OR(C43="Gap", C43="Forever21"), "Budget Brand", TRUE, "Mid-Market")</f>
        <v>Mid-Market</v>
      </c>
    </row>
    <row r="44" spans="1:31" x14ac:dyDescent="0.35">
      <c r="A44" t="s">
        <v>93</v>
      </c>
      <c r="B44" t="s">
        <v>13</v>
      </c>
      <c r="C44" t="s">
        <v>14</v>
      </c>
      <c r="D44" t="s">
        <v>21</v>
      </c>
      <c r="E44" t="s">
        <v>53</v>
      </c>
      <c r="F44" t="s">
        <v>62</v>
      </c>
      <c r="G44" s="4">
        <v>216.16</v>
      </c>
      <c r="H44">
        <v>51.4</v>
      </c>
      <c r="I44" s="3">
        <v>105.05</v>
      </c>
      <c r="J44" s="1">
        <v>45875</v>
      </c>
      <c r="K44">
        <v>36</v>
      </c>
      <c r="L44">
        <v>4</v>
      </c>
      <c r="M44">
        <f t="shared" si="0"/>
        <v>4</v>
      </c>
      <c r="N44" t="b">
        <v>0</v>
      </c>
      <c r="O44" t="s">
        <v>2229</v>
      </c>
      <c r="P44" t="str">
        <f t="shared" si="1"/>
        <v>No Return</v>
      </c>
      <c r="Q44" s="4">
        <f t="shared" si="2"/>
        <v>3781.9353599999999</v>
      </c>
      <c r="R44">
        <f t="shared" si="3"/>
        <v>2025</v>
      </c>
      <c r="S44" s="4" t="str">
        <f t="shared" si="4"/>
        <v>August</v>
      </c>
      <c r="T44" s="17">
        <f t="shared" si="5"/>
        <v>111.10624</v>
      </c>
      <c r="U44" s="17">
        <f t="shared" si="6"/>
        <v>105.05376</v>
      </c>
      <c r="V44" s="16">
        <f t="shared" si="7"/>
        <v>0</v>
      </c>
      <c r="W44" s="16" t="str">
        <f t="shared" si="8"/>
        <v>XS</v>
      </c>
      <c r="X44" s="16" t="str" cm="1">
        <f t="array" ref="X44">_xlfn.IFS(K44 &lt; 10, "Need to Restock", K44 &lt; 20, "Low Stock", K44 &lt; 30, "Stock OK", K44 &gt;= 30, "High Stock")</f>
        <v>High Stock</v>
      </c>
      <c r="Y44" s="16" t="str" cm="1">
        <f t="array" ref="Y44">_xlfn.IFS(K44 &lt;= 15, "Fast Moving", K44 &lt;= 35, "Moderate Moving", K44 &gt; 35, "Slow Moving")</f>
        <v>Slow Moving</v>
      </c>
      <c r="Z44" s="16" t="str" cm="1">
        <f t="array" ref="Z44">_xlfn.IFS(M44=5, "Highly Satisfied", M44&gt;=4, "Very Satisfied", M44&gt;=3, "Satisfied", M44&gt;=2, "Neutral", M44&lt;2, "Dissatisfied")</f>
        <v>Very Satisfied</v>
      </c>
      <c r="AA44" s="16" t="str">
        <f t="shared" si="9"/>
        <v>High Value</v>
      </c>
      <c r="AB44" s="16" t="str" cm="1">
        <f t="array" ref="AB44">_xlfn.IFS(OR(C44="Zara", C44="Mango"), "Luxury Brand", OR(C44="Gap", C44="Forever21"), "Budget Brand", TRUE, "Mid-Market")</f>
        <v>Luxury Brand</v>
      </c>
    </row>
    <row r="45" spans="1:31" x14ac:dyDescent="0.35">
      <c r="A45" t="s">
        <v>94</v>
      </c>
      <c r="B45" t="s">
        <v>28</v>
      </c>
      <c r="C45" t="s">
        <v>14</v>
      </c>
      <c r="D45" t="s">
        <v>15</v>
      </c>
      <c r="E45" t="s">
        <v>16</v>
      </c>
      <c r="F45" t="s">
        <v>23</v>
      </c>
      <c r="G45" s="4">
        <v>129.85</v>
      </c>
      <c r="H45">
        <v>0</v>
      </c>
      <c r="I45" s="3">
        <v>129.85</v>
      </c>
      <c r="J45" s="1">
        <v>45772</v>
      </c>
      <c r="K45">
        <v>36</v>
      </c>
      <c r="L45">
        <v>3.3</v>
      </c>
      <c r="M45">
        <f t="shared" si="0"/>
        <v>3.3</v>
      </c>
      <c r="N45" t="b">
        <v>0</v>
      </c>
      <c r="O45" t="s">
        <v>2229</v>
      </c>
      <c r="P45" t="str">
        <f t="shared" si="1"/>
        <v>No Return</v>
      </c>
      <c r="Q45" s="4">
        <f t="shared" si="2"/>
        <v>4674.5999999999995</v>
      </c>
      <c r="R45">
        <f t="shared" si="3"/>
        <v>2025</v>
      </c>
      <c r="S45" s="4" t="str">
        <f t="shared" si="4"/>
        <v>April</v>
      </c>
      <c r="T45" s="17">
        <f t="shared" si="5"/>
        <v>0</v>
      </c>
      <c r="U45" s="17">
        <f t="shared" si="6"/>
        <v>129.85</v>
      </c>
      <c r="V45" s="16">
        <f t="shared" si="7"/>
        <v>0</v>
      </c>
      <c r="W45" s="16" t="str">
        <f t="shared" si="8"/>
        <v>XL</v>
      </c>
      <c r="X45" s="16" t="str" cm="1">
        <f t="array" ref="X45">_xlfn.IFS(K45 &lt; 10, "Need to Restock", K45 &lt; 20, "Low Stock", K45 &lt; 30, "Stock OK", K45 &gt;= 30, "High Stock")</f>
        <v>High Stock</v>
      </c>
      <c r="Y45" s="16" t="str" cm="1">
        <f t="array" ref="Y45">_xlfn.IFS(K45 &lt;= 15, "Fast Moving", K45 &lt;= 35, "Moderate Moving", K45 &gt; 35, "Slow Moving")</f>
        <v>Slow Moving</v>
      </c>
      <c r="Z45" s="16" t="str" cm="1">
        <f t="array" ref="Z45">_xlfn.IFS(M45=5, "Highly Satisfied", M45&gt;=4, "Very Satisfied", M45&gt;=3, "Satisfied", M45&gt;=2, "Neutral", M45&lt;2, "Dissatisfied")</f>
        <v>Satisfied</v>
      </c>
      <c r="AA45" s="16" t="str">
        <f t="shared" si="9"/>
        <v>High Value</v>
      </c>
      <c r="AB45" s="16" t="str" cm="1">
        <f t="array" ref="AB45">_xlfn.IFS(OR(C45="Zara", C45="Mango"), "Luxury Brand", OR(C45="Gap", C45="Forever21"), "Budget Brand", TRUE, "Mid-Market")</f>
        <v>Luxury Brand</v>
      </c>
    </row>
    <row r="46" spans="1:31" x14ac:dyDescent="0.35">
      <c r="A46" t="s">
        <v>95</v>
      </c>
      <c r="B46" t="s">
        <v>19</v>
      </c>
      <c r="C46" t="s">
        <v>30</v>
      </c>
      <c r="D46" t="s">
        <v>21</v>
      </c>
      <c r="E46" t="s">
        <v>47</v>
      </c>
      <c r="F46" t="s">
        <v>44</v>
      </c>
      <c r="G46" s="4">
        <v>111.3</v>
      </c>
      <c r="H46">
        <v>0</v>
      </c>
      <c r="I46" s="3">
        <v>111.3</v>
      </c>
      <c r="J46" s="1">
        <v>45875</v>
      </c>
      <c r="K46">
        <v>11</v>
      </c>
      <c r="L46">
        <v>1.7</v>
      </c>
      <c r="M46">
        <f t="shared" si="0"/>
        <v>1.7</v>
      </c>
      <c r="N46" t="b">
        <v>0</v>
      </c>
      <c r="O46" t="s">
        <v>2229</v>
      </c>
      <c r="P46" t="str">
        <f t="shared" si="1"/>
        <v>No Return</v>
      </c>
      <c r="Q46" s="4">
        <f t="shared" si="2"/>
        <v>1224.3</v>
      </c>
      <c r="R46">
        <f t="shared" si="3"/>
        <v>2025</v>
      </c>
      <c r="S46" s="4" t="str">
        <f t="shared" si="4"/>
        <v>August</v>
      </c>
      <c r="T46" s="17">
        <f t="shared" si="5"/>
        <v>0</v>
      </c>
      <c r="U46" s="17">
        <f t="shared" si="6"/>
        <v>111.3</v>
      </c>
      <c r="V46" s="16">
        <f t="shared" si="7"/>
        <v>0</v>
      </c>
      <c r="W46" s="16" t="str">
        <f t="shared" si="8"/>
        <v>XXL</v>
      </c>
      <c r="X46" s="16" t="str" cm="1">
        <f t="array" ref="X46">_xlfn.IFS(K46 &lt; 10, "Need to Restock", K46 &lt; 20, "Low Stock", K46 &lt; 30, "Stock OK", K46 &gt;= 30, "High Stock")</f>
        <v>Low Stock</v>
      </c>
      <c r="Y46" s="16" t="str" cm="1">
        <f t="array" ref="Y46">_xlfn.IFS(K46 &lt;= 15, "Fast Moving", K46 &lt;= 35, "Moderate Moving", K46 &gt; 35, "Slow Moving")</f>
        <v>Fast Moving</v>
      </c>
      <c r="Z46" s="16" t="str" cm="1">
        <f t="array" ref="Z46">_xlfn.IFS(M46=5, "Highly Satisfied", M46&gt;=4, "Very Satisfied", M46&gt;=3, "Satisfied", M46&gt;=2, "Neutral", M46&lt;2, "Dissatisfied")</f>
        <v>Dissatisfied</v>
      </c>
      <c r="AA46" s="16" t="str">
        <f t="shared" si="9"/>
        <v>High Value</v>
      </c>
      <c r="AB46" s="16" t="str" cm="1">
        <f t="array" ref="AB46">_xlfn.IFS(OR(C46="Zara", C46="Mango"), "Luxury Brand", OR(C46="Gap", C46="Forever21"), "Budget Brand", TRUE, "Mid-Market")</f>
        <v>Mid-Market</v>
      </c>
    </row>
    <row r="47" spans="1:31" x14ac:dyDescent="0.35">
      <c r="A47" t="s">
        <v>96</v>
      </c>
      <c r="B47" t="s">
        <v>40</v>
      </c>
      <c r="C47" t="s">
        <v>20</v>
      </c>
      <c r="D47" t="s">
        <v>60</v>
      </c>
      <c r="E47" t="s">
        <v>16</v>
      </c>
      <c r="F47" t="s">
        <v>68</v>
      </c>
      <c r="G47" s="4">
        <v>73.650000000000006</v>
      </c>
      <c r="H47">
        <v>0</v>
      </c>
      <c r="I47" s="3">
        <v>73.650000000000006</v>
      </c>
      <c r="J47" s="1">
        <v>45875</v>
      </c>
      <c r="K47">
        <v>33</v>
      </c>
      <c r="L47">
        <v>3.6</v>
      </c>
      <c r="M47">
        <f t="shared" si="0"/>
        <v>3.6</v>
      </c>
      <c r="N47" t="b">
        <v>0</v>
      </c>
      <c r="O47" t="s">
        <v>2229</v>
      </c>
      <c r="P47" t="str">
        <f t="shared" si="1"/>
        <v>No Return</v>
      </c>
      <c r="Q47" s="4">
        <f t="shared" si="2"/>
        <v>2430.4500000000003</v>
      </c>
      <c r="R47">
        <f t="shared" si="3"/>
        <v>2025</v>
      </c>
      <c r="S47" s="4" t="str">
        <f t="shared" si="4"/>
        <v>August</v>
      </c>
      <c r="T47" s="17">
        <f t="shared" si="5"/>
        <v>0</v>
      </c>
      <c r="U47" s="17">
        <f t="shared" si="6"/>
        <v>73.650000000000006</v>
      </c>
      <c r="V47" s="16">
        <f t="shared" si="7"/>
        <v>0</v>
      </c>
      <c r="W47" s="16" t="str">
        <f t="shared" si="8"/>
        <v>XL</v>
      </c>
      <c r="X47" s="16" t="str" cm="1">
        <f t="array" ref="X47">_xlfn.IFS(K47 &lt; 10, "Need to Restock", K47 &lt; 20, "Low Stock", K47 &lt; 30, "Stock OK", K47 &gt;= 30, "High Stock")</f>
        <v>High Stock</v>
      </c>
      <c r="Y47" s="16" t="str" cm="1">
        <f t="array" ref="Y47">_xlfn.IFS(K47 &lt;= 15, "Fast Moving", K47 &lt;= 35, "Moderate Moving", K47 &gt; 35, "Slow Moving")</f>
        <v>Moderate Moving</v>
      </c>
      <c r="Z47" s="16" t="str" cm="1">
        <f t="array" ref="Z47">_xlfn.IFS(M47=5, "Highly Satisfied", M47&gt;=4, "Very Satisfied", M47&gt;=3, "Satisfied", M47&gt;=2, "Neutral", M47&lt;2, "Dissatisfied")</f>
        <v>Satisfied</v>
      </c>
      <c r="AA47" s="16" t="str">
        <f t="shared" si="9"/>
        <v>Cheap Value</v>
      </c>
      <c r="AB47" s="16" t="str" cm="1">
        <f t="array" ref="AB47">_xlfn.IFS(OR(C47="Zara", C47="Mango"), "Luxury Brand", OR(C47="Gap", C47="Forever21"), "Budget Brand", TRUE, "Mid-Market")</f>
        <v>Mid-Market</v>
      </c>
    </row>
    <row r="48" spans="1:31" x14ac:dyDescent="0.35">
      <c r="A48" t="s">
        <v>97</v>
      </c>
      <c r="B48" t="s">
        <v>28</v>
      </c>
      <c r="C48" t="s">
        <v>41</v>
      </c>
      <c r="D48" t="s">
        <v>60</v>
      </c>
      <c r="E48" t="s">
        <v>22</v>
      </c>
      <c r="F48" t="s">
        <v>23</v>
      </c>
      <c r="G48" s="4">
        <v>147.13</v>
      </c>
      <c r="H48">
        <v>30.3</v>
      </c>
      <c r="I48" s="3">
        <v>102.55</v>
      </c>
      <c r="J48" s="1">
        <v>45875</v>
      </c>
      <c r="K48">
        <v>13</v>
      </c>
      <c r="L48">
        <v>4.4000000000000004</v>
      </c>
      <c r="M48">
        <f t="shared" si="0"/>
        <v>4.4000000000000004</v>
      </c>
      <c r="N48" t="b">
        <v>0</v>
      </c>
      <c r="O48" t="s">
        <v>2229</v>
      </c>
      <c r="P48" t="str">
        <f t="shared" si="1"/>
        <v>No Return</v>
      </c>
      <c r="Q48" s="4">
        <f t="shared" si="2"/>
        <v>1333.1449299999999</v>
      </c>
      <c r="R48">
        <f t="shared" si="3"/>
        <v>2025</v>
      </c>
      <c r="S48" s="4" t="str">
        <f t="shared" si="4"/>
        <v>August</v>
      </c>
      <c r="T48" s="17">
        <f t="shared" si="5"/>
        <v>44.580389999999994</v>
      </c>
      <c r="U48" s="17">
        <f t="shared" si="6"/>
        <v>102.54961</v>
      </c>
      <c r="V48" s="16">
        <f t="shared" si="7"/>
        <v>0</v>
      </c>
      <c r="W48" s="16" t="str">
        <f t="shared" si="8"/>
        <v>L</v>
      </c>
      <c r="X48" s="16" t="str" cm="1">
        <f t="array" ref="X48">_xlfn.IFS(K48 &lt; 10, "Need to Restock", K48 &lt; 20, "Low Stock", K48 &lt; 30, "Stock OK", K48 &gt;= 30, "High Stock")</f>
        <v>Low Stock</v>
      </c>
      <c r="Y48" s="16" t="str" cm="1">
        <f t="array" ref="Y48">_xlfn.IFS(K48 &lt;= 15, "Fast Moving", K48 &lt;= 35, "Moderate Moving", K48 &gt; 35, "Slow Moving")</f>
        <v>Fast Moving</v>
      </c>
      <c r="Z48" s="16" t="str" cm="1">
        <f t="array" ref="Z48">_xlfn.IFS(M48=5, "Highly Satisfied", M48&gt;=4, "Very Satisfied", M48&gt;=3, "Satisfied", M48&gt;=2, "Neutral", M48&lt;2, "Dissatisfied")</f>
        <v>Very Satisfied</v>
      </c>
      <c r="AA48" s="16" t="str">
        <f t="shared" si="9"/>
        <v>High Value</v>
      </c>
      <c r="AB48" s="16" t="str" cm="1">
        <f t="array" ref="AB48">_xlfn.IFS(OR(C48="Zara", C48="Mango"), "Luxury Brand", OR(C48="Gap", C48="Forever21"), "Budget Brand", TRUE, "Mid-Market")</f>
        <v>Luxury Brand</v>
      </c>
    </row>
    <row r="49" spans="1:28" x14ac:dyDescent="0.35">
      <c r="A49" t="s">
        <v>98</v>
      </c>
      <c r="B49" t="s">
        <v>25</v>
      </c>
      <c r="C49" t="s">
        <v>51</v>
      </c>
      <c r="D49" t="s">
        <v>21</v>
      </c>
      <c r="E49" t="s">
        <v>2229</v>
      </c>
      <c r="F49" t="s">
        <v>44</v>
      </c>
      <c r="G49" s="4">
        <v>44.6</v>
      </c>
      <c r="H49">
        <v>53.9</v>
      </c>
      <c r="I49" s="3">
        <v>20.56</v>
      </c>
      <c r="J49" s="1">
        <v>45875</v>
      </c>
      <c r="K49">
        <v>42</v>
      </c>
      <c r="L49">
        <v>2.4</v>
      </c>
      <c r="M49">
        <f t="shared" si="0"/>
        <v>2.4</v>
      </c>
      <c r="N49" t="b">
        <v>0</v>
      </c>
      <c r="O49" t="s">
        <v>2229</v>
      </c>
      <c r="P49" t="str">
        <f t="shared" si="1"/>
        <v>No Return</v>
      </c>
      <c r="Q49" s="4">
        <f t="shared" si="2"/>
        <v>863.54520000000002</v>
      </c>
      <c r="R49">
        <f t="shared" si="3"/>
        <v>2025</v>
      </c>
      <c r="S49" s="4" t="str">
        <f t="shared" si="4"/>
        <v>August</v>
      </c>
      <c r="T49" s="17">
        <f t="shared" si="5"/>
        <v>24.039400000000001</v>
      </c>
      <c r="U49" s="17">
        <f t="shared" si="6"/>
        <v>20.560600000000001</v>
      </c>
      <c r="V49" s="16">
        <f t="shared" si="7"/>
        <v>0</v>
      </c>
      <c r="W49" s="16" t="str">
        <f t="shared" si="8"/>
        <v>No Size</v>
      </c>
      <c r="X49" s="16" t="str" cm="1">
        <f t="array" ref="X49">_xlfn.IFS(K49 &lt; 10, "Need to Restock", K49 &lt; 20, "Low Stock", K49 &lt; 30, "Stock OK", K49 &gt;= 30, "High Stock")</f>
        <v>High Stock</v>
      </c>
      <c r="Y49" s="16" t="str" cm="1">
        <f t="array" ref="Y49">_xlfn.IFS(K49 &lt;= 15, "Fast Moving", K49 &lt;= 35, "Moderate Moving", K49 &gt; 35, "Slow Moving")</f>
        <v>Slow Moving</v>
      </c>
      <c r="Z49" s="16" t="str" cm="1">
        <f t="array" ref="Z49">_xlfn.IFS(M49=5, "Highly Satisfied", M49&gt;=4, "Very Satisfied", M49&gt;=3, "Satisfied", M49&gt;=2, "Neutral", M49&lt;2, "Dissatisfied")</f>
        <v>Neutral</v>
      </c>
      <c r="AA49" s="16" t="str">
        <f t="shared" si="9"/>
        <v>Cheap Value</v>
      </c>
      <c r="AB49" s="16" t="str" cm="1">
        <f t="array" ref="AB49">_xlfn.IFS(OR(C49="Zara", C49="Mango"), "Luxury Brand", OR(C49="Gap", C49="Forever21"), "Budget Brand", TRUE, "Mid-Market")</f>
        <v>Mid-Market</v>
      </c>
    </row>
    <row r="50" spans="1:28" x14ac:dyDescent="0.35">
      <c r="A50" t="s">
        <v>99</v>
      </c>
      <c r="B50" t="s">
        <v>36</v>
      </c>
      <c r="C50" t="s">
        <v>73</v>
      </c>
      <c r="D50" t="s">
        <v>60</v>
      </c>
      <c r="E50" t="s">
        <v>16</v>
      </c>
      <c r="F50" t="s">
        <v>33</v>
      </c>
      <c r="G50" s="4">
        <v>101.8</v>
      </c>
      <c r="H50">
        <v>0</v>
      </c>
      <c r="I50" s="3">
        <v>101.8</v>
      </c>
      <c r="J50" s="1">
        <v>45875</v>
      </c>
      <c r="K50">
        <v>7</v>
      </c>
      <c r="L50">
        <v>2.8</v>
      </c>
      <c r="M50">
        <f t="shared" si="0"/>
        <v>2.8</v>
      </c>
      <c r="N50" t="b">
        <v>0</v>
      </c>
      <c r="O50" t="s">
        <v>2229</v>
      </c>
      <c r="P50" t="str">
        <f t="shared" si="1"/>
        <v>No Return</v>
      </c>
      <c r="Q50" s="4">
        <f t="shared" si="2"/>
        <v>712.6</v>
      </c>
      <c r="R50">
        <f t="shared" si="3"/>
        <v>2025</v>
      </c>
      <c r="S50" s="4" t="str">
        <f t="shared" si="4"/>
        <v>August</v>
      </c>
      <c r="T50" s="17">
        <f t="shared" si="5"/>
        <v>0</v>
      </c>
      <c r="U50" s="17">
        <f t="shared" si="6"/>
        <v>101.8</v>
      </c>
      <c r="V50" s="16">
        <f t="shared" si="7"/>
        <v>0</v>
      </c>
      <c r="W50" s="16" t="str">
        <f t="shared" si="8"/>
        <v>XL</v>
      </c>
      <c r="X50" s="16" t="str" cm="1">
        <f t="array" ref="X50">_xlfn.IFS(K50 &lt; 10, "Need to Restock", K50 &lt; 20, "Low Stock", K50 &lt; 30, "Stock OK", K50 &gt;= 30, "High Stock")</f>
        <v>Need to Restock</v>
      </c>
      <c r="Y50" s="16" t="str" cm="1">
        <f t="array" ref="Y50">_xlfn.IFS(K50 &lt;= 15, "Fast Moving", K50 &lt;= 35, "Moderate Moving", K50 &gt; 35, "Slow Moving")</f>
        <v>Fast Moving</v>
      </c>
      <c r="Z50" s="16" t="str" cm="1">
        <f t="array" ref="Z50">_xlfn.IFS(M50=5, "Highly Satisfied", M50&gt;=4, "Very Satisfied", M50&gt;=3, "Satisfied", M50&gt;=2, "Neutral", M50&lt;2, "Dissatisfied")</f>
        <v>Neutral</v>
      </c>
      <c r="AA50" s="16" t="str">
        <f t="shared" si="9"/>
        <v>High Value</v>
      </c>
      <c r="AB50" s="16" t="str" cm="1">
        <f t="array" ref="AB50">_xlfn.IFS(OR(C50="Zara", C50="Mango"), "Luxury Brand", OR(C50="Gap", C50="Forever21"), "Budget Brand", TRUE, "Mid-Market")</f>
        <v>Budget Brand</v>
      </c>
    </row>
    <row r="51" spans="1:28" x14ac:dyDescent="0.35">
      <c r="A51" t="s">
        <v>100</v>
      </c>
      <c r="B51" t="s">
        <v>25</v>
      </c>
      <c r="C51" t="s">
        <v>30</v>
      </c>
      <c r="D51" t="s">
        <v>60</v>
      </c>
      <c r="E51" t="s">
        <v>2229</v>
      </c>
      <c r="F51" t="s">
        <v>68</v>
      </c>
      <c r="G51" s="4">
        <v>16.52</v>
      </c>
      <c r="H51">
        <v>55.9</v>
      </c>
      <c r="I51" s="3">
        <v>7.29</v>
      </c>
      <c r="J51" s="1">
        <v>45875</v>
      </c>
      <c r="K51">
        <v>43</v>
      </c>
      <c r="L51" t="s">
        <v>2229</v>
      </c>
      <c r="M51">
        <f t="shared" si="0"/>
        <v>3</v>
      </c>
      <c r="N51" t="b">
        <v>0</v>
      </c>
      <c r="O51" t="s">
        <v>2229</v>
      </c>
      <c r="P51" t="str">
        <f t="shared" si="1"/>
        <v>No Return</v>
      </c>
      <c r="Q51" s="4">
        <f t="shared" si="2"/>
        <v>313.26876000000004</v>
      </c>
      <c r="R51">
        <f t="shared" si="3"/>
        <v>2025</v>
      </c>
      <c r="S51" s="4" t="str">
        <f t="shared" si="4"/>
        <v>August</v>
      </c>
      <c r="T51" s="17">
        <f t="shared" si="5"/>
        <v>9.2346799999999991</v>
      </c>
      <c r="U51" s="17">
        <f t="shared" si="6"/>
        <v>7.2853200000000005</v>
      </c>
      <c r="V51" s="16">
        <f t="shared" si="7"/>
        <v>0</v>
      </c>
      <c r="W51" s="16" t="str">
        <f t="shared" si="8"/>
        <v>No Size</v>
      </c>
      <c r="X51" s="16" t="str" cm="1">
        <f t="array" ref="X51">_xlfn.IFS(K51 &lt; 10, "Need to Restock", K51 &lt; 20, "Low Stock", K51 &lt; 30, "Stock OK", K51 &gt;= 30, "High Stock")</f>
        <v>High Stock</v>
      </c>
      <c r="Y51" s="16" t="str" cm="1">
        <f t="array" ref="Y51">_xlfn.IFS(K51 &lt;= 15, "Fast Moving", K51 &lt;= 35, "Moderate Moving", K51 &gt; 35, "Slow Moving")</f>
        <v>Slow Moving</v>
      </c>
      <c r="Z51" s="16" t="str" cm="1">
        <f t="array" ref="Z51">_xlfn.IFS(M51=5, "Highly Satisfied", M51&gt;=4, "Very Satisfied", M51&gt;=3, "Satisfied", M51&gt;=2, "Neutral", M51&lt;2, "Dissatisfied")</f>
        <v>Satisfied</v>
      </c>
      <c r="AA51" s="16" t="str">
        <f t="shared" si="9"/>
        <v>Cheap Value</v>
      </c>
      <c r="AB51" s="16" t="str" cm="1">
        <f t="array" ref="AB51">_xlfn.IFS(OR(C51="Zara", C51="Mango"), "Luxury Brand", OR(C51="Gap", C51="Forever21"), "Budget Brand", TRUE, "Mid-Market")</f>
        <v>Mid-Market</v>
      </c>
    </row>
    <row r="52" spans="1:28" x14ac:dyDescent="0.35">
      <c r="A52" t="s">
        <v>101</v>
      </c>
      <c r="B52" t="s">
        <v>36</v>
      </c>
      <c r="C52" t="s">
        <v>46</v>
      </c>
      <c r="D52" t="s">
        <v>32</v>
      </c>
      <c r="E52" t="s">
        <v>56</v>
      </c>
      <c r="F52" t="s">
        <v>54</v>
      </c>
      <c r="G52" s="4">
        <v>50.91</v>
      </c>
      <c r="H52">
        <v>0</v>
      </c>
      <c r="I52" s="3">
        <v>50.91</v>
      </c>
      <c r="J52" s="1">
        <v>45875</v>
      </c>
      <c r="K52">
        <v>3</v>
      </c>
      <c r="L52">
        <v>1.8</v>
      </c>
      <c r="M52">
        <f t="shared" si="0"/>
        <v>1.8</v>
      </c>
      <c r="N52" t="b">
        <v>0</v>
      </c>
      <c r="O52" t="s">
        <v>2229</v>
      </c>
      <c r="P52" t="str">
        <f t="shared" si="1"/>
        <v>No Return</v>
      </c>
      <c r="Q52" s="4">
        <f t="shared" si="2"/>
        <v>152.72999999999999</v>
      </c>
      <c r="R52">
        <f t="shared" si="3"/>
        <v>2025</v>
      </c>
      <c r="S52" s="4" t="str">
        <f t="shared" si="4"/>
        <v>August</v>
      </c>
      <c r="T52" s="17">
        <f t="shared" si="5"/>
        <v>0</v>
      </c>
      <c r="U52" s="17">
        <f t="shared" si="6"/>
        <v>50.91</v>
      </c>
      <c r="V52" s="16">
        <f t="shared" si="7"/>
        <v>0</v>
      </c>
      <c r="W52" s="16" t="str">
        <f t="shared" si="8"/>
        <v>M</v>
      </c>
      <c r="X52" s="16" t="str" cm="1">
        <f t="array" ref="X52">_xlfn.IFS(K52 &lt; 10, "Need to Restock", K52 &lt; 20, "Low Stock", K52 &lt; 30, "Stock OK", K52 &gt;= 30, "High Stock")</f>
        <v>Need to Restock</v>
      </c>
      <c r="Y52" s="16" t="str" cm="1">
        <f t="array" ref="Y52">_xlfn.IFS(K52 &lt;= 15, "Fast Moving", K52 &lt;= 35, "Moderate Moving", K52 &gt; 35, "Slow Moving")</f>
        <v>Fast Moving</v>
      </c>
      <c r="Z52" s="16" t="str" cm="1">
        <f t="array" ref="Z52">_xlfn.IFS(M52=5, "Highly Satisfied", M52&gt;=4, "Very Satisfied", M52&gt;=3, "Satisfied", M52&gt;=2, "Neutral", M52&lt;2, "Dissatisfied")</f>
        <v>Dissatisfied</v>
      </c>
      <c r="AA52" s="16" t="str">
        <f t="shared" si="9"/>
        <v>Cheap Value</v>
      </c>
      <c r="AB52" s="16" t="str" cm="1">
        <f t="array" ref="AB52">_xlfn.IFS(OR(C52="Zara", C52="Mango"), "Luxury Brand", OR(C52="Gap", C52="Forever21"), "Budget Brand", TRUE, "Mid-Market")</f>
        <v>Mid-Market</v>
      </c>
    </row>
    <row r="53" spans="1:28" x14ac:dyDescent="0.35">
      <c r="A53" t="s">
        <v>102</v>
      </c>
      <c r="B53" t="s">
        <v>13</v>
      </c>
      <c r="C53" t="s">
        <v>73</v>
      </c>
      <c r="D53" t="s">
        <v>15</v>
      </c>
      <c r="E53" t="s">
        <v>37</v>
      </c>
      <c r="F53" t="s">
        <v>33</v>
      </c>
      <c r="G53" s="4">
        <v>222.26</v>
      </c>
      <c r="H53">
        <v>0</v>
      </c>
      <c r="I53" s="3">
        <v>222.26</v>
      </c>
      <c r="J53" s="1">
        <v>45780</v>
      </c>
      <c r="K53">
        <v>50</v>
      </c>
      <c r="L53">
        <v>4.5</v>
      </c>
      <c r="M53">
        <f t="shared" si="0"/>
        <v>4.5</v>
      </c>
      <c r="N53" t="b">
        <v>0</v>
      </c>
      <c r="O53" t="s">
        <v>2229</v>
      </c>
      <c r="P53" t="str">
        <f t="shared" si="1"/>
        <v>No Return</v>
      </c>
      <c r="Q53" s="4">
        <f t="shared" si="2"/>
        <v>11113</v>
      </c>
      <c r="R53">
        <f t="shared" si="3"/>
        <v>2025</v>
      </c>
      <c r="S53" s="4" t="str">
        <f t="shared" si="4"/>
        <v>May</v>
      </c>
      <c r="T53" s="17">
        <f t="shared" si="5"/>
        <v>0</v>
      </c>
      <c r="U53" s="17">
        <f t="shared" si="6"/>
        <v>222.26</v>
      </c>
      <c r="V53" s="16">
        <f t="shared" si="7"/>
        <v>0</v>
      </c>
      <c r="W53" s="16" t="str">
        <f t="shared" si="8"/>
        <v>S</v>
      </c>
      <c r="X53" s="16" t="str" cm="1">
        <f t="array" ref="X53">_xlfn.IFS(K53 &lt; 10, "Need to Restock", K53 &lt; 20, "Low Stock", K53 &lt; 30, "Stock OK", K53 &gt;= 30, "High Stock")</f>
        <v>High Stock</v>
      </c>
      <c r="Y53" s="16" t="str" cm="1">
        <f t="array" ref="Y53">_xlfn.IFS(K53 &lt;= 15, "Fast Moving", K53 &lt;= 35, "Moderate Moving", K53 &gt; 35, "Slow Moving")</f>
        <v>Slow Moving</v>
      </c>
      <c r="Z53" s="16" t="str" cm="1">
        <f t="array" ref="Z53">_xlfn.IFS(M53=5, "Highly Satisfied", M53&gt;=4, "Very Satisfied", M53&gt;=3, "Satisfied", M53&gt;=2, "Neutral", M53&lt;2, "Dissatisfied")</f>
        <v>Very Satisfied</v>
      </c>
      <c r="AA53" s="16" t="str">
        <f t="shared" si="9"/>
        <v>High Value</v>
      </c>
      <c r="AB53" s="16" t="str" cm="1">
        <f t="array" ref="AB53">_xlfn.IFS(OR(C53="Zara", C53="Mango"), "Luxury Brand", OR(C53="Gap", C53="Forever21"), "Budget Brand", TRUE, "Mid-Market")</f>
        <v>Budget Brand</v>
      </c>
    </row>
    <row r="54" spans="1:28" x14ac:dyDescent="0.35">
      <c r="A54" t="s">
        <v>103</v>
      </c>
      <c r="B54" t="s">
        <v>28</v>
      </c>
      <c r="C54" t="s">
        <v>59</v>
      </c>
      <c r="D54" t="s">
        <v>60</v>
      </c>
      <c r="E54" t="s">
        <v>37</v>
      </c>
      <c r="F54" t="s">
        <v>62</v>
      </c>
      <c r="G54" s="4">
        <v>104.14</v>
      </c>
      <c r="H54">
        <v>57.1</v>
      </c>
      <c r="I54" s="3">
        <v>44.68</v>
      </c>
      <c r="J54" s="1">
        <v>45875</v>
      </c>
      <c r="K54">
        <v>14</v>
      </c>
      <c r="L54">
        <v>1.8</v>
      </c>
      <c r="M54">
        <f t="shared" si="0"/>
        <v>1.8</v>
      </c>
      <c r="N54" t="b">
        <v>0</v>
      </c>
      <c r="O54" t="s">
        <v>2229</v>
      </c>
      <c r="P54" t="str">
        <f t="shared" si="1"/>
        <v>No Return</v>
      </c>
      <c r="Q54" s="4">
        <f t="shared" si="2"/>
        <v>625.46483999999987</v>
      </c>
      <c r="R54">
        <f t="shared" si="3"/>
        <v>2025</v>
      </c>
      <c r="S54" s="4" t="str">
        <f t="shared" si="4"/>
        <v>August</v>
      </c>
      <c r="T54" s="17">
        <f t="shared" si="5"/>
        <v>59.463940000000008</v>
      </c>
      <c r="U54" s="17">
        <f t="shared" si="6"/>
        <v>44.676059999999993</v>
      </c>
      <c r="V54" s="16">
        <f t="shared" si="7"/>
        <v>0</v>
      </c>
      <c r="W54" s="16" t="str">
        <f t="shared" si="8"/>
        <v>S</v>
      </c>
      <c r="X54" s="16" t="str" cm="1">
        <f t="array" ref="X54">_xlfn.IFS(K54 &lt; 10, "Need to Restock", K54 &lt; 20, "Low Stock", K54 &lt; 30, "Stock OK", K54 &gt;= 30, "High Stock")</f>
        <v>Low Stock</v>
      </c>
      <c r="Y54" s="16" t="str" cm="1">
        <f t="array" ref="Y54">_xlfn.IFS(K54 &lt;= 15, "Fast Moving", K54 &lt;= 35, "Moderate Moving", K54 &gt; 35, "Slow Moving")</f>
        <v>Fast Moving</v>
      </c>
      <c r="Z54" s="16" t="str" cm="1">
        <f t="array" ref="Z54">_xlfn.IFS(M54=5, "Highly Satisfied", M54&gt;=4, "Very Satisfied", M54&gt;=3, "Satisfied", M54&gt;=2, "Neutral", M54&lt;2, "Dissatisfied")</f>
        <v>Dissatisfied</v>
      </c>
      <c r="AA54" s="16" t="str">
        <f t="shared" si="9"/>
        <v>Cheap Value</v>
      </c>
      <c r="AB54" s="16" t="str" cm="1">
        <f t="array" ref="AB54">_xlfn.IFS(OR(C54="Zara", C54="Mango"), "Luxury Brand", OR(C54="Gap", C54="Forever21"), "Budget Brand", TRUE, "Mid-Market")</f>
        <v>Budget Brand</v>
      </c>
    </row>
    <row r="55" spans="1:28" x14ac:dyDescent="0.35">
      <c r="A55" t="s">
        <v>104</v>
      </c>
      <c r="B55" t="s">
        <v>13</v>
      </c>
      <c r="C55" t="s">
        <v>14</v>
      </c>
      <c r="D55" t="s">
        <v>15</v>
      </c>
      <c r="E55" t="s">
        <v>37</v>
      </c>
      <c r="F55" t="s">
        <v>33</v>
      </c>
      <c r="G55" s="4">
        <v>166.76</v>
      </c>
      <c r="H55">
        <v>0</v>
      </c>
      <c r="I55" s="3">
        <v>166.76</v>
      </c>
      <c r="J55" s="1">
        <v>45820</v>
      </c>
      <c r="K55">
        <v>21</v>
      </c>
      <c r="L55">
        <v>4.2</v>
      </c>
      <c r="M55">
        <f t="shared" si="0"/>
        <v>4.2</v>
      </c>
      <c r="N55" t="b">
        <v>0</v>
      </c>
      <c r="O55" t="s">
        <v>2229</v>
      </c>
      <c r="P55" t="str">
        <f t="shared" si="1"/>
        <v>No Return</v>
      </c>
      <c r="Q55" s="4">
        <f t="shared" si="2"/>
        <v>3501.96</v>
      </c>
      <c r="R55">
        <f t="shared" si="3"/>
        <v>2025</v>
      </c>
      <c r="S55" s="4" t="str">
        <f t="shared" si="4"/>
        <v>June</v>
      </c>
      <c r="T55" s="17">
        <f t="shared" si="5"/>
        <v>0</v>
      </c>
      <c r="U55" s="17">
        <f t="shared" si="6"/>
        <v>166.76</v>
      </c>
      <c r="V55" s="16">
        <f t="shared" si="7"/>
        <v>0</v>
      </c>
      <c r="W55" s="16" t="str">
        <f t="shared" si="8"/>
        <v>S</v>
      </c>
      <c r="X55" s="16" t="str" cm="1">
        <f t="array" ref="X55">_xlfn.IFS(K55 &lt; 10, "Need to Restock", K55 &lt; 20, "Low Stock", K55 &lt; 30, "Stock OK", K55 &gt;= 30, "High Stock")</f>
        <v>Stock OK</v>
      </c>
      <c r="Y55" s="16" t="str" cm="1">
        <f t="array" ref="Y55">_xlfn.IFS(K55 &lt;= 15, "Fast Moving", K55 &lt;= 35, "Moderate Moving", K55 &gt; 35, "Slow Moving")</f>
        <v>Moderate Moving</v>
      </c>
      <c r="Z55" s="16" t="str" cm="1">
        <f t="array" ref="Z55">_xlfn.IFS(M55=5, "Highly Satisfied", M55&gt;=4, "Very Satisfied", M55&gt;=3, "Satisfied", M55&gt;=2, "Neutral", M55&lt;2, "Dissatisfied")</f>
        <v>Very Satisfied</v>
      </c>
      <c r="AA55" s="16" t="str">
        <f t="shared" si="9"/>
        <v>High Value</v>
      </c>
      <c r="AB55" s="16" t="str" cm="1">
        <f t="array" ref="AB55">_xlfn.IFS(OR(C55="Zara", C55="Mango"), "Luxury Brand", OR(C55="Gap", C55="Forever21"), "Budget Brand", TRUE, "Mid-Market")</f>
        <v>Luxury Brand</v>
      </c>
    </row>
    <row r="56" spans="1:28" x14ac:dyDescent="0.35">
      <c r="A56" t="s">
        <v>105</v>
      </c>
      <c r="B56" t="s">
        <v>25</v>
      </c>
      <c r="C56" t="s">
        <v>30</v>
      </c>
      <c r="D56" t="s">
        <v>32</v>
      </c>
      <c r="E56" t="s">
        <v>2229</v>
      </c>
      <c r="F56" t="s">
        <v>26</v>
      </c>
      <c r="G56" s="4">
        <v>44.13</v>
      </c>
      <c r="H56">
        <v>50.9</v>
      </c>
      <c r="I56" s="3">
        <v>21.67</v>
      </c>
      <c r="J56" s="1">
        <v>45875</v>
      </c>
      <c r="K56">
        <v>21</v>
      </c>
      <c r="L56">
        <v>3</v>
      </c>
      <c r="M56">
        <f t="shared" si="0"/>
        <v>3</v>
      </c>
      <c r="N56" t="b">
        <v>0</v>
      </c>
      <c r="O56" t="s">
        <v>2229</v>
      </c>
      <c r="P56" t="str">
        <f t="shared" si="1"/>
        <v>No Return</v>
      </c>
      <c r="Q56" s="4">
        <f t="shared" si="2"/>
        <v>455.02443000000005</v>
      </c>
      <c r="R56">
        <f t="shared" si="3"/>
        <v>2025</v>
      </c>
      <c r="S56" s="4" t="str">
        <f t="shared" si="4"/>
        <v>August</v>
      </c>
      <c r="T56" s="17">
        <f t="shared" si="5"/>
        <v>22.46217</v>
      </c>
      <c r="U56" s="17">
        <f t="shared" si="6"/>
        <v>21.667830000000002</v>
      </c>
      <c r="V56" s="16">
        <f t="shared" si="7"/>
        <v>0</v>
      </c>
      <c r="W56" s="16" t="str">
        <f t="shared" si="8"/>
        <v>No Size</v>
      </c>
      <c r="X56" s="16" t="str" cm="1">
        <f t="array" ref="X56">_xlfn.IFS(K56 &lt; 10, "Need to Restock", K56 &lt; 20, "Low Stock", K56 &lt; 30, "Stock OK", K56 &gt;= 30, "High Stock")</f>
        <v>Stock OK</v>
      </c>
      <c r="Y56" s="16" t="str" cm="1">
        <f t="array" ref="Y56">_xlfn.IFS(K56 &lt;= 15, "Fast Moving", K56 &lt;= 35, "Moderate Moving", K56 &gt; 35, "Slow Moving")</f>
        <v>Moderate Moving</v>
      </c>
      <c r="Z56" s="16" t="str" cm="1">
        <f t="array" ref="Z56">_xlfn.IFS(M56=5, "Highly Satisfied", M56&gt;=4, "Very Satisfied", M56&gt;=3, "Satisfied", M56&gt;=2, "Neutral", M56&lt;2, "Dissatisfied")</f>
        <v>Satisfied</v>
      </c>
      <c r="AA56" s="16" t="str">
        <f t="shared" si="9"/>
        <v>Cheap Value</v>
      </c>
      <c r="AB56" s="16" t="str" cm="1">
        <f t="array" ref="AB56">_xlfn.IFS(OR(C56="Zara", C56="Mango"), "Luxury Brand", OR(C56="Gap", C56="Forever21"), "Budget Brand", TRUE, "Mid-Market")</f>
        <v>Mid-Market</v>
      </c>
    </row>
    <row r="57" spans="1:28" x14ac:dyDescent="0.35">
      <c r="A57" t="s">
        <v>106</v>
      </c>
      <c r="B57" t="s">
        <v>13</v>
      </c>
      <c r="C57" t="s">
        <v>59</v>
      </c>
      <c r="D57" t="s">
        <v>60</v>
      </c>
      <c r="E57" t="s">
        <v>37</v>
      </c>
      <c r="F57" t="s">
        <v>44</v>
      </c>
      <c r="G57" s="4">
        <v>121.29</v>
      </c>
      <c r="H57">
        <v>15.2</v>
      </c>
      <c r="I57" s="3">
        <v>102.85</v>
      </c>
      <c r="J57" s="1">
        <v>45875</v>
      </c>
      <c r="K57">
        <v>42</v>
      </c>
      <c r="L57" t="s">
        <v>2229</v>
      </c>
      <c r="M57">
        <f t="shared" si="0"/>
        <v>3</v>
      </c>
      <c r="N57" t="b">
        <v>0</v>
      </c>
      <c r="O57" t="s">
        <v>2229</v>
      </c>
      <c r="P57" t="str">
        <f t="shared" si="1"/>
        <v>No Return</v>
      </c>
      <c r="Q57" s="4">
        <f t="shared" si="2"/>
        <v>4319.8646399999998</v>
      </c>
      <c r="R57">
        <f t="shared" si="3"/>
        <v>2025</v>
      </c>
      <c r="S57" s="4" t="str">
        <f t="shared" si="4"/>
        <v>August</v>
      </c>
      <c r="T57" s="17">
        <f t="shared" si="5"/>
        <v>18.43608</v>
      </c>
      <c r="U57" s="17">
        <f t="shared" si="6"/>
        <v>102.85392</v>
      </c>
      <c r="V57" s="16">
        <f t="shared" si="7"/>
        <v>0</v>
      </c>
      <c r="W57" s="16" t="str">
        <f t="shared" si="8"/>
        <v>S</v>
      </c>
      <c r="X57" s="16" t="str" cm="1">
        <f t="array" ref="X57">_xlfn.IFS(K57 &lt; 10, "Need to Restock", K57 &lt; 20, "Low Stock", K57 &lt; 30, "Stock OK", K57 &gt;= 30, "High Stock")</f>
        <v>High Stock</v>
      </c>
      <c r="Y57" s="16" t="str" cm="1">
        <f t="array" ref="Y57">_xlfn.IFS(K57 &lt;= 15, "Fast Moving", K57 &lt;= 35, "Moderate Moving", K57 &gt; 35, "Slow Moving")</f>
        <v>Slow Moving</v>
      </c>
      <c r="Z57" s="16" t="str" cm="1">
        <f t="array" ref="Z57">_xlfn.IFS(M57=5, "Highly Satisfied", M57&gt;=4, "Very Satisfied", M57&gt;=3, "Satisfied", M57&gt;=2, "Neutral", M57&lt;2, "Dissatisfied")</f>
        <v>Satisfied</v>
      </c>
      <c r="AA57" s="16" t="str">
        <f t="shared" si="9"/>
        <v>High Value</v>
      </c>
      <c r="AB57" s="16" t="str" cm="1">
        <f t="array" ref="AB57">_xlfn.IFS(OR(C57="Zara", C57="Mango"), "Luxury Brand", OR(C57="Gap", C57="Forever21"), "Budget Brand", TRUE, "Mid-Market")</f>
        <v>Budget Brand</v>
      </c>
    </row>
    <row r="58" spans="1:28" x14ac:dyDescent="0.35">
      <c r="A58" t="s">
        <v>107</v>
      </c>
      <c r="B58" t="s">
        <v>19</v>
      </c>
      <c r="C58" t="s">
        <v>46</v>
      </c>
      <c r="D58" t="s">
        <v>15</v>
      </c>
      <c r="E58" t="s">
        <v>37</v>
      </c>
      <c r="F58" t="s">
        <v>54</v>
      </c>
      <c r="G58" s="4">
        <v>73.709999999999994</v>
      </c>
      <c r="H58">
        <v>0</v>
      </c>
      <c r="I58" s="3">
        <v>73.709999999999994</v>
      </c>
      <c r="J58" s="1">
        <v>45848</v>
      </c>
      <c r="K58">
        <v>35</v>
      </c>
      <c r="L58">
        <v>3.9</v>
      </c>
      <c r="M58">
        <f t="shared" si="0"/>
        <v>3.9</v>
      </c>
      <c r="N58" t="b">
        <v>1</v>
      </c>
      <c r="O58" t="s">
        <v>81</v>
      </c>
      <c r="P58" t="str">
        <f t="shared" si="1"/>
        <v>Quality Issue</v>
      </c>
      <c r="Q58" s="4">
        <f t="shared" si="2"/>
        <v>2579.85</v>
      </c>
      <c r="R58">
        <f t="shared" si="3"/>
        <v>2025</v>
      </c>
      <c r="S58" s="4" t="str">
        <f t="shared" si="4"/>
        <v>July</v>
      </c>
      <c r="T58" s="17">
        <f t="shared" si="5"/>
        <v>0</v>
      </c>
      <c r="U58" s="17">
        <f t="shared" si="6"/>
        <v>73.709999999999994</v>
      </c>
      <c r="V58" s="16">
        <f t="shared" si="7"/>
        <v>1</v>
      </c>
      <c r="W58" s="16" t="str">
        <f t="shared" si="8"/>
        <v>S</v>
      </c>
      <c r="X58" s="16" t="str" cm="1">
        <f t="array" ref="X58">_xlfn.IFS(K58 &lt; 10, "Need to Restock", K58 &lt; 20, "Low Stock", K58 &lt; 30, "Stock OK", K58 &gt;= 30, "High Stock")</f>
        <v>High Stock</v>
      </c>
      <c r="Y58" s="16" t="str" cm="1">
        <f t="array" ref="Y58">_xlfn.IFS(K58 &lt;= 15, "Fast Moving", K58 &lt;= 35, "Moderate Moving", K58 &gt; 35, "Slow Moving")</f>
        <v>Moderate Moving</v>
      </c>
      <c r="Z58" s="16" t="str" cm="1">
        <f t="array" ref="Z58">_xlfn.IFS(M58=5, "Highly Satisfied", M58&gt;=4, "Very Satisfied", M58&gt;=3, "Satisfied", M58&gt;=2, "Neutral", M58&lt;2, "Dissatisfied")</f>
        <v>Satisfied</v>
      </c>
      <c r="AA58" s="16" t="str">
        <f t="shared" si="9"/>
        <v>Cheap Value</v>
      </c>
      <c r="AB58" s="16" t="str" cm="1">
        <f t="array" ref="AB58">_xlfn.IFS(OR(C58="Zara", C58="Mango"), "Luxury Brand", OR(C58="Gap", C58="Forever21"), "Budget Brand", TRUE, "Mid-Market")</f>
        <v>Mid-Market</v>
      </c>
    </row>
    <row r="59" spans="1:28" x14ac:dyDescent="0.35">
      <c r="A59" t="s">
        <v>108</v>
      </c>
      <c r="B59" t="s">
        <v>36</v>
      </c>
      <c r="C59" t="s">
        <v>14</v>
      </c>
      <c r="D59" t="s">
        <v>15</v>
      </c>
      <c r="E59" t="s">
        <v>16</v>
      </c>
      <c r="F59" t="s">
        <v>68</v>
      </c>
      <c r="G59" s="4">
        <v>84.07</v>
      </c>
      <c r="H59">
        <v>26.3</v>
      </c>
      <c r="I59" s="3">
        <v>61.96</v>
      </c>
      <c r="J59" s="1">
        <v>45590</v>
      </c>
      <c r="K59">
        <v>19</v>
      </c>
      <c r="L59">
        <v>2.2999999999999998</v>
      </c>
      <c r="M59">
        <f t="shared" si="0"/>
        <v>2.2999999999999998</v>
      </c>
      <c r="N59" t="b">
        <v>1</v>
      </c>
      <c r="O59" t="s">
        <v>71</v>
      </c>
      <c r="P59" t="str">
        <f t="shared" si="1"/>
        <v>Size Issue</v>
      </c>
      <c r="Q59" s="4">
        <f t="shared" si="2"/>
        <v>1177.2322099999999</v>
      </c>
      <c r="R59">
        <f t="shared" si="3"/>
        <v>2024</v>
      </c>
      <c r="S59" s="4" t="str">
        <f t="shared" si="4"/>
        <v>October</v>
      </c>
      <c r="T59" s="17">
        <f t="shared" si="5"/>
        <v>22.110409999999998</v>
      </c>
      <c r="U59" s="17">
        <f t="shared" si="6"/>
        <v>61.959589999999992</v>
      </c>
      <c r="V59" s="16">
        <f t="shared" si="7"/>
        <v>1</v>
      </c>
      <c r="W59" s="16" t="str">
        <f t="shared" si="8"/>
        <v>XL</v>
      </c>
      <c r="X59" s="16" t="str" cm="1">
        <f t="array" ref="X59">_xlfn.IFS(K59 &lt; 10, "Need to Restock", K59 &lt; 20, "Low Stock", K59 &lt; 30, "Stock OK", K59 &gt;= 30, "High Stock")</f>
        <v>Low Stock</v>
      </c>
      <c r="Y59" s="16" t="str" cm="1">
        <f t="array" ref="Y59">_xlfn.IFS(K59 &lt;= 15, "Fast Moving", K59 &lt;= 35, "Moderate Moving", K59 &gt; 35, "Slow Moving")</f>
        <v>Moderate Moving</v>
      </c>
      <c r="Z59" s="16" t="str" cm="1">
        <f t="array" ref="Z59">_xlfn.IFS(M59=5, "Highly Satisfied", M59&gt;=4, "Very Satisfied", M59&gt;=3, "Satisfied", M59&gt;=2, "Neutral", M59&lt;2, "Dissatisfied")</f>
        <v>Neutral</v>
      </c>
      <c r="AA59" s="16" t="str">
        <f t="shared" si="9"/>
        <v>Cheap Value</v>
      </c>
      <c r="AB59" s="16" t="str" cm="1">
        <f t="array" ref="AB59">_xlfn.IFS(OR(C59="Zara", C59="Mango"), "Luxury Brand", OR(C59="Gap", C59="Forever21"), "Budget Brand", TRUE, "Mid-Market")</f>
        <v>Luxury Brand</v>
      </c>
    </row>
    <row r="60" spans="1:28" x14ac:dyDescent="0.35">
      <c r="A60" t="s">
        <v>109</v>
      </c>
      <c r="B60" t="s">
        <v>19</v>
      </c>
      <c r="C60" t="s">
        <v>41</v>
      </c>
      <c r="D60" t="s">
        <v>60</v>
      </c>
      <c r="E60" t="s">
        <v>53</v>
      </c>
      <c r="F60" t="s">
        <v>26</v>
      </c>
      <c r="G60" s="4">
        <v>28.59</v>
      </c>
      <c r="H60">
        <v>0</v>
      </c>
      <c r="I60" s="3">
        <v>28.59</v>
      </c>
      <c r="J60" s="1">
        <v>45875</v>
      </c>
      <c r="K60">
        <v>39</v>
      </c>
      <c r="L60">
        <v>1.4</v>
      </c>
      <c r="M60">
        <f t="shared" si="0"/>
        <v>1.4</v>
      </c>
      <c r="N60" t="b">
        <v>0</v>
      </c>
      <c r="O60" t="s">
        <v>2229</v>
      </c>
      <c r="P60" t="str">
        <f t="shared" si="1"/>
        <v>No Return</v>
      </c>
      <c r="Q60" s="4">
        <f t="shared" si="2"/>
        <v>1115.01</v>
      </c>
      <c r="R60">
        <f t="shared" si="3"/>
        <v>2025</v>
      </c>
      <c r="S60" s="4" t="str">
        <f t="shared" si="4"/>
        <v>August</v>
      </c>
      <c r="T60" s="17">
        <f t="shared" si="5"/>
        <v>0</v>
      </c>
      <c r="U60" s="17">
        <f t="shared" si="6"/>
        <v>28.59</v>
      </c>
      <c r="V60" s="16">
        <f t="shared" si="7"/>
        <v>0</v>
      </c>
      <c r="W60" s="16" t="str">
        <f t="shared" si="8"/>
        <v>XS</v>
      </c>
      <c r="X60" s="16" t="str" cm="1">
        <f t="array" ref="X60">_xlfn.IFS(K60 &lt; 10, "Need to Restock", K60 &lt; 20, "Low Stock", K60 &lt; 30, "Stock OK", K60 &gt;= 30, "High Stock")</f>
        <v>High Stock</v>
      </c>
      <c r="Y60" s="16" t="str" cm="1">
        <f t="array" ref="Y60">_xlfn.IFS(K60 &lt;= 15, "Fast Moving", K60 &lt;= 35, "Moderate Moving", K60 &gt; 35, "Slow Moving")</f>
        <v>Slow Moving</v>
      </c>
      <c r="Z60" s="16" t="str" cm="1">
        <f t="array" ref="Z60">_xlfn.IFS(M60=5, "Highly Satisfied", M60&gt;=4, "Very Satisfied", M60&gt;=3, "Satisfied", M60&gt;=2, "Neutral", M60&lt;2, "Dissatisfied")</f>
        <v>Dissatisfied</v>
      </c>
      <c r="AA60" s="16" t="str">
        <f t="shared" si="9"/>
        <v>Cheap Value</v>
      </c>
      <c r="AB60" s="16" t="str" cm="1">
        <f t="array" ref="AB60">_xlfn.IFS(OR(C60="Zara", C60="Mango"), "Luxury Brand", OR(C60="Gap", C60="Forever21"), "Budget Brand", TRUE, "Mid-Market")</f>
        <v>Luxury Brand</v>
      </c>
    </row>
    <row r="61" spans="1:28" x14ac:dyDescent="0.35">
      <c r="A61" t="s">
        <v>110</v>
      </c>
      <c r="B61" t="s">
        <v>28</v>
      </c>
      <c r="C61" t="s">
        <v>41</v>
      </c>
      <c r="D61" t="s">
        <v>21</v>
      </c>
      <c r="E61" t="s">
        <v>47</v>
      </c>
      <c r="F61" t="s">
        <v>42</v>
      </c>
      <c r="G61" s="4">
        <v>166.49</v>
      </c>
      <c r="H61">
        <v>2.6</v>
      </c>
      <c r="I61" s="3">
        <v>162.16</v>
      </c>
      <c r="J61" s="1">
        <v>45875</v>
      </c>
      <c r="K61">
        <v>27</v>
      </c>
      <c r="L61" t="s">
        <v>2229</v>
      </c>
      <c r="M61">
        <f t="shared" si="0"/>
        <v>3</v>
      </c>
      <c r="N61" t="b">
        <v>0</v>
      </c>
      <c r="O61" t="s">
        <v>2229</v>
      </c>
      <c r="P61" t="str">
        <f t="shared" si="1"/>
        <v>No Return</v>
      </c>
      <c r="Q61" s="4">
        <f t="shared" si="2"/>
        <v>4378.3540199999998</v>
      </c>
      <c r="R61">
        <f t="shared" si="3"/>
        <v>2025</v>
      </c>
      <c r="S61" s="4" t="str">
        <f t="shared" si="4"/>
        <v>August</v>
      </c>
      <c r="T61" s="17">
        <f t="shared" si="5"/>
        <v>4.3287400000000007</v>
      </c>
      <c r="U61" s="17">
        <f t="shared" si="6"/>
        <v>162.16126</v>
      </c>
      <c r="V61" s="16">
        <f t="shared" si="7"/>
        <v>0</v>
      </c>
      <c r="W61" s="16" t="str">
        <f t="shared" si="8"/>
        <v>XXL</v>
      </c>
      <c r="X61" s="16" t="str" cm="1">
        <f t="array" ref="X61">_xlfn.IFS(K61 &lt; 10, "Need to Restock", K61 &lt; 20, "Low Stock", K61 &lt; 30, "Stock OK", K61 &gt;= 30, "High Stock")</f>
        <v>Stock OK</v>
      </c>
      <c r="Y61" s="16" t="str" cm="1">
        <f t="array" ref="Y61">_xlfn.IFS(K61 &lt;= 15, "Fast Moving", K61 &lt;= 35, "Moderate Moving", K61 &gt; 35, "Slow Moving")</f>
        <v>Moderate Moving</v>
      </c>
      <c r="Z61" s="16" t="str" cm="1">
        <f t="array" ref="Z61">_xlfn.IFS(M61=5, "Highly Satisfied", M61&gt;=4, "Very Satisfied", M61&gt;=3, "Satisfied", M61&gt;=2, "Neutral", M61&lt;2, "Dissatisfied")</f>
        <v>Satisfied</v>
      </c>
      <c r="AA61" s="16" t="str">
        <f t="shared" si="9"/>
        <v>High Value</v>
      </c>
      <c r="AB61" s="16" t="str" cm="1">
        <f t="array" ref="AB61">_xlfn.IFS(OR(C61="Zara", C61="Mango"), "Luxury Brand", OR(C61="Gap", C61="Forever21"), "Budget Brand", TRUE, "Mid-Market")</f>
        <v>Luxury Brand</v>
      </c>
    </row>
    <row r="62" spans="1:28" x14ac:dyDescent="0.35">
      <c r="A62" t="s">
        <v>111</v>
      </c>
      <c r="B62" t="s">
        <v>28</v>
      </c>
      <c r="C62" t="s">
        <v>51</v>
      </c>
      <c r="D62" t="s">
        <v>60</v>
      </c>
      <c r="E62" t="s">
        <v>56</v>
      </c>
      <c r="F62" t="s">
        <v>33</v>
      </c>
      <c r="G62" s="4">
        <v>145.94999999999999</v>
      </c>
      <c r="H62">
        <v>6.6</v>
      </c>
      <c r="I62" s="3">
        <v>136.32</v>
      </c>
      <c r="J62" s="1">
        <v>45875</v>
      </c>
      <c r="K62">
        <v>15</v>
      </c>
      <c r="L62">
        <v>4</v>
      </c>
      <c r="M62">
        <f t="shared" si="0"/>
        <v>4</v>
      </c>
      <c r="N62" t="b">
        <v>0</v>
      </c>
      <c r="O62" t="s">
        <v>2229</v>
      </c>
      <c r="P62" t="str">
        <f t="shared" si="1"/>
        <v>No Return</v>
      </c>
      <c r="Q62" s="4">
        <f t="shared" si="2"/>
        <v>2044.7594999999999</v>
      </c>
      <c r="R62">
        <f t="shared" si="3"/>
        <v>2025</v>
      </c>
      <c r="S62" s="4" t="str">
        <f t="shared" si="4"/>
        <v>August</v>
      </c>
      <c r="T62" s="17">
        <f t="shared" si="5"/>
        <v>9.6326999999999998</v>
      </c>
      <c r="U62" s="17">
        <f t="shared" si="6"/>
        <v>136.31729999999999</v>
      </c>
      <c r="V62" s="16">
        <f t="shared" si="7"/>
        <v>0</v>
      </c>
      <c r="W62" s="16" t="str">
        <f t="shared" si="8"/>
        <v>M</v>
      </c>
      <c r="X62" s="16" t="str" cm="1">
        <f t="array" ref="X62">_xlfn.IFS(K62 &lt; 10, "Need to Restock", K62 &lt; 20, "Low Stock", K62 &lt; 30, "Stock OK", K62 &gt;= 30, "High Stock")</f>
        <v>Low Stock</v>
      </c>
      <c r="Y62" s="16" t="str" cm="1">
        <f t="array" ref="Y62">_xlfn.IFS(K62 &lt;= 15, "Fast Moving", K62 &lt;= 35, "Moderate Moving", K62 &gt; 35, "Slow Moving")</f>
        <v>Fast Moving</v>
      </c>
      <c r="Z62" s="16" t="str" cm="1">
        <f t="array" ref="Z62">_xlfn.IFS(M62=5, "Highly Satisfied", M62&gt;=4, "Very Satisfied", M62&gt;=3, "Satisfied", M62&gt;=2, "Neutral", M62&lt;2, "Dissatisfied")</f>
        <v>Very Satisfied</v>
      </c>
      <c r="AA62" s="16" t="str">
        <f t="shared" si="9"/>
        <v>High Value</v>
      </c>
      <c r="AB62" s="16" t="str" cm="1">
        <f t="array" ref="AB62">_xlfn.IFS(OR(C62="Zara", C62="Mango"), "Luxury Brand", OR(C62="Gap", C62="Forever21"), "Budget Brand", TRUE, "Mid-Market")</f>
        <v>Mid-Market</v>
      </c>
    </row>
    <row r="63" spans="1:28" x14ac:dyDescent="0.35">
      <c r="A63" t="s">
        <v>112</v>
      </c>
      <c r="B63" t="s">
        <v>13</v>
      </c>
      <c r="C63" t="s">
        <v>59</v>
      </c>
      <c r="D63" t="s">
        <v>32</v>
      </c>
      <c r="E63" t="s">
        <v>56</v>
      </c>
      <c r="F63" t="s">
        <v>64</v>
      </c>
      <c r="G63" s="4">
        <v>218.42</v>
      </c>
      <c r="H63">
        <v>0</v>
      </c>
      <c r="I63" s="3">
        <v>218.42</v>
      </c>
      <c r="J63" s="1">
        <v>45875</v>
      </c>
      <c r="K63">
        <v>33</v>
      </c>
      <c r="L63">
        <v>4.4000000000000004</v>
      </c>
      <c r="M63">
        <f t="shared" si="0"/>
        <v>4.4000000000000004</v>
      </c>
      <c r="N63" t="b">
        <v>1</v>
      </c>
      <c r="O63" t="s">
        <v>113</v>
      </c>
      <c r="P63" t="str">
        <f t="shared" si="1"/>
        <v>Changed Mind</v>
      </c>
      <c r="Q63" s="4">
        <f t="shared" si="2"/>
        <v>7207.86</v>
      </c>
      <c r="R63">
        <f t="shared" si="3"/>
        <v>2025</v>
      </c>
      <c r="S63" s="4" t="str">
        <f t="shared" si="4"/>
        <v>August</v>
      </c>
      <c r="T63" s="17">
        <f t="shared" si="5"/>
        <v>0</v>
      </c>
      <c r="U63" s="17">
        <f t="shared" si="6"/>
        <v>218.42</v>
      </c>
      <c r="V63" s="16">
        <f t="shared" si="7"/>
        <v>1</v>
      </c>
      <c r="W63" s="16" t="str">
        <f t="shared" si="8"/>
        <v>M</v>
      </c>
      <c r="X63" s="16" t="str" cm="1">
        <f t="array" ref="X63">_xlfn.IFS(K63 &lt; 10, "Need to Restock", K63 &lt; 20, "Low Stock", K63 &lt; 30, "Stock OK", K63 &gt;= 30, "High Stock")</f>
        <v>High Stock</v>
      </c>
      <c r="Y63" s="16" t="str" cm="1">
        <f t="array" ref="Y63">_xlfn.IFS(K63 &lt;= 15, "Fast Moving", K63 &lt;= 35, "Moderate Moving", K63 &gt; 35, "Slow Moving")</f>
        <v>Moderate Moving</v>
      </c>
      <c r="Z63" s="16" t="str" cm="1">
        <f t="array" ref="Z63">_xlfn.IFS(M63=5, "Highly Satisfied", M63&gt;=4, "Very Satisfied", M63&gt;=3, "Satisfied", M63&gt;=2, "Neutral", M63&lt;2, "Dissatisfied")</f>
        <v>Very Satisfied</v>
      </c>
      <c r="AA63" s="16" t="str">
        <f t="shared" si="9"/>
        <v>High Value</v>
      </c>
      <c r="AB63" s="16" t="str" cm="1">
        <f t="array" ref="AB63">_xlfn.IFS(OR(C63="Zara", C63="Mango"), "Luxury Brand", OR(C63="Gap", C63="Forever21"), "Budget Brand", TRUE, "Mid-Market")</f>
        <v>Budget Brand</v>
      </c>
    </row>
    <row r="64" spans="1:28" x14ac:dyDescent="0.35">
      <c r="A64" t="s">
        <v>114</v>
      </c>
      <c r="B64" t="s">
        <v>25</v>
      </c>
      <c r="C64" t="s">
        <v>73</v>
      </c>
      <c r="D64" t="s">
        <v>21</v>
      </c>
      <c r="E64" t="s">
        <v>2229</v>
      </c>
      <c r="F64" t="s">
        <v>33</v>
      </c>
      <c r="G64" s="4">
        <v>46.17</v>
      </c>
      <c r="H64">
        <v>1.1000000000000001</v>
      </c>
      <c r="I64" s="3">
        <v>45.66</v>
      </c>
      <c r="J64" s="1">
        <v>45875</v>
      </c>
      <c r="K64">
        <v>30</v>
      </c>
      <c r="L64">
        <v>1.9</v>
      </c>
      <c r="M64">
        <f t="shared" si="0"/>
        <v>1.9</v>
      </c>
      <c r="N64" t="b">
        <v>0</v>
      </c>
      <c r="O64" t="s">
        <v>2229</v>
      </c>
      <c r="P64" t="str">
        <f t="shared" si="1"/>
        <v>No Return</v>
      </c>
      <c r="Q64" s="4">
        <f t="shared" si="2"/>
        <v>1369.8639000000001</v>
      </c>
      <c r="R64">
        <f t="shared" si="3"/>
        <v>2025</v>
      </c>
      <c r="S64" s="4" t="str">
        <f t="shared" si="4"/>
        <v>August</v>
      </c>
      <c r="T64" s="17">
        <f t="shared" si="5"/>
        <v>0.50787000000000004</v>
      </c>
      <c r="U64" s="17">
        <f t="shared" si="6"/>
        <v>45.662130000000005</v>
      </c>
      <c r="V64" s="16">
        <f t="shared" si="7"/>
        <v>0</v>
      </c>
      <c r="W64" s="16" t="str">
        <f t="shared" si="8"/>
        <v>No Size</v>
      </c>
      <c r="X64" s="16" t="str" cm="1">
        <f t="array" ref="X64">_xlfn.IFS(K64 &lt; 10, "Need to Restock", K64 &lt; 20, "Low Stock", K64 &lt; 30, "Stock OK", K64 &gt;= 30, "High Stock")</f>
        <v>High Stock</v>
      </c>
      <c r="Y64" s="16" t="str" cm="1">
        <f t="array" ref="Y64">_xlfn.IFS(K64 &lt;= 15, "Fast Moving", K64 &lt;= 35, "Moderate Moving", K64 &gt; 35, "Slow Moving")</f>
        <v>Moderate Moving</v>
      </c>
      <c r="Z64" s="16" t="str" cm="1">
        <f t="array" ref="Z64">_xlfn.IFS(M64=5, "Highly Satisfied", M64&gt;=4, "Very Satisfied", M64&gt;=3, "Satisfied", M64&gt;=2, "Neutral", M64&lt;2, "Dissatisfied")</f>
        <v>Dissatisfied</v>
      </c>
      <c r="AA64" s="16" t="str">
        <f t="shared" si="9"/>
        <v>Cheap Value</v>
      </c>
      <c r="AB64" s="16" t="str" cm="1">
        <f t="array" ref="AB64">_xlfn.IFS(OR(C64="Zara", C64="Mango"), "Luxury Brand", OR(C64="Gap", C64="Forever21"), "Budget Brand", TRUE, "Mid-Market")</f>
        <v>Budget Brand</v>
      </c>
    </row>
    <row r="65" spans="1:28" x14ac:dyDescent="0.35">
      <c r="A65" t="s">
        <v>115</v>
      </c>
      <c r="B65" t="s">
        <v>28</v>
      </c>
      <c r="C65" t="s">
        <v>46</v>
      </c>
      <c r="D65" t="s">
        <v>60</v>
      </c>
      <c r="E65" t="s">
        <v>2229</v>
      </c>
      <c r="F65" t="s">
        <v>44</v>
      </c>
      <c r="G65" s="4">
        <v>106.18</v>
      </c>
      <c r="H65">
        <v>18</v>
      </c>
      <c r="I65" s="3">
        <v>87.07</v>
      </c>
      <c r="J65" s="1">
        <v>45875</v>
      </c>
      <c r="K65">
        <v>11</v>
      </c>
      <c r="L65">
        <v>4.5</v>
      </c>
      <c r="M65">
        <f t="shared" si="0"/>
        <v>4.5</v>
      </c>
      <c r="N65" t="b">
        <v>0</v>
      </c>
      <c r="O65" t="s">
        <v>2229</v>
      </c>
      <c r="P65" t="str">
        <f t="shared" si="1"/>
        <v>No Return</v>
      </c>
      <c r="Q65" s="4">
        <f t="shared" si="2"/>
        <v>957.74360000000013</v>
      </c>
      <c r="R65">
        <f t="shared" si="3"/>
        <v>2025</v>
      </c>
      <c r="S65" s="4" t="str">
        <f t="shared" si="4"/>
        <v>August</v>
      </c>
      <c r="T65" s="17">
        <f t="shared" si="5"/>
        <v>19.112400000000001</v>
      </c>
      <c r="U65" s="17">
        <f t="shared" si="6"/>
        <v>87.067600000000013</v>
      </c>
      <c r="V65" s="16">
        <f t="shared" si="7"/>
        <v>0</v>
      </c>
      <c r="W65" s="16" t="str">
        <f t="shared" si="8"/>
        <v>No Size</v>
      </c>
      <c r="X65" s="16" t="str" cm="1">
        <f t="array" ref="X65">_xlfn.IFS(K65 &lt; 10, "Need to Restock", K65 &lt; 20, "Low Stock", K65 &lt; 30, "Stock OK", K65 &gt;= 30, "High Stock")</f>
        <v>Low Stock</v>
      </c>
      <c r="Y65" s="16" t="str" cm="1">
        <f t="array" ref="Y65">_xlfn.IFS(K65 &lt;= 15, "Fast Moving", K65 &lt;= 35, "Moderate Moving", K65 &gt; 35, "Slow Moving")</f>
        <v>Fast Moving</v>
      </c>
      <c r="Z65" s="16" t="str" cm="1">
        <f t="array" ref="Z65">_xlfn.IFS(M65=5, "Highly Satisfied", M65&gt;=4, "Very Satisfied", M65&gt;=3, "Satisfied", M65&gt;=2, "Neutral", M65&lt;2, "Dissatisfied")</f>
        <v>Very Satisfied</v>
      </c>
      <c r="AA65" s="16" t="str">
        <f t="shared" si="9"/>
        <v>High Value</v>
      </c>
      <c r="AB65" s="16" t="str" cm="1">
        <f t="array" ref="AB65">_xlfn.IFS(OR(C65="Zara", C65="Mango"), "Luxury Brand", OR(C65="Gap", C65="Forever21"), "Budget Brand", TRUE, "Mid-Market")</f>
        <v>Mid-Market</v>
      </c>
    </row>
    <row r="66" spans="1:28" x14ac:dyDescent="0.35">
      <c r="A66" t="s">
        <v>116</v>
      </c>
      <c r="B66" t="s">
        <v>19</v>
      </c>
      <c r="C66" t="s">
        <v>14</v>
      </c>
      <c r="D66" t="s">
        <v>21</v>
      </c>
      <c r="E66" t="s">
        <v>53</v>
      </c>
      <c r="F66" t="s">
        <v>38</v>
      </c>
      <c r="G66" s="4">
        <v>93.33</v>
      </c>
      <c r="H66">
        <v>2.4</v>
      </c>
      <c r="I66" s="3">
        <v>91.09</v>
      </c>
      <c r="J66" s="1">
        <v>45875</v>
      </c>
      <c r="K66">
        <v>20</v>
      </c>
      <c r="L66">
        <v>4.2</v>
      </c>
      <c r="M66">
        <f t="shared" ref="M66:M129" si="10">IF(L66="null", 3, L66)</f>
        <v>4.2</v>
      </c>
      <c r="N66" t="b">
        <v>0</v>
      </c>
      <c r="O66" t="s">
        <v>2229</v>
      </c>
      <c r="P66" t="str">
        <f t="shared" ref="P66:P129" si="11">IF(O66="null", "No Return", O66)</f>
        <v>No Return</v>
      </c>
      <c r="Q66" s="4">
        <f t="shared" ref="Q66:Q129" si="12">U66 * K66</f>
        <v>1821.8016</v>
      </c>
      <c r="R66">
        <f t="shared" ref="R66:R129" si="13">YEAR(J66)</f>
        <v>2025</v>
      </c>
      <c r="S66" s="4" t="str">
        <f t="shared" ref="S66:S129" si="14">TEXT(J66, "mmmm")</f>
        <v>August</v>
      </c>
      <c r="T66" s="17">
        <f t="shared" ref="T66:T129" si="15">G66 * (H66 / 100)</f>
        <v>2.2399200000000001</v>
      </c>
      <c r="U66" s="17">
        <f t="shared" ref="U66:U129" si="16">G66 * (1 - (H66 / 100))</f>
        <v>91.09008</v>
      </c>
      <c r="V66" s="16">
        <f t="shared" ref="V66:V129" si="17">IF(N66=TRUE, 1, 0)</f>
        <v>0</v>
      </c>
      <c r="W66" s="16" t="str">
        <f t="shared" ref="W66:W129" si="18">IF(E66="null", "No Size", E66)</f>
        <v>XS</v>
      </c>
      <c r="X66" s="16" t="str" cm="1">
        <f t="array" ref="X66">_xlfn.IFS(K66 &lt; 10, "Need to Restock", K66 &lt; 20, "Low Stock", K66 &lt; 30, "Stock OK", K66 &gt;= 30, "High Stock")</f>
        <v>Stock OK</v>
      </c>
      <c r="Y66" s="16" t="str" cm="1">
        <f t="array" ref="Y66">_xlfn.IFS(K66 &lt;= 15, "Fast Moving", K66 &lt;= 35, "Moderate Moving", K66 &gt; 35, "Slow Moving")</f>
        <v>Moderate Moving</v>
      </c>
      <c r="Z66" s="16" t="str" cm="1">
        <f t="array" ref="Z66">_xlfn.IFS(M66=5, "Highly Satisfied", M66&gt;=4, "Very Satisfied", M66&gt;=3, "Satisfied", M66&gt;=2, "Neutral", M66&lt;2, "Dissatisfied")</f>
        <v>Very Satisfied</v>
      </c>
      <c r="AA66" s="16" t="str">
        <f t="shared" ref="AA66:AA129" si="19">IF(I66 &gt;= 74.88, "High Value", "Cheap Value")</f>
        <v>High Value</v>
      </c>
      <c r="AB66" s="16" t="str" cm="1">
        <f t="array" ref="AB66">_xlfn.IFS(OR(C66="Zara", C66="Mango"), "Luxury Brand", OR(C66="Gap", C66="Forever21"), "Budget Brand", TRUE, "Mid-Market")</f>
        <v>Luxury Brand</v>
      </c>
    </row>
    <row r="67" spans="1:28" x14ac:dyDescent="0.35">
      <c r="A67" t="s">
        <v>117</v>
      </c>
      <c r="B67" t="s">
        <v>36</v>
      </c>
      <c r="C67" t="s">
        <v>41</v>
      </c>
      <c r="D67" t="s">
        <v>15</v>
      </c>
      <c r="E67" t="s">
        <v>53</v>
      </c>
      <c r="F67" t="s">
        <v>33</v>
      </c>
      <c r="G67" s="4">
        <v>86.54</v>
      </c>
      <c r="H67">
        <v>21.7</v>
      </c>
      <c r="I67" s="3">
        <v>67.760000000000005</v>
      </c>
      <c r="J67" s="1">
        <v>45809</v>
      </c>
      <c r="K67">
        <v>21</v>
      </c>
      <c r="L67">
        <v>3.6</v>
      </c>
      <c r="M67">
        <f t="shared" si="10"/>
        <v>3.6</v>
      </c>
      <c r="N67" t="b">
        <v>1</v>
      </c>
      <c r="O67" t="s">
        <v>113</v>
      </c>
      <c r="P67" t="str">
        <f t="shared" si="11"/>
        <v>Changed Mind</v>
      </c>
      <c r="Q67" s="4">
        <f t="shared" si="12"/>
        <v>1422.9772200000002</v>
      </c>
      <c r="R67">
        <f t="shared" si="13"/>
        <v>2025</v>
      </c>
      <c r="S67" s="4" t="str">
        <f t="shared" si="14"/>
        <v>June</v>
      </c>
      <c r="T67" s="17">
        <f t="shared" si="15"/>
        <v>18.77918</v>
      </c>
      <c r="U67" s="17">
        <f t="shared" si="16"/>
        <v>67.76082000000001</v>
      </c>
      <c r="V67" s="16">
        <f t="shared" si="17"/>
        <v>1</v>
      </c>
      <c r="W67" s="16" t="str">
        <f t="shared" si="18"/>
        <v>XS</v>
      </c>
      <c r="X67" s="16" t="str" cm="1">
        <f t="array" ref="X67">_xlfn.IFS(K67 &lt; 10, "Need to Restock", K67 &lt; 20, "Low Stock", K67 &lt; 30, "Stock OK", K67 &gt;= 30, "High Stock")</f>
        <v>Stock OK</v>
      </c>
      <c r="Y67" s="16" t="str" cm="1">
        <f t="array" ref="Y67">_xlfn.IFS(K67 &lt;= 15, "Fast Moving", K67 &lt;= 35, "Moderate Moving", K67 &gt; 35, "Slow Moving")</f>
        <v>Moderate Moving</v>
      </c>
      <c r="Z67" s="16" t="str" cm="1">
        <f t="array" ref="Z67">_xlfn.IFS(M67=5, "Highly Satisfied", M67&gt;=4, "Very Satisfied", M67&gt;=3, "Satisfied", M67&gt;=2, "Neutral", M67&lt;2, "Dissatisfied")</f>
        <v>Satisfied</v>
      </c>
      <c r="AA67" s="16" t="str">
        <f t="shared" si="19"/>
        <v>Cheap Value</v>
      </c>
      <c r="AB67" s="16" t="str" cm="1">
        <f t="array" ref="AB67">_xlfn.IFS(OR(C67="Zara", C67="Mango"), "Luxury Brand", OR(C67="Gap", C67="Forever21"), "Budget Brand", TRUE, "Mid-Market")</f>
        <v>Luxury Brand</v>
      </c>
    </row>
    <row r="68" spans="1:28" x14ac:dyDescent="0.35">
      <c r="A68" t="s">
        <v>118</v>
      </c>
      <c r="B68" t="s">
        <v>25</v>
      </c>
      <c r="C68" t="s">
        <v>51</v>
      </c>
      <c r="D68" t="s">
        <v>60</v>
      </c>
      <c r="E68" t="s">
        <v>2229</v>
      </c>
      <c r="F68" t="s">
        <v>44</v>
      </c>
      <c r="G68" s="4">
        <v>55.57</v>
      </c>
      <c r="H68">
        <v>0</v>
      </c>
      <c r="I68" s="3">
        <v>55.57</v>
      </c>
      <c r="J68" s="1">
        <v>45875</v>
      </c>
      <c r="K68">
        <v>44</v>
      </c>
      <c r="L68">
        <v>3.8</v>
      </c>
      <c r="M68">
        <f t="shared" si="10"/>
        <v>3.8</v>
      </c>
      <c r="N68" t="b">
        <v>0</v>
      </c>
      <c r="O68" t="s">
        <v>2229</v>
      </c>
      <c r="P68" t="str">
        <f t="shared" si="11"/>
        <v>No Return</v>
      </c>
      <c r="Q68" s="4">
        <f t="shared" si="12"/>
        <v>2445.08</v>
      </c>
      <c r="R68">
        <f t="shared" si="13"/>
        <v>2025</v>
      </c>
      <c r="S68" s="4" t="str">
        <f t="shared" si="14"/>
        <v>August</v>
      </c>
      <c r="T68" s="17">
        <f t="shared" si="15"/>
        <v>0</v>
      </c>
      <c r="U68" s="17">
        <f t="shared" si="16"/>
        <v>55.57</v>
      </c>
      <c r="V68" s="16">
        <f t="shared" si="17"/>
        <v>0</v>
      </c>
      <c r="W68" s="16" t="str">
        <f t="shared" si="18"/>
        <v>No Size</v>
      </c>
      <c r="X68" s="16" t="str" cm="1">
        <f t="array" ref="X68">_xlfn.IFS(K68 &lt; 10, "Need to Restock", K68 &lt; 20, "Low Stock", K68 &lt; 30, "Stock OK", K68 &gt;= 30, "High Stock")</f>
        <v>High Stock</v>
      </c>
      <c r="Y68" s="16" t="str" cm="1">
        <f t="array" ref="Y68">_xlfn.IFS(K68 &lt;= 15, "Fast Moving", K68 &lt;= 35, "Moderate Moving", K68 &gt; 35, "Slow Moving")</f>
        <v>Slow Moving</v>
      </c>
      <c r="Z68" s="16" t="str" cm="1">
        <f t="array" ref="Z68">_xlfn.IFS(M68=5, "Highly Satisfied", M68&gt;=4, "Very Satisfied", M68&gt;=3, "Satisfied", M68&gt;=2, "Neutral", M68&lt;2, "Dissatisfied")</f>
        <v>Satisfied</v>
      </c>
      <c r="AA68" s="16" t="str">
        <f t="shared" si="19"/>
        <v>Cheap Value</v>
      </c>
      <c r="AB68" s="16" t="str" cm="1">
        <f t="array" ref="AB68">_xlfn.IFS(OR(C68="Zara", C68="Mango"), "Luxury Brand", OR(C68="Gap", C68="Forever21"), "Budget Brand", TRUE, "Mid-Market")</f>
        <v>Mid-Market</v>
      </c>
    </row>
    <row r="69" spans="1:28" x14ac:dyDescent="0.35">
      <c r="A69" t="s">
        <v>119</v>
      </c>
      <c r="B69" t="s">
        <v>19</v>
      </c>
      <c r="C69" t="s">
        <v>73</v>
      </c>
      <c r="D69" t="s">
        <v>15</v>
      </c>
      <c r="E69" t="s">
        <v>16</v>
      </c>
      <c r="F69" t="s">
        <v>26</v>
      </c>
      <c r="G69" s="4">
        <v>76.5</v>
      </c>
      <c r="H69">
        <v>0</v>
      </c>
      <c r="I69" s="3">
        <v>76.5</v>
      </c>
      <c r="J69" s="1">
        <v>45683</v>
      </c>
      <c r="K69">
        <v>17</v>
      </c>
      <c r="L69">
        <v>4.5999999999999996</v>
      </c>
      <c r="M69">
        <f t="shared" si="10"/>
        <v>4.5999999999999996</v>
      </c>
      <c r="N69" t="b">
        <v>0</v>
      </c>
      <c r="O69" t="s">
        <v>2229</v>
      </c>
      <c r="P69" t="str">
        <f t="shared" si="11"/>
        <v>No Return</v>
      </c>
      <c r="Q69" s="4">
        <f t="shared" si="12"/>
        <v>1300.5</v>
      </c>
      <c r="R69">
        <f t="shared" si="13"/>
        <v>2025</v>
      </c>
      <c r="S69" s="4" t="str">
        <f t="shared" si="14"/>
        <v>January</v>
      </c>
      <c r="T69" s="17">
        <f t="shared" si="15"/>
        <v>0</v>
      </c>
      <c r="U69" s="17">
        <f t="shared" si="16"/>
        <v>76.5</v>
      </c>
      <c r="V69" s="16">
        <f t="shared" si="17"/>
        <v>0</v>
      </c>
      <c r="W69" s="16" t="str">
        <f t="shared" si="18"/>
        <v>XL</v>
      </c>
      <c r="X69" s="16" t="str" cm="1">
        <f t="array" ref="X69">_xlfn.IFS(K69 &lt; 10, "Need to Restock", K69 &lt; 20, "Low Stock", K69 &lt; 30, "Stock OK", K69 &gt;= 30, "High Stock")</f>
        <v>Low Stock</v>
      </c>
      <c r="Y69" s="16" t="str" cm="1">
        <f t="array" ref="Y69">_xlfn.IFS(K69 &lt;= 15, "Fast Moving", K69 &lt;= 35, "Moderate Moving", K69 &gt; 35, "Slow Moving")</f>
        <v>Moderate Moving</v>
      </c>
      <c r="Z69" s="16" t="str" cm="1">
        <f t="array" ref="Z69">_xlfn.IFS(M69=5, "Highly Satisfied", M69&gt;=4, "Very Satisfied", M69&gt;=3, "Satisfied", M69&gt;=2, "Neutral", M69&lt;2, "Dissatisfied")</f>
        <v>Very Satisfied</v>
      </c>
      <c r="AA69" s="16" t="str">
        <f t="shared" si="19"/>
        <v>High Value</v>
      </c>
      <c r="AB69" s="16" t="str" cm="1">
        <f t="array" ref="AB69">_xlfn.IFS(OR(C69="Zara", C69="Mango"), "Luxury Brand", OR(C69="Gap", C69="Forever21"), "Budget Brand", TRUE, "Mid-Market")</f>
        <v>Budget Brand</v>
      </c>
    </row>
    <row r="70" spans="1:28" x14ac:dyDescent="0.35">
      <c r="A70" t="s">
        <v>120</v>
      </c>
      <c r="B70" t="s">
        <v>40</v>
      </c>
      <c r="C70" t="s">
        <v>73</v>
      </c>
      <c r="D70" t="s">
        <v>15</v>
      </c>
      <c r="E70" t="s">
        <v>53</v>
      </c>
      <c r="F70" t="s">
        <v>44</v>
      </c>
      <c r="G70" s="4">
        <v>137.19</v>
      </c>
      <c r="H70">
        <v>9.5</v>
      </c>
      <c r="I70" s="3">
        <v>124.16</v>
      </c>
      <c r="J70" s="1">
        <v>45748</v>
      </c>
      <c r="K70">
        <v>17</v>
      </c>
      <c r="L70" t="s">
        <v>2229</v>
      </c>
      <c r="M70">
        <f t="shared" si="10"/>
        <v>3</v>
      </c>
      <c r="N70" t="b">
        <v>0</v>
      </c>
      <c r="O70" t="s">
        <v>2229</v>
      </c>
      <c r="P70" t="str">
        <f t="shared" si="11"/>
        <v>No Return</v>
      </c>
      <c r="Q70" s="4">
        <f t="shared" si="12"/>
        <v>2110.66815</v>
      </c>
      <c r="R70">
        <f t="shared" si="13"/>
        <v>2025</v>
      </c>
      <c r="S70" s="4" t="str">
        <f t="shared" si="14"/>
        <v>April</v>
      </c>
      <c r="T70" s="17">
        <f t="shared" si="15"/>
        <v>13.033049999999999</v>
      </c>
      <c r="U70" s="17">
        <f t="shared" si="16"/>
        <v>124.15694999999999</v>
      </c>
      <c r="V70" s="16">
        <f t="shared" si="17"/>
        <v>0</v>
      </c>
      <c r="W70" s="16" t="str">
        <f t="shared" si="18"/>
        <v>XS</v>
      </c>
      <c r="X70" s="16" t="str" cm="1">
        <f t="array" ref="X70">_xlfn.IFS(K70 &lt; 10, "Need to Restock", K70 &lt; 20, "Low Stock", K70 &lt; 30, "Stock OK", K70 &gt;= 30, "High Stock")</f>
        <v>Low Stock</v>
      </c>
      <c r="Y70" s="16" t="str" cm="1">
        <f t="array" ref="Y70">_xlfn.IFS(K70 &lt;= 15, "Fast Moving", K70 &lt;= 35, "Moderate Moving", K70 &gt; 35, "Slow Moving")</f>
        <v>Moderate Moving</v>
      </c>
      <c r="Z70" s="16" t="str" cm="1">
        <f t="array" ref="Z70">_xlfn.IFS(M70=5, "Highly Satisfied", M70&gt;=4, "Very Satisfied", M70&gt;=3, "Satisfied", M70&gt;=2, "Neutral", M70&lt;2, "Dissatisfied")</f>
        <v>Satisfied</v>
      </c>
      <c r="AA70" s="16" t="str">
        <f t="shared" si="19"/>
        <v>High Value</v>
      </c>
      <c r="AB70" s="16" t="str" cm="1">
        <f t="array" ref="AB70">_xlfn.IFS(OR(C70="Zara", C70="Mango"), "Luxury Brand", OR(C70="Gap", C70="Forever21"), "Budget Brand", TRUE, "Mid-Market")</f>
        <v>Budget Brand</v>
      </c>
    </row>
    <row r="71" spans="1:28" x14ac:dyDescent="0.35">
      <c r="A71" t="s">
        <v>121</v>
      </c>
      <c r="B71" t="s">
        <v>19</v>
      </c>
      <c r="C71" t="s">
        <v>14</v>
      </c>
      <c r="D71" t="s">
        <v>60</v>
      </c>
      <c r="E71" t="s">
        <v>16</v>
      </c>
      <c r="F71" t="s">
        <v>64</v>
      </c>
      <c r="G71" s="4">
        <v>48.92</v>
      </c>
      <c r="H71">
        <v>19.8</v>
      </c>
      <c r="I71" s="3">
        <v>39.229999999999997</v>
      </c>
      <c r="J71" s="1">
        <v>45875</v>
      </c>
      <c r="K71">
        <v>17</v>
      </c>
      <c r="L71">
        <v>2.6</v>
      </c>
      <c r="M71">
        <f t="shared" si="10"/>
        <v>2.6</v>
      </c>
      <c r="N71" t="b">
        <v>0</v>
      </c>
      <c r="O71" t="s">
        <v>2229</v>
      </c>
      <c r="P71" t="str">
        <f t="shared" si="11"/>
        <v>No Return</v>
      </c>
      <c r="Q71" s="4">
        <f t="shared" si="12"/>
        <v>666.97528</v>
      </c>
      <c r="R71">
        <f t="shared" si="13"/>
        <v>2025</v>
      </c>
      <c r="S71" s="4" t="str">
        <f t="shared" si="14"/>
        <v>August</v>
      </c>
      <c r="T71" s="17">
        <f t="shared" si="15"/>
        <v>9.686160000000001</v>
      </c>
      <c r="U71" s="17">
        <f t="shared" si="16"/>
        <v>39.233840000000001</v>
      </c>
      <c r="V71" s="16">
        <f t="shared" si="17"/>
        <v>0</v>
      </c>
      <c r="W71" s="16" t="str">
        <f t="shared" si="18"/>
        <v>XL</v>
      </c>
      <c r="X71" s="16" t="str" cm="1">
        <f t="array" ref="X71">_xlfn.IFS(K71 &lt; 10, "Need to Restock", K71 &lt; 20, "Low Stock", K71 &lt; 30, "Stock OK", K71 &gt;= 30, "High Stock")</f>
        <v>Low Stock</v>
      </c>
      <c r="Y71" s="16" t="str" cm="1">
        <f t="array" ref="Y71">_xlfn.IFS(K71 &lt;= 15, "Fast Moving", K71 &lt;= 35, "Moderate Moving", K71 &gt; 35, "Slow Moving")</f>
        <v>Moderate Moving</v>
      </c>
      <c r="Z71" s="16" t="str" cm="1">
        <f t="array" ref="Z71">_xlfn.IFS(M71=5, "Highly Satisfied", M71&gt;=4, "Very Satisfied", M71&gt;=3, "Satisfied", M71&gt;=2, "Neutral", M71&lt;2, "Dissatisfied")</f>
        <v>Neutral</v>
      </c>
      <c r="AA71" s="16" t="str">
        <f t="shared" si="19"/>
        <v>Cheap Value</v>
      </c>
      <c r="AB71" s="16" t="str" cm="1">
        <f t="array" ref="AB71">_xlfn.IFS(OR(C71="Zara", C71="Mango"), "Luxury Brand", OR(C71="Gap", C71="Forever21"), "Budget Brand", TRUE, "Mid-Market")</f>
        <v>Luxury Brand</v>
      </c>
    </row>
    <row r="72" spans="1:28" x14ac:dyDescent="0.35">
      <c r="A72" t="s">
        <v>122</v>
      </c>
      <c r="B72" t="s">
        <v>28</v>
      </c>
      <c r="C72" t="s">
        <v>51</v>
      </c>
      <c r="D72" t="s">
        <v>21</v>
      </c>
      <c r="E72" t="s">
        <v>16</v>
      </c>
      <c r="F72" t="s">
        <v>33</v>
      </c>
      <c r="G72" s="4">
        <v>69.819999999999993</v>
      </c>
      <c r="H72">
        <v>0</v>
      </c>
      <c r="I72" s="3">
        <v>69.819999999999993</v>
      </c>
      <c r="J72" s="1">
        <v>45875</v>
      </c>
      <c r="K72">
        <v>46</v>
      </c>
      <c r="L72" t="s">
        <v>2229</v>
      </c>
      <c r="M72">
        <f t="shared" si="10"/>
        <v>3</v>
      </c>
      <c r="N72" t="b">
        <v>1</v>
      </c>
      <c r="O72" t="s">
        <v>123</v>
      </c>
      <c r="P72" t="str">
        <f t="shared" si="11"/>
        <v>Wrong Item</v>
      </c>
      <c r="Q72" s="4">
        <f t="shared" si="12"/>
        <v>3211.72</v>
      </c>
      <c r="R72">
        <f t="shared" si="13"/>
        <v>2025</v>
      </c>
      <c r="S72" s="4" t="str">
        <f t="shared" si="14"/>
        <v>August</v>
      </c>
      <c r="T72" s="17">
        <f t="shared" si="15"/>
        <v>0</v>
      </c>
      <c r="U72" s="17">
        <f t="shared" si="16"/>
        <v>69.819999999999993</v>
      </c>
      <c r="V72" s="16">
        <f t="shared" si="17"/>
        <v>1</v>
      </c>
      <c r="W72" s="16" t="str">
        <f t="shared" si="18"/>
        <v>XL</v>
      </c>
      <c r="X72" s="16" t="str" cm="1">
        <f t="array" ref="X72">_xlfn.IFS(K72 &lt; 10, "Need to Restock", K72 &lt; 20, "Low Stock", K72 &lt; 30, "Stock OK", K72 &gt;= 30, "High Stock")</f>
        <v>High Stock</v>
      </c>
      <c r="Y72" s="16" t="str" cm="1">
        <f t="array" ref="Y72">_xlfn.IFS(K72 &lt;= 15, "Fast Moving", K72 &lt;= 35, "Moderate Moving", K72 &gt; 35, "Slow Moving")</f>
        <v>Slow Moving</v>
      </c>
      <c r="Z72" s="16" t="str" cm="1">
        <f t="array" ref="Z72">_xlfn.IFS(M72=5, "Highly Satisfied", M72&gt;=4, "Very Satisfied", M72&gt;=3, "Satisfied", M72&gt;=2, "Neutral", M72&lt;2, "Dissatisfied")</f>
        <v>Satisfied</v>
      </c>
      <c r="AA72" s="16" t="str">
        <f t="shared" si="19"/>
        <v>Cheap Value</v>
      </c>
      <c r="AB72" s="16" t="str" cm="1">
        <f t="array" ref="AB72">_xlfn.IFS(OR(C72="Zara", C72="Mango"), "Luxury Brand", OR(C72="Gap", C72="Forever21"), "Budget Brand", TRUE, "Mid-Market")</f>
        <v>Mid-Market</v>
      </c>
    </row>
    <row r="73" spans="1:28" x14ac:dyDescent="0.35">
      <c r="A73" t="s">
        <v>124</v>
      </c>
      <c r="B73" t="s">
        <v>13</v>
      </c>
      <c r="C73" t="s">
        <v>41</v>
      </c>
      <c r="D73" t="s">
        <v>60</v>
      </c>
      <c r="E73" t="s">
        <v>47</v>
      </c>
      <c r="F73" t="s">
        <v>17</v>
      </c>
      <c r="G73" s="4">
        <v>199.39</v>
      </c>
      <c r="H73">
        <v>7.4</v>
      </c>
      <c r="I73" s="3">
        <v>184.64</v>
      </c>
      <c r="J73" s="1">
        <v>45875</v>
      </c>
      <c r="K73">
        <v>49</v>
      </c>
      <c r="L73" t="s">
        <v>2229</v>
      </c>
      <c r="M73">
        <f t="shared" si="10"/>
        <v>3</v>
      </c>
      <c r="N73" t="b">
        <v>0</v>
      </c>
      <c r="O73" t="s">
        <v>2229</v>
      </c>
      <c r="P73" t="str">
        <f t="shared" si="11"/>
        <v>No Return</v>
      </c>
      <c r="Q73" s="4">
        <f t="shared" si="12"/>
        <v>9047.1218599999993</v>
      </c>
      <c r="R73">
        <f t="shared" si="13"/>
        <v>2025</v>
      </c>
      <c r="S73" s="4" t="str">
        <f t="shared" si="14"/>
        <v>August</v>
      </c>
      <c r="T73" s="17">
        <f t="shared" si="15"/>
        <v>14.754860000000001</v>
      </c>
      <c r="U73" s="17">
        <f t="shared" si="16"/>
        <v>184.63513999999998</v>
      </c>
      <c r="V73" s="16">
        <f t="shared" si="17"/>
        <v>0</v>
      </c>
      <c r="W73" s="16" t="str">
        <f t="shared" si="18"/>
        <v>XXL</v>
      </c>
      <c r="X73" s="16" t="str" cm="1">
        <f t="array" ref="X73">_xlfn.IFS(K73 &lt; 10, "Need to Restock", K73 &lt; 20, "Low Stock", K73 &lt; 30, "Stock OK", K73 &gt;= 30, "High Stock")</f>
        <v>High Stock</v>
      </c>
      <c r="Y73" s="16" t="str" cm="1">
        <f t="array" ref="Y73">_xlfn.IFS(K73 &lt;= 15, "Fast Moving", K73 &lt;= 35, "Moderate Moving", K73 &gt; 35, "Slow Moving")</f>
        <v>Slow Moving</v>
      </c>
      <c r="Z73" s="16" t="str" cm="1">
        <f t="array" ref="Z73">_xlfn.IFS(M73=5, "Highly Satisfied", M73&gt;=4, "Very Satisfied", M73&gt;=3, "Satisfied", M73&gt;=2, "Neutral", M73&lt;2, "Dissatisfied")</f>
        <v>Satisfied</v>
      </c>
      <c r="AA73" s="16" t="str">
        <f t="shared" si="19"/>
        <v>High Value</v>
      </c>
      <c r="AB73" s="16" t="str" cm="1">
        <f t="array" ref="AB73">_xlfn.IFS(OR(C73="Zara", C73="Mango"), "Luxury Brand", OR(C73="Gap", C73="Forever21"), "Budget Brand", TRUE, "Mid-Market")</f>
        <v>Luxury Brand</v>
      </c>
    </row>
    <row r="74" spans="1:28" x14ac:dyDescent="0.35">
      <c r="A74" t="s">
        <v>125</v>
      </c>
      <c r="B74" t="s">
        <v>13</v>
      </c>
      <c r="C74" t="s">
        <v>30</v>
      </c>
      <c r="D74" t="s">
        <v>60</v>
      </c>
      <c r="E74" t="s">
        <v>56</v>
      </c>
      <c r="F74" t="s">
        <v>33</v>
      </c>
      <c r="G74" s="4">
        <v>222.09</v>
      </c>
      <c r="H74">
        <v>55.2</v>
      </c>
      <c r="I74" s="3">
        <v>99.5</v>
      </c>
      <c r="J74" s="1">
        <v>45875</v>
      </c>
      <c r="K74">
        <v>21</v>
      </c>
      <c r="L74">
        <v>4.5</v>
      </c>
      <c r="M74">
        <f t="shared" si="10"/>
        <v>4.5</v>
      </c>
      <c r="N74" t="b">
        <v>0</v>
      </c>
      <c r="O74" t="s">
        <v>2229</v>
      </c>
      <c r="P74" t="str">
        <f t="shared" si="11"/>
        <v>No Return</v>
      </c>
      <c r="Q74" s="4">
        <f t="shared" si="12"/>
        <v>2089.42272</v>
      </c>
      <c r="R74">
        <f t="shared" si="13"/>
        <v>2025</v>
      </c>
      <c r="S74" s="4" t="str">
        <f t="shared" si="14"/>
        <v>August</v>
      </c>
      <c r="T74" s="17">
        <f t="shared" si="15"/>
        <v>122.59368000000001</v>
      </c>
      <c r="U74" s="17">
        <f t="shared" si="16"/>
        <v>99.496319999999997</v>
      </c>
      <c r="V74" s="16">
        <f t="shared" si="17"/>
        <v>0</v>
      </c>
      <c r="W74" s="16" t="str">
        <f t="shared" si="18"/>
        <v>M</v>
      </c>
      <c r="X74" s="16" t="str" cm="1">
        <f t="array" ref="X74">_xlfn.IFS(K74 &lt; 10, "Need to Restock", K74 &lt; 20, "Low Stock", K74 &lt; 30, "Stock OK", K74 &gt;= 30, "High Stock")</f>
        <v>Stock OK</v>
      </c>
      <c r="Y74" s="16" t="str" cm="1">
        <f t="array" ref="Y74">_xlfn.IFS(K74 &lt;= 15, "Fast Moving", K74 &lt;= 35, "Moderate Moving", K74 &gt; 35, "Slow Moving")</f>
        <v>Moderate Moving</v>
      </c>
      <c r="Z74" s="16" t="str" cm="1">
        <f t="array" ref="Z74">_xlfn.IFS(M74=5, "Highly Satisfied", M74&gt;=4, "Very Satisfied", M74&gt;=3, "Satisfied", M74&gt;=2, "Neutral", M74&lt;2, "Dissatisfied")</f>
        <v>Very Satisfied</v>
      </c>
      <c r="AA74" s="16" t="str">
        <f t="shared" si="19"/>
        <v>High Value</v>
      </c>
      <c r="AB74" s="16" t="str" cm="1">
        <f t="array" ref="AB74">_xlfn.IFS(OR(C74="Zara", C74="Mango"), "Luxury Brand", OR(C74="Gap", C74="Forever21"), "Budget Brand", TRUE, "Mid-Market")</f>
        <v>Mid-Market</v>
      </c>
    </row>
    <row r="75" spans="1:28" x14ac:dyDescent="0.35">
      <c r="A75" t="s">
        <v>126</v>
      </c>
      <c r="B75" t="s">
        <v>19</v>
      </c>
      <c r="C75" t="s">
        <v>41</v>
      </c>
      <c r="D75" t="s">
        <v>32</v>
      </c>
      <c r="E75" t="s">
        <v>53</v>
      </c>
      <c r="F75" t="s">
        <v>17</v>
      </c>
      <c r="G75" s="4">
        <v>112.86</v>
      </c>
      <c r="H75">
        <v>0</v>
      </c>
      <c r="I75" s="3">
        <v>112.86</v>
      </c>
      <c r="J75" s="1">
        <v>45875</v>
      </c>
      <c r="K75">
        <v>8</v>
      </c>
      <c r="L75">
        <v>2.9</v>
      </c>
      <c r="M75">
        <f t="shared" si="10"/>
        <v>2.9</v>
      </c>
      <c r="N75" t="b">
        <v>0</v>
      </c>
      <c r="O75" t="s">
        <v>2229</v>
      </c>
      <c r="P75" t="str">
        <f t="shared" si="11"/>
        <v>No Return</v>
      </c>
      <c r="Q75" s="4">
        <f t="shared" si="12"/>
        <v>902.88</v>
      </c>
      <c r="R75">
        <f t="shared" si="13"/>
        <v>2025</v>
      </c>
      <c r="S75" s="4" t="str">
        <f t="shared" si="14"/>
        <v>August</v>
      </c>
      <c r="T75" s="17">
        <f t="shared" si="15"/>
        <v>0</v>
      </c>
      <c r="U75" s="17">
        <f t="shared" si="16"/>
        <v>112.86</v>
      </c>
      <c r="V75" s="16">
        <f t="shared" si="17"/>
        <v>0</v>
      </c>
      <c r="W75" s="16" t="str">
        <f t="shared" si="18"/>
        <v>XS</v>
      </c>
      <c r="X75" s="16" t="str" cm="1">
        <f t="array" ref="X75">_xlfn.IFS(K75 &lt; 10, "Need to Restock", K75 &lt; 20, "Low Stock", K75 &lt; 30, "Stock OK", K75 &gt;= 30, "High Stock")</f>
        <v>Need to Restock</v>
      </c>
      <c r="Y75" s="16" t="str" cm="1">
        <f t="array" ref="Y75">_xlfn.IFS(K75 &lt;= 15, "Fast Moving", K75 &lt;= 35, "Moderate Moving", K75 &gt; 35, "Slow Moving")</f>
        <v>Fast Moving</v>
      </c>
      <c r="Z75" s="16" t="str" cm="1">
        <f t="array" ref="Z75">_xlfn.IFS(M75=5, "Highly Satisfied", M75&gt;=4, "Very Satisfied", M75&gt;=3, "Satisfied", M75&gt;=2, "Neutral", M75&lt;2, "Dissatisfied")</f>
        <v>Neutral</v>
      </c>
      <c r="AA75" s="16" t="str">
        <f t="shared" si="19"/>
        <v>High Value</v>
      </c>
      <c r="AB75" s="16" t="str" cm="1">
        <f t="array" ref="AB75">_xlfn.IFS(OR(C75="Zara", C75="Mango"), "Luxury Brand", OR(C75="Gap", C75="Forever21"), "Budget Brand", TRUE, "Mid-Market")</f>
        <v>Luxury Brand</v>
      </c>
    </row>
    <row r="76" spans="1:28" x14ac:dyDescent="0.35">
      <c r="A76" t="s">
        <v>127</v>
      </c>
      <c r="B76" t="s">
        <v>40</v>
      </c>
      <c r="C76" t="s">
        <v>41</v>
      </c>
      <c r="D76" t="s">
        <v>15</v>
      </c>
      <c r="E76" t="s">
        <v>53</v>
      </c>
      <c r="F76" t="s">
        <v>44</v>
      </c>
      <c r="G76" s="4">
        <v>100.96</v>
      </c>
      <c r="H76">
        <v>0</v>
      </c>
      <c r="I76" s="3">
        <v>100.96</v>
      </c>
      <c r="J76" s="1">
        <v>45787</v>
      </c>
      <c r="K76">
        <v>32</v>
      </c>
      <c r="L76">
        <v>3.3</v>
      </c>
      <c r="M76">
        <f t="shared" si="10"/>
        <v>3.3</v>
      </c>
      <c r="N76" t="b">
        <v>0</v>
      </c>
      <c r="O76" t="s">
        <v>2229</v>
      </c>
      <c r="P76" t="str">
        <f t="shared" si="11"/>
        <v>No Return</v>
      </c>
      <c r="Q76" s="4">
        <f t="shared" si="12"/>
        <v>3230.72</v>
      </c>
      <c r="R76">
        <f t="shared" si="13"/>
        <v>2025</v>
      </c>
      <c r="S76" s="4" t="str">
        <f t="shared" si="14"/>
        <v>May</v>
      </c>
      <c r="T76" s="17">
        <f t="shared" si="15"/>
        <v>0</v>
      </c>
      <c r="U76" s="17">
        <f t="shared" si="16"/>
        <v>100.96</v>
      </c>
      <c r="V76" s="16">
        <f t="shared" si="17"/>
        <v>0</v>
      </c>
      <c r="W76" s="16" t="str">
        <f t="shared" si="18"/>
        <v>XS</v>
      </c>
      <c r="X76" s="16" t="str" cm="1">
        <f t="array" ref="X76">_xlfn.IFS(K76 &lt; 10, "Need to Restock", K76 &lt; 20, "Low Stock", K76 &lt; 30, "Stock OK", K76 &gt;= 30, "High Stock")</f>
        <v>High Stock</v>
      </c>
      <c r="Y76" s="16" t="str" cm="1">
        <f t="array" ref="Y76">_xlfn.IFS(K76 &lt;= 15, "Fast Moving", K76 &lt;= 35, "Moderate Moving", K76 &gt; 35, "Slow Moving")</f>
        <v>Moderate Moving</v>
      </c>
      <c r="Z76" s="16" t="str" cm="1">
        <f t="array" ref="Z76">_xlfn.IFS(M76=5, "Highly Satisfied", M76&gt;=4, "Very Satisfied", M76&gt;=3, "Satisfied", M76&gt;=2, "Neutral", M76&lt;2, "Dissatisfied")</f>
        <v>Satisfied</v>
      </c>
      <c r="AA76" s="16" t="str">
        <f t="shared" si="19"/>
        <v>High Value</v>
      </c>
      <c r="AB76" s="16" t="str" cm="1">
        <f t="array" ref="AB76">_xlfn.IFS(OR(C76="Zara", C76="Mango"), "Luxury Brand", OR(C76="Gap", C76="Forever21"), "Budget Brand", TRUE, "Mid-Market")</f>
        <v>Luxury Brand</v>
      </c>
    </row>
    <row r="77" spans="1:28" x14ac:dyDescent="0.35">
      <c r="A77" t="s">
        <v>128</v>
      </c>
      <c r="B77" t="s">
        <v>13</v>
      </c>
      <c r="C77" t="s">
        <v>59</v>
      </c>
      <c r="D77" t="s">
        <v>15</v>
      </c>
      <c r="E77" t="s">
        <v>16</v>
      </c>
      <c r="F77" t="s">
        <v>44</v>
      </c>
      <c r="G77" s="4">
        <v>243.56</v>
      </c>
      <c r="H77">
        <v>48</v>
      </c>
      <c r="I77" s="3">
        <v>126.65</v>
      </c>
      <c r="J77" s="1">
        <v>45579</v>
      </c>
      <c r="K77">
        <v>22</v>
      </c>
      <c r="L77">
        <v>4.4000000000000004</v>
      </c>
      <c r="M77">
        <f t="shared" si="10"/>
        <v>4.4000000000000004</v>
      </c>
      <c r="N77" t="b">
        <v>1</v>
      </c>
      <c r="O77" t="s">
        <v>113</v>
      </c>
      <c r="P77" t="str">
        <f t="shared" si="11"/>
        <v>Changed Mind</v>
      </c>
      <c r="Q77" s="4">
        <f t="shared" si="12"/>
        <v>2786.3263999999999</v>
      </c>
      <c r="R77">
        <f t="shared" si="13"/>
        <v>2024</v>
      </c>
      <c r="S77" s="4" t="str">
        <f t="shared" si="14"/>
        <v>October</v>
      </c>
      <c r="T77" s="17">
        <f t="shared" si="15"/>
        <v>116.9088</v>
      </c>
      <c r="U77" s="17">
        <f t="shared" si="16"/>
        <v>126.6512</v>
      </c>
      <c r="V77" s="16">
        <f t="shared" si="17"/>
        <v>1</v>
      </c>
      <c r="W77" s="16" t="str">
        <f t="shared" si="18"/>
        <v>XL</v>
      </c>
      <c r="X77" s="16" t="str" cm="1">
        <f t="array" ref="X77">_xlfn.IFS(K77 &lt; 10, "Need to Restock", K77 &lt; 20, "Low Stock", K77 &lt; 30, "Stock OK", K77 &gt;= 30, "High Stock")</f>
        <v>Stock OK</v>
      </c>
      <c r="Y77" s="16" t="str" cm="1">
        <f t="array" ref="Y77">_xlfn.IFS(K77 &lt;= 15, "Fast Moving", K77 &lt;= 35, "Moderate Moving", K77 &gt; 35, "Slow Moving")</f>
        <v>Moderate Moving</v>
      </c>
      <c r="Z77" s="16" t="str" cm="1">
        <f t="array" ref="Z77">_xlfn.IFS(M77=5, "Highly Satisfied", M77&gt;=4, "Very Satisfied", M77&gt;=3, "Satisfied", M77&gt;=2, "Neutral", M77&lt;2, "Dissatisfied")</f>
        <v>Very Satisfied</v>
      </c>
      <c r="AA77" s="16" t="str">
        <f t="shared" si="19"/>
        <v>High Value</v>
      </c>
      <c r="AB77" s="16" t="str" cm="1">
        <f t="array" ref="AB77">_xlfn.IFS(OR(C77="Zara", C77="Mango"), "Luxury Brand", OR(C77="Gap", C77="Forever21"), "Budget Brand", TRUE, "Mid-Market")</f>
        <v>Budget Brand</v>
      </c>
    </row>
    <row r="78" spans="1:28" x14ac:dyDescent="0.35">
      <c r="A78" t="s">
        <v>129</v>
      </c>
      <c r="B78" t="s">
        <v>40</v>
      </c>
      <c r="C78" t="s">
        <v>41</v>
      </c>
      <c r="D78" t="s">
        <v>15</v>
      </c>
      <c r="E78" t="s">
        <v>47</v>
      </c>
      <c r="F78" t="s">
        <v>17</v>
      </c>
      <c r="G78" s="4">
        <v>153.32</v>
      </c>
      <c r="H78">
        <v>0</v>
      </c>
      <c r="I78" s="3">
        <v>153.32</v>
      </c>
      <c r="J78" s="1">
        <v>45548</v>
      </c>
      <c r="K78">
        <v>43</v>
      </c>
      <c r="L78">
        <v>2.9</v>
      </c>
      <c r="M78">
        <f t="shared" si="10"/>
        <v>2.9</v>
      </c>
      <c r="N78" t="b">
        <v>0</v>
      </c>
      <c r="O78" t="s">
        <v>2229</v>
      </c>
      <c r="P78" t="str">
        <f t="shared" si="11"/>
        <v>No Return</v>
      </c>
      <c r="Q78" s="4">
        <f t="shared" si="12"/>
        <v>6592.7599999999993</v>
      </c>
      <c r="R78">
        <f t="shared" si="13"/>
        <v>2024</v>
      </c>
      <c r="S78" s="4" t="str">
        <f t="shared" si="14"/>
        <v>September</v>
      </c>
      <c r="T78" s="17">
        <f t="shared" si="15"/>
        <v>0</v>
      </c>
      <c r="U78" s="17">
        <f t="shared" si="16"/>
        <v>153.32</v>
      </c>
      <c r="V78" s="16">
        <f t="shared" si="17"/>
        <v>0</v>
      </c>
      <c r="W78" s="16" t="str">
        <f t="shared" si="18"/>
        <v>XXL</v>
      </c>
      <c r="X78" s="16" t="str" cm="1">
        <f t="array" ref="X78">_xlfn.IFS(K78 &lt; 10, "Need to Restock", K78 &lt; 20, "Low Stock", K78 &lt; 30, "Stock OK", K78 &gt;= 30, "High Stock")</f>
        <v>High Stock</v>
      </c>
      <c r="Y78" s="16" t="str" cm="1">
        <f t="array" ref="Y78">_xlfn.IFS(K78 &lt;= 15, "Fast Moving", K78 &lt;= 35, "Moderate Moving", K78 &gt; 35, "Slow Moving")</f>
        <v>Slow Moving</v>
      </c>
      <c r="Z78" s="16" t="str" cm="1">
        <f t="array" ref="Z78">_xlfn.IFS(M78=5, "Highly Satisfied", M78&gt;=4, "Very Satisfied", M78&gt;=3, "Satisfied", M78&gt;=2, "Neutral", M78&lt;2, "Dissatisfied")</f>
        <v>Neutral</v>
      </c>
      <c r="AA78" s="16" t="str">
        <f t="shared" si="19"/>
        <v>High Value</v>
      </c>
      <c r="AB78" s="16" t="str" cm="1">
        <f t="array" ref="AB78">_xlfn.IFS(OR(C78="Zara", C78="Mango"), "Luxury Brand", OR(C78="Gap", C78="Forever21"), "Budget Brand", TRUE, "Mid-Market")</f>
        <v>Luxury Brand</v>
      </c>
    </row>
    <row r="79" spans="1:28" x14ac:dyDescent="0.35">
      <c r="A79" t="s">
        <v>130</v>
      </c>
      <c r="B79" t="s">
        <v>25</v>
      </c>
      <c r="C79" t="s">
        <v>20</v>
      </c>
      <c r="D79" t="s">
        <v>32</v>
      </c>
      <c r="E79" t="s">
        <v>2229</v>
      </c>
      <c r="F79" t="s">
        <v>64</v>
      </c>
      <c r="G79" s="4">
        <v>42.95</v>
      </c>
      <c r="H79">
        <v>22.5</v>
      </c>
      <c r="I79" s="3">
        <v>33.29</v>
      </c>
      <c r="J79" s="1">
        <v>45875</v>
      </c>
      <c r="K79">
        <v>7</v>
      </c>
      <c r="L79">
        <v>1.9</v>
      </c>
      <c r="M79">
        <f t="shared" si="10"/>
        <v>1.9</v>
      </c>
      <c r="N79" t="b">
        <v>1</v>
      </c>
      <c r="O79" t="s">
        <v>71</v>
      </c>
      <c r="P79" t="str">
        <f t="shared" si="11"/>
        <v>Size Issue</v>
      </c>
      <c r="Q79" s="4">
        <f t="shared" si="12"/>
        <v>233.00375000000003</v>
      </c>
      <c r="R79">
        <f t="shared" si="13"/>
        <v>2025</v>
      </c>
      <c r="S79" s="4" t="str">
        <f t="shared" si="14"/>
        <v>August</v>
      </c>
      <c r="T79" s="17">
        <f t="shared" si="15"/>
        <v>9.6637500000000003</v>
      </c>
      <c r="U79" s="17">
        <f t="shared" si="16"/>
        <v>33.286250000000003</v>
      </c>
      <c r="V79" s="16">
        <f t="shared" si="17"/>
        <v>1</v>
      </c>
      <c r="W79" s="16" t="str">
        <f t="shared" si="18"/>
        <v>No Size</v>
      </c>
      <c r="X79" s="16" t="str" cm="1">
        <f t="array" ref="X79">_xlfn.IFS(K79 &lt; 10, "Need to Restock", K79 &lt; 20, "Low Stock", K79 &lt; 30, "Stock OK", K79 &gt;= 30, "High Stock")</f>
        <v>Need to Restock</v>
      </c>
      <c r="Y79" s="16" t="str" cm="1">
        <f t="array" ref="Y79">_xlfn.IFS(K79 &lt;= 15, "Fast Moving", K79 &lt;= 35, "Moderate Moving", K79 &gt; 35, "Slow Moving")</f>
        <v>Fast Moving</v>
      </c>
      <c r="Z79" s="16" t="str" cm="1">
        <f t="array" ref="Z79">_xlfn.IFS(M79=5, "Highly Satisfied", M79&gt;=4, "Very Satisfied", M79&gt;=3, "Satisfied", M79&gt;=2, "Neutral", M79&lt;2, "Dissatisfied")</f>
        <v>Dissatisfied</v>
      </c>
      <c r="AA79" s="16" t="str">
        <f t="shared" si="19"/>
        <v>Cheap Value</v>
      </c>
      <c r="AB79" s="16" t="str" cm="1">
        <f t="array" ref="AB79">_xlfn.IFS(OR(C79="Zara", C79="Mango"), "Luxury Brand", OR(C79="Gap", C79="Forever21"), "Budget Brand", TRUE, "Mid-Market")</f>
        <v>Mid-Market</v>
      </c>
    </row>
    <row r="80" spans="1:28" x14ac:dyDescent="0.35">
      <c r="A80" t="s">
        <v>131</v>
      </c>
      <c r="B80" t="s">
        <v>19</v>
      </c>
      <c r="C80" t="s">
        <v>46</v>
      </c>
      <c r="D80" t="s">
        <v>60</v>
      </c>
      <c r="E80" t="s">
        <v>37</v>
      </c>
      <c r="F80" t="s">
        <v>44</v>
      </c>
      <c r="G80" s="4">
        <v>30.79</v>
      </c>
      <c r="H80">
        <v>0</v>
      </c>
      <c r="I80" s="3">
        <v>30.79</v>
      </c>
      <c r="J80" s="1">
        <v>45875</v>
      </c>
      <c r="K80">
        <v>36</v>
      </c>
      <c r="L80">
        <v>3.4</v>
      </c>
      <c r="M80">
        <f t="shared" si="10"/>
        <v>3.4</v>
      </c>
      <c r="N80" t="b">
        <v>0</v>
      </c>
      <c r="O80" t="s">
        <v>2229</v>
      </c>
      <c r="P80" t="str">
        <f t="shared" si="11"/>
        <v>No Return</v>
      </c>
      <c r="Q80" s="4">
        <f t="shared" si="12"/>
        <v>1108.44</v>
      </c>
      <c r="R80">
        <f t="shared" si="13"/>
        <v>2025</v>
      </c>
      <c r="S80" s="4" t="str">
        <f t="shared" si="14"/>
        <v>August</v>
      </c>
      <c r="T80" s="17">
        <f t="shared" si="15"/>
        <v>0</v>
      </c>
      <c r="U80" s="17">
        <f t="shared" si="16"/>
        <v>30.79</v>
      </c>
      <c r="V80" s="16">
        <f t="shared" si="17"/>
        <v>0</v>
      </c>
      <c r="W80" s="16" t="str">
        <f t="shared" si="18"/>
        <v>S</v>
      </c>
      <c r="X80" s="16" t="str" cm="1">
        <f t="array" ref="X80">_xlfn.IFS(K80 &lt; 10, "Need to Restock", K80 &lt; 20, "Low Stock", K80 &lt; 30, "Stock OK", K80 &gt;= 30, "High Stock")</f>
        <v>High Stock</v>
      </c>
      <c r="Y80" s="16" t="str" cm="1">
        <f t="array" ref="Y80">_xlfn.IFS(K80 &lt;= 15, "Fast Moving", K80 &lt;= 35, "Moderate Moving", K80 &gt; 35, "Slow Moving")</f>
        <v>Slow Moving</v>
      </c>
      <c r="Z80" s="16" t="str" cm="1">
        <f t="array" ref="Z80">_xlfn.IFS(M80=5, "Highly Satisfied", M80&gt;=4, "Very Satisfied", M80&gt;=3, "Satisfied", M80&gt;=2, "Neutral", M80&lt;2, "Dissatisfied")</f>
        <v>Satisfied</v>
      </c>
      <c r="AA80" s="16" t="str">
        <f t="shared" si="19"/>
        <v>Cheap Value</v>
      </c>
      <c r="AB80" s="16" t="str" cm="1">
        <f t="array" ref="AB80">_xlfn.IFS(OR(C80="Zara", C80="Mango"), "Luxury Brand", OR(C80="Gap", C80="Forever21"), "Budget Brand", TRUE, "Mid-Market")</f>
        <v>Mid-Market</v>
      </c>
    </row>
    <row r="81" spans="1:28" x14ac:dyDescent="0.35">
      <c r="A81" t="s">
        <v>132</v>
      </c>
      <c r="B81" t="s">
        <v>25</v>
      </c>
      <c r="C81" t="s">
        <v>20</v>
      </c>
      <c r="D81" t="s">
        <v>32</v>
      </c>
      <c r="E81" t="s">
        <v>2229</v>
      </c>
      <c r="F81" t="s">
        <v>68</v>
      </c>
      <c r="G81" s="4">
        <v>59.85</v>
      </c>
      <c r="H81">
        <v>0</v>
      </c>
      <c r="I81" s="3">
        <v>59.85</v>
      </c>
      <c r="J81" s="1">
        <v>45875</v>
      </c>
      <c r="K81">
        <v>38</v>
      </c>
      <c r="L81">
        <v>4</v>
      </c>
      <c r="M81">
        <f t="shared" si="10"/>
        <v>4</v>
      </c>
      <c r="N81" t="b">
        <v>0</v>
      </c>
      <c r="O81" t="s">
        <v>2229</v>
      </c>
      <c r="P81" t="str">
        <f t="shared" si="11"/>
        <v>No Return</v>
      </c>
      <c r="Q81" s="4">
        <f t="shared" si="12"/>
        <v>2274.3000000000002</v>
      </c>
      <c r="R81">
        <f t="shared" si="13"/>
        <v>2025</v>
      </c>
      <c r="S81" s="4" t="str">
        <f t="shared" si="14"/>
        <v>August</v>
      </c>
      <c r="T81" s="17">
        <f t="shared" si="15"/>
        <v>0</v>
      </c>
      <c r="U81" s="17">
        <f t="shared" si="16"/>
        <v>59.85</v>
      </c>
      <c r="V81" s="16">
        <f t="shared" si="17"/>
        <v>0</v>
      </c>
      <c r="W81" s="16" t="str">
        <f t="shared" si="18"/>
        <v>No Size</v>
      </c>
      <c r="X81" s="16" t="str" cm="1">
        <f t="array" ref="X81">_xlfn.IFS(K81 &lt; 10, "Need to Restock", K81 &lt; 20, "Low Stock", K81 &lt; 30, "Stock OK", K81 &gt;= 30, "High Stock")</f>
        <v>High Stock</v>
      </c>
      <c r="Y81" s="16" t="str" cm="1">
        <f t="array" ref="Y81">_xlfn.IFS(K81 &lt;= 15, "Fast Moving", K81 &lt;= 35, "Moderate Moving", K81 &gt; 35, "Slow Moving")</f>
        <v>Slow Moving</v>
      </c>
      <c r="Z81" s="16" t="str" cm="1">
        <f t="array" ref="Z81">_xlfn.IFS(M81=5, "Highly Satisfied", M81&gt;=4, "Very Satisfied", M81&gt;=3, "Satisfied", M81&gt;=2, "Neutral", M81&lt;2, "Dissatisfied")</f>
        <v>Very Satisfied</v>
      </c>
      <c r="AA81" s="16" t="str">
        <f t="shared" si="19"/>
        <v>Cheap Value</v>
      </c>
      <c r="AB81" s="16" t="str" cm="1">
        <f t="array" ref="AB81">_xlfn.IFS(OR(C81="Zara", C81="Mango"), "Luxury Brand", OR(C81="Gap", C81="Forever21"), "Budget Brand", TRUE, "Mid-Market")</f>
        <v>Mid-Market</v>
      </c>
    </row>
    <row r="82" spans="1:28" x14ac:dyDescent="0.35">
      <c r="A82" t="s">
        <v>133</v>
      </c>
      <c r="B82" t="s">
        <v>19</v>
      </c>
      <c r="C82" t="s">
        <v>30</v>
      </c>
      <c r="D82" t="s">
        <v>15</v>
      </c>
      <c r="E82" t="s">
        <v>37</v>
      </c>
      <c r="F82" t="s">
        <v>62</v>
      </c>
      <c r="G82" s="4">
        <v>78.16</v>
      </c>
      <c r="H82">
        <v>19.100000000000001</v>
      </c>
      <c r="I82" s="3">
        <v>63.23</v>
      </c>
      <c r="J82" s="1">
        <v>45863</v>
      </c>
      <c r="K82">
        <v>23</v>
      </c>
      <c r="L82" t="s">
        <v>2229</v>
      </c>
      <c r="M82">
        <f t="shared" si="10"/>
        <v>3</v>
      </c>
      <c r="N82" t="b">
        <v>0</v>
      </c>
      <c r="O82" t="s">
        <v>2229</v>
      </c>
      <c r="P82" t="str">
        <f t="shared" si="11"/>
        <v>No Return</v>
      </c>
      <c r="Q82" s="4">
        <f t="shared" si="12"/>
        <v>1454.3231199999998</v>
      </c>
      <c r="R82">
        <f t="shared" si="13"/>
        <v>2025</v>
      </c>
      <c r="S82" s="4" t="str">
        <f t="shared" si="14"/>
        <v>July</v>
      </c>
      <c r="T82" s="17">
        <f t="shared" si="15"/>
        <v>14.928559999999999</v>
      </c>
      <c r="U82" s="17">
        <f t="shared" si="16"/>
        <v>63.231439999999992</v>
      </c>
      <c r="V82" s="16">
        <f t="shared" si="17"/>
        <v>0</v>
      </c>
      <c r="W82" s="16" t="str">
        <f t="shared" si="18"/>
        <v>S</v>
      </c>
      <c r="X82" s="16" t="str" cm="1">
        <f t="array" ref="X82">_xlfn.IFS(K82 &lt; 10, "Need to Restock", K82 &lt; 20, "Low Stock", K82 &lt; 30, "Stock OK", K82 &gt;= 30, "High Stock")</f>
        <v>Stock OK</v>
      </c>
      <c r="Y82" s="16" t="str" cm="1">
        <f t="array" ref="Y82">_xlfn.IFS(K82 &lt;= 15, "Fast Moving", K82 &lt;= 35, "Moderate Moving", K82 &gt; 35, "Slow Moving")</f>
        <v>Moderate Moving</v>
      </c>
      <c r="Z82" s="16" t="str" cm="1">
        <f t="array" ref="Z82">_xlfn.IFS(M82=5, "Highly Satisfied", M82&gt;=4, "Very Satisfied", M82&gt;=3, "Satisfied", M82&gt;=2, "Neutral", M82&lt;2, "Dissatisfied")</f>
        <v>Satisfied</v>
      </c>
      <c r="AA82" s="16" t="str">
        <f t="shared" si="19"/>
        <v>Cheap Value</v>
      </c>
      <c r="AB82" s="16" t="str" cm="1">
        <f t="array" ref="AB82">_xlfn.IFS(OR(C82="Zara", C82="Mango"), "Luxury Brand", OR(C82="Gap", C82="Forever21"), "Budget Brand", TRUE, "Mid-Market")</f>
        <v>Mid-Market</v>
      </c>
    </row>
    <row r="83" spans="1:28" x14ac:dyDescent="0.35">
      <c r="A83" t="s">
        <v>134</v>
      </c>
      <c r="B83" t="s">
        <v>19</v>
      </c>
      <c r="C83" t="s">
        <v>51</v>
      </c>
      <c r="D83" t="s">
        <v>32</v>
      </c>
      <c r="E83" t="s">
        <v>56</v>
      </c>
      <c r="F83" t="s">
        <v>33</v>
      </c>
      <c r="G83" s="4">
        <v>113.17</v>
      </c>
      <c r="H83">
        <v>19.100000000000001</v>
      </c>
      <c r="I83" s="3">
        <v>91.55</v>
      </c>
      <c r="J83" s="1">
        <v>45875</v>
      </c>
      <c r="K83">
        <v>15</v>
      </c>
      <c r="L83">
        <v>4.9000000000000004</v>
      </c>
      <c r="M83">
        <f t="shared" si="10"/>
        <v>4.9000000000000004</v>
      </c>
      <c r="N83" t="b">
        <v>0</v>
      </c>
      <c r="O83" t="s">
        <v>2229</v>
      </c>
      <c r="P83" t="str">
        <f t="shared" si="11"/>
        <v>No Return</v>
      </c>
      <c r="Q83" s="4">
        <f t="shared" si="12"/>
        <v>1373.3179500000001</v>
      </c>
      <c r="R83">
        <f t="shared" si="13"/>
        <v>2025</v>
      </c>
      <c r="S83" s="4" t="str">
        <f t="shared" si="14"/>
        <v>August</v>
      </c>
      <c r="T83" s="17">
        <f t="shared" si="15"/>
        <v>21.615470000000002</v>
      </c>
      <c r="U83" s="17">
        <f t="shared" si="16"/>
        <v>91.55453</v>
      </c>
      <c r="V83" s="16">
        <f t="shared" si="17"/>
        <v>0</v>
      </c>
      <c r="W83" s="16" t="str">
        <f t="shared" si="18"/>
        <v>M</v>
      </c>
      <c r="X83" s="16" t="str" cm="1">
        <f t="array" ref="X83">_xlfn.IFS(K83 &lt; 10, "Need to Restock", K83 &lt; 20, "Low Stock", K83 &lt; 30, "Stock OK", K83 &gt;= 30, "High Stock")</f>
        <v>Low Stock</v>
      </c>
      <c r="Y83" s="16" t="str" cm="1">
        <f t="array" ref="Y83">_xlfn.IFS(K83 &lt;= 15, "Fast Moving", K83 &lt;= 35, "Moderate Moving", K83 &gt; 35, "Slow Moving")</f>
        <v>Fast Moving</v>
      </c>
      <c r="Z83" s="16" t="str" cm="1">
        <f t="array" ref="Z83">_xlfn.IFS(M83=5, "Highly Satisfied", M83&gt;=4, "Very Satisfied", M83&gt;=3, "Satisfied", M83&gt;=2, "Neutral", M83&lt;2, "Dissatisfied")</f>
        <v>Very Satisfied</v>
      </c>
      <c r="AA83" s="16" t="str">
        <f t="shared" si="19"/>
        <v>High Value</v>
      </c>
      <c r="AB83" s="16" t="str" cm="1">
        <f t="array" ref="AB83">_xlfn.IFS(OR(C83="Zara", C83="Mango"), "Luxury Brand", OR(C83="Gap", C83="Forever21"), "Budget Brand", TRUE, "Mid-Market")</f>
        <v>Mid-Market</v>
      </c>
    </row>
    <row r="84" spans="1:28" x14ac:dyDescent="0.35">
      <c r="A84" t="s">
        <v>135</v>
      </c>
      <c r="B84" t="s">
        <v>40</v>
      </c>
      <c r="C84" t="s">
        <v>51</v>
      </c>
      <c r="D84" t="s">
        <v>21</v>
      </c>
      <c r="E84" t="s">
        <v>37</v>
      </c>
      <c r="F84" t="s">
        <v>42</v>
      </c>
      <c r="G84" s="4">
        <v>174.13</v>
      </c>
      <c r="H84">
        <v>0</v>
      </c>
      <c r="I84" s="3">
        <v>174.13</v>
      </c>
      <c r="J84" s="1">
        <v>45875</v>
      </c>
      <c r="K84">
        <v>34</v>
      </c>
      <c r="L84">
        <v>3.7</v>
      </c>
      <c r="M84">
        <f t="shared" si="10"/>
        <v>3.7</v>
      </c>
      <c r="N84" t="b">
        <v>0</v>
      </c>
      <c r="O84" t="s">
        <v>2229</v>
      </c>
      <c r="P84" t="str">
        <f t="shared" si="11"/>
        <v>No Return</v>
      </c>
      <c r="Q84" s="4">
        <f t="shared" si="12"/>
        <v>5920.42</v>
      </c>
      <c r="R84">
        <f t="shared" si="13"/>
        <v>2025</v>
      </c>
      <c r="S84" s="4" t="str">
        <f t="shared" si="14"/>
        <v>August</v>
      </c>
      <c r="T84" s="17">
        <f t="shared" si="15"/>
        <v>0</v>
      </c>
      <c r="U84" s="17">
        <f t="shared" si="16"/>
        <v>174.13</v>
      </c>
      <c r="V84" s="16">
        <f t="shared" si="17"/>
        <v>0</v>
      </c>
      <c r="W84" s="16" t="str">
        <f t="shared" si="18"/>
        <v>S</v>
      </c>
      <c r="X84" s="16" t="str" cm="1">
        <f t="array" ref="X84">_xlfn.IFS(K84 &lt; 10, "Need to Restock", K84 &lt; 20, "Low Stock", K84 &lt; 30, "Stock OK", K84 &gt;= 30, "High Stock")</f>
        <v>High Stock</v>
      </c>
      <c r="Y84" s="16" t="str" cm="1">
        <f t="array" ref="Y84">_xlfn.IFS(K84 &lt;= 15, "Fast Moving", K84 &lt;= 35, "Moderate Moving", K84 &gt; 35, "Slow Moving")</f>
        <v>Moderate Moving</v>
      </c>
      <c r="Z84" s="16" t="str" cm="1">
        <f t="array" ref="Z84">_xlfn.IFS(M84=5, "Highly Satisfied", M84&gt;=4, "Very Satisfied", M84&gt;=3, "Satisfied", M84&gt;=2, "Neutral", M84&lt;2, "Dissatisfied")</f>
        <v>Satisfied</v>
      </c>
      <c r="AA84" s="16" t="str">
        <f t="shared" si="19"/>
        <v>High Value</v>
      </c>
      <c r="AB84" s="16" t="str" cm="1">
        <f t="array" ref="AB84">_xlfn.IFS(OR(C84="Zara", C84="Mango"), "Luxury Brand", OR(C84="Gap", C84="Forever21"), "Budget Brand", TRUE, "Mid-Market")</f>
        <v>Mid-Market</v>
      </c>
    </row>
    <row r="85" spans="1:28" x14ac:dyDescent="0.35">
      <c r="A85" t="s">
        <v>136</v>
      </c>
      <c r="B85" t="s">
        <v>28</v>
      </c>
      <c r="C85" t="s">
        <v>14</v>
      </c>
      <c r="D85" t="s">
        <v>60</v>
      </c>
      <c r="E85" t="s">
        <v>53</v>
      </c>
      <c r="F85" t="s">
        <v>64</v>
      </c>
      <c r="G85" s="4">
        <v>191.96</v>
      </c>
      <c r="H85">
        <v>0</v>
      </c>
      <c r="I85" s="3">
        <v>191.96</v>
      </c>
      <c r="J85" s="1">
        <v>45875</v>
      </c>
      <c r="K85">
        <v>50</v>
      </c>
      <c r="L85" t="s">
        <v>2229</v>
      </c>
      <c r="M85">
        <f t="shared" si="10"/>
        <v>3</v>
      </c>
      <c r="N85" t="b">
        <v>0</v>
      </c>
      <c r="O85" t="s">
        <v>2229</v>
      </c>
      <c r="P85" t="str">
        <f t="shared" si="11"/>
        <v>No Return</v>
      </c>
      <c r="Q85" s="4">
        <f t="shared" si="12"/>
        <v>9598</v>
      </c>
      <c r="R85">
        <f t="shared" si="13"/>
        <v>2025</v>
      </c>
      <c r="S85" s="4" t="str">
        <f t="shared" si="14"/>
        <v>August</v>
      </c>
      <c r="T85" s="17">
        <f t="shared" si="15"/>
        <v>0</v>
      </c>
      <c r="U85" s="17">
        <f t="shared" si="16"/>
        <v>191.96</v>
      </c>
      <c r="V85" s="16">
        <f t="shared" si="17"/>
        <v>0</v>
      </c>
      <c r="W85" s="16" t="str">
        <f t="shared" si="18"/>
        <v>XS</v>
      </c>
      <c r="X85" s="16" t="str" cm="1">
        <f t="array" ref="X85">_xlfn.IFS(K85 &lt; 10, "Need to Restock", K85 &lt; 20, "Low Stock", K85 &lt; 30, "Stock OK", K85 &gt;= 30, "High Stock")</f>
        <v>High Stock</v>
      </c>
      <c r="Y85" s="16" t="str" cm="1">
        <f t="array" ref="Y85">_xlfn.IFS(K85 &lt;= 15, "Fast Moving", K85 &lt;= 35, "Moderate Moving", K85 &gt; 35, "Slow Moving")</f>
        <v>Slow Moving</v>
      </c>
      <c r="Z85" s="16" t="str" cm="1">
        <f t="array" ref="Z85">_xlfn.IFS(M85=5, "Highly Satisfied", M85&gt;=4, "Very Satisfied", M85&gt;=3, "Satisfied", M85&gt;=2, "Neutral", M85&lt;2, "Dissatisfied")</f>
        <v>Satisfied</v>
      </c>
      <c r="AA85" s="16" t="str">
        <f t="shared" si="19"/>
        <v>High Value</v>
      </c>
      <c r="AB85" s="16" t="str" cm="1">
        <f t="array" ref="AB85">_xlfn.IFS(OR(C85="Zara", C85="Mango"), "Luxury Brand", OR(C85="Gap", C85="Forever21"), "Budget Brand", TRUE, "Mid-Market")</f>
        <v>Luxury Brand</v>
      </c>
    </row>
    <row r="86" spans="1:28" x14ac:dyDescent="0.35">
      <c r="A86" t="s">
        <v>137</v>
      </c>
      <c r="B86" t="s">
        <v>13</v>
      </c>
      <c r="C86" t="s">
        <v>51</v>
      </c>
      <c r="D86" t="s">
        <v>15</v>
      </c>
      <c r="E86" t="s">
        <v>16</v>
      </c>
      <c r="F86" t="s">
        <v>54</v>
      </c>
      <c r="G86" s="4">
        <v>222.55</v>
      </c>
      <c r="H86">
        <v>22.6</v>
      </c>
      <c r="I86" s="3">
        <v>172.25</v>
      </c>
      <c r="J86" s="1">
        <v>45698</v>
      </c>
      <c r="K86">
        <v>50</v>
      </c>
      <c r="L86" t="s">
        <v>2229</v>
      </c>
      <c r="M86">
        <f t="shared" si="10"/>
        <v>3</v>
      </c>
      <c r="N86" t="b">
        <v>0</v>
      </c>
      <c r="O86" t="s">
        <v>2229</v>
      </c>
      <c r="P86" t="str">
        <f t="shared" si="11"/>
        <v>No Return</v>
      </c>
      <c r="Q86" s="4">
        <f t="shared" si="12"/>
        <v>8612.6850000000013</v>
      </c>
      <c r="R86">
        <f t="shared" si="13"/>
        <v>2025</v>
      </c>
      <c r="S86" s="4" t="str">
        <f t="shared" si="14"/>
        <v>February</v>
      </c>
      <c r="T86" s="17">
        <f t="shared" si="15"/>
        <v>50.296300000000002</v>
      </c>
      <c r="U86" s="17">
        <f t="shared" si="16"/>
        <v>172.25370000000001</v>
      </c>
      <c r="V86" s="16">
        <f t="shared" si="17"/>
        <v>0</v>
      </c>
      <c r="W86" s="16" t="str">
        <f t="shared" si="18"/>
        <v>XL</v>
      </c>
      <c r="X86" s="16" t="str" cm="1">
        <f t="array" ref="X86">_xlfn.IFS(K86 &lt; 10, "Need to Restock", K86 &lt; 20, "Low Stock", K86 &lt; 30, "Stock OK", K86 &gt;= 30, "High Stock")</f>
        <v>High Stock</v>
      </c>
      <c r="Y86" s="16" t="str" cm="1">
        <f t="array" ref="Y86">_xlfn.IFS(K86 &lt;= 15, "Fast Moving", K86 &lt;= 35, "Moderate Moving", K86 &gt; 35, "Slow Moving")</f>
        <v>Slow Moving</v>
      </c>
      <c r="Z86" s="16" t="str" cm="1">
        <f t="array" ref="Z86">_xlfn.IFS(M86=5, "Highly Satisfied", M86&gt;=4, "Very Satisfied", M86&gt;=3, "Satisfied", M86&gt;=2, "Neutral", M86&lt;2, "Dissatisfied")</f>
        <v>Satisfied</v>
      </c>
      <c r="AA86" s="16" t="str">
        <f t="shared" si="19"/>
        <v>High Value</v>
      </c>
      <c r="AB86" s="16" t="str" cm="1">
        <f t="array" ref="AB86">_xlfn.IFS(OR(C86="Zara", C86="Mango"), "Luxury Brand", OR(C86="Gap", C86="Forever21"), "Budget Brand", TRUE, "Mid-Market")</f>
        <v>Mid-Market</v>
      </c>
    </row>
    <row r="87" spans="1:28" x14ac:dyDescent="0.35">
      <c r="A87" t="s">
        <v>138</v>
      </c>
      <c r="B87" t="s">
        <v>36</v>
      </c>
      <c r="C87" t="s">
        <v>73</v>
      </c>
      <c r="D87" t="s">
        <v>21</v>
      </c>
      <c r="E87" t="s">
        <v>53</v>
      </c>
      <c r="F87" t="s">
        <v>26</v>
      </c>
      <c r="G87" s="4">
        <v>37.85</v>
      </c>
      <c r="H87">
        <v>11.9</v>
      </c>
      <c r="I87" s="3">
        <v>33.35</v>
      </c>
      <c r="J87" s="1">
        <v>45875</v>
      </c>
      <c r="K87">
        <v>45</v>
      </c>
      <c r="L87">
        <v>3.4</v>
      </c>
      <c r="M87">
        <f t="shared" si="10"/>
        <v>3.4</v>
      </c>
      <c r="N87" t="b">
        <v>1</v>
      </c>
      <c r="O87" t="s">
        <v>113</v>
      </c>
      <c r="P87" t="str">
        <f t="shared" si="11"/>
        <v>Changed Mind</v>
      </c>
      <c r="Q87" s="4">
        <f t="shared" si="12"/>
        <v>1500.5632499999999</v>
      </c>
      <c r="R87">
        <f t="shared" si="13"/>
        <v>2025</v>
      </c>
      <c r="S87" s="4" t="str">
        <f t="shared" si="14"/>
        <v>August</v>
      </c>
      <c r="T87" s="17">
        <f t="shared" si="15"/>
        <v>4.5041500000000001</v>
      </c>
      <c r="U87" s="17">
        <f t="shared" si="16"/>
        <v>33.345849999999999</v>
      </c>
      <c r="V87" s="16">
        <f t="shared" si="17"/>
        <v>1</v>
      </c>
      <c r="W87" s="16" t="str">
        <f t="shared" si="18"/>
        <v>XS</v>
      </c>
      <c r="X87" s="16" t="str" cm="1">
        <f t="array" ref="X87">_xlfn.IFS(K87 &lt; 10, "Need to Restock", K87 &lt; 20, "Low Stock", K87 &lt; 30, "Stock OK", K87 &gt;= 30, "High Stock")</f>
        <v>High Stock</v>
      </c>
      <c r="Y87" s="16" t="str" cm="1">
        <f t="array" ref="Y87">_xlfn.IFS(K87 &lt;= 15, "Fast Moving", K87 &lt;= 35, "Moderate Moving", K87 &gt; 35, "Slow Moving")</f>
        <v>Slow Moving</v>
      </c>
      <c r="Z87" s="16" t="str" cm="1">
        <f t="array" ref="Z87">_xlfn.IFS(M87=5, "Highly Satisfied", M87&gt;=4, "Very Satisfied", M87&gt;=3, "Satisfied", M87&gt;=2, "Neutral", M87&lt;2, "Dissatisfied")</f>
        <v>Satisfied</v>
      </c>
      <c r="AA87" s="16" t="str">
        <f t="shared" si="19"/>
        <v>Cheap Value</v>
      </c>
      <c r="AB87" s="16" t="str" cm="1">
        <f t="array" ref="AB87">_xlfn.IFS(OR(C87="Zara", C87="Mango"), "Luxury Brand", OR(C87="Gap", C87="Forever21"), "Budget Brand", TRUE, "Mid-Market")</f>
        <v>Budget Brand</v>
      </c>
    </row>
    <row r="88" spans="1:28" x14ac:dyDescent="0.35">
      <c r="A88" t="s">
        <v>139</v>
      </c>
      <c r="B88" t="s">
        <v>13</v>
      </c>
      <c r="C88" t="s">
        <v>20</v>
      </c>
      <c r="D88" t="s">
        <v>60</v>
      </c>
      <c r="E88" t="s">
        <v>56</v>
      </c>
      <c r="F88" t="s">
        <v>38</v>
      </c>
      <c r="G88" s="4">
        <v>241.09</v>
      </c>
      <c r="H88">
        <v>0</v>
      </c>
      <c r="I88" s="3">
        <v>241.09</v>
      </c>
      <c r="J88" s="1">
        <v>45875</v>
      </c>
      <c r="K88">
        <v>26</v>
      </c>
      <c r="L88" t="s">
        <v>2229</v>
      </c>
      <c r="M88">
        <f t="shared" si="10"/>
        <v>3</v>
      </c>
      <c r="N88" t="b">
        <v>0</v>
      </c>
      <c r="O88" t="s">
        <v>2229</v>
      </c>
      <c r="P88" t="str">
        <f t="shared" si="11"/>
        <v>No Return</v>
      </c>
      <c r="Q88" s="4">
        <f t="shared" si="12"/>
        <v>6268.34</v>
      </c>
      <c r="R88">
        <f t="shared" si="13"/>
        <v>2025</v>
      </c>
      <c r="S88" s="4" t="str">
        <f t="shared" si="14"/>
        <v>August</v>
      </c>
      <c r="T88" s="17">
        <f t="shared" si="15"/>
        <v>0</v>
      </c>
      <c r="U88" s="17">
        <f t="shared" si="16"/>
        <v>241.09</v>
      </c>
      <c r="V88" s="16">
        <f t="shared" si="17"/>
        <v>0</v>
      </c>
      <c r="W88" s="16" t="str">
        <f t="shared" si="18"/>
        <v>M</v>
      </c>
      <c r="X88" s="16" t="str" cm="1">
        <f t="array" ref="X88">_xlfn.IFS(K88 &lt; 10, "Need to Restock", K88 &lt; 20, "Low Stock", K88 &lt; 30, "Stock OK", K88 &gt;= 30, "High Stock")</f>
        <v>Stock OK</v>
      </c>
      <c r="Y88" s="16" t="str" cm="1">
        <f t="array" ref="Y88">_xlfn.IFS(K88 &lt;= 15, "Fast Moving", K88 &lt;= 35, "Moderate Moving", K88 &gt; 35, "Slow Moving")</f>
        <v>Moderate Moving</v>
      </c>
      <c r="Z88" s="16" t="str" cm="1">
        <f t="array" ref="Z88">_xlfn.IFS(M88=5, "Highly Satisfied", M88&gt;=4, "Very Satisfied", M88&gt;=3, "Satisfied", M88&gt;=2, "Neutral", M88&lt;2, "Dissatisfied")</f>
        <v>Satisfied</v>
      </c>
      <c r="AA88" s="16" t="str">
        <f t="shared" si="19"/>
        <v>High Value</v>
      </c>
      <c r="AB88" s="16" t="str" cm="1">
        <f t="array" ref="AB88">_xlfn.IFS(OR(C88="Zara", C88="Mango"), "Luxury Brand", OR(C88="Gap", C88="Forever21"), "Budget Brand", TRUE, "Mid-Market")</f>
        <v>Mid-Market</v>
      </c>
    </row>
    <row r="89" spans="1:28" x14ac:dyDescent="0.35">
      <c r="A89" t="s">
        <v>140</v>
      </c>
      <c r="B89" t="s">
        <v>40</v>
      </c>
      <c r="C89" t="s">
        <v>30</v>
      </c>
      <c r="D89" t="s">
        <v>15</v>
      </c>
      <c r="E89" t="s">
        <v>37</v>
      </c>
      <c r="F89" t="s">
        <v>62</v>
      </c>
      <c r="G89" s="4">
        <v>136.97</v>
      </c>
      <c r="H89">
        <v>0</v>
      </c>
      <c r="I89" s="3">
        <v>136.97</v>
      </c>
      <c r="J89" s="1">
        <v>45590</v>
      </c>
      <c r="K89">
        <v>17</v>
      </c>
      <c r="L89">
        <v>4.4000000000000004</v>
      </c>
      <c r="M89">
        <f t="shared" si="10"/>
        <v>4.4000000000000004</v>
      </c>
      <c r="N89" t="b">
        <v>1</v>
      </c>
      <c r="O89" t="s">
        <v>81</v>
      </c>
      <c r="P89" t="str">
        <f t="shared" si="11"/>
        <v>Quality Issue</v>
      </c>
      <c r="Q89" s="4">
        <f t="shared" si="12"/>
        <v>2328.4899999999998</v>
      </c>
      <c r="R89">
        <f t="shared" si="13"/>
        <v>2024</v>
      </c>
      <c r="S89" s="4" t="str">
        <f t="shared" si="14"/>
        <v>October</v>
      </c>
      <c r="T89" s="17">
        <f t="shared" si="15"/>
        <v>0</v>
      </c>
      <c r="U89" s="17">
        <f t="shared" si="16"/>
        <v>136.97</v>
      </c>
      <c r="V89" s="16">
        <f t="shared" si="17"/>
        <v>1</v>
      </c>
      <c r="W89" s="16" t="str">
        <f t="shared" si="18"/>
        <v>S</v>
      </c>
      <c r="X89" s="16" t="str" cm="1">
        <f t="array" ref="X89">_xlfn.IFS(K89 &lt; 10, "Need to Restock", K89 &lt; 20, "Low Stock", K89 &lt; 30, "Stock OK", K89 &gt;= 30, "High Stock")</f>
        <v>Low Stock</v>
      </c>
      <c r="Y89" s="16" t="str" cm="1">
        <f t="array" ref="Y89">_xlfn.IFS(K89 &lt;= 15, "Fast Moving", K89 &lt;= 35, "Moderate Moving", K89 &gt; 35, "Slow Moving")</f>
        <v>Moderate Moving</v>
      </c>
      <c r="Z89" s="16" t="str" cm="1">
        <f t="array" ref="Z89">_xlfn.IFS(M89=5, "Highly Satisfied", M89&gt;=4, "Very Satisfied", M89&gt;=3, "Satisfied", M89&gt;=2, "Neutral", M89&lt;2, "Dissatisfied")</f>
        <v>Very Satisfied</v>
      </c>
      <c r="AA89" s="16" t="str">
        <f t="shared" si="19"/>
        <v>High Value</v>
      </c>
      <c r="AB89" s="16" t="str" cm="1">
        <f t="array" ref="AB89">_xlfn.IFS(OR(C89="Zara", C89="Mango"), "Luxury Brand", OR(C89="Gap", C89="Forever21"), "Budget Brand", TRUE, "Mid-Market")</f>
        <v>Mid-Market</v>
      </c>
    </row>
    <row r="90" spans="1:28" x14ac:dyDescent="0.35">
      <c r="A90" t="s">
        <v>141</v>
      </c>
      <c r="B90" t="s">
        <v>28</v>
      </c>
      <c r="C90" t="s">
        <v>46</v>
      </c>
      <c r="D90" t="s">
        <v>15</v>
      </c>
      <c r="E90" t="s">
        <v>56</v>
      </c>
      <c r="F90" t="s">
        <v>42</v>
      </c>
      <c r="G90" s="4">
        <v>113.79</v>
      </c>
      <c r="H90">
        <v>55.3</v>
      </c>
      <c r="I90" s="3">
        <v>50.86</v>
      </c>
      <c r="J90" s="1">
        <v>45655</v>
      </c>
      <c r="K90">
        <v>47</v>
      </c>
      <c r="L90">
        <v>4.0999999999999996</v>
      </c>
      <c r="M90">
        <f t="shared" si="10"/>
        <v>4.0999999999999996</v>
      </c>
      <c r="N90" t="b">
        <v>0</v>
      </c>
      <c r="O90" t="s">
        <v>2229</v>
      </c>
      <c r="P90" t="str">
        <f t="shared" si="11"/>
        <v>No Return</v>
      </c>
      <c r="Q90" s="4">
        <f t="shared" si="12"/>
        <v>2390.6141100000004</v>
      </c>
      <c r="R90">
        <f t="shared" si="13"/>
        <v>2024</v>
      </c>
      <c r="S90" s="4" t="str">
        <f t="shared" si="14"/>
        <v>December</v>
      </c>
      <c r="T90" s="17">
        <f t="shared" si="15"/>
        <v>62.925869999999996</v>
      </c>
      <c r="U90" s="17">
        <f t="shared" si="16"/>
        <v>50.86413000000001</v>
      </c>
      <c r="V90" s="16">
        <f t="shared" si="17"/>
        <v>0</v>
      </c>
      <c r="W90" s="16" t="str">
        <f t="shared" si="18"/>
        <v>M</v>
      </c>
      <c r="X90" s="16" t="str" cm="1">
        <f t="array" ref="X90">_xlfn.IFS(K90 &lt; 10, "Need to Restock", K90 &lt; 20, "Low Stock", K90 &lt; 30, "Stock OK", K90 &gt;= 30, "High Stock")</f>
        <v>High Stock</v>
      </c>
      <c r="Y90" s="16" t="str" cm="1">
        <f t="array" ref="Y90">_xlfn.IFS(K90 &lt;= 15, "Fast Moving", K90 &lt;= 35, "Moderate Moving", K90 &gt; 35, "Slow Moving")</f>
        <v>Slow Moving</v>
      </c>
      <c r="Z90" s="16" t="str" cm="1">
        <f t="array" ref="Z90">_xlfn.IFS(M90=5, "Highly Satisfied", M90&gt;=4, "Very Satisfied", M90&gt;=3, "Satisfied", M90&gt;=2, "Neutral", M90&lt;2, "Dissatisfied")</f>
        <v>Very Satisfied</v>
      </c>
      <c r="AA90" s="16" t="str">
        <f t="shared" si="19"/>
        <v>Cheap Value</v>
      </c>
      <c r="AB90" s="16" t="str" cm="1">
        <f t="array" ref="AB90">_xlfn.IFS(OR(C90="Zara", C90="Mango"), "Luxury Brand", OR(C90="Gap", C90="Forever21"), "Budget Brand", TRUE, "Mid-Market")</f>
        <v>Mid-Market</v>
      </c>
    </row>
    <row r="91" spans="1:28" x14ac:dyDescent="0.35">
      <c r="A91" t="s">
        <v>142</v>
      </c>
      <c r="B91" t="s">
        <v>36</v>
      </c>
      <c r="C91" t="s">
        <v>46</v>
      </c>
      <c r="D91" t="s">
        <v>60</v>
      </c>
      <c r="E91" t="s">
        <v>47</v>
      </c>
      <c r="F91" t="s">
        <v>33</v>
      </c>
      <c r="G91" s="4">
        <v>93.23</v>
      </c>
      <c r="H91">
        <v>40</v>
      </c>
      <c r="I91" s="3">
        <v>55.94</v>
      </c>
      <c r="J91" s="1">
        <v>45875</v>
      </c>
      <c r="K91">
        <v>46</v>
      </c>
      <c r="L91">
        <v>1.9</v>
      </c>
      <c r="M91">
        <f t="shared" si="10"/>
        <v>1.9</v>
      </c>
      <c r="N91" t="b">
        <v>0</v>
      </c>
      <c r="O91" t="s">
        <v>2229</v>
      </c>
      <c r="P91" t="str">
        <f t="shared" si="11"/>
        <v>No Return</v>
      </c>
      <c r="Q91" s="4">
        <f t="shared" si="12"/>
        <v>2573.1480000000001</v>
      </c>
      <c r="R91">
        <f t="shared" si="13"/>
        <v>2025</v>
      </c>
      <c r="S91" s="4" t="str">
        <f t="shared" si="14"/>
        <v>August</v>
      </c>
      <c r="T91" s="17">
        <f t="shared" si="15"/>
        <v>37.292000000000002</v>
      </c>
      <c r="U91" s="17">
        <f t="shared" si="16"/>
        <v>55.938000000000002</v>
      </c>
      <c r="V91" s="16">
        <f t="shared" si="17"/>
        <v>0</v>
      </c>
      <c r="W91" s="16" t="str">
        <f t="shared" si="18"/>
        <v>XXL</v>
      </c>
      <c r="X91" s="16" t="str" cm="1">
        <f t="array" ref="X91">_xlfn.IFS(K91 &lt; 10, "Need to Restock", K91 &lt; 20, "Low Stock", K91 &lt; 30, "Stock OK", K91 &gt;= 30, "High Stock")</f>
        <v>High Stock</v>
      </c>
      <c r="Y91" s="16" t="str" cm="1">
        <f t="array" ref="Y91">_xlfn.IFS(K91 &lt;= 15, "Fast Moving", K91 &lt;= 35, "Moderate Moving", K91 &gt; 35, "Slow Moving")</f>
        <v>Slow Moving</v>
      </c>
      <c r="Z91" s="16" t="str" cm="1">
        <f t="array" ref="Z91">_xlfn.IFS(M91=5, "Highly Satisfied", M91&gt;=4, "Very Satisfied", M91&gt;=3, "Satisfied", M91&gt;=2, "Neutral", M91&lt;2, "Dissatisfied")</f>
        <v>Dissatisfied</v>
      </c>
      <c r="AA91" s="16" t="str">
        <f t="shared" si="19"/>
        <v>Cheap Value</v>
      </c>
      <c r="AB91" s="16" t="str" cm="1">
        <f t="array" ref="AB91">_xlfn.IFS(OR(C91="Zara", C91="Mango"), "Luxury Brand", OR(C91="Gap", C91="Forever21"), "Budget Brand", TRUE, "Mid-Market")</f>
        <v>Mid-Market</v>
      </c>
    </row>
    <row r="92" spans="1:28" x14ac:dyDescent="0.35">
      <c r="A92" t="s">
        <v>143</v>
      </c>
      <c r="B92" t="s">
        <v>28</v>
      </c>
      <c r="C92" t="s">
        <v>20</v>
      </c>
      <c r="D92" t="s">
        <v>15</v>
      </c>
      <c r="E92" t="s">
        <v>37</v>
      </c>
      <c r="F92" t="s">
        <v>62</v>
      </c>
      <c r="G92" s="4">
        <v>106.24</v>
      </c>
      <c r="H92">
        <v>6.4</v>
      </c>
      <c r="I92" s="3">
        <v>99.44</v>
      </c>
      <c r="J92" s="1">
        <v>45544</v>
      </c>
      <c r="K92">
        <v>50</v>
      </c>
      <c r="L92">
        <v>1.5</v>
      </c>
      <c r="M92">
        <f t="shared" si="10"/>
        <v>1.5</v>
      </c>
      <c r="N92" t="b">
        <v>0</v>
      </c>
      <c r="O92" t="s">
        <v>2229</v>
      </c>
      <c r="P92" t="str">
        <f t="shared" si="11"/>
        <v>No Return</v>
      </c>
      <c r="Q92" s="4">
        <f t="shared" si="12"/>
        <v>4972.0319999999992</v>
      </c>
      <c r="R92">
        <f t="shared" si="13"/>
        <v>2024</v>
      </c>
      <c r="S92" s="4" t="str">
        <f t="shared" si="14"/>
        <v>September</v>
      </c>
      <c r="T92" s="17">
        <f t="shared" si="15"/>
        <v>6.7993600000000001</v>
      </c>
      <c r="U92" s="17">
        <f t="shared" si="16"/>
        <v>99.440639999999988</v>
      </c>
      <c r="V92" s="16">
        <f t="shared" si="17"/>
        <v>0</v>
      </c>
      <c r="W92" s="16" t="str">
        <f t="shared" si="18"/>
        <v>S</v>
      </c>
      <c r="X92" s="16" t="str" cm="1">
        <f t="array" ref="X92">_xlfn.IFS(K92 &lt; 10, "Need to Restock", K92 &lt; 20, "Low Stock", K92 &lt; 30, "Stock OK", K92 &gt;= 30, "High Stock")</f>
        <v>High Stock</v>
      </c>
      <c r="Y92" s="16" t="str" cm="1">
        <f t="array" ref="Y92">_xlfn.IFS(K92 &lt;= 15, "Fast Moving", K92 &lt;= 35, "Moderate Moving", K92 &gt; 35, "Slow Moving")</f>
        <v>Slow Moving</v>
      </c>
      <c r="Z92" s="16" t="str" cm="1">
        <f t="array" ref="Z92">_xlfn.IFS(M92=5, "Highly Satisfied", M92&gt;=4, "Very Satisfied", M92&gt;=3, "Satisfied", M92&gt;=2, "Neutral", M92&lt;2, "Dissatisfied")</f>
        <v>Dissatisfied</v>
      </c>
      <c r="AA92" s="16" t="str">
        <f t="shared" si="19"/>
        <v>High Value</v>
      </c>
      <c r="AB92" s="16" t="str" cm="1">
        <f t="array" ref="AB92">_xlfn.IFS(OR(C92="Zara", C92="Mango"), "Luxury Brand", OR(C92="Gap", C92="Forever21"), "Budget Brand", TRUE, "Mid-Market")</f>
        <v>Mid-Market</v>
      </c>
    </row>
    <row r="93" spans="1:28" x14ac:dyDescent="0.35">
      <c r="A93" t="s">
        <v>144</v>
      </c>
      <c r="B93" t="s">
        <v>25</v>
      </c>
      <c r="C93" t="s">
        <v>14</v>
      </c>
      <c r="D93" t="s">
        <v>21</v>
      </c>
      <c r="E93" t="s">
        <v>2229</v>
      </c>
      <c r="F93" t="s">
        <v>68</v>
      </c>
      <c r="G93" s="4">
        <v>30.95</v>
      </c>
      <c r="H93">
        <v>0</v>
      </c>
      <c r="I93" s="3">
        <v>30.95</v>
      </c>
      <c r="J93" s="1">
        <v>45875</v>
      </c>
      <c r="K93">
        <v>27</v>
      </c>
      <c r="L93">
        <v>3.1</v>
      </c>
      <c r="M93">
        <f t="shared" si="10"/>
        <v>3.1</v>
      </c>
      <c r="N93" t="b">
        <v>1</v>
      </c>
      <c r="O93" t="s">
        <v>113</v>
      </c>
      <c r="P93" t="str">
        <f t="shared" si="11"/>
        <v>Changed Mind</v>
      </c>
      <c r="Q93" s="4">
        <f t="shared" si="12"/>
        <v>835.65</v>
      </c>
      <c r="R93">
        <f t="shared" si="13"/>
        <v>2025</v>
      </c>
      <c r="S93" s="4" t="str">
        <f t="shared" si="14"/>
        <v>August</v>
      </c>
      <c r="T93" s="17">
        <f t="shared" si="15"/>
        <v>0</v>
      </c>
      <c r="U93" s="17">
        <f t="shared" si="16"/>
        <v>30.95</v>
      </c>
      <c r="V93" s="16">
        <f t="shared" si="17"/>
        <v>1</v>
      </c>
      <c r="W93" s="16" t="str">
        <f t="shared" si="18"/>
        <v>No Size</v>
      </c>
      <c r="X93" s="16" t="str" cm="1">
        <f t="array" ref="X93">_xlfn.IFS(K93 &lt; 10, "Need to Restock", K93 &lt; 20, "Low Stock", K93 &lt; 30, "Stock OK", K93 &gt;= 30, "High Stock")</f>
        <v>Stock OK</v>
      </c>
      <c r="Y93" s="16" t="str" cm="1">
        <f t="array" ref="Y93">_xlfn.IFS(K93 &lt;= 15, "Fast Moving", K93 &lt;= 35, "Moderate Moving", K93 &gt; 35, "Slow Moving")</f>
        <v>Moderate Moving</v>
      </c>
      <c r="Z93" s="16" t="str" cm="1">
        <f t="array" ref="Z93">_xlfn.IFS(M93=5, "Highly Satisfied", M93&gt;=4, "Very Satisfied", M93&gt;=3, "Satisfied", M93&gt;=2, "Neutral", M93&lt;2, "Dissatisfied")</f>
        <v>Satisfied</v>
      </c>
      <c r="AA93" s="16" t="str">
        <f t="shared" si="19"/>
        <v>Cheap Value</v>
      </c>
      <c r="AB93" s="16" t="str" cm="1">
        <f t="array" ref="AB93">_xlfn.IFS(OR(C93="Zara", C93="Mango"), "Luxury Brand", OR(C93="Gap", C93="Forever21"), "Budget Brand", TRUE, "Mid-Market")</f>
        <v>Luxury Brand</v>
      </c>
    </row>
    <row r="94" spans="1:28" x14ac:dyDescent="0.35">
      <c r="A94" t="s">
        <v>145</v>
      </c>
      <c r="B94" t="s">
        <v>28</v>
      </c>
      <c r="C94" t="s">
        <v>14</v>
      </c>
      <c r="D94" t="s">
        <v>60</v>
      </c>
      <c r="E94" t="s">
        <v>37</v>
      </c>
      <c r="F94" t="s">
        <v>26</v>
      </c>
      <c r="G94" s="4">
        <v>76.92</v>
      </c>
      <c r="H94">
        <v>49.5</v>
      </c>
      <c r="I94" s="3">
        <v>38.840000000000003</v>
      </c>
      <c r="J94" s="1">
        <v>45875</v>
      </c>
      <c r="K94">
        <v>7</v>
      </c>
      <c r="L94">
        <v>1.1000000000000001</v>
      </c>
      <c r="M94">
        <f t="shared" si="10"/>
        <v>1.1000000000000001</v>
      </c>
      <c r="N94" t="b">
        <v>0</v>
      </c>
      <c r="O94" t="s">
        <v>2229</v>
      </c>
      <c r="P94" t="str">
        <f t="shared" si="11"/>
        <v>No Return</v>
      </c>
      <c r="Q94" s="4">
        <f t="shared" si="12"/>
        <v>271.91219999999998</v>
      </c>
      <c r="R94">
        <f t="shared" si="13"/>
        <v>2025</v>
      </c>
      <c r="S94" s="4" t="str">
        <f t="shared" si="14"/>
        <v>August</v>
      </c>
      <c r="T94" s="17">
        <f t="shared" si="15"/>
        <v>38.075400000000002</v>
      </c>
      <c r="U94" s="17">
        <f t="shared" si="16"/>
        <v>38.8446</v>
      </c>
      <c r="V94" s="16">
        <f t="shared" si="17"/>
        <v>0</v>
      </c>
      <c r="W94" s="16" t="str">
        <f t="shared" si="18"/>
        <v>S</v>
      </c>
      <c r="X94" s="16" t="str" cm="1">
        <f t="array" ref="X94">_xlfn.IFS(K94 &lt; 10, "Need to Restock", K94 &lt; 20, "Low Stock", K94 &lt; 30, "Stock OK", K94 &gt;= 30, "High Stock")</f>
        <v>Need to Restock</v>
      </c>
      <c r="Y94" s="16" t="str" cm="1">
        <f t="array" ref="Y94">_xlfn.IFS(K94 &lt;= 15, "Fast Moving", K94 &lt;= 35, "Moderate Moving", K94 &gt; 35, "Slow Moving")</f>
        <v>Fast Moving</v>
      </c>
      <c r="Z94" s="16" t="str" cm="1">
        <f t="array" ref="Z94">_xlfn.IFS(M94=5, "Highly Satisfied", M94&gt;=4, "Very Satisfied", M94&gt;=3, "Satisfied", M94&gt;=2, "Neutral", M94&lt;2, "Dissatisfied")</f>
        <v>Dissatisfied</v>
      </c>
      <c r="AA94" s="16" t="str">
        <f t="shared" si="19"/>
        <v>Cheap Value</v>
      </c>
      <c r="AB94" s="16" t="str" cm="1">
        <f t="array" ref="AB94">_xlfn.IFS(OR(C94="Zara", C94="Mango"), "Luxury Brand", OR(C94="Gap", C94="Forever21"), "Budget Brand", TRUE, "Mid-Market")</f>
        <v>Luxury Brand</v>
      </c>
    </row>
    <row r="95" spans="1:28" x14ac:dyDescent="0.35">
      <c r="A95" t="s">
        <v>146</v>
      </c>
      <c r="B95" t="s">
        <v>36</v>
      </c>
      <c r="C95" t="s">
        <v>46</v>
      </c>
      <c r="D95" t="s">
        <v>32</v>
      </c>
      <c r="E95" t="s">
        <v>53</v>
      </c>
      <c r="F95" t="s">
        <v>54</v>
      </c>
      <c r="G95" s="4">
        <v>80.64</v>
      </c>
      <c r="H95">
        <v>0</v>
      </c>
      <c r="I95" s="3">
        <v>80.64</v>
      </c>
      <c r="J95" s="1">
        <v>45875</v>
      </c>
      <c r="K95">
        <v>26</v>
      </c>
      <c r="L95" t="s">
        <v>2229</v>
      </c>
      <c r="M95">
        <f t="shared" si="10"/>
        <v>3</v>
      </c>
      <c r="N95" t="b">
        <v>0</v>
      </c>
      <c r="O95" t="s">
        <v>2229</v>
      </c>
      <c r="P95" t="str">
        <f t="shared" si="11"/>
        <v>No Return</v>
      </c>
      <c r="Q95" s="4">
        <f t="shared" si="12"/>
        <v>2096.64</v>
      </c>
      <c r="R95">
        <f t="shared" si="13"/>
        <v>2025</v>
      </c>
      <c r="S95" s="4" t="str">
        <f t="shared" si="14"/>
        <v>August</v>
      </c>
      <c r="T95" s="17">
        <f t="shared" si="15"/>
        <v>0</v>
      </c>
      <c r="U95" s="17">
        <f t="shared" si="16"/>
        <v>80.64</v>
      </c>
      <c r="V95" s="16">
        <f t="shared" si="17"/>
        <v>0</v>
      </c>
      <c r="W95" s="16" t="str">
        <f t="shared" si="18"/>
        <v>XS</v>
      </c>
      <c r="X95" s="16" t="str" cm="1">
        <f t="array" ref="X95">_xlfn.IFS(K95 &lt; 10, "Need to Restock", K95 &lt; 20, "Low Stock", K95 &lt; 30, "Stock OK", K95 &gt;= 30, "High Stock")</f>
        <v>Stock OK</v>
      </c>
      <c r="Y95" s="16" t="str" cm="1">
        <f t="array" ref="Y95">_xlfn.IFS(K95 &lt;= 15, "Fast Moving", K95 &lt;= 35, "Moderate Moving", K95 &gt; 35, "Slow Moving")</f>
        <v>Moderate Moving</v>
      </c>
      <c r="Z95" s="16" t="str" cm="1">
        <f t="array" ref="Z95">_xlfn.IFS(M95=5, "Highly Satisfied", M95&gt;=4, "Very Satisfied", M95&gt;=3, "Satisfied", M95&gt;=2, "Neutral", M95&lt;2, "Dissatisfied")</f>
        <v>Satisfied</v>
      </c>
      <c r="AA95" s="16" t="str">
        <f t="shared" si="19"/>
        <v>High Value</v>
      </c>
      <c r="AB95" s="16" t="str" cm="1">
        <f t="array" ref="AB95">_xlfn.IFS(OR(C95="Zara", C95="Mango"), "Luxury Brand", OR(C95="Gap", C95="Forever21"), "Budget Brand", TRUE, "Mid-Market")</f>
        <v>Mid-Market</v>
      </c>
    </row>
    <row r="96" spans="1:28" x14ac:dyDescent="0.35">
      <c r="A96" t="s">
        <v>147</v>
      </c>
      <c r="B96" t="s">
        <v>36</v>
      </c>
      <c r="C96" t="s">
        <v>14</v>
      </c>
      <c r="D96" t="s">
        <v>32</v>
      </c>
      <c r="E96" t="s">
        <v>53</v>
      </c>
      <c r="F96" t="s">
        <v>54</v>
      </c>
      <c r="G96" s="4">
        <v>32.46</v>
      </c>
      <c r="H96">
        <v>52.4</v>
      </c>
      <c r="I96" s="3">
        <v>15.45</v>
      </c>
      <c r="J96" s="1">
        <v>45875</v>
      </c>
      <c r="K96">
        <v>14</v>
      </c>
      <c r="L96">
        <v>3.9</v>
      </c>
      <c r="M96">
        <f t="shared" si="10"/>
        <v>3.9</v>
      </c>
      <c r="N96" t="b">
        <v>0</v>
      </c>
      <c r="O96" t="s">
        <v>2229</v>
      </c>
      <c r="P96" t="str">
        <f t="shared" si="11"/>
        <v>No Return</v>
      </c>
      <c r="Q96" s="4">
        <f t="shared" si="12"/>
        <v>216.31344000000001</v>
      </c>
      <c r="R96">
        <f t="shared" si="13"/>
        <v>2025</v>
      </c>
      <c r="S96" s="4" t="str">
        <f t="shared" si="14"/>
        <v>August</v>
      </c>
      <c r="T96" s="17">
        <f t="shared" si="15"/>
        <v>17.009040000000002</v>
      </c>
      <c r="U96" s="17">
        <f t="shared" si="16"/>
        <v>15.45096</v>
      </c>
      <c r="V96" s="16">
        <f t="shared" si="17"/>
        <v>0</v>
      </c>
      <c r="W96" s="16" t="str">
        <f t="shared" si="18"/>
        <v>XS</v>
      </c>
      <c r="X96" s="16" t="str" cm="1">
        <f t="array" ref="X96">_xlfn.IFS(K96 &lt; 10, "Need to Restock", K96 &lt; 20, "Low Stock", K96 &lt; 30, "Stock OK", K96 &gt;= 30, "High Stock")</f>
        <v>Low Stock</v>
      </c>
      <c r="Y96" s="16" t="str" cm="1">
        <f t="array" ref="Y96">_xlfn.IFS(K96 &lt;= 15, "Fast Moving", K96 &lt;= 35, "Moderate Moving", K96 &gt; 35, "Slow Moving")</f>
        <v>Fast Moving</v>
      </c>
      <c r="Z96" s="16" t="str" cm="1">
        <f t="array" ref="Z96">_xlfn.IFS(M96=5, "Highly Satisfied", M96&gt;=4, "Very Satisfied", M96&gt;=3, "Satisfied", M96&gt;=2, "Neutral", M96&lt;2, "Dissatisfied")</f>
        <v>Satisfied</v>
      </c>
      <c r="AA96" s="16" t="str">
        <f t="shared" si="19"/>
        <v>Cheap Value</v>
      </c>
      <c r="AB96" s="16" t="str" cm="1">
        <f t="array" ref="AB96">_xlfn.IFS(OR(C96="Zara", C96="Mango"), "Luxury Brand", OR(C96="Gap", C96="Forever21"), "Budget Brand", TRUE, "Mid-Market")</f>
        <v>Luxury Brand</v>
      </c>
    </row>
    <row r="97" spans="1:28" x14ac:dyDescent="0.35">
      <c r="A97" t="s">
        <v>148</v>
      </c>
      <c r="B97" t="s">
        <v>25</v>
      </c>
      <c r="C97" t="s">
        <v>59</v>
      </c>
      <c r="D97" t="s">
        <v>60</v>
      </c>
      <c r="E97" t="s">
        <v>2229</v>
      </c>
      <c r="F97" t="s">
        <v>26</v>
      </c>
      <c r="G97" s="4">
        <v>54.79</v>
      </c>
      <c r="H97">
        <v>0</v>
      </c>
      <c r="I97" s="3">
        <v>54.79</v>
      </c>
      <c r="J97" s="1">
        <v>45875</v>
      </c>
      <c r="K97">
        <v>12</v>
      </c>
      <c r="L97">
        <v>4.5</v>
      </c>
      <c r="M97">
        <f t="shared" si="10"/>
        <v>4.5</v>
      </c>
      <c r="N97" t="b">
        <v>0</v>
      </c>
      <c r="O97" t="s">
        <v>2229</v>
      </c>
      <c r="P97" t="str">
        <f t="shared" si="11"/>
        <v>No Return</v>
      </c>
      <c r="Q97" s="4">
        <f t="shared" si="12"/>
        <v>657.48</v>
      </c>
      <c r="R97">
        <f t="shared" si="13"/>
        <v>2025</v>
      </c>
      <c r="S97" s="4" t="str">
        <f t="shared" si="14"/>
        <v>August</v>
      </c>
      <c r="T97" s="17">
        <f t="shared" si="15"/>
        <v>0</v>
      </c>
      <c r="U97" s="17">
        <f t="shared" si="16"/>
        <v>54.79</v>
      </c>
      <c r="V97" s="16">
        <f t="shared" si="17"/>
        <v>0</v>
      </c>
      <c r="W97" s="16" t="str">
        <f t="shared" si="18"/>
        <v>No Size</v>
      </c>
      <c r="X97" s="16" t="str" cm="1">
        <f t="array" ref="X97">_xlfn.IFS(K97 &lt; 10, "Need to Restock", K97 &lt; 20, "Low Stock", K97 &lt; 30, "Stock OK", K97 &gt;= 30, "High Stock")</f>
        <v>Low Stock</v>
      </c>
      <c r="Y97" s="16" t="str" cm="1">
        <f t="array" ref="Y97">_xlfn.IFS(K97 &lt;= 15, "Fast Moving", K97 &lt;= 35, "Moderate Moving", K97 &gt; 35, "Slow Moving")</f>
        <v>Fast Moving</v>
      </c>
      <c r="Z97" s="16" t="str" cm="1">
        <f t="array" ref="Z97">_xlfn.IFS(M97=5, "Highly Satisfied", M97&gt;=4, "Very Satisfied", M97&gt;=3, "Satisfied", M97&gt;=2, "Neutral", M97&lt;2, "Dissatisfied")</f>
        <v>Very Satisfied</v>
      </c>
      <c r="AA97" s="16" t="str">
        <f t="shared" si="19"/>
        <v>Cheap Value</v>
      </c>
      <c r="AB97" s="16" t="str" cm="1">
        <f t="array" ref="AB97">_xlfn.IFS(OR(C97="Zara", C97="Mango"), "Luxury Brand", OR(C97="Gap", C97="Forever21"), "Budget Brand", TRUE, "Mid-Market")</f>
        <v>Budget Brand</v>
      </c>
    </row>
    <row r="98" spans="1:28" x14ac:dyDescent="0.35">
      <c r="A98" t="s">
        <v>149</v>
      </c>
      <c r="B98" t="s">
        <v>36</v>
      </c>
      <c r="C98" t="s">
        <v>46</v>
      </c>
      <c r="D98" t="s">
        <v>21</v>
      </c>
      <c r="E98" t="s">
        <v>56</v>
      </c>
      <c r="F98" t="s">
        <v>23</v>
      </c>
      <c r="G98" s="4">
        <v>71.14</v>
      </c>
      <c r="H98">
        <v>56.4</v>
      </c>
      <c r="I98" s="3">
        <v>31.02</v>
      </c>
      <c r="J98" s="1">
        <v>45875</v>
      </c>
      <c r="K98">
        <v>12</v>
      </c>
      <c r="L98">
        <v>3.4</v>
      </c>
      <c r="M98">
        <f t="shared" si="10"/>
        <v>3.4</v>
      </c>
      <c r="N98" t="b">
        <v>0</v>
      </c>
      <c r="O98" t="s">
        <v>2229</v>
      </c>
      <c r="P98" t="str">
        <f t="shared" si="11"/>
        <v>No Return</v>
      </c>
      <c r="Q98" s="4">
        <f t="shared" si="12"/>
        <v>372.20448000000005</v>
      </c>
      <c r="R98">
        <f t="shared" si="13"/>
        <v>2025</v>
      </c>
      <c r="S98" s="4" t="str">
        <f t="shared" si="14"/>
        <v>August</v>
      </c>
      <c r="T98" s="17">
        <f t="shared" si="15"/>
        <v>40.122959999999999</v>
      </c>
      <c r="U98" s="17">
        <f t="shared" si="16"/>
        <v>31.017040000000005</v>
      </c>
      <c r="V98" s="16">
        <f t="shared" si="17"/>
        <v>0</v>
      </c>
      <c r="W98" s="16" t="str">
        <f t="shared" si="18"/>
        <v>M</v>
      </c>
      <c r="X98" s="16" t="str" cm="1">
        <f t="array" ref="X98">_xlfn.IFS(K98 &lt; 10, "Need to Restock", K98 &lt; 20, "Low Stock", K98 &lt; 30, "Stock OK", K98 &gt;= 30, "High Stock")</f>
        <v>Low Stock</v>
      </c>
      <c r="Y98" s="16" t="str" cm="1">
        <f t="array" ref="Y98">_xlfn.IFS(K98 &lt;= 15, "Fast Moving", K98 &lt;= 35, "Moderate Moving", K98 &gt; 35, "Slow Moving")</f>
        <v>Fast Moving</v>
      </c>
      <c r="Z98" s="16" t="str" cm="1">
        <f t="array" ref="Z98">_xlfn.IFS(M98=5, "Highly Satisfied", M98&gt;=4, "Very Satisfied", M98&gt;=3, "Satisfied", M98&gt;=2, "Neutral", M98&lt;2, "Dissatisfied")</f>
        <v>Satisfied</v>
      </c>
      <c r="AA98" s="16" t="str">
        <f t="shared" si="19"/>
        <v>Cheap Value</v>
      </c>
      <c r="AB98" s="16" t="str" cm="1">
        <f t="array" ref="AB98">_xlfn.IFS(OR(C98="Zara", C98="Mango"), "Luxury Brand", OR(C98="Gap", C98="Forever21"), "Budget Brand", TRUE, "Mid-Market")</f>
        <v>Mid-Market</v>
      </c>
    </row>
    <row r="99" spans="1:28" x14ac:dyDescent="0.35">
      <c r="A99" t="s">
        <v>150</v>
      </c>
      <c r="B99" t="s">
        <v>36</v>
      </c>
      <c r="C99" t="s">
        <v>51</v>
      </c>
      <c r="D99" t="s">
        <v>60</v>
      </c>
      <c r="E99" t="s">
        <v>47</v>
      </c>
      <c r="F99" t="s">
        <v>62</v>
      </c>
      <c r="G99" s="4">
        <v>57.85</v>
      </c>
      <c r="H99">
        <v>0</v>
      </c>
      <c r="I99" s="3">
        <v>57.85</v>
      </c>
      <c r="J99" s="1">
        <v>45875</v>
      </c>
      <c r="K99">
        <v>36</v>
      </c>
      <c r="L99">
        <v>3.5</v>
      </c>
      <c r="M99">
        <f t="shared" si="10"/>
        <v>3.5</v>
      </c>
      <c r="N99" t="b">
        <v>0</v>
      </c>
      <c r="O99" t="s">
        <v>2229</v>
      </c>
      <c r="P99" t="str">
        <f t="shared" si="11"/>
        <v>No Return</v>
      </c>
      <c r="Q99" s="4">
        <f t="shared" si="12"/>
        <v>2082.6</v>
      </c>
      <c r="R99">
        <f t="shared" si="13"/>
        <v>2025</v>
      </c>
      <c r="S99" s="4" t="str">
        <f t="shared" si="14"/>
        <v>August</v>
      </c>
      <c r="T99" s="17">
        <f t="shared" si="15"/>
        <v>0</v>
      </c>
      <c r="U99" s="17">
        <f t="shared" si="16"/>
        <v>57.85</v>
      </c>
      <c r="V99" s="16">
        <f t="shared" si="17"/>
        <v>0</v>
      </c>
      <c r="W99" s="16" t="str">
        <f t="shared" si="18"/>
        <v>XXL</v>
      </c>
      <c r="X99" s="16" t="str" cm="1">
        <f t="array" ref="X99">_xlfn.IFS(K99 &lt; 10, "Need to Restock", K99 &lt; 20, "Low Stock", K99 &lt; 30, "Stock OK", K99 &gt;= 30, "High Stock")</f>
        <v>High Stock</v>
      </c>
      <c r="Y99" s="16" t="str" cm="1">
        <f t="array" ref="Y99">_xlfn.IFS(K99 &lt;= 15, "Fast Moving", K99 &lt;= 35, "Moderate Moving", K99 &gt; 35, "Slow Moving")</f>
        <v>Slow Moving</v>
      </c>
      <c r="Z99" s="16" t="str" cm="1">
        <f t="array" ref="Z99">_xlfn.IFS(M99=5, "Highly Satisfied", M99&gt;=4, "Very Satisfied", M99&gt;=3, "Satisfied", M99&gt;=2, "Neutral", M99&lt;2, "Dissatisfied")</f>
        <v>Satisfied</v>
      </c>
      <c r="AA99" s="16" t="str">
        <f t="shared" si="19"/>
        <v>Cheap Value</v>
      </c>
      <c r="AB99" s="16" t="str" cm="1">
        <f t="array" ref="AB99">_xlfn.IFS(OR(C99="Zara", C99="Mango"), "Luxury Brand", OR(C99="Gap", C99="Forever21"), "Budget Brand", TRUE, "Mid-Market")</f>
        <v>Mid-Market</v>
      </c>
    </row>
    <row r="100" spans="1:28" x14ac:dyDescent="0.35">
      <c r="A100" t="s">
        <v>151</v>
      </c>
      <c r="B100" t="s">
        <v>36</v>
      </c>
      <c r="C100" t="s">
        <v>14</v>
      </c>
      <c r="D100" t="s">
        <v>60</v>
      </c>
      <c r="E100" t="s">
        <v>53</v>
      </c>
      <c r="F100" t="s">
        <v>44</v>
      </c>
      <c r="G100" s="4">
        <v>33.369999999999997</v>
      </c>
      <c r="H100">
        <v>3</v>
      </c>
      <c r="I100" s="3">
        <v>32.369999999999997</v>
      </c>
      <c r="J100" s="1">
        <v>45875</v>
      </c>
      <c r="K100">
        <v>40</v>
      </c>
      <c r="L100">
        <v>1.3</v>
      </c>
      <c r="M100">
        <f t="shared" si="10"/>
        <v>1.3</v>
      </c>
      <c r="N100" t="b">
        <v>0</v>
      </c>
      <c r="O100" t="s">
        <v>2229</v>
      </c>
      <c r="P100" t="str">
        <f t="shared" si="11"/>
        <v>No Return</v>
      </c>
      <c r="Q100" s="4">
        <f t="shared" si="12"/>
        <v>1294.7559999999999</v>
      </c>
      <c r="R100">
        <f t="shared" si="13"/>
        <v>2025</v>
      </c>
      <c r="S100" s="4" t="str">
        <f t="shared" si="14"/>
        <v>August</v>
      </c>
      <c r="T100" s="17">
        <f t="shared" si="15"/>
        <v>1.0010999999999999</v>
      </c>
      <c r="U100" s="17">
        <f t="shared" si="16"/>
        <v>32.368899999999996</v>
      </c>
      <c r="V100" s="16">
        <f t="shared" si="17"/>
        <v>0</v>
      </c>
      <c r="W100" s="16" t="str">
        <f t="shared" si="18"/>
        <v>XS</v>
      </c>
      <c r="X100" s="16" t="str" cm="1">
        <f t="array" ref="X100">_xlfn.IFS(K100 &lt; 10, "Need to Restock", K100 &lt; 20, "Low Stock", K100 &lt; 30, "Stock OK", K100 &gt;= 30, "High Stock")</f>
        <v>High Stock</v>
      </c>
      <c r="Y100" s="16" t="str" cm="1">
        <f t="array" ref="Y100">_xlfn.IFS(K100 &lt;= 15, "Fast Moving", K100 &lt;= 35, "Moderate Moving", K100 &gt; 35, "Slow Moving")</f>
        <v>Slow Moving</v>
      </c>
      <c r="Z100" s="16" t="str" cm="1">
        <f t="array" ref="Z100">_xlfn.IFS(M100=5, "Highly Satisfied", M100&gt;=4, "Very Satisfied", M100&gt;=3, "Satisfied", M100&gt;=2, "Neutral", M100&lt;2, "Dissatisfied")</f>
        <v>Dissatisfied</v>
      </c>
      <c r="AA100" s="16" t="str">
        <f t="shared" si="19"/>
        <v>Cheap Value</v>
      </c>
      <c r="AB100" s="16" t="str" cm="1">
        <f t="array" ref="AB100">_xlfn.IFS(OR(C100="Zara", C100="Mango"), "Luxury Brand", OR(C100="Gap", C100="Forever21"), "Budget Brand", TRUE, "Mid-Market")</f>
        <v>Luxury Brand</v>
      </c>
    </row>
    <row r="101" spans="1:28" x14ac:dyDescent="0.35">
      <c r="A101" t="s">
        <v>152</v>
      </c>
      <c r="B101" t="s">
        <v>19</v>
      </c>
      <c r="C101" t="s">
        <v>59</v>
      </c>
      <c r="D101" t="s">
        <v>60</v>
      </c>
      <c r="E101" t="s">
        <v>22</v>
      </c>
      <c r="F101" t="s">
        <v>26</v>
      </c>
      <c r="G101" s="4">
        <v>91.83</v>
      </c>
      <c r="H101">
        <v>0</v>
      </c>
      <c r="I101" s="3">
        <v>91.83</v>
      </c>
      <c r="J101" s="1">
        <v>45875</v>
      </c>
      <c r="K101">
        <v>39</v>
      </c>
      <c r="L101">
        <v>4.9000000000000004</v>
      </c>
      <c r="M101">
        <f t="shared" si="10"/>
        <v>4.9000000000000004</v>
      </c>
      <c r="N101" t="b">
        <v>0</v>
      </c>
      <c r="O101" t="s">
        <v>2229</v>
      </c>
      <c r="P101" t="str">
        <f t="shared" si="11"/>
        <v>No Return</v>
      </c>
      <c r="Q101" s="4">
        <f t="shared" si="12"/>
        <v>3581.37</v>
      </c>
      <c r="R101">
        <f t="shared" si="13"/>
        <v>2025</v>
      </c>
      <c r="S101" s="4" t="str">
        <f t="shared" si="14"/>
        <v>August</v>
      </c>
      <c r="T101" s="17">
        <f t="shared" si="15"/>
        <v>0</v>
      </c>
      <c r="U101" s="17">
        <f t="shared" si="16"/>
        <v>91.83</v>
      </c>
      <c r="V101" s="16">
        <f t="shared" si="17"/>
        <v>0</v>
      </c>
      <c r="W101" s="16" t="str">
        <f t="shared" si="18"/>
        <v>L</v>
      </c>
      <c r="X101" s="16" t="str" cm="1">
        <f t="array" ref="X101">_xlfn.IFS(K101 &lt; 10, "Need to Restock", K101 &lt; 20, "Low Stock", K101 &lt; 30, "Stock OK", K101 &gt;= 30, "High Stock")</f>
        <v>High Stock</v>
      </c>
      <c r="Y101" s="16" t="str" cm="1">
        <f t="array" ref="Y101">_xlfn.IFS(K101 &lt;= 15, "Fast Moving", K101 &lt;= 35, "Moderate Moving", K101 &gt; 35, "Slow Moving")</f>
        <v>Slow Moving</v>
      </c>
      <c r="Z101" s="16" t="str" cm="1">
        <f t="array" ref="Z101">_xlfn.IFS(M101=5, "Highly Satisfied", M101&gt;=4, "Very Satisfied", M101&gt;=3, "Satisfied", M101&gt;=2, "Neutral", M101&lt;2, "Dissatisfied")</f>
        <v>Very Satisfied</v>
      </c>
      <c r="AA101" s="16" t="str">
        <f t="shared" si="19"/>
        <v>High Value</v>
      </c>
      <c r="AB101" s="16" t="str" cm="1">
        <f t="array" ref="AB101">_xlfn.IFS(OR(C101="Zara", C101="Mango"), "Luxury Brand", OR(C101="Gap", C101="Forever21"), "Budget Brand", TRUE, "Mid-Market")</f>
        <v>Budget Brand</v>
      </c>
    </row>
    <row r="102" spans="1:28" x14ac:dyDescent="0.35">
      <c r="A102" t="s">
        <v>153</v>
      </c>
      <c r="B102" t="s">
        <v>36</v>
      </c>
      <c r="C102" t="s">
        <v>14</v>
      </c>
      <c r="D102" t="s">
        <v>32</v>
      </c>
      <c r="E102" t="s">
        <v>22</v>
      </c>
      <c r="F102" t="s">
        <v>33</v>
      </c>
      <c r="G102" s="4">
        <v>60.12</v>
      </c>
      <c r="H102">
        <v>19.5</v>
      </c>
      <c r="I102" s="3">
        <v>48.4</v>
      </c>
      <c r="J102" s="1">
        <v>45875</v>
      </c>
      <c r="K102">
        <v>42</v>
      </c>
      <c r="L102">
        <v>1</v>
      </c>
      <c r="M102">
        <f t="shared" si="10"/>
        <v>1</v>
      </c>
      <c r="N102" t="b">
        <v>0</v>
      </c>
      <c r="O102" t="s">
        <v>2229</v>
      </c>
      <c r="P102" t="str">
        <f t="shared" si="11"/>
        <v>No Return</v>
      </c>
      <c r="Q102" s="4">
        <f t="shared" si="12"/>
        <v>2032.6571999999996</v>
      </c>
      <c r="R102">
        <f t="shared" si="13"/>
        <v>2025</v>
      </c>
      <c r="S102" s="4" t="str">
        <f t="shared" si="14"/>
        <v>August</v>
      </c>
      <c r="T102" s="17">
        <f t="shared" si="15"/>
        <v>11.7234</v>
      </c>
      <c r="U102" s="17">
        <f t="shared" si="16"/>
        <v>48.396599999999992</v>
      </c>
      <c r="V102" s="16">
        <f t="shared" si="17"/>
        <v>0</v>
      </c>
      <c r="W102" s="16" t="str">
        <f t="shared" si="18"/>
        <v>L</v>
      </c>
      <c r="X102" s="16" t="str" cm="1">
        <f t="array" ref="X102">_xlfn.IFS(K102 &lt; 10, "Need to Restock", K102 &lt; 20, "Low Stock", K102 &lt; 30, "Stock OK", K102 &gt;= 30, "High Stock")</f>
        <v>High Stock</v>
      </c>
      <c r="Y102" s="16" t="str" cm="1">
        <f t="array" ref="Y102">_xlfn.IFS(K102 &lt;= 15, "Fast Moving", K102 &lt;= 35, "Moderate Moving", K102 &gt; 35, "Slow Moving")</f>
        <v>Slow Moving</v>
      </c>
      <c r="Z102" s="16" t="str" cm="1">
        <f t="array" ref="Z102">_xlfn.IFS(M102=5, "Highly Satisfied", M102&gt;=4, "Very Satisfied", M102&gt;=3, "Satisfied", M102&gt;=2, "Neutral", M102&lt;2, "Dissatisfied")</f>
        <v>Dissatisfied</v>
      </c>
      <c r="AA102" s="16" t="str">
        <f t="shared" si="19"/>
        <v>Cheap Value</v>
      </c>
      <c r="AB102" s="16" t="str" cm="1">
        <f t="array" ref="AB102">_xlfn.IFS(OR(C102="Zara", C102="Mango"), "Luxury Brand", OR(C102="Gap", C102="Forever21"), "Budget Brand", TRUE, "Mid-Market")</f>
        <v>Luxury Brand</v>
      </c>
    </row>
    <row r="103" spans="1:28" x14ac:dyDescent="0.35">
      <c r="A103" t="s">
        <v>154</v>
      </c>
      <c r="B103" t="s">
        <v>40</v>
      </c>
      <c r="C103" t="s">
        <v>30</v>
      </c>
      <c r="D103" t="s">
        <v>21</v>
      </c>
      <c r="E103" t="s">
        <v>37</v>
      </c>
      <c r="F103" t="s">
        <v>33</v>
      </c>
      <c r="G103" s="4">
        <v>163.5</v>
      </c>
      <c r="H103">
        <v>0</v>
      </c>
      <c r="I103" s="3">
        <v>163.5</v>
      </c>
      <c r="J103" s="1">
        <v>45875</v>
      </c>
      <c r="K103">
        <v>34</v>
      </c>
      <c r="L103">
        <v>4.9000000000000004</v>
      </c>
      <c r="M103">
        <f t="shared" si="10"/>
        <v>4.9000000000000004</v>
      </c>
      <c r="N103" t="b">
        <v>0</v>
      </c>
      <c r="O103" t="s">
        <v>2229</v>
      </c>
      <c r="P103" t="str">
        <f t="shared" si="11"/>
        <v>No Return</v>
      </c>
      <c r="Q103" s="4">
        <f t="shared" si="12"/>
        <v>5559</v>
      </c>
      <c r="R103">
        <f t="shared" si="13"/>
        <v>2025</v>
      </c>
      <c r="S103" s="4" t="str">
        <f t="shared" si="14"/>
        <v>August</v>
      </c>
      <c r="T103" s="17">
        <f t="shared" si="15"/>
        <v>0</v>
      </c>
      <c r="U103" s="17">
        <f t="shared" si="16"/>
        <v>163.5</v>
      </c>
      <c r="V103" s="16">
        <f t="shared" si="17"/>
        <v>0</v>
      </c>
      <c r="W103" s="16" t="str">
        <f t="shared" si="18"/>
        <v>S</v>
      </c>
      <c r="X103" s="16" t="str" cm="1">
        <f t="array" ref="X103">_xlfn.IFS(K103 &lt; 10, "Need to Restock", K103 &lt; 20, "Low Stock", K103 &lt; 30, "Stock OK", K103 &gt;= 30, "High Stock")</f>
        <v>High Stock</v>
      </c>
      <c r="Y103" s="16" t="str" cm="1">
        <f t="array" ref="Y103">_xlfn.IFS(K103 &lt;= 15, "Fast Moving", K103 &lt;= 35, "Moderate Moving", K103 &gt; 35, "Slow Moving")</f>
        <v>Moderate Moving</v>
      </c>
      <c r="Z103" s="16" t="str" cm="1">
        <f t="array" ref="Z103">_xlfn.IFS(M103=5, "Highly Satisfied", M103&gt;=4, "Very Satisfied", M103&gt;=3, "Satisfied", M103&gt;=2, "Neutral", M103&lt;2, "Dissatisfied")</f>
        <v>Very Satisfied</v>
      </c>
      <c r="AA103" s="16" t="str">
        <f t="shared" si="19"/>
        <v>High Value</v>
      </c>
      <c r="AB103" s="16" t="str" cm="1">
        <f t="array" ref="AB103">_xlfn.IFS(OR(C103="Zara", C103="Mango"), "Luxury Brand", OR(C103="Gap", C103="Forever21"), "Budget Brand", TRUE, "Mid-Market")</f>
        <v>Mid-Market</v>
      </c>
    </row>
    <row r="104" spans="1:28" x14ac:dyDescent="0.35">
      <c r="A104" t="s">
        <v>155</v>
      </c>
      <c r="B104" t="s">
        <v>40</v>
      </c>
      <c r="C104" t="s">
        <v>20</v>
      </c>
      <c r="D104" t="s">
        <v>15</v>
      </c>
      <c r="E104" t="s">
        <v>37</v>
      </c>
      <c r="F104" t="s">
        <v>54</v>
      </c>
      <c r="G104" s="4">
        <v>126.37</v>
      </c>
      <c r="H104">
        <v>0</v>
      </c>
      <c r="I104" s="3">
        <v>126.37</v>
      </c>
      <c r="J104" s="1">
        <v>45604</v>
      </c>
      <c r="K104">
        <v>25</v>
      </c>
      <c r="L104">
        <v>1.8</v>
      </c>
      <c r="M104">
        <f t="shared" si="10"/>
        <v>1.8</v>
      </c>
      <c r="N104" t="b">
        <v>0</v>
      </c>
      <c r="O104" t="s">
        <v>2229</v>
      </c>
      <c r="P104" t="str">
        <f t="shared" si="11"/>
        <v>No Return</v>
      </c>
      <c r="Q104" s="4">
        <f t="shared" si="12"/>
        <v>3159.25</v>
      </c>
      <c r="R104">
        <f t="shared" si="13"/>
        <v>2024</v>
      </c>
      <c r="S104" s="4" t="str">
        <f t="shared" si="14"/>
        <v>November</v>
      </c>
      <c r="T104" s="17">
        <f t="shared" si="15"/>
        <v>0</v>
      </c>
      <c r="U104" s="17">
        <f t="shared" si="16"/>
        <v>126.37</v>
      </c>
      <c r="V104" s="16">
        <f t="shared" si="17"/>
        <v>0</v>
      </c>
      <c r="W104" s="16" t="str">
        <f t="shared" si="18"/>
        <v>S</v>
      </c>
      <c r="X104" s="16" t="str" cm="1">
        <f t="array" ref="X104">_xlfn.IFS(K104 &lt; 10, "Need to Restock", K104 &lt; 20, "Low Stock", K104 &lt; 30, "Stock OK", K104 &gt;= 30, "High Stock")</f>
        <v>Stock OK</v>
      </c>
      <c r="Y104" s="16" t="str" cm="1">
        <f t="array" ref="Y104">_xlfn.IFS(K104 &lt;= 15, "Fast Moving", K104 &lt;= 35, "Moderate Moving", K104 &gt; 35, "Slow Moving")</f>
        <v>Moderate Moving</v>
      </c>
      <c r="Z104" s="16" t="str" cm="1">
        <f t="array" ref="Z104">_xlfn.IFS(M104=5, "Highly Satisfied", M104&gt;=4, "Very Satisfied", M104&gt;=3, "Satisfied", M104&gt;=2, "Neutral", M104&lt;2, "Dissatisfied")</f>
        <v>Dissatisfied</v>
      </c>
      <c r="AA104" s="16" t="str">
        <f t="shared" si="19"/>
        <v>High Value</v>
      </c>
      <c r="AB104" s="16" t="str" cm="1">
        <f t="array" ref="AB104">_xlfn.IFS(OR(C104="Zara", C104="Mango"), "Luxury Brand", OR(C104="Gap", C104="Forever21"), "Budget Brand", TRUE, "Mid-Market")</f>
        <v>Mid-Market</v>
      </c>
    </row>
    <row r="105" spans="1:28" x14ac:dyDescent="0.35">
      <c r="A105" t="s">
        <v>156</v>
      </c>
      <c r="B105" t="s">
        <v>36</v>
      </c>
      <c r="C105" t="s">
        <v>20</v>
      </c>
      <c r="D105" t="s">
        <v>21</v>
      </c>
      <c r="E105" t="s">
        <v>22</v>
      </c>
      <c r="F105" t="s">
        <v>62</v>
      </c>
      <c r="G105" s="4">
        <v>50.01</v>
      </c>
      <c r="H105">
        <v>58.2</v>
      </c>
      <c r="I105" s="3">
        <v>20.9</v>
      </c>
      <c r="J105" s="1">
        <v>45875</v>
      </c>
      <c r="K105">
        <v>32</v>
      </c>
      <c r="L105">
        <v>4.8</v>
      </c>
      <c r="M105">
        <f t="shared" si="10"/>
        <v>4.8</v>
      </c>
      <c r="N105" t="b">
        <v>0</v>
      </c>
      <c r="O105" t="s">
        <v>2229</v>
      </c>
      <c r="P105" t="str">
        <f t="shared" si="11"/>
        <v>No Return</v>
      </c>
      <c r="Q105" s="4">
        <f t="shared" si="12"/>
        <v>668.93375999999989</v>
      </c>
      <c r="R105">
        <f t="shared" si="13"/>
        <v>2025</v>
      </c>
      <c r="S105" s="4" t="str">
        <f t="shared" si="14"/>
        <v>August</v>
      </c>
      <c r="T105" s="17">
        <f t="shared" si="15"/>
        <v>29.105820000000001</v>
      </c>
      <c r="U105" s="17">
        <f t="shared" si="16"/>
        <v>20.904179999999997</v>
      </c>
      <c r="V105" s="16">
        <f t="shared" si="17"/>
        <v>0</v>
      </c>
      <c r="W105" s="16" t="str">
        <f t="shared" si="18"/>
        <v>L</v>
      </c>
      <c r="X105" s="16" t="str" cm="1">
        <f t="array" ref="X105">_xlfn.IFS(K105 &lt; 10, "Need to Restock", K105 &lt; 20, "Low Stock", K105 &lt; 30, "Stock OK", K105 &gt;= 30, "High Stock")</f>
        <v>High Stock</v>
      </c>
      <c r="Y105" s="16" t="str" cm="1">
        <f t="array" ref="Y105">_xlfn.IFS(K105 &lt;= 15, "Fast Moving", K105 &lt;= 35, "Moderate Moving", K105 &gt; 35, "Slow Moving")</f>
        <v>Moderate Moving</v>
      </c>
      <c r="Z105" s="16" t="str" cm="1">
        <f t="array" ref="Z105">_xlfn.IFS(M105=5, "Highly Satisfied", M105&gt;=4, "Very Satisfied", M105&gt;=3, "Satisfied", M105&gt;=2, "Neutral", M105&lt;2, "Dissatisfied")</f>
        <v>Very Satisfied</v>
      </c>
      <c r="AA105" s="16" t="str">
        <f t="shared" si="19"/>
        <v>Cheap Value</v>
      </c>
      <c r="AB105" s="16" t="str" cm="1">
        <f t="array" ref="AB105">_xlfn.IFS(OR(C105="Zara", C105="Mango"), "Luxury Brand", OR(C105="Gap", C105="Forever21"), "Budget Brand", TRUE, "Mid-Market")</f>
        <v>Mid-Market</v>
      </c>
    </row>
    <row r="106" spans="1:28" x14ac:dyDescent="0.35">
      <c r="A106" t="s">
        <v>157</v>
      </c>
      <c r="B106" t="s">
        <v>28</v>
      </c>
      <c r="C106" t="s">
        <v>46</v>
      </c>
      <c r="D106" t="s">
        <v>21</v>
      </c>
      <c r="E106" t="s">
        <v>37</v>
      </c>
      <c r="F106" t="s">
        <v>17</v>
      </c>
      <c r="G106" s="4">
        <v>84.31</v>
      </c>
      <c r="H106">
        <v>0</v>
      </c>
      <c r="I106" s="3">
        <v>84.31</v>
      </c>
      <c r="J106" s="1">
        <v>45875</v>
      </c>
      <c r="K106">
        <v>10</v>
      </c>
      <c r="L106">
        <v>3.9</v>
      </c>
      <c r="M106">
        <f t="shared" si="10"/>
        <v>3.9</v>
      </c>
      <c r="N106" t="b">
        <v>0</v>
      </c>
      <c r="O106" t="s">
        <v>2229</v>
      </c>
      <c r="P106" t="str">
        <f t="shared" si="11"/>
        <v>No Return</v>
      </c>
      <c r="Q106" s="4">
        <f t="shared" si="12"/>
        <v>843.1</v>
      </c>
      <c r="R106">
        <f t="shared" si="13"/>
        <v>2025</v>
      </c>
      <c r="S106" s="4" t="str">
        <f t="shared" si="14"/>
        <v>August</v>
      </c>
      <c r="T106" s="17">
        <f t="shared" si="15"/>
        <v>0</v>
      </c>
      <c r="U106" s="17">
        <f t="shared" si="16"/>
        <v>84.31</v>
      </c>
      <c r="V106" s="16">
        <f t="shared" si="17"/>
        <v>0</v>
      </c>
      <c r="W106" s="16" t="str">
        <f t="shared" si="18"/>
        <v>S</v>
      </c>
      <c r="X106" s="16" t="str" cm="1">
        <f t="array" ref="X106">_xlfn.IFS(K106 &lt; 10, "Need to Restock", K106 &lt; 20, "Low Stock", K106 &lt; 30, "Stock OK", K106 &gt;= 30, "High Stock")</f>
        <v>Low Stock</v>
      </c>
      <c r="Y106" s="16" t="str" cm="1">
        <f t="array" ref="Y106">_xlfn.IFS(K106 &lt;= 15, "Fast Moving", K106 &lt;= 35, "Moderate Moving", K106 &gt; 35, "Slow Moving")</f>
        <v>Fast Moving</v>
      </c>
      <c r="Z106" s="16" t="str" cm="1">
        <f t="array" ref="Z106">_xlfn.IFS(M106=5, "Highly Satisfied", M106&gt;=4, "Very Satisfied", M106&gt;=3, "Satisfied", M106&gt;=2, "Neutral", M106&lt;2, "Dissatisfied")</f>
        <v>Satisfied</v>
      </c>
      <c r="AA106" s="16" t="str">
        <f t="shared" si="19"/>
        <v>High Value</v>
      </c>
      <c r="AB106" s="16" t="str" cm="1">
        <f t="array" ref="AB106">_xlfn.IFS(OR(C106="Zara", C106="Mango"), "Luxury Brand", OR(C106="Gap", C106="Forever21"), "Budget Brand", TRUE, "Mid-Market")</f>
        <v>Mid-Market</v>
      </c>
    </row>
    <row r="107" spans="1:28" x14ac:dyDescent="0.35">
      <c r="A107" t="s">
        <v>158</v>
      </c>
      <c r="B107" t="s">
        <v>36</v>
      </c>
      <c r="C107" t="s">
        <v>30</v>
      </c>
      <c r="D107" t="s">
        <v>15</v>
      </c>
      <c r="E107" t="s">
        <v>16</v>
      </c>
      <c r="F107" t="s">
        <v>54</v>
      </c>
      <c r="G107" s="4">
        <v>100.98</v>
      </c>
      <c r="H107">
        <v>0</v>
      </c>
      <c r="I107" s="3">
        <v>100.98</v>
      </c>
      <c r="J107" s="1">
        <v>45825</v>
      </c>
      <c r="K107">
        <v>21</v>
      </c>
      <c r="L107">
        <v>2.8</v>
      </c>
      <c r="M107">
        <f t="shared" si="10"/>
        <v>2.8</v>
      </c>
      <c r="N107" t="b">
        <v>0</v>
      </c>
      <c r="O107" t="s">
        <v>2229</v>
      </c>
      <c r="P107" t="str">
        <f t="shared" si="11"/>
        <v>No Return</v>
      </c>
      <c r="Q107" s="4">
        <f t="shared" si="12"/>
        <v>2120.58</v>
      </c>
      <c r="R107">
        <f t="shared" si="13"/>
        <v>2025</v>
      </c>
      <c r="S107" s="4" t="str">
        <f t="shared" si="14"/>
        <v>June</v>
      </c>
      <c r="T107" s="17">
        <f t="shared" si="15"/>
        <v>0</v>
      </c>
      <c r="U107" s="17">
        <f t="shared" si="16"/>
        <v>100.98</v>
      </c>
      <c r="V107" s="16">
        <f t="shared" si="17"/>
        <v>0</v>
      </c>
      <c r="W107" s="16" t="str">
        <f t="shared" si="18"/>
        <v>XL</v>
      </c>
      <c r="X107" s="16" t="str" cm="1">
        <f t="array" ref="X107">_xlfn.IFS(K107 &lt; 10, "Need to Restock", K107 &lt; 20, "Low Stock", K107 &lt; 30, "Stock OK", K107 &gt;= 30, "High Stock")</f>
        <v>Stock OK</v>
      </c>
      <c r="Y107" s="16" t="str" cm="1">
        <f t="array" ref="Y107">_xlfn.IFS(K107 &lt;= 15, "Fast Moving", K107 &lt;= 35, "Moderate Moving", K107 &gt; 35, "Slow Moving")</f>
        <v>Moderate Moving</v>
      </c>
      <c r="Z107" s="16" t="str" cm="1">
        <f t="array" ref="Z107">_xlfn.IFS(M107=5, "Highly Satisfied", M107&gt;=4, "Very Satisfied", M107&gt;=3, "Satisfied", M107&gt;=2, "Neutral", M107&lt;2, "Dissatisfied")</f>
        <v>Neutral</v>
      </c>
      <c r="AA107" s="16" t="str">
        <f t="shared" si="19"/>
        <v>High Value</v>
      </c>
      <c r="AB107" s="16" t="str" cm="1">
        <f t="array" ref="AB107">_xlfn.IFS(OR(C107="Zara", C107="Mango"), "Luxury Brand", OR(C107="Gap", C107="Forever21"), "Budget Brand", TRUE, "Mid-Market")</f>
        <v>Mid-Market</v>
      </c>
    </row>
    <row r="108" spans="1:28" x14ac:dyDescent="0.35">
      <c r="A108" t="s">
        <v>159</v>
      </c>
      <c r="B108" t="s">
        <v>36</v>
      </c>
      <c r="C108" t="s">
        <v>30</v>
      </c>
      <c r="D108" t="s">
        <v>60</v>
      </c>
      <c r="E108" t="s">
        <v>56</v>
      </c>
      <c r="F108" t="s">
        <v>54</v>
      </c>
      <c r="G108" s="4">
        <v>38.020000000000003</v>
      </c>
      <c r="H108">
        <v>0</v>
      </c>
      <c r="I108" s="3">
        <v>38.020000000000003</v>
      </c>
      <c r="J108" s="1">
        <v>45875</v>
      </c>
      <c r="K108">
        <v>44</v>
      </c>
      <c r="L108">
        <v>4.7</v>
      </c>
      <c r="M108">
        <f t="shared" si="10"/>
        <v>4.7</v>
      </c>
      <c r="N108" t="b">
        <v>0</v>
      </c>
      <c r="O108" t="s">
        <v>2229</v>
      </c>
      <c r="P108" t="str">
        <f t="shared" si="11"/>
        <v>No Return</v>
      </c>
      <c r="Q108" s="4">
        <f t="shared" si="12"/>
        <v>1672.88</v>
      </c>
      <c r="R108">
        <f t="shared" si="13"/>
        <v>2025</v>
      </c>
      <c r="S108" s="4" t="str">
        <f t="shared" si="14"/>
        <v>August</v>
      </c>
      <c r="T108" s="17">
        <f t="shared" si="15"/>
        <v>0</v>
      </c>
      <c r="U108" s="17">
        <f t="shared" si="16"/>
        <v>38.020000000000003</v>
      </c>
      <c r="V108" s="16">
        <f t="shared" si="17"/>
        <v>0</v>
      </c>
      <c r="W108" s="16" t="str">
        <f t="shared" si="18"/>
        <v>M</v>
      </c>
      <c r="X108" s="16" t="str" cm="1">
        <f t="array" ref="X108">_xlfn.IFS(K108 &lt; 10, "Need to Restock", K108 &lt; 20, "Low Stock", K108 &lt; 30, "Stock OK", K108 &gt;= 30, "High Stock")</f>
        <v>High Stock</v>
      </c>
      <c r="Y108" s="16" t="str" cm="1">
        <f t="array" ref="Y108">_xlfn.IFS(K108 &lt;= 15, "Fast Moving", K108 &lt;= 35, "Moderate Moving", K108 &gt; 35, "Slow Moving")</f>
        <v>Slow Moving</v>
      </c>
      <c r="Z108" s="16" t="str" cm="1">
        <f t="array" ref="Z108">_xlfn.IFS(M108=5, "Highly Satisfied", M108&gt;=4, "Very Satisfied", M108&gt;=3, "Satisfied", M108&gt;=2, "Neutral", M108&lt;2, "Dissatisfied")</f>
        <v>Very Satisfied</v>
      </c>
      <c r="AA108" s="16" t="str">
        <f t="shared" si="19"/>
        <v>Cheap Value</v>
      </c>
      <c r="AB108" s="16" t="str" cm="1">
        <f t="array" ref="AB108">_xlfn.IFS(OR(C108="Zara", C108="Mango"), "Luxury Brand", OR(C108="Gap", C108="Forever21"), "Budget Brand", TRUE, "Mid-Market")</f>
        <v>Mid-Market</v>
      </c>
    </row>
    <row r="109" spans="1:28" x14ac:dyDescent="0.35">
      <c r="A109" t="s">
        <v>160</v>
      </c>
      <c r="B109" t="s">
        <v>36</v>
      </c>
      <c r="C109" t="s">
        <v>46</v>
      </c>
      <c r="D109" t="s">
        <v>32</v>
      </c>
      <c r="E109" t="s">
        <v>16</v>
      </c>
      <c r="F109" t="s">
        <v>42</v>
      </c>
      <c r="G109" s="4">
        <v>63.85</v>
      </c>
      <c r="H109">
        <v>0</v>
      </c>
      <c r="I109" s="3">
        <v>63.85</v>
      </c>
      <c r="J109" s="1">
        <v>45875</v>
      </c>
      <c r="K109">
        <v>41</v>
      </c>
      <c r="L109" t="s">
        <v>2229</v>
      </c>
      <c r="M109">
        <f t="shared" si="10"/>
        <v>3</v>
      </c>
      <c r="N109" t="b">
        <v>0</v>
      </c>
      <c r="O109" t="s">
        <v>2229</v>
      </c>
      <c r="P109" t="str">
        <f t="shared" si="11"/>
        <v>No Return</v>
      </c>
      <c r="Q109" s="4">
        <f t="shared" si="12"/>
        <v>2617.85</v>
      </c>
      <c r="R109">
        <f t="shared" si="13"/>
        <v>2025</v>
      </c>
      <c r="S109" s="4" t="str">
        <f t="shared" si="14"/>
        <v>August</v>
      </c>
      <c r="T109" s="17">
        <f t="shared" si="15"/>
        <v>0</v>
      </c>
      <c r="U109" s="17">
        <f t="shared" si="16"/>
        <v>63.85</v>
      </c>
      <c r="V109" s="16">
        <f t="shared" si="17"/>
        <v>0</v>
      </c>
      <c r="W109" s="16" t="str">
        <f t="shared" si="18"/>
        <v>XL</v>
      </c>
      <c r="X109" s="16" t="str" cm="1">
        <f t="array" ref="X109">_xlfn.IFS(K109 &lt; 10, "Need to Restock", K109 &lt; 20, "Low Stock", K109 &lt; 30, "Stock OK", K109 &gt;= 30, "High Stock")</f>
        <v>High Stock</v>
      </c>
      <c r="Y109" s="16" t="str" cm="1">
        <f t="array" ref="Y109">_xlfn.IFS(K109 &lt;= 15, "Fast Moving", K109 &lt;= 35, "Moderate Moving", K109 &gt; 35, "Slow Moving")</f>
        <v>Slow Moving</v>
      </c>
      <c r="Z109" s="16" t="str" cm="1">
        <f t="array" ref="Z109">_xlfn.IFS(M109=5, "Highly Satisfied", M109&gt;=4, "Very Satisfied", M109&gt;=3, "Satisfied", M109&gt;=2, "Neutral", M109&lt;2, "Dissatisfied")</f>
        <v>Satisfied</v>
      </c>
      <c r="AA109" s="16" t="str">
        <f t="shared" si="19"/>
        <v>Cheap Value</v>
      </c>
      <c r="AB109" s="16" t="str" cm="1">
        <f t="array" ref="AB109">_xlfn.IFS(OR(C109="Zara", C109="Mango"), "Luxury Brand", OR(C109="Gap", C109="Forever21"), "Budget Brand", TRUE, "Mid-Market")</f>
        <v>Mid-Market</v>
      </c>
    </row>
    <row r="110" spans="1:28" x14ac:dyDescent="0.35">
      <c r="A110" t="s">
        <v>161</v>
      </c>
      <c r="B110" t="s">
        <v>28</v>
      </c>
      <c r="C110" t="s">
        <v>46</v>
      </c>
      <c r="D110" t="s">
        <v>32</v>
      </c>
      <c r="E110" t="s">
        <v>53</v>
      </c>
      <c r="F110" t="s">
        <v>62</v>
      </c>
      <c r="G110" s="4">
        <v>183.15</v>
      </c>
      <c r="H110">
        <v>0</v>
      </c>
      <c r="I110" s="3">
        <v>183.15</v>
      </c>
      <c r="J110" s="1">
        <v>45875</v>
      </c>
      <c r="K110">
        <v>23</v>
      </c>
      <c r="L110">
        <v>4.0999999999999996</v>
      </c>
      <c r="M110">
        <f t="shared" si="10"/>
        <v>4.0999999999999996</v>
      </c>
      <c r="N110" t="b">
        <v>0</v>
      </c>
      <c r="O110" t="s">
        <v>2229</v>
      </c>
      <c r="P110" t="str">
        <f t="shared" si="11"/>
        <v>No Return</v>
      </c>
      <c r="Q110" s="4">
        <f t="shared" si="12"/>
        <v>4212.45</v>
      </c>
      <c r="R110">
        <f t="shared" si="13"/>
        <v>2025</v>
      </c>
      <c r="S110" s="4" t="str">
        <f t="shared" si="14"/>
        <v>August</v>
      </c>
      <c r="T110" s="17">
        <f t="shared" si="15"/>
        <v>0</v>
      </c>
      <c r="U110" s="17">
        <f t="shared" si="16"/>
        <v>183.15</v>
      </c>
      <c r="V110" s="16">
        <f t="shared" si="17"/>
        <v>0</v>
      </c>
      <c r="W110" s="16" t="str">
        <f t="shared" si="18"/>
        <v>XS</v>
      </c>
      <c r="X110" s="16" t="str" cm="1">
        <f t="array" ref="X110">_xlfn.IFS(K110 &lt; 10, "Need to Restock", K110 &lt; 20, "Low Stock", K110 &lt; 30, "Stock OK", K110 &gt;= 30, "High Stock")</f>
        <v>Stock OK</v>
      </c>
      <c r="Y110" s="16" t="str" cm="1">
        <f t="array" ref="Y110">_xlfn.IFS(K110 &lt;= 15, "Fast Moving", K110 &lt;= 35, "Moderate Moving", K110 &gt; 35, "Slow Moving")</f>
        <v>Moderate Moving</v>
      </c>
      <c r="Z110" s="16" t="str" cm="1">
        <f t="array" ref="Z110">_xlfn.IFS(M110=5, "Highly Satisfied", M110&gt;=4, "Very Satisfied", M110&gt;=3, "Satisfied", M110&gt;=2, "Neutral", M110&lt;2, "Dissatisfied")</f>
        <v>Very Satisfied</v>
      </c>
      <c r="AA110" s="16" t="str">
        <f t="shared" si="19"/>
        <v>High Value</v>
      </c>
      <c r="AB110" s="16" t="str" cm="1">
        <f t="array" ref="AB110">_xlfn.IFS(OR(C110="Zara", C110="Mango"), "Luxury Brand", OR(C110="Gap", C110="Forever21"), "Budget Brand", TRUE, "Mid-Market")</f>
        <v>Mid-Market</v>
      </c>
    </row>
    <row r="111" spans="1:28" x14ac:dyDescent="0.35">
      <c r="A111" t="s">
        <v>162</v>
      </c>
      <c r="B111" t="s">
        <v>40</v>
      </c>
      <c r="C111" t="s">
        <v>14</v>
      </c>
      <c r="D111" t="s">
        <v>21</v>
      </c>
      <c r="E111" t="s">
        <v>37</v>
      </c>
      <c r="F111" t="s">
        <v>38</v>
      </c>
      <c r="G111" s="4">
        <v>91</v>
      </c>
      <c r="H111">
        <v>59.5</v>
      </c>
      <c r="I111" s="3">
        <v>36.86</v>
      </c>
      <c r="J111" s="1">
        <v>45875</v>
      </c>
      <c r="K111">
        <v>5</v>
      </c>
      <c r="L111">
        <v>3.9</v>
      </c>
      <c r="M111">
        <f t="shared" si="10"/>
        <v>3.9</v>
      </c>
      <c r="N111" t="b">
        <v>0</v>
      </c>
      <c r="O111" t="s">
        <v>2229</v>
      </c>
      <c r="P111" t="str">
        <f t="shared" si="11"/>
        <v>No Return</v>
      </c>
      <c r="Q111" s="4">
        <f t="shared" si="12"/>
        <v>184.27500000000003</v>
      </c>
      <c r="R111">
        <f t="shared" si="13"/>
        <v>2025</v>
      </c>
      <c r="S111" s="4" t="str">
        <f t="shared" si="14"/>
        <v>August</v>
      </c>
      <c r="T111" s="17">
        <f t="shared" si="15"/>
        <v>54.144999999999996</v>
      </c>
      <c r="U111" s="17">
        <f t="shared" si="16"/>
        <v>36.855000000000004</v>
      </c>
      <c r="V111" s="16">
        <f t="shared" si="17"/>
        <v>0</v>
      </c>
      <c r="W111" s="16" t="str">
        <f t="shared" si="18"/>
        <v>S</v>
      </c>
      <c r="X111" s="16" t="str" cm="1">
        <f t="array" ref="X111">_xlfn.IFS(K111 &lt; 10, "Need to Restock", K111 &lt; 20, "Low Stock", K111 &lt; 30, "Stock OK", K111 &gt;= 30, "High Stock")</f>
        <v>Need to Restock</v>
      </c>
      <c r="Y111" s="16" t="str" cm="1">
        <f t="array" ref="Y111">_xlfn.IFS(K111 &lt;= 15, "Fast Moving", K111 &lt;= 35, "Moderate Moving", K111 &gt; 35, "Slow Moving")</f>
        <v>Fast Moving</v>
      </c>
      <c r="Z111" s="16" t="str" cm="1">
        <f t="array" ref="Z111">_xlfn.IFS(M111=5, "Highly Satisfied", M111&gt;=4, "Very Satisfied", M111&gt;=3, "Satisfied", M111&gt;=2, "Neutral", M111&lt;2, "Dissatisfied")</f>
        <v>Satisfied</v>
      </c>
      <c r="AA111" s="16" t="str">
        <f t="shared" si="19"/>
        <v>Cheap Value</v>
      </c>
      <c r="AB111" s="16" t="str" cm="1">
        <f t="array" ref="AB111">_xlfn.IFS(OR(C111="Zara", C111="Mango"), "Luxury Brand", OR(C111="Gap", C111="Forever21"), "Budget Brand", TRUE, "Mid-Market")</f>
        <v>Luxury Brand</v>
      </c>
    </row>
    <row r="112" spans="1:28" x14ac:dyDescent="0.35">
      <c r="A112" t="s">
        <v>163</v>
      </c>
      <c r="B112" t="s">
        <v>13</v>
      </c>
      <c r="C112" t="s">
        <v>20</v>
      </c>
      <c r="D112" t="s">
        <v>15</v>
      </c>
      <c r="E112" t="s">
        <v>22</v>
      </c>
      <c r="F112" t="s">
        <v>26</v>
      </c>
      <c r="G112" s="4">
        <v>92.83</v>
      </c>
      <c r="H112">
        <v>0</v>
      </c>
      <c r="I112" s="3">
        <v>92.83</v>
      </c>
      <c r="J112" s="1">
        <v>45858</v>
      </c>
      <c r="K112">
        <v>9</v>
      </c>
      <c r="L112">
        <v>1.2</v>
      </c>
      <c r="M112">
        <f t="shared" si="10"/>
        <v>1.2</v>
      </c>
      <c r="N112" t="b">
        <v>0</v>
      </c>
      <c r="O112" t="s">
        <v>2229</v>
      </c>
      <c r="P112" t="str">
        <f t="shared" si="11"/>
        <v>No Return</v>
      </c>
      <c r="Q112" s="4">
        <f t="shared" si="12"/>
        <v>835.47</v>
      </c>
      <c r="R112">
        <f t="shared" si="13"/>
        <v>2025</v>
      </c>
      <c r="S112" s="4" t="str">
        <f t="shared" si="14"/>
        <v>July</v>
      </c>
      <c r="T112" s="17">
        <f t="shared" si="15"/>
        <v>0</v>
      </c>
      <c r="U112" s="17">
        <f t="shared" si="16"/>
        <v>92.83</v>
      </c>
      <c r="V112" s="16">
        <f t="shared" si="17"/>
        <v>0</v>
      </c>
      <c r="W112" s="16" t="str">
        <f t="shared" si="18"/>
        <v>L</v>
      </c>
      <c r="X112" s="16" t="str" cm="1">
        <f t="array" ref="X112">_xlfn.IFS(K112 &lt; 10, "Need to Restock", K112 &lt; 20, "Low Stock", K112 &lt; 30, "Stock OK", K112 &gt;= 30, "High Stock")</f>
        <v>Need to Restock</v>
      </c>
      <c r="Y112" s="16" t="str" cm="1">
        <f t="array" ref="Y112">_xlfn.IFS(K112 &lt;= 15, "Fast Moving", K112 &lt;= 35, "Moderate Moving", K112 &gt; 35, "Slow Moving")</f>
        <v>Fast Moving</v>
      </c>
      <c r="Z112" s="16" t="str" cm="1">
        <f t="array" ref="Z112">_xlfn.IFS(M112=5, "Highly Satisfied", M112&gt;=4, "Very Satisfied", M112&gt;=3, "Satisfied", M112&gt;=2, "Neutral", M112&lt;2, "Dissatisfied")</f>
        <v>Dissatisfied</v>
      </c>
      <c r="AA112" s="16" t="str">
        <f t="shared" si="19"/>
        <v>High Value</v>
      </c>
      <c r="AB112" s="16" t="str" cm="1">
        <f t="array" ref="AB112">_xlfn.IFS(OR(C112="Zara", C112="Mango"), "Luxury Brand", OR(C112="Gap", C112="Forever21"), "Budget Brand", TRUE, "Mid-Market")</f>
        <v>Mid-Market</v>
      </c>
    </row>
    <row r="113" spans="1:28" x14ac:dyDescent="0.35">
      <c r="A113" t="s">
        <v>164</v>
      </c>
      <c r="B113" t="s">
        <v>25</v>
      </c>
      <c r="C113" t="s">
        <v>30</v>
      </c>
      <c r="D113" t="s">
        <v>21</v>
      </c>
      <c r="E113" t="s">
        <v>2229</v>
      </c>
      <c r="F113" t="s">
        <v>68</v>
      </c>
      <c r="G113" s="4">
        <v>34.450000000000003</v>
      </c>
      <c r="H113">
        <v>0</v>
      </c>
      <c r="I113" s="3">
        <v>34.450000000000003</v>
      </c>
      <c r="J113" s="1">
        <v>45875</v>
      </c>
      <c r="K113">
        <v>4</v>
      </c>
      <c r="L113">
        <v>4.5</v>
      </c>
      <c r="M113">
        <f t="shared" si="10"/>
        <v>4.5</v>
      </c>
      <c r="N113" t="b">
        <v>0</v>
      </c>
      <c r="O113" t="s">
        <v>2229</v>
      </c>
      <c r="P113" t="str">
        <f t="shared" si="11"/>
        <v>No Return</v>
      </c>
      <c r="Q113" s="4">
        <f t="shared" si="12"/>
        <v>137.80000000000001</v>
      </c>
      <c r="R113">
        <f t="shared" si="13"/>
        <v>2025</v>
      </c>
      <c r="S113" s="4" t="str">
        <f t="shared" si="14"/>
        <v>August</v>
      </c>
      <c r="T113" s="17">
        <f t="shared" si="15"/>
        <v>0</v>
      </c>
      <c r="U113" s="17">
        <f t="shared" si="16"/>
        <v>34.450000000000003</v>
      </c>
      <c r="V113" s="16">
        <f t="shared" si="17"/>
        <v>0</v>
      </c>
      <c r="W113" s="16" t="str">
        <f t="shared" si="18"/>
        <v>No Size</v>
      </c>
      <c r="X113" s="16" t="str" cm="1">
        <f t="array" ref="X113">_xlfn.IFS(K113 &lt; 10, "Need to Restock", K113 &lt; 20, "Low Stock", K113 &lt; 30, "Stock OK", K113 &gt;= 30, "High Stock")</f>
        <v>Need to Restock</v>
      </c>
      <c r="Y113" s="16" t="str" cm="1">
        <f t="array" ref="Y113">_xlfn.IFS(K113 &lt;= 15, "Fast Moving", K113 &lt;= 35, "Moderate Moving", K113 &gt; 35, "Slow Moving")</f>
        <v>Fast Moving</v>
      </c>
      <c r="Z113" s="16" t="str" cm="1">
        <f t="array" ref="Z113">_xlfn.IFS(M113=5, "Highly Satisfied", M113&gt;=4, "Very Satisfied", M113&gt;=3, "Satisfied", M113&gt;=2, "Neutral", M113&lt;2, "Dissatisfied")</f>
        <v>Very Satisfied</v>
      </c>
      <c r="AA113" s="16" t="str">
        <f t="shared" si="19"/>
        <v>Cheap Value</v>
      </c>
      <c r="AB113" s="16" t="str" cm="1">
        <f t="array" ref="AB113">_xlfn.IFS(OR(C113="Zara", C113="Mango"), "Luxury Brand", OR(C113="Gap", C113="Forever21"), "Budget Brand", TRUE, "Mid-Market")</f>
        <v>Mid-Market</v>
      </c>
    </row>
    <row r="114" spans="1:28" x14ac:dyDescent="0.35">
      <c r="A114" t="s">
        <v>165</v>
      </c>
      <c r="B114" t="s">
        <v>40</v>
      </c>
      <c r="C114" t="s">
        <v>46</v>
      </c>
      <c r="D114" t="s">
        <v>32</v>
      </c>
      <c r="E114" t="s">
        <v>37</v>
      </c>
      <c r="F114" t="s">
        <v>64</v>
      </c>
      <c r="G114" s="4">
        <v>128.15</v>
      </c>
      <c r="H114">
        <v>50</v>
      </c>
      <c r="I114" s="3">
        <v>64.08</v>
      </c>
      <c r="J114" s="1">
        <v>45875</v>
      </c>
      <c r="K114">
        <v>28</v>
      </c>
      <c r="L114">
        <v>3.2</v>
      </c>
      <c r="M114">
        <f t="shared" si="10"/>
        <v>3.2</v>
      </c>
      <c r="N114" t="b">
        <v>0</v>
      </c>
      <c r="O114" t="s">
        <v>2229</v>
      </c>
      <c r="P114" t="str">
        <f t="shared" si="11"/>
        <v>No Return</v>
      </c>
      <c r="Q114" s="4">
        <f t="shared" si="12"/>
        <v>1794.1000000000001</v>
      </c>
      <c r="R114">
        <f t="shared" si="13"/>
        <v>2025</v>
      </c>
      <c r="S114" s="4" t="str">
        <f t="shared" si="14"/>
        <v>August</v>
      </c>
      <c r="T114" s="17">
        <f t="shared" si="15"/>
        <v>64.075000000000003</v>
      </c>
      <c r="U114" s="17">
        <f t="shared" si="16"/>
        <v>64.075000000000003</v>
      </c>
      <c r="V114" s="16">
        <f t="shared" si="17"/>
        <v>0</v>
      </c>
      <c r="W114" s="16" t="str">
        <f t="shared" si="18"/>
        <v>S</v>
      </c>
      <c r="X114" s="16" t="str" cm="1">
        <f t="array" ref="X114">_xlfn.IFS(K114 &lt; 10, "Need to Restock", K114 &lt; 20, "Low Stock", K114 &lt; 30, "Stock OK", K114 &gt;= 30, "High Stock")</f>
        <v>Stock OK</v>
      </c>
      <c r="Y114" s="16" t="str" cm="1">
        <f t="array" ref="Y114">_xlfn.IFS(K114 &lt;= 15, "Fast Moving", K114 &lt;= 35, "Moderate Moving", K114 &gt; 35, "Slow Moving")</f>
        <v>Moderate Moving</v>
      </c>
      <c r="Z114" s="16" t="str" cm="1">
        <f t="array" ref="Z114">_xlfn.IFS(M114=5, "Highly Satisfied", M114&gt;=4, "Very Satisfied", M114&gt;=3, "Satisfied", M114&gt;=2, "Neutral", M114&lt;2, "Dissatisfied")</f>
        <v>Satisfied</v>
      </c>
      <c r="AA114" s="16" t="str">
        <f t="shared" si="19"/>
        <v>Cheap Value</v>
      </c>
      <c r="AB114" s="16" t="str" cm="1">
        <f t="array" ref="AB114">_xlfn.IFS(OR(C114="Zara", C114="Mango"), "Luxury Brand", OR(C114="Gap", C114="Forever21"), "Budget Brand", TRUE, "Mid-Market")</f>
        <v>Mid-Market</v>
      </c>
    </row>
    <row r="115" spans="1:28" x14ac:dyDescent="0.35">
      <c r="A115" t="s">
        <v>166</v>
      </c>
      <c r="B115" t="s">
        <v>19</v>
      </c>
      <c r="C115" t="s">
        <v>41</v>
      </c>
      <c r="D115" t="s">
        <v>60</v>
      </c>
      <c r="E115" t="s">
        <v>47</v>
      </c>
      <c r="F115" t="s">
        <v>17</v>
      </c>
      <c r="G115" s="4">
        <v>99.62</v>
      </c>
      <c r="H115">
        <v>33.799999999999997</v>
      </c>
      <c r="I115" s="3">
        <v>65.95</v>
      </c>
      <c r="J115" s="1">
        <v>45875</v>
      </c>
      <c r="K115">
        <v>27</v>
      </c>
      <c r="L115">
        <v>2.1</v>
      </c>
      <c r="M115">
        <f t="shared" si="10"/>
        <v>2.1</v>
      </c>
      <c r="N115" t="b">
        <v>0</v>
      </c>
      <c r="O115" t="s">
        <v>2229</v>
      </c>
      <c r="P115" t="str">
        <f t="shared" si="11"/>
        <v>No Return</v>
      </c>
      <c r="Q115" s="4">
        <f t="shared" si="12"/>
        <v>1780.60788</v>
      </c>
      <c r="R115">
        <f t="shared" si="13"/>
        <v>2025</v>
      </c>
      <c r="S115" s="4" t="str">
        <f t="shared" si="14"/>
        <v>August</v>
      </c>
      <c r="T115" s="17">
        <f t="shared" si="15"/>
        <v>33.671559999999999</v>
      </c>
      <c r="U115" s="17">
        <f t="shared" si="16"/>
        <v>65.948440000000005</v>
      </c>
      <c r="V115" s="16">
        <f t="shared" si="17"/>
        <v>0</v>
      </c>
      <c r="W115" s="16" t="str">
        <f t="shared" si="18"/>
        <v>XXL</v>
      </c>
      <c r="X115" s="16" t="str" cm="1">
        <f t="array" ref="X115">_xlfn.IFS(K115 &lt; 10, "Need to Restock", K115 &lt; 20, "Low Stock", K115 &lt; 30, "Stock OK", K115 &gt;= 30, "High Stock")</f>
        <v>Stock OK</v>
      </c>
      <c r="Y115" s="16" t="str" cm="1">
        <f t="array" ref="Y115">_xlfn.IFS(K115 &lt;= 15, "Fast Moving", K115 &lt;= 35, "Moderate Moving", K115 &gt; 35, "Slow Moving")</f>
        <v>Moderate Moving</v>
      </c>
      <c r="Z115" s="16" t="str" cm="1">
        <f t="array" ref="Z115">_xlfn.IFS(M115=5, "Highly Satisfied", M115&gt;=4, "Very Satisfied", M115&gt;=3, "Satisfied", M115&gt;=2, "Neutral", M115&lt;2, "Dissatisfied")</f>
        <v>Neutral</v>
      </c>
      <c r="AA115" s="16" t="str">
        <f t="shared" si="19"/>
        <v>Cheap Value</v>
      </c>
      <c r="AB115" s="16" t="str" cm="1">
        <f t="array" ref="AB115">_xlfn.IFS(OR(C115="Zara", C115="Mango"), "Luxury Brand", OR(C115="Gap", C115="Forever21"), "Budget Brand", TRUE, "Mid-Market")</f>
        <v>Luxury Brand</v>
      </c>
    </row>
    <row r="116" spans="1:28" x14ac:dyDescent="0.35">
      <c r="A116" t="s">
        <v>167</v>
      </c>
      <c r="B116" t="s">
        <v>36</v>
      </c>
      <c r="C116" t="s">
        <v>73</v>
      </c>
      <c r="D116" t="s">
        <v>21</v>
      </c>
      <c r="E116" t="s">
        <v>37</v>
      </c>
      <c r="F116" t="s">
        <v>23</v>
      </c>
      <c r="G116" s="4">
        <v>87.39</v>
      </c>
      <c r="H116">
        <v>25.5</v>
      </c>
      <c r="I116" s="3">
        <v>65.11</v>
      </c>
      <c r="J116" s="1">
        <v>45875</v>
      </c>
      <c r="K116">
        <v>8</v>
      </c>
      <c r="L116">
        <v>2.2999999999999998</v>
      </c>
      <c r="M116">
        <f t="shared" si="10"/>
        <v>2.2999999999999998</v>
      </c>
      <c r="N116" t="b">
        <v>0</v>
      </c>
      <c r="O116" t="s">
        <v>2229</v>
      </c>
      <c r="P116" t="str">
        <f t="shared" si="11"/>
        <v>No Return</v>
      </c>
      <c r="Q116" s="4">
        <f t="shared" si="12"/>
        <v>520.84439999999995</v>
      </c>
      <c r="R116">
        <f t="shared" si="13"/>
        <v>2025</v>
      </c>
      <c r="S116" s="4" t="str">
        <f t="shared" si="14"/>
        <v>August</v>
      </c>
      <c r="T116" s="17">
        <f t="shared" si="15"/>
        <v>22.28445</v>
      </c>
      <c r="U116" s="17">
        <f t="shared" si="16"/>
        <v>65.105549999999994</v>
      </c>
      <c r="V116" s="16">
        <f t="shared" si="17"/>
        <v>0</v>
      </c>
      <c r="W116" s="16" t="str">
        <f t="shared" si="18"/>
        <v>S</v>
      </c>
      <c r="X116" s="16" t="str" cm="1">
        <f t="array" ref="X116">_xlfn.IFS(K116 &lt; 10, "Need to Restock", K116 &lt; 20, "Low Stock", K116 &lt; 30, "Stock OK", K116 &gt;= 30, "High Stock")</f>
        <v>Need to Restock</v>
      </c>
      <c r="Y116" s="16" t="str" cm="1">
        <f t="array" ref="Y116">_xlfn.IFS(K116 &lt;= 15, "Fast Moving", K116 &lt;= 35, "Moderate Moving", K116 &gt; 35, "Slow Moving")</f>
        <v>Fast Moving</v>
      </c>
      <c r="Z116" s="16" t="str" cm="1">
        <f t="array" ref="Z116">_xlfn.IFS(M116=5, "Highly Satisfied", M116&gt;=4, "Very Satisfied", M116&gt;=3, "Satisfied", M116&gt;=2, "Neutral", M116&lt;2, "Dissatisfied")</f>
        <v>Neutral</v>
      </c>
      <c r="AA116" s="16" t="str">
        <f t="shared" si="19"/>
        <v>Cheap Value</v>
      </c>
      <c r="AB116" s="16" t="str" cm="1">
        <f t="array" ref="AB116">_xlfn.IFS(OR(C116="Zara", C116="Mango"), "Luxury Brand", OR(C116="Gap", C116="Forever21"), "Budget Brand", TRUE, "Mid-Market")</f>
        <v>Budget Brand</v>
      </c>
    </row>
    <row r="117" spans="1:28" x14ac:dyDescent="0.35">
      <c r="A117" t="s">
        <v>168</v>
      </c>
      <c r="B117" t="s">
        <v>19</v>
      </c>
      <c r="C117" t="s">
        <v>14</v>
      </c>
      <c r="D117" t="s">
        <v>15</v>
      </c>
      <c r="E117" t="s">
        <v>47</v>
      </c>
      <c r="F117" t="s">
        <v>68</v>
      </c>
      <c r="G117" s="4">
        <v>49.67</v>
      </c>
      <c r="H117">
        <v>0</v>
      </c>
      <c r="I117" s="3">
        <v>49.67</v>
      </c>
      <c r="J117" s="1">
        <v>45541</v>
      </c>
      <c r="K117">
        <v>37</v>
      </c>
      <c r="L117">
        <v>2.2999999999999998</v>
      </c>
      <c r="M117">
        <f t="shared" si="10"/>
        <v>2.2999999999999998</v>
      </c>
      <c r="N117" t="b">
        <v>0</v>
      </c>
      <c r="O117" t="s">
        <v>2229</v>
      </c>
      <c r="P117" t="str">
        <f t="shared" si="11"/>
        <v>No Return</v>
      </c>
      <c r="Q117" s="4">
        <f t="shared" si="12"/>
        <v>1837.79</v>
      </c>
      <c r="R117">
        <f t="shared" si="13"/>
        <v>2024</v>
      </c>
      <c r="S117" s="4" t="str">
        <f t="shared" si="14"/>
        <v>September</v>
      </c>
      <c r="T117" s="17">
        <f t="shared" si="15"/>
        <v>0</v>
      </c>
      <c r="U117" s="17">
        <f t="shared" si="16"/>
        <v>49.67</v>
      </c>
      <c r="V117" s="16">
        <f t="shared" si="17"/>
        <v>0</v>
      </c>
      <c r="W117" s="16" t="str">
        <f t="shared" si="18"/>
        <v>XXL</v>
      </c>
      <c r="X117" s="16" t="str" cm="1">
        <f t="array" ref="X117">_xlfn.IFS(K117 &lt; 10, "Need to Restock", K117 &lt; 20, "Low Stock", K117 &lt; 30, "Stock OK", K117 &gt;= 30, "High Stock")</f>
        <v>High Stock</v>
      </c>
      <c r="Y117" s="16" t="str" cm="1">
        <f t="array" ref="Y117">_xlfn.IFS(K117 &lt;= 15, "Fast Moving", K117 &lt;= 35, "Moderate Moving", K117 &gt; 35, "Slow Moving")</f>
        <v>Slow Moving</v>
      </c>
      <c r="Z117" s="16" t="str" cm="1">
        <f t="array" ref="Z117">_xlfn.IFS(M117=5, "Highly Satisfied", M117&gt;=4, "Very Satisfied", M117&gt;=3, "Satisfied", M117&gt;=2, "Neutral", M117&lt;2, "Dissatisfied")</f>
        <v>Neutral</v>
      </c>
      <c r="AA117" s="16" t="str">
        <f t="shared" si="19"/>
        <v>Cheap Value</v>
      </c>
      <c r="AB117" s="16" t="str" cm="1">
        <f t="array" ref="AB117">_xlfn.IFS(OR(C117="Zara", C117="Mango"), "Luxury Brand", OR(C117="Gap", C117="Forever21"), "Budget Brand", TRUE, "Mid-Market")</f>
        <v>Luxury Brand</v>
      </c>
    </row>
    <row r="118" spans="1:28" x14ac:dyDescent="0.35">
      <c r="A118" t="s">
        <v>169</v>
      </c>
      <c r="B118" t="s">
        <v>25</v>
      </c>
      <c r="C118" t="s">
        <v>20</v>
      </c>
      <c r="D118" t="s">
        <v>32</v>
      </c>
      <c r="E118" t="s">
        <v>2229</v>
      </c>
      <c r="F118" t="s">
        <v>68</v>
      </c>
      <c r="G118" s="4">
        <v>72.040000000000006</v>
      </c>
      <c r="H118">
        <v>0</v>
      </c>
      <c r="I118" s="3">
        <v>72.040000000000006</v>
      </c>
      <c r="J118" s="1">
        <v>45875</v>
      </c>
      <c r="K118">
        <v>48</v>
      </c>
      <c r="L118" t="s">
        <v>2229</v>
      </c>
      <c r="M118">
        <f t="shared" si="10"/>
        <v>3</v>
      </c>
      <c r="N118" t="b">
        <v>1</v>
      </c>
      <c r="O118" t="s">
        <v>123</v>
      </c>
      <c r="P118" t="str">
        <f t="shared" si="11"/>
        <v>Wrong Item</v>
      </c>
      <c r="Q118" s="4">
        <f t="shared" si="12"/>
        <v>3457.92</v>
      </c>
      <c r="R118">
        <f t="shared" si="13"/>
        <v>2025</v>
      </c>
      <c r="S118" s="4" t="str">
        <f t="shared" si="14"/>
        <v>August</v>
      </c>
      <c r="T118" s="17">
        <f t="shared" si="15"/>
        <v>0</v>
      </c>
      <c r="U118" s="17">
        <f t="shared" si="16"/>
        <v>72.040000000000006</v>
      </c>
      <c r="V118" s="16">
        <f t="shared" si="17"/>
        <v>1</v>
      </c>
      <c r="W118" s="16" t="str">
        <f t="shared" si="18"/>
        <v>No Size</v>
      </c>
      <c r="X118" s="16" t="str" cm="1">
        <f t="array" ref="X118">_xlfn.IFS(K118 &lt; 10, "Need to Restock", K118 &lt; 20, "Low Stock", K118 &lt; 30, "Stock OK", K118 &gt;= 30, "High Stock")</f>
        <v>High Stock</v>
      </c>
      <c r="Y118" s="16" t="str" cm="1">
        <f t="array" ref="Y118">_xlfn.IFS(K118 &lt;= 15, "Fast Moving", K118 &lt;= 35, "Moderate Moving", K118 &gt; 35, "Slow Moving")</f>
        <v>Slow Moving</v>
      </c>
      <c r="Z118" s="16" t="str" cm="1">
        <f t="array" ref="Z118">_xlfn.IFS(M118=5, "Highly Satisfied", M118&gt;=4, "Very Satisfied", M118&gt;=3, "Satisfied", M118&gt;=2, "Neutral", M118&lt;2, "Dissatisfied")</f>
        <v>Satisfied</v>
      </c>
      <c r="AA118" s="16" t="str">
        <f t="shared" si="19"/>
        <v>Cheap Value</v>
      </c>
      <c r="AB118" s="16" t="str" cm="1">
        <f t="array" ref="AB118">_xlfn.IFS(OR(C118="Zara", C118="Mango"), "Luxury Brand", OR(C118="Gap", C118="Forever21"), "Budget Brand", TRUE, "Mid-Market")</f>
        <v>Mid-Market</v>
      </c>
    </row>
    <row r="119" spans="1:28" x14ac:dyDescent="0.35">
      <c r="A119" t="s">
        <v>170</v>
      </c>
      <c r="B119" t="s">
        <v>40</v>
      </c>
      <c r="C119" t="s">
        <v>14</v>
      </c>
      <c r="D119" t="s">
        <v>15</v>
      </c>
      <c r="E119" t="s">
        <v>56</v>
      </c>
      <c r="F119" t="s">
        <v>62</v>
      </c>
      <c r="G119" s="4">
        <v>133.82</v>
      </c>
      <c r="H119">
        <v>0</v>
      </c>
      <c r="I119" s="3">
        <v>133.82</v>
      </c>
      <c r="J119" s="1">
        <v>45621</v>
      </c>
      <c r="K119">
        <v>12</v>
      </c>
      <c r="L119">
        <v>1.7</v>
      </c>
      <c r="M119">
        <f t="shared" si="10"/>
        <v>1.7</v>
      </c>
      <c r="N119" t="b">
        <v>0</v>
      </c>
      <c r="O119" t="s">
        <v>2229</v>
      </c>
      <c r="P119" t="str">
        <f t="shared" si="11"/>
        <v>No Return</v>
      </c>
      <c r="Q119" s="4">
        <f t="shared" si="12"/>
        <v>1605.84</v>
      </c>
      <c r="R119">
        <f t="shared" si="13"/>
        <v>2024</v>
      </c>
      <c r="S119" s="4" t="str">
        <f t="shared" si="14"/>
        <v>November</v>
      </c>
      <c r="T119" s="17">
        <f t="shared" si="15"/>
        <v>0</v>
      </c>
      <c r="U119" s="17">
        <f t="shared" si="16"/>
        <v>133.82</v>
      </c>
      <c r="V119" s="16">
        <f t="shared" si="17"/>
        <v>0</v>
      </c>
      <c r="W119" s="16" t="str">
        <f t="shared" si="18"/>
        <v>M</v>
      </c>
      <c r="X119" s="16" t="str" cm="1">
        <f t="array" ref="X119">_xlfn.IFS(K119 &lt; 10, "Need to Restock", K119 &lt; 20, "Low Stock", K119 &lt; 30, "Stock OK", K119 &gt;= 30, "High Stock")</f>
        <v>Low Stock</v>
      </c>
      <c r="Y119" s="16" t="str" cm="1">
        <f t="array" ref="Y119">_xlfn.IFS(K119 &lt;= 15, "Fast Moving", K119 &lt;= 35, "Moderate Moving", K119 &gt; 35, "Slow Moving")</f>
        <v>Fast Moving</v>
      </c>
      <c r="Z119" s="16" t="str" cm="1">
        <f t="array" ref="Z119">_xlfn.IFS(M119=5, "Highly Satisfied", M119&gt;=4, "Very Satisfied", M119&gt;=3, "Satisfied", M119&gt;=2, "Neutral", M119&lt;2, "Dissatisfied")</f>
        <v>Dissatisfied</v>
      </c>
      <c r="AA119" s="16" t="str">
        <f t="shared" si="19"/>
        <v>High Value</v>
      </c>
      <c r="AB119" s="16" t="str" cm="1">
        <f t="array" ref="AB119">_xlfn.IFS(OR(C119="Zara", C119="Mango"), "Luxury Brand", OR(C119="Gap", C119="Forever21"), "Budget Brand", TRUE, "Mid-Market")</f>
        <v>Luxury Brand</v>
      </c>
    </row>
    <row r="120" spans="1:28" x14ac:dyDescent="0.35">
      <c r="A120" t="s">
        <v>171</v>
      </c>
      <c r="B120" t="s">
        <v>36</v>
      </c>
      <c r="C120" t="s">
        <v>20</v>
      </c>
      <c r="D120" t="s">
        <v>21</v>
      </c>
      <c r="E120" t="s">
        <v>37</v>
      </c>
      <c r="F120" t="s">
        <v>26</v>
      </c>
      <c r="G120" s="4">
        <v>62.93</v>
      </c>
      <c r="H120">
        <v>0</v>
      </c>
      <c r="I120" s="3">
        <v>62.93</v>
      </c>
      <c r="J120" s="1">
        <v>45875</v>
      </c>
      <c r="K120">
        <v>49</v>
      </c>
      <c r="L120" t="s">
        <v>2229</v>
      </c>
      <c r="M120">
        <f t="shared" si="10"/>
        <v>3</v>
      </c>
      <c r="N120" t="b">
        <v>0</v>
      </c>
      <c r="O120" t="s">
        <v>2229</v>
      </c>
      <c r="P120" t="str">
        <f t="shared" si="11"/>
        <v>No Return</v>
      </c>
      <c r="Q120" s="4">
        <f t="shared" si="12"/>
        <v>3083.57</v>
      </c>
      <c r="R120">
        <f t="shared" si="13"/>
        <v>2025</v>
      </c>
      <c r="S120" s="4" t="str">
        <f t="shared" si="14"/>
        <v>August</v>
      </c>
      <c r="T120" s="17">
        <f t="shared" si="15"/>
        <v>0</v>
      </c>
      <c r="U120" s="17">
        <f t="shared" si="16"/>
        <v>62.93</v>
      </c>
      <c r="V120" s="16">
        <f t="shared" si="17"/>
        <v>0</v>
      </c>
      <c r="W120" s="16" t="str">
        <f t="shared" si="18"/>
        <v>S</v>
      </c>
      <c r="X120" s="16" t="str" cm="1">
        <f t="array" ref="X120">_xlfn.IFS(K120 &lt; 10, "Need to Restock", K120 &lt; 20, "Low Stock", K120 &lt; 30, "Stock OK", K120 &gt;= 30, "High Stock")</f>
        <v>High Stock</v>
      </c>
      <c r="Y120" s="16" t="str" cm="1">
        <f t="array" ref="Y120">_xlfn.IFS(K120 &lt;= 15, "Fast Moving", K120 &lt;= 35, "Moderate Moving", K120 &gt; 35, "Slow Moving")</f>
        <v>Slow Moving</v>
      </c>
      <c r="Z120" s="16" t="str" cm="1">
        <f t="array" ref="Z120">_xlfn.IFS(M120=5, "Highly Satisfied", M120&gt;=4, "Very Satisfied", M120&gt;=3, "Satisfied", M120&gt;=2, "Neutral", M120&lt;2, "Dissatisfied")</f>
        <v>Satisfied</v>
      </c>
      <c r="AA120" s="16" t="str">
        <f t="shared" si="19"/>
        <v>Cheap Value</v>
      </c>
      <c r="AB120" s="16" t="str" cm="1">
        <f t="array" ref="AB120">_xlfn.IFS(OR(C120="Zara", C120="Mango"), "Luxury Brand", OR(C120="Gap", C120="Forever21"), "Budget Brand", TRUE, "Mid-Market")</f>
        <v>Mid-Market</v>
      </c>
    </row>
    <row r="121" spans="1:28" x14ac:dyDescent="0.35">
      <c r="A121" t="s">
        <v>172</v>
      </c>
      <c r="B121" t="s">
        <v>13</v>
      </c>
      <c r="C121" t="s">
        <v>14</v>
      </c>
      <c r="D121" t="s">
        <v>15</v>
      </c>
      <c r="E121" t="s">
        <v>22</v>
      </c>
      <c r="F121" t="s">
        <v>17</v>
      </c>
      <c r="G121" s="4">
        <v>248.58</v>
      </c>
      <c r="H121">
        <v>0</v>
      </c>
      <c r="I121" s="3">
        <v>248.58</v>
      </c>
      <c r="J121" s="1">
        <v>45842</v>
      </c>
      <c r="K121">
        <v>27</v>
      </c>
      <c r="L121">
        <v>1.5</v>
      </c>
      <c r="M121">
        <f t="shared" si="10"/>
        <v>1.5</v>
      </c>
      <c r="N121" t="b">
        <v>0</v>
      </c>
      <c r="O121" t="s">
        <v>2229</v>
      </c>
      <c r="P121" t="str">
        <f t="shared" si="11"/>
        <v>No Return</v>
      </c>
      <c r="Q121" s="4">
        <f t="shared" si="12"/>
        <v>6711.6600000000008</v>
      </c>
      <c r="R121">
        <f t="shared" si="13"/>
        <v>2025</v>
      </c>
      <c r="S121" s="4" t="str">
        <f t="shared" si="14"/>
        <v>July</v>
      </c>
      <c r="T121" s="17">
        <f t="shared" si="15"/>
        <v>0</v>
      </c>
      <c r="U121" s="17">
        <f t="shared" si="16"/>
        <v>248.58</v>
      </c>
      <c r="V121" s="16">
        <f t="shared" si="17"/>
        <v>0</v>
      </c>
      <c r="W121" s="16" t="str">
        <f t="shared" si="18"/>
        <v>L</v>
      </c>
      <c r="X121" s="16" t="str" cm="1">
        <f t="array" ref="X121">_xlfn.IFS(K121 &lt; 10, "Need to Restock", K121 &lt; 20, "Low Stock", K121 &lt; 30, "Stock OK", K121 &gt;= 30, "High Stock")</f>
        <v>Stock OK</v>
      </c>
      <c r="Y121" s="16" t="str" cm="1">
        <f t="array" ref="Y121">_xlfn.IFS(K121 &lt;= 15, "Fast Moving", K121 &lt;= 35, "Moderate Moving", K121 &gt; 35, "Slow Moving")</f>
        <v>Moderate Moving</v>
      </c>
      <c r="Z121" s="16" t="str" cm="1">
        <f t="array" ref="Z121">_xlfn.IFS(M121=5, "Highly Satisfied", M121&gt;=4, "Very Satisfied", M121&gt;=3, "Satisfied", M121&gt;=2, "Neutral", M121&lt;2, "Dissatisfied")</f>
        <v>Dissatisfied</v>
      </c>
      <c r="AA121" s="16" t="str">
        <f t="shared" si="19"/>
        <v>High Value</v>
      </c>
      <c r="AB121" s="16" t="str" cm="1">
        <f t="array" ref="AB121">_xlfn.IFS(OR(C121="Zara", C121="Mango"), "Luxury Brand", OR(C121="Gap", C121="Forever21"), "Budget Brand", TRUE, "Mid-Market")</f>
        <v>Luxury Brand</v>
      </c>
    </row>
    <row r="122" spans="1:28" x14ac:dyDescent="0.35">
      <c r="A122" t="s">
        <v>173</v>
      </c>
      <c r="B122" t="s">
        <v>28</v>
      </c>
      <c r="C122" t="s">
        <v>20</v>
      </c>
      <c r="D122" t="s">
        <v>32</v>
      </c>
      <c r="E122" t="s">
        <v>47</v>
      </c>
      <c r="F122" t="s">
        <v>62</v>
      </c>
      <c r="G122" s="4">
        <v>61.08</v>
      </c>
      <c r="H122">
        <v>0</v>
      </c>
      <c r="I122" s="3">
        <v>61.08</v>
      </c>
      <c r="J122" s="1">
        <v>45875</v>
      </c>
      <c r="K122">
        <v>27</v>
      </c>
      <c r="L122" t="s">
        <v>2229</v>
      </c>
      <c r="M122">
        <f t="shared" si="10"/>
        <v>3</v>
      </c>
      <c r="N122" t="b">
        <v>1</v>
      </c>
      <c r="O122" t="s">
        <v>113</v>
      </c>
      <c r="P122" t="str">
        <f t="shared" si="11"/>
        <v>Changed Mind</v>
      </c>
      <c r="Q122" s="4">
        <f t="shared" si="12"/>
        <v>1649.1599999999999</v>
      </c>
      <c r="R122">
        <f t="shared" si="13"/>
        <v>2025</v>
      </c>
      <c r="S122" s="4" t="str">
        <f t="shared" si="14"/>
        <v>August</v>
      </c>
      <c r="T122" s="17">
        <f t="shared" si="15"/>
        <v>0</v>
      </c>
      <c r="U122" s="17">
        <f t="shared" si="16"/>
        <v>61.08</v>
      </c>
      <c r="V122" s="16">
        <f t="shared" si="17"/>
        <v>1</v>
      </c>
      <c r="W122" s="16" t="str">
        <f t="shared" si="18"/>
        <v>XXL</v>
      </c>
      <c r="X122" s="16" t="str" cm="1">
        <f t="array" ref="X122">_xlfn.IFS(K122 &lt; 10, "Need to Restock", K122 &lt; 20, "Low Stock", K122 &lt; 30, "Stock OK", K122 &gt;= 30, "High Stock")</f>
        <v>Stock OK</v>
      </c>
      <c r="Y122" s="16" t="str" cm="1">
        <f t="array" ref="Y122">_xlfn.IFS(K122 &lt;= 15, "Fast Moving", K122 &lt;= 35, "Moderate Moving", K122 &gt; 35, "Slow Moving")</f>
        <v>Moderate Moving</v>
      </c>
      <c r="Z122" s="16" t="str" cm="1">
        <f t="array" ref="Z122">_xlfn.IFS(M122=5, "Highly Satisfied", M122&gt;=4, "Very Satisfied", M122&gt;=3, "Satisfied", M122&gt;=2, "Neutral", M122&lt;2, "Dissatisfied")</f>
        <v>Satisfied</v>
      </c>
      <c r="AA122" s="16" t="str">
        <f t="shared" si="19"/>
        <v>Cheap Value</v>
      </c>
      <c r="AB122" s="16" t="str" cm="1">
        <f t="array" ref="AB122">_xlfn.IFS(OR(C122="Zara", C122="Mango"), "Luxury Brand", OR(C122="Gap", C122="Forever21"), "Budget Brand", TRUE, "Mid-Market")</f>
        <v>Mid-Market</v>
      </c>
    </row>
    <row r="123" spans="1:28" x14ac:dyDescent="0.35">
      <c r="A123" t="s">
        <v>174</v>
      </c>
      <c r="B123" t="s">
        <v>36</v>
      </c>
      <c r="C123" t="s">
        <v>59</v>
      </c>
      <c r="D123" t="s">
        <v>21</v>
      </c>
      <c r="E123" t="s">
        <v>37</v>
      </c>
      <c r="F123" t="s">
        <v>17</v>
      </c>
      <c r="G123" s="4">
        <v>109.12</v>
      </c>
      <c r="H123">
        <v>0</v>
      </c>
      <c r="I123" s="3">
        <v>109.12</v>
      </c>
      <c r="J123" s="1">
        <v>45875</v>
      </c>
      <c r="K123">
        <v>34</v>
      </c>
      <c r="L123" t="s">
        <v>2229</v>
      </c>
      <c r="M123">
        <f t="shared" si="10"/>
        <v>3</v>
      </c>
      <c r="N123" t="b">
        <v>0</v>
      </c>
      <c r="O123" t="s">
        <v>2229</v>
      </c>
      <c r="P123" t="str">
        <f t="shared" si="11"/>
        <v>No Return</v>
      </c>
      <c r="Q123" s="4">
        <f t="shared" si="12"/>
        <v>3710.08</v>
      </c>
      <c r="R123">
        <f t="shared" si="13"/>
        <v>2025</v>
      </c>
      <c r="S123" s="4" t="str">
        <f t="shared" si="14"/>
        <v>August</v>
      </c>
      <c r="T123" s="17">
        <f t="shared" si="15"/>
        <v>0</v>
      </c>
      <c r="U123" s="17">
        <f t="shared" si="16"/>
        <v>109.12</v>
      </c>
      <c r="V123" s="16">
        <f t="shared" si="17"/>
        <v>0</v>
      </c>
      <c r="W123" s="16" t="str">
        <f t="shared" si="18"/>
        <v>S</v>
      </c>
      <c r="X123" s="16" t="str" cm="1">
        <f t="array" ref="X123">_xlfn.IFS(K123 &lt; 10, "Need to Restock", K123 &lt; 20, "Low Stock", K123 &lt; 30, "Stock OK", K123 &gt;= 30, "High Stock")</f>
        <v>High Stock</v>
      </c>
      <c r="Y123" s="16" t="str" cm="1">
        <f t="array" ref="Y123">_xlfn.IFS(K123 &lt;= 15, "Fast Moving", K123 &lt;= 35, "Moderate Moving", K123 &gt; 35, "Slow Moving")</f>
        <v>Moderate Moving</v>
      </c>
      <c r="Z123" s="16" t="str" cm="1">
        <f t="array" ref="Z123">_xlfn.IFS(M123=5, "Highly Satisfied", M123&gt;=4, "Very Satisfied", M123&gt;=3, "Satisfied", M123&gt;=2, "Neutral", M123&lt;2, "Dissatisfied")</f>
        <v>Satisfied</v>
      </c>
      <c r="AA123" s="16" t="str">
        <f t="shared" si="19"/>
        <v>High Value</v>
      </c>
      <c r="AB123" s="16" t="str" cm="1">
        <f t="array" ref="AB123">_xlfn.IFS(OR(C123="Zara", C123="Mango"), "Luxury Brand", OR(C123="Gap", C123="Forever21"), "Budget Brand", TRUE, "Mid-Market")</f>
        <v>Budget Brand</v>
      </c>
    </row>
    <row r="124" spans="1:28" x14ac:dyDescent="0.35">
      <c r="A124" t="s">
        <v>175</v>
      </c>
      <c r="B124" t="s">
        <v>13</v>
      </c>
      <c r="C124" t="s">
        <v>14</v>
      </c>
      <c r="D124" t="s">
        <v>21</v>
      </c>
      <c r="E124" t="s">
        <v>47</v>
      </c>
      <c r="F124" t="s">
        <v>64</v>
      </c>
      <c r="G124" s="4">
        <v>82.91</v>
      </c>
      <c r="H124">
        <v>45.9</v>
      </c>
      <c r="I124" s="3">
        <v>44.85</v>
      </c>
      <c r="J124" s="1">
        <v>45875</v>
      </c>
      <c r="K124">
        <v>24</v>
      </c>
      <c r="L124" t="s">
        <v>2229</v>
      </c>
      <c r="M124">
        <f t="shared" si="10"/>
        <v>3</v>
      </c>
      <c r="N124" t="b">
        <v>1</v>
      </c>
      <c r="O124" t="s">
        <v>81</v>
      </c>
      <c r="P124" t="str">
        <f t="shared" si="11"/>
        <v>Quality Issue</v>
      </c>
      <c r="Q124" s="4">
        <f t="shared" si="12"/>
        <v>1076.50344</v>
      </c>
      <c r="R124">
        <f t="shared" si="13"/>
        <v>2025</v>
      </c>
      <c r="S124" s="4" t="str">
        <f t="shared" si="14"/>
        <v>August</v>
      </c>
      <c r="T124" s="17">
        <f t="shared" si="15"/>
        <v>38.055689999999998</v>
      </c>
      <c r="U124" s="17">
        <f t="shared" si="16"/>
        <v>44.854309999999998</v>
      </c>
      <c r="V124" s="16">
        <f t="shared" si="17"/>
        <v>1</v>
      </c>
      <c r="W124" s="16" t="str">
        <f t="shared" si="18"/>
        <v>XXL</v>
      </c>
      <c r="X124" s="16" t="str" cm="1">
        <f t="array" ref="X124">_xlfn.IFS(K124 &lt; 10, "Need to Restock", K124 &lt; 20, "Low Stock", K124 &lt; 30, "Stock OK", K124 &gt;= 30, "High Stock")</f>
        <v>Stock OK</v>
      </c>
      <c r="Y124" s="16" t="str" cm="1">
        <f t="array" ref="Y124">_xlfn.IFS(K124 &lt;= 15, "Fast Moving", K124 &lt;= 35, "Moderate Moving", K124 &gt; 35, "Slow Moving")</f>
        <v>Moderate Moving</v>
      </c>
      <c r="Z124" s="16" t="str" cm="1">
        <f t="array" ref="Z124">_xlfn.IFS(M124=5, "Highly Satisfied", M124&gt;=4, "Very Satisfied", M124&gt;=3, "Satisfied", M124&gt;=2, "Neutral", M124&lt;2, "Dissatisfied")</f>
        <v>Satisfied</v>
      </c>
      <c r="AA124" s="16" t="str">
        <f t="shared" si="19"/>
        <v>Cheap Value</v>
      </c>
      <c r="AB124" s="16" t="str" cm="1">
        <f t="array" ref="AB124">_xlfn.IFS(OR(C124="Zara", C124="Mango"), "Luxury Brand", OR(C124="Gap", C124="Forever21"), "Budget Brand", TRUE, "Mid-Market")</f>
        <v>Luxury Brand</v>
      </c>
    </row>
    <row r="125" spans="1:28" x14ac:dyDescent="0.35">
      <c r="A125" t="s">
        <v>176</v>
      </c>
      <c r="B125" t="s">
        <v>28</v>
      </c>
      <c r="C125" t="s">
        <v>46</v>
      </c>
      <c r="D125" t="s">
        <v>60</v>
      </c>
      <c r="E125" t="s">
        <v>53</v>
      </c>
      <c r="F125" t="s">
        <v>64</v>
      </c>
      <c r="G125" s="4">
        <v>113.53</v>
      </c>
      <c r="H125">
        <v>10.9</v>
      </c>
      <c r="I125" s="3">
        <v>101.16</v>
      </c>
      <c r="J125" s="1">
        <v>45875</v>
      </c>
      <c r="K125">
        <v>40</v>
      </c>
      <c r="L125">
        <v>2.8</v>
      </c>
      <c r="M125">
        <f t="shared" si="10"/>
        <v>2.8</v>
      </c>
      <c r="N125" t="b">
        <v>0</v>
      </c>
      <c r="O125" t="s">
        <v>2229</v>
      </c>
      <c r="P125" t="str">
        <f t="shared" si="11"/>
        <v>No Return</v>
      </c>
      <c r="Q125" s="4">
        <f t="shared" si="12"/>
        <v>4046.2092000000002</v>
      </c>
      <c r="R125">
        <f t="shared" si="13"/>
        <v>2025</v>
      </c>
      <c r="S125" s="4" t="str">
        <f t="shared" si="14"/>
        <v>August</v>
      </c>
      <c r="T125" s="17">
        <f t="shared" si="15"/>
        <v>12.37477</v>
      </c>
      <c r="U125" s="17">
        <f t="shared" si="16"/>
        <v>101.15523</v>
      </c>
      <c r="V125" s="16">
        <f t="shared" si="17"/>
        <v>0</v>
      </c>
      <c r="W125" s="16" t="str">
        <f t="shared" si="18"/>
        <v>XS</v>
      </c>
      <c r="X125" s="16" t="str" cm="1">
        <f t="array" ref="X125">_xlfn.IFS(K125 &lt; 10, "Need to Restock", K125 &lt; 20, "Low Stock", K125 &lt; 30, "Stock OK", K125 &gt;= 30, "High Stock")</f>
        <v>High Stock</v>
      </c>
      <c r="Y125" s="16" t="str" cm="1">
        <f t="array" ref="Y125">_xlfn.IFS(K125 &lt;= 15, "Fast Moving", K125 &lt;= 35, "Moderate Moving", K125 &gt; 35, "Slow Moving")</f>
        <v>Slow Moving</v>
      </c>
      <c r="Z125" s="16" t="str" cm="1">
        <f t="array" ref="Z125">_xlfn.IFS(M125=5, "Highly Satisfied", M125&gt;=4, "Very Satisfied", M125&gt;=3, "Satisfied", M125&gt;=2, "Neutral", M125&lt;2, "Dissatisfied")</f>
        <v>Neutral</v>
      </c>
      <c r="AA125" s="16" t="str">
        <f t="shared" si="19"/>
        <v>High Value</v>
      </c>
      <c r="AB125" s="16" t="str" cm="1">
        <f t="array" ref="AB125">_xlfn.IFS(OR(C125="Zara", C125="Mango"), "Luxury Brand", OR(C125="Gap", C125="Forever21"), "Budget Brand", TRUE, "Mid-Market")</f>
        <v>Mid-Market</v>
      </c>
    </row>
    <row r="126" spans="1:28" x14ac:dyDescent="0.35">
      <c r="A126" t="s">
        <v>177</v>
      </c>
      <c r="B126" t="s">
        <v>25</v>
      </c>
      <c r="C126" t="s">
        <v>20</v>
      </c>
      <c r="D126" t="s">
        <v>21</v>
      </c>
      <c r="E126" t="s">
        <v>2229</v>
      </c>
      <c r="F126" t="s">
        <v>68</v>
      </c>
      <c r="G126" s="4">
        <v>38.89</v>
      </c>
      <c r="H126">
        <v>51.5</v>
      </c>
      <c r="I126" s="3">
        <v>18.86</v>
      </c>
      <c r="J126" s="1">
        <v>45875</v>
      </c>
      <c r="K126">
        <v>28</v>
      </c>
      <c r="L126">
        <v>4.3</v>
      </c>
      <c r="M126">
        <f t="shared" si="10"/>
        <v>4.3</v>
      </c>
      <c r="N126" t="b">
        <v>0</v>
      </c>
      <c r="O126" t="s">
        <v>2229</v>
      </c>
      <c r="P126" t="str">
        <f t="shared" si="11"/>
        <v>No Return</v>
      </c>
      <c r="Q126" s="4">
        <f t="shared" si="12"/>
        <v>528.12620000000004</v>
      </c>
      <c r="R126">
        <f t="shared" si="13"/>
        <v>2025</v>
      </c>
      <c r="S126" s="4" t="str">
        <f t="shared" si="14"/>
        <v>August</v>
      </c>
      <c r="T126" s="17">
        <f t="shared" si="15"/>
        <v>20.02835</v>
      </c>
      <c r="U126" s="17">
        <f t="shared" si="16"/>
        <v>18.861650000000001</v>
      </c>
      <c r="V126" s="16">
        <f t="shared" si="17"/>
        <v>0</v>
      </c>
      <c r="W126" s="16" t="str">
        <f t="shared" si="18"/>
        <v>No Size</v>
      </c>
      <c r="X126" s="16" t="str" cm="1">
        <f t="array" ref="X126">_xlfn.IFS(K126 &lt; 10, "Need to Restock", K126 &lt; 20, "Low Stock", K126 &lt; 30, "Stock OK", K126 &gt;= 30, "High Stock")</f>
        <v>Stock OK</v>
      </c>
      <c r="Y126" s="16" t="str" cm="1">
        <f t="array" ref="Y126">_xlfn.IFS(K126 &lt;= 15, "Fast Moving", K126 &lt;= 35, "Moderate Moving", K126 &gt; 35, "Slow Moving")</f>
        <v>Moderate Moving</v>
      </c>
      <c r="Z126" s="16" t="str" cm="1">
        <f t="array" ref="Z126">_xlfn.IFS(M126=5, "Highly Satisfied", M126&gt;=4, "Very Satisfied", M126&gt;=3, "Satisfied", M126&gt;=2, "Neutral", M126&lt;2, "Dissatisfied")</f>
        <v>Very Satisfied</v>
      </c>
      <c r="AA126" s="16" t="str">
        <f t="shared" si="19"/>
        <v>Cheap Value</v>
      </c>
      <c r="AB126" s="16" t="str" cm="1">
        <f t="array" ref="AB126">_xlfn.IFS(OR(C126="Zara", C126="Mango"), "Luxury Brand", OR(C126="Gap", C126="Forever21"), "Budget Brand", TRUE, "Mid-Market")</f>
        <v>Mid-Market</v>
      </c>
    </row>
    <row r="127" spans="1:28" x14ac:dyDescent="0.35">
      <c r="A127" t="s">
        <v>178</v>
      </c>
      <c r="B127" t="s">
        <v>40</v>
      </c>
      <c r="C127" t="s">
        <v>59</v>
      </c>
      <c r="D127" t="s">
        <v>15</v>
      </c>
      <c r="E127" t="s">
        <v>47</v>
      </c>
      <c r="F127" t="s">
        <v>26</v>
      </c>
      <c r="G127" s="4">
        <v>53.01</v>
      </c>
      <c r="H127">
        <v>45.9</v>
      </c>
      <c r="I127" s="3">
        <v>28.68</v>
      </c>
      <c r="J127" s="1">
        <v>45671</v>
      </c>
      <c r="K127">
        <v>37</v>
      </c>
      <c r="L127">
        <v>3.7</v>
      </c>
      <c r="M127">
        <f t="shared" si="10"/>
        <v>3.7</v>
      </c>
      <c r="N127" t="b">
        <v>0</v>
      </c>
      <c r="O127" t="s">
        <v>2229</v>
      </c>
      <c r="P127" t="str">
        <f t="shared" si="11"/>
        <v>No Return</v>
      </c>
      <c r="Q127" s="4">
        <f t="shared" si="12"/>
        <v>1061.1011699999999</v>
      </c>
      <c r="R127">
        <f t="shared" si="13"/>
        <v>2025</v>
      </c>
      <c r="S127" s="4" t="str">
        <f t="shared" si="14"/>
        <v>January</v>
      </c>
      <c r="T127" s="17">
        <f t="shared" si="15"/>
        <v>24.331589999999998</v>
      </c>
      <c r="U127" s="17">
        <f t="shared" si="16"/>
        <v>28.67841</v>
      </c>
      <c r="V127" s="16">
        <f t="shared" si="17"/>
        <v>0</v>
      </c>
      <c r="W127" s="16" t="str">
        <f t="shared" si="18"/>
        <v>XXL</v>
      </c>
      <c r="X127" s="16" t="str" cm="1">
        <f t="array" ref="X127">_xlfn.IFS(K127 &lt; 10, "Need to Restock", K127 &lt; 20, "Low Stock", K127 &lt; 30, "Stock OK", K127 &gt;= 30, "High Stock")</f>
        <v>High Stock</v>
      </c>
      <c r="Y127" s="16" t="str" cm="1">
        <f t="array" ref="Y127">_xlfn.IFS(K127 &lt;= 15, "Fast Moving", K127 &lt;= 35, "Moderate Moving", K127 &gt; 35, "Slow Moving")</f>
        <v>Slow Moving</v>
      </c>
      <c r="Z127" s="16" t="str" cm="1">
        <f t="array" ref="Z127">_xlfn.IFS(M127=5, "Highly Satisfied", M127&gt;=4, "Very Satisfied", M127&gt;=3, "Satisfied", M127&gt;=2, "Neutral", M127&lt;2, "Dissatisfied")</f>
        <v>Satisfied</v>
      </c>
      <c r="AA127" s="16" t="str">
        <f t="shared" si="19"/>
        <v>Cheap Value</v>
      </c>
      <c r="AB127" s="16" t="str" cm="1">
        <f t="array" ref="AB127">_xlfn.IFS(OR(C127="Zara", C127="Mango"), "Luxury Brand", OR(C127="Gap", C127="Forever21"), "Budget Brand", TRUE, "Mid-Market")</f>
        <v>Budget Brand</v>
      </c>
    </row>
    <row r="128" spans="1:28" x14ac:dyDescent="0.35">
      <c r="A128" t="s">
        <v>179</v>
      </c>
      <c r="B128" t="s">
        <v>28</v>
      </c>
      <c r="C128" t="s">
        <v>51</v>
      </c>
      <c r="D128" t="s">
        <v>15</v>
      </c>
      <c r="E128" t="s">
        <v>47</v>
      </c>
      <c r="F128" t="s">
        <v>42</v>
      </c>
      <c r="G128" s="4">
        <v>81.64</v>
      </c>
      <c r="H128">
        <v>0</v>
      </c>
      <c r="I128" s="3">
        <v>81.64</v>
      </c>
      <c r="J128" s="1">
        <v>45632</v>
      </c>
      <c r="K128">
        <v>50</v>
      </c>
      <c r="L128">
        <v>1.1000000000000001</v>
      </c>
      <c r="M128">
        <f t="shared" si="10"/>
        <v>1.1000000000000001</v>
      </c>
      <c r="N128" t="b">
        <v>0</v>
      </c>
      <c r="O128" t="s">
        <v>2229</v>
      </c>
      <c r="P128" t="str">
        <f t="shared" si="11"/>
        <v>No Return</v>
      </c>
      <c r="Q128" s="4">
        <f t="shared" si="12"/>
        <v>4082</v>
      </c>
      <c r="R128">
        <f t="shared" si="13"/>
        <v>2024</v>
      </c>
      <c r="S128" s="4" t="str">
        <f t="shared" si="14"/>
        <v>December</v>
      </c>
      <c r="T128" s="17">
        <f t="shared" si="15"/>
        <v>0</v>
      </c>
      <c r="U128" s="17">
        <f t="shared" si="16"/>
        <v>81.64</v>
      </c>
      <c r="V128" s="16">
        <f t="shared" si="17"/>
        <v>0</v>
      </c>
      <c r="W128" s="16" t="str">
        <f t="shared" si="18"/>
        <v>XXL</v>
      </c>
      <c r="X128" s="16" t="str" cm="1">
        <f t="array" ref="X128">_xlfn.IFS(K128 &lt; 10, "Need to Restock", K128 &lt; 20, "Low Stock", K128 &lt; 30, "Stock OK", K128 &gt;= 30, "High Stock")</f>
        <v>High Stock</v>
      </c>
      <c r="Y128" s="16" t="str" cm="1">
        <f t="array" ref="Y128">_xlfn.IFS(K128 &lt;= 15, "Fast Moving", K128 &lt;= 35, "Moderate Moving", K128 &gt; 35, "Slow Moving")</f>
        <v>Slow Moving</v>
      </c>
      <c r="Z128" s="16" t="str" cm="1">
        <f t="array" ref="Z128">_xlfn.IFS(M128=5, "Highly Satisfied", M128&gt;=4, "Very Satisfied", M128&gt;=3, "Satisfied", M128&gt;=2, "Neutral", M128&lt;2, "Dissatisfied")</f>
        <v>Dissatisfied</v>
      </c>
      <c r="AA128" s="16" t="str">
        <f t="shared" si="19"/>
        <v>High Value</v>
      </c>
      <c r="AB128" s="16" t="str" cm="1">
        <f t="array" ref="AB128">_xlfn.IFS(OR(C128="Zara", C128="Mango"), "Luxury Brand", OR(C128="Gap", C128="Forever21"), "Budget Brand", TRUE, "Mid-Market")</f>
        <v>Mid-Market</v>
      </c>
    </row>
    <row r="129" spans="1:28" x14ac:dyDescent="0.35">
      <c r="A129" t="s">
        <v>180</v>
      </c>
      <c r="B129" t="s">
        <v>28</v>
      </c>
      <c r="C129" t="s">
        <v>51</v>
      </c>
      <c r="D129" t="s">
        <v>15</v>
      </c>
      <c r="E129" t="s">
        <v>47</v>
      </c>
      <c r="F129" t="s">
        <v>33</v>
      </c>
      <c r="G129" s="4">
        <v>125.24</v>
      </c>
      <c r="H129">
        <v>21.5</v>
      </c>
      <c r="I129" s="3">
        <v>98.31</v>
      </c>
      <c r="J129" s="1">
        <v>45541</v>
      </c>
      <c r="K129">
        <v>7</v>
      </c>
      <c r="L129">
        <v>2.9</v>
      </c>
      <c r="M129">
        <f t="shared" si="10"/>
        <v>2.9</v>
      </c>
      <c r="N129" t="b">
        <v>0</v>
      </c>
      <c r="O129" t="s">
        <v>2229</v>
      </c>
      <c r="P129" t="str">
        <f t="shared" si="11"/>
        <v>No Return</v>
      </c>
      <c r="Q129" s="4">
        <f t="shared" si="12"/>
        <v>688.19380000000001</v>
      </c>
      <c r="R129">
        <f t="shared" si="13"/>
        <v>2024</v>
      </c>
      <c r="S129" s="4" t="str">
        <f t="shared" si="14"/>
        <v>September</v>
      </c>
      <c r="T129" s="17">
        <f t="shared" si="15"/>
        <v>26.926599999999997</v>
      </c>
      <c r="U129" s="17">
        <f t="shared" si="16"/>
        <v>98.313400000000001</v>
      </c>
      <c r="V129" s="16">
        <f t="shared" si="17"/>
        <v>0</v>
      </c>
      <c r="W129" s="16" t="str">
        <f t="shared" si="18"/>
        <v>XXL</v>
      </c>
      <c r="X129" s="16" t="str" cm="1">
        <f t="array" ref="X129">_xlfn.IFS(K129 &lt; 10, "Need to Restock", K129 &lt; 20, "Low Stock", K129 &lt; 30, "Stock OK", K129 &gt;= 30, "High Stock")</f>
        <v>Need to Restock</v>
      </c>
      <c r="Y129" s="16" t="str" cm="1">
        <f t="array" ref="Y129">_xlfn.IFS(K129 &lt;= 15, "Fast Moving", K129 &lt;= 35, "Moderate Moving", K129 &gt; 35, "Slow Moving")</f>
        <v>Fast Moving</v>
      </c>
      <c r="Z129" s="16" t="str" cm="1">
        <f t="array" ref="Z129">_xlfn.IFS(M129=5, "Highly Satisfied", M129&gt;=4, "Very Satisfied", M129&gt;=3, "Satisfied", M129&gt;=2, "Neutral", M129&lt;2, "Dissatisfied")</f>
        <v>Neutral</v>
      </c>
      <c r="AA129" s="16" t="str">
        <f t="shared" si="19"/>
        <v>High Value</v>
      </c>
      <c r="AB129" s="16" t="str" cm="1">
        <f t="array" ref="AB129">_xlfn.IFS(OR(C129="Zara", C129="Mango"), "Luxury Brand", OR(C129="Gap", C129="Forever21"), "Budget Brand", TRUE, "Mid-Market")</f>
        <v>Mid-Market</v>
      </c>
    </row>
    <row r="130" spans="1:28" x14ac:dyDescent="0.35">
      <c r="A130" t="s">
        <v>181</v>
      </c>
      <c r="B130" t="s">
        <v>13</v>
      </c>
      <c r="C130" t="s">
        <v>51</v>
      </c>
      <c r="D130" t="s">
        <v>15</v>
      </c>
      <c r="E130" t="s">
        <v>53</v>
      </c>
      <c r="F130" t="s">
        <v>23</v>
      </c>
      <c r="G130" s="4">
        <v>98.61</v>
      </c>
      <c r="H130">
        <v>0</v>
      </c>
      <c r="I130" s="3">
        <v>98.61</v>
      </c>
      <c r="J130" s="1">
        <v>45721</v>
      </c>
      <c r="K130">
        <v>1</v>
      </c>
      <c r="L130">
        <v>2.6</v>
      </c>
      <c r="M130">
        <f t="shared" ref="M130:M193" si="20">IF(L130="null", 3, L130)</f>
        <v>2.6</v>
      </c>
      <c r="N130" t="b">
        <v>0</v>
      </c>
      <c r="O130" t="s">
        <v>2229</v>
      </c>
      <c r="P130" t="str">
        <f t="shared" ref="P130:P193" si="21">IF(O130="null", "No Return", O130)</f>
        <v>No Return</v>
      </c>
      <c r="Q130" s="4">
        <f t="shared" ref="Q130:Q193" si="22">U130 * K130</f>
        <v>98.61</v>
      </c>
      <c r="R130">
        <f t="shared" ref="R130:R193" si="23">YEAR(J130)</f>
        <v>2025</v>
      </c>
      <c r="S130" s="4" t="str">
        <f t="shared" ref="S130:S193" si="24">TEXT(J130, "mmmm")</f>
        <v>March</v>
      </c>
      <c r="T130" s="17">
        <f t="shared" ref="T130:T193" si="25">G130 * (H130 / 100)</f>
        <v>0</v>
      </c>
      <c r="U130" s="17">
        <f t="shared" ref="U130:U193" si="26">G130 * (1 - (H130 / 100))</f>
        <v>98.61</v>
      </c>
      <c r="V130" s="16">
        <f t="shared" ref="V130:V193" si="27">IF(N130=TRUE, 1, 0)</f>
        <v>0</v>
      </c>
      <c r="W130" s="16" t="str">
        <f t="shared" ref="W130:W193" si="28">IF(E130="null", "No Size", E130)</f>
        <v>XS</v>
      </c>
      <c r="X130" s="16" t="str" cm="1">
        <f t="array" ref="X130">_xlfn.IFS(K130 &lt; 10, "Need to Restock", K130 &lt; 20, "Low Stock", K130 &lt; 30, "Stock OK", K130 &gt;= 30, "High Stock")</f>
        <v>Need to Restock</v>
      </c>
      <c r="Y130" s="16" t="str" cm="1">
        <f t="array" ref="Y130">_xlfn.IFS(K130 &lt;= 15, "Fast Moving", K130 &lt;= 35, "Moderate Moving", K130 &gt; 35, "Slow Moving")</f>
        <v>Fast Moving</v>
      </c>
      <c r="Z130" s="16" t="str" cm="1">
        <f t="array" ref="Z130">_xlfn.IFS(M130=5, "Highly Satisfied", M130&gt;=4, "Very Satisfied", M130&gt;=3, "Satisfied", M130&gt;=2, "Neutral", M130&lt;2, "Dissatisfied")</f>
        <v>Neutral</v>
      </c>
      <c r="AA130" s="16" t="str">
        <f t="shared" ref="AA130:AA193" si="29">IF(I130 &gt;= 74.88, "High Value", "Cheap Value")</f>
        <v>High Value</v>
      </c>
      <c r="AB130" s="16" t="str" cm="1">
        <f t="array" ref="AB130">_xlfn.IFS(OR(C130="Zara", C130="Mango"), "Luxury Brand", OR(C130="Gap", C130="Forever21"), "Budget Brand", TRUE, "Mid-Market")</f>
        <v>Mid-Market</v>
      </c>
    </row>
    <row r="131" spans="1:28" x14ac:dyDescent="0.35">
      <c r="A131" t="s">
        <v>182</v>
      </c>
      <c r="B131" t="s">
        <v>28</v>
      </c>
      <c r="C131" t="s">
        <v>59</v>
      </c>
      <c r="D131" t="s">
        <v>32</v>
      </c>
      <c r="E131" t="s">
        <v>53</v>
      </c>
      <c r="F131" t="s">
        <v>42</v>
      </c>
      <c r="G131" s="4">
        <v>77.540000000000006</v>
      </c>
      <c r="H131">
        <v>0</v>
      </c>
      <c r="I131" s="3">
        <v>77.540000000000006</v>
      </c>
      <c r="J131" s="1">
        <v>45875</v>
      </c>
      <c r="K131">
        <v>36</v>
      </c>
      <c r="L131">
        <v>3.4</v>
      </c>
      <c r="M131">
        <f t="shared" si="20"/>
        <v>3.4</v>
      </c>
      <c r="N131" t="b">
        <v>0</v>
      </c>
      <c r="O131" t="s">
        <v>2229</v>
      </c>
      <c r="P131" t="str">
        <f t="shared" si="21"/>
        <v>No Return</v>
      </c>
      <c r="Q131" s="4">
        <f t="shared" si="22"/>
        <v>2791.44</v>
      </c>
      <c r="R131">
        <f t="shared" si="23"/>
        <v>2025</v>
      </c>
      <c r="S131" s="4" t="str">
        <f t="shared" si="24"/>
        <v>August</v>
      </c>
      <c r="T131" s="17">
        <f t="shared" si="25"/>
        <v>0</v>
      </c>
      <c r="U131" s="17">
        <f t="shared" si="26"/>
        <v>77.540000000000006</v>
      </c>
      <c r="V131" s="16">
        <f t="shared" si="27"/>
        <v>0</v>
      </c>
      <c r="W131" s="16" t="str">
        <f t="shared" si="28"/>
        <v>XS</v>
      </c>
      <c r="X131" s="16" t="str" cm="1">
        <f t="array" ref="X131">_xlfn.IFS(K131 &lt; 10, "Need to Restock", K131 &lt; 20, "Low Stock", K131 &lt; 30, "Stock OK", K131 &gt;= 30, "High Stock")</f>
        <v>High Stock</v>
      </c>
      <c r="Y131" s="16" t="str" cm="1">
        <f t="array" ref="Y131">_xlfn.IFS(K131 &lt;= 15, "Fast Moving", K131 &lt;= 35, "Moderate Moving", K131 &gt; 35, "Slow Moving")</f>
        <v>Slow Moving</v>
      </c>
      <c r="Z131" s="16" t="str" cm="1">
        <f t="array" ref="Z131">_xlfn.IFS(M131=5, "Highly Satisfied", M131&gt;=4, "Very Satisfied", M131&gt;=3, "Satisfied", M131&gt;=2, "Neutral", M131&lt;2, "Dissatisfied")</f>
        <v>Satisfied</v>
      </c>
      <c r="AA131" s="16" t="str">
        <f t="shared" si="29"/>
        <v>High Value</v>
      </c>
      <c r="AB131" s="16" t="str" cm="1">
        <f t="array" ref="AB131">_xlfn.IFS(OR(C131="Zara", C131="Mango"), "Luxury Brand", OR(C131="Gap", C131="Forever21"), "Budget Brand", TRUE, "Mid-Market")</f>
        <v>Budget Brand</v>
      </c>
    </row>
    <row r="132" spans="1:28" x14ac:dyDescent="0.35">
      <c r="A132" t="s">
        <v>183</v>
      </c>
      <c r="B132" t="s">
        <v>40</v>
      </c>
      <c r="C132" t="s">
        <v>30</v>
      </c>
      <c r="D132" t="s">
        <v>15</v>
      </c>
      <c r="E132" t="s">
        <v>16</v>
      </c>
      <c r="F132" t="s">
        <v>64</v>
      </c>
      <c r="G132" s="4">
        <v>79.13</v>
      </c>
      <c r="H132">
        <v>0</v>
      </c>
      <c r="I132" s="3">
        <v>79.13</v>
      </c>
      <c r="J132" s="1">
        <v>45612</v>
      </c>
      <c r="K132">
        <v>11</v>
      </c>
      <c r="L132">
        <v>3.6</v>
      </c>
      <c r="M132">
        <f t="shared" si="20"/>
        <v>3.6</v>
      </c>
      <c r="N132" t="b">
        <v>0</v>
      </c>
      <c r="O132" t="s">
        <v>2229</v>
      </c>
      <c r="P132" t="str">
        <f t="shared" si="21"/>
        <v>No Return</v>
      </c>
      <c r="Q132" s="4">
        <f t="shared" si="22"/>
        <v>870.43</v>
      </c>
      <c r="R132">
        <f t="shared" si="23"/>
        <v>2024</v>
      </c>
      <c r="S132" s="4" t="str">
        <f t="shared" si="24"/>
        <v>November</v>
      </c>
      <c r="T132" s="17">
        <f t="shared" si="25"/>
        <v>0</v>
      </c>
      <c r="U132" s="17">
        <f t="shared" si="26"/>
        <v>79.13</v>
      </c>
      <c r="V132" s="16">
        <f t="shared" si="27"/>
        <v>0</v>
      </c>
      <c r="W132" s="16" t="str">
        <f t="shared" si="28"/>
        <v>XL</v>
      </c>
      <c r="X132" s="16" t="str" cm="1">
        <f t="array" ref="X132">_xlfn.IFS(K132 &lt; 10, "Need to Restock", K132 &lt; 20, "Low Stock", K132 &lt; 30, "Stock OK", K132 &gt;= 30, "High Stock")</f>
        <v>Low Stock</v>
      </c>
      <c r="Y132" s="16" t="str" cm="1">
        <f t="array" ref="Y132">_xlfn.IFS(K132 &lt;= 15, "Fast Moving", K132 &lt;= 35, "Moderate Moving", K132 &gt; 35, "Slow Moving")</f>
        <v>Fast Moving</v>
      </c>
      <c r="Z132" s="16" t="str" cm="1">
        <f t="array" ref="Z132">_xlfn.IFS(M132=5, "Highly Satisfied", M132&gt;=4, "Very Satisfied", M132&gt;=3, "Satisfied", M132&gt;=2, "Neutral", M132&lt;2, "Dissatisfied")</f>
        <v>Satisfied</v>
      </c>
      <c r="AA132" s="16" t="str">
        <f t="shared" si="29"/>
        <v>High Value</v>
      </c>
      <c r="AB132" s="16" t="str" cm="1">
        <f t="array" ref="AB132">_xlfn.IFS(OR(C132="Zara", C132="Mango"), "Luxury Brand", OR(C132="Gap", C132="Forever21"), "Budget Brand", TRUE, "Mid-Market")</f>
        <v>Mid-Market</v>
      </c>
    </row>
    <row r="133" spans="1:28" x14ac:dyDescent="0.35">
      <c r="A133" t="s">
        <v>184</v>
      </c>
      <c r="B133" t="s">
        <v>36</v>
      </c>
      <c r="C133" t="s">
        <v>41</v>
      </c>
      <c r="D133" t="s">
        <v>15</v>
      </c>
      <c r="E133" t="s">
        <v>37</v>
      </c>
      <c r="F133" t="s">
        <v>44</v>
      </c>
      <c r="G133" s="4">
        <v>96.11</v>
      </c>
      <c r="H133">
        <v>0</v>
      </c>
      <c r="I133" s="3">
        <v>96.11</v>
      </c>
      <c r="J133" s="1">
        <v>45759</v>
      </c>
      <c r="K133">
        <v>13</v>
      </c>
      <c r="L133">
        <v>4.2</v>
      </c>
      <c r="M133">
        <f t="shared" si="20"/>
        <v>4.2</v>
      </c>
      <c r="N133" t="b">
        <v>0</v>
      </c>
      <c r="O133" t="s">
        <v>2229</v>
      </c>
      <c r="P133" t="str">
        <f t="shared" si="21"/>
        <v>No Return</v>
      </c>
      <c r="Q133" s="4">
        <f t="shared" si="22"/>
        <v>1249.43</v>
      </c>
      <c r="R133">
        <f t="shared" si="23"/>
        <v>2025</v>
      </c>
      <c r="S133" s="4" t="str">
        <f t="shared" si="24"/>
        <v>April</v>
      </c>
      <c r="T133" s="17">
        <f t="shared" si="25"/>
        <v>0</v>
      </c>
      <c r="U133" s="17">
        <f t="shared" si="26"/>
        <v>96.11</v>
      </c>
      <c r="V133" s="16">
        <f t="shared" si="27"/>
        <v>0</v>
      </c>
      <c r="W133" s="16" t="str">
        <f t="shared" si="28"/>
        <v>S</v>
      </c>
      <c r="X133" s="16" t="str" cm="1">
        <f t="array" ref="X133">_xlfn.IFS(K133 &lt; 10, "Need to Restock", K133 &lt; 20, "Low Stock", K133 &lt; 30, "Stock OK", K133 &gt;= 30, "High Stock")</f>
        <v>Low Stock</v>
      </c>
      <c r="Y133" s="16" t="str" cm="1">
        <f t="array" ref="Y133">_xlfn.IFS(K133 &lt;= 15, "Fast Moving", K133 &lt;= 35, "Moderate Moving", K133 &gt; 35, "Slow Moving")</f>
        <v>Fast Moving</v>
      </c>
      <c r="Z133" s="16" t="str" cm="1">
        <f t="array" ref="Z133">_xlfn.IFS(M133=5, "Highly Satisfied", M133&gt;=4, "Very Satisfied", M133&gt;=3, "Satisfied", M133&gt;=2, "Neutral", M133&lt;2, "Dissatisfied")</f>
        <v>Very Satisfied</v>
      </c>
      <c r="AA133" s="16" t="str">
        <f t="shared" si="29"/>
        <v>High Value</v>
      </c>
      <c r="AB133" s="16" t="str" cm="1">
        <f t="array" ref="AB133">_xlfn.IFS(OR(C133="Zara", C133="Mango"), "Luxury Brand", OR(C133="Gap", C133="Forever21"), "Budget Brand", TRUE, "Mid-Market")</f>
        <v>Luxury Brand</v>
      </c>
    </row>
    <row r="134" spans="1:28" x14ac:dyDescent="0.35">
      <c r="A134" t="s">
        <v>185</v>
      </c>
      <c r="B134" t="s">
        <v>19</v>
      </c>
      <c r="C134" t="s">
        <v>41</v>
      </c>
      <c r="D134" t="s">
        <v>15</v>
      </c>
      <c r="E134" t="s">
        <v>16</v>
      </c>
      <c r="F134" t="s">
        <v>33</v>
      </c>
      <c r="G134" s="4">
        <v>116.61</v>
      </c>
      <c r="H134">
        <v>0</v>
      </c>
      <c r="I134" s="3">
        <v>116.61</v>
      </c>
      <c r="J134" s="1">
        <v>45600</v>
      </c>
      <c r="K134">
        <v>31</v>
      </c>
      <c r="L134" t="s">
        <v>2229</v>
      </c>
      <c r="M134">
        <f t="shared" si="20"/>
        <v>3</v>
      </c>
      <c r="N134" t="b">
        <v>0</v>
      </c>
      <c r="O134" t="s">
        <v>2229</v>
      </c>
      <c r="P134" t="str">
        <f t="shared" si="21"/>
        <v>No Return</v>
      </c>
      <c r="Q134" s="4">
        <f t="shared" si="22"/>
        <v>3614.91</v>
      </c>
      <c r="R134">
        <f t="shared" si="23"/>
        <v>2024</v>
      </c>
      <c r="S134" s="4" t="str">
        <f t="shared" si="24"/>
        <v>November</v>
      </c>
      <c r="T134" s="17">
        <f t="shared" si="25"/>
        <v>0</v>
      </c>
      <c r="U134" s="17">
        <f t="shared" si="26"/>
        <v>116.61</v>
      </c>
      <c r="V134" s="16">
        <f t="shared" si="27"/>
        <v>0</v>
      </c>
      <c r="W134" s="16" t="str">
        <f t="shared" si="28"/>
        <v>XL</v>
      </c>
      <c r="X134" s="16" t="str" cm="1">
        <f t="array" ref="X134">_xlfn.IFS(K134 &lt; 10, "Need to Restock", K134 &lt; 20, "Low Stock", K134 &lt; 30, "Stock OK", K134 &gt;= 30, "High Stock")</f>
        <v>High Stock</v>
      </c>
      <c r="Y134" s="16" t="str" cm="1">
        <f t="array" ref="Y134">_xlfn.IFS(K134 &lt;= 15, "Fast Moving", K134 &lt;= 35, "Moderate Moving", K134 &gt; 35, "Slow Moving")</f>
        <v>Moderate Moving</v>
      </c>
      <c r="Z134" s="16" t="str" cm="1">
        <f t="array" ref="Z134">_xlfn.IFS(M134=5, "Highly Satisfied", M134&gt;=4, "Very Satisfied", M134&gt;=3, "Satisfied", M134&gt;=2, "Neutral", M134&lt;2, "Dissatisfied")</f>
        <v>Satisfied</v>
      </c>
      <c r="AA134" s="16" t="str">
        <f t="shared" si="29"/>
        <v>High Value</v>
      </c>
      <c r="AB134" s="16" t="str" cm="1">
        <f t="array" ref="AB134">_xlfn.IFS(OR(C134="Zara", C134="Mango"), "Luxury Brand", OR(C134="Gap", C134="Forever21"), "Budget Brand", TRUE, "Mid-Market")</f>
        <v>Luxury Brand</v>
      </c>
    </row>
    <row r="135" spans="1:28" x14ac:dyDescent="0.35">
      <c r="A135" t="s">
        <v>186</v>
      </c>
      <c r="B135" t="s">
        <v>25</v>
      </c>
      <c r="C135" t="s">
        <v>51</v>
      </c>
      <c r="D135" t="s">
        <v>21</v>
      </c>
      <c r="E135" t="s">
        <v>2229</v>
      </c>
      <c r="F135" t="s">
        <v>42</v>
      </c>
      <c r="G135" s="4">
        <v>57.8</v>
      </c>
      <c r="H135">
        <v>27</v>
      </c>
      <c r="I135" s="3">
        <v>42.19</v>
      </c>
      <c r="J135" s="1">
        <v>45875</v>
      </c>
      <c r="K135">
        <v>9</v>
      </c>
      <c r="L135">
        <v>1.8</v>
      </c>
      <c r="M135">
        <f t="shared" si="20"/>
        <v>1.8</v>
      </c>
      <c r="N135" t="b">
        <v>0</v>
      </c>
      <c r="O135" t="s">
        <v>2229</v>
      </c>
      <c r="P135" t="str">
        <f t="shared" si="21"/>
        <v>No Return</v>
      </c>
      <c r="Q135" s="4">
        <f t="shared" si="22"/>
        <v>379.74599999999998</v>
      </c>
      <c r="R135">
        <f t="shared" si="23"/>
        <v>2025</v>
      </c>
      <c r="S135" s="4" t="str">
        <f t="shared" si="24"/>
        <v>August</v>
      </c>
      <c r="T135" s="17">
        <f t="shared" si="25"/>
        <v>15.606</v>
      </c>
      <c r="U135" s="17">
        <f t="shared" si="26"/>
        <v>42.193999999999996</v>
      </c>
      <c r="V135" s="16">
        <f t="shared" si="27"/>
        <v>0</v>
      </c>
      <c r="W135" s="16" t="str">
        <f t="shared" si="28"/>
        <v>No Size</v>
      </c>
      <c r="X135" s="16" t="str" cm="1">
        <f t="array" ref="X135">_xlfn.IFS(K135 &lt; 10, "Need to Restock", K135 &lt; 20, "Low Stock", K135 &lt; 30, "Stock OK", K135 &gt;= 30, "High Stock")</f>
        <v>Need to Restock</v>
      </c>
      <c r="Y135" s="16" t="str" cm="1">
        <f t="array" ref="Y135">_xlfn.IFS(K135 &lt;= 15, "Fast Moving", K135 &lt;= 35, "Moderate Moving", K135 &gt; 35, "Slow Moving")</f>
        <v>Fast Moving</v>
      </c>
      <c r="Z135" s="16" t="str" cm="1">
        <f t="array" ref="Z135">_xlfn.IFS(M135=5, "Highly Satisfied", M135&gt;=4, "Very Satisfied", M135&gt;=3, "Satisfied", M135&gt;=2, "Neutral", M135&lt;2, "Dissatisfied")</f>
        <v>Dissatisfied</v>
      </c>
      <c r="AA135" s="16" t="str">
        <f t="shared" si="29"/>
        <v>Cheap Value</v>
      </c>
      <c r="AB135" s="16" t="str" cm="1">
        <f t="array" ref="AB135">_xlfn.IFS(OR(C135="Zara", C135="Mango"), "Luxury Brand", OR(C135="Gap", C135="Forever21"), "Budget Brand", TRUE, "Mid-Market")</f>
        <v>Mid-Market</v>
      </c>
    </row>
    <row r="136" spans="1:28" x14ac:dyDescent="0.35">
      <c r="A136" t="s">
        <v>187</v>
      </c>
      <c r="B136" t="s">
        <v>19</v>
      </c>
      <c r="C136" t="s">
        <v>46</v>
      </c>
      <c r="D136" t="s">
        <v>15</v>
      </c>
      <c r="E136" t="s">
        <v>37</v>
      </c>
      <c r="F136" t="s">
        <v>33</v>
      </c>
      <c r="G136" s="4">
        <v>110.78</v>
      </c>
      <c r="H136">
        <v>0</v>
      </c>
      <c r="I136" s="3">
        <v>110.78</v>
      </c>
      <c r="J136" s="1">
        <v>45670</v>
      </c>
      <c r="K136">
        <v>9</v>
      </c>
      <c r="L136">
        <v>1.4</v>
      </c>
      <c r="M136">
        <f t="shared" si="20"/>
        <v>1.4</v>
      </c>
      <c r="N136" t="b">
        <v>0</v>
      </c>
      <c r="O136" t="s">
        <v>2229</v>
      </c>
      <c r="P136" t="str">
        <f t="shared" si="21"/>
        <v>No Return</v>
      </c>
      <c r="Q136" s="4">
        <f t="shared" si="22"/>
        <v>997.02</v>
      </c>
      <c r="R136">
        <f t="shared" si="23"/>
        <v>2025</v>
      </c>
      <c r="S136" s="4" t="str">
        <f t="shared" si="24"/>
        <v>January</v>
      </c>
      <c r="T136" s="17">
        <f t="shared" si="25"/>
        <v>0</v>
      </c>
      <c r="U136" s="17">
        <f t="shared" si="26"/>
        <v>110.78</v>
      </c>
      <c r="V136" s="16">
        <f t="shared" si="27"/>
        <v>0</v>
      </c>
      <c r="W136" s="16" t="str">
        <f t="shared" si="28"/>
        <v>S</v>
      </c>
      <c r="X136" s="16" t="str" cm="1">
        <f t="array" ref="X136">_xlfn.IFS(K136 &lt; 10, "Need to Restock", K136 &lt; 20, "Low Stock", K136 &lt; 30, "Stock OK", K136 &gt;= 30, "High Stock")</f>
        <v>Need to Restock</v>
      </c>
      <c r="Y136" s="16" t="str" cm="1">
        <f t="array" ref="Y136">_xlfn.IFS(K136 &lt;= 15, "Fast Moving", K136 &lt;= 35, "Moderate Moving", K136 &gt; 35, "Slow Moving")</f>
        <v>Fast Moving</v>
      </c>
      <c r="Z136" s="16" t="str" cm="1">
        <f t="array" ref="Z136">_xlfn.IFS(M136=5, "Highly Satisfied", M136&gt;=4, "Very Satisfied", M136&gt;=3, "Satisfied", M136&gt;=2, "Neutral", M136&lt;2, "Dissatisfied")</f>
        <v>Dissatisfied</v>
      </c>
      <c r="AA136" s="16" t="str">
        <f t="shared" si="29"/>
        <v>High Value</v>
      </c>
      <c r="AB136" s="16" t="str" cm="1">
        <f t="array" ref="AB136">_xlfn.IFS(OR(C136="Zara", C136="Mango"), "Luxury Brand", OR(C136="Gap", C136="Forever21"), "Budget Brand", TRUE, "Mid-Market")</f>
        <v>Mid-Market</v>
      </c>
    </row>
    <row r="137" spans="1:28" x14ac:dyDescent="0.35">
      <c r="A137" t="s">
        <v>188</v>
      </c>
      <c r="B137" t="s">
        <v>19</v>
      </c>
      <c r="C137" t="s">
        <v>59</v>
      </c>
      <c r="D137" t="s">
        <v>15</v>
      </c>
      <c r="E137" t="s">
        <v>22</v>
      </c>
      <c r="F137" t="s">
        <v>26</v>
      </c>
      <c r="G137" s="4">
        <v>112.63</v>
      </c>
      <c r="H137">
        <v>0</v>
      </c>
      <c r="I137" s="3">
        <v>112.63</v>
      </c>
      <c r="J137" s="1">
        <v>45579</v>
      </c>
      <c r="K137">
        <v>50</v>
      </c>
      <c r="L137">
        <v>3.6</v>
      </c>
      <c r="M137">
        <f t="shared" si="20"/>
        <v>3.6</v>
      </c>
      <c r="N137" t="b">
        <v>1</v>
      </c>
      <c r="O137" t="s">
        <v>81</v>
      </c>
      <c r="P137" t="str">
        <f t="shared" si="21"/>
        <v>Quality Issue</v>
      </c>
      <c r="Q137" s="4">
        <f t="shared" si="22"/>
        <v>5631.5</v>
      </c>
      <c r="R137">
        <f t="shared" si="23"/>
        <v>2024</v>
      </c>
      <c r="S137" s="4" t="str">
        <f t="shared" si="24"/>
        <v>October</v>
      </c>
      <c r="T137" s="17">
        <f t="shared" si="25"/>
        <v>0</v>
      </c>
      <c r="U137" s="17">
        <f t="shared" si="26"/>
        <v>112.63</v>
      </c>
      <c r="V137" s="16">
        <f t="shared" si="27"/>
        <v>1</v>
      </c>
      <c r="W137" s="16" t="str">
        <f t="shared" si="28"/>
        <v>L</v>
      </c>
      <c r="X137" s="16" t="str" cm="1">
        <f t="array" ref="X137">_xlfn.IFS(K137 &lt; 10, "Need to Restock", K137 &lt; 20, "Low Stock", K137 &lt; 30, "Stock OK", K137 &gt;= 30, "High Stock")</f>
        <v>High Stock</v>
      </c>
      <c r="Y137" s="16" t="str" cm="1">
        <f t="array" ref="Y137">_xlfn.IFS(K137 &lt;= 15, "Fast Moving", K137 &lt;= 35, "Moderate Moving", K137 &gt; 35, "Slow Moving")</f>
        <v>Slow Moving</v>
      </c>
      <c r="Z137" s="16" t="str" cm="1">
        <f t="array" ref="Z137">_xlfn.IFS(M137=5, "Highly Satisfied", M137&gt;=4, "Very Satisfied", M137&gt;=3, "Satisfied", M137&gt;=2, "Neutral", M137&lt;2, "Dissatisfied")</f>
        <v>Satisfied</v>
      </c>
      <c r="AA137" s="16" t="str">
        <f t="shared" si="29"/>
        <v>High Value</v>
      </c>
      <c r="AB137" s="16" t="str" cm="1">
        <f t="array" ref="AB137">_xlfn.IFS(OR(C137="Zara", C137="Mango"), "Luxury Brand", OR(C137="Gap", C137="Forever21"), "Budget Brand", TRUE, "Mid-Market")</f>
        <v>Budget Brand</v>
      </c>
    </row>
    <row r="138" spans="1:28" x14ac:dyDescent="0.35">
      <c r="A138" t="s">
        <v>189</v>
      </c>
      <c r="B138" t="s">
        <v>19</v>
      </c>
      <c r="C138" t="s">
        <v>46</v>
      </c>
      <c r="D138" t="s">
        <v>60</v>
      </c>
      <c r="E138" t="s">
        <v>53</v>
      </c>
      <c r="F138" t="s">
        <v>64</v>
      </c>
      <c r="G138" s="4">
        <v>89.36</v>
      </c>
      <c r="H138">
        <v>0</v>
      </c>
      <c r="I138" s="3">
        <v>89.36</v>
      </c>
      <c r="J138" s="1">
        <v>45875</v>
      </c>
      <c r="K138">
        <v>24</v>
      </c>
      <c r="L138">
        <v>4.3</v>
      </c>
      <c r="M138">
        <f t="shared" si="20"/>
        <v>4.3</v>
      </c>
      <c r="N138" t="b">
        <v>1</v>
      </c>
      <c r="O138" t="s">
        <v>76</v>
      </c>
      <c r="P138" t="str">
        <f t="shared" si="21"/>
        <v>Damaged</v>
      </c>
      <c r="Q138" s="4">
        <f t="shared" si="22"/>
        <v>2144.64</v>
      </c>
      <c r="R138">
        <f t="shared" si="23"/>
        <v>2025</v>
      </c>
      <c r="S138" s="4" t="str">
        <f t="shared" si="24"/>
        <v>August</v>
      </c>
      <c r="T138" s="17">
        <f t="shared" si="25"/>
        <v>0</v>
      </c>
      <c r="U138" s="17">
        <f t="shared" si="26"/>
        <v>89.36</v>
      </c>
      <c r="V138" s="16">
        <f t="shared" si="27"/>
        <v>1</v>
      </c>
      <c r="W138" s="16" t="str">
        <f t="shared" si="28"/>
        <v>XS</v>
      </c>
      <c r="X138" s="16" t="str" cm="1">
        <f t="array" ref="X138">_xlfn.IFS(K138 &lt; 10, "Need to Restock", K138 &lt; 20, "Low Stock", K138 &lt; 30, "Stock OK", K138 &gt;= 30, "High Stock")</f>
        <v>Stock OK</v>
      </c>
      <c r="Y138" s="16" t="str" cm="1">
        <f t="array" ref="Y138">_xlfn.IFS(K138 &lt;= 15, "Fast Moving", K138 &lt;= 35, "Moderate Moving", K138 &gt; 35, "Slow Moving")</f>
        <v>Moderate Moving</v>
      </c>
      <c r="Z138" s="16" t="str" cm="1">
        <f t="array" ref="Z138">_xlfn.IFS(M138=5, "Highly Satisfied", M138&gt;=4, "Very Satisfied", M138&gt;=3, "Satisfied", M138&gt;=2, "Neutral", M138&lt;2, "Dissatisfied")</f>
        <v>Very Satisfied</v>
      </c>
      <c r="AA138" s="16" t="str">
        <f t="shared" si="29"/>
        <v>High Value</v>
      </c>
      <c r="AB138" s="16" t="str" cm="1">
        <f t="array" ref="AB138">_xlfn.IFS(OR(C138="Zara", C138="Mango"), "Luxury Brand", OR(C138="Gap", C138="Forever21"), "Budget Brand", TRUE, "Mid-Market")</f>
        <v>Mid-Market</v>
      </c>
    </row>
    <row r="139" spans="1:28" x14ac:dyDescent="0.35">
      <c r="A139" t="s">
        <v>190</v>
      </c>
      <c r="B139" t="s">
        <v>13</v>
      </c>
      <c r="C139" t="s">
        <v>73</v>
      </c>
      <c r="D139" t="s">
        <v>32</v>
      </c>
      <c r="E139" t="s">
        <v>56</v>
      </c>
      <c r="F139" t="s">
        <v>23</v>
      </c>
      <c r="G139" s="4">
        <v>127.99</v>
      </c>
      <c r="H139">
        <v>0</v>
      </c>
      <c r="I139" s="3">
        <v>127.99</v>
      </c>
      <c r="J139" s="1">
        <v>45875</v>
      </c>
      <c r="K139">
        <v>16</v>
      </c>
      <c r="L139" t="s">
        <v>2229</v>
      </c>
      <c r="M139">
        <f t="shared" si="20"/>
        <v>3</v>
      </c>
      <c r="N139" t="b">
        <v>0</v>
      </c>
      <c r="O139" t="s">
        <v>2229</v>
      </c>
      <c r="P139" t="str">
        <f t="shared" si="21"/>
        <v>No Return</v>
      </c>
      <c r="Q139" s="4">
        <f t="shared" si="22"/>
        <v>2047.84</v>
      </c>
      <c r="R139">
        <f t="shared" si="23"/>
        <v>2025</v>
      </c>
      <c r="S139" s="4" t="str">
        <f t="shared" si="24"/>
        <v>August</v>
      </c>
      <c r="T139" s="17">
        <f t="shared" si="25"/>
        <v>0</v>
      </c>
      <c r="U139" s="17">
        <f t="shared" si="26"/>
        <v>127.99</v>
      </c>
      <c r="V139" s="16">
        <f t="shared" si="27"/>
        <v>0</v>
      </c>
      <c r="W139" s="16" t="str">
        <f t="shared" si="28"/>
        <v>M</v>
      </c>
      <c r="X139" s="16" t="str" cm="1">
        <f t="array" ref="X139">_xlfn.IFS(K139 &lt; 10, "Need to Restock", K139 &lt; 20, "Low Stock", K139 &lt; 30, "Stock OK", K139 &gt;= 30, "High Stock")</f>
        <v>Low Stock</v>
      </c>
      <c r="Y139" s="16" t="str" cm="1">
        <f t="array" ref="Y139">_xlfn.IFS(K139 &lt;= 15, "Fast Moving", K139 &lt;= 35, "Moderate Moving", K139 &gt; 35, "Slow Moving")</f>
        <v>Moderate Moving</v>
      </c>
      <c r="Z139" s="16" t="str" cm="1">
        <f t="array" ref="Z139">_xlfn.IFS(M139=5, "Highly Satisfied", M139&gt;=4, "Very Satisfied", M139&gt;=3, "Satisfied", M139&gt;=2, "Neutral", M139&lt;2, "Dissatisfied")</f>
        <v>Satisfied</v>
      </c>
      <c r="AA139" s="16" t="str">
        <f t="shared" si="29"/>
        <v>High Value</v>
      </c>
      <c r="AB139" s="16" t="str" cm="1">
        <f t="array" ref="AB139">_xlfn.IFS(OR(C139="Zara", C139="Mango"), "Luxury Brand", OR(C139="Gap", C139="Forever21"), "Budget Brand", TRUE, "Mid-Market")</f>
        <v>Budget Brand</v>
      </c>
    </row>
    <row r="140" spans="1:28" x14ac:dyDescent="0.35">
      <c r="A140" t="s">
        <v>191</v>
      </c>
      <c r="B140" t="s">
        <v>36</v>
      </c>
      <c r="C140" t="s">
        <v>14</v>
      </c>
      <c r="D140" t="s">
        <v>21</v>
      </c>
      <c r="E140" t="s">
        <v>47</v>
      </c>
      <c r="F140" t="s">
        <v>54</v>
      </c>
      <c r="G140" s="4">
        <v>54.88</v>
      </c>
      <c r="H140">
        <v>58.8</v>
      </c>
      <c r="I140" s="3">
        <v>22.61</v>
      </c>
      <c r="J140" s="1">
        <v>45875</v>
      </c>
      <c r="K140">
        <v>50</v>
      </c>
      <c r="L140">
        <v>3.5</v>
      </c>
      <c r="M140">
        <f t="shared" si="20"/>
        <v>3.5</v>
      </c>
      <c r="N140" t="b">
        <v>0</v>
      </c>
      <c r="O140" t="s">
        <v>2229</v>
      </c>
      <c r="P140" t="str">
        <f t="shared" si="21"/>
        <v>No Return</v>
      </c>
      <c r="Q140" s="4">
        <f t="shared" si="22"/>
        <v>1130.5280000000002</v>
      </c>
      <c r="R140">
        <f t="shared" si="23"/>
        <v>2025</v>
      </c>
      <c r="S140" s="4" t="str">
        <f t="shared" si="24"/>
        <v>August</v>
      </c>
      <c r="T140" s="17">
        <f t="shared" si="25"/>
        <v>32.269440000000003</v>
      </c>
      <c r="U140" s="17">
        <f t="shared" si="26"/>
        <v>22.610560000000003</v>
      </c>
      <c r="V140" s="16">
        <f t="shared" si="27"/>
        <v>0</v>
      </c>
      <c r="W140" s="16" t="str">
        <f t="shared" si="28"/>
        <v>XXL</v>
      </c>
      <c r="X140" s="16" t="str" cm="1">
        <f t="array" ref="X140">_xlfn.IFS(K140 &lt; 10, "Need to Restock", K140 &lt; 20, "Low Stock", K140 &lt; 30, "Stock OK", K140 &gt;= 30, "High Stock")</f>
        <v>High Stock</v>
      </c>
      <c r="Y140" s="16" t="str" cm="1">
        <f t="array" ref="Y140">_xlfn.IFS(K140 &lt;= 15, "Fast Moving", K140 &lt;= 35, "Moderate Moving", K140 &gt; 35, "Slow Moving")</f>
        <v>Slow Moving</v>
      </c>
      <c r="Z140" s="16" t="str" cm="1">
        <f t="array" ref="Z140">_xlfn.IFS(M140=5, "Highly Satisfied", M140&gt;=4, "Very Satisfied", M140&gt;=3, "Satisfied", M140&gt;=2, "Neutral", M140&lt;2, "Dissatisfied")</f>
        <v>Satisfied</v>
      </c>
      <c r="AA140" s="16" t="str">
        <f t="shared" si="29"/>
        <v>Cheap Value</v>
      </c>
      <c r="AB140" s="16" t="str" cm="1">
        <f t="array" ref="AB140">_xlfn.IFS(OR(C140="Zara", C140="Mango"), "Luxury Brand", OR(C140="Gap", C140="Forever21"), "Budget Brand", TRUE, "Mid-Market")</f>
        <v>Luxury Brand</v>
      </c>
    </row>
    <row r="141" spans="1:28" x14ac:dyDescent="0.35">
      <c r="A141" t="s">
        <v>192</v>
      </c>
      <c r="B141" t="s">
        <v>28</v>
      </c>
      <c r="C141" t="s">
        <v>20</v>
      </c>
      <c r="D141" t="s">
        <v>15</v>
      </c>
      <c r="E141" t="s">
        <v>22</v>
      </c>
      <c r="F141" t="s">
        <v>33</v>
      </c>
      <c r="G141" s="4">
        <v>154.13</v>
      </c>
      <c r="H141">
        <v>0</v>
      </c>
      <c r="I141" s="3">
        <v>154.13</v>
      </c>
      <c r="J141" s="1">
        <v>45566</v>
      </c>
      <c r="K141">
        <v>31</v>
      </c>
      <c r="L141">
        <v>4.0999999999999996</v>
      </c>
      <c r="M141">
        <f t="shared" si="20"/>
        <v>4.0999999999999996</v>
      </c>
      <c r="N141" t="b">
        <v>1</v>
      </c>
      <c r="O141" t="s">
        <v>71</v>
      </c>
      <c r="P141" t="str">
        <f t="shared" si="21"/>
        <v>Size Issue</v>
      </c>
      <c r="Q141" s="4">
        <f t="shared" si="22"/>
        <v>4778.03</v>
      </c>
      <c r="R141">
        <f t="shared" si="23"/>
        <v>2024</v>
      </c>
      <c r="S141" s="4" t="str">
        <f t="shared" si="24"/>
        <v>October</v>
      </c>
      <c r="T141" s="17">
        <f t="shared" si="25"/>
        <v>0</v>
      </c>
      <c r="U141" s="17">
        <f t="shared" si="26"/>
        <v>154.13</v>
      </c>
      <c r="V141" s="16">
        <f t="shared" si="27"/>
        <v>1</v>
      </c>
      <c r="W141" s="16" t="str">
        <f t="shared" si="28"/>
        <v>L</v>
      </c>
      <c r="X141" s="16" t="str" cm="1">
        <f t="array" ref="X141">_xlfn.IFS(K141 &lt; 10, "Need to Restock", K141 &lt; 20, "Low Stock", K141 &lt; 30, "Stock OK", K141 &gt;= 30, "High Stock")</f>
        <v>High Stock</v>
      </c>
      <c r="Y141" s="16" t="str" cm="1">
        <f t="array" ref="Y141">_xlfn.IFS(K141 &lt;= 15, "Fast Moving", K141 &lt;= 35, "Moderate Moving", K141 &gt; 35, "Slow Moving")</f>
        <v>Moderate Moving</v>
      </c>
      <c r="Z141" s="16" t="str" cm="1">
        <f t="array" ref="Z141">_xlfn.IFS(M141=5, "Highly Satisfied", M141&gt;=4, "Very Satisfied", M141&gt;=3, "Satisfied", M141&gt;=2, "Neutral", M141&lt;2, "Dissatisfied")</f>
        <v>Very Satisfied</v>
      </c>
      <c r="AA141" s="16" t="str">
        <f t="shared" si="29"/>
        <v>High Value</v>
      </c>
      <c r="AB141" s="16" t="str" cm="1">
        <f t="array" ref="AB141">_xlfn.IFS(OR(C141="Zara", C141="Mango"), "Luxury Brand", OR(C141="Gap", C141="Forever21"), "Budget Brand", TRUE, "Mid-Market")</f>
        <v>Mid-Market</v>
      </c>
    </row>
    <row r="142" spans="1:28" x14ac:dyDescent="0.35">
      <c r="A142" t="s">
        <v>193</v>
      </c>
      <c r="B142" t="s">
        <v>40</v>
      </c>
      <c r="C142" t="s">
        <v>51</v>
      </c>
      <c r="D142" t="s">
        <v>15</v>
      </c>
      <c r="E142" t="s">
        <v>53</v>
      </c>
      <c r="F142" t="s">
        <v>38</v>
      </c>
      <c r="G142" s="4">
        <v>131.5</v>
      </c>
      <c r="H142">
        <v>0</v>
      </c>
      <c r="I142" s="3">
        <v>131.5</v>
      </c>
      <c r="J142" s="1">
        <v>45599</v>
      </c>
      <c r="K142">
        <v>5</v>
      </c>
      <c r="L142" t="s">
        <v>2229</v>
      </c>
      <c r="M142">
        <f t="shared" si="20"/>
        <v>3</v>
      </c>
      <c r="N142" t="b">
        <v>0</v>
      </c>
      <c r="O142" t="s">
        <v>2229</v>
      </c>
      <c r="P142" t="str">
        <f t="shared" si="21"/>
        <v>No Return</v>
      </c>
      <c r="Q142" s="4">
        <f t="shared" si="22"/>
        <v>657.5</v>
      </c>
      <c r="R142">
        <f t="shared" si="23"/>
        <v>2024</v>
      </c>
      <c r="S142" s="4" t="str">
        <f t="shared" si="24"/>
        <v>November</v>
      </c>
      <c r="T142" s="17">
        <f t="shared" si="25"/>
        <v>0</v>
      </c>
      <c r="U142" s="17">
        <f t="shared" si="26"/>
        <v>131.5</v>
      </c>
      <c r="V142" s="16">
        <f t="shared" si="27"/>
        <v>0</v>
      </c>
      <c r="W142" s="16" t="str">
        <f t="shared" si="28"/>
        <v>XS</v>
      </c>
      <c r="X142" s="16" t="str" cm="1">
        <f t="array" ref="X142">_xlfn.IFS(K142 &lt; 10, "Need to Restock", K142 &lt; 20, "Low Stock", K142 &lt; 30, "Stock OK", K142 &gt;= 30, "High Stock")</f>
        <v>Need to Restock</v>
      </c>
      <c r="Y142" s="16" t="str" cm="1">
        <f t="array" ref="Y142">_xlfn.IFS(K142 &lt;= 15, "Fast Moving", K142 &lt;= 35, "Moderate Moving", K142 &gt; 35, "Slow Moving")</f>
        <v>Fast Moving</v>
      </c>
      <c r="Z142" s="16" t="str" cm="1">
        <f t="array" ref="Z142">_xlfn.IFS(M142=5, "Highly Satisfied", M142&gt;=4, "Very Satisfied", M142&gt;=3, "Satisfied", M142&gt;=2, "Neutral", M142&lt;2, "Dissatisfied")</f>
        <v>Satisfied</v>
      </c>
      <c r="AA142" s="16" t="str">
        <f t="shared" si="29"/>
        <v>High Value</v>
      </c>
      <c r="AB142" s="16" t="str" cm="1">
        <f t="array" ref="AB142">_xlfn.IFS(OR(C142="Zara", C142="Mango"), "Luxury Brand", OR(C142="Gap", C142="Forever21"), "Budget Brand", TRUE, "Mid-Market")</f>
        <v>Mid-Market</v>
      </c>
    </row>
    <row r="143" spans="1:28" x14ac:dyDescent="0.35">
      <c r="A143" t="s">
        <v>194</v>
      </c>
      <c r="B143" t="s">
        <v>13</v>
      </c>
      <c r="C143" t="s">
        <v>59</v>
      </c>
      <c r="D143" t="s">
        <v>60</v>
      </c>
      <c r="E143" t="s">
        <v>56</v>
      </c>
      <c r="F143" t="s">
        <v>42</v>
      </c>
      <c r="G143" s="4">
        <v>133.26</v>
      </c>
      <c r="H143">
        <v>0</v>
      </c>
      <c r="I143" s="3">
        <v>133.26</v>
      </c>
      <c r="J143" s="1">
        <v>45875</v>
      </c>
      <c r="K143">
        <v>29</v>
      </c>
      <c r="L143">
        <v>1.3</v>
      </c>
      <c r="M143">
        <f t="shared" si="20"/>
        <v>1.3</v>
      </c>
      <c r="N143" t="b">
        <v>0</v>
      </c>
      <c r="O143" t="s">
        <v>2229</v>
      </c>
      <c r="P143" t="str">
        <f t="shared" si="21"/>
        <v>No Return</v>
      </c>
      <c r="Q143" s="4">
        <f t="shared" si="22"/>
        <v>3864.54</v>
      </c>
      <c r="R143">
        <f t="shared" si="23"/>
        <v>2025</v>
      </c>
      <c r="S143" s="4" t="str">
        <f t="shared" si="24"/>
        <v>August</v>
      </c>
      <c r="T143" s="17">
        <f t="shared" si="25"/>
        <v>0</v>
      </c>
      <c r="U143" s="17">
        <f t="shared" si="26"/>
        <v>133.26</v>
      </c>
      <c r="V143" s="16">
        <f t="shared" si="27"/>
        <v>0</v>
      </c>
      <c r="W143" s="16" t="str">
        <f t="shared" si="28"/>
        <v>M</v>
      </c>
      <c r="X143" s="16" t="str" cm="1">
        <f t="array" ref="X143">_xlfn.IFS(K143 &lt; 10, "Need to Restock", K143 &lt; 20, "Low Stock", K143 &lt; 30, "Stock OK", K143 &gt;= 30, "High Stock")</f>
        <v>Stock OK</v>
      </c>
      <c r="Y143" s="16" t="str" cm="1">
        <f t="array" ref="Y143">_xlfn.IFS(K143 &lt;= 15, "Fast Moving", K143 &lt;= 35, "Moderate Moving", K143 &gt; 35, "Slow Moving")</f>
        <v>Moderate Moving</v>
      </c>
      <c r="Z143" s="16" t="str" cm="1">
        <f t="array" ref="Z143">_xlfn.IFS(M143=5, "Highly Satisfied", M143&gt;=4, "Very Satisfied", M143&gt;=3, "Satisfied", M143&gt;=2, "Neutral", M143&lt;2, "Dissatisfied")</f>
        <v>Dissatisfied</v>
      </c>
      <c r="AA143" s="16" t="str">
        <f t="shared" si="29"/>
        <v>High Value</v>
      </c>
      <c r="AB143" s="16" t="str" cm="1">
        <f t="array" ref="AB143">_xlfn.IFS(OR(C143="Zara", C143="Mango"), "Luxury Brand", OR(C143="Gap", C143="Forever21"), "Budget Brand", TRUE, "Mid-Market")</f>
        <v>Budget Brand</v>
      </c>
    </row>
    <row r="144" spans="1:28" x14ac:dyDescent="0.35">
      <c r="A144" t="s">
        <v>195</v>
      </c>
      <c r="B144" t="s">
        <v>28</v>
      </c>
      <c r="C144" t="s">
        <v>73</v>
      </c>
      <c r="D144" t="s">
        <v>21</v>
      </c>
      <c r="E144" t="s">
        <v>16</v>
      </c>
      <c r="F144" t="s">
        <v>17</v>
      </c>
      <c r="G144" s="4">
        <v>173.91</v>
      </c>
      <c r="H144">
        <v>0</v>
      </c>
      <c r="I144" s="3">
        <v>173.91</v>
      </c>
      <c r="J144" s="1">
        <v>45875</v>
      </c>
      <c r="K144">
        <v>21</v>
      </c>
      <c r="L144" t="s">
        <v>2229</v>
      </c>
      <c r="M144">
        <f t="shared" si="20"/>
        <v>3</v>
      </c>
      <c r="N144" t="b">
        <v>0</v>
      </c>
      <c r="O144" t="s">
        <v>2229</v>
      </c>
      <c r="P144" t="str">
        <f t="shared" si="21"/>
        <v>No Return</v>
      </c>
      <c r="Q144" s="4">
        <f t="shared" si="22"/>
        <v>3652.11</v>
      </c>
      <c r="R144">
        <f t="shared" si="23"/>
        <v>2025</v>
      </c>
      <c r="S144" s="4" t="str">
        <f t="shared" si="24"/>
        <v>August</v>
      </c>
      <c r="T144" s="17">
        <f t="shared" si="25"/>
        <v>0</v>
      </c>
      <c r="U144" s="17">
        <f t="shared" si="26"/>
        <v>173.91</v>
      </c>
      <c r="V144" s="16">
        <f t="shared" si="27"/>
        <v>0</v>
      </c>
      <c r="W144" s="16" t="str">
        <f t="shared" si="28"/>
        <v>XL</v>
      </c>
      <c r="X144" s="16" t="str" cm="1">
        <f t="array" ref="X144">_xlfn.IFS(K144 &lt; 10, "Need to Restock", K144 &lt; 20, "Low Stock", K144 &lt; 30, "Stock OK", K144 &gt;= 30, "High Stock")</f>
        <v>Stock OK</v>
      </c>
      <c r="Y144" s="16" t="str" cm="1">
        <f t="array" ref="Y144">_xlfn.IFS(K144 &lt;= 15, "Fast Moving", K144 &lt;= 35, "Moderate Moving", K144 &gt; 35, "Slow Moving")</f>
        <v>Moderate Moving</v>
      </c>
      <c r="Z144" s="16" t="str" cm="1">
        <f t="array" ref="Z144">_xlfn.IFS(M144=5, "Highly Satisfied", M144&gt;=4, "Very Satisfied", M144&gt;=3, "Satisfied", M144&gt;=2, "Neutral", M144&lt;2, "Dissatisfied")</f>
        <v>Satisfied</v>
      </c>
      <c r="AA144" s="16" t="str">
        <f t="shared" si="29"/>
        <v>High Value</v>
      </c>
      <c r="AB144" s="16" t="str" cm="1">
        <f t="array" ref="AB144">_xlfn.IFS(OR(C144="Zara", C144="Mango"), "Luxury Brand", OR(C144="Gap", C144="Forever21"), "Budget Brand", TRUE, "Mid-Market")</f>
        <v>Budget Brand</v>
      </c>
    </row>
    <row r="145" spans="1:28" x14ac:dyDescent="0.35">
      <c r="A145" t="s">
        <v>196</v>
      </c>
      <c r="B145" t="s">
        <v>19</v>
      </c>
      <c r="C145" t="s">
        <v>46</v>
      </c>
      <c r="D145" t="s">
        <v>15</v>
      </c>
      <c r="E145" t="s">
        <v>22</v>
      </c>
      <c r="F145" t="s">
        <v>54</v>
      </c>
      <c r="G145" s="4">
        <v>102.99</v>
      </c>
      <c r="H145">
        <v>0</v>
      </c>
      <c r="I145" s="3">
        <v>102.99</v>
      </c>
      <c r="J145" s="1">
        <v>45854</v>
      </c>
      <c r="K145">
        <v>41</v>
      </c>
      <c r="L145">
        <v>3.9</v>
      </c>
      <c r="M145">
        <f t="shared" si="20"/>
        <v>3.9</v>
      </c>
      <c r="N145" t="b">
        <v>0</v>
      </c>
      <c r="O145" t="s">
        <v>2229</v>
      </c>
      <c r="P145" t="str">
        <f t="shared" si="21"/>
        <v>No Return</v>
      </c>
      <c r="Q145" s="4">
        <f t="shared" si="22"/>
        <v>4222.59</v>
      </c>
      <c r="R145">
        <f t="shared" si="23"/>
        <v>2025</v>
      </c>
      <c r="S145" s="4" t="str">
        <f t="shared" si="24"/>
        <v>July</v>
      </c>
      <c r="T145" s="17">
        <f t="shared" si="25"/>
        <v>0</v>
      </c>
      <c r="U145" s="17">
        <f t="shared" si="26"/>
        <v>102.99</v>
      </c>
      <c r="V145" s="16">
        <f t="shared" si="27"/>
        <v>0</v>
      </c>
      <c r="W145" s="16" t="str">
        <f t="shared" si="28"/>
        <v>L</v>
      </c>
      <c r="X145" s="16" t="str" cm="1">
        <f t="array" ref="X145">_xlfn.IFS(K145 &lt; 10, "Need to Restock", K145 &lt; 20, "Low Stock", K145 &lt; 30, "Stock OK", K145 &gt;= 30, "High Stock")</f>
        <v>High Stock</v>
      </c>
      <c r="Y145" s="16" t="str" cm="1">
        <f t="array" ref="Y145">_xlfn.IFS(K145 &lt;= 15, "Fast Moving", K145 &lt;= 35, "Moderate Moving", K145 &gt; 35, "Slow Moving")</f>
        <v>Slow Moving</v>
      </c>
      <c r="Z145" s="16" t="str" cm="1">
        <f t="array" ref="Z145">_xlfn.IFS(M145=5, "Highly Satisfied", M145&gt;=4, "Very Satisfied", M145&gt;=3, "Satisfied", M145&gt;=2, "Neutral", M145&lt;2, "Dissatisfied")</f>
        <v>Satisfied</v>
      </c>
      <c r="AA145" s="16" t="str">
        <f t="shared" si="29"/>
        <v>High Value</v>
      </c>
      <c r="AB145" s="16" t="str" cm="1">
        <f t="array" ref="AB145">_xlfn.IFS(OR(C145="Zara", C145="Mango"), "Luxury Brand", OR(C145="Gap", C145="Forever21"), "Budget Brand", TRUE, "Mid-Market")</f>
        <v>Mid-Market</v>
      </c>
    </row>
    <row r="146" spans="1:28" x14ac:dyDescent="0.35">
      <c r="A146" t="s">
        <v>197</v>
      </c>
      <c r="B146" t="s">
        <v>13</v>
      </c>
      <c r="C146" t="s">
        <v>14</v>
      </c>
      <c r="D146" t="s">
        <v>15</v>
      </c>
      <c r="E146" t="s">
        <v>22</v>
      </c>
      <c r="F146" t="s">
        <v>54</v>
      </c>
      <c r="G146" s="4">
        <v>87.78</v>
      </c>
      <c r="H146">
        <v>45.3</v>
      </c>
      <c r="I146" s="3">
        <v>48.02</v>
      </c>
      <c r="J146" s="1">
        <v>45705</v>
      </c>
      <c r="K146">
        <v>34</v>
      </c>
      <c r="L146">
        <v>1.8</v>
      </c>
      <c r="M146">
        <f t="shared" si="20"/>
        <v>1.8</v>
      </c>
      <c r="N146" t="b">
        <v>0</v>
      </c>
      <c r="O146" t="s">
        <v>2229</v>
      </c>
      <c r="P146" t="str">
        <f t="shared" si="21"/>
        <v>No Return</v>
      </c>
      <c r="Q146" s="4">
        <f t="shared" si="22"/>
        <v>1632.5324400000002</v>
      </c>
      <c r="R146">
        <f t="shared" si="23"/>
        <v>2025</v>
      </c>
      <c r="S146" s="4" t="str">
        <f t="shared" si="24"/>
        <v>February</v>
      </c>
      <c r="T146" s="17">
        <f t="shared" si="25"/>
        <v>39.764339999999997</v>
      </c>
      <c r="U146" s="17">
        <f t="shared" si="26"/>
        <v>48.015660000000004</v>
      </c>
      <c r="V146" s="16">
        <f t="shared" si="27"/>
        <v>0</v>
      </c>
      <c r="W146" s="16" t="str">
        <f t="shared" si="28"/>
        <v>L</v>
      </c>
      <c r="X146" s="16" t="str" cm="1">
        <f t="array" ref="X146">_xlfn.IFS(K146 &lt; 10, "Need to Restock", K146 &lt; 20, "Low Stock", K146 &lt; 30, "Stock OK", K146 &gt;= 30, "High Stock")</f>
        <v>High Stock</v>
      </c>
      <c r="Y146" s="16" t="str" cm="1">
        <f t="array" ref="Y146">_xlfn.IFS(K146 &lt;= 15, "Fast Moving", K146 &lt;= 35, "Moderate Moving", K146 &gt; 35, "Slow Moving")</f>
        <v>Moderate Moving</v>
      </c>
      <c r="Z146" s="16" t="str" cm="1">
        <f t="array" ref="Z146">_xlfn.IFS(M146=5, "Highly Satisfied", M146&gt;=4, "Very Satisfied", M146&gt;=3, "Satisfied", M146&gt;=2, "Neutral", M146&lt;2, "Dissatisfied")</f>
        <v>Dissatisfied</v>
      </c>
      <c r="AA146" s="16" t="str">
        <f t="shared" si="29"/>
        <v>Cheap Value</v>
      </c>
      <c r="AB146" s="16" t="str" cm="1">
        <f t="array" ref="AB146">_xlfn.IFS(OR(C146="Zara", C146="Mango"), "Luxury Brand", OR(C146="Gap", C146="Forever21"), "Budget Brand", TRUE, "Mid-Market")</f>
        <v>Luxury Brand</v>
      </c>
    </row>
    <row r="147" spans="1:28" x14ac:dyDescent="0.35">
      <c r="A147" t="s">
        <v>198</v>
      </c>
      <c r="B147" t="s">
        <v>19</v>
      </c>
      <c r="C147" t="s">
        <v>20</v>
      </c>
      <c r="D147" t="s">
        <v>21</v>
      </c>
      <c r="E147" t="s">
        <v>2229</v>
      </c>
      <c r="F147" t="s">
        <v>54</v>
      </c>
      <c r="G147" s="4">
        <v>91.8</v>
      </c>
      <c r="H147">
        <v>15.8</v>
      </c>
      <c r="I147" s="3">
        <v>77.3</v>
      </c>
      <c r="J147" s="1">
        <v>45875</v>
      </c>
      <c r="K147">
        <v>30</v>
      </c>
      <c r="L147">
        <v>4.2</v>
      </c>
      <c r="M147">
        <f t="shared" si="20"/>
        <v>4.2</v>
      </c>
      <c r="N147" t="b">
        <v>0</v>
      </c>
      <c r="O147" t="s">
        <v>2229</v>
      </c>
      <c r="P147" t="str">
        <f t="shared" si="21"/>
        <v>No Return</v>
      </c>
      <c r="Q147" s="4">
        <f t="shared" si="22"/>
        <v>2318.8679999999999</v>
      </c>
      <c r="R147">
        <f t="shared" si="23"/>
        <v>2025</v>
      </c>
      <c r="S147" s="4" t="str">
        <f t="shared" si="24"/>
        <v>August</v>
      </c>
      <c r="T147" s="17">
        <f t="shared" si="25"/>
        <v>14.5044</v>
      </c>
      <c r="U147" s="17">
        <f t="shared" si="26"/>
        <v>77.295599999999993</v>
      </c>
      <c r="V147" s="16">
        <f t="shared" si="27"/>
        <v>0</v>
      </c>
      <c r="W147" s="16" t="str">
        <f t="shared" si="28"/>
        <v>No Size</v>
      </c>
      <c r="X147" s="16" t="str" cm="1">
        <f t="array" ref="X147">_xlfn.IFS(K147 &lt; 10, "Need to Restock", K147 &lt; 20, "Low Stock", K147 &lt; 30, "Stock OK", K147 &gt;= 30, "High Stock")</f>
        <v>High Stock</v>
      </c>
      <c r="Y147" s="16" t="str" cm="1">
        <f t="array" ref="Y147">_xlfn.IFS(K147 &lt;= 15, "Fast Moving", K147 &lt;= 35, "Moderate Moving", K147 &gt; 35, "Slow Moving")</f>
        <v>Moderate Moving</v>
      </c>
      <c r="Z147" s="16" t="str" cm="1">
        <f t="array" ref="Z147">_xlfn.IFS(M147=5, "Highly Satisfied", M147&gt;=4, "Very Satisfied", M147&gt;=3, "Satisfied", M147&gt;=2, "Neutral", M147&lt;2, "Dissatisfied")</f>
        <v>Very Satisfied</v>
      </c>
      <c r="AA147" s="16" t="str">
        <f t="shared" si="29"/>
        <v>High Value</v>
      </c>
      <c r="AB147" s="16" t="str" cm="1">
        <f t="array" ref="AB147">_xlfn.IFS(OR(C147="Zara", C147="Mango"), "Luxury Brand", OR(C147="Gap", C147="Forever21"), "Budget Brand", TRUE, "Mid-Market")</f>
        <v>Mid-Market</v>
      </c>
    </row>
    <row r="148" spans="1:28" x14ac:dyDescent="0.35">
      <c r="A148" t="s">
        <v>199</v>
      </c>
      <c r="B148" t="s">
        <v>19</v>
      </c>
      <c r="C148" t="s">
        <v>14</v>
      </c>
      <c r="D148" t="s">
        <v>21</v>
      </c>
      <c r="E148" t="s">
        <v>22</v>
      </c>
      <c r="F148" t="s">
        <v>33</v>
      </c>
      <c r="G148" s="4">
        <v>107.32</v>
      </c>
      <c r="H148">
        <v>25.4</v>
      </c>
      <c r="I148" s="3">
        <v>80.06</v>
      </c>
      <c r="J148" s="1">
        <v>45875</v>
      </c>
      <c r="K148">
        <v>50</v>
      </c>
      <c r="L148">
        <v>4.4000000000000004</v>
      </c>
      <c r="M148">
        <f t="shared" si="20"/>
        <v>4.4000000000000004</v>
      </c>
      <c r="N148" t="b">
        <v>0</v>
      </c>
      <c r="O148" t="s">
        <v>2229</v>
      </c>
      <c r="P148" t="str">
        <f t="shared" si="21"/>
        <v>No Return</v>
      </c>
      <c r="Q148" s="4">
        <f t="shared" si="22"/>
        <v>4003.0359999999996</v>
      </c>
      <c r="R148">
        <f t="shared" si="23"/>
        <v>2025</v>
      </c>
      <c r="S148" s="4" t="str">
        <f t="shared" si="24"/>
        <v>August</v>
      </c>
      <c r="T148" s="17">
        <f t="shared" si="25"/>
        <v>27.25928</v>
      </c>
      <c r="U148" s="17">
        <f t="shared" si="26"/>
        <v>80.060719999999989</v>
      </c>
      <c r="V148" s="16">
        <f t="shared" si="27"/>
        <v>0</v>
      </c>
      <c r="W148" s="16" t="str">
        <f t="shared" si="28"/>
        <v>L</v>
      </c>
      <c r="X148" s="16" t="str" cm="1">
        <f t="array" ref="X148">_xlfn.IFS(K148 &lt; 10, "Need to Restock", K148 &lt; 20, "Low Stock", K148 &lt; 30, "Stock OK", K148 &gt;= 30, "High Stock")</f>
        <v>High Stock</v>
      </c>
      <c r="Y148" s="16" t="str" cm="1">
        <f t="array" ref="Y148">_xlfn.IFS(K148 &lt;= 15, "Fast Moving", K148 &lt;= 35, "Moderate Moving", K148 &gt; 35, "Slow Moving")</f>
        <v>Slow Moving</v>
      </c>
      <c r="Z148" s="16" t="str" cm="1">
        <f t="array" ref="Z148">_xlfn.IFS(M148=5, "Highly Satisfied", M148&gt;=4, "Very Satisfied", M148&gt;=3, "Satisfied", M148&gt;=2, "Neutral", M148&lt;2, "Dissatisfied")</f>
        <v>Very Satisfied</v>
      </c>
      <c r="AA148" s="16" t="str">
        <f t="shared" si="29"/>
        <v>High Value</v>
      </c>
      <c r="AB148" s="16" t="str" cm="1">
        <f t="array" ref="AB148">_xlfn.IFS(OR(C148="Zara", C148="Mango"), "Luxury Brand", OR(C148="Gap", C148="Forever21"), "Budget Brand", TRUE, "Mid-Market")</f>
        <v>Luxury Brand</v>
      </c>
    </row>
    <row r="149" spans="1:28" x14ac:dyDescent="0.35">
      <c r="A149" t="s">
        <v>200</v>
      </c>
      <c r="B149" t="s">
        <v>36</v>
      </c>
      <c r="C149" t="s">
        <v>30</v>
      </c>
      <c r="D149" t="s">
        <v>15</v>
      </c>
      <c r="E149" t="s">
        <v>47</v>
      </c>
      <c r="F149" t="s">
        <v>68</v>
      </c>
      <c r="G149" s="4">
        <v>67.69</v>
      </c>
      <c r="H149">
        <v>57.3</v>
      </c>
      <c r="I149" s="3">
        <v>28.9</v>
      </c>
      <c r="J149" s="1">
        <v>45862</v>
      </c>
      <c r="K149">
        <v>50</v>
      </c>
      <c r="L149">
        <v>4.5999999999999996</v>
      </c>
      <c r="M149">
        <f t="shared" si="20"/>
        <v>4.5999999999999996</v>
      </c>
      <c r="N149" t="b">
        <v>0</v>
      </c>
      <c r="O149" t="s">
        <v>2229</v>
      </c>
      <c r="P149" t="str">
        <f t="shared" si="21"/>
        <v>No Return</v>
      </c>
      <c r="Q149" s="4">
        <f t="shared" si="22"/>
        <v>1445.1815000000001</v>
      </c>
      <c r="R149">
        <f t="shared" si="23"/>
        <v>2025</v>
      </c>
      <c r="S149" s="4" t="str">
        <f t="shared" si="24"/>
        <v>July</v>
      </c>
      <c r="T149" s="17">
        <f t="shared" si="25"/>
        <v>38.786369999999998</v>
      </c>
      <c r="U149" s="17">
        <f t="shared" si="26"/>
        <v>28.903630000000003</v>
      </c>
      <c r="V149" s="16">
        <f t="shared" si="27"/>
        <v>0</v>
      </c>
      <c r="W149" s="16" t="str">
        <f t="shared" si="28"/>
        <v>XXL</v>
      </c>
      <c r="X149" s="16" t="str" cm="1">
        <f t="array" ref="X149">_xlfn.IFS(K149 &lt; 10, "Need to Restock", K149 &lt; 20, "Low Stock", K149 &lt; 30, "Stock OK", K149 &gt;= 30, "High Stock")</f>
        <v>High Stock</v>
      </c>
      <c r="Y149" s="16" t="str" cm="1">
        <f t="array" ref="Y149">_xlfn.IFS(K149 &lt;= 15, "Fast Moving", K149 &lt;= 35, "Moderate Moving", K149 &gt; 35, "Slow Moving")</f>
        <v>Slow Moving</v>
      </c>
      <c r="Z149" s="16" t="str" cm="1">
        <f t="array" ref="Z149">_xlfn.IFS(M149=5, "Highly Satisfied", M149&gt;=4, "Very Satisfied", M149&gt;=3, "Satisfied", M149&gt;=2, "Neutral", M149&lt;2, "Dissatisfied")</f>
        <v>Very Satisfied</v>
      </c>
      <c r="AA149" s="16" t="str">
        <f t="shared" si="29"/>
        <v>Cheap Value</v>
      </c>
      <c r="AB149" s="16" t="str" cm="1">
        <f t="array" ref="AB149">_xlfn.IFS(OR(C149="Zara", C149="Mango"), "Luxury Brand", OR(C149="Gap", C149="Forever21"), "Budget Brand", TRUE, "Mid-Market")</f>
        <v>Mid-Market</v>
      </c>
    </row>
    <row r="150" spans="1:28" x14ac:dyDescent="0.35">
      <c r="A150" t="s">
        <v>201</v>
      </c>
      <c r="B150" t="s">
        <v>19</v>
      </c>
      <c r="C150" t="s">
        <v>51</v>
      </c>
      <c r="D150" t="s">
        <v>60</v>
      </c>
      <c r="E150" t="s">
        <v>56</v>
      </c>
      <c r="F150" t="s">
        <v>54</v>
      </c>
      <c r="G150" s="4">
        <v>68.11</v>
      </c>
      <c r="H150">
        <v>46</v>
      </c>
      <c r="I150" s="3">
        <v>36.78</v>
      </c>
      <c r="J150" s="1">
        <v>45875</v>
      </c>
      <c r="K150">
        <v>3</v>
      </c>
      <c r="L150">
        <v>2.5</v>
      </c>
      <c r="M150">
        <f t="shared" si="20"/>
        <v>2.5</v>
      </c>
      <c r="N150" t="b">
        <v>0</v>
      </c>
      <c r="O150" t="s">
        <v>2229</v>
      </c>
      <c r="P150" t="str">
        <f t="shared" si="21"/>
        <v>No Return</v>
      </c>
      <c r="Q150" s="4">
        <f t="shared" si="22"/>
        <v>110.3382</v>
      </c>
      <c r="R150">
        <f t="shared" si="23"/>
        <v>2025</v>
      </c>
      <c r="S150" s="4" t="str">
        <f t="shared" si="24"/>
        <v>August</v>
      </c>
      <c r="T150" s="17">
        <f t="shared" si="25"/>
        <v>31.3306</v>
      </c>
      <c r="U150" s="17">
        <f t="shared" si="26"/>
        <v>36.779400000000003</v>
      </c>
      <c r="V150" s="16">
        <f t="shared" si="27"/>
        <v>0</v>
      </c>
      <c r="W150" s="16" t="str">
        <f t="shared" si="28"/>
        <v>M</v>
      </c>
      <c r="X150" s="16" t="str" cm="1">
        <f t="array" ref="X150">_xlfn.IFS(K150 &lt; 10, "Need to Restock", K150 &lt; 20, "Low Stock", K150 &lt; 30, "Stock OK", K150 &gt;= 30, "High Stock")</f>
        <v>Need to Restock</v>
      </c>
      <c r="Y150" s="16" t="str" cm="1">
        <f t="array" ref="Y150">_xlfn.IFS(K150 &lt;= 15, "Fast Moving", K150 &lt;= 35, "Moderate Moving", K150 &gt; 35, "Slow Moving")</f>
        <v>Fast Moving</v>
      </c>
      <c r="Z150" s="16" t="str" cm="1">
        <f t="array" ref="Z150">_xlfn.IFS(M150=5, "Highly Satisfied", M150&gt;=4, "Very Satisfied", M150&gt;=3, "Satisfied", M150&gt;=2, "Neutral", M150&lt;2, "Dissatisfied")</f>
        <v>Neutral</v>
      </c>
      <c r="AA150" s="16" t="str">
        <f t="shared" si="29"/>
        <v>Cheap Value</v>
      </c>
      <c r="AB150" s="16" t="str" cm="1">
        <f t="array" ref="AB150">_xlfn.IFS(OR(C150="Zara", C150="Mango"), "Luxury Brand", OR(C150="Gap", C150="Forever21"), "Budget Brand", TRUE, "Mid-Market")</f>
        <v>Mid-Market</v>
      </c>
    </row>
    <row r="151" spans="1:28" x14ac:dyDescent="0.35">
      <c r="A151" t="s">
        <v>202</v>
      </c>
      <c r="B151" t="s">
        <v>28</v>
      </c>
      <c r="C151" t="s">
        <v>30</v>
      </c>
      <c r="D151" t="s">
        <v>15</v>
      </c>
      <c r="E151" t="s">
        <v>22</v>
      </c>
      <c r="F151" t="s">
        <v>42</v>
      </c>
      <c r="G151" s="4">
        <v>94.29</v>
      </c>
      <c r="H151">
        <v>0</v>
      </c>
      <c r="I151" s="3">
        <v>94.29</v>
      </c>
      <c r="J151" s="1">
        <v>45550</v>
      </c>
      <c r="K151">
        <v>18</v>
      </c>
      <c r="L151">
        <v>1.7</v>
      </c>
      <c r="M151">
        <f t="shared" si="20"/>
        <v>1.7</v>
      </c>
      <c r="N151" t="b">
        <v>0</v>
      </c>
      <c r="O151" t="s">
        <v>2229</v>
      </c>
      <c r="P151" t="str">
        <f t="shared" si="21"/>
        <v>No Return</v>
      </c>
      <c r="Q151" s="4">
        <f t="shared" si="22"/>
        <v>1697.22</v>
      </c>
      <c r="R151">
        <f t="shared" si="23"/>
        <v>2024</v>
      </c>
      <c r="S151" s="4" t="str">
        <f t="shared" si="24"/>
        <v>September</v>
      </c>
      <c r="T151" s="17">
        <f t="shared" si="25"/>
        <v>0</v>
      </c>
      <c r="U151" s="17">
        <f t="shared" si="26"/>
        <v>94.29</v>
      </c>
      <c r="V151" s="16">
        <f t="shared" si="27"/>
        <v>0</v>
      </c>
      <c r="W151" s="16" t="str">
        <f t="shared" si="28"/>
        <v>L</v>
      </c>
      <c r="X151" s="16" t="str" cm="1">
        <f t="array" ref="X151">_xlfn.IFS(K151 &lt; 10, "Need to Restock", K151 &lt; 20, "Low Stock", K151 &lt; 30, "Stock OK", K151 &gt;= 30, "High Stock")</f>
        <v>Low Stock</v>
      </c>
      <c r="Y151" s="16" t="str" cm="1">
        <f t="array" ref="Y151">_xlfn.IFS(K151 &lt;= 15, "Fast Moving", K151 &lt;= 35, "Moderate Moving", K151 &gt; 35, "Slow Moving")</f>
        <v>Moderate Moving</v>
      </c>
      <c r="Z151" s="16" t="str" cm="1">
        <f t="array" ref="Z151">_xlfn.IFS(M151=5, "Highly Satisfied", M151&gt;=4, "Very Satisfied", M151&gt;=3, "Satisfied", M151&gt;=2, "Neutral", M151&lt;2, "Dissatisfied")</f>
        <v>Dissatisfied</v>
      </c>
      <c r="AA151" s="16" t="str">
        <f t="shared" si="29"/>
        <v>High Value</v>
      </c>
      <c r="AB151" s="16" t="str" cm="1">
        <f t="array" ref="AB151">_xlfn.IFS(OR(C151="Zara", C151="Mango"), "Luxury Brand", OR(C151="Gap", C151="Forever21"), "Budget Brand", TRUE, "Mid-Market")</f>
        <v>Mid-Market</v>
      </c>
    </row>
    <row r="152" spans="1:28" x14ac:dyDescent="0.35">
      <c r="A152" t="s">
        <v>203</v>
      </c>
      <c r="B152" t="s">
        <v>19</v>
      </c>
      <c r="C152" t="s">
        <v>51</v>
      </c>
      <c r="D152" t="s">
        <v>21</v>
      </c>
      <c r="E152" t="s">
        <v>16</v>
      </c>
      <c r="F152" t="s">
        <v>38</v>
      </c>
      <c r="G152" s="4">
        <v>94.97</v>
      </c>
      <c r="H152">
        <v>0</v>
      </c>
      <c r="I152" s="3">
        <v>94.97</v>
      </c>
      <c r="J152" s="1">
        <v>45875</v>
      </c>
      <c r="K152">
        <v>46</v>
      </c>
      <c r="L152">
        <v>4.3</v>
      </c>
      <c r="M152">
        <f t="shared" si="20"/>
        <v>4.3</v>
      </c>
      <c r="N152" t="b">
        <v>0</v>
      </c>
      <c r="O152" t="s">
        <v>2229</v>
      </c>
      <c r="P152" t="str">
        <f t="shared" si="21"/>
        <v>No Return</v>
      </c>
      <c r="Q152" s="4">
        <f t="shared" si="22"/>
        <v>4368.62</v>
      </c>
      <c r="R152">
        <f t="shared" si="23"/>
        <v>2025</v>
      </c>
      <c r="S152" s="4" t="str">
        <f t="shared" si="24"/>
        <v>August</v>
      </c>
      <c r="T152" s="17">
        <f t="shared" si="25"/>
        <v>0</v>
      </c>
      <c r="U152" s="17">
        <f t="shared" si="26"/>
        <v>94.97</v>
      </c>
      <c r="V152" s="16">
        <f t="shared" si="27"/>
        <v>0</v>
      </c>
      <c r="W152" s="16" t="str">
        <f t="shared" si="28"/>
        <v>XL</v>
      </c>
      <c r="X152" s="16" t="str" cm="1">
        <f t="array" ref="X152">_xlfn.IFS(K152 &lt; 10, "Need to Restock", K152 &lt; 20, "Low Stock", K152 &lt; 30, "Stock OK", K152 &gt;= 30, "High Stock")</f>
        <v>High Stock</v>
      </c>
      <c r="Y152" s="16" t="str" cm="1">
        <f t="array" ref="Y152">_xlfn.IFS(K152 &lt;= 15, "Fast Moving", K152 &lt;= 35, "Moderate Moving", K152 &gt; 35, "Slow Moving")</f>
        <v>Slow Moving</v>
      </c>
      <c r="Z152" s="16" t="str" cm="1">
        <f t="array" ref="Z152">_xlfn.IFS(M152=5, "Highly Satisfied", M152&gt;=4, "Very Satisfied", M152&gt;=3, "Satisfied", M152&gt;=2, "Neutral", M152&lt;2, "Dissatisfied")</f>
        <v>Very Satisfied</v>
      </c>
      <c r="AA152" s="16" t="str">
        <f t="shared" si="29"/>
        <v>High Value</v>
      </c>
      <c r="AB152" s="16" t="str" cm="1">
        <f t="array" ref="AB152">_xlfn.IFS(OR(C152="Zara", C152="Mango"), "Luxury Brand", OR(C152="Gap", C152="Forever21"), "Budget Brand", TRUE, "Mid-Market")</f>
        <v>Mid-Market</v>
      </c>
    </row>
    <row r="153" spans="1:28" x14ac:dyDescent="0.35">
      <c r="A153" t="s">
        <v>204</v>
      </c>
      <c r="B153" t="s">
        <v>28</v>
      </c>
      <c r="C153" t="s">
        <v>30</v>
      </c>
      <c r="D153" t="s">
        <v>21</v>
      </c>
      <c r="E153" t="s">
        <v>56</v>
      </c>
      <c r="F153" t="s">
        <v>62</v>
      </c>
      <c r="G153" s="4">
        <v>65.87</v>
      </c>
      <c r="H153">
        <v>11.4</v>
      </c>
      <c r="I153" s="3">
        <v>58.36</v>
      </c>
      <c r="J153" s="1">
        <v>45875</v>
      </c>
      <c r="K153">
        <v>15</v>
      </c>
      <c r="L153">
        <v>3.9</v>
      </c>
      <c r="M153">
        <f t="shared" si="20"/>
        <v>3.9</v>
      </c>
      <c r="N153" t="b">
        <v>0</v>
      </c>
      <c r="O153" t="s">
        <v>2229</v>
      </c>
      <c r="P153" t="str">
        <f t="shared" si="21"/>
        <v>No Return</v>
      </c>
      <c r="Q153" s="4">
        <f t="shared" si="22"/>
        <v>875.41230000000007</v>
      </c>
      <c r="R153">
        <f t="shared" si="23"/>
        <v>2025</v>
      </c>
      <c r="S153" s="4" t="str">
        <f t="shared" si="24"/>
        <v>August</v>
      </c>
      <c r="T153" s="17">
        <f t="shared" si="25"/>
        <v>7.5091800000000006</v>
      </c>
      <c r="U153" s="17">
        <f t="shared" si="26"/>
        <v>58.360820000000004</v>
      </c>
      <c r="V153" s="16">
        <f t="shared" si="27"/>
        <v>0</v>
      </c>
      <c r="W153" s="16" t="str">
        <f t="shared" si="28"/>
        <v>M</v>
      </c>
      <c r="X153" s="16" t="str" cm="1">
        <f t="array" ref="X153">_xlfn.IFS(K153 &lt; 10, "Need to Restock", K153 &lt; 20, "Low Stock", K153 &lt; 30, "Stock OK", K153 &gt;= 30, "High Stock")</f>
        <v>Low Stock</v>
      </c>
      <c r="Y153" s="16" t="str" cm="1">
        <f t="array" ref="Y153">_xlfn.IFS(K153 &lt;= 15, "Fast Moving", K153 &lt;= 35, "Moderate Moving", K153 &gt; 35, "Slow Moving")</f>
        <v>Fast Moving</v>
      </c>
      <c r="Z153" s="16" t="str" cm="1">
        <f t="array" ref="Z153">_xlfn.IFS(M153=5, "Highly Satisfied", M153&gt;=4, "Very Satisfied", M153&gt;=3, "Satisfied", M153&gt;=2, "Neutral", M153&lt;2, "Dissatisfied")</f>
        <v>Satisfied</v>
      </c>
      <c r="AA153" s="16" t="str">
        <f t="shared" si="29"/>
        <v>Cheap Value</v>
      </c>
      <c r="AB153" s="16" t="str" cm="1">
        <f t="array" ref="AB153">_xlfn.IFS(OR(C153="Zara", C153="Mango"), "Luxury Brand", OR(C153="Gap", C153="Forever21"), "Budget Brand", TRUE, "Mid-Market")</f>
        <v>Mid-Market</v>
      </c>
    </row>
    <row r="154" spans="1:28" x14ac:dyDescent="0.35">
      <c r="A154" t="s">
        <v>205</v>
      </c>
      <c r="B154" t="s">
        <v>40</v>
      </c>
      <c r="C154" t="s">
        <v>14</v>
      </c>
      <c r="D154" t="s">
        <v>21</v>
      </c>
      <c r="E154" t="s">
        <v>47</v>
      </c>
      <c r="F154" t="s">
        <v>42</v>
      </c>
      <c r="G154" s="4">
        <v>155.06</v>
      </c>
      <c r="H154">
        <v>29.4</v>
      </c>
      <c r="I154" s="3">
        <v>109.47</v>
      </c>
      <c r="J154" s="1">
        <v>45875</v>
      </c>
      <c r="K154">
        <v>5</v>
      </c>
      <c r="L154">
        <v>3.6</v>
      </c>
      <c r="M154">
        <f t="shared" si="20"/>
        <v>3.6</v>
      </c>
      <c r="N154" t="b">
        <v>0</v>
      </c>
      <c r="O154" t="s">
        <v>2229</v>
      </c>
      <c r="P154" t="str">
        <f t="shared" si="21"/>
        <v>No Return</v>
      </c>
      <c r="Q154" s="4">
        <f t="shared" si="22"/>
        <v>547.36180000000002</v>
      </c>
      <c r="R154">
        <f t="shared" si="23"/>
        <v>2025</v>
      </c>
      <c r="S154" s="4" t="str">
        <f t="shared" si="24"/>
        <v>August</v>
      </c>
      <c r="T154" s="17">
        <f t="shared" si="25"/>
        <v>45.58764</v>
      </c>
      <c r="U154" s="17">
        <f t="shared" si="26"/>
        <v>109.47235999999999</v>
      </c>
      <c r="V154" s="16">
        <f t="shared" si="27"/>
        <v>0</v>
      </c>
      <c r="W154" s="16" t="str">
        <f t="shared" si="28"/>
        <v>XXL</v>
      </c>
      <c r="X154" s="16" t="str" cm="1">
        <f t="array" ref="X154">_xlfn.IFS(K154 &lt; 10, "Need to Restock", K154 &lt; 20, "Low Stock", K154 &lt; 30, "Stock OK", K154 &gt;= 30, "High Stock")</f>
        <v>Need to Restock</v>
      </c>
      <c r="Y154" s="16" t="str" cm="1">
        <f t="array" ref="Y154">_xlfn.IFS(K154 &lt;= 15, "Fast Moving", K154 &lt;= 35, "Moderate Moving", K154 &gt; 35, "Slow Moving")</f>
        <v>Fast Moving</v>
      </c>
      <c r="Z154" s="16" t="str" cm="1">
        <f t="array" ref="Z154">_xlfn.IFS(M154=5, "Highly Satisfied", M154&gt;=4, "Very Satisfied", M154&gt;=3, "Satisfied", M154&gt;=2, "Neutral", M154&lt;2, "Dissatisfied")</f>
        <v>Satisfied</v>
      </c>
      <c r="AA154" s="16" t="str">
        <f t="shared" si="29"/>
        <v>High Value</v>
      </c>
      <c r="AB154" s="16" t="str" cm="1">
        <f t="array" ref="AB154">_xlfn.IFS(OR(C154="Zara", C154="Mango"), "Luxury Brand", OR(C154="Gap", C154="Forever21"), "Budget Brand", TRUE, "Mid-Market")</f>
        <v>Luxury Brand</v>
      </c>
    </row>
    <row r="155" spans="1:28" x14ac:dyDescent="0.35">
      <c r="A155" t="s">
        <v>206</v>
      </c>
      <c r="B155" t="s">
        <v>13</v>
      </c>
      <c r="C155" t="s">
        <v>14</v>
      </c>
      <c r="D155" t="s">
        <v>21</v>
      </c>
      <c r="E155" t="s">
        <v>22</v>
      </c>
      <c r="F155" t="s">
        <v>68</v>
      </c>
      <c r="G155" s="4">
        <v>172.59</v>
      </c>
      <c r="H155">
        <v>0</v>
      </c>
      <c r="I155" s="3">
        <v>172.59</v>
      </c>
      <c r="J155" s="1">
        <v>45875</v>
      </c>
      <c r="K155">
        <v>1</v>
      </c>
      <c r="L155">
        <v>2.1</v>
      </c>
      <c r="M155">
        <f t="shared" si="20"/>
        <v>2.1</v>
      </c>
      <c r="N155" t="b">
        <v>0</v>
      </c>
      <c r="O155" t="s">
        <v>2229</v>
      </c>
      <c r="P155" t="str">
        <f t="shared" si="21"/>
        <v>No Return</v>
      </c>
      <c r="Q155" s="4">
        <f t="shared" si="22"/>
        <v>172.59</v>
      </c>
      <c r="R155">
        <f t="shared" si="23"/>
        <v>2025</v>
      </c>
      <c r="S155" s="4" t="str">
        <f t="shared" si="24"/>
        <v>August</v>
      </c>
      <c r="T155" s="17">
        <f t="shared" si="25"/>
        <v>0</v>
      </c>
      <c r="U155" s="17">
        <f t="shared" si="26"/>
        <v>172.59</v>
      </c>
      <c r="V155" s="16">
        <f t="shared" si="27"/>
        <v>0</v>
      </c>
      <c r="W155" s="16" t="str">
        <f t="shared" si="28"/>
        <v>L</v>
      </c>
      <c r="X155" s="16" t="str" cm="1">
        <f t="array" ref="X155">_xlfn.IFS(K155 &lt; 10, "Need to Restock", K155 &lt; 20, "Low Stock", K155 &lt; 30, "Stock OK", K155 &gt;= 30, "High Stock")</f>
        <v>Need to Restock</v>
      </c>
      <c r="Y155" s="16" t="str" cm="1">
        <f t="array" ref="Y155">_xlfn.IFS(K155 &lt;= 15, "Fast Moving", K155 &lt;= 35, "Moderate Moving", K155 &gt; 35, "Slow Moving")</f>
        <v>Fast Moving</v>
      </c>
      <c r="Z155" s="16" t="str" cm="1">
        <f t="array" ref="Z155">_xlfn.IFS(M155=5, "Highly Satisfied", M155&gt;=4, "Very Satisfied", M155&gt;=3, "Satisfied", M155&gt;=2, "Neutral", M155&lt;2, "Dissatisfied")</f>
        <v>Neutral</v>
      </c>
      <c r="AA155" s="16" t="str">
        <f t="shared" si="29"/>
        <v>High Value</v>
      </c>
      <c r="AB155" s="16" t="str" cm="1">
        <f t="array" ref="AB155">_xlfn.IFS(OR(C155="Zara", C155="Mango"), "Luxury Brand", OR(C155="Gap", C155="Forever21"), "Budget Brand", TRUE, "Mid-Market")</f>
        <v>Luxury Brand</v>
      </c>
    </row>
    <row r="156" spans="1:28" x14ac:dyDescent="0.35">
      <c r="A156" t="s">
        <v>207</v>
      </c>
      <c r="B156" t="s">
        <v>40</v>
      </c>
      <c r="C156" t="s">
        <v>46</v>
      </c>
      <c r="D156" t="s">
        <v>60</v>
      </c>
      <c r="E156" t="s">
        <v>56</v>
      </c>
      <c r="F156" t="s">
        <v>42</v>
      </c>
      <c r="G156" s="4">
        <v>68.72</v>
      </c>
      <c r="H156">
        <v>0</v>
      </c>
      <c r="I156" s="3">
        <v>68.72</v>
      </c>
      <c r="J156" s="1">
        <v>45875</v>
      </c>
      <c r="K156">
        <v>28</v>
      </c>
      <c r="L156">
        <v>1.7</v>
      </c>
      <c r="M156">
        <f t="shared" si="20"/>
        <v>1.7</v>
      </c>
      <c r="N156" t="b">
        <v>1</v>
      </c>
      <c r="O156" t="s">
        <v>81</v>
      </c>
      <c r="P156" t="str">
        <f t="shared" si="21"/>
        <v>Quality Issue</v>
      </c>
      <c r="Q156" s="4">
        <f t="shared" si="22"/>
        <v>1924.1599999999999</v>
      </c>
      <c r="R156">
        <f t="shared" si="23"/>
        <v>2025</v>
      </c>
      <c r="S156" s="4" t="str">
        <f t="shared" si="24"/>
        <v>August</v>
      </c>
      <c r="T156" s="17">
        <f t="shared" si="25"/>
        <v>0</v>
      </c>
      <c r="U156" s="17">
        <f t="shared" si="26"/>
        <v>68.72</v>
      </c>
      <c r="V156" s="16">
        <f t="shared" si="27"/>
        <v>1</v>
      </c>
      <c r="W156" s="16" t="str">
        <f t="shared" si="28"/>
        <v>M</v>
      </c>
      <c r="X156" s="16" t="str" cm="1">
        <f t="array" ref="X156">_xlfn.IFS(K156 &lt; 10, "Need to Restock", K156 &lt; 20, "Low Stock", K156 &lt; 30, "Stock OK", K156 &gt;= 30, "High Stock")</f>
        <v>Stock OK</v>
      </c>
      <c r="Y156" s="16" t="str" cm="1">
        <f t="array" ref="Y156">_xlfn.IFS(K156 &lt;= 15, "Fast Moving", K156 &lt;= 35, "Moderate Moving", K156 &gt; 35, "Slow Moving")</f>
        <v>Moderate Moving</v>
      </c>
      <c r="Z156" s="16" t="str" cm="1">
        <f t="array" ref="Z156">_xlfn.IFS(M156=5, "Highly Satisfied", M156&gt;=4, "Very Satisfied", M156&gt;=3, "Satisfied", M156&gt;=2, "Neutral", M156&lt;2, "Dissatisfied")</f>
        <v>Dissatisfied</v>
      </c>
      <c r="AA156" s="16" t="str">
        <f t="shared" si="29"/>
        <v>Cheap Value</v>
      </c>
      <c r="AB156" s="16" t="str" cm="1">
        <f t="array" ref="AB156">_xlfn.IFS(OR(C156="Zara", C156="Mango"), "Luxury Brand", OR(C156="Gap", C156="Forever21"), "Budget Brand", TRUE, "Mid-Market")</f>
        <v>Mid-Market</v>
      </c>
    </row>
    <row r="157" spans="1:28" x14ac:dyDescent="0.35">
      <c r="A157" t="s">
        <v>208</v>
      </c>
      <c r="B157" t="s">
        <v>19</v>
      </c>
      <c r="C157" t="s">
        <v>30</v>
      </c>
      <c r="D157" t="s">
        <v>15</v>
      </c>
      <c r="E157" t="s">
        <v>16</v>
      </c>
      <c r="F157" t="s">
        <v>42</v>
      </c>
      <c r="G157" s="4">
        <v>28.78</v>
      </c>
      <c r="H157">
        <v>0</v>
      </c>
      <c r="I157" s="3">
        <v>28.78</v>
      </c>
      <c r="J157" s="1">
        <v>45568</v>
      </c>
      <c r="K157">
        <v>21</v>
      </c>
      <c r="L157" t="s">
        <v>2229</v>
      </c>
      <c r="M157">
        <f t="shared" si="20"/>
        <v>3</v>
      </c>
      <c r="N157" t="b">
        <v>0</v>
      </c>
      <c r="O157" t="s">
        <v>2229</v>
      </c>
      <c r="P157" t="str">
        <f t="shared" si="21"/>
        <v>No Return</v>
      </c>
      <c r="Q157" s="4">
        <f t="shared" si="22"/>
        <v>604.38</v>
      </c>
      <c r="R157">
        <f t="shared" si="23"/>
        <v>2024</v>
      </c>
      <c r="S157" s="4" t="str">
        <f t="shared" si="24"/>
        <v>October</v>
      </c>
      <c r="T157" s="17">
        <f t="shared" si="25"/>
        <v>0</v>
      </c>
      <c r="U157" s="17">
        <f t="shared" si="26"/>
        <v>28.78</v>
      </c>
      <c r="V157" s="16">
        <f t="shared" si="27"/>
        <v>0</v>
      </c>
      <c r="W157" s="16" t="str">
        <f t="shared" si="28"/>
        <v>XL</v>
      </c>
      <c r="X157" s="16" t="str" cm="1">
        <f t="array" ref="X157">_xlfn.IFS(K157 &lt; 10, "Need to Restock", K157 &lt; 20, "Low Stock", K157 &lt; 30, "Stock OK", K157 &gt;= 30, "High Stock")</f>
        <v>Stock OK</v>
      </c>
      <c r="Y157" s="16" t="str" cm="1">
        <f t="array" ref="Y157">_xlfn.IFS(K157 &lt;= 15, "Fast Moving", K157 &lt;= 35, "Moderate Moving", K157 &gt; 35, "Slow Moving")</f>
        <v>Moderate Moving</v>
      </c>
      <c r="Z157" s="16" t="str" cm="1">
        <f t="array" ref="Z157">_xlfn.IFS(M157=5, "Highly Satisfied", M157&gt;=4, "Very Satisfied", M157&gt;=3, "Satisfied", M157&gt;=2, "Neutral", M157&lt;2, "Dissatisfied")</f>
        <v>Satisfied</v>
      </c>
      <c r="AA157" s="16" t="str">
        <f t="shared" si="29"/>
        <v>Cheap Value</v>
      </c>
      <c r="AB157" s="16" t="str" cm="1">
        <f t="array" ref="AB157">_xlfn.IFS(OR(C157="Zara", C157="Mango"), "Luxury Brand", OR(C157="Gap", C157="Forever21"), "Budget Brand", TRUE, "Mid-Market")</f>
        <v>Mid-Market</v>
      </c>
    </row>
    <row r="158" spans="1:28" x14ac:dyDescent="0.35">
      <c r="A158" t="s">
        <v>209</v>
      </c>
      <c r="B158" t="s">
        <v>13</v>
      </c>
      <c r="C158" t="s">
        <v>46</v>
      </c>
      <c r="D158" t="s">
        <v>21</v>
      </c>
      <c r="E158" t="s">
        <v>47</v>
      </c>
      <c r="F158" t="s">
        <v>26</v>
      </c>
      <c r="G158" s="4">
        <v>110.32</v>
      </c>
      <c r="H158">
        <v>28.3</v>
      </c>
      <c r="I158" s="3">
        <v>79.099999999999994</v>
      </c>
      <c r="J158" s="1">
        <v>45875</v>
      </c>
      <c r="K158">
        <v>49</v>
      </c>
      <c r="L158">
        <v>3.3</v>
      </c>
      <c r="M158">
        <f t="shared" si="20"/>
        <v>3.3</v>
      </c>
      <c r="N158" t="b">
        <v>0</v>
      </c>
      <c r="O158" t="s">
        <v>2229</v>
      </c>
      <c r="P158" t="str">
        <f t="shared" si="21"/>
        <v>No Return</v>
      </c>
      <c r="Q158" s="4">
        <f t="shared" si="22"/>
        <v>3875.8725599999993</v>
      </c>
      <c r="R158">
        <f t="shared" si="23"/>
        <v>2025</v>
      </c>
      <c r="S158" s="4" t="str">
        <f t="shared" si="24"/>
        <v>August</v>
      </c>
      <c r="T158" s="17">
        <f t="shared" si="25"/>
        <v>31.220560000000003</v>
      </c>
      <c r="U158" s="17">
        <f t="shared" si="26"/>
        <v>79.099439999999987</v>
      </c>
      <c r="V158" s="16">
        <f t="shared" si="27"/>
        <v>0</v>
      </c>
      <c r="W158" s="16" t="str">
        <f t="shared" si="28"/>
        <v>XXL</v>
      </c>
      <c r="X158" s="16" t="str" cm="1">
        <f t="array" ref="X158">_xlfn.IFS(K158 &lt; 10, "Need to Restock", K158 &lt; 20, "Low Stock", K158 &lt; 30, "Stock OK", K158 &gt;= 30, "High Stock")</f>
        <v>High Stock</v>
      </c>
      <c r="Y158" s="16" t="str" cm="1">
        <f t="array" ref="Y158">_xlfn.IFS(K158 &lt;= 15, "Fast Moving", K158 &lt;= 35, "Moderate Moving", K158 &gt; 35, "Slow Moving")</f>
        <v>Slow Moving</v>
      </c>
      <c r="Z158" s="16" t="str" cm="1">
        <f t="array" ref="Z158">_xlfn.IFS(M158=5, "Highly Satisfied", M158&gt;=4, "Very Satisfied", M158&gt;=3, "Satisfied", M158&gt;=2, "Neutral", M158&lt;2, "Dissatisfied")</f>
        <v>Satisfied</v>
      </c>
      <c r="AA158" s="16" t="str">
        <f t="shared" si="29"/>
        <v>High Value</v>
      </c>
      <c r="AB158" s="16" t="str" cm="1">
        <f t="array" ref="AB158">_xlfn.IFS(OR(C158="Zara", C158="Mango"), "Luxury Brand", OR(C158="Gap", C158="Forever21"), "Budget Brand", TRUE, "Mid-Market")</f>
        <v>Mid-Market</v>
      </c>
    </row>
    <row r="159" spans="1:28" x14ac:dyDescent="0.35">
      <c r="A159" t="s">
        <v>210</v>
      </c>
      <c r="B159" t="s">
        <v>28</v>
      </c>
      <c r="C159" t="s">
        <v>41</v>
      </c>
      <c r="D159" t="s">
        <v>60</v>
      </c>
      <c r="E159" t="s">
        <v>47</v>
      </c>
      <c r="F159" t="s">
        <v>26</v>
      </c>
      <c r="G159" s="4">
        <v>194.24</v>
      </c>
      <c r="H159">
        <v>0</v>
      </c>
      <c r="I159" s="3">
        <v>194.24</v>
      </c>
      <c r="J159" s="1">
        <v>45875</v>
      </c>
      <c r="K159">
        <v>17</v>
      </c>
      <c r="L159">
        <v>1.2</v>
      </c>
      <c r="M159">
        <f t="shared" si="20"/>
        <v>1.2</v>
      </c>
      <c r="N159" t="b">
        <v>1</v>
      </c>
      <c r="O159" t="s">
        <v>113</v>
      </c>
      <c r="P159" t="str">
        <f t="shared" si="21"/>
        <v>Changed Mind</v>
      </c>
      <c r="Q159" s="4">
        <f t="shared" si="22"/>
        <v>3302.08</v>
      </c>
      <c r="R159">
        <f t="shared" si="23"/>
        <v>2025</v>
      </c>
      <c r="S159" s="4" t="str">
        <f t="shared" si="24"/>
        <v>August</v>
      </c>
      <c r="T159" s="17">
        <f t="shared" si="25"/>
        <v>0</v>
      </c>
      <c r="U159" s="17">
        <f t="shared" si="26"/>
        <v>194.24</v>
      </c>
      <c r="V159" s="16">
        <f t="shared" si="27"/>
        <v>1</v>
      </c>
      <c r="W159" s="16" t="str">
        <f t="shared" si="28"/>
        <v>XXL</v>
      </c>
      <c r="X159" s="16" t="str" cm="1">
        <f t="array" ref="X159">_xlfn.IFS(K159 &lt; 10, "Need to Restock", K159 &lt; 20, "Low Stock", K159 &lt; 30, "Stock OK", K159 &gt;= 30, "High Stock")</f>
        <v>Low Stock</v>
      </c>
      <c r="Y159" s="16" t="str" cm="1">
        <f t="array" ref="Y159">_xlfn.IFS(K159 &lt;= 15, "Fast Moving", K159 &lt;= 35, "Moderate Moving", K159 &gt; 35, "Slow Moving")</f>
        <v>Moderate Moving</v>
      </c>
      <c r="Z159" s="16" t="str" cm="1">
        <f t="array" ref="Z159">_xlfn.IFS(M159=5, "Highly Satisfied", M159&gt;=4, "Very Satisfied", M159&gt;=3, "Satisfied", M159&gt;=2, "Neutral", M159&lt;2, "Dissatisfied")</f>
        <v>Dissatisfied</v>
      </c>
      <c r="AA159" s="16" t="str">
        <f t="shared" si="29"/>
        <v>High Value</v>
      </c>
      <c r="AB159" s="16" t="str" cm="1">
        <f t="array" ref="AB159">_xlfn.IFS(OR(C159="Zara", C159="Mango"), "Luxury Brand", OR(C159="Gap", C159="Forever21"), "Budget Brand", TRUE, "Mid-Market")</f>
        <v>Luxury Brand</v>
      </c>
    </row>
    <row r="160" spans="1:28" x14ac:dyDescent="0.35">
      <c r="A160" t="s">
        <v>211</v>
      </c>
      <c r="B160" t="s">
        <v>28</v>
      </c>
      <c r="C160" t="s">
        <v>59</v>
      </c>
      <c r="D160" t="s">
        <v>32</v>
      </c>
      <c r="E160" t="s">
        <v>53</v>
      </c>
      <c r="F160" t="s">
        <v>54</v>
      </c>
      <c r="G160" s="4">
        <v>175.91</v>
      </c>
      <c r="H160">
        <v>0</v>
      </c>
      <c r="I160" s="3">
        <v>175.91</v>
      </c>
      <c r="J160" s="1">
        <v>45875</v>
      </c>
      <c r="K160">
        <v>4</v>
      </c>
      <c r="L160">
        <v>2.8</v>
      </c>
      <c r="M160">
        <f t="shared" si="20"/>
        <v>2.8</v>
      </c>
      <c r="N160" t="b">
        <v>0</v>
      </c>
      <c r="O160" t="s">
        <v>2229</v>
      </c>
      <c r="P160" t="str">
        <f t="shared" si="21"/>
        <v>No Return</v>
      </c>
      <c r="Q160" s="4">
        <f t="shared" si="22"/>
        <v>703.64</v>
      </c>
      <c r="R160">
        <f t="shared" si="23"/>
        <v>2025</v>
      </c>
      <c r="S160" s="4" t="str">
        <f t="shared" si="24"/>
        <v>August</v>
      </c>
      <c r="T160" s="17">
        <f t="shared" si="25"/>
        <v>0</v>
      </c>
      <c r="U160" s="17">
        <f t="shared" si="26"/>
        <v>175.91</v>
      </c>
      <c r="V160" s="16">
        <f t="shared" si="27"/>
        <v>0</v>
      </c>
      <c r="W160" s="16" t="str">
        <f t="shared" si="28"/>
        <v>XS</v>
      </c>
      <c r="X160" s="16" t="str" cm="1">
        <f t="array" ref="X160">_xlfn.IFS(K160 &lt; 10, "Need to Restock", K160 &lt; 20, "Low Stock", K160 &lt; 30, "Stock OK", K160 &gt;= 30, "High Stock")</f>
        <v>Need to Restock</v>
      </c>
      <c r="Y160" s="16" t="str" cm="1">
        <f t="array" ref="Y160">_xlfn.IFS(K160 &lt;= 15, "Fast Moving", K160 &lt;= 35, "Moderate Moving", K160 &gt; 35, "Slow Moving")</f>
        <v>Fast Moving</v>
      </c>
      <c r="Z160" s="16" t="str" cm="1">
        <f t="array" ref="Z160">_xlfn.IFS(M160=5, "Highly Satisfied", M160&gt;=4, "Very Satisfied", M160&gt;=3, "Satisfied", M160&gt;=2, "Neutral", M160&lt;2, "Dissatisfied")</f>
        <v>Neutral</v>
      </c>
      <c r="AA160" s="16" t="str">
        <f t="shared" si="29"/>
        <v>High Value</v>
      </c>
      <c r="AB160" s="16" t="str" cm="1">
        <f t="array" ref="AB160">_xlfn.IFS(OR(C160="Zara", C160="Mango"), "Luxury Brand", OR(C160="Gap", C160="Forever21"), "Budget Brand", TRUE, "Mid-Market")</f>
        <v>Budget Brand</v>
      </c>
    </row>
    <row r="161" spans="1:28" x14ac:dyDescent="0.35">
      <c r="A161" t="s">
        <v>212</v>
      </c>
      <c r="B161" t="s">
        <v>36</v>
      </c>
      <c r="C161" t="s">
        <v>41</v>
      </c>
      <c r="D161" t="s">
        <v>21</v>
      </c>
      <c r="E161" t="s">
        <v>47</v>
      </c>
      <c r="F161" t="s">
        <v>38</v>
      </c>
      <c r="G161" s="4">
        <v>79.34</v>
      </c>
      <c r="H161">
        <v>0</v>
      </c>
      <c r="I161" s="3">
        <v>79.34</v>
      </c>
      <c r="J161" s="1">
        <v>45875</v>
      </c>
      <c r="K161">
        <v>30</v>
      </c>
      <c r="L161">
        <v>4.4000000000000004</v>
      </c>
      <c r="M161">
        <f t="shared" si="20"/>
        <v>4.4000000000000004</v>
      </c>
      <c r="N161" t="b">
        <v>0</v>
      </c>
      <c r="O161" t="s">
        <v>2229</v>
      </c>
      <c r="P161" t="str">
        <f t="shared" si="21"/>
        <v>No Return</v>
      </c>
      <c r="Q161" s="4">
        <f t="shared" si="22"/>
        <v>2380.2000000000003</v>
      </c>
      <c r="R161">
        <f t="shared" si="23"/>
        <v>2025</v>
      </c>
      <c r="S161" s="4" t="str">
        <f t="shared" si="24"/>
        <v>August</v>
      </c>
      <c r="T161" s="17">
        <f t="shared" si="25"/>
        <v>0</v>
      </c>
      <c r="U161" s="17">
        <f t="shared" si="26"/>
        <v>79.34</v>
      </c>
      <c r="V161" s="16">
        <f t="shared" si="27"/>
        <v>0</v>
      </c>
      <c r="W161" s="16" t="str">
        <f t="shared" si="28"/>
        <v>XXL</v>
      </c>
      <c r="X161" s="16" t="str" cm="1">
        <f t="array" ref="X161">_xlfn.IFS(K161 &lt; 10, "Need to Restock", K161 &lt; 20, "Low Stock", K161 &lt; 30, "Stock OK", K161 &gt;= 30, "High Stock")</f>
        <v>High Stock</v>
      </c>
      <c r="Y161" s="16" t="str" cm="1">
        <f t="array" ref="Y161">_xlfn.IFS(K161 &lt;= 15, "Fast Moving", K161 &lt;= 35, "Moderate Moving", K161 &gt; 35, "Slow Moving")</f>
        <v>Moderate Moving</v>
      </c>
      <c r="Z161" s="16" t="str" cm="1">
        <f t="array" ref="Z161">_xlfn.IFS(M161=5, "Highly Satisfied", M161&gt;=4, "Very Satisfied", M161&gt;=3, "Satisfied", M161&gt;=2, "Neutral", M161&lt;2, "Dissatisfied")</f>
        <v>Very Satisfied</v>
      </c>
      <c r="AA161" s="16" t="str">
        <f t="shared" si="29"/>
        <v>High Value</v>
      </c>
      <c r="AB161" s="16" t="str" cm="1">
        <f t="array" ref="AB161">_xlfn.IFS(OR(C161="Zara", C161="Mango"), "Luxury Brand", OR(C161="Gap", C161="Forever21"), "Budget Brand", TRUE, "Mid-Market")</f>
        <v>Luxury Brand</v>
      </c>
    </row>
    <row r="162" spans="1:28" x14ac:dyDescent="0.35">
      <c r="A162" t="s">
        <v>213</v>
      </c>
      <c r="B162" t="s">
        <v>36</v>
      </c>
      <c r="C162" t="s">
        <v>46</v>
      </c>
      <c r="D162" t="s">
        <v>60</v>
      </c>
      <c r="E162" t="s">
        <v>56</v>
      </c>
      <c r="F162" t="s">
        <v>44</v>
      </c>
      <c r="G162" s="4">
        <v>111.88</v>
      </c>
      <c r="H162">
        <v>0</v>
      </c>
      <c r="I162" s="3">
        <v>111.88</v>
      </c>
      <c r="J162" s="1">
        <v>45875</v>
      </c>
      <c r="K162">
        <v>41</v>
      </c>
      <c r="L162">
        <v>4.5</v>
      </c>
      <c r="M162">
        <f t="shared" si="20"/>
        <v>4.5</v>
      </c>
      <c r="N162" t="b">
        <v>0</v>
      </c>
      <c r="O162" t="s">
        <v>2229</v>
      </c>
      <c r="P162" t="str">
        <f t="shared" si="21"/>
        <v>No Return</v>
      </c>
      <c r="Q162" s="4">
        <f t="shared" si="22"/>
        <v>4587.08</v>
      </c>
      <c r="R162">
        <f t="shared" si="23"/>
        <v>2025</v>
      </c>
      <c r="S162" s="4" t="str">
        <f t="shared" si="24"/>
        <v>August</v>
      </c>
      <c r="T162" s="17">
        <f t="shared" si="25"/>
        <v>0</v>
      </c>
      <c r="U162" s="17">
        <f t="shared" si="26"/>
        <v>111.88</v>
      </c>
      <c r="V162" s="16">
        <f t="shared" si="27"/>
        <v>0</v>
      </c>
      <c r="W162" s="16" t="str">
        <f t="shared" si="28"/>
        <v>M</v>
      </c>
      <c r="X162" s="16" t="str" cm="1">
        <f t="array" ref="X162">_xlfn.IFS(K162 &lt; 10, "Need to Restock", K162 &lt; 20, "Low Stock", K162 &lt; 30, "Stock OK", K162 &gt;= 30, "High Stock")</f>
        <v>High Stock</v>
      </c>
      <c r="Y162" s="16" t="str" cm="1">
        <f t="array" ref="Y162">_xlfn.IFS(K162 &lt;= 15, "Fast Moving", K162 &lt;= 35, "Moderate Moving", K162 &gt; 35, "Slow Moving")</f>
        <v>Slow Moving</v>
      </c>
      <c r="Z162" s="16" t="str" cm="1">
        <f t="array" ref="Z162">_xlfn.IFS(M162=5, "Highly Satisfied", M162&gt;=4, "Very Satisfied", M162&gt;=3, "Satisfied", M162&gt;=2, "Neutral", M162&lt;2, "Dissatisfied")</f>
        <v>Very Satisfied</v>
      </c>
      <c r="AA162" s="16" t="str">
        <f t="shared" si="29"/>
        <v>High Value</v>
      </c>
      <c r="AB162" s="16" t="str" cm="1">
        <f t="array" ref="AB162">_xlfn.IFS(OR(C162="Zara", C162="Mango"), "Luxury Brand", OR(C162="Gap", C162="Forever21"), "Budget Brand", TRUE, "Mid-Market")</f>
        <v>Mid-Market</v>
      </c>
    </row>
    <row r="163" spans="1:28" x14ac:dyDescent="0.35">
      <c r="A163" t="s">
        <v>214</v>
      </c>
      <c r="B163" t="s">
        <v>25</v>
      </c>
      <c r="C163" t="s">
        <v>59</v>
      </c>
      <c r="D163" t="s">
        <v>15</v>
      </c>
      <c r="E163" t="s">
        <v>2229</v>
      </c>
      <c r="F163" t="s">
        <v>62</v>
      </c>
      <c r="G163" s="4">
        <v>42.84</v>
      </c>
      <c r="H163">
        <v>40.6</v>
      </c>
      <c r="I163" s="3">
        <v>25.45</v>
      </c>
      <c r="J163" s="1">
        <v>45547</v>
      </c>
      <c r="K163">
        <v>18</v>
      </c>
      <c r="L163">
        <v>2.6</v>
      </c>
      <c r="M163">
        <f t="shared" si="20"/>
        <v>2.6</v>
      </c>
      <c r="N163" t="b">
        <v>0</v>
      </c>
      <c r="O163" t="s">
        <v>2229</v>
      </c>
      <c r="P163" t="str">
        <f t="shared" si="21"/>
        <v>No Return</v>
      </c>
      <c r="Q163" s="4">
        <f t="shared" si="22"/>
        <v>458.04527999999999</v>
      </c>
      <c r="R163">
        <f t="shared" si="23"/>
        <v>2024</v>
      </c>
      <c r="S163" s="4" t="str">
        <f t="shared" si="24"/>
        <v>September</v>
      </c>
      <c r="T163" s="17">
        <f t="shared" si="25"/>
        <v>17.393040000000003</v>
      </c>
      <c r="U163" s="17">
        <f t="shared" si="26"/>
        <v>25.446960000000001</v>
      </c>
      <c r="V163" s="16">
        <f t="shared" si="27"/>
        <v>0</v>
      </c>
      <c r="W163" s="16" t="str">
        <f t="shared" si="28"/>
        <v>No Size</v>
      </c>
      <c r="X163" s="16" t="str" cm="1">
        <f t="array" ref="X163">_xlfn.IFS(K163 &lt; 10, "Need to Restock", K163 &lt; 20, "Low Stock", K163 &lt; 30, "Stock OK", K163 &gt;= 30, "High Stock")</f>
        <v>Low Stock</v>
      </c>
      <c r="Y163" s="16" t="str" cm="1">
        <f t="array" ref="Y163">_xlfn.IFS(K163 &lt;= 15, "Fast Moving", K163 &lt;= 35, "Moderate Moving", K163 &gt; 35, "Slow Moving")</f>
        <v>Moderate Moving</v>
      </c>
      <c r="Z163" s="16" t="str" cm="1">
        <f t="array" ref="Z163">_xlfn.IFS(M163=5, "Highly Satisfied", M163&gt;=4, "Very Satisfied", M163&gt;=3, "Satisfied", M163&gt;=2, "Neutral", M163&lt;2, "Dissatisfied")</f>
        <v>Neutral</v>
      </c>
      <c r="AA163" s="16" t="str">
        <f t="shared" si="29"/>
        <v>Cheap Value</v>
      </c>
      <c r="AB163" s="16" t="str" cm="1">
        <f t="array" ref="AB163">_xlfn.IFS(OR(C163="Zara", C163="Mango"), "Luxury Brand", OR(C163="Gap", C163="Forever21"), "Budget Brand", TRUE, "Mid-Market")</f>
        <v>Budget Brand</v>
      </c>
    </row>
    <row r="164" spans="1:28" x14ac:dyDescent="0.35">
      <c r="A164" t="s">
        <v>215</v>
      </c>
      <c r="B164" t="s">
        <v>36</v>
      </c>
      <c r="C164" t="s">
        <v>59</v>
      </c>
      <c r="D164" t="s">
        <v>15</v>
      </c>
      <c r="E164" t="s">
        <v>47</v>
      </c>
      <c r="F164" t="s">
        <v>62</v>
      </c>
      <c r="G164" s="4">
        <v>26.28</v>
      </c>
      <c r="H164">
        <v>1.1000000000000001</v>
      </c>
      <c r="I164" s="3">
        <v>25.99</v>
      </c>
      <c r="J164" s="1">
        <v>45828</v>
      </c>
      <c r="K164">
        <v>35</v>
      </c>
      <c r="L164">
        <v>5</v>
      </c>
      <c r="M164">
        <f t="shared" si="20"/>
        <v>5</v>
      </c>
      <c r="N164" t="b">
        <v>0</v>
      </c>
      <c r="O164" t="s">
        <v>2229</v>
      </c>
      <c r="P164" t="str">
        <f t="shared" si="21"/>
        <v>No Return</v>
      </c>
      <c r="Q164" s="4">
        <f t="shared" si="22"/>
        <v>909.68219999999997</v>
      </c>
      <c r="R164">
        <f t="shared" si="23"/>
        <v>2025</v>
      </c>
      <c r="S164" s="4" t="str">
        <f t="shared" si="24"/>
        <v>June</v>
      </c>
      <c r="T164" s="17">
        <f t="shared" si="25"/>
        <v>0.28908000000000006</v>
      </c>
      <c r="U164" s="17">
        <f t="shared" si="26"/>
        <v>25.990919999999999</v>
      </c>
      <c r="V164" s="16">
        <f t="shared" si="27"/>
        <v>0</v>
      </c>
      <c r="W164" s="16" t="str">
        <f t="shared" si="28"/>
        <v>XXL</v>
      </c>
      <c r="X164" s="16" t="str" cm="1">
        <f t="array" ref="X164">_xlfn.IFS(K164 &lt; 10, "Need to Restock", K164 &lt; 20, "Low Stock", K164 &lt; 30, "Stock OK", K164 &gt;= 30, "High Stock")</f>
        <v>High Stock</v>
      </c>
      <c r="Y164" s="16" t="str" cm="1">
        <f t="array" ref="Y164">_xlfn.IFS(K164 &lt;= 15, "Fast Moving", K164 &lt;= 35, "Moderate Moving", K164 &gt; 35, "Slow Moving")</f>
        <v>Moderate Moving</v>
      </c>
      <c r="Z164" s="16" t="str" cm="1">
        <f t="array" ref="Z164">_xlfn.IFS(M164=5, "Highly Satisfied", M164&gt;=4, "Very Satisfied", M164&gt;=3, "Satisfied", M164&gt;=2, "Neutral", M164&lt;2, "Dissatisfied")</f>
        <v>Highly Satisfied</v>
      </c>
      <c r="AA164" s="16" t="str">
        <f t="shared" si="29"/>
        <v>Cheap Value</v>
      </c>
      <c r="AB164" s="16" t="str" cm="1">
        <f t="array" ref="AB164">_xlfn.IFS(OR(C164="Zara", C164="Mango"), "Luxury Brand", OR(C164="Gap", C164="Forever21"), "Budget Brand", TRUE, "Mid-Market")</f>
        <v>Budget Brand</v>
      </c>
    </row>
    <row r="165" spans="1:28" x14ac:dyDescent="0.35">
      <c r="A165" t="s">
        <v>216</v>
      </c>
      <c r="B165" t="s">
        <v>25</v>
      </c>
      <c r="C165" t="s">
        <v>46</v>
      </c>
      <c r="D165" t="s">
        <v>15</v>
      </c>
      <c r="E165" t="s">
        <v>2229</v>
      </c>
      <c r="F165" t="s">
        <v>44</v>
      </c>
      <c r="G165" s="4">
        <v>23.11</v>
      </c>
      <c r="H165">
        <v>0</v>
      </c>
      <c r="I165" s="3">
        <v>23.11</v>
      </c>
      <c r="J165" s="1">
        <v>45552</v>
      </c>
      <c r="K165">
        <v>2</v>
      </c>
      <c r="L165">
        <v>1.4</v>
      </c>
      <c r="M165">
        <f t="shared" si="20"/>
        <v>1.4</v>
      </c>
      <c r="N165" t="b">
        <v>0</v>
      </c>
      <c r="O165" t="s">
        <v>2229</v>
      </c>
      <c r="P165" t="str">
        <f t="shared" si="21"/>
        <v>No Return</v>
      </c>
      <c r="Q165" s="4">
        <f t="shared" si="22"/>
        <v>46.22</v>
      </c>
      <c r="R165">
        <f t="shared" si="23"/>
        <v>2024</v>
      </c>
      <c r="S165" s="4" t="str">
        <f t="shared" si="24"/>
        <v>September</v>
      </c>
      <c r="T165" s="17">
        <f t="shared" si="25"/>
        <v>0</v>
      </c>
      <c r="U165" s="17">
        <f t="shared" si="26"/>
        <v>23.11</v>
      </c>
      <c r="V165" s="16">
        <f t="shared" si="27"/>
        <v>0</v>
      </c>
      <c r="W165" s="16" t="str">
        <f t="shared" si="28"/>
        <v>No Size</v>
      </c>
      <c r="X165" s="16" t="str" cm="1">
        <f t="array" ref="X165">_xlfn.IFS(K165 &lt; 10, "Need to Restock", K165 &lt; 20, "Low Stock", K165 &lt; 30, "Stock OK", K165 &gt;= 30, "High Stock")</f>
        <v>Need to Restock</v>
      </c>
      <c r="Y165" s="16" t="str" cm="1">
        <f t="array" ref="Y165">_xlfn.IFS(K165 &lt;= 15, "Fast Moving", K165 &lt;= 35, "Moderate Moving", K165 &gt; 35, "Slow Moving")</f>
        <v>Fast Moving</v>
      </c>
      <c r="Z165" s="16" t="str" cm="1">
        <f t="array" ref="Z165">_xlfn.IFS(M165=5, "Highly Satisfied", M165&gt;=4, "Very Satisfied", M165&gt;=3, "Satisfied", M165&gt;=2, "Neutral", M165&lt;2, "Dissatisfied")</f>
        <v>Dissatisfied</v>
      </c>
      <c r="AA165" s="16" t="str">
        <f t="shared" si="29"/>
        <v>Cheap Value</v>
      </c>
      <c r="AB165" s="16" t="str" cm="1">
        <f t="array" ref="AB165">_xlfn.IFS(OR(C165="Zara", C165="Mango"), "Luxury Brand", OR(C165="Gap", C165="Forever21"), "Budget Brand", TRUE, "Mid-Market")</f>
        <v>Mid-Market</v>
      </c>
    </row>
    <row r="166" spans="1:28" x14ac:dyDescent="0.35">
      <c r="A166" t="s">
        <v>217</v>
      </c>
      <c r="B166" t="s">
        <v>28</v>
      </c>
      <c r="C166" t="s">
        <v>14</v>
      </c>
      <c r="D166" t="s">
        <v>21</v>
      </c>
      <c r="E166" t="s">
        <v>56</v>
      </c>
      <c r="F166" t="s">
        <v>33</v>
      </c>
      <c r="G166" s="4">
        <v>168.36</v>
      </c>
      <c r="H166">
        <v>0</v>
      </c>
      <c r="I166" s="3">
        <v>168.36</v>
      </c>
      <c r="J166" s="1">
        <v>45875</v>
      </c>
      <c r="K166">
        <v>47</v>
      </c>
      <c r="L166" t="s">
        <v>2229</v>
      </c>
      <c r="M166">
        <f t="shared" si="20"/>
        <v>3</v>
      </c>
      <c r="N166" t="b">
        <v>1</v>
      </c>
      <c r="O166" t="s">
        <v>76</v>
      </c>
      <c r="P166" t="str">
        <f t="shared" si="21"/>
        <v>Damaged</v>
      </c>
      <c r="Q166" s="4">
        <f t="shared" si="22"/>
        <v>7912.920000000001</v>
      </c>
      <c r="R166">
        <f t="shared" si="23"/>
        <v>2025</v>
      </c>
      <c r="S166" s="4" t="str">
        <f t="shared" si="24"/>
        <v>August</v>
      </c>
      <c r="T166" s="17">
        <f t="shared" si="25"/>
        <v>0</v>
      </c>
      <c r="U166" s="17">
        <f t="shared" si="26"/>
        <v>168.36</v>
      </c>
      <c r="V166" s="16">
        <f t="shared" si="27"/>
        <v>1</v>
      </c>
      <c r="W166" s="16" t="str">
        <f t="shared" si="28"/>
        <v>M</v>
      </c>
      <c r="X166" s="16" t="str" cm="1">
        <f t="array" ref="X166">_xlfn.IFS(K166 &lt; 10, "Need to Restock", K166 &lt; 20, "Low Stock", K166 &lt; 30, "Stock OK", K166 &gt;= 30, "High Stock")</f>
        <v>High Stock</v>
      </c>
      <c r="Y166" s="16" t="str" cm="1">
        <f t="array" ref="Y166">_xlfn.IFS(K166 &lt;= 15, "Fast Moving", K166 &lt;= 35, "Moderate Moving", K166 &gt; 35, "Slow Moving")</f>
        <v>Slow Moving</v>
      </c>
      <c r="Z166" s="16" t="str" cm="1">
        <f t="array" ref="Z166">_xlfn.IFS(M166=5, "Highly Satisfied", M166&gt;=4, "Very Satisfied", M166&gt;=3, "Satisfied", M166&gt;=2, "Neutral", M166&lt;2, "Dissatisfied")</f>
        <v>Satisfied</v>
      </c>
      <c r="AA166" s="16" t="str">
        <f t="shared" si="29"/>
        <v>High Value</v>
      </c>
      <c r="AB166" s="16" t="str" cm="1">
        <f t="array" ref="AB166">_xlfn.IFS(OR(C166="Zara", C166="Mango"), "Luxury Brand", OR(C166="Gap", C166="Forever21"), "Budget Brand", TRUE, "Mid-Market")</f>
        <v>Luxury Brand</v>
      </c>
    </row>
    <row r="167" spans="1:28" x14ac:dyDescent="0.35">
      <c r="A167" t="s">
        <v>218</v>
      </c>
      <c r="B167" t="s">
        <v>28</v>
      </c>
      <c r="C167" t="s">
        <v>59</v>
      </c>
      <c r="D167" t="s">
        <v>32</v>
      </c>
      <c r="E167" t="s">
        <v>16</v>
      </c>
      <c r="F167" t="s">
        <v>44</v>
      </c>
      <c r="G167" s="4">
        <v>99.26</v>
      </c>
      <c r="H167">
        <v>0</v>
      </c>
      <c r="I167" s="3">
        <v>99.26</v>
      </c>
      <c r="J167" s="1">
        <v>45875</v>
      </c>
      <c r="K167">
        <v>33</v>
      </c>
      <c r="L167" t="s">
        <v>2229</v>
      </c>
      <c r="M167">
        <f t="shared" si="20"/>
        <v>3</v>
      </c>
      <c r="N167" t="b">
        <v>1</v>
      </c>
      <c r="O167" t="s">
        <v>81</v>
      </c>
      <c r="P167" t="str">
        <f t="shared" si="21"/>
        <v>Quality Issue</v>
      </c>
      <c r="Q167" s="4">
        <f t="shared" si="22"/>
        <v>3275.5800000000004</v>
      </c>
      <c r="R167">
        <f t="shared" si="23"/>
        <v>2025</v>
      </c>
      <c r="S167" s="4" t="str">
        <f t="shared" si="24"/>
        <v>August</v>
      </c>
      <c r="T167" s="17">
        <f t="shared" si="25"/>
        <v>0</v>
      </c>
      <c r="U167" s="17">
        <f t="shared" si="26"/>
        <v>99.26</v>
      </c>
      <c r="V167" s="16">
        <f t="shared" si="27"/>
        <v>1</v>
      </c>
      <c r="W167" s="16" t="str">
        <f t="shared" si="28"/>
        <v>XL</v>
      </c>
      <c r="X167" s="16" t="str" cm="1">
        <f t="array" ref="X167">_xlfn.IFS(K167 &lt; 10, "Need to Restock", K167 &lt; 20, "Low Stock", K167 &lt; 30, "Stock OK", K167 &gt;= 30, "High Stock")</f>
        <v>High Stock</v>
      </c>
      <c r="Y167" s="16" t="str" cm="1">
        <f t="array" ref="Y167">_xlfn.IFS(K167 &lt;= 15, "Fast Moving", K167 &lt;= 35, "Moderate Moving", K167 &gt; 35, "Slow Moving")</f>
        <v>Moderate Moving</v>
      </c>
      <c r="Z167" s="16" t="str" cm="1">
        <f t="array" ref="Z167">_xlfn.IFS(M167=5, "Highly Satisfied", M167&gt;=4, "Very Satisfied", M167&gt;=3, "Satisfied", M167&gt;=2, "Neutral", M167&lt;2, "Dissatisfied")</f>
        <v>Satisfied</v>
      </c>
      <c r="AA167" s="16" t="str">
        <f t="shared" si="29"/>
        <v>High Value</v>
      </c>
      <c r="AB167" s="16" t="str" cm="1">
        <f t="array" ref="AB167">_xlfn.IFS(OR(C167="Zara", C167="Mango"), "Luxury Brand", OR(C167="Gap", C167="Forever21"), "Budget Brand", TRUE, "Mid-Market")</f>
        <v>Budget Brand</v>
      </c>
    </row>
    <row r="168" spans="1:28" x14ac:dyDescent="0.35">
      <c r="A168" t="s">
        <v>219</v>
      </c>
      <c r="B168" t="s">
        <v>25</v>
      </c>
      <c r="C168" t="s">
        <v>41</v>
      </c>
      <c r="D168" t="s">
        <v>15</v>
      </c>
      <c r="E168" t="s">
        <v>2229</v>
      </c>
      <c r="F168" t="s">
        <v>26</v>
      </c>
      <c r="G168" s="4">
        <v>53.66</v>
      </c>
      <c r="H168">
        <v>0</v>
      </c>
      <c r="I168" s="3">
        <v>53.66</v>
      </c>
      <c r="J168" s="1">
        <v>45645</v>
      </c>
      <c r="K168">
        <v>40</v>
      </c>
      <c r="L168">
        <v>2.8</v>
      </c>
      <c r="M168">
        <f t="shared" si="20"/>
        <v>2.8</v>
      </c>
      <c r="N168" t="b">
        <v>0</v>
      </c>
      <c r="O168" t="s">
        <v>2229</v>
      </c>
      <c r="P168" t="str">
        <f t="shared" si="21"/>
        <v>No Return</v>
      </c>
      <c r="Q168" s="4">
        <f t="shared" si="22"/>
        <v>2146.3999999999996</v>
      </c>
      <c r="R168">
        <f t="shared" si="23"/>
        <v>2024</v>
      </c>
      <c r="S168" s="4" t="str">
        <f t="shared" si="24"/>
        <v>December</v>
      </c>
      <c r="T168" s="17">
        <f t="shared" si="25"/>
        <v>0</v>
      </c>
      <c r="U168" s="17">
        <f t="shared" si="26"/>
        <v>53.66</v>
      </c>
      <c r="V168" s="16">
        <f t="shared" si="27"/>
        <v>0</v>
      </c>
      <c r="W168" s="16" t="str">
        <f t="shared" si="28"/>
        <v>No Size</v>
      </c>
      <c r="X168" s="16" t="str" cm="1">
        <f t="array" ref="X168">_xlfn.IFS(K168 &lt; 10, "Need to Restock", K168 &lt; 20, "Low Stock", K168 &lt; 30, "Stock OK", K168 &gt;= 30, "High Stock")</f>
        <v>High Stock</v>
      </c>
      <c r="Y168" s="16" t="str" cm="1">
        <f t="array" ref="Y168">_xlfn.IFS(K168 &lt;= 15, "Fast Moving", K168 &lt;= 35, "Moderate Moving", K168 &gt; 35, "Slow Moving")</f>
        <v>Slow Moving</v>
      </c>
      <c r="Z168" s="16" t="str" cm="1">
        <f t="array" ref="Z168">_xlfn.IFS(M168=5, "Highly Satisfied", M168&gt;=4, "Very Satisfied", M168&gt;=3, "Satisfied", M168&gt;=2, "Neutral", M168&lt;2, "Dissatisfied")</f>
        <v>Neutral</v>
      </c>
      <c r="AA168" s="16" t="str">
        <f t="shared" si="29"/>
        <v>Cheap Value</v>
      </c>
      <c r="AB168" s="16" t="str" cm="1">
        <f t="array" ref="AB168">_xlfn.IFS(OR(C168="Zara", C168="Mango"), "Luxury Brand", OR(C168="Gap", C168="Forever21"), "Budget Brand", TRUE, "Mid-Market")</f>
        <v>Luxury Brand</v>
      </c>
    </row>
    <row r="169" spans="1:28" x14ac:dyDescent="0.35">
      <c r="A169" t="s">
        <v>220</v>
      </c>
      <c r="B169" t="s">
        <v>25</v>
      </c>
      <c r="C169" t="s">
        <v>51</v>
      </c>
      <c r="D169" t="s">
        <v>60</v>
      </c>
      <c r="E169" t="s">
        <v>2229</v>
      </c>
      <c r="F169" t="s">
        <v>38</v>
      </c>
      <c r="G169" s="4">
        <v>69.709999999999994</v>
      </c>
      <c r="H169">
        <v>18</v>
      </c>
      <c r="I169" s="3">
        <v>57.16</v>
      </c>
      <c r="J169" s="1">
        <v>45875</v>
      </c>
      <c r="K169">
        <v>34</v>
      </c>
      <c r="L169">
        <v>4.2</v>
      </c>
      <c r="M169">
        <f t="shared" si="20"/>
        <v>4.2</v>
      </c>
      <c r="N169" t="b">
        <v>1</v>
      </c>
      <c r="O169" t="s">
        <v>34</v>
      </c>
      <c r="P169" t="str">
        <f t="shared" si="21"/>
        <v>Color Mismatch</v>
      </c>
      <c r="Q169" s="4">
        <f t="shared" si="22"/>
        <v>1943.5147999999999</v>
      </c>
      <c r="R169">
        <f t="shared" si="23"/>
        <v>2025</v>
      </c>
      <c r="S169" s="4" t="str">
        <f t="shared" si="24"/>
        <v>August</v>
      </c>
      <c r="T169" s="17">
        <f t="shared" si="25"/>
        <v>12.547799999999999</v>
      </c>
      <c r="U169" s="17">
        <f t="shared" si="26"/>
        <v>57.162199999999999</v>
      </c>
      <c r="V169" s="16">
        <f t="shared" si="27"/>
        <v>1</v>
      </c>
      <c r="W169" s="16" t="str">
        <f t="shared" si="28"/>
        <v>No Size</v>
      </c>
      <c r="X169" s="16" t="str" cm="1">
        <f t="array" ref="X169">_xlfn.IFS(K169 &lt; 10, "Need to Restock", K169 &lt; 20, "Low Stock", K169 &lt; 30, "Stock OK", K169 &gt;= 30, "High Stock")</f>
        <v>High Stock</v>
      </c>
      <c r="Y169" s="16" t="str" cm="1">
        <f t="array" ref="Y169">_xlfn.IFS(K169 &lt;= 15, "Fast Moving", K169 &lt;= 35, "Moderate Moving", K169 &gt; 35, "Slow Moving")</f>
        <v>Moderate Moving</v>
      </c>
      <c r="Z169" s="16" t="str" cm="1">
        <f t="array" ref="Z169">_xlfn.IFS(M169=5, "Highly Satisfied", M169&gt;=4, "Very Satisfied", M169&gt;=3, "Satisfied", M169&gt;=2, "Neutral", M169&lt;2, "Dissatisfied")</f>
        <v>Very Satisfied</v>
      </c>
      <c r="AA169" s="16" t="str">
        <f t="shared" si="29"/>
        <v>Cheap Value</v>
      </c>
      <c r="AB169" s="16" t="str" cm="1">
        <f t="array" ref="AB169">_xlfn.IFS(OR(C169="Zara", C169="Mango"), "Luxury Brand", OR(C169="Gap", C169="Forever21"), "Budget Brand", TRUE, "Mid-Market")</f>
        <v>Mid-Market</v>
      </c>
    </row>
    <row r="170" spans="1:28" x14ac:dyDescent="0.35">
      <c r="A170" t="s">
        <v>221</v>
      </c>
      <c r="B170" t="s">
        <v>40</v>
      </c>
      <c r="C170" t="s">
        <v>73</v>
      </c>
      <c r="D170" t="s">
        <v>32</v>
      </c>
      <c r="E170" t="s">
        <v>47</v>
      </c>
      <c r="F170" t="s">
        <v>38</v>
      </c>
      <c r="G170" s="4">
        <v>60.3</v>
      </c>
      <c r="H170">
        <v>21.4</v>
      </c>
      <c r="I170" s="3">
        <v>47.4</v>
      </c>
      <c r="J170" s="1">
        <v>45875</v>
      </c>
      <c r="K170">
        <v>4</v>
      </c>
      <c r="L170">
        <v>3.6</v>
      </c>
      <c r="M170">
        <f t="shared" si="20"/>
        <v>3.6</v>
      </c>
      <c r="N170" t="b">
        <v>0</v>
      </c>
      <c r="O170" t="s">
        <v>2229</v>
      </c>
      <c r="P170" t="str">
        <f t="shared" si="21"/>
        <v>No Return</v>
      </c>
      <c r="Q170" s="4">
        <f t="shared" si="22"/>
        <v>189.58320000000001</v>
      </c>
      <c r="R170">
        <f t="shared" si="23"/>
        <v>2025</v>
      </c>
      <c r="S170" s="4" t="str">
        <f t="shared" si="24"/>
        <v>August</v>
      </c>
      <c r="T170" s="17">
        <f t="shared" si="25"/>
        <v>12.904199999999999</v>
      </c>
      <c r="U170" s="17">
        <f t="shared" si="26"/>
        <v>47.395800000000001</v>
      </c>
      <c r="V170" s="16">
        <f t="shared" si="27"/>
        <v>0</v>
      </c>
      <c r="W170" s="16" t="str">
        <f t="shared" si="28"/>
        <v>XXL</v>
      </c>
      <c r="X170" s="16" t="str" cm="1">
        <f t="array" ref="X170">_xlfn.IFS(K170 &lt; 10, "Need to Restock", K170 &lt; 20, "Low Stock", K170 &lt; 30, "Stock OK", K170 &gt;= 30, "High Stock")</f>
        <v>Need to Restock</v>
      </c>
      <c r="Y170" s="16" t="str" cm="1">
        <f t="array" ref="Y170">_xlfn.IFS(K170 &lt;= 15, "Fast Moving", K170 &lt;= 35, "Moderate Moving", K170 &gt; 35, "Slow Moving")</f>
        <v>Fast Moving</v>
      </c>
      <c r="Z170" s="16" t="str" cm="1">
        <f t="array" ref="Z170">_xlfn.IFS(M170=5, "Highly Satisfied", M170&gt;=4, "Very Satisfied", M170&gt;=3, "Satisfied", M170&gt;=2, "Neutral", M170&lt;2, "Dissatisfied")</f>
        <v>Satisfied</v>
      </c>
      <c r="AA170" s="16" t="str">
        <f t="shared" si="29"/>
        <v>Cheap Value</v>
      </c>
      <c r="AB170" s="16" t="str" cm="1">
        <f t="array" ref="AB170">_xlfn.IFS(OR(C170="Zara", C170="Mango"), "Luxury Brand", OR(C170="Gap", C170="Forever21"), "Budget Brand", TRUE, "Mid-Market")</f>
        <v>Budget Brand</v>
      </c>
    </row>
    <row r="171" spans="1:28" x14ac:dyDescent="0.35">
      <c r="A171" t="s">
        <v>222</v>
      </c>
      <c r="B171" t="s">
        <v>28</v>
      </c>
      <c r="C171" t="s">
        <v>30</v>
      </c>
      <c r="D171" t="s">
        <v>21</v>
      </c>
      <c r="E171" t="s">
        <v>47</v>
      </c>
      <c r="F171" t="s">
        <v>17</v>
      </c>
      <c r="G171" s="4">
        <v>113.58</v>
      </c>
      <c r="H171">
        <v>0</v>
      </c>
      <c r="I171" s="3">
        <v>113.58</v>
      </c>
      <c r="J171" s="1">
        <v>45875</v>
      </c>
      <c r="K171">
        <v>33</v>
      </c>
      <c r="L171">
        <v>4.9000000000000004</v>
      </c>
      <c r="M171">
        <f t="shared" si="20"/>
        <v>4.9000000000000004</v>
      </c>
      <c r="N171" t="b">
        <v>1</v>
      </c>
      <c r="O171" t="s">
        <v>123</v>
      </c>
      <c r="P171" t="str">
        <f t="shared" si="21"/>
        <v>Wrong Item</v>
      </c>
      <c r="Q171" s="4">
        <f t="shared" si="22"/>
        <v>3748.14</v>
      </c>
      <c r="R171">
        <f t="shared" si="23"/>
        <v>2025</v>
      </c>
      <c r="S171" s="4" t="str">
        <f t="shared" si="24"/>
        <v>August</v>
      </c>
      <c r="T171" s="17">
        <f t="shared" si="25"/>
        <v>0</v>
      </c>
      <c r="U171" s="17">
        <f t="shared" si="26"/>
        <v>113.58</v>
      </c>
      <c r="V171" s="16">
        <f t="shared" si="27"/>
        <v>1</v>
      </c>
      <c r="W171" s="16" t="str">
        <f t="shared" si="28"/>
        <v>XXL</v>
      </c>
      <c r="X171" s="16" t="str" cm="1">
        <f t="array" ref="X171">_xlfn.IFS(K171 &lt; 10, "Need to Restock", K171 &lt; 20, "Low Stock", K171 &lt; 30, "Stock OK", K171 &gt;= 30, "High Stock")</f>
        <v>High Stock</v>
      </c>
      <c r="Y171" s="16" t="str" cm="1">
        <f t="array" ref="Y171">_xlfn.IFS(K171 &lt;= 15, "Fast Moving", K171 &lt;= 35, "Moderate Moving", K171 &gt; 35, "Slow Moving")</f>
        <v>Moderate Moving</v>
      </c>
      <c r="Z171" s="16" t="str" cm="1">
        <f t="array" ref="Z171">_xlfn.IFS(M171=5, "Highly Satisfied", M171&gt;=4, "Very Satisfied", M171&gt;=3, "Satisfied", M171&gt;=2, "Neutral", M171&lt;2, "Dissatisfied")</f>
        <v>Very Satisfied</v>
      </c>
      <c r="AA171" s="16" t="str">
        <f t="shared" si="29"/>
        <v>High Value</v>
      </c>
      <c r="AB171" s="16" t="str" cm="1">
        <f t="array" ref="AB171">_xlfn.IFS(OR(C171="Zara", C171="Mango"), "Luxury Brand", OR(C171="Gap", C171="Forever21"), "Budget Brand", TRUE, "Mid-Market")</f>
        <v>Mid-Market</v>
      </c>
    </row>
    <row r="172" spans="1:28" x14ac:dyDescent="0.35">
      <c r="A172" t="s">
        <v>223</v>
      </c>
      <c r="B172" t="s">
        <v>36</v>
      </c>
      <c r="C172" t="s">
        <v>51</v>
      </c>
      <c r="D172" t="s">
        <v>32</v>
      </c>
      <c r="E172" t="s">
        <v>53</v>
      </c>
      <c r="F172" t="s">
        <v>68</v>
      </c>
      <c r="G172" s="4">
        <v>54.86</v>
      </c>
      <c r="H172">
        <v>1.7</v>
      </c>
      <c r="I172" s="3">
        <v>53.93</v>
      </c>
      <c r="J172" s="1">
        <v>45875</v>
      </c>
      <c r="K172">
        <v>40</v>
      </c>
      <c r="L172">
        <v>2.5</v>
      </c>
      <c r="M172">
        <f t="shared" si="20"/>
        <v>2.5</v>
      </c>
      <c r="N172" t="b">
        <v>0</v>
      </c>
      <c r="O172" t="s">
        <v>2229</v>
      </c>
      <c r="P172" t="str">
        <f t="shared" si="21"/>
        <v>No Return</v>
      </c>
      <c r="Q172" s="4">
        <f t="shared" si="22"/>
        <v>2157.0951999999997</v>
      </c>
      <c r="R172">
        <f t="shared" si="23"/>
        <v>2025</v>
      </c>
      <c r="S172" s="4" t="str">
        <f t="shared" si="24"/>
        <v>August</v>
      </c>
      <c r="T172" s="17">
        <f t="shared" si="25"/>
        <v>0.93262</v>
      </c>
      <c r="U172" s="17">
        <f t="shared" si="26"/>
        <v>53.927379999999999</v>
      </c>
      <c r="V172" s="16">
        <f t="shared" si="27"/>
        <v>0</v>
      </c>
      <c r="W172" s="16" t="str">
        <f t="shared" si="28"/>
        <v>XS</v>
      </c>
      <c r="X172" s="16" t="str" cm="1">
        <f t="array" ref="X172">_xlfn.IFS(K172 &lt; 10, "Need to Restock", K172 &lt; 20, "Low Stock", K172 &lt; 30, "Stock OK", K172 &gt;= 30, "High Stock")</f>
        <v>High Stock</v>
      </c>
      <c r="Y172" s="16" t="str" cm="1">
        <f t="array" ref="Y172">_xlfn.IFS(K172 &lt;= 15, "Fast Moving", K172 &lt;= 35, "Moderate Moving", K172 &gt; 35, "Slow Moving")</f>
        <v>Slow Moving</v>
      </c>
      <c r="Z172" s="16" t="str" cm="1">
        <f t="array" ref="Z172">_xlfn.IFS(M172=5, "Highly Satisfied", M172&gt;=4, "Very Satisfied", M172&gt;=3, "Satisfied", M172&gt;=2, "Neutral", M172&lt;2, "Dissatisfied")</f>
        <v>Neutral</v>
      </c>
      <c r="AA172" s="16" t="str">
        <f t="shared" si="29"/>
        <v>Cheap Value</v>
      </c>
      <c r="AB172" s="16" t="str" cm="1">
        <f t="array" ref="AB172">_xlfn.IFS(OR(C172="Zara", C172="Mango"), "Luxury Brand", OR(C172="Gap", C172="Forever21"), "Budget Brand", TRUE, "Mid-Market")</f>
        <v>Mid-Market</v>
      </c>
    </row>
    <row r="173" spans="1:28" x14ac:dyDescent="0.35">
      <c r="A173" t="s">
        <v>224</v>
      </c>
      <c r="B173" t="s">
        <v>19</v>
      </c>
      <c r="C173" t="s">
        <v>14</v>
      </c>
      <c r="D173" t="s">
        <v>21</v>
      </c>
      <c r="E173" t="s">
        <v>53</v>
      </c>
      <c r="F173" t="s">
        <v>17</v>
      </c>
      <c r="G173" s="4">
        <v>92.25</v>
      </c>
      <c r="H173">
        <v>0</v>
      </c>
      <c r="I173" s="3">
        <v>92.25</v>
      </c>
      <c r="J173" s="1">
        <v>45875</v>
      </c>
      <c r="K173">
        <v>13</v>
      </c>
      <c r="L173">
        <v>2.8</v>
      </c>
      <c r="M173">
        <f t="shared" si="20"/>
        <v>2.8</v>
      </c>
      <c r="N173" t="b">
        <v>1</v>
      </c>
      <c r="O173" t="s">
        <v>76</v>
      </c>
      <c r="P173" t="str">
        <f t="shared" si="21"/>
        <v>Damaged</v>
      </c>
      <c r="Q173" s="4">
        <f t="shared" si="22"/>
        <v>1199.25</v>
      </c>
      <c r="R173">
        <f t="shared" si="23"/>
        <v>2025</v>
      </c>
      <c r="S173" s="4" t="str">
        <f t="shared" si="24"/>
        <v>August</v>
      </c>
      <c r="T173" s="17">
        <f t="shared" si="25"/>
        <v>0</v>
      </c>
      <c r="U173" s="17">
        <f t="shared" si="26"/>
        <v>92.25</v>
      </c>
      <c r="V173" s="16">
        <f t="shared" si="27"/>
        <v>1</v>
      </c>
      <c r="W173" s="16" t="str">
        <f t="shared" si="28"/>
        <v>XS</v>
      </c>
      <c r="X173" s="16" t="str" cm="1">
        <f t="array" ref="X173">_xlfn.IFS(K173 &lt; 10, "Need to Restock", K173 &lt; 20, "Low Stock", K173 &lt; 30, "Stock OK", K173 &gt;= 30, "High Stock")</f>
        <v>Low Stock</v>
      </c>
      <c r="Y173" s="16" t="str" cm="1">
        <f t="array" ref="Y173">_xlfn.IFS(K173 &lt;= 15, "Fast Moving", K173 &lt;= 35, "Moderate Moving", K173 &gt; 35, "Slow Moving")</f>
        <v>Fast Moving</v>
      </c>
      <c r="Z173" s="16" t="str" cm="1">
        <f t="array" ref="Z173">_xlfn.IFS(M173=5, "Highly Satisfied", M173&gt;=4, "Very Satisfied", M173&gt;=3, "Satisfied", M173&gt;=2, "Neutral", M173&lt;2, "Dissatisfied")</f>
        <v>Neutral</v>
      </c>
      <c r="AA173" s="16" t="str">
        <f t="shared" si="29"/>
        <v>High Value</v>
      </c>
      <c r="AB173" s="16" t="str" cm="1">
        <f t="array" ref="AB173">_xlfn.IFS(OR(C173="Zara", C173="Mango"), "Luxury Brand", OR(C173="Gap", C173="Forever21"), "Budget Brand", TRUE, "Mid-Market")</f>
        <v>Luxury Brand</v>
      </c>
    </row>
    <row r="174" spans="1:28" x14ac:dyDescent="0.35">
      <c r="A174" t="s">
        <v>225</v>
      </c>
      <c r="B174" t="s">
        <v>25</v>
      </c>
      <c r="C174" t="s">
        <v>51</v>
      </c>
      <c r="D174" t="s">
        <v>21</v>
      </c>
      <c r="E174" t="s">
        <v>2229</v>
      </c>
      <c r="F174" t="s">
        <v>33</v>
      </c>
      <c r="G174" s="4">
        <v>54.07</v>
      </c>
      <c r="H174">
        <v>0</v>
      </c>
      <c r="I174" s="3">
        <v>54.07</v>
      </c>
      <c r="J174" s="1">
        <v>45875</v>
      </c>
      <c r="K174">
        <v>47</v>
      </c>
      <c r="L174">
        <v>4.5999999999999996</v>
      </c>
      <c r="M174">
        <f t="shared" si="20"/>
        <v>4.5999999999999996</v>
      </c>
      <c r="N174" t="b">
        <v>0</v>
      </c>
      <c r="O174" t="s">
        <v>2229</v>
      </c>
      <c r="P174" t="str">
        <f t="shared" si="21"/>
        <v>No Return</v>
      </c>
      <c r="Q174" s="4">
        <f t="shared" si="22"/>
        <v>2541.29</v>
      </c>
      <c r="R174">
        <f t="shared" si="23"/>
        <v>2025</v>
      </c>
      <c r="S174" s="4" t="str">
        <f t="shared" si="24"/>
        <v>August</v>
      </c>
      <c r="T174" s="17">
        <f t="shared" si="25"/>
        <v>0</v>
      </c>
      <c r="U174" s="17">
        <f t="shared" si="26"/>
        <v>54.07</v>
      </c>
      <c r="V174" s="16">
        <f t="shared" si="27"/>
        <v>0</v>
      </c>
      <c r="W174" s="16" t="str">
        <f t="shared" si="28"/>
        <v>No Size</v>
      </c>
      <c r="X174" s="16" t="str" cm="1">
        <f t="array" ref="X174">_xlfn.IFS(K174 &lt; 10, "Need to Restock", K174 &lt; 20, "Low Stock", K174 &lt; 30, "Stock OK", K174 &gt;= 30, "High Stock")</f>
        <v>High Stock</v>
      </c>
      <c r="Y174" s="16" t="str" cm="1">
        <f t="array" ref="Y174">_xlfn.IFS(K174 &lt;= 15, "Fast Moving", K174 &lt;= 35, "Moderate Moving", K174 &gt; 35, "Slow Moving")</f>
        <v>Slow Moving</v>
      </c>
      <c r="Z174" s="16" t="str" cm="1">
        <f t="array" ref="Z174">_xlfn.IFS(M174=5, "Highly Satisfied", M174&gt;=4, "Very Satisfied", M174&gt;=3, "Satisfied", M174&gt;=2, "Neutral", M174&lt;2, "Dissatisfied")</f>
        <v>Very Satisfied</v>
      </c>
      <c r="AA174" s="16" t="str">
        <f t="shared" si="29"/>
        <v>Cheap Value</v>
      </c>
      <c r="AB174" s="16" t="str" cm="1">
        <f t="array" ref="AB174">_xlfn.IFS(OR(C174="Zara", C174="Mango"), "Luxury Brand", OR(C174="Gap", C174="Forever21"), "Budget Brand", TRUE, "Mid-Market")</f>
        <v>Mid-Market</v>
      </c>
    </row>
    <row r="175" spans="1:28" x14ac:dyDescent="0.35">
      <c r="A175" t="s">
        <v>226</v>
      </c>
      <c r="B175" t="s">
        <v>28</v>
      </c>
      <c r="C175" t="s">
        <v>30</v>
      </c>
      <c r="D175" t="s">
        <v>21</v>
      </c>
      <c r="E175" t="s">
        <v>16</v>
      </c>
      <c r="F175" t="s">
        <v>17</v>
      </c>
      <c r="G175" s="4">
        <v>104.4</v>
      </c>
      <c r="H175">
        <v>0</v>
      </c>
      <c r="I175" s="3">
        <v>104.4</v>
      </c>
      <c r="J175" s="1">
        <v>45875</v>
      </c>
      <c r="K175">
        <v>41</v>
      </c>
      <c r="L175">
        <v>3.4</v>
      </c>
      <c r="M175">
        <f t="shared" si="20"/>
        <v>3.4</v>
      </c>
      <c r="N175" t="b">
        <v>0</v>
      </c>
      <c r="O175" t="s">
        <v>2229</v>
      </c>
      <c r="P175" t="str">
        <f t="shared" si="21"/>
        <v>No Return</v>
      </c>
      <c r="Q175" s="4">
        <f t="shared" si="22"/>
        <v>4280.4000000000005</v>
      </c>
      <c r="R175">
        <f t="shared" si="23"/>
        <v>2025</v>
      </c>
      <c r="S175" s="4" t="str">
        <f t="shared" si="24"/>
        <v>August</v>
      </c>
      <c r="T175" s="17">
        <f t="shared" si="25"/>
        <v>0</v>
      </c>
      <c r="U175" s="17">
        <f t="shared" si="26"/>
        <v>104.4</v>
      </c>
      <c r="V175" s="16">
        <f t="shared" si="27"/>
        <v>0</v>
      </c>
      <c r="W175" s="16" t="str">
        <f t="shared" si="28"/>
        <v>XL</v>
      </c>
      <c r="X175" s="16" t="str" cm="1">
        <f t="array" ref="X175">_xlfn.IFS(K175 &lt; 10, "Need to Restock", K175 &lt; 20, "Low Stock", K175 &lt; 30, "Stock OK", K175 &gt;= 30, "High Stock")</f>
        <v>High Stock</v>
      </c>
      <c r="Y175" s="16" t="str" cm="1">
        <f t="array" ref="Y175">_xlfn.IFS(K175 &lt;= 15, "Fast Moving", K175 &lt;= 35, "Moderate Moving", K175 &gt; 35, "Slow Moving")</f>
        <v>Slow Moving</v>
      </c>
      <c r="Z175" s="16" t="str" cm="1">
        <f t="array" ref="Z175">_xlfn.IFS(M175=5, "Highly Satisfied", M175&gt;=4, "Very Satisfied", M175&gt;=3, "Satisfied", M175&gt;=2, "Neutral", M175&lt;2, "Dissatisfied")</f>
        <v>Satisfied</v>
      </c>
      <c r="AA175" s="16" t="str">
        <f t="shared" si="29"/>
        <v>High Value</v>
      </c>
      <c r="AB175" s="16" t="str" cm="1">
        <f t="array" ref="AB175">_xlfn.IFS(OR(C175="Zara", C175="Mango"), "Luxury Brand", OR(C175="Gap", C175="Forever21"), "Budget Brand", TRUE, "Mid-Market")</f>
        <v>Mid-Market</v>
      </c>
    </row>
    <row r="176" spans="1:28" x14ac:dyDescent="0.35">
      <c r="A176" t="s">
        <v>227</v>
      </c>
      <c r="B176" t="s">
        <v>40</v>
      </c>
      <c r="C176" t="s">
        <v>51</v>
      </c>
      <c r="D176" t="s">
        <v>15</v>
      </c>
      <c r="E176" t="s">
        <v>56</v>
      </c>
      <c r="F176" t="s">
        <v>38</v>
      </c>
      <c r="G176" s="4">
        <v>45.97</v>
      </c>
      <c r="H176">
        <v>0</v>
      </c>
      <c r="I176" s="3">
        <v>45.97</v>
      </c>
      <c r="J176" s="1">
        <v>45532</v>
      </c>
      <c r="K176">
        <v>37</v>
      </c>
      <c r="L176">
        <v>3.2</v>
      </c>
      <c r="M176">
        <f t="shared" si="20"/>
        <v>3.2</v>
      </c>
      <c r="N176" t="b">
        <v>1</v>
      </c>
      <c r="O176" t="s">
        <v>81</v>
      </c>
      <c r="P176" t="str">
        <f t="shared" si="21"/>
        <v>Quality Issue</v>
      </c>
      <c r="Q176" s="4">
        <f t="shared" si="22"/>
        <v>1700.8899999999999</v>
      </c>
      <c r="R176">
        <f t="shared" si="23"/>
        <v>2024</v>
      </c>
      <c r="S176" s="4" t="str">
        <f t="shared" si="24"/>
        <v>August</v>
      </c>
      <c r="T176" s="17">
        <f t="shared" si="25"/>
        <v>0</v>
      </c>
      <c r="U176" s="17">
        <f t="shared" si="26"/>
        <v>45.97</v>
      </c>
      <c r="V176" s="16">
        <f t="shared" si="27"/>
        <v>1</v>
      </c>
      <c r="W176" s="16" t="str">
        <f t="shared" si="28"/>
        <v>M</v>
      </c>
      <c r="X176" s="16" t="str" cm="1">
        <f t="array" ref="X176">_xlfn.IFS(K176 &lt; 10, "Need to Restock", K176 &lt; 20, "Low Stock", K176 &lt; 30, "Stock OK", K176 &gt;= 30, "High Stock")</f>
        <v>High Stock</v>
      </c>
      <c r="Y176" s="16" t="str" cm="1">
        <f t="array" ref="Y176">_xlfn.IFS(K176 &lt;= 15, "Fast Moving", K176 &lt;= 35, "Moderate Moving", K176 &gt; 35, "Slow Moving")</f>
        <v>Slow Moving</v>
      </c>
      <c r="Z176" s="16" t="str" cm="1">
        <f t="array" ref="Z176">_xlfn.IFS(M176=5, "Highly Satisfied", M176&gt;=4, "Very Satisfied", M176&gt;=3, "Satisfied", M176&gt;=2, "Neutral", M176&lt;2, "Dissatisfied")</f>
        <v>Satisfied</v>
      </c>
      <c r="AA176" s="16" t="str">
        <f t="shared" si="29"/>
        <v>Cheap Value</v>
      </c>
      <c r="AB176" s="16" t="str" cm="1">
        <f t="array" ref="AB176">_xlfn.IFS(OR(C176="Zara", C176="Mango"), "Luxury Brand", OR(C176="Gap", C176="Forever21"), "Budget Brand", TRUE, "Mid-Market")</f>
        <v>Mid-Market</v>
      </c>
    </row>
    <row r="177" spans="1:28" x14ac:dyDescent="0.35">
      <c r="A177" t="s">
        <v>228</v>
      </c>
      <c r="B177" t="s">
        <v>19</v>
      </c>
      <c r="C177" t="s">
        <v>51</v>
      </c>
      <c r="D177" t="s">
        <v>60</v>
      </c>
      <c r="E177" t="s">
        <v>47</v>
      </c>
      <c r="F177" t="s">
        <v>26</v>
      </c>
      <c r="G177" s="4">
        <v>28.79</v>
      </c>
      <c r="H177">
        <v>0</v>
      </c>
      <c r="I177" s="3">
        <v>28.79</v>
      </c>
      <c r="J177" s="1">
        <v>45875</v>
      </c>
      <c r="K177">
        <v>4</v>
      </c>
      <c r="L177">
        <v>4.4000000000000004</v>
      </c>
      <c r="M177">
        <f t="shared" si="20"/>
        <v>4.4000000000000004</v>
      </c>
      <c r="N177" t="b">
        <v>0</v>
      </c>
      <c r="O177" t="s">
        <v>2229</v>
      </c>
      <c r="P177" t="str">
        <f t="shared" si="21"/>
        <v>No Return</v>
      </c>
      <c r="Q177" s="4">
        <f t="shared" si="22"/>
        <v>115.16</v>
      </c>
      <c r="R177">
        <f t="shared" si="23"/>
        <v>2025</v>
      </c>
      <c r="S177" s="4" t="str">
        <f t="shared" si="24"/>
        <v>August</v>
      </c>
      <c r="T177" s="17">
        <f t="shared" si="25"/>
        <v>0</v>
      </c>
      <c r="U177" s="17">
        <f t="shared" si="26"/>
        <v>28.79</v>
      </c>
      <c r="V177" s="16">
        <f t="shared" si="27"/>
        <v>0</v>
      </c>
      <c r="W177" s="16" t="str">
        <f t="shared" si="28"/>
        <v>XXL</v>
      </c>
      <c r="X177" s="16" t="str" cm="1">
        <f t="array" ref="X177">_xlfn.IFS(K177 &lt; 10, "Need to Restock", K177 &lt; 20, "Low Stock", K177 &lt; 30, "Stock OK", K177 &gt;= 30, "High Stock")</f>
        <v>Need to Restock</v>
      </c>
      <c r="Y177" s="16" t="str" cm="1">
        <f t="array" ref="Y177">_xlfn.IFS(K177 &lt;= 15, "Fast Moving", K177 &lt;= 35, "Moderate Moving", K177 &gt; 35, "Slow Moving")</f>
        <v>Fast Moving</v>
      </c>
      <c r="Z177" s="16" t="str" cm="1">
        <f t="array" ref="Z177">_xlfn.IFS(M177=5, "Highly Satisfied", M177&gt;=4, "Very Satisfied", M177&gt;=3, "Satisfied", M177&gt;=2, "Neutral", M177&lt;2, "Dissatisfied")</f>
        <v>Very Satisfied</v>
      </c>
      <c r="AA177" s="16" t="str">
        <f t="shared" si="29"/>
        <v>Cheap Value</v>
      </c>
      <c r="AB177" s="16" t="str" cm="1">
        <f t="array" ref="AB177">_xlfn.IFS(OR(C177="Zara", C177="Mango"), "Luxury Brand", OR(C177="Gap", C177="Forever21"), "Budget Brand", TRUE, "Mid-Market")</f>
        <v>Mid-Market</v>
      </c>
    </row>
    <row r="178" spans="1:28" x14ac:dyDescent="0.35">
      <c r="A178" t="s">
        <v>229</v>
      </c>
      <c r="B178" t="s">
        <v>13</v>
      </c>
      <c r="C178" t="s">
        <v>20</v>
      </c>
      <c r="D178" t="s">
        <v>21</v>
      </c>
      <c r="E178" t="s">
        <v>56</v>
      </c>
      <c r="F178" t="s">
        <v>38</v>
      </c>
      <c r="G178" s="4">
        <v>204.21</v>
      </c>
      <c r="H178">
        <v>0</v>
      </c>
      <c r="I178" s="3">
        <v>204.21</v>
      </c>
      <c r="J178" s="1">
        <v>45875</v>
      </c>
      <c r="K178">
        <v>5</v>
      </c>
      <c r="L178">
        <v>3.3</v>
      </c>
      <c r="M178">
        <f t="shared" si="20"/>
        <v>3.3</v>
      </c>
      <c r="N178" t="b">
        <v>0</v>
      </c>
      <c r="O178" t="s">
        <v>2229</v>
      </c>
      <c r="P178" t="str">
        <f t="shared" si="21"/>
        <v>No Return</v>
      </c>
      <c r="Q178" s="4">
        <f t="shared" si="22"/>
        <v>1021.0500000000001</v>
      </c>
      <c r="R178">
        <f t="shared" si="23"/>
        <v>2025</v>
      </c>
      <c r="S178" s="4" t="str">
        <f t="shared" si="24"/>
        <v>August</v>
      </c>
      <c r="T178" s="17">
        <f t="shared" si="25"/>
        <v>0</v>
      </c>
      <c r="U178" s="17">
        <f t="shared" si="26"/>
        <v>204.21</v>
      </c>
      <c r="V178" s="16">
        <f t="shared" si="27"/>
        <v>0</v>
      </c>
      <c r="W178" s="16" t="str">
        <f t="shared" si="28"/>
        <v>M</v>
      </c>
      <c r="X178" s="16" t="str" cm="1">
        <f t="array" ref="X178">_xlfn.IFS(K178 &lt; 10, "Need to Restock", K178 &lt; 20, "Low Stock", K178 &lt; 30, "Stock OK", K178 &gt;= 30, "High Stock")</f>
        <v>Need to Restock</v>
      </c>
      <c r="Y178" s="16" t="str" cm="1">
        <f t="array" ref="Y178">_xlfn.IFS(K178 &lt;= 15, "Fast Moving", K178 &lt;= 35, "Moderate Moving", K178 &gt; 35, "Slow Moving")</f>
        <v>Fast Moving</v>
      </c>
      <c r="Z178" s="16" t="str" cm="1">
        <f t="array" ref="Z178">_xlfn.IFS(M178=5, "Highly Satisfied", M178&gt;=4, "Very Satisfied", M178&gt;=3, "Satisfied", M178&gt;=2, "Neutral", M178&lt;2, "Dissatisfied")</f>
        <v>Satisfied</v>
      </c>
      <c r="AA178" s="16" t="str">
        <f t="shared" si="29"/>
        <v>High Value</v>
      </c>
      <c r="AB178" s="16" t="str" cm="1">
        <f t="array" ref="AB178">_xlfn.IFS(OR(C178="Zara", C178="Mango"), "Luxury Brand", OR(C178="Gap", C178="Forever21"), "Budget Brand", TRUE, "Mid-Market")</f>
        <v>Mid-Market</v>
      </c>
    </row>
    <row r="179" spans="1:28" x14ac:dyDescent="0.35">
      <c r="A179" t="s">
        <v>230</v>
      </c>
      <c r="B179" t="s">
        <v>28</v>
      </c>
      <c r="C179" t="s">
        <v>41</v>
      </c>
      <c r="D179" t="s">
        <v>32</v>
      </c>
      <c r="E179" t="s">
        <v>47</v>
      </c>
      <c r="F179" t="s">
        <v>23</v>
      </c>
      <c r="G179" s="4">
        <v>190.75</v>
      </c>
      <c r="H179">
        <v>20</v>
      </c>
      <c r="I179" s="3">
        <v>152.6</v>
      </c>
      <c r="J179" s="1">
        <v>45875</v>
      </c>
      <c r="K179">
        <v>47</v>
      </c>
      <c r="L179" t="s">
        <v>2229</v>
      </c>
      <c r="M179">
        <f t="shared" si="20"/>
        <v>3</v>
      </c>
      <c r="N179" t="b">
        <v>0</v>
      </c>
      <c r="O179" t="s">
        <v>2229</v>
      </c>
      <c r="P179" t="str">
        <f t="shared" si="21"/>
        <v>No Return</v>
      </c>
      <c r="Q179" s="4">
        <f t="shared" si="22"/>
        <v>7172.2</v>
      </c>
      <c r="R179">
        <f t="shared" si="23"/>
        <v>2025</v>
      </c>
      <c r="S179" s="4" t="str">
        <f t="shared" si="24"/>
        <v>August</v>
      </c>
      <c r="T179" s="17">
        <f t="shared" si="25"/>
        <v>38.15</v>
      </c>
      <c r="U179" s="17">
        <f t="shared" si="26"/>
        <v>152.6</v>
      </c>
      <c r="V179" s="16">
        <f t="shared" si="27"/>
        <v>0</v>
      </c>
      <c r="W179" s="16" t="str">
        <f t="shared" si="28"/>
        <v>XXL</v>
      </c>
      <c r="X179" s="16" t="str" cm="1">
        <f t="array" ref="X179">_xlfn.IFS(K179 &lt; 10, "Need to Restock", K179 &lt; 20, "Low Stock", K179 &lt; 30, "Stock OK", K179 &gt;= 30, "High Stock")</f>
        <v>High Stock</v>
      </c>
      <c r="Y179" s="16" t="str" cm="1">
        <f t="array" ref="Y179">_xlfn.IFS(K179 &lt;= 15, "Fast Moving", K179 &lt;= 35, "Moderate Moving", K179 &gt; 35, "Slow Moving")</f>
        <v>Slow Moving</v>
      </c>
      <c r="Z179" s="16" t="str" cm="1">
        <f t="array" ref="Z179">_xlfn.IFS(M179=5, "Highly Satisfied", M179&gt;=4, "Very Satisfied", M179&gt;=3, "Satisfied", M179&gt;=2, "Neutral", M179&lt;2, "Dissatisfied")</f>
        <v>Satisfied</v>
      </c>
      <c r="AA179" s="16" t="str">
        <f t="shared" si="29"/>
        <v>High Value</v>
      </c>
      <c r="AB179" s="16" t="str" cm="1">
        <f t="array" ref="AB179">_xlfn.IFS(OR(C179="Zara", C179="Mango"), "Luxury Brand", OR(C179="Gap", C179="Forever21"), "Budget Brand", TRUE, "Mid-Market")</f>
        <v>Luxury Brand</v>
      </c>
    </row>
    <row r="180" spans="1:28" x14ac:dyDescent="0.35">
      <c r="A180" t="s">
        <v>231</v>
      </c>
      <c r="B180" t="s">
        <v>19</v>
      </c>
      <c r="C180" t="s">
        <v>73</v>
      </c>
      <c r="D180" t="s">
        <v>21</v>
      </c>
      <c r="E180" t="s">
        <v>53</v>
      </c>
      <c r="F180" t="s">
        <v>68</v>
      </c>
      <c r="G180" s="4">
        <v>33.01</v>
      </c>
      <c r="H180">
        <v>39.200000000000003</v>
      </c>
      <c r="I180" s="3">
        <v>20.07</v>
      </c>
      <c r="J180" s="1">
        <v>45875</v>
      </c>
      <c r="K180">
        <v>16</v>
      </c>
      <c r="L180">
        <v>3.7</v>
      </c>
      <c r="M180">
        <f t="shared" si="20"/>
        <v>3.7</v>
      </c>
      <c r="N180" t="b">
        <v>0</v>
      </c>
      <c r="O180" t="s">
        <v>2229</v>
      </c>
      <c r="P180" t="str">
        <f t="shared" si="21"/>
        <v>No Return</v>
      </c>
      <c r="Q180" s="4">
        <f t="shared" si="22"/>
        <v>321.12127999999996</v>
      </c>
      <c r="R180">
        <f t="shared" si="23"/>
        <v>2025</v>
      </c>
      <c r="S180" s="4" t="str">
        <f t="shared" si="24"/>
        <v>August</v>
      </c>
      <c r="T180" s="17">
        <f t="shared" si="25"/>
        <v>12.939919999999999</v>
      </c>
      <c r="U180" s="17">
        <f t="shared" si="26"/>
        <v>20.070079999999997</v>
      </c>
      <c r="V180" s="16">
        <f t="shared" si="27"/>
        <v>0</v>
      </c>
      <c r="W180" s="16" t="str">
        <f t="shared" si="28"/>
        <v>XS</v>
      </c>
      <c r="X180" s="16" t="str" cm="1">
        <f t="array" ref="X180">_xlfn.IFS(K180 &lt; 10, "Need to Restock", K180 &lt; 20, "Low Stock", K180 &lt; 30, "Stock OK", K180 &gt;= 30, "High Stock")</f>
        <v>Low Stock</v>
      </c>
      <c r="Y180" s="16" t="str" cm="1">
        <f t="array" ref="Y180">_xlfn.IFS(K180 &lt;= 15, "Fast Moving", K180 &lt;= 35, "Moderate Moving", K180 &gt; 35, "Slow Moving")</f>
        <v>Moderate Moving</v>
      </c>
      <c r="Z180" s="16" t="str" cm="1">
        <f t="array" ref="Z180">_xlfn.IFS(M180=5, "Highly Satisfied", M180&gt;=4, "Very Satisfied", M180&gt;=3, "Satisfied", M180&gt;=2, "Neutral", M180&lt;2, "Dissatisfied")</f>
        <v>Satisfied</v>
      </c>
      <c r="AA180" s="16" t="str">
        <f t="shared" si="29"/>
        <v>Cheap Value</v>
      </c>
      <c r="AB180" s="16" t="str" cm="1">
        <f t="array" ref="AB180">_xlfn.IFS(OR(C180="Zara", C180="Mango"), "Luxury Brand", OR(C180="Gap", C180="Forever21"), "Budget Brand", TRUE, "Mid-Market")</f>
        <v>Budget Brand</v>
      </c>
    </row>
    <row r="181" spans="1:28" x14ac:dyDescent="0.35">
      <c r="A181" t="s">
        <v>232</v>
      </c>
      <c r="B181" t="s">
        <v>25</v>
      </c>
      <c r="C181" t="s">
        <v>30</v>
      </c>
      <c r="D181" t="s">
        <v>15</v>
      </c>
      <c r="E181" t="s">
        <v>2229</v>
      </c>
      <c r="F181" t="s">
        <v>42</v>
      </c>
      <c r="G181" s="4">
        <v>47.61</v>
      </c>
      <c r="H181">
        <v>39.799999999999997</v>
      </c>
      <c r="I181" s="3">
        <v>28.66</v>
      </c>
      <c r="J181" s="1">
        <v>45629</v>
      </c>
      <c r="K181">
        <v>18</v>
      </c>
      <c r="L181">
        <v>1.3</v>
      </c>
      <c r="M181">
        <f t="shared" si="20"/>
        <v>1.3</v>
      </c>
      <c r="N181" t="b">
        <v>0</v>
      </c>
      <c r="O181" t="s">
        <v>2229</v>
      </c>
      <c r="P181" t="str">
        <f t="shared" si="21"/>
        <v>No Return</v>
      </c>
      <c r="Q181" s="4">
        <f t="shared" si="22"/>
        <v>515.90196000000003</v>
      </c>
      <c r="R181">
        <f t="shared" si="23"/>
        <v>2024</v>
      </c>
      <c r="S181" s="4" t="str">
        <f t="shared" si="24"/>
        <v>December</v>
      </c>
      <c r="T181" s="17">
        <f t="shared" si="25"/>
        <v>18.948779999999999</v>
      </c>
      <c r="U181" s="17">
        <f t="shared" si="26"/>
        <v>28.661220000000004</v>
      </c>
      <c r="V181" s="16">
        <f t="shared" si="27"/>
        <v>0</v>
      </c>
      <c r="W181" s="16" t="str">
        <f t="shared" si="28"/>
        <v>No Size</v>
      </c>
      <c r="X181" s="16" t="str" cm="1">
        <f t="array" ref="X181">_xlfn.IFS(K181 &lt; 10, "Need to Restock", K181 &lt; 20, "Low Stock", K181 &lt; 30, "Stock OK", K181 &gt;= 30, "High Stock")</f>
        <v>Low Stock</v>
      </c>
      <c r="Y181" s="16" t="str" cm="1">
        <f t="array" ref="Y181">_xlfn.IFS(K181 &lt;= 15, "Fast Moving", K181 &lt;= 35, "Moderate Moving", K181 &gt; 35, "Slow Moving")</f>
        <v>Moderate Moving</v>
      </c>
      <c r="Z181" s="16" t="str" cm="1">
        <f t="array" ref="Z181">_xlfn.IFS(M181=5, "Highly Satisfied", M181&gt;=4, "Very Satisfied", M181&gt;=3, "Satisfied", M181&gt;=2, "Neutral", M181&lt;2, "Dissatisfied")</f>
        <v>Dissatisfied</v>
      </c>
      <c r="AA181" s="16" t="str">
        <f t="shared" si="29"/>
        <v>Cheap Value</v>
      </c>
      <c r="AB181" s="16" t="str" cm="1">
        <f t="array" ref="AB181">_xlfn.IFS(OR(C181="Zara", C181="Mango"), "Luxury Brand", OR(C181="Gap", C181="Forever21"), "Budget Brand", TRUE, "Mid-Market")</f>
        <v>Mid-Market</v>
      </c>
    </row>
    <row r="182" spans="1:28" x14ac:dyDescent="0.35">
      <c r="A182" t="s">
        <v>233</v>
      </c>
      <c r="B182" t="s">
        <v>13</v>
      </c>
      <c r="C182" t="s">
        <v>46</v>
      </c>
      <c r="D182" t="s">
        <v>15</v>
      </c>
      <c r="E182" t="s">
        <v>53</v>
      </c>
      <c r="F182" t="s">
        <v>17</v>
      </c>
      <c r="G182" s="4">
        <v>137.16</v>
      </c>
      <c r="H182">
        <v>0</v>
      </c>
      <c r="I182" s="3">
        <v>137.16</v>
      </c>
      <c r="J182" s="1">
        <v>45561</v>
      </c>
      <c r="K182">
        <v>34</v>
      </c>
      <c r="L182">
        <v>3.2</v>
      </c>
      <c r="M182">
        <f t="shared" si="20"/>
        <v>3.2</v>
      </c>
      <c r="N182" t="b">
        <v>0</v>
      </c>
      <c r="O182" t="s">
        <v>2229</v>
      </c>
      <c r="P182" t="str">
        <f t="shared" si="21"/>
        <v>No Return</v>
      </c>
      <c r="Q182" s="4">
        <f t="shared" si="22"/>
        <v>4663.4399999999996</v>
      </c>
      <c r="R182">
        <f t="shared" si="23"/>
        <v>2024</v>
      </c>
      <c r="S182" s="4" t="str">
        <f t="shared" si="24"/>
        <v>September</v>
      </c>
      <c r="T182" s="17">
        <f t="shared" si="25"/>
        <v>0</v>
      </c>
      <c r="U182" s="17">
        <f t="shared" si="26"/>
        <v>137.16</v>
      </c>
      <c r="V182" s="16">
        <f t="shared" si="27"/>
        <v>0</v>
      </c>
      <c r="W182" s="16" t="str">
        <f t="shared" si="28"/>
        <v>XS</v>
      </c>
      <c r="X182" s="16" t="str" cm="1">
        <f t="array" ref="X182">_xlfn.IFS(K182 &lt; 10, "Need to Restock", K182 &lt; 20, "Low Stock", K182 &lt; 30, "Stock OK", K182 &gt;= 30, "High Stock")</f>
        <v>High Stock</v>
      </c>
      <c r="Y182" s="16" t="str" cm="1">
        <f t="array" ref="Y182">_xlfn.IFS(K182 &lt;= 15, "Fast Moving", K182 &lt;= 35, "Moderate Moving", K182 &gt; 35, "Slow Moving")</f>
        <v>Moderate Moving</v>
      </c>
      <c r="Z182" s="16" t="str" cm="1">
        <f t="array" ref="Z182">_xlfn.IFS(M182=5, "Highly Satisfied", M182&gt;=4, "Very Satisfied", M182&gt;=3, "Satisfied", M182&gt;=2, "Neutral", M182&lt;2, "Dissatisfied")</f>
        <v>Satisfied</v>
      </c>
      <c r="AA182" s="16" t="str">
        <f t="shared" si="29"/>
        <v>High Value</v>
      </c>
      <c r="AB182" s="16" t="str" cm="1">
        <f t="array" ref="AB182">_xlfn.IFS(OR(C182="Zara", C182="Mango"), "Luxury Brand", OR(C182="Gap", C182="Forever21"), "Budget Brand", TRUE, "Mid-Market")</f>
        <v>Mid-Market</v>
      </c>
    </row>
    <row r="183" spans="1:28" x14ac:dyDescent="0.35">
      <c r="A183" t="s">
        <v>234</v>
      </c>
      <c r="B183" t="s">
        <v>19</v>
      </c>
      <c r="C183" t="s">
        <v>59</v>
      </c>
      <c r="D183" t="s">
        <v>32</v>
      </c>
      <c r="E183" t="s">
        <v>56</v>
      </c>
      <c r="F183" t="s">
        <v>62</v>
      </c>
      <c r="G183" s="4">
        <v>108.49</v>
      </c>
      <c r="H183">
        <v>0</v>
      </c>
      <c r="I183" s="3">
        <v>108.49</v>
      </c>
      <c r="J183" s="1">
        <v>45875</v>
      </c>
      <c r="K183">
        <v>7</v>
      </c>
      <c r="L183">
        <v>3.3</v>
      </c>
      <c r="M183">
        <f t="shared" si="20"/>
        <v>3.3</v>
      </c>
      <c r="N183" t="b">
        <v>0</v>
      </c>
      <c r="O183" t="s">
        <v>2229</v>
      </c>
      <c r="P183" t="str">
        <f t="shared" si="21"/>
        <v>No Return</v>
      </c>
      <c r="Q183" s="4">
        <f t="shared" si="22"/>
        <v>759.43</v>
      </c>
      <c r="R183">
        <f t="shared" si="23"/>
        <v>2025</v>
      </c>
      <c r="S183" s="4" t="str">
        <f t="shared" si="24"/>
        <v>August</v>
      </c>
      <c r="T183" s="17">
        <f t="shared" si="25"/>
        <v>0</v>
      </c>
      <c r="U183" s="17">
        <f t="shared" si="26"/>
        <v>108.49</v>
      </c>
      <c r="V183" s="16">
        <f t="shared" si="27"/>
        <v>0</v>
      </c>
      <c r="W183" s="16" t="str">
        <f t="shared" si="28"/>
        <v>M</v>
      </c>
      <c r="X183" s="16" t="str" cm="1">
        <f t="array" ref="X183">_xlfn.IFS(K183 &lt; 10, "Need to Restock", K183 &lt; 20, "Low Stock", K183 &lt; 30, "Stock OK", K183 &gt;= 30, "High Stock")</f>
        <v>Need to Restock</v>
      </c>
      <c r="Y183" s="16" t="str" cm="1">
        <f t="array" ref="Y183">_xlfn.IFS(K183 &lt;= 15, "Fast Moving", K183 &lt;= 35, "Moderate Moving", K183 &gt; 35, "Slow Moving")</f>
        <v>Fast Moving</v>
      </c>
      <c r="Z183" s="16" t="str" cm="1">
        <f t="array" ref="Z183">_xlfn.IFS(M183=5, "Highly Satisfied", M183&gt;=4, "Very Satisfied", M183&gt;=3, "Satisfied", M183&gt;=2, "Neutral", M183&lt;2, "Dissatisfied")</f>
        <v>Satisfied</v>
      </c>
      <c r="AA183" s="16" t="str">
        <f t="shared" si="29"/>
        <v>High Value</v>
      </c>
      <c r="AB183" s="16" t="str" cm="1">
        <f t="array" ref="AB183">_xlfn.IFS(OR(C183="Zara", C183="Mango"), "Luxury Brand", OR(C183="Gap", C183="Forever21"), "Budget Brand", TRUE, "Mid-Market")</f>
        <v>Budget Brand</v>
      </c>
    </row>
    <row r="184" spans="1:28" x14ac:dyDescent="0.35">
      <c r="A184" t="s">
        <v>235</v>
      </c>
      <c r="B184" t="s">
        <v>19</v>
      </c>
      <c r="C184" t="s">
        <v>30</v>
      </c>
      <c r="D184" t="s">
        <v>21</v>
      </c>
      <c r="E184" t="s">
        <v>16</v>
      </c>
      <c r="F184" t="s">
        <v>44</v>
      </c>
      <c r="G184" s="4">
        <v>106.49</v>
      </c>
      <c r="H184">
        <v>0</v>
      </c>
      <c r="I184" s="3">
        <v>106.49</v>
      </c>
      <c r="J184" s="1">
        <v>45875</v>
      </c>
      <c r="K184">
        <v>23</v>
      </c>
      <c r="L184">
        <v>4</v>
      </c>
      <c r="M184">
        <f t="shared" si="20"/>
        <v>4</v>
      </c>
      <c r="N184" t="b">
        <v>0</v>
      </c>
      <c r="O184" t="s">
        <v>2229</v>
      </c>
      <c r="P184" t="str">
        <f t="shared" si="21"/>
        <v>No Return</v>
      </c>
      <c r="Q184" s="4">
        <f t="shared" si="22"/>
        <v>2449.27</v>
      </c>
      <c r="R184">
        <f t="shared" si="23"/>
        <v>2025</v>
      </c>
      <c r="S184" s="4" t="str">
        <f t="shared" si="24"/>
        <v>August</v>
      </c>
      <c r="T184" s="17">
        <f t="shared" si="25"/>
        <v>0</v>
      </c>
      <c r="U184" s="17">
        <f t="shared" si="26"/>
        <v>106.49</v>
      </c>
      <c r="V184" s="16">
        <f t="shared" si="27"/>
        <v>0</v>
      </c>
      <c r="W184" s="16" t="str">
        <f t="shared" si="28"/>
        <v>XL</v>
      </c>
      <c r="X184" s="16" t="str" cm="1">
        <f t="array" ref="X184">_xlfn.IFS(K184 &lt; 10, "Need to Restock", K184 &lt; 20, "Low Stock", K184 &lt; 30, "Stock OK", K184 &gt;= 30, "High Stock")</f>
        <v>Stock OK</v>
      </c>
      <c r="Y184" s="16" t="str" cm="1">
        <f t="array" ref="Y184">_xlfn.IFS(K184 &lt;= 15, "Fast Moving", K184 &lt;= 35, "Moderate Moving", K184 &gt; 35, "Slow Moving")</f>
        <v>Moderate Moving</v>
      </c>
      <c r="Z184" s="16" t="str" cm="1">
        <f t="array" ref="Z184">_xlfn.IFS(M184=5, "Highly Satisfied", M184&gt;=4, "Very Satisfied", M184&gt;=3, "Satisfied", M184&gt;=2, "Neutral", M184&lt;2, "Dissatisfied")</f>
        <v>Very Satisfied</v>
      </c>
      <c r="AA184" s="16" t="str">
        <f t="shared" si="29"/>
        <v>High Value</v>
      </c>
      <c r="AB184" s="16" t="str" cm="1">
        <f t="array" ref="AB184">_xlfn.IFS(OR(C184="Zara", C184="Mango"), "Luxury Brand", OR(C184="Gap", C184="Forever21"), "Budget Brand", TRUE, "Mid-Market")</f>
        <v>Mid-Market</v>
      </c>
    </row>
    <row r="185" spans="1:28" x14ac:dyDescent="0.35">
      <c r="A185" t="s">
        <v>236</v>
      </c>
      <c r="B185" t="s">
        <v>19</v>
      </c>
      <c r="C185" t="s">
        <v>41</v>
      </c>
      <c r="D185" t="s">
        <v>21</v>
      </c>
      <c r="E185" t="s">
        <v>47</v>
      </c>
      <c r="F185" t="s">
        <v>23</v>
      </c>
      <c r="G185" s="4">
        <v>114.86</v>
      </c>
      <c r="H185">
        <v>0</v>
      </c>
      <c r="I185" s="3">
        <v>114.86</v>
      </c>
      <c r="J185" s="1">
        <v>45875</v>
      </c>
      <c r="K185">
        <v>48</v>
      </c>
      <c r="L185">
        <v>1.1000000000000001</v>
      </c>
      <c r="M185">
        <f t="shared" si="20"/>
        <v>1.1000000000000001</v>
      </c>
      <c r="N185" t="b">
        <v>0</v>
      </c>
      <c r="O185" t="s">
        <v>2229</v>
      </c>
      <c r="P185" t="str">
        <f t="shared" si="21"/>
        <v>No Return</v>
      </c>
      <c r="Q185" s="4">
        <f t="shared" si="22"/>
        <v>5513.28</v>
      </c>
      <c r="R185">
        <f t="shared" si="23"/>
        <v>2025</v>
      </c>
      <c r="S185" s="4" t="str">
        <f t="shared" si="24"/>
        <v>August</v>
      </c>
      <c r="T185" s="17">
        <f t="shared" si="25"/>
        <v>0</v>
      </c>
      <c r="U185" s="17">
        <f t="shared" si="26"/>
        <v>114.86</v>
      </c>
      <c r="V185" s="16">
        <f t="shared" si="27"/>
        <v>0</v>
      </c>
      <c r="W185" s="16" t="str">
        <f t="shared" si="28"/>
        <v>XXL</v>
      </c>
      <c r="X185" s="16" t="str" cm="1">
        <f t="array" ref="X185">_xlfn.IFS(K185 &lt; 10, "Need to Restock", K185 &lt; 20, "Low Stock", K185 &lt; 30, "Stock OK", K185 &gt;= 30, "High Stock")</f>
        <v>High Stock</v>
      </c>
      <c r="Y185" s="16" t="str" cm="1">
        <f t="array" ref="Y185">_xlfn.IFS(K185 &lt;= 15, "Fast Moving", K185 &lt;= 35, "Moderate Moving", K185 &gt; 35, "Slow Moving")</f>
        <v>Slow Moving</v>
      </c>
      <c r="Z185" s="16" t="str" cm="1">
        <f t="array" ref="Z185">_xlfn.IFS(M185=5, "Highly Satisfied", M185&gt;=4, "Very Satisfied", M185&gt;=3, "Satisfied", M185&gt;=2, "Neutral", M185&lt;2, "Dissatisfied")</f>
        <v>Dissatisfied</v>
      </c>
      <c r="AA185" s="16" t="str">
        <f t="shared" si="29"/>
        <v>High Value</v>
      </c>
      <c r="AB185" s="16" t="str" cm="1">
        <f t="array" ref="AB185">_xlfn.IFS(OR(C185="Zara", C185="Mango"), "Luxury Brand", OR(C185="Gap", C185="Forever21"), "Budget Brand", TRUE, "Mid-Market")</f>
        <v>Luxury Brand</v>
      </c>
    </row>
    <row r="186" spans="1:28" x14ac:dyDescent="0.35">
      <c r="A186" t="s">
        <v>237</v>
      </c>
      <c r="B186" t="s">
        <v>40</v>
      </c>
      <c r="C186" t="s">
        <v>14</v>
      </c>
      <c r="D186" t="s">
        <v>32</v>
      </c>
      <c r="E186" t="s">
        <v>22</v>
      </c>
      <c r="F186" t="s">
        <v>42</v>
      </c>
      <c r="G186" s="4">
        <v>121.68</v>
      </c>
      <c r="H186">
        <v>0</v>
      </c>
      <c r="I186" s="3">
        <v>121.68</v>
      </c>
      <c r="J186" s="1">
        <v>45875</v>
      </c>
      <c r="K186">
        <v>9</v>
      </c>
      <c r="L186">
        <v>1.5</v>
      </c>
      <c r="M186">
        <f t="shared" si="20"/>
        <v>1.5</v>
      </c>
      <c r="N186" t="b">
        <v>0</v>
      </c>
      <c r="O186" t="s">
        <v>2229</v>
      </c>
      <c r="P186" t="str">
        <f t="shared" si="21"/>
        <v>No Return</v>
      </c>
      <c r="Q186" s="4">
        <f t="shared" si="22"/>
        <v>1095.1200000000001</v>
      </c>
      <c r="R186">
        <f t="shared" si="23"/>
        <v>2025</v>
      </c>
      <c r="S186" s="4" t="str">
        <f t="shared" si="24"/>
        <v>August</v>
      </c>
      <c r="T186" s="17">
        <f t="shared" si="25"/>
        <v>0</v>
      </c>
      <c r="U186" s="17">
        <f t="shared" si="26"/>
        <v>121.68</v>
      </c>
      <c r="V186" s="16">
        <f t="shared" si="27"/>
        <v>0</v>
      </c>
      <c r="W186" s="16" t="str">
        <f t="shared" si="28"/>
        <v>L</v>
      </c>
      <c r="X186" s="16" t="str" cm="1">
        <f t="array" ref="X186">_xlfn.IFS(K186 &lt; 10, "Need to Restock", K186 &lt; 20, "Low Stock", K186 &lt; 30, "Stock OK", K186 &gt;= 30, "High Stock")</f>
        <v>Need to Restock</v>
      </c>
      <c r="Y186" s="16" t="str" cm="1">
        <f t="array" ref="Y186">_xlfn.IFS(K186 &lt;= 15, "Fast Moving", K186 &lt;= 35, "Moderate Moving", K186 &gt; 35, "Slow Moving")</f>
        <v>Fast Moving</v>
      </c>
      <c r="Z186" s="16" t="str" cm="1">
        <f t="array" ref="Z186">_xlfn.IFS(M186=5, "Highly Satisfied", M186&gt;=4, "Very Satisfied", M186&gt;=3, "Satisfied", M186&gt;=2, "Neutral", M186&lt;2, "Dissatisfied")</f>
        <v>Dissatisfied</v>
      </c>
      <c r="AA186" s="16" t="str">
        <f t="shared" si="29"/>
        <v>High Value</v>
      </c>
      <c r="AB186" s="16" t="str" cm="1">
        <f t="array" ref="AB186">_xlfn.IFS(OR(C186="Zara", C186="Mango"), "Luxury Brand", OR(C186="Gap", C186="Forever21"), "Budget Brand", TRUE, "Mid-Market")</f>
        <v>Luxury Brand</v>
      </c>
    </row>
    <row r="187" spans="1:28" x14ac:dyDescent="0.35">
      <c r="A187" t="s">
        <v>238</v>
      </c>
      <c r="B187" t="s">
        <v>36</v>
      </c>
      <c r="C187" t="s">
        <v>14</v>
      </c>
      <c r="D187" t="s">
        <v>60</v>
      </c>
      <c r="E187" t="s">
        <v>47</v>
      </c>
      <c r="F187" t="s">
        <v>26</v>
      </c>
      <c r="G187" s="4">
        <v>74.08</v>
      </c>
      <c r="H187">
        <v>3.9</v>
      </c>
      <c r="I187" s="3">
        <v>71.19</v>
      </c>
      <c r="J187" s="1">
        <v>45875</v>
      </c>
      <c r="K187">
        <v>37</v>
      </c>
      <c r="L187">
        <v>1.7</v>
      </c>
      <c r="M187">
        <f t="shared" si="20"/>
        <v>1.7</v>
      </c>
      <c r="N187" t="b">
        <v>0</v>
      </c>
      <c r="O187" t="s">
        <v>2229</v>
      </c>
      <c r="P187" t="str">
        <f t="shared" si="21"/>
        <v>No Return</v>
      </c>
      <c r="Q187" s="4">
        <f t="shared" si="22"/>
        <v>2634.0625599999998</v>
      </c>
      <c r="R187">
        <f t="shared" si="23"/>
        <v>2025</v>
      </c>
      <c r="S187" s="4" t="str">
        <f t="shared" si="24"/>
        <v>August</v>
      </c>
      <c r="T187" s="17">
        <f t="shared" si="25"/>
        <v>2.8891200000000001</v>
      </c>
      <c r="U187" s="17">
        <f t="shared" si="26"/>
        <v>71.190879999999993</v>
      </c>
      <c r="V187" s="16">
        <f t="shared" si="27"/>
        <v>0</v>
      </c>
      <c r="W187" s="16" t="str">
        <f t="shared" si="28"/>
        <v>XXL</v>
      </c>
      <c r="X187" s="16" t="str" cm="1">
        <f t="array" ref="X187">_xlfn.IFS(K187 &lt; 10, "Need to Restock", K187 &lt; 20, "Low Stock", K187 &lt; 30, "Stock OK", K187 &gt;= 30, "High Stock")</f>
        <v>High Stock</v>
      </c>
      <c r="Y187" s="16" t="str" cm="1">
        <f t="array" ref="Y187">_xlfn.IFS(K187 &lt;= 15, "Fast Moving", K187 &lt;= 35, "Moderate Moving", K187 &gt; 35, "Slow Moving")</f>
        <v>Slow Moving</v>
      </c>
      <c r="Z187" s="16" t="str" cm="1">
        <f t="array" ref="Z187">_xlfn.IFS(M187=5, "Highly Satisfied", M187&gt;=4, "Very Satisfied", M187&gt;=3, "Satisfied", M187&gt;=2, "Neutral", M187&lt;2, "Dissatisfied")</f>
        <v>Dissatisfied</v>
      </c>
      <c r="AA187" s="16" t="str">
        <f t="shared" si="29"/>
        <v>Cheap Value</v>
      </c>
      <c r="AB187" s="16" t="str" cm="1">
        <f t="array" ref="AB187">_xlfn.IFS(OR(C187="Zara", C187="Mango"), "Luxury Brand", OR(C187="Gap", C187="Forever21"), "Budget Brand", TRUE, "Mid-Market")</f>
        <v>Luxury Brand</v>
      </c>
    </row>
    <row r="188" spans="1:28" x14ac:dyDescent="0.35">
      <c r="A188" t="s">
        <v>239</v>
      </c>
      <c r="B188" t="s">
        <v>19</v>
      </c>
      <c r="C188" t="s">
        <v>59</v>
      </c>
      <c r="D188" t="s">
        <v>32</v>
      </c>
      <c r="E188" t="s">
        <v>56</v>
      </c>
      <c r="F188" t="s">
        <v>42</v>
      </c>
      <c r="G188" s="4">
        <v>92.37</v>
      </c>
      <c r="H188">
        <v>35.9</v>
      </c>
      <c r="I188" s="3">
        <v>59.21</v>
      </c>
      <c r="J188" s="1">
        <v>45875</v>
      </c>
      <c r="K188">
        <v>20</v>
      </c>
      <c r="L188" t="s">
        <v>2229</v>
      </c>
      <c r="M188">
        <f t="shared" si="20"/>
        <v>3</v>
      </c>
      <c r="N188" t="b">
        <v>0</v>
      </c>
      <c r="O188" t="s">
        <v>2229</v>
      </c>
      <c r="P188" t="str">
        <f t="shared" si="21"/>
        <v>No Return</v>
      </c>
      <c r="Q188" s="4">
        <f t="shared" si="22"/>
        <v>1184.1834000000001</v>
      </c>
      <c r="R188">
        <f t="shared" si="23"/>
        <v>2025</v>
      </c>
      <c r="S188" s="4" t="str">
        <f t="shared" si="24"/>
        <v>August</v>
      </c>
      <c r="T188" s="17">
        <f t="shared" si="25"/>
        <v>33.160829999999997</v>
      </c>
      <c r="U188" s="17">
        <f t="shared" si="26"/>
        <v>59.209170000000007</v>
      </c>
      <c r="V188" s="16">
        <f t="shared" si="27"/>
        <v>0</v>
      </c>
      <c r="W188" s="16" t="str">
        <f t="shared" si="28"/>
        <v>M</v>
      </c>
      <c r="X188" s="16" t="str" cm="1">
        <f t="array" ref="X188">_xlfn.IFS(K188 &lt; 10, "Need to Restock", K188 &lt; 20, "Low Stock", K188 &lt; 30, "Stock OK", K188 &gt;= 30, "High Stock")</f>
        <v>Stock OK</v>
      </c>
      <c r="Y188" s="16" t="str" cm="1">
        <f t="array" ref="Y188">_xlfn.IFS(K188 &lt;= 15, "Fast Moving", K188 &lt;= 35, "Moderate Moving", K188 &gt; 35, "Slow Moving")</f>
        <v>Moderate Moving</v>
      </c>
      <c r="Z188" s="16" t="str" cm="1">
        <f t="array" ref="Z188">_xlfn.IFS(M188=5, "Highly Satisfied", M188&gt;=4, "Very Satisfied", M188&gt;=3, "Satisfied", M188&gt;=2, "Neutral", M188&lt;2, "Dissatisfied")</f>
        <v>Satisfied</v>
      </c>
      <c r="AA188" s="16" t="str">
        <f t="shared" si="29"/>
        <v>Cheap Value</v>
      </c>
      <c r="AB188" s="16" t="str" cm="1">
        <f t="array" ref="AB188">_xlfn.IFS(OR(C188="Zara", C188="Mango"), "Luxury Brand", OR(C188="Gap", C188="Forever21"), "Budget Brand", TRUE, "Mid-Market")</f>
        <v>Budget Brand</v>
      </c>
    </row>
    <row r="189" spans="1:28" x14ac:dyDescent="0.35">
      <c r="A189" t="s">
        <v>240</v>
      </c>
      <c r="B189" t="s">
        <v>19</v>
      </c>
      <c r="C189" t="s">
        <v>20</v>
      </c>
      <c r="D189" t="s">
        <v>60</v>
      </c>
      <c r="E189" t="s">
        <v>47</v>
      </c>
      <c r="F189" t="s">
        <v>54</v>
      </c>
      <c r="G189" s="4">
        <v>34.06</v>
      </c>
      <c r="H189">
        <v>0</v>
      </c>
      <c r="I189" s="3">
        <v>34.06</v>
      </c>
      <c r="J189" s="1">
        <v>45875</v>
      </c>
      <c r="K189">
        <v>39</v>
      </c>
      <c r="L189">
        <v>4.5</v>
      </c>
      <c r="M189">
        <f t="shared" si="20"/>
        <v>4.5</v>
      </c>
      <c r="N189" t="b">
        <v>0</v>
      </c>
      <c r="O189" t="s">
        <v>2229</v>
      </c>
      <c r="P189" t="str">
        <f t="shared" si="21"/>
        <v>No Return</v>
      </c>
      <c r="Q189" s="4">
        <f t="shared" si="22"/>
        <v>1328.3400000000001</v>
      </c>
      <c r="R189">
        <f t="shared" si="23"/>
        <v>2025</v>
      </c>
      <c r="S189" s="4" t="str">
        <f t="shared" si="24"/>
        <v>August</v>
      </c>
      <c r="T189" s="17">
        <f t="shared" si="25"/>
        <v>0</v>
      </c>
      <c r="U189" s="17">
        <f t="shared" si="26"/>
        <v>34.06</v>
      </c>
      <c r="V189" s="16">
        <f t="shared" si="27"/>
        <v>0</v>
      </c>
      <c r="W189" s="16" t="str">
        <f t="shared" si="28"/>
        <v>XXL</v>
      </c>
      <c r="X189" s="16" t="str" cm="1">
        <f t="array" ref="X189">_xlfn.IFS(K189 &lt; 10, "Need to Restock", K189 &lt; 20, "Low Stock", K189 &lt; 30, "Stock OK", K189 &gt;= 30, "High Stock")</f>
        <v>High Stock</v>
      </c>
      <c r="Y189" s="16" t="str" cm="1">
        <f t="array" ref="Y189">_xlfn.IFS(K189 &lt;= 15, "Fast Moving", K189 &lt;= 35, "Moderate Moving", K189 &gt; 35, "Slow Moving")</f>
        <v>Slow Moving</v>
      </c>
      <c r="Z189" s="16" t="str" cm="1">
        <f t="array" ref="Z189">_xlfn.IFS(M189=5, "Highly Satisfied", M189&gt;=4, "Very Satisfied", M189&gt;=3, "Satisfied", M189&gt;=2, "Neutral", M189&lt;2, "Dissatisfied")</f>
        <v>Very Satisfied</v>
      </c>
      <c r="AA189" s="16" t="str">
        <f t="shared" si="29"/>
        <v>Cheap Value</v>
      </c>
      <c r="AB189" s="16" t="str" cm="1">
        <f t="array" ref="AB189">_xlfn.IFS(OR(C189="Zara", C189="Mango"), "Luxury Brand", OR(C189="Gap", C189="Forever21"), "Budget Brand", TRUE, "Mid-Market")</f>
        <v>Mid-Market</v>
      </c>
    </row>
    <row r="190" spans="1:28" x14ac:dyDescent="0.35">
      <c r="A190" t="s">
        <v>241</v>
      </c>
      <c r="B190" t="s">
        <v>40</v>
      </c>
      <c r="C190" t="s">
        <v>14</v>
      </c>
      <c r="D190" t="s">
        <v>60</v>
      </c>
      <c r="E190" t="s">
        <v>22</v>
      </c>
      <c r="F190" t="s">
        <v>23</v>
      </c>
      <c r="G190" s="4">
        <v>173.42</v>
      </c>
      <c r="H190">
        <v>0</v>
      </c>
      <c r="I190" s="3">
        <v>173.42</v>
      </c>
      <c r="J190" s="1">
        <v>45875</v>
      </c>
      <c r="K190">
        <v>47</v>
      </c>
      <c r="L190">
        <v>4.2</v>
      </c>
      <c r="M190">
        <f t="shared" si="20"/>
        <v>4.2</v>
      </c>
      <c r="N190" t="b">
        <v>0</v>
      </c>
      <c r="O190" t="s">
        <v>2229</v>
      </c>
      <c r="P190" t="str">
        <f t="shared" si="21"/>
        <v>No Return</v>
      </c>
      <c r="Q190" s="4">
        <f t="shared" si="22"/>
        <v>8150.74</v>
      </c>
      <c r="R190">
        <f t="shared" si="23"/>
        <v>2025</v>
      </c>
      <c r="S190" s="4" t="str">
        <f t="shared" si="24"/>
        <v>August</v>
      </c>
      <c r="T190" s="17">
        <f t="shared" si="25"/>
        <v>0</v>
      </c>
      <c r="U190" s="17">
        <f t="shared" si="26"/>
        <v>173.42</v>
      </c>
      <c r="V190" s="16">
        <f t="shared" si="27"/>
        <v>0</v>
      </c>
      <c r="W190" s="16" t="str">
        <f t="shared" si="28"/>
        <v>L</v>
      </c>
      <c r="X190" s="16" t="str" cm="1">
        <f t="array" ref="X190">_xlfn.IFS(K190 &lt; 10, "Need to Restock", K190 &lt; 20, "Low Stock", K190 &lt; 30, "Stock OK", K190 &gt;= 30, "High Stock")</f>
        <v>High Stock</v>
      </c>
      <c r="Y190" s="16" t="str" cm="1">
        <f t="array" ref="Y190">_xlfn.IFS(K190 &lt;= 15, "Fast Moving", K190 &lt;= 35, "Moderate Moving", K190 &gt; 35, "Slow Moving")</f>
        <v>Slow Moving</v>
      </c>
      <c r="Z190" s="16" t="str" cm="1">
        <f t="array" ref="Z190">_xlfn.IFS(M190=5, "Highly Satisfied", M190&gt;=4, "Very Satisfied", M190&gt;=3, "Satisfied", M190&gt;=2, "Neutral", M190&lt;2, "Dissatisfied")</f>
        <v>Very Satisfied</v>
      </c>
      <c r="AA190" s="16" t="str">
        <f t="shared" si="29"/>
        <v>High Value</v>
      </c>
      <c r="AB190" s="16" t="str" cm="1">
        <f t="array" ref="AB190">_xlfn.IFS(OR(C190="Zara", C190="Mango"), "Luxury Brand", OR(C190="Gap", C190="Forever21"), "Budget Brand", TRUE, "Mid-Market")</f>
        <v>Luxury Brand</v>
      </c>
    </row>
    <row r="191" spans="1:28" x14ac:dyDescent="0.35">
      <c r="A191" t="s">
        <v>242</v>
      </c>
      <c r="B191" t="s">
        <v>36</v>
      </c>
      <c r="C191" t="s">
        <v>20</v>
      </c>
      <c r="D191" t="s">
        <v>15</v>
      </c>
      <c r="E191" t="s">
        <v>47</v>
      </c>
      <c r="F191" t="s">
        <v>68</v>
      </c>
      <c r="G191" s="4">
        <v>66.510000000000005</v>
      </c>
      <c r="H191">
        <v>0</v>
      </c>
      <c r="I191" s="3">
        <v>66.510000000000005</v>
      </c>
      <c r="J191" s="1">
        <v>45569</v>
      </c>
      <c r="K191">
        <v>32</v>
      </c>
      <c r="L191">
        <v>2.1</v>
      </c>
      <c r="M191">
        <f t="shared" si="20"/>
        <v>2.1</v>
      </c>
      <c r="N191" t="b">
        <v>0</v>
      </c>
      <c r="O191" t="s">
        <v>2229</v>
      </c>
      <c r="P191" t="str">
        <f t="shared" si="21"/>
        <v>No Return</v>
      </c>
      <c r="Q191" s="4">
        <f t="shared" si="22"/>
        <v>2128.3200000000002</v>
      </c>
      <c r="R191">
        <f t="shared" si="23"/>
        <v>2024</v>
      </c>
      <c r="S191" s="4" t="str">
        <f t="shared" si="24"/>
        <v>October</v>
      </c>
      <c r="T191" s="17">
        <f t="shared" si="25"/>
        <v>0</v>
      </c>
      <c r="U191" s="17">
        <f t="shared" si="26"/>
        <v>66.510000000000005</v>
      </c>
      <c r="V191" s="16">
        <f t="shared" si="27"/>
        <v>0</v>
      </c>
      <c r="W191" s="16" t="str">
        <f t="shared" si="28"/>
        <v>XXL</v>
      </c>
      <c r="X191" s="16" t="str" cm="1">
        <f t="array" ref="X191">_xlfn.IFS(K191 &lt; 10, "Need to Restock", K191 &lt; 20, "Low Stock", K191 &lt; 30, "Stock OK", K191 &gt;= 30, "High Stock")</f>
        <v>High Stock</v>
      </c>
      <c r="Y191" s="16" t="str" cm="1">
        <f t="array" ref="Y191">_xlfn.IFS(K191 &lt;= 15, "Fast Moving", K191 &lt;= 35, "Moderate Moving", K191 &gt; 35, "Slow Moving")</f>
        <v>Moderate Moving</v>
      </c>
      <c r="Z191" s="16" t="str" cm="1">
        <f t="array" ref="Z191">_xlfn.IFS(M191=5, "Highly Satisfied", M191&gt;=4, "Very Satisfied", M191&gt;=3, "Satisfied", M191&gt;=2, "Neutral", M191&lt;2, "Dissatisfied")</f>
        <v>Neutral</v>
      </c>
      <c r="AA191" s="16" t="str">
        <f t="shared" si="29"/>
        <v>Cheap Value</v>
      </c>
      <c r="AB191" s="16" t="str" cm="1">
        <f t="array" ref="AB191">_xlfn.IFS(OR(C191="Zara", C191="Mango"), "Luxury Brand", OR(C191="Gap", C191="Forever21"), "Budget Brand", TRUE, "Mid-Market")</f>
        <v>Mid-Market</v>
      </c>
    </row>
    <row r="192" spans="1:28" x14ac:dyDescent="0.35">
      <c r="A192" t="s">
        <v>243</v>
      </c>
      <c r="B192" t="s">
        <v>36</v>
      </c>
      <c r="C192" t="s">
        <v>20</v>
      </c>
      <c r="D192" t="s">
        <v>32</v>
      </c>
      <c r="E192" t="s">
        <v>47</v>
      </c>
      <c r="F192" t="s">
        <v>42</v>
      </c>
      <c r="G192" s="4">
        <v>72.44</v>
      </c>
      <c r="H192">
        <v>7.1</v>
      </c>
      <c r="I192" s="3">
        <v>67.3</v>
      </c>
      <c r="J192" s="1">
        <v>45875</v>
      </c>
      <c r="K192">
        <v>10</v>
      </c>
      <c r="L192">
        <v>1.8</v>
      </c>
      <c r="M192">
        <f t="shared" si="20"/>
        <v>1.8</v>
      </c>
      <c r="N192" t="b">
        <v>0</v>
      </c>
      <c r="O192" t="s">
        <v>2229</v>
      </c>
      <c r="P192" t="str">
        <f t="shared" si="21"/>
        <v>No Return</v>
      </c>
      <c r="Q192" s="4">
        <f t="shared" si="22"/>
        <v>672.96760000000006</v>
      </c>
      <c r="R192">
        <f t="shared" si="23"/>
        <v>2025</v>
      </c>
      <c r="S192" s="4" t="str">
        <f t="shared" si="24"/>
        <v>August</v>
      </c>
      <c r="T192" s="17">
        <f t="shared" si="25"/>
        <v>5.1432399999999996</v>
      </c>
      <c r="U192" s="17">
        <f t="shared" si="26"/>
        <v>67.296760000000006</v>
      </c>
      <c r="V192" s="16">
        <f t="shared" si="27"/>
        <v>0</v>
      </c>
      <c r="W192" s="16" t="str">
        <f t="shared" si="28"/>
        <v>XXL</v>
      </c>
      <c r="X192" s="16" t="str" cm="1">
        <f t="array" ref="X192">_xlfn.IFS(K192 &lt; 10, "Need to Restock", K192 &lt; 20, "Low Stock", K192 &lt; 30, "Stock OK", K192 &gt;= 30, "High Stock")</f>
        <v>Low Stock</v>
      </c>
      <c r="Y192" s="16" t="str" cm="1">
        <f t="array" ref="Y192">_xlfn.IFS(K192 &lt;= 15, "Fast Moving", K192 &lt;= 35, "Moderate Moving", K192 &gt; 35, "Slow Moving")</f>
        <v>Fast Moving</v>
      </c>
      <c r="Z192" s="16" t="str" cm="1">
        <f t="array" ref="Z192">_xlfn.IFS(M192=5, "Highly Satisfied", M192&gt;=4, "Very Satisfied", M192&gt;=3, "Satisfied", M192&gt;=2, "Neutral", M192&lt;2, "Dissatisfied")</f>
        <v>Dissatisfied</v>
      </c>
      <c r="AA192" s="16" t="str">
        <f t="shared" si="29"/>
        <v>Cheap Value</v>
      </c>
      <c r="AB192" s="16" t="str" cm="1">
        <f t="array" ref="AB192">_xlfn.IFS(OR(C192="Zara", C192="Mango"), "Luxury Brand", OR(C192="Gap", C192="Forever21"), "Budget Brand", TRUE, "Mid-Market")</f>
        <v>Mid-Market</v>
      </c>
    </row>
    <row r="193" spans="1:28" x14ac:dyDescent="0.35">
      <c r="A193" t="s">
        <v>244</v>
      </c>
      <c r="B193" t="s">
        <v>19</v>
      </c>
      <c r="C193" t="s">
        <v>51</v>
      </c>
      <c r="D193" t="s">
        <v>32</v>
      </c>
      <c r="E193" t="s">
        <v>37</v>
      </c>
      <c r="F193" t="s">
        <v>26</v>
      </c>
      <c r="G193" s="4">
        <v>81.2</v>
      </c>
      <c r="H193">
        <v>0</v>
      </c>
      <c r="I193" s="3">
        <v>81.2</v>
      </c>
      <c r="J193" s="1">
        <v>45875</v>
      </c>
      <c r="K193">
        <v>3</v>
      </c>
      <c r="L193">
        <v>1.5</v>
      </c>
      <c r="M193">
        <f t="shared" si="20"/>
        <v>1.5</v>
      </c>
      <c r="N193" t="b">
        <v>0</v>
      </c>
      <c r="O193" t="s">
        <v>2229</v>
      </c>
      <c r="P193" t="str">
        <f t="shared" si="21"/>
        <v>No Return</v>
      </c>
      <c r="Q193" s="4">
        <f t="shared" si="22"/>
        <v>243.60000000000002</v>
      </c>
      <c r="R193">
        <f t="shared" si="23"/>
        <v>2025</v>
      </c>
      <c r="S193" s="4" t="str">
        <f t="shared" si="24"/>
        <v>August</v>
      </c>
      <c r="T193" s="17">
        <f t="shared" si="25"/>
        <v>0</v>
      </c>
      <c r="U193" s="17">
        <f t="shared" si="26"/>
        <v>81.2</v>
      </c>
      <c r="V193" s="16">
        <f t="shared" si="27"/>
        <v>0</v>
      </c>
      <c r="W193" s="16" t="str">
        <f t="shared" si="28"/>
        <v>S</v>
      </c>
      <c r="X193" s="16" t="str" cm="1">
        <f t="array" ref="X193">_xlfn.IFS(K193 &lt; 10, "Need to Restock", K193 &lt; 20, "Low Stock", K193 &lt; 30, "Stock OK", K193 &gt;= 30, "High Stock")</f>
        <v>Need to Restock</v>
      </c>
      <c r="Y193" s="16" t="str" cm="1">
        <f t="array" ref="Y193">_xlfn.IFS(K193 &lt;= 15, "Fast Moving", K193 &lt;= 35, "Moderate Moving", K193 &gt; 35, "Slow Moving")</f>
        <v>Fast Moving</v>
      </c>
      <c r="Z193" s="16" t="str" cm="1">
        <f t="array" ref="Z193">_xlfn.IFS(M193=5, "Highly Satisfied", M193&gt;=4, "Very Satisfied", M193&gt;=3, "Satisfied", M193&gt;=2, "Neutral", M193&lt;2, "Dissatisfied")</f>
        <v>Dissatisfied</v>
      </c>
      <c r="AA193" s="16" t="str">
        <f t="shared" si="29"/>
        <v>High Value</v>
      </c>
      <c r="AB193" s="16" t="str" cm="1">
        <f t="array" ref="AB193">_xlfn.IFS(OR(C193="Zara", C193="Mango"), "Luxury Brand", OR(C193="Gap", C193="Forever21"), "Budget Brand", TRUE, "Mid-Market")</f>
        <v>Mid-Market</v>
      </c>
    </row>
    <row r="194" spans="1:28" x14ac:dyDescent="0.35">
      <c r="A194" t="s">
        <v>245</v>
      </c>
      <c r="B194" t="s">
        <v>13</v>
      </c>
      <c r="C194" t="s">
        <v>59</v>
      </c>
      <c r="D194" t="s">
        <v>60</v>
      </c>
      <c r="E194" t="s">
        <v>47</v>
      </c>
      <c r="F194" t="s">
        <v>17</v>
      </c>
      <c r="G194" s="4">
        <v>104.5</v>
      </c>
      <c r="H194">
        <v>12.3</v>
      </c>
      <c r="I194" s="3">
        <v>91.65</v>
      </c>
      <c r="J194" s="1">
        <v>45875</v>
      </c>
      <c r="K194">
        <v>42</v>
      </c>
      <c r="L194" t="s">
        <v>2229</v>
      </c>
      <c r="M194">
        <f t="shared" ref="M194:M257" si="30">IF(L194="null", 3, L194)</f>
        <v>3</v>
      </c>
      <c r="N194" t="b">
        <v>0</v>
      </c>
      <c r="O194" t="s">
        <v>2229</v>
      </c>
      <c r="P194" t="str">
        <f t="shared" ref="P194:P257" si="31">IF(O194="null", "No Return", O194)</f>
        <v>No Return</v>
      </c>
      <c r="Q194" s="4">
        <f t="shared" ref="Q194:Q257" si="32">U194 * K194</f>
        <v>3849.1530000000002</v>
      </c>
      <c r="R194">
        <f t="shared" ref="R194:R257" si="33">YEAR(J194)</f>
        <v>2025</v>
      </c>
      <c r="S194" s="4" t="str">
        <f t="shared" ref="S194:S257" si="34">TEXT(J194, "mmmm")</f>
        <v>August</v>
      </c>
      <c r="T194" s="17">
        <f t="shared" ref="T194:T257" si="35">G194 * (H194 / 100)</f>
        <v>12.853500000000002</v>
      </c>
      <c r="U194" s="17">
        <f t="shared" ref="U194:U257" si="36">G194 * (1 - (H194 / 100))</f>
        <v>91.646500000000003</v>
      </c>
      <c r="V194" s="16">
        <f t="shared" ref="V194:V257" si="37">IF(N194=TRUE, 1, 0)</f>
        <v>0</v>
      </c>
      <c r="W194" s="16" t="str">
        <f t="shared" ref="W194:W257" si="38">IF(E194="null", "No Size", E194)</f>
        <v>XXL</v>
      </c>
      <c r="X194" s="16" t="str" cm="1">
        <f t="array" ref="X194">_xlfn.IFS(K194 &lt; 10, "Need to Restock", K194 &lt; 20, "Low Stock", K194 &lt; 30, "Stock OK", K194 &gt;= 30, "High Stock")</f>
        <v>High Stock</v>
      </c>
      <c r="Y194" s="16" t="str" cm="1">
        <f t="array" ref="Y194">_xlfn.IFS(K194 &lt;= 15, "Fast Moving", K194 &lt;= 35, "Moderate Moving", K194 &gt; 35, "Slow Moving")</f>
        <v>Slow Moving</v>
      </c>
      <c r="Z194" s="16" t="str" cm="1">
        <f t="array" ref="Z194">_xlfn.IFS(M194=5, "Highly Satisfied", M194&gt;=4, "Very Satisfied", M194&gt;=3, "Satisfied", M194&gt;=2, "Neutral", M194&lt;2, "Dissatisfied")</f>
        <v>Satisfied</v>
      </c>
      <c r="AA194" s="16" t="str">
        <f t="shared" ref="AA194:AA257" si="39">IF(I194 &gt;= 74.88, "High Value", "Cheap Value")</f>
        <v>High Value</v>
      </c>
      <c r="AB194" s="16" t="str" cm="1">
        <f t="array" ref="AB194">_xlfn.IFS(OR(C194="Zara", C194="Mango"), "Luxury Brand", OR(C194="Gap", C194="Forever21"), "Budget Brand", TRUE, "Mid-Market")</f>
        <v>Budget Brand</v>
      </c>
    </row>
    <row r="195" spans="1:28" x14ac:dyDescent="0.35">
      <c r="A195" t="s">
        <v>246</v>
      </c>
      <c r="B195" t="s">
        <v>40</v>
      </c>
      <c r="C195" t="s">
        <v>59</v>
      </c>
      <c r="D195" t="s">
        <v>21</v>
      </c>
      <c r="E195" t="s">
        <v>16</v>
      </c>
      <c r="F195" t="s">
        <v>23</v>
      </c>
      <c r="G195" s="4">
        <v>57.53</v>
      </c>
      <c r="H195">
        <v>13</v>
      </c>
      <c r="I195" s="3">
        <v>50.05</v>
      </c>
      <c r="J195" s="1">
        <v>45875</v>
      </c>
      <c r="K195">
        <v>12</v>
      </c>
      <c r="L195">
        <v>4.0999999999999996</v>
      </c>
      <c r="M195">
        <f t="shared" si="30"/>
        <v>4.0999999999999996</v>
      </c>
      <c r="N195" t="b">
        <v>0</v>
      </c>
      <c r="O195" t="s">
        <v>2229</v>
      </c>
      <c r="P195" t="str">
        <f t="shared" si="31"/>
        <v>No Return</v>
      </c>
      <c r="Q195" s="4">
        <f t="shared" si="32"/>
        <v>600.61320000000001</v>
      </c>
      <c r="R195">
        <f t="shared" si="33"/>
        <v>2025</v>
      </c>
      <c r="S195" s="4" t="str">
        <f t="shared" si="34"/>
        <v>August</v>
      </c>
      <c r="T195" s="17">
        <f t="shared" si="35"/>
        <v>7.4789000000000003</v>
      </c>
      <c r="U195" s="17">
        <f t="shared" si="36"/>
        <v>50.051099999999998</v>
      </c>
      <c r="V195" s="16">
        <f t="shared" si="37"/>
        <v>0</v>
      </c>
      <c r="W195" s="16" t="str">
        <f t="shared" si="38"/>
        <v>XL</v>
      </c>
      <c r="X195" s="16" t="str" cm="1">
        <f t="array" ref="X195">_xlfn.IFS(K195 &lt; 10, "Need to Restock", K195 &lt; 20, "Low Stock", K195 &lt; 30, "Stock OK", K195 &gt;= 30, "High Stock")</f>
        <v>Low Stock</v>
      </c>
      <c r="Y195" s="16" t="str" cm="1">
        <f t="array" ref="Y195">_xlfn.IFS(K195 &lt;= 15, "Fast Moving", K195 &lt;= 35, "Moderate Moving", K195 &gt; 35, "Slow Moving")</f>
        <v>Fast Moving</v>
      </c>
      <c r="Z195" s="16" t="str" cm="1">
        <f t="array" ref="Z195">_xlfn.IFS(M195=5, "Highly Satisfied", M195&gt;=4, "Very Satisfied", M195&gt;=3, "Satisfied", M195&gt;=2, "Neutral", M195&lt;2, "Dissatisfied")</f>
        <v>Very Satisfied</v>
      </c>
      <c r="AA195" s="16" t="str">
        <f t="shared" si="39"/>
        <v>Cheap Value</v>
      </c>
      <c r="AB195" s="16" t="str" cm="1">
        <f t="array" ref="AB195">_xlfn.IFS(OR(C195="Zara", C195="Mango"), "Luxury Brand", OR(C195="Gap", C195="Forever21"), "Budget Brand", TRUE, "Mid-Market")</f>
        <v>Budget Brand</v>
      </c>
    </row>
    <row r="196" spans="1:28" x14ac:dyDescent="0.35">
      <c r="A196" t="s">
        <v>247</v>
      </c>
      <c r="B196" t="s">
        <v>28</v>
      </c>
      <c r="C196" t="s">
        <v>30</v>
      </c>
      <c r="D196" t="s">
        <v>60</v>
      </c>
      <c r="E196" t="s">
        <v>47</v>
      </c>
      <c r="F196" t="s">
        <v>38</v>
      </c>
      <c r="G196" s="4">
        <v>142.58000000000001</v>
      </c>
      <c r="H196">
        <v>0</v>
      </c>
      <c r="I196" s="3">
        <v>142.58000000000001</v>
      </c>
      <c r="J196" s="1">
        <v>45875</v>
      </c>
      <c r="K196">
        <v>25</v>
      </c>
      <c r="L196">
        <v>4.8</v>
      </c>
      <c r="M196">
        <f t="shared" si="30"/>
        <v>4.8</v>
      </c>
      <c r="N196" t="b">
        <v>1</v>
      </c>
      <c r="O196" t="s">
        <v>81</v>
      </c>
      <c r="P196" t="str">
        <f t="shared" si="31"/>
        <v>Quality Issue</v>
      </c>
      <c r="Q196" s="4">
        <f t="shared" si="32"/>
        <v>3564.5000000000005</v>
      </c>
      <c r="R196">
        <f t="shared" si="33"/>
        <v>2025</v>
      </c>
      <c r="S196" s="4" t="str">
        <f t="shared" si="34"/>
        <v>August</v>
      </c>
      <c r="T196" s="17">
        <f t="shared" si="35"/>
        <v>0</v>
      </c>
      <c r="U196" s="17">
        <f t="shared" si="36"/>
        <v>142.58000000000001</v>
      </c>
      <c r="V196" s="16">
        <f t="shared" si="37"/>
        <v>1</v>
      </c>
      <c r="W196" s="16" t="str">
        <f t="shared" si="38"/>
        <v>XXL</v>
      </c>
      <c r="X196" s="16" t="str" cm="1">
        <f t="array" ref="X196">_xlfn.IFS(K196 &lt; 10, "Need to Restock", K196 &lt; 20, "Low Stock", K196 &lt; 30, "Stock OK", K196 &gt;= 30, "High Stock")</f>
        <v>Stock OK</v>
      </c>
      <c r="Y196" s="16" t="str" cm="1">
        <f t="array" ref="Y196">_xlfn.IFS(K196 &lt;= 15, "Fast Moving", K196 &lt;= 35, "Moderate Moving", K196 &gt; 35, "Slow Moving")</f>
        <v>Moderate Moving</v>
      </c>
      <c r="Z196" s="16" t="str" cm="1">
        <f t="array" ref="Z196">_xlfn.IFS(M196=5, "Highly Satisfied", M196&gt;=4, "Very Satisfied", M196&gt;=3, "Satisfied", M196&gt;=2, "Neutral", M196&lt;2, "Dissatisfied")</f>
        <v>Very Satisfied</v>
      </c>
      <c r="AA196" s="16" t="str">
        <f t="shared" si="39"/>
        <v>High Value</v>
      </c>
      <c r="AB196" s="16" t="str" cm="1">
        <f t="array" ref="AB196">_xlfn.IFS(OR(C196="Zara", C196="Mango"), "Luxury Brand", OR(C196="Gap", C196="Forever21"), "Budget Brand", TRUE, "Mid-Market")</f>
        <v>Mid-Market</v>
      </c>
    </row>
    <row r="197" spans="1:28" x14ac:dyDescent="0.35">
      <c r="A197" t="s">
        <v>248</v>
      </c>
      <c r="B197" t="s">
        <v>40</v>
      </c>
      <c r="C197" t="s">
        <v>14</v>
      </c>
      <c r="D197" t="s">
        <v>32</v>
      </c>
      <c r="E197" t="s">
        <v>47</v>
      </c>
      <c r="F197" t="s">
        <v>44</v>
      </c>
      <c r="G197" s="4">
        <v>162.22999999999999</v>
      </c>
      <c r="H197">
        <v>29.4</v>
      </c>
      <c r="I197" s="3">
        <v>114.53</v>
      </c>
      <c r="J197" s="1">
        <v>45875</v>
      </c>
      <c r="K197">
        <v>41</v>
      </c>
      <c r="L197">
        <v>4</v>
      </c>
      <c r="M197">
        <f t="shared" si="30"/>
        <v>4</v>
      </c>
      <c r="N197" t="b">
        <v>1</v>
      </c>
      <c r="O197" t="s">
        <v>81</v>
      </c>
      <c r="P197" t="str">
        <f t="shared" si="31"/>
        <v>Quality Issue</v>
      </c>
      <c r="Q197" s="4">
        <f t="shared" si="32"/>
        <v>4695.9095799999996</v>
      </c>
      <c r="R197">
        <f t="shared" si="33"/>
        <v>2025</v>
      </c>
      <c r="S197" s="4" t="str">
        <f t="shared" si="34"/>
        <v>August</v>
      </c>
      <c r="T197" s="17">
        <f t="shared" si="35"/>
        <v>47.695619999999991</v>
      </c>
      <c r="U197" s="17">
        <f t="shared" si="36"/>
        <v>114.53437999999998</v>
      </c>
      <c r="V197" s="16">
        <f t="shared" si="37"/>
        <v>1</v>
      </c>
      <c r="W197" s="16" t="str">
        <f t="shared" si="38"/>
        <v>XXL</v>
      </c>
      <c r="X197" s="16" t="str" cm="1">
        <f t="array" ref="X197">_xlfn.IFS(K197 &lt; 10, "Need to Restock", K197 &lt; 20, "Low Stock", K197 &lt; 30, "Stock OK", K197 &gt;= 30, "High Stock")</f>
        <v>High Stock</v>
      </c>
      <c r="Y197" s="16" t="str" cm="1">
        <f t="array" ref="Y197">_xlfn.IFS(K197 &lt;= 15, "Fast Moving", K197 &lt;= 35, "Moderate Moving", K197 &gt; 35, "Slow Moving")</f>
        <v>Slow Moving</v>
      </c>
      <c r="Z197" s="16" t="str" cm="1">
        <f t="array" ref="Z197">_xlfn.IFS(M197=5, "Highly Satisfied", M197&gt;=4, "Very Satisfied", M197&gt;=3, "Satisfied", M197&gt;=2, "Neutral", M197&lt;2, "Dissatisfied")</f>
        <v>Very Satisfied</v>
      </c>
      <c r="AA197" s="16" t="str">
        <f t="shared" si="39"/>
        <v>High Value</v>
      </c>
      <c r="AB197" s="16" t="str" cm="1">
        <f t="array" ref="AB197">_xlfn.IFS(OR(C197="Zara", C197="Mango"), "Luxury Brand", OR(C197="Gap", C197="Forever21"), "Budget Brand", TRUE, "Mid-Market")</f>
        <v>Luxury Brand</v>
      </c>
    </row>
    <row r="198" spans="1:28" x14ac:dyDescent="0.35">
      <c r="A198" t="s">
        <v>249</v>
      </c>
      <c r="B198" t="s">
        <v>36</v>
      </c>
      <c r="C198" t="s">
        <v>51</v>
      </c>
      <c r="D198" t="s">
        <v>15</v>
      </c>
      <c r="E198" t="s">
        <v>47</v>
      </c>
      <c r="F198" t="s">
        <v>17</v>
      </c>
      <c r="G198" s="4">
        <v>32.1</v>
      </c>
      <c r="H198">
        <v>51.7</v>
      </c>
      <c r="I198" s="3">
        <v>15.5</v>
      </c>
      <c r="J198" s="1">
        <v>45619</v>
      </c>
      <c r="K198">
        <v>27</v>
      </c>
      <c r="L198" t="s">
        <v>2229</v>
      </c>
      <c r="M198">
        <f t="shared" si="30"/>
        <v>3</v>
      </c>
      <c r="N198" t="b">
        <v>0</v>
      </c>
      <c r="O198" t="s">
        <v>2229</v>
      </c>
      <c r="P198" t="str">
        <f t="shared" si="31"/>
        <v>No Return</v>
      </c>
      <c r="Q198" s="4">
        <f t="shared" si="32"/>
        <v>418.61610000000002</v>
      </c>
      <c r="R198">
        <f t="shared" si="33"/>
        <v>2024</v>
      </c>
      <c r="S198" s="4" t="str">
        <f t="shared" si="34"/>
        <v>November</v>
      </c>
      <c r="T198" s="17">
        <f t="shared" si="35"/>
        <v>16.595700000000001</v>
      </c>
      <c r="U198" s="17">
        <f t="shared" si="36"/>
        <v>15.504300000000001</v>
      </c>
      <c r="V198" s="16">
        <f t="shared" si="37"/>
        <v>0</v>
      </c>
      <c r="W198" s="16" t="str">
        <f t="shared" si="38"/>
        <v>XXL</v>
      </c>
      <c r="X198" s="16" t="str" cm="1">
        <f t="array" ref="X198">_xlfn.IFS(K198 &lt; 10, "Need to Restock", K198 &lt; 20, "Low Stock", K198 &lt; 30, "Stock OK", K198 &gt;= 30, "High Stock")</f>
        <v>Stock OK</v>
      </c>
      <c r="Y198" s="16" t="str" cm="1">
        <f t="array" ref="Y198">_xlfn.IFS(K198 &lt;= 15, "Fast Moving", K198 &lt;= 35, "Moderate Moving", K198 &gt; 35, "Slow Moving")</f>
        <v>Moderate Moving</v>
      </c>
      <c r="Z198" s="16" t="str" cm="1">
        <f t="array" ref="Z198">_xlfn.IFS(M198=5, "Highly Satisfied", M198&gt;=4, "Very Satisfied", M198&gt;=3, "Satisfied", M198&gt;=2, "Neutral", M198&lt;2, "Dissatisfied")</f>
        <v>Satisfied</v>
      </c>
      <c r="AA198" s="16" t="str">
        <f t="shared" si="39"/>
        <v>Cheap Value</v>
      </c>
      <c r="AB198" s="16" t="str" cm="1">
        <f t="array" ref="AB198">_xlfn.IFS(OR(C198="Zara", C198="Mango"), "Luxury Brand", OR(C198="Gap", C198="Forever21"), "Budget Brand", TRUE, "Mid-Market")</f>
        <v>Mid-Market</v>
      </c>
    </row>
    <row r="199" spans="1:28" x14ac:dyDescent="0.35">
      <c r="A199" t="s">
        <v>250</v>
      </c>
      <c r="B199" t="s">
        <v>28</v>
      </c>
      <c r="C199" t="s">
        <v>20</v>
      </c>
      <c r="D199" t="s">
        <v>32</v>
      </c>
      <c r="E199" t="s">
        <v>22</v>
      </c>
      <c r="F199" t="s">
        <v>26</v>
      </c>
      <c r="G199" s="4">
        <v>162.41</v>
      </c>
      <c r="H199">
        <v>42.7</v>
      </c>
      <c r="I199" s="3">
        <v>93.06</v>
      </c>
      <c r="J199" s="1">
        <v>45875</v>
      </c>
      <c r="K199">
        <v>22</v>
      </c>
      <c r="L199">
        <v>4.8</v>
      </c>
      <c r="M199">
        <f t="shared" si="30"/>
        <v>4.8</v>
      </c>
      <c r="N199" t="b">
        <v>0</v>
      </c>
      <c r="O199" t="s">
        <v>2229</v>
      </c>
      <c r="P199" t="str">
        <f t="shared" si="31"/>
        <v>No Return</v>
      </c>
      <c r="Q199" s="4">
        <f t="shared" si="32"/>
        <v>2047.3404599999997</v>
      </c>
      <c r="R199">
        <f t="shared" si="33"/>
        <v>2025</v>
      </c>
      <c r="S199" s="4" t="str">
        <f t="shared" si="34"/>
        <v>August</v>
      </c>
      <c r="T199" s="17">
        <f t="shared" si="35"/>
        <v>69.349070000000012</v>
      </c>
      <c r="U199" s="17">
        <f t="shared" si="36"/>
        <v>93.060929999999985</v>
      </c>
      <c r="V199" s="16">
        <f t="shared" si="37"/>
        <v>0</v>
      </c>
      <c r="W199" s="16" t="str">
        <f t="shared" si="38"/>
        <v>L</v>
      </c>
      <c r="X199" s="16" t="str" cm="1">
        <f t="array" ref="X199">_xlfn.IFS(K199 &lt; 10, "Need to Restock", K199 &lt; 20, "Low Stock", K199 &lt; 30, "Stock OK", K199 &gt;= 30, "High Stock")</f>
        <v>Stock OK</v>
      </c>
      <c r="Y199" s="16" t="str" cm="1">
        <f t="array" ref="Y199">_xlfn.IFS(K199 &lt;= 15, "Fast Moving", K199 &lt;= 35, "Moderate Moving", K199 &gt; 35, "Slow Moving")</f>
        <v>Moderate Moving</v>
      </c>
      <c r="Z199" s="16" t="str" cm="1">
        <f t="array" ref="Z199">_xlfn.IFS(M199=5, "Highly Satisfied", M199&gt;=4, "Very Satisfied", M199&gt;=3, "Satisfied", M199&gt;=2, "Neutral", M199&lt;2, "Dissatisfied")</f>
        <v>Very Satisfied</v>
      </c>
      <c r="AA199" s="16" t="str">
        <f t="shared" si="39"/>
        <v>High Value</v>
      </c>
      <c r="AB199" s="16" t="str" cm="1">
        <f t="array" ref="AB199">_xlfn.IFS(OR(C199="Zara", C199="Mango"), "Luxury Brand", OR(C199="Gap", C199="Forever21"), "Budget Brand", TRUE, "Mid-Market")</f>
        <v>Mid-Market</v>
      </c>
    </row>
    <row r="200" spans="1:28" x14ac:dyDescent="0.35">
      <c r="A200" t="s">
        <v>251</v>
      </c>
      <c r="B200" t="s">
        <v>19</v>
      </c>
      <c r="C200" t="s">
        <v>30</v>
      </c>
      <c r="D200" t="s">
        <v>32</v>
      </c>
      <c r="E200" t="s">
        <v>56</v>
      </c>
      <c r="F200" t="s">
        <v>38</v>
      </c>
      <c r="G200" s="4">
        <v>77.459999999999994</v>
      </c>
      <c r="H200">
        <v>57.5</v>
      </c>
      <c r="I200" s="3">
        <v>32.92</v>
      </c>
      <c r="J200" s="1">
        <v>45875</v>
      </c>
      <c r="K200">
        <v>23</v>
      </c>
      <c r="L200">
        <v>4</v>
      </c>
      <c r="M200">
        <f t="shared" si="30"/>
        <v>4</v>
      </c>
      <c r="N200" t="b">
        <v>0</v>
      </c>
      <c r="O200" t="s">
        <v>2229</v>
      </c>
      <c r="P200" t="str">
        <f t="shared" si="31"/>
        <v>No Return</v>
      </c>
      <c r="Q200" s="4">
        <f t="shared" si="32"/>
        <v>757.17150000000015</v>
      </c>
      <c r="R200">
        <f t="shared" si="33"/>
        <v>2025</v>
      </c>
      <c r="S200" s="4" t="str">
        <f t="shared" si="34"/>
        <v>August</v>
      </c>
      <c r="T200" s="17">
        <f t="shared" si="35"/>
        <v>44.53949999999999</v>
      </c>
      <c r="U200" s="17">
        <f t="shared" si="36"/>
        <v>32.920500000000004</v>
      </c>
      <c r="V200" s="16">
        <f t="shared" si="37"/>
        <v>0</v>
      </c>
      <c r="W200" s="16" t="str">
        <f t="shared" si="38"/>
        <v>M</v>
      </c>
      <c r="X200" s="16" t="str" cm="1">
        <f t="array" ref="X200">_xlfn.IFS(K200 &lt; 10, "Need to Restock", K200 &lt; 20, "Low Stock", K200 &lt; 30, "Stock OK", K200 &gt;= 30, "High Stock")</f>
        <v>Stock OK</v>
      </c>
      <c r="Y200" s="16" t="str" cm="1">
        <f t="array" ref="Y200">_xlfn.IFS(K200 &lt;= 15, "Fast Moving", K200 &lt;= 35, "Moderate Moving", K200 &gt; 35, "Slow Moving")</f>
        <v>Moderate Moving</v>
      </c>
      <c r="Z200" s="16" t="str" cm="1">
        <f t="array" ref="Z200">_xlfn.IFS(M200=5, "Highly Satisfied", M200&gt;=4, "Very Satisfied", M200&gt;=3, "Satisfied", M200&gt;=2, "Neutral", M200&lt;2, "Dissatisfied")</f>
        <v>Very Satisfied</v>
      </c>
      <c r="AA200" s="16" t="str">
        <f t="shared" si="39"/>
        <v>Cheap Value</v>
      </c>
      <c r="AB200" s="16" t="str" cm="1">
        <f t="array" ref="AB200">_xlfn.IFS(OR(C200="Zara", C200="Mango"), "Luxury Brand", OR(C200="Gap", C200="Forever21"), "Budget Brand", TRUE, "Mid-Market")</f>
        <v>Mid-Market</v>
      </c>
    </row>
    <row r="201" spans="1:28" x14ac:dyDescent="0.35">
      <c r="A201" t="s">
        <v>252</v>
      </c>
      <c r="B201" t="s">
        <v>19</v>
      </c>
      <c r="C201" t="s">
        <v>46</v>
      </c>
      <c r="D201" t="s">
        <v>32</v>
      </c>
      <c r="E201" t="s">
        <v>47</v>
      </c>
      <c r="F201" t="s">
        <v>42</v>
      </c>
      <c r="G201" s="4">
        <v>103.42</v>
      </c>
      <c r="H201">
        <v>56.1</v>
      </c>
      <c r="I201" s="3">
        <v>45.4</v>
      </c>
      <c r="J201" s="1">
        <v>45875</v>
      </c>
      <c r="K201">
        <v>4</v>
      </c>
      <c r="L201">
        <v>4.7</v>
      </c>
      <c r="M201">
        <f t="shared" si="30"/>
        <v>4.7</v>
      </c>
      <c r="N201" t="b">
        <v>0</v>
      </c>
      <c r="O201" t="s">
        <v>2229</v>
      </c>
      <c r="P201" t="str">
        <f t="shared" si="31"/>
        <v>No Return</v>
      </c>
      <c r="Q201" s="4">
        <f t="shared" si="32"/>
        <v>181.60551999999998</v>
      </c>
      <c r="R201">
        <f t="shared" si="33"/>
        <v>2025</v>
      </c>
      <c r="S201" s="4" t="str">
        <f t="shared" si="34"/>
        <v>August</v>
      </c>
      <c r="T201" s="17">
        <f t="shared" si="35"/>
        <v>58.018620000000006</v>
      </c>
      <c r="U201" s="17">
        <f t="shared" si="36"/>
        <v>45.401379999999996</v>
      </c>
      <c r="V201" s="16">
        <f t="shared" si="37"/>
        <v>0</v>
      </c>
      <c r="W201" s="16" t="str">
        <f t="shared" si="38"/>
        <v>XXL</v>
      </c>
      <c r="X201" s="16" t="str" cm="1">
        <f t="array" ref="X201">_xlfn.IFS(K201 &lt; 10, "Need to Restock", K201 &lt; 20, "Low Stock", K201 &lt; 30, "Stock OK", K201 &gt;= 30, "High Stock")</f>
        <v>Need to Restock</v>
      </c>
      <c r="Y201" s="16" t="str" cm="1">
        <f t="array" ref="Y201">_xlfn.IFS(K201 &lt;= 15, "Fast Moving", K201 &lt;= 35, "Moderate Moving", K201 &gt; 35, "Slow Moving")</f>
        <v>Fast Moving</v>
      </c>
      <c r="Z201" s="16" t="str" cm="1">
        <f t="array" ref="Z201">_xlfn.IFS(M201=5, "Highly Satisfied", M201&gt;=4, "Very Satisfied", M201&gt;=3, "Satisfied", M201&gt;=2, "Neutral", M201&lt;2, "Dissatisfied")</f>
        <v>Very Satisfied</v>
      </c>
      <c r="AA201" s="16" t="str">
        <f t="shared" si="39"/>
        <v>Cheap Value</v>
      </c>
      <c r="AB201" s="16" t="str" cm="1">
        <f t="array" ref="AB201">_xlfn.IFS(OR(C201="Zara", C201="Mango"), "Luxury Brand", OR(C201="Gap", C201="Forever21"), "Budget Brand", TRUE, "Mid-Market")</f>
        <v>Mid-Market</v>
      </c>
    </row>
    <row r="202" spans="1:28" x14ac:dyDescent="0.35">
      <c r="A202" t="s">
        <v>253</v>
      </c>
      <c r="B202" t="s">
        <v>36</v>
      </c>
      <c r="C202" t="s">
        <v>14</v>
      </c>
      <c r="D202" t="s">
        <v>15</v>
      </c>
      <c r="E202" t="s">
        <v>53</v>
      </c>
      <c r="F202" t="s">
        <v>44</v>
      </c>
      <c r="G202" s="4">
        <v>42.91</v>
      </c>
      <c r="H202">
        <v>33.299999999999997</v>
      </c>
      <c r="I202" s="3">
        <v>28.62</v>
      </c>
      <c r="J202" s="1">
        <v>45619</v>
      </c>
      <c r="K202">
        <v>18</v>
      </c>
      <c r="L202" t="s">
        <v>2229</v>
      </c>
      <c r="M202">
        <f t="shared" si="30"/>
        <v>3</v>
      </c>
      <c r="N202" t="b">
        <v>0</v>
      </c>
      <c r="O202" t="s">
        <v>2229</v>
      </c>
      <c r="P202" t="str">
        <f t="shared" si="31"/>
        <v>No Return</v>
      </c>
      <c r="Q202" s="4">
        <f t="shared" si="32"/>
        <v>515.17746</v>
      </c>
      <c r="R202">
        <f t="shared" si="33"/>
        <v>2024</v>
      </c>
      <c r="S202" s="4" t="str">
        <f t="shared" si="34"/>
        <v>November</v>
      </c>
      <c r="T202" s="17">
        <f t="shared" si="35"/>
        <v>14.289029999999997</v>
      </c>
      <c r="U202" s="17">
        <f t="shared" si="36"/>
        <v>28.62097</v>
      </c>
      <c r="V202" s="16">
        <f t="shared" si="37"/>
        <v>0</v>
      </c>
      <c r="W202" s="16" t="str">
        <f t="shared" si="38"/>
        <v>XS</v>
      </c>
      <c r="X202" s="16" t="str" cm="1">
        <f t="array" ref="X202">_xlfn.IFS(K202 &lt; 10, "Need to Restock", K202 &lt; 20, "Low Stock", K202 &lt; 30, "Stock OK", K202 &gt;= 30, "High Stock")</f>
        <v>Low Stock</v>
      </c>
      <c r="Y202" s="16" t="str" cm="1">
        <f t="array" ref="Y202">_xlfn.IFS(K202 &lt;= 15, "Fast Moving", K202 &lt;= 35, "Moderate Moving", K202 &gt; 35, "Slow Moving")</f>
        <v>Moderate Moving</v>
      </c>
      <c r="Z202" s="16" t="str" cm="1">
        <f t="array" ref="Z202">_xlfn.IFS(M202=5, "Highly Satisfied", M202&gt;=4, "Very Satisfied", M202&gt;=3, "Satisfied", M202&gt;=2, "Neutral", M202&lt;2, "Dissatisfied")</f>
        <v>Satisfied</v>
      </c>
      <c r="AA202" s="16" t="str">
        <f t="shared" si="39"/>
        <v>Cheap Value</v>
      </c>
      <c r="AB202" s="16" t="str" cm="1">
        <f t="array" ref="AB202">_xlfn.IFS(OR(C202="Zara", C202="Mango"), "Luxury Brand", OR(C202="Gap", C202="Forever21"), "Budget Brand", TRUE, "Mid-Market")</f>
        <v>Luxury Brand</v>
      </c>
    </row>
    <row r="203" spans="1:28" x14ac:dyDescent="0.35">
      <c r="A203" t="s">
        <v>254</v>
      </c>
      <c r="B203" t="s">
        <v>28</v>
      </c>
      <c r="C203" t="s">
        <v>14</v>
      </c>
      <c r="D203" t="s">
        <v>60</v>
      </c>
      <c r="E203" t="s">
        <v>16</v>
      </c>
      <c r="F203" t="s">
        <v>44</v>
      </c>
      <c r="G203" s="4">
        <v>144.91999999999999</v>
      </c>
      <c r="H203">
        <v>17</v>
      </c>
      <c r="I203" s="3">
        <v>120.28</v>
      </c>
      <c r="J203" s="1">
        <v>45875</v>
      </c>
      <c r="K203">
        <v>32</v>
      </c>
      <c r="L203">
        <v>2</v>
      </c>
      <c r="M203">
        <f t="shared" si="30"/>
        <v>2</v>
      </c>
      <c r="N203" t="b">
        <v>0</v>
      </c>
      <c r="O203" t="s">
        <v>2229</v>
      </c>
      <c r="P203" t="str">
        <f t="shared" si="31"/>
        <v>No Return</v>
      </c>
      <c r="Q203" s="4">
        <f t="shared" si="32"/>
        <v>3849.0751999999993</v>
      </c>
      <c r="R203">
        <f t="shared" si="33"/>
        <v>2025</v>
      </c>
      <c r="S203" s="4" t="str">
        <f t="shared" si="34"/>
        <v>August</v>
      </c>
      <c r="T203" s="17">
        <f t="shared" si="35"/>
        <v>24.636399999999998</v>
      </c>
      <c r="U203" s="17">
        <f t="shared" si="36"/>
        <v>120.28359999999998</v>
      </c>
      <c r="V203" s="16">
        <f t="shared" si="37"/>
        <v>0</v>
      </c>
      <c r="W203" s="16" t="str">
        <f t="shared" si="38"/>
        <v>XL</v>
      </c>
      <c r="X203" s="16" t="str" cm="1">
        <f t="array" ref="X203">_xlfn.IFS(K203 &lt; 10, "Need to Restock", K203 &lt; 20, "Low Stock", K203 &lt; 30, "Stock OK", K203 &gt;= 30, "High Stock")</f>
        <v>High Stock</v>
      </c>
      <c r="Y203" s="16" t="str" cm="1">
        <f t="array" ref="Y203">_xlfn.IFS(K203 &lt;= 15, "Fast Moving", K203 &lt;= 35, "Moderate Moving", K203 &gt; 35, "Slow Moving")</f>
        <v>Moderate Moving</v>
      </c>
      <c r="Z203" s="16" t="str" cm="1">
        <f t="array" ref="Z203">_xlfn.IFS(M203=5, "Highly Satisfied", M203&gt;=4, "Very Satisfied", M203&gt;=3, "Satisfied", M203&gt;=2, "Neutral", M203&lt;2, "Dissatisfied")</f>
        <v>Neutral</v>
      </c>
      <c r="AA203" s="16" t="str">
        <f t="shared" si="39"/>
        <v>High Value</v>
      </c>
      <c r="AB203" s="16" t="str" cm="1">
        <f t="array" ref="AB203">_xlfn.IFS(OR(C203="Zara", C203="Mango"), "Luxury Brand", OR(C203="Gap", C203="Forever21"), "Budget Brand", TRUE, "Mid-Market")</f>
        <v>Luxury Brand</v>
      </c>
    </row>
    <row r="204" spans="1:28" x14ac:dyDescent="0.35">
      <c r="A204" t="s">
        <v>255</v>
      </c>
      <c r="B204" t="s">
        <v>28</v>
      </c>
      <c r="C204" t="s">
        <v>30</v>
      </c>
      <c r="D204" t="s">
        <v>60</v>
      </c>
      <c r="E204" t="s">
        <v>53</v>
      </c>
      <c r="F204" t="s">
        <v>26</v>
      </c>
      <c r="G204" s="4">
        <v>93.07</v>
      </c>
      <c r="H204">
        <v>23.9</v>
      </c>
      <c r="I204" s="3">
        <v>70.83</v>
      </c>
      <c r="J204" s="1">
        <v>45875</v>
      </c>
      <c r="K204">
        <v>10</v>
      </c>
      <c r="L204">
        <v>3.5</v>
      </c>
      <c r="M204">
        <f t="shared" si="30"/>
        <v>3.5</v>
      </c>
      <c r="N204" t="b">
        <v>1</v>
      </c>
      <c r="O204" t="s">
        <v>113</v>
      </c>
      <c r="P204" t="str">
        <f t="shared" si="31"/>
        <v>Changed Mind</v>
      </c>
      <c r="Q204" s="4">
        <f t="shared" si="32"/>
        <v>708.2627</v>
      </c>
      <c r="R204">
        <f t="shared" si="33"/>
        <v>2025</v>
      </c>
      <c r="S204" s="4" t="str">
        <f t="shared" si="34"/>
        <v>August</v>
      </c>
      <c r="T204" s="17">
        <f t="shared" si="35"/>
        <v>22.243729999999996</v>
      </c>
      <c r="U204" s="17">
        <f t="shared" si="36"/>
        <v>70.826269999999994</v>
      </c>
      <c r="V204" s="16">
        <f t="shared" si="37"/>
        <v>1</v>
      </c>
      <c r="W204" s="16" t="str">
        <f t="shared" si="38"/>
        <v>XS</v>
      </c>
      <c r="X204" s="16" t="str" cm="1">
        <f t="array" ref="X204">_xlfn.IFS(K204 &lt; 10, "Need to Restock", K204 &lt; 20, "Low Stock", K204 &lt; 30, "Stock OK", K204 &gt;= 30, "High Stock")</f>
        <v>Low Stock</v>
      </c>
      <c r="Y204" s="16" t="str" cm="1">
        <f t="array" ref="Y204">_xlfn.IFS(K204 &lt;= 15, "Fast Moving", K204 &lt;= 35, "Moderate Moving", K204 &gt; 35, "Slow Moving")</f>
        <v>Fast Moving</v>
      </c>
      <c r="Z204" s="16" t="str" cm="1">
        <f t="array" ref="Z204">_xlfn.IFS(M204=5, "Highly Satisfied", M204&gt;=4, "Very Satisfied", M204&gt;=3, "Satisfied", M204&gt;=2, "Neutral", M204&lt;2, "Dissatisfied")</f>
        <v>Satisfied</v>
      </c>
      <c r="AA204" s="16" t="str">
        <f t="shared" si="39"/>
        <v>Cheap Value</v>
      </c>
      <c r="AB204" s="16" t="str" cm="1">
        <f t="array" ref="AB204">_xlfn.IFS(OR(C204="Zara", C204="Mango"), "Luxury Brand", OR(C204="Gap", C204="Forever21"), "Budget Brand", TRUE, "Mid-Market")</f>
        <v>Mid-Market</v>
      </c>
    </row>
    <row r="205" spans="1:28" x14ac:dyDescent="0.35">
      <c r="A205" t="s">
        <v>256</v>
      </c>
      <c r="B205" t="s">
        <v>13</v>
      </c>
      <c r="C205" t="s">
        <v>46</v>
      </c>
      <c r="D205" t="s">
        <v>60</v>
      </c>
      <c r="E205" t="s">
        <v>37</v>
      </c>
      <c r="F205" t="s">
        <v>17</v>
      </c>
      <c r="G205" s="4">
        <v>119.96</v>
      </c>
      <c r="H205">
        <v>0</v>
      </c>
      <c r="I205" s="3">
        <v>119.96</v>
      </c>
      <c r="J205" s="1">
        <v>45875</v>
      </c>
      <c r="K205">
        <v>20</v>
      </c>
      <c r="L205">
        <v>1.1000000000000001</v>
      </c>
      <c r="M205">
        <f t="shared" si="30"/>
        <v>1.1000000000000001</v>
      </c>
      <c r="N205" t="b">
        <v>0</v>
      </c>
      <c r="O205" t="s">
        <v>2229</v>
      </c>
      <c r="P205" t="str">
        <f t="shared" si="31"/>
        <v>No Return</v>
      </c>
      <c r="Q205" s="4">
        <f t="shared" si="32"/>
        <v>2399.1999999999998</v>
      </c>
      <c r="R205">
        <f t="shared" si="33"/>
        <v>2025</v>
      </c>
      <c r="S205" s="4" t="str">
        <f t="shared" si="34"/>
        <v>August</v>
      </c>
      <c r="T205" s="17">
        <f t="shared" si="35"/>
        <v>0</v>
      </c>
      <c r="U205" s="17">
        <f t="shared" si="36"/>
        <v>119.96</v>
      </c>
      <c r="V205" s="16">
        <f t="shared" si="37"/>
        <v>0</v>
      </c>
      <c r="W205" s="16" t="str">
        <f t="shared" si="38"/>
        <v>S</v>
      </c>
      <c r="X205" s="16" t="str" cm="1">
        <f t="array" ref="X205">_xlfn.IFS(K205 &lt; 10, "Need to Restock", K205 &lt; 20, "Low Stock", K205 &lt; 30, "Stock OK", K205 &gt;= 30, "High Stock")</f>
        <v>Stock OK</v>
      </c>
      <c r="Y205" s="16" t="str" cm="1">
        <f t="array" ref="Y205">_xlfn.IFS(K205 &lt;= 15, "Fast Moving", K205 &lt;= 35, "Moderate Moving", K205 &gt; 35, "Slow Moving")</f>
        <v>Moderate Moving</v>
      </c>
      <c r="Z205" s="16" t="str" cm="1">
        <f t="array" ref="Z205">_xlfn.IFS(M205=5, "Highly Satisfied", M205&gt;=4, "Very Satisfied", M205&gt;=3, "Satisfied", M205&gt;=2, "Neutral", M205&lt;2, "Dissatisfied")</f>
        <v>Dissatisfied</v>
      </c>
      <c r="AA205" s="16" t="str">
        <f t="shared" si="39"/>
        <v>High Value</v>
      </c>
      <c r="AB205" s="16" t="str" cm="1">
        <f t="array" ref="AB205">_xlfn.IFS(OR(C205="Zara", C205="Mango"), "Luxury Brand", OR(C205="Gap", C205="Forever21"), "Budget Brand", TRUE, "Mid-Market")</f>
        <v>Mid-Market</v>
      </c>
    </row>
    <row r="206" spans="1:28" x14ac:dyDescent="0.35">
      <c r="A206" t="s">
        <v>257</v>
      </c>
      <c r="B206" t="s">
        <v>25</v>
      </c>
      <c r="C206" t="s">
        <v>73</v>
      </c>
      <c r="D206" t="s">
        <v>60</v>
      </c>
      <c r="E206" t="s">
        <v>2229</v>
      </c>
      <c r="F206" t="s">
        <v>38</v>
      </c>
      <c r="G206" s="4">
        <v>42.04</v>
      </c>
      <c r="H206">
        <v>50.9</v>
      </c>
      <c r="I206" s="3">
        <v>20.64</v>
      </c>
      <c r="J206" s="1">
        <v>45875</v>
      </c>
      <c r="K206">
        <v>43</v>
      </c>
      <c r="L206">
        <v>2.2999999999999998</v>
      </c>
      <c r="M206">
        <f t="shared" si="30"/>
        <v>2.2999999999999998</v>
      </c>
      <c r="N206" t="b">
        <v>1</v>
      </c>
      <c r="O206" t="s">
        <v>123</v>
      </c>
      <c r="P206" t="str">
        <f t="shared" si="31"/>
        <v>Wrong Item</v>
      </c>
      <c r="Q206" s="4">
        <f t="shared" si="32"/>
        <v>887.59051999999997</v>
      </c>
      <c r="R206">
        <f t="shared" si="33"/>
        <v>2025</v>
      </c>
      <c r="S206" s="4" t="str">
        <f t="shared" si="34"/>
        <v>August</v>
      </c>
      <c r="T206" s="17">
        <f t="shared" si="35"/>
        <v>21.39836</v>
      </c>
      <c r="U206" s="17">
        <f t="shared" si="36"/>
        <v>20.641639999999999</v>
      </c>
      <c r="V206" s="16">
        <f t="shared" si="37"/>
        <v>1</v>
      </c>
      <c r="W206" s="16" t="str">
        <f t="shared" si="38"/>
        <v>No Size</v>
      </c>
      <c r="X206" s="16" t="str" cm="1">
        <f t="array" ref="X206">_xlfn.IFS(K206 &lt; 10, "Need to Restock", K206 &lt; 20, "Low Stock", K206 &lt; 30, "Stock OK", K206 &gt;= 30, "High Stock")</f>
        <v>High Stock</v>
      </c>
      <c r="Y206" s="16" t="str" cm="1">
        <f t="array" ref="Y206">_xlfn.IFS(K206 &lt;= 15, "Fast Moving", K206 &lt;= 35, "Moderate Moving", K206 &gt; 35, "Slow Moving")</f>
        <v>Slow Moving</v>
      </c>
      <c r="Z206" s="16" t="str" cm="1">
        <f t="array" ref="Z206">_xlfn.IFS(M206=5, "Highly Satisfied", M206&gt;=4, "Very Satisfied", M206&gt;=3, "Satisfied", M206&gt;=2, "Neutral", M206&lt;2, "Dissatisfied")</f>
        <v>Neutral</v>
      </c>
      <c r="AA206" s="16" t="str">
        <f t="shared" si="39"/>
        <v>Cheap Value</v>
      </c>
      <c r="AB206" s="16" t="str" cm="1">
        <f t="array" ref="AB206">_xlfn.IFS(OR(C206="Zara", C206="Mango"), "Luxury Brand", OR(C206="Gap", C206="Forever21"), "Budget Brand", TRUE, "Mid-Market")</f>
        <v>Budget Brand</v>
      </c>
    </row>
    <row r="207" spans="1:28" x14ac:dyDescent="0.35">
      <c r="A207" t="s">
        <v>258</v>
      </c>
      <c r="B207" t="s">
        <v>25</v>
      </c>
      <c r="C207" t="s">
        <v>30</v>
      </c>
      <c r="D207" t="s">
        <v>21</v>
      </c>
      <c r="E207" t="s">
        <v>2229</v>
      </c>
      <c r="F207" t="s">
        <v>17</v>
      </c>
      <c r="G207" s="4">
        <v>54.45</v>
      </c>
      <c r="H207">
        <v>0</v>
      </c>
      <c r="I207" s="3">
        <v>54.45</v>
      </c>
      <c r="J207" s="1">
        <v>45875</v>
      </c>
      <c r="K207">
        <v>12</v>
      </c>
      <c r="L207">
        <v>2.7</v>
      </c>
      <c r="M207">
        <f t="shared" si="30"/>
        <v>2.7</v>
      </c>
      <c r="N207" t="b">
        <v>0</v>
      </c>
      <c r="O207" t="s">
        <v>2229</v>
      </c>
      <c r="P207" t="str">
        <f t="shared" si="31"/>
        <v>No Return</v>
      </c>
      <c r="Q207" s="4">
        <f t="shared" si="32"/>
        <v>653.40000000000009</v>
      </c>
      <c r="R207">
        <f t="shared" si="33"/>
        <v>2025</v>
      </c>
      <c r="S207" s="4" t="str">
        <f t="shared" si="34"/>
        <v>August</v>
      </c>
      <c r="T207" s="17">
        <f t="shared" si="35"/>
        <v>0</v>
      </c>
      <c r="U207" s="17">
        <f t="shared" si="36"/>
        <v>54.45</v>
      </c>
      <c r="V207" s="16">
        <f t="shared" si="37"/>
        <v>0</v>
      </c>
      <c r="W207" s="16" t="str">
        <f t="shared" si="38"/>
        <v>No Size</v>
      </c>
      <c r="X207" s="16" t="str" cm="1">
        <f t="array" ref="X207">_xlfn.IFS(K207 &lt; 10, "Need to Restock", K207 &lt; 20, "Low Stock", K207 &lt; 30, "Stock OK", K207 &gt;= 30, "High Stock")</f>
        <v>Low Stock</v>
      </c>
      <c r="Y207" s="16" t="str" cm="1">
        <f t="array" ref="Y207">_xlfn.IFS(K207 &lt;= 15, "Fast Moving", K207 &lt;= 35, "Moderate Moving", K207 &gt; 35, "Slow Moving")</f>
        <v>Fast Moving</v>
      </c>
      <c r="Z207" s="16" t="str" cm="1">
        <f t="array" ref="Z207">_xlfn.IFS(M207=5, "Highly Satisfied", M207&gt;=4, "Very Satisfied", M207&gt;=3, "Satisfied", M207&gt;=2, "Neutral", M207&lt;2, "Dissatisfied")</f>
        <v>Neutral</v>
      </c>
      <c r="AA207" s="16" t="str">
        <f t="shared" si="39"/>
        <v>Cheap Value</v>
      </c>
      <c r="AB207" s="16" t="str" cm="1">
        <f t="array" ref="AB207">_xlfn.IFS(OR(C207="Zara", C207="Mango"), "Luxury Brand", OR(C207="Gap", C207="Forever21"), "Budget Brand", TRUE, "Mid-Market")</f>
        <v>Mid-Market</v>
      </c>
    </row>
    <row r="208" spans="1:28" x14ac:dyDescent="0.35">
      <c r="A208" t="s">
        <v>259</v>
      </c>
      <c r="B208" t="s">
        <v>19</v>
      </c>
      <c r="C208" t="s">
        <v>41</v>
      </c>
      <c r="D208" t="s">
        <v>15</v>
      </c>
      <c r="E208" t="s">
        <v>56</v>
      </c>
      <c r="F208" t="s">
        <v>44</v>
      </c>
      <c r="G208" s="4">
        <v>66.95</v>
      </c>
      <c r="H208">
        <v>36.4</v>
      </c>
      <c r="I208" s="3">
        <v>42.58</v>
      </c>
      <c r="J208" s="1">
        <v>45563</v>
      </c>
      <c r="K208">
        <v>44</v>
      </c>
      <c r="L208">
        <v>1.9</v>
      </c>
      <c r="M208">
        <f t="shared" si="30"/>
        <v>1.9</v>
      </c>
      <c r="N208" t="b">
        <v>1</v>
      </c>
      <c r="O208" t="s">
        <v>81</v>
      </c>
      <c r="P208" t="str">
        <f t="shared" si="31"/>
        <v>Quality Issue</v>
      </c>
      <c r="Q208" s="4">
        <f t="shared" si="32"/>
        <v>1873.5288000000003</v>
      </c>
      <c r="R208">
        <f t="shared" si="33"/>
        <v>2024</v>
      </c>
      <c r="S208" s="4" t="str">
        <f t="shared" si="34"/>
        <v>September</v>
      </c>
      <c r="T208" s="17">
        <f t="shared" si="35"/>
        <v>24.369800000000001</v>
      </c>
      <c r="U208" s="17">
        <f t="shared" si="36"/>
        <v>42.580200000000005</v>
      </c>
      <c r="V208" s="16">
        <f t="shared" si="37"/>
        <v>1</v>
      </c>
      <c r="W208" s="16" t="str">
        <f t="shared" si="38"/>
        <v>M</v>
      </c>
      <c r="X208" s="16" t="str" cm="1">
        <f t="array" ref="X208">_xlfn.IFS(K208 &lt; 10, "Need to Restock", K208 &lt; 20, "Low Stock", K208 &lt; 30, "Stock OK", K208 &gt;= 30, "High Stock")</f>
        <v>High Stock</v>
      </c>
      <c r="Y208" s="16" t="str" cm="1">
        <f t="array" ref="Y208">_xlfn.IFS(K208 &lt;= 15, "Fast Moving", K208 &lt;= 35, "Moderate Moving", K208 &gt; 35, "Slow Moving")</f>
        <v>Slow Moving</v>
      </c>
      <c r="Z208" s="16" t="str" cm="1">
        <f t="array" ref="Z208">_xlfn.IFS(M208=5, "Highly Satisfied", M208&gt;=4, "Very Satisfied", M208&gt;=3, "Satisfied", M208&gt;=2, "Neutral", M208&lt;2, "Dissatisfied")</f>
        <v>Dissatisfied</v>
      </c>
      <c r="AA208" s="16" t="str">
        <f t="shared" si="39"/>
        <v>Cheap Value</v>
      </c>
      <c r="AB208" s="16" t="str" cm="1">
        <f t="array" ref="AB208">_xlfn.IFS(OR(C208="Zara", C208="Mango"), "Luxury Brand", OR(C208="Gap", C208="Forever21"), "Budget Brand", TRUE, "Mid-Market")</f>
        <v>Luxury Brand</v>
      </c>
    </row>
    <row r="209" spans="1:28" x14ac:dyDescent="0.35">
      <c r="A209" t="s">
        <v>260</v>
      </c>
      <c r="B209" t="s">
        <v>19</v>
      </c>
      <c r="C209" t="s">
        <v>51</v>
      </c>
      <c r="D209" t="s">
        <v>15</v>
      </c>
      <c r="E209" t="s">
        <v>16</v>
      </c>
      <c r="F209" t="s">
        <v>54</v>
      </c>
      <c r="G209" s="4">
        <v>116.96</v>
      </c>
      <c r="H209">
        <v>8.8000000000000007</v>
      </c>
      <c r="I209" s="3">
        <v>106.67</v>
      </c>
      <c r="J209" s="1">
        <v>45776</v>
      </c>
      <c r="K209">
        <v>33</v>
      </c>
      <c r="L209">
        <v>1.6</v>
      </c>
      <c r="M209">
        <f t="shared" si="30"/>
        <v>1.6</v>
      </c>
      <c r="N209" t="b">
        <v>0</v>
      </c>
      <c r="O209" t="s">
        <v>2229</v>
      </c>
      <c r="P209" t="str">
        <f t="shared" si="31"/>
        <v>No Return</v>
      </c>
      <c r="Q209" s="4">
        <f t="shared" si="32"/>
        <v>3520.0281599999998</v>
      </c>
      <c r="R209">
        <f t="shared" si="33"/>
        <v>2025</v>
      </c>
      <c r="S209" s="4" t="str">
        <f t="shared" si="34"/>
        <v>April</v>
      </c>
      <c r="T209" s="17">
        <f t="shared" si="35"/>
        <v>10.292480000000001</v>
      </c>
      <c r="U209" s="17">
        <f t="shared" si="36"/>
        <v>106.66752</v>
      </c>
      <c r="V209" s="16">
        <f t="shared" si="37"/>
        <v>0</v>
      </c>
      <c r="W209" s="16" t="str">
        <f t="shared" si="38"/>
        <v>XL</v>
      </c>
      <c r="X209" s="16" t="str" cm="1">
        <f t="array" ref="X209">_xlfn.IFS(K209 &lt; 10, "Need to Restock", K209 &lt; 20, "Low Stock", K209 &lt; 30, "Stock OK", K209 &gt;= 30, "High Stock")</f>
        <v>High Stock</v>
      </c>
      <c r="Y209" s="16" t="str" cm="1">
        <f t="array" ref="Y209">_xlfn.IFS(K209 &lt;= 15, "Fast Moving", K209 &lt;= 35, "Moderate Moving", K209 &gt; 35, "Slow Moving")</f>
        <v>Moderate Moving</v>
      </c>
      <c r="Z209" s="16" t="str" cm="1">
        <f t="array" ref="Z209">_xlfn.IFS(M209=5, "Highly Satisfied", M209&gt;=4, "Very Satisfied", M209&gt;=3, "Satisfied", M209&gt;=2, "Neutral", M209&lt;2, "Dissatisfied")</f>
        <v>Dissatisfied</v>
      </c>
      <c r="AA209" s="16" t="str">
        <f t="shared" si="39"/>
        <v>High Value</v>
      </c>
      <c r="AB209" s="16" t="str" cm="1">
        <f t="array" ref="AB209">_xlfn.IFS(OR(C209="Zara", C209="Mango"), "Luxury Brand", OR(C209="Gap", C209="Forever21"), "Budget Brand", TRUE, "Mid-Market")</f>
        <v>Mid-Market</v>
      </c>
    </row>
    <row r="210" spans="1:28" x14ac:dyDescent="0.35">
      <c r="A210" t="s">
        <v>261</v>
      </c>
      <c r="B210" t="s">
        <v>19</v>
      </c>
      <c r="C210" t="s">
        <v>73</v>
      </c>
      <c r="D210" t="s">
        <v>32</v>
      </c>
      <c r="E210" t="s">
        <v>47</v>
      </c>
      <c r="F210" t="s">
        <v>23</v>
      </c>
      <c r="G210" s="4">
        <v>111.14</v>
      </c>
      <c r="H210">
        <v>0</v>
      </c>
      <c r="I210" s="3">
        <v>111.14</v>
      </c>
      <c r="J210" s="1">
        <v>45875</v>
      </c>
      <c r="K210">
        <v>49</v>
      </c>
      <c r="L210">
        <v>1.6</v>
      </c>
      <c r="M210">
        <f t="shared" si="30"/>
        <v>1.6</v>
      </c>
      <c r="N210" t="b">
        <v>0</v>
      </c>
      <c r="O210" t="s">
        <v>2229</v>
      </c>
      <c r="P210" t="str">
        <f t="shared" si="31"/>
        <v>No Return</v>
      </c>
      <c r="Q210" s="4">
        <f t="shared" si="32"/>
        <v>5445.86</v>
      </c>
      <c r="R210">
        <f t="shared" si="33"/>
        <v>2025</v>
      </c>
      <c r="S210" s="4" t="str">
        <f t="shared" si="34"/>
        <v>August</v>
      </c>
      <c r="T210" s="17">
        <f t="shared" si="35"/>
        <v>0</v>
      </c>
      <c r="U210" s="17">
        <f t="shared" si="36"/>
        <v>111.14</v>
      </c>
      <c r="V210" s="16">
        <f t="shared" si="37"/>
        <v>0</v>
      </c>
      <c r="W210" s="16" t="str">
        <f t="shared" si="38"/>
        <v>XXL</v>
      </c>
      <c r="X210" s="16" t="str" cm="1">
        <f t="array" ref="X210">_xlfn.IFS(K210 &lt; 10, "Need to Restock", K210 &lt; 20, "Low Stock", K210 &lt; 30, "Stock OK", K210 &gt;= 30, "High Stock")</f>
        <v>High Stock</v>
      </c>
      <c r="Y210" s="16" t="str" cm="1">
        <f t="array" ref="Y210">_xlfn.IFS(K210 &lt;= 15, "Fast Moving", K210 &lt;= 35, "Moderate Moving", K210 &gt; 35, "Slow Moving")</f>
        <v>Slow Moving</v>
      </c>
      <c r="Z210" s="16" t="str" cm="1">
        <f t="array" ref="Z210">_xlfn.IFS(M210=5, "Highly Satisfied", M210&gt;=4, "Very Satisfied", M210&gt;=3, "Satisfied", M210&gt;=2, "Neutral", M210&lt;2, "Dissatisfied")</f>
        <v>Dissatisfied</v>
      </c>
      <c r="AA210" s="16" t="str">
        <f t="shared" si="39"/>
        <v>High Value</v>
      </c>
      <c r="AB210" s="16" t="str" cm="1">
        <f t="array" ref="AB210">_xlfn.IFS(OR(C210="Zara", C210="Mango"), "Luxury Brand", OR(C210="Gap", C210="Forever21"), "Budget Brand", TRUE, "Mid-Market")</f>
        <v>Budget Brand</v>
      </c>
    </row>
    <row r="211" spans="1:28" x14ac:dyDescent="0.35">
      <c r="A211" t="s">
        <v>262</v>
      </c>
      <c r="B211" t="s">
        <v>19</v>
      </c>
      <c r="C211" t="s">
        <v>30</v>
      </c>
      <c r="D211" t="s">
        <v>32</v>
      </c>
      <c r="E211" t="s">
        <v>53</v>
      </c>
      <c r="F211" t="s">
        <v>42</v>
      </c>
      <c r="G211" s="4">
        <v>59.6</v>
      </c>
      <c r="H211">
        <v>0</v>
      </c>
      <c r="I211" s="3">
        <v>59.6</v>
      </c>
      <c r="J211" s="1">
        <v>45875</v>
      </c>
      <c r="K211">
        <v>40</v>
      </c>
      <c r="L211">
        <v>2.1</v>
      </c>
      <c r="M211">
        <f t="shared" si="30"/>
        <v>2.1</v>
      </c>
      <c r="N211" t="b">
        <v>0</v>
      </c>
      <c r="O211" t="s">
        <v>2229</v>
      </c>
      <c r="P211" t="str">
        <f t="shared" si="31"/>
        <v>No Return</v>
      </c>
      <c r="Q211" s="4">
        <f t="shared" si="32"/>
        <v>2384</v>
      </c>
      <c r="R211">
        <f t="shared" si="33"/>
        <v>2025</v>
      </c>
      <c r="S211" s="4" t="str">
        <f t="shared" si="34"/>
        <v>August</v>
      </c>
      <c r="T211" s="17">
        <f t="shared" si="35"/>
        <v>0</v>
      </c>
      <c r="U211" s="17">
        <f t="shared" si="36"/>
        <v>59.6</v>
      </c>
      <c r="V211" s="16">
        <f t="shared" si="37"/>
        <v>0</v>
      </c>
      <c r="W211" s="16" t="str">
        <f t="shared" si="38"/>
        <v>XS</v>
      </c>
      <c r="X211" s="16" t="str" cm="1">
        <f t="array" ref="X211">_xlfn.IFS(K211 &lt; 10, "Need to Restock", K211 &lt; 20, "Low Stock", K211 &lt; 30, "Stock OK", K211 &gt;= 30, "High Stock")</f>
        <v>High Stock</v>
      </c>
      <c r="Y211" s="16" t="str" cm="1">
        <f t="array" ref="Y211">_xlfn.IFS(K211 &lt;= 15, "Fast Moving", K211 &lt;= 35, "Moderate Moving", K211 &gt; 35, "Slow Moving")</f>
        <v>Slow Moving</v>
      </c>
      <c r="Z211" s="16" t="str" cm="1">
        <f t="array" ref="Z211">_xlfn.IFS(M211=5, "Highly Satisfied", M211&gt;=4, "Very Satisfied", M211&gt;=3, "Satisfied", M211&gt;=2, "Neutral", M211&lt;2, "Dissatisfied")</f>
        <v>Neutral</v>
      </c>
      <c r="AA211" s="16" t="str">
        <f t="shared" si="39"/>
        <v>Cheap Value</v>
      </c>
      <c r="AB211" s="16" t="str" cm="1">
        <f t="array" ref="AB211">_xlfn.IFS(OR(C211="Zara", C211="Mango"), "Luxury Brand", OR(C211="Gap", C211="Forever21"), "Budget Brand", TRUE, "Mid-Market")</f>
        <v>Mid-Market</v>
      </c>
    </row>
    <row r="212" spans="1:28" x14ac:dyDescent="0.35">
      <c r="A212" t="s">
        <v>263</v>
      </c>
      <c r="B212" t="s">
        <v>19</v>
      </c>
      <c r="C212" t="s">
        <v>51</v>
      </c>
      <c r="D212" t="s">
        <v>15</v>
      </c>
      <c r="E212" t="s">
        <v>37</v>
      </c>
      <c r="F212" t="s">
        <v>38</v>
      </c>
      <c r="G212" s="4">
        <v>25.49</v>
      </c>
      <c r="H212">
        <v>16.7</v>
      </c>
      <c r="I212" s="3">
        <v>21.23</v>
      </c>
      <c r="J212" s="1">
        <v>45800</v>
      </c>
      <c r="K212">
        <v>32</v>
      </c>
      <c r="L212" t="s">
        <v>2229</v>
      </c>
      <c r="M212">
        <f t="shared" si="30"/>
        <v>3</v>
      </c>
      <c r="N212" t="b">
        <v>0</v>
      </c>
      <c r="O212" t="s">
        <v>2229</v>
      </c>
      <c r="P212" t="str">
        <f t="shared" si="31"/>
        <v>No Return</v>
      </c>
      <c r="Q212" s="4">
        <f t="shared" si="32"/>
        <v>679.46143999999993</v>
      </c>
      <c r="R212">
        <f t="shared" si="33"/>
        <v>2025</v>
      </c>
      <c r="S212" s="4" t="str">
        <f t="shared" si="34"/>
        <v>May</v>
      </c>
      <c r="T212" s="17">
        <f t="shared" si="35"/>
        <v>4.256829999999999</v>
      </c>
      <c r="U212" s="17">
        <f t="shared" si="36"/>
        <v>21.233169999999998</v>
      </c>
      <c r="V212" s="16">
        <f t="shared" si="37"/>
        <v>0</v>
      </c>
      <c r="W212" s="16" t="str">
        <f t="shared" si="38"/>
        <v>S</v>
      </c>
      <c r="X212" s="16" t="str" cm="1">
        <f t="array" ref="X212">_xlfn.IFS(K212 &lt; 10, "Need to Restock", K212 &lt; 20, "Low Stock", K212 &lt; 30, "Stock OK", K212 &gt;= 30, "High Stock")</f>
        <v>High Stock</v>
      </c>
      <c r="Y212" s="16" t="str" cm="1">
        <f t="array" ref="Y212">_xlfn.IFS(K212 &lt;= 15, "Fast Moving", K212 &lt;= 35, "Moderate Moving", K212 &gt; 35, "Slow Moving")</f>
        <v>Moderate Moving</v>
      </c>
      <c r="Z212" s="16" t="str" cm="1">
        <f t="array" ref="Z212">_xlfn.IFS(M212=5, "Highly Satisfied", M212&gt;=4, "Very Satisfied", M212&gt;=3, "Satisfied", M212&gt;=2, "Neutral", M212&lt;2, "Dissatisfied")</f>
        <v>Satisfied</v>
      </c>
      <c r="AA212" s="16" t="str">
        <f t="shared" si="39"/>
        <v>Cheap Value</v>
      </c>
      <c r="AB212" s="16" t="str" cm="1">
        <f t="array" ref="AB212">_xlfn.IFS(OR(C212="Zara", C212="Mango"), "Luxury Brand", OR(C212="Gap", C212="Forever21"), "Budget Brand", TRUE, "Mid-Market")</f>
        <v>Mid-Market</v>
      </c>
    </row>
    <row r="213" spans="1:28" x14ac:dyDescent="0.35">
      <c r="A213" t="s">
        <v>264</v>
      </c>
      <c r="B213" t="s">
        <v>19</v>
      </c>
      <c r="C213" t="s">
        <v>14</v>
      </c>
      <c r="D213" t="s">
        <v>15</v>
      </c>
      <c r="E213" t="s">
        <v>56</v>
      </c>
      <c r="F213" t="s">
        <v>26</v>
      </c>
      <c r="G213" s="4">
        <v>82.94</v>
      </c>
      <c r="H213">
        <v>0</v>
      </c>
      <c r="I213" s="3">
        <v>82.94</v>
      </c>
      <c r="J213" s="1">
        <v>45855</v>
      </c>
      <c r="K213">
        <v>46</v>
      </c>
      <c r="L213">
        <v>1.5</v>
      </c>
      <c r="M213">
        <f t="shared" si="30"/>
        <v>1.5</v>
      </c>
      <c r="N213" t="b">
        <v>0</v>
      </c>
      <c r="O213" t="s">
        <v>2229</v>
      </c>
      <c r="P213" t="str">
        <f t="shared" si="31"/>
        <v>No Return</v>
      </c>
      <c r="Q213" s="4">
        <f t="shared" si="32"/>
        <v>3815.24</v>
      </c>
      <c r="R213">
        <f t="shared" si="33"/>
        <v>2025</v>
      </c>
      <c r="S213" s="4" t="str">
        <f t="shared" si="34"/>
        <v>July</v>
      </c>
      <c r="T213" s="17">
        <f t="shared" si="35"/>
        <v>0</v>
      </c>
      <c r="U213" s="17">
        <f t="shared" si="36"/>
        <v>82.94</v>
      </c>
      <c r="V213" s="16">
        <f t="shared" si="37"/>
        <v>0</v>
      </c>
      <c r="W213" s="16" t="str">
        <f t="shared" si="38"/>
        <v>M</v>
      </c>
      <c r="X213" s="16" t="str" cm="1">
        <f t="array" ref="X213">_xlfn.IFS(K213 &lt; 10, "Need to Restock", K213 &lt; 20, "Low Stock", K213 &lt; 30, "Stock OK", K213 &gt;= 30, "High Stock")</f>
        <v>High Stock</v>
      </c>
      <c r="Y213" s="16" t="str" cm="1">
        <f t="array" ref="Y213">_xlfn.IFS(K213 &lt;= 15, "Fast Moving", K213 &lt;= 35, "Moderate Moving", K213 &gt; 35, "Slow Moving")</f>
        <v>Slow Moving</v>
      </c>
      <c r="Z213" s="16" t="str" cm="1">
        <f t="array" ref="Z213">_xlfn.IFS(M213=5, "Highly Satisfied", M213&gt;=4, "Very Satisfied", M213&gt;=3, "Satisfied", M213&gt;=2, "Neutral", M213&lt;2, "Dissatisfied")</f>
        <v>Dissatisfied</v>
      </c>
      <c r="AA213" s="16" t="str">
        <f t="shared" si="39"/>
        <v>High Value</v>
      </c>
      <c r="AB213" s="16" t="str" cm="1">
        <f t="array" ref="AB213">_xlfn.IFS(OR(C213="Zara", C213="Mango"), "Luxury Brand", OR(C213="Gap", C213="Forever21"), "Budget Brand", TRUE, "Mid-Market")</f>
        <v>Luxury Brand</v>
      </c>
    </row>
    <row r="214" spans="1:28" x14ac:dyDescent="0.35">
      <c r="A214" t="s">
        <v>265</v>
      </c>
      <c r="B214" t="s">
        <v>19</v>
      </c>
      <c r="C214" t="s">
        <v>20</v>
      </c>
      <c r="D214" t="s">
        <v>15</v>
      </c>
      <c r="E214" t="s">
        <v>22</v>
      </c>
      <c r="F214" t="s">
        <v>42</v>
      </c>
      <c r="G214" s="4">
        <v>99.71</v>
      </c>
      <c r="H214">
        <v>0</v>
      </c>
      <c r="I214" s="3">
        <v>99.71</v>
      </c>
      <c r="J214" s="1">
        <v>45525</v>
      </c>
      <c r="K214">
        <v>23</v>
      </c>
      <c r="L214">
        <v>1.4</v>
      </c>
      <c r="M214">
        <f t="shared" si="30"/>
        <v>1.4</v>
      </c>
      <c r="N214" t="b">
        <v>0</v>
      </c>
      <c r="O214" t="s">
        <v>2229</v>
      </c>
      <c r="P214" t="str">
        <f t="shared" si="31"/>
        <v>No Return</v>
      </c>
      <c r="Q214" s="4">
        <f t="shared" si="32"/>
        <v>2293.33</v>
      </c>
      <c r="R214">
        <f t="shared" si="33"/>
        <v>2024</v>
      </c>
      <c r="S214" s="4" t="str">
        <f t="shared" si="34"/>
        <v>August</v>
      </c>
      <c r="T214" s="17">
        <f t="shared" si="35"/>
        <v>0</v>
      </c>
      <c r="U214" s="17">
        <f t="shared" si="36"/>
        <v>99.71</v>
      </c>
      <c r="V214" s="16">
        <f t="shared" si="37"/>
        <v>0</v>
      </c>
      <c r="W214" s="16" t="str">
        <f t="shared" si="38"/>
        <v>L</v>
      </c>
      <c r="X214" s="16" t="str" cm="1">
        <f t="array" ref="X214">_xlfn.IFS(K214 &lt; 10, "Need to Restock", K214 &lt; 20, "Low Stock", K214 &lt; 30, "Stock OK", K214 &gt;= 30, "High Stock")</f>
        <v>Stock OK</v>
      </c>
      <c r="Y214" s="16" t="str" cm="1">
        <f t="array" ref="Y214">_xlfn.IFS(K214 &lt;= 15, "Fast Moving", K214 &lt;= 35, "Moderate Moving", K214 &gt; 35, "Slow Moving")</f>
        <v>Moderate Moving</v>
      </c>
      <c r="Z214" s="16" t="str" cm="1">
        <f t="array" ref="Z214">_xlfn.IFS(M214=5, "Highly Satisfied", M214&gt;=4, "Very Satisfied", M214&gt;=3, "Satisfied", M214&gt;=2, "Neutral", M214&lt;2, "Dissatisfied")</f>
        <v>Dissatisfied</v>
      </c>
      <c r="AA214" s="16" t="str">
        <f t="shared" si="39"/>
        <v>High Value</v>
      </c>
      <c r="AB214" s="16" t="str" cm="1">
        <f t="array" ref="AB214">_xlfn.IFS(OR(C214="Zara", C214="Mango"), "Luxury Brand", OR(C214="Gap", C214="Forever21"), "Budget Brand", TRUE, "Mid-Market")</f>
        <v>Mid-Market</v>
      </c>
    </row>
    <row r="215" spans="1:28" x14ac:dyDescent="0.35">
      <c r="A215" t="s">
        <v>266</v>
      </c>
      <c r="B215" t="s">
        <v>25</v>
      </c>
      <c r="C215" t="s">
        <v>30</v>
      </c>
      <c r="D215" t="s">
        <v>32</v>
      </c>
      <c r="E215" t="s">
        <v>2229</v>
      </c>
      <c r="F215" t="s">
        <v>26</v>
      </c>
      <c r="G215" s="4">
        <v>69.739999999999995</v>
      </c>
      <c r="H215">
        <v>0</v>
      </c>
      <c r="I215" s="3">
        <v>69.739999999999995</v>
      </c>
      <c r="J215" s="1">
        <v>45875</v>
      </c>
      <c r="K215">
        <v>11</v>
      </c>
      <c r="L215">
        <v>3.3</v>
      </c>
      <c r="M215">
        <f t="shared" si="30"/>
        <v>3.3</v>
      </c>
      <c r="N215" t="b">
        <v>1</v>
      </c>
      <c r="O215" t="s">
        <v>113</v>
      </c>
      <c r="P215" t="str">
        <f t="shared" si="31"/>
        <v>Changed Mind</v>
      </c>
      <c r="Q215" s="4">
        <f t="shared" si="32"/>
        <v>767.14</v>
      </c>
      <c r="R215">
        <f t="shared" si="33"/>
        <v>2025</v>
      </c>
      <c r="S215" s="4" t="str">
        <f t="shared" si="34"/>
        <v>August</v>
      </c>
      <c r="T215" s="17">
        <f t="shared" si="35"/>
        <v>0</v>
      </c>
      <c r="U215" s="17">
        <f t="shared" si="36"/>
        <v>69.739999999999995</v>
      </c>
      <c r="V215" s="16">
        <f t="shared" si="37"/>
        <v>1</v>
      </c>
      <c r="W215" s="16" t="str">
        <f t="shared" si="38"/>
        <v>No Size</v>
      </c>
      <c r="X215" s="16" t="str" cm="1">
        <f t="array" ref="X215">_xlfn.IFS(K215 &lt; 10, "Need to Restock", K215 &lt; 20, "Low Stock", K215 &lt; 30, "Stock OK", K215 &gt;= 30, "High Stock")</f>
        <v>Low Stock</v>
      </c>
      <c r="Y215" s="16" t="str" cm="1">
        <f t="array" ref="Y215">_xlfn.IFS(K215 &lt;= 15, "Fast Moving", K215 &lt;= 35, "Moderate Moving", K215 &gt; 35, "Slow Moving")</f>
        <v>Fast Moving</v>
      </c>
      <c r="Z215" s="16" t="str" cm="1">
        <f t="array" ref="Z215">_xlfn.IFS(M215=5, "Highly Satisfied", M215&gt;=4, "Very Satisfied", M215&gt;=3, "Satisfied", M215&gt;=2, "Neutral", M215&lt;2, "Dissatisfied")</f>
        <v>Satisfied</v>
      </c>
      <c r="AA215" s="16" t="str">
        <f t="shared" si="39"/>
        <v>Cheap Value</v>
      </c>
      <c r="AB215" s="16" t="str" cm="1">
        <f t="array" ref="AB215">_xlfn.IFS(OR(C215="Zara", C215="Mango"), "Luxury Brand", OR(C215="Gap", C215="Forever21"), "Budget Brand", TRUE, "Mid-Market")</f>
        <v>Mid-Market</v>
      </c>
    </row>
    <row r="216" spans="1:28" x14ac:dyDescent="0.35">
      <c r="A216" t="s">
        <v>267</v>
      </c>
      <c r="B216" t="s">
        <v>36</v>
      </c>
      <c r="C216" t="s">
        <v>46</v>
      </c>
      <c r="D216" t="s">
        <v>60</v>
      </c>
      <c r="E216" t="s">
        <v>47</v>
      </c>
      <c r="F216" t="s">
        <v>44</v>
      </c>
      <c r="G216" s="4">
        <v>57.19</v>
      </c>
      <c r="H216">
        <v>0</v>
      </c>
      <c r="I216" s="3">
        <v>57.19</v>
      </c>
      <c r="J216" s="1">
        <v>45875</v>
      </c>
      <c r="K216">
        <v>12</v>
      </c>
      <c r="L216">
        <v>2.5</v>
      </c>
      <c r="M216">
        <f t="shared" si="30"/>
        <v>2.5</v>
      </c>
      <c r="N216" t="b">
        <v>0</v>
      </c>
      <c r="O216" t="s">
        <v>2229</v>
      </c>
      <c r="P216" t="str">
        <f t="shared" si="31"/>
        <v>No Return</v>
      </c>
      <c r="Q216" s="4">
        <f t="shared" si="32"/>
        <v>686.28</v>
      </c>
      <c r="R216">
        <f t="shared" si="33"/>
        <v>2025</v>
      </c>
      <c r="S216" s="4" t="str">
        <f t="shared" si="34"/>
        <v>August</v>
      </c>
      <c r="T216" s="17">
        <f t="shared" si="35"/>
        <v>0</v>
      </c>
      <c r="U216" s="17">
        <f t="shared" si="36"/>
        <v>57.19</v>
      </c>
      <c r="V216" s="16">
        <f t="shared" si="37"/>
        <v>0</v>
      </c>
      <c r="W216" s="16" t="str">
        <f t="shared" si="38"/>
        <v>XXL</v>
      </c>
      <c r="X216" s="16" t="str" cm="1">
        <f t="array" ref="X216">_xlfn.IFS(K216 &lt; 10, "Need to Restock", K216 &lt; 20, "Low Stock", K216 &lt; 30, "Stock OK", K216 &gt;= 30, "High Stock")</f>
        <v>Low Stock</v>
      </c>
      <c r="Y216" s="16" t="str" cm="1">
        <f t="array" ref="Y216">_xlfn.IFS(K216 &lt;= 15, "Fast Moving", K216 &lt;= 35, "Moderate Moving", K216 &gt; 35, "Slow Moving")</f>
        <v>Fast Moving</v>
      </c>
      <c r="Z216" s="16" t="str" cm="1">
        <f t="array" ref="Z216">_xlfn.IFS(M216=5, "Highly Satisfied", M216&gt;=4, "Very Satisfied", M216&gt;=3, "Satisfied", M216&gt;=2, "Neutral", M216&lt;2, "Dissatisfied")</f>
        <v>Neutral</v>
      </c>
      <c r="AA216" s="16" t="str">
        <f t="shared" si="39"/>
        <v>Cheap Value</v>
      </c>
      <c r="AB216" s="16" t="str" cm="1">
        <f t="array" ref="AB216">_xlfn.IFS(OR(C216="Zara", C216="Mango"), "Luxury Brand", OR(C216="Gap", C216="Forever21"), "Budget Brand", TRUE, "Mid-Market")</f>
        <v>Mid-Market</v>
      </c>
    </row>
    <row r="217" spans="1:28" x14ac:dyDescent="0.35">
      <c r="A217" t="s">
        <v>268</v>
      </c>
      <c r="B217" t="s">
        <v>19</v>
      </c>
      <c r="C217" t="s">
        <v>46</v>
      </c>
      <c r="D217" t="s">
        <v>60</v>
      </c>
      <c r="E217" t="s">
        <v>47</v>
      </c>
      <c r="F217" t="s">
        <v>17</v>
      </c>
      <c r="G217" s="4">
        <v>58.65</v>
      </c>
      <c r="H217">
        <v>0</v>
      </c>
      <c r="I217" s="3">
        <v>58.65</v>
      </c>
      <c r="J217" s="1">
        <v>45875</v>
      </c>
      <c r="K217">
        <v>4</v>
      </c>
      <c r="L217">
        <v>1.1000000000000001</v>
      </c>
      <c r="M217">
        <f t="shared" si="30"/>
        <v>1.1000000000000001</v>
      </c>
      <c r="N217" t="b">
        <v>0</v>
      </c>
      <c r="O217" t="s">
        <v>2229</v>
      </c>
      <c r="P217" t="str">
        <f t="shared" si="31"/>
        <v>No Return</v>
      </c>
      <c r="Q217" s="4">
        <f t="shared" si="32"/>
        <v>234.6</v>
      </c>
      <c r="R217">
        <f t="shared" si="33"/>
        <v>2025</v>
      </c>
      <c r="S217" s="4" t="str">
        <f t="shared" si="34"/>
        <v>August</v>
      </c>
      <c r="T217" s="17">
        <f t="shared" si="35"/>
        <v>0</v>
      </c>
      <c r="U217" s="17">
        <f t="shared" si="36"/>
        <v>58.65</v>
      </c>
      <c r="V217" s="16">
        <f t="shared" si="37"/>
        <v>0</v>
      </c>
      <c r="W217" s="16" t="str">
        <f t="shared" si="38"/>
        <v>XXL</v>
      </c>
      <c r="X217" s="16" t="str" cm="1">
        <f t="array" ref="X217">_xlfn.IFS(K217 &lt; 10, "Need to Restock", K217 &lt; 20, "Low Stock", K217 &lt; 30, "Stock OK", K217 &gt;= 30, "High Stock")</f>
        <v>Need to Restock</v>
      </c>
      <c r="Y217" s="16" t="str" cm="1">
        <f t="array" ref="Y217">_xlfn.IFS(K217 &lt;= 15, "Fast Moving", K217 &lt;= 35, "Moderate Moving", K217 &gt; 35, "Slow Moving")</f>
        <v>Fast Moving</v>
      </c>
      <c r="Z217" s="16" t="str" cm="1">
        <f t="array" ref="Z217">_xlfn.IFS(M217=5, "Highly Satisfied", M217&gt;=4, "Very Satisfied", M217&gt;=3, "Satisfied", M217&gt;=2, "Neutral", M217&lt;2, "Dissatisfied")</f>
        <v>Dissatisfied</v>
      </c>
      <c r="AA217" s="16" t="str">
        <f t="shared" si="39"/>
        <v>Cheap Value</v>
      </c>
      <c r="AB217" s="16" t="str" cm="1">
        <f t="array" ref="AB217">_xlfn.IFS(OR(C217="Zara", C217="Mango"), "Luxury Brand", OR(C217="Gap", C217="Forever21"), "Budget Brand", TRUE, "Mid-Market")</f>
        <v>Mid-Market</v>
      </c>
    </row>
    <row r="218" spans="1:28" x14ac:dyDescent="0.35">
      <c r="A218" t="s">
        <v>269</v>
      </c>
      <c r="B218" t="s">
        <v>13</v>
      </c>
      <c r="C218" t="s">
        <v>20</v>
      </c>
      <c r="D218" t="s">
        <v>32</v>
      </c>
      <c r="E218" t="s">
        <v>16</v>
      </c>
      <c r="F218" t="s">
        <v>23</v>
      </c>
      <c r="G218" s="4">
        <v>110.22</v>
      </c>
      <c r="H218">
        <v>0</v>
      </c>
      <c r="I218" s="3">
        <v>110.22</v>
      </c>
      <c r="J218" s="1">
        <v>45875</v>
      </c>
      <c r="K218">
        <v>4</v>
      </c>
      <c r="L218">
        <v>1.6</v>
      </c>
      <c r="M218">
        <f t="shared" si="30"/>
        <v>1.6</v>
      </c>
      <c r="N218" t="b">
        <v>0</v>
      </c>
      <c r="O218" t="s">
        <v>2229</v>
      </c>
      <c r="P218" t="str">
        <f t="shared" si="31"/>
        <v>No Return</v>
      </c>
      <c r="Q218" s="4">
        <f t="shared" si="32"/>
        <v>440.88</v>
      </c>
      <c r="R218">
        <f t="shared" si="33"/>
        <v>2025</v>
      </c>
      <c r="S218" s="4" t="str">
        <f t="shared" si="34"/>
        <v>August</v>
      </c>
      <c r="T218" s="17">
        <f t="shared" si="35"/>
        <v>0</v>
      </c>
      <c r="U218" s="17">
        <f t="shared" si="36"/>
        <v>110.22</v>
      </c>
      <c r="V218" s="16">
        <f t="shared" si="37"/>
        <v>0</v>
      </c>
      <c r="W218" s="16" t="str">
        <f t="shared" si="38"/>
        <v>XL</v>
      </c>
      <c r="X218" s="16" t="str" cm="1">
        <f t="array" ref="X218">_xlfn.IFS(K218 &lt; 10, "Need to Restock", K218 &lt; 20, "Low Stock", K218 &lt; 30, "Stock OK", K218 &gt;= 30, "High Stock")</f>
        <v>Need to Restock</v>
      </c>
      <c r="Y218" s="16" t="str" cm="1">
        <f t="array" ref="Y218">_xlfn.IFS(K218 &lt;= 15, "Fast Moving", K218 &lt;= 35, "Moderate Moving", K218 &gt; 35, "Slow Moving")</f>
        <v>Fast Moving</v>
      </c>
      <c r="Z218" s="16" t="str" cm="1">
        <f t="array" ref="Z218">_xlfn.IFS(M218=5, "Highly Satisfied", M218&gt;=4, "Very Satisfied", M218&gt;=3, "Satisfied", M218&gt;=2, "Neutral", M218&lt;2, "Dissatisfied")</f>
        <v>Dissatisfied</v>
      </c>
      <c r="AA218" s="16" t="str">
        <f t="shared" si="39"/>
        <v>High Value</v>
      </c>
      <c r="AB218" s="16" t="str" cm="1">
        <f t="array" ref="AB218">_xlfn.IFS(OR(C218="Zara", C218="Mango"), "Luxury Brand", OR(C218="Gap", C218="Forever21"), "Budget Brand", TRUE, "Mid-Market")</f>
        <v>Mid-Market</v>
      </c>
    </row>
    <row r="219" spans="1:28" x14ac:dyDescent="0.35">
      <c r="A219" t="s">
        <v>270</v>
      </c>
      <c r="B219" t="s">
        <v>19</v>
      </c>
      <c r="C219" t="s">
        <v>14</v>
      </c>
      <c r="D219" t="s">
        <v>60</v>
      </c>
      <c r="E219" t="s">
        <v>47</v>
      </c>
      <c r="F219" t="s">
        <v>23</v>
      </c>
      <c r="G219" s="4">
        <v>69.36</v>
      </c>
      <c r="H219">
        <v>0</v>
      </c>
      <c r="I219" s="3">
        <v>69.36</v>
      </c>
      <c r="J219" s="1">
        <v>45875</v>
      </c>
      <c r="K219">
        <v>25</v>
      </c>
      <c r="L219" t="s">
        <v>2229</v>
      </c>
      <c r="M219">
        <f t="shared" si="30"/>
        <v>3</v>
      </c>
      <c r="N219" t="b">
        <v>0</v>
      </c>
      <c r="O219" t="s">
        <v>2229</v>
      </c>
      <c r="P219" t="str">
        <f t="shared" si="31"/>
        <v>No Return</v>
      </c>
      <c r="Q219" s="4">
        <f t="shared" si="32"/>
        <v>1734</v>
      </c>
      <c r="R219">
        <f t="shared" si="33"/>
        <v>2025</v>
      </c>
      <c r="S219" s="4" t="str">
        <f t="shared" si="34"/>
        <v>August</v>
      </c>
      <c r="T219" s="17">
        <f t="shared" si="35"/>
        <v>0</v>
      </c>
      <c r="U219" s="17">
        <f t="shared" si="36"/>
        <v>69.36</v>
      </c>
      <c r="V219" s="16">
        <f t="shared" si="37"/>
        <v>0</v>
      </c>
      <c r="W219" s="16" t="str">
        <f t="shared" si="38"/>
        <v>XXL</v>
      </c>
      <c r="X219" s="16" t="str" cm="1">
        <f t="array" ref="X219">_xlfn.IFS(K219 &lt; 10, "Need to Restock", K219 &lt; 20, "Low Stock", K219 &lt; 30, "Stock OK", K219 &gt;= 30, "High Stock")</f>
        <v>Stock OK</v>
      </c>
      <c r="Y219" s="16" t="str" cm="1">
        <f t="array" ref="Y219">_xlfn.IFS(K219 &lt;= 15, "Fast Moving", K219 &lt;= 35, "Moderate Moving", K219 &gt; 35, "Slow Moving")</f>
        <v>Moderate Moving</v>
      </c>
      <c r="Z219" s="16" t="str" cm="1">
        <f t="array" ref="Z219">_xlfn.IFS(M219=5, "Highly Satisfied", M219&gt;=4, "Very Satisfied", M219&gt;=3, "Satisfied", M219&gt;=2, "Neutral", M219&lt;2, "Dissatisfied")</f>
        <v>Satisfied</v>
      </c>
      <c r="AA219" s="16" t="str">
        <f t="shared" si="39"/>
        <v>Cheap Value</v>
      </c>
      <c r="AB219" s="16" t="str" cm="1">
        <f t="array" ref="AB219">_xlfn.IFS(OR(C219="Zara", C219="Mango"), "Luxury Brand", OR(C219="Gap", C219="Forever21"), "Budget Brand", TRUE, "Mid-Market")</f>
        <v>Luxury Brand</v>
      </c>
    </row>
    <row r="220" spans="1:28" x14ac:dyDescent="0.35">
      <c r="A220" t="s">
        <v>271</v>
      </c>
      <c r="B220" t="s">
        <v>36</v>
      </c>
      <c r="C220" t="s">
        <v>14</v>
      </c>
      <c r="D220" t="s">
        <v>21</v>
      </c>
      <c r="E220" t="s">
        <v>37</v>
      </c>
      <c r="F220" t="s">
        <v>26</v>
      </c>
      <c r="G220" s="4">
        <v>87.03</v>
      </c>
      <c r="H220">
        <v>0</v>
      </c>
      <c r="I220" s="3">
        <v>87.03</v>
      </c>
      <c r="J220" s="1">
        <v>45875</v>
      </c>
      <c r="K220">
        <v>39</v>
      </c>
      <c r="L220">
        <v>4.3</v>
      </c>
      <c r="M220">
        <f t="shared" si="30"/>
        <v>4.3</v>
      </c>
      <c r="N220" t="b">
        <v>0</v>
      </c>
      <c r="O220" t="s">
        <v>2229</v>
      </c>
      <c r="P220" t="str">
        <f t="shared" si="31"/>
        <v>No Return</v>
      </c>
      <c r="Q220" s="4">
        <f t="shared" si="32"/>
        <v>3394.17</v>
      </c>
      <c r="R220">
        <f t="shared" si="33"/>
        <v>2025</v>
      </c>
      <c r="S220" s="4" t="str">
        <f t="shared" si="34"/>
        <v>August</v>
      </c>
      <c r="T220" s="17">
        <f t="shared" si="35"/>
        <v>0</v>
      </c>
      <c r="U220" s="17">
        <f t="shared" si="36"/>
        <v>87.03</v>
      </c>
      <c r="V220" s="16">
        <f t="shared" si="37"/>
        <v>0</v>
      </c>
      <c r="W220" s="16" t="str">
        <f t="shared" si="38"/>
        <v>S</v>
      </c>
      <c r="X220" s="16" t="str" cm="1">
        <f t="array" ref="X220">_xlfn.IFS(K220 &lt; 10, "Need to Restock", K220 &lt; 20, "Low Stock", K220 &lt; 30, "Stock OK", K220 &gt;= 30, "High Stock")</f>
        <v>High Stock</v>
      </c>
      <c r="Y220" s="16" t="str" cm="1">
        <f t="array" ref="Y220">_xlfn.IFS(K220 &lt;= 15, "Fast Moving", K220 &lt;= 35, "Moderate Moving", K220 &gt; 35, "Slow Moving")</f>
        <v>Slow Moving</v>
      </c>
      <c r="Z220" s="16" t="str" cm="1">
        <f t="array" ref="Z220">_xlfn.IFS(M220=5, "Highly Satisfied", M220&gt;=4, "Very Satisfied", M220&gt;=3, "Satisfied", M220&gt;=2, "Neutral", M220&lt;2, "Dissatisfied")</f>
        <v>Very Satisfied</v>
      </c>
      <c r="AA220" s="16" t="str">
        <f t="shared" si="39"/>
        <v>High Value</v>
      </c>
      <c r="AB220" s="16" t="str" cm="1">
        <f t="array" ref="AB220">_xlfn.IFS(OR(C220="Zara", C220="Mango"), "Luxury Brand", OR(C220="Gap", C220="Forever21"), "Budget Brand", TRUE, "Mid-Market")</f>
        <v>Luxury Brand</v>
      </c>
    </row>
    <row r="221" spans="1:28" x14ac:dyDescent="0.35">
      <c r="A221" t="s">
        <v>272</v>
      </c>
      <c r="B221" t="s">
        <v>40</v>
      </c>
      <c r="C221" t="s">
        <v>14</v>
      </c>
      <c r="D221" t="s">
        <v>21</v>
      </c>
      <c r="E221" t="s">
        <v>47</v>
      </c>
      <c r="F221" t="s">
        <v>68</v>
      </c>
      <c r="G221" s="4">
        <v>160.6</v>
      </c>
      <c r="H221">
        <v>18.399999999999999</v>
      </c>
      <c r="I221" s="3">
        <v>131.05000000000001</v>
      </c>
      <c r="J221" s="1">
        <v>45875</v>
      </c>
      <c r="K221">
        <v>41</v>
      </c>
      <c r="L221">
        <v>3</v>
      </c>
      <c r="M221">
        <f t="shared" si="30"/>
        <v>3</v>
      </c>
      <c r="N221" t="b">
        <v>0</v>
      </c>
      <c r="O221" t="s">
        <v>2229</v>
      </c>
      <c r="P221" t="str">
        <f t="shared" si="31"/>
        <v>No Return</v>
      </c>
      <c r="Q221" s="4">
        <f t="shared" si="32"/>
        <v>5373.0335999999998</v>
      </c>
      <c r="R221">
        <f t="shared" si="33"/>
        <v>2025</v>
      </c>
      <c r="S221" s="4" t="str">
        <f t="shared" si="34"/>
        <v>August</v>
      </c>
      <c r="T221" s="17">
        <f t="shared" si="35"/>
        <v>29.5504</v>
      </c>
      <c r="U221" s="17">
        <f t="shared" si="36"/>
        <v>131.0496</v>
      </c>
      <c r="V221" s="16">
        <f t="shared" si="37"/>
        <v>0</v>
      </c>
      <c r="W221" s="16" t="str">
        <f t="shared" si="38"/>
        <v>XXL</v>
      </c>
      <c r="X221" s="16" t="str" cm="1">
        <f t="array" ref="X221">_xlfn.IFS(K221 &lt; 10, "Need to Restock", K221 &lt; 20, "Low Stock", K221 &lt; 30, "Stock OK", K221 &gt;= 30, "High Stock")</f>
        <v>High Stock</v>
      </c>
      <c r="Y221" s="16" t="str" cm="1">
        <f t="array" ref="Y221">_xlfn.IFS(K221 &lt;= 15, "Fast Moving", K221 &lt;= 35, "Moderate Moving", K221 &gt; 35, "Slow Moving")</f>
        <v>Slow Moving</v>
      </c>
      <c r="Z221" s="16" t="str" cm="1">
        <f t="array" ref="Z221">_xlfn.IFS(M221=5, "Highly Satisfied", M221&gt;=4, "Very Satisfied", M221&gt;=3, "Satisfied", M221&gt;=2, "Neutral", M221&lt;2, "Dissatisfied")</f>
        <v>Satisfied</v>
      </c>
      <c r="AA221" s="16" t="str">
        <f t="shared" si="39"/>
        <v>High Value</v>
      </c>
      <c r="AB221" s="16" t="str" cm="1">
        <f t="array" ref="AB221">_xlfn.IFS(OR(C221="Zara", C221="Mango"), "Luxury Brand", OR(C221="Gap", C221="Forever21"), "Budget Brand", TRUE, "Mid-Market")</f>
        <v>Luxury Brand</v>
      </c>
    </row>
    <row r="222" spans="1:28" x14ac:dyDescent="0.35">
      <c r="A222" t="s">
        <v>273</v>
      </c>
      <c r="B222" t="s">
        <v>13</v>
      </c>
      <c r="C222" t="s">
        <v>46</v>
      </c>
      <c r="D222" t="s">
        <v>15</v>
      </c>
      <c r="E222" t="s">
        <v>53</v>
      </c>
      <c r="F222" t="s">
        <v>64</v>
      </c>
      <c r="G222" s="4">
        <v>167.02</v>
      </c>
      <c r="H222">
        <v>0</v>
      </c>
      <c r="I222" s="3">
        <v>167.02</v>
      </c>
      <c r="J222" s="1">
        <v>45687</v>
      </c>
      <c r="K222">
        <v>26</v>
      </c>
      <c r="L222">
        <v>2.6</v>
      </c>
      <c r="M222">
        <f t="shared" si="30"/>
        <v>2.6</v>
      </c>
      <c r="N222" t="b">
        <v>1</v>
      </c>
      <c r="O222" t="s">
        <v>71</v>
      </c>
      <c r="P222" t="str">
        <f t="shared" si="31"/>
        <v>Size Issue</v>
      </c>
      <c r="Q222" s="4">
        <f t="shared" si="32"/>
        <v>4342.5200000000004</v>
      </c>
      <c r="R222">
        <f t="shared" si="33"/>
        <v>2025</v>
      </c>
      <c r="S222" s="4" t="str">
        <f t="shared" si="34"/>
        <v>January</v>
      </c>
      <c r="T222" s="17">
        <f t="shared" si="35"/>
        <v>0</v>
      </c>
      <c r="U222" s="17">
        <f t="shared" si="36"/>
        <v>167.02</v>
      </c>
      <c r="V222" s="16">
        <f t="shared" si="37"/>
        <v>1</v>
      </c>
      <c r="W222" s="16" t="str">
        <f t="shared" si="38"/>
        <v>XS</v>
      </c>
      <c r="X222" s="16" t="str" cm="1">
        <f t="array" ref="X222">_xlfn.IFS(K222 &lt; 10, "Need to Restock", K222 &lt; 20, "Low Stock", K222 &lt; 30, "Stock OK", K222 &gt;= 30, "High Stock")</f>
        <v>Stock OK</v>
      </c>
      <c r="Y222" s="16" t="str" cm="1">
        <f t="array" ref="Y222">_xlfn.IFS(K222 &lt;= 15, "Fast Moving", K222 &lt;= 35, "Moderate Moving", K222 &gt; 35, "Slow Moving")</f>
        <v>Moderate Moving</v>
      </c>
      <c r="Z222" s="16" t="str" cm="1">
        <f t="array" ref="Z222">_xlfn.IFS(M222=5, "Highly Satisfied", M222&gt;=4, "Very Satisfied", M222&gt;=3, "Satisfied", M222&gt;=2, "Neutral", M222&lt;2, "Dissatisfied")</f>
        <v>Neutral</v>
      </c>
      <c r="AA222" s="16" t="str">
        <f t="shared" si="39"/>
        <v>High Value</v>
      </c>
      <c r="AB222" s="16" t="str" cm="1">
        <f t="array" ref="AB222">_xlfn.IFS(OR(C222="Zara", C222="Mango"), "Luxury Brand", OR(C222="Gap", C222="Forever21"), "Budget Brand", TRUE, "Mid-Market")</f>
        <v>Mid-Market</v>
      </c>
    </row>
    <row r="223" spans="1:28" x14ac:dyDescent="0.35">
      <c r="A223" t="s">
        <v>274</v>
      </c>
      <c r="B223" t="s">
        <v>19</v>
      </c>
      <c r="C223" t="s">
        <v>14</v>
      </c>
      <c r="D223" t="s">
        <v>60</v>
      </c>
      <c r="E223" t="s">
        <v>47</v>
      </c>
      <c r="F223" t="s">
        <v>38</v>
      </c>
      <c r="G223" s="4">
        <v>26.09</v>
      </c>
      <c r="H223">
        <v>0</v>
      </c>
      <c r="I223" s="3">
        <v>26.09</v>
      </c>
      <c r="J223" s="1">
        <v>45875</v>
      </c>
      <c r="K223">
        <v>32</v>
      </c>
      <c r="L223">
        <v>4.5999999999999996</v>
      </c>
      <c r="M223">
        <f t="shared" si="30"/>
        <v>4.5999999999999996</v>
      </c>
      <c r="N223" t="b">
        <v>1</v>
      </c>
      <c r="O223" t="s">
        <v>76</v>
      </c>
      <c r="P223" t="str">
        <f t="shared" si="31"/>
        <v>Damaged</v>
      </c>
      <c r="Q223" s="4">
        <f t="shared" si="32"/>
        <v>834.88</v>
      </c>
      <c r="R223">
        <f t="shared" si="33"/>
        <v>2025</v>
      </c>
      <c r="S223" s="4" t="str">
        <f t="shared" si="34"/>
        <v>August</v>
      </c>
      <c r="T223" s="17">
        <f t="shared" si="35"/>
        <v>0</v>
      </c>
      <c r="U223" s="17">
        <f t="shared" si="36"/>
        <v>26.09</v>
      </c>
      <c r="V223" s="16">
        <f t="shared" si="37"/>
        <v>1</v>
      </c>
      <c r="W223" s="16" t="str">
        <f t="shared" si="38"/>
        <v>XXL</v>
      </c>
      <c r="X223" s="16" t="str" cm="1">
        <f t="array" ref="X223">_xlfn.IFS(K223 &lt; 10, "Need to Restock", K223 &lt; 20, "Low Stock", K223 &lt; 30, "Stock OK", K223 &gt;= 30, "High Stock")</f>
        <v>High Stock</v>
      </c>
      <c r="Y223" s="16" t="str" cm="1">
        <f t="array" ref="Y223">_xlfn.IFS(K223 &lt;= 15, "Fast Moving", K223 &lt;= 35, "Moderate Moving", K223 &gt; 35, "Slow Moving")</f>
        <v>Moderate Moving</v>
      </c>
      <c r="Z223" s="16" t="str" cm="1">
        <f t="array" ref="Z223">_xlfn.IFS(M223=5, "Highly Satisfied", M223&gt;=4, "Very Satisfied", M223&gt;=3, "Satisfied", M223&gt;=2, "Neutral", M223&lt;2, "Dissatisfied")</f>
        <v>Very Satisfied</v>
      </c>
      <c r="AA223" s="16" t="str">
        <f t="shared" si="39"/>
        <v>Cheap Value</v>
      </c>
      <c r="AB223" s="16" t="str" cm="1">
        <f t="array" ref="AB223">_xlfn.IFS(OR(C223="Zara", C223="Mango"), "Luxury Brand", OR(C223="Gap", C223="Forever21"), "Budget Brand", TRUE, "Mid-Market")</f>
        <v>Luxury Brand</v>
      </c>
    </row>
    <row r="224" spans="1:28" x14ac:dyDescent="0.35">
      <c r="A224" t="s">
        <v>275</v>
      </c>
      <c r="B224" t="s">
        <v>13</v>
      </c>
      <c r="C224" t="s">
        <v>46</v>
      </c>
      <c r="D224" t="s">
        <v>60</v>
      </c>
      <c r="E224" t="s">
        <v>16</v>
      </c>
      <c r="F224" t="s">
        <v>68</v>
      </c>
      <c r="G224" s="4">
        <v>246.65</v>
      </c>
      <c r="H224">
        <v>0</v>
      </c>
      <c r="I224" s="3">
        <v>246.65</v>
      </c>
      <c r="J224" s="1">
        <v>45875</v>
      </c>
      <c r="K224">
        <v>17</v>
      </c>
      <c r="L224">
        <v>2.9</v>
      </c>
      <c r="M224">
        <f t="shared" si="30"/>
        <v>2.9</v>
      </c>
      <c r="N224" t="b">
        <v>1</v>
      </c>
      <c r="O224" t="s">
        <v>76</v>
      </c>
      <c r="P224" t="str">
        <f t="shared" si="31"/>
        <v>Damaged</v>
      </c>
      <c r="Q224" s="4">
        <f t="shared" si="32"/>
        <v>4193.05</v>
      </c>
      <c r="R224">
        <f t="shared" si="33"/>
        <v>2025</v>
      </c>
      <c r="S224" s="4" t="str">
        <f t="shared" si="34"/>
        <v>August</v>
      </c>
      <c r="T224" s="17">
        <f t="shared" si="35"/>
        <v>0</v>
      </c>
      <c r="U224" s="17">
        <f t="shared" si="36"/>
        <v>246.65</v>
      </c>
      <c r="V224" s="16">
        <f t="shared" si="37"/>
        <v>1</v>
      </c>
      <c r="W224" s="16" t="str">
        <f t="shared" si="38"/>
        <v>XL</v>
      </c>
      <c r="X224" s="16" t="str" cm="1">
        <f t="array" ref="X224">_xlfn.IFS(K224 &lt; 10, "Need to Restock", K224 &lt; 20, "Low Stock", K224 &lt; 30, "Stock OK", K224 &gt;= 30, "High Stock")</f>
        <v>Low Stock</v>
      </c>
      <c r="Y224" s="16" t="str" cm="1">
        <f t="array" ref="Y224">_xlfn.IFS(K224 &lt;= 15, "Fast Moving", K224 &lt;= 35, "Moderate Moving", K224 &gt; 35, "Slow Moving")</f>
        <v>Moderate Moving</v>
      </c>
      <c r="Z224" s="16" t="str" cm="1">
        <f t="array" ref="Z224">_xlfn.IFS(M224=5, "Highly Satisfied", M224&gt;=4, "Very Satisfied", M224&gt;=3, "Satisfied", M224&gt;=2, "Neutral", M224&lt;2, "Dissatisfied")</f>
        <v>Neutral</v>
      </c>
      <c r="AA224" s="16" t="str">
        <f t="shared" si="39"/>
        <v>High Value</v>
      </c>
      <c r="AB224" s="16" t="str" cm="1">
        <f t="array" ref="AB224">_xlfn.IFS(OR(C224="Zara", C224="Mango"), "Luxury Brand", OR(C224="Gap", C224="Forever21"), "Budget Brand", TRUE, "Mid-Market")</f>
        <v>Mid-Market</v>
      </c>
    </row>
    <row r="225" spans="1:28" x14ac:dyDescent="0.35">
      <c r="A225" t="s">
        <v>276</v>
      </c>
      <c r="B225" t="s">
        <v>13</v>
      </c>
      <c r="C225" t="s">
        <v>73</v>
      </c>
      <c r="D225" t="s">
        <v>60</v>
      </c>
      <c r="E225" t="s">
        <v>37</v>
      </c>
      <c r="F225" t="s">
        <v>17</v>
      </c>
      <c r="G225" s="4">
        <v>206.91</v>
      </c>
      <c r="H225">
        <v>0</v>
      </c>
      <c r="I225" s="3">
        <v>206.91</v>
      </c>
      <c r="J225" s="1">
        <v>45875</v>
      </c>
      <c r="K225">
        <v>34</v>
      </c>
      <c r="L225">
        <v>2.2999999999999998</v>
      </c>
      <c r="M225">
        <f t="shared" si="30"/>
        <v>2.2999999999999998</v>
      </c>
      <c r="N225" t="b">
        <v>0</v>
      </c>
      <c r="O225" t="s">
        <v>2229</v>
      </c>
      <c r="P225" t="str">
        <f t="shared" si="31"/>
        <v>No Return</v>
      </c>
      <c r="Q225" s="4">
        <f t="shared" si="32"/>
        <v>7034.94</v>
      </c>
      <c r="R225">
        <f t="shared" si="33"/>
        <v>2025</v>
      </c>
      <c r="S225" s="4" t="str">
        <f t="shared" si="34"/>
        <v>August</v>
      </c>
      <c r="T225" s="17">
        <f t="shared" si="35"/>
        <v>0</v>
      </c>
      <c r="U225" s="17">
        <f t="shared" si="36"/>
        <v>206.91</v>
      </c>
      <c r="V225" s="16">
        <f t="shared" si="37"/>
        <v>0</v>
      </c>
      <c r="W225" s="16" t="str">
        <f t="shared" si="38"/>
        <v>S</v>
      </c>
      <c r="X225" s="16" t="str" cm="1">
        <f t="array" ref="X225">_xlfn.IFS(K225 &lt; 10, "Need to Restock", K225 &lt; 20, "Low Stock", K225 &lt; 30, "Stock OK", K225 &gt;= 30, "High Stock")</f>
        <v>High Stock</v>
      </c>
      <c r="Y225" s="16" t="str" cm="1">
        <f t="array" ref="Y225">_xlfn.IFS(K225 &lt;= 15, "Fast Moving", K225 &lt;= 35, "Moderate Moving", K225 &gt; 35, "Slow Moving")</f>
        <v>Moderate Moving</v>
      </c>
      <c r="Z225" s="16" t="str" cm="1">
        <f t="array" ref="Z225">_xlfn.IFS(M225=5, "Highly Satisfied", M225&gt;=4, "Very Satisfied", M225&gt;=3, "Satisfied", M225&gt;=2, "Neutral", M225&lt;2, "Dissatisfied")</f>
        <v>Neutral</v>
      </c>
      <c r="AA225" s="16" t="str">
        <f t="shared" si="39"/>
        <v>High Value</v>
      </c>
      <c r="AB225" s="16" t="str" cm="1">
        <f t="array" ref="AB225">_xlfn.IFS(OR(C225="Zara", C225="Mango"), "Luxury Brand", OR(C225="Gap", C225="Forever21"), "Budget Brand", TRUE, "Mid-Market")</f>
        <v>Budget Brand</v>
      </c>
    </row>
    <row r="226" spans="1:28" x14ac:dyDescent="0.35">
      <c r="A226" t="s">
        <v>277</v>
      </c>
      <c r="B226" t="s">
        <v>40</v>
      </c>
      <c r="C226" t="s">
        <v>59</v>
      </c>
      <c r="D226" t="s">
        <v>21</v>
      </c>
      <c r="E226" t="s">
        <v>16</v>
      </c>
      <c r="F226" t="s">
        <v>26</v>
      </c>
      <c r="G226" s="4">
        <v>85.08</v>
      </c>
      <c r="H226">
        <v>0</v>
      </c>
      <c r="I226" s="3">
        <v>85.08</v>
      </c>
      <c r="J226" s="1">
        <v>45875</v>
      </c>
      <c r="K226">
        <v>29</v>
      </c>
      <c r="L226" t="s">
        <v>2229</v>
      </c>
      <c r="M226">
        <f t="shared" si="30"/>
        <v>3</v>
      </c>
      <c r="N226" t="b">
        <v>0</v>
      </c>
      <c r="O226" t="s">
        <v>2229</v>
      </c>
      <c r="P226" t="str">
        <f t="shared" si="31"/>
        <v>No Return</v>
      </c>
      <c r="Q226" s="4">
        <f t="shared" si="32"/>
        <v>2467.3200000000002</v>
      </c>
      <c r="R226">
        <f t="shared" si="33"/>
        <v>2025</v>
      </c>
      <c r="S226" s="4" t="str">
        <f t="shared" si="34"/>
        <v>August</v>
      </c>
      <c r="T226" s="17">
        <f t="shared" si="35"/>
        <v>0</v>
      </c>
      <c r="U226" s="17">
        <f t="shared" si="36"/>
        <v>85.08</v>
      </c>
      <c r="V226" s="16">
        <f t="shared" si="37"/>
        <v>0</v>
      </c>
      <c r="W226" s="16" t="str">
        <f t="shared" si="38"/>
        <v>XL</v>
      </c>
      <c r="X226" s="16" t="str" cm="1">
        <f t="array" ref="X226">_xlfn.IFS(K226 &lt; 10, "Need to Restock", K226 &lt; 20, "Low Stock", K226 &lt; 30, "Stock OK", K226 &gt;= 30, "High Stock")</f>
        <v>Stock OK</v>
      </c>
      <c r="Y226" s="16" t="str" cm="1">
        <f t="array" ref="Y226">_xlfn.IFS(K226 &lt;= 15, "Fast Moving", K226 &lt;= 35, "Moderate Moving", K226 &gt; 35, "Slow Moving")</f>
        <v>Moderate Moving</v>
      </c>
      <c r="Z226" s="16" t="str" cm="1">
        <f t="array" ref="Z226">_xlfn.IFS(M226=5, "Highly Satisfied", M226&gt;=4, "Very Satisfied", M226&gt;=3, "Satisfied", M226&gt;=2, "Neutral", M226&lt;2, "Dissatisfied")</f>
        <v>Satisfied</v>
      </c>
      <c r="AA226" s="16" t="str">
        <f t="shared" si="39"/>
        <v>High Value</v>
      </c>
      <c r="AB226" s="16" t="str" cm="1">
        <f t="array" ref="AB226">_xlfn.IFS(OR(C226="Zara", C226="Mango"), "Luxury Brand", OR(C226="Gap", C226="Forever21"), "Budget Brand", TRUE, "Mid-Market")</f>
        <v>Budget Brand</v>
      </c>
    </row>
    <row r="227" spans="1:28" x14ac:dyDescent="0.35">
      <c r="A227" t="s">
        <v>278</v>
      </c>
      <c r="B227" t="s">
        <v>13</v>
      </c>
      <c r="C227" t="s">
        <v>73</v>
      </c>
      <c r="D227" t="s">
        <v>15</v>
      </c>
      <c r="E227" t="s">
        <v>47</v>
      </c>
      <c r="F227" t="s">
        <v>33</v>
      </c>
      <c r="G227" s="4">
        <v>240.32</v>
      </c>
      <c r="H227">
        <v>54.8</v>
      </c>
      <c r="I227" s="3">
        <v>108.62</v>
      </c>
      <c r="J227" s="1">
        <v>45653</v>
      </c>
      <c r="K227">
        <v>3</v>
      </c>
      <c r="L227">
        <v>4.5</v>
      </c>
      <c r="M227">
        <f t="shared" si="30"/>
        <v>4.5</v>
      </c>
      <c r="N227" t="b">
        <v>0</v>
      </c>
      <c r="O227" t="s">
        <v>2229</v>
      </c>
      <c r="P227" t="str">
        <f t="shared" si="31"/>
        <v>No Return</v>
      </c>
      <c r="Q227" s="4">
        <f t="shared" si="32"/>
        <v>325.87392000000006</v>
      </c>
      <c r="R227">
        <f t="shared" si="33"/>
        <v>2024</v>
      </c>
      <c r="S227" s="4" t="str">
        <f t="shared" si="34"/>
        <v>December</v>
      </c>
      <c r="T227" s="17">
        <f t="shared" si="35"/>
        <v>131.69535999999999</v>
      </c>
      <c r="U227" s="17">
        <f t="shared" si="36"/>
        <v>108.62464000000001</v>
      </c>
      <c r="V227" s="16">
        <f t="shared" si="37"/>
        <v>0</v>
      </c>
      <c r="W227" s="16" t="str">
        <f t="shared" si="38"/>
        <v>XXL</v>
      </c>
      <c r="X227" s="16" t="str" cm="1">
        <f t="array" ref="X227">_xlfn.IFS(K227 &lt; 10, "Need to Restock", K227 &lt; 20, "Low Stock", K227 &lt; 30, "Stock OK", K227 &gt;= 30, "High Stock")</f>
        <v>Need to Restock</v>
      </c>
      <c r="Y227" s="16" t="str" cm="1">
        <f t="array" ref="Y227">_xlfn.IFS(K227 &lt;= 15, "Fast Moving", K227 &lt;= 35, "Moderate Moving", K227 &gt; 35, "Slow Moving")</f>
        <v>Fast Moving</v>
      </c>
      <c r="Z227" s="16" t="str" cm="1">
        <f t="array" ref="Z227">_xlfn.IFS(M227=5, "Highly Satisfied", M227&gt;=4, "Very Satisfied", M227&gt;=3, "Satisfied", M227&gt;=2, "Neutral", M227&lt;2, "Dissatisfied")</f>
        <v>Very Satisfied</v>
      </c>
      <c r="AA227" s="16" t="str">
        <f t="shared" si="39"/>
        <v>High Value</v>
      </c>
      <c r="AB227" s="16" t="str" cm="1">
        <f t="array" ref="AB227">_xlfn.IFS(OR(C227="Zara", C227="Mango"), "Luxury Brand", OR(C227="Gap", C227="Forever21"), "Budget Brand", TRUE, "Mid-Market")</f>
        <v>Budget Brand</v>
      </c>
    </row>
    <row r="228" spans="1:28" x14ac:dyDescent="0.35">
      <c r="A228" t="s">
        <v>279</v>
      </c>
      <c r="B228" t="s">
        <v>40</v>
      </c>
      <c r="C228" t="s">
        <v>20</v>
      </c>
      <c r="D228" t="s">
        <v>32</v>
      </c>
      <c r="E228" t="s">
        <v>47</v>
      </c>
      <c r="F228" t="s">
        <v>17</v>
      </c>
      <c r="G228" s="4">
        <v>130.12</v>
      </c>
      <c r="H228">
        <v>1.4</v>
      </c>
      <c r="I228" s="3">
        <v>128.30000000000001</v>
      </c>
      <c r="J228" s="1">
        <v>45875</v>
      </c>
      <c r="K228">
        <v>0</v>
      </c>
      <c r="L228">
        <v>5</v>
      </c>
      <c r="M228">
        <f t="shared" si="30"/>
        <v>5</v>
      </c>
      <c r="N228" t="b">
        <v>0</v>
      </c>
      <c r="O228" t="s">
        <v>2229</v>
      </c>
      <c r="P228" t="str">
        <f t="shared" si="31"/>
        <v>No Return</v>
      </c>
      <c r="Q228" s="4">
        <f t="shared" si="32"/>
        <v>0</v>
      </c>
      <c r="R228">
        <f t="shared" si="33"/>
        <v>2025</v>
      </c>
      <c r="S228" s="4" t="str">
        <f t="shared" si="34"/>
        <v>August</v>
      </c>
      <c r="T228" s="17">
        <f t="shared" si="35"/>
        <v>1.82168</v>
      </c>
      <c r="U228" s="17">
        <f t="shared" si="36"/>
        <v>128.29831999999999</v>
      </c>
      <c r="V228" s="16">
        <f t="shared" si="37"/>
        <v>0</v>
      </c>
      <c r="W228" s="16" t="str">
        <f t="shared" si="38"/>
        <v>XXL</v>
      </c>
      <c r="X228" s="16" t="str" cm="1">
        <f t="array" ref="X228">_xlfn.IFS(K228 &lt; 10, "Need to Restock", K228 &lt; 20, "Low Stock", K228 &lt; 30, "Stock OK", K228 &gt;= 30, "High Stock")</f>
        <v>Need to Restock</v>
      </c>
      <c r="Y228" s="16" t="str" cm="1">
        <f t="array" ref="Y228">_xlfn.IFS(K228 &lt;= 15, "Fast Moving", K228 &lt;= 35, "Moderate Moving", K228 &gt; 35, "Slow Moving")</f>
        <v>Fast Moving</v>
      </c>
      <c r="Z228" s="16" t="str" cm="1">
        <f t="array" ref="Z228">_xlfn.IFS(M228=5, "Highly Satisfied", M228&gt;=4, "Very Satisfied", M228&gt;=3, "Satisfied", M228&gt;=2, "Neutral", M228&lt;2, "Dissatisfied")</f>
        <v>Highly Satisfied</v>
      </c>
      <c r="AA228" s="16" t="str">
        <f t="shared" si="39"/>
        <v>High Value</v>
      </c>
      <c r="AB228" s="16" t="str" cm="1">
        <f t="array" ref="AB228">_xlfn.IFS(OR(C228="Zara", C228="Mango"), "Luxury Brand", OR(C228="Gap", C228="Forever21"), "Budget Brand", TRUE, "Mid-Market")</f>
        <v>Mid-Market</v>
      </c>
    </row>
    <row r="229" spans="1:28" x14ac:dyDescent="0.35">
      <c r="A229" t="s">
        <v>280</v>
      </c>
      <c r="B229" t="s">
        <v>36</v>
      </c>
      <c r="C229" t="s">
        <v>46</v>
      </c>
      <c r="D229" t="s">
        <v>15</v>
      </c>
      <c r="E229" t="s">
        <v>53</v>
      </c>
      <c r="F229" t="s">
        <v>26</v>
      </c>
      <c r="G229" s="4">
        <v>42.29</v>
      </c>
      <c r="H229">
        <v>15.8</v>
      </c>
      <c r="I229" s="3">
        <v>35.61</v>
      </c>
      <c r="J229" s="1">
        <v>45598</v>
      </c>
      <c r="K229">
        <v>11</v>
      </c>
      <c r="L229">
        <v>1.6</v>
      </c>
      <c r="M229">
        <f t="shared" si="30"/>
        <v>1.6</v>
      </c>
      <c r="N229" t="b">
        <v>0</v>
      </c>
      <c r="O229" t="s">
        <v>2229</v>
      </c>
      <c r="P229" t="str">
        <f t="shared" si="31"/>
        <v>No Return</v>
      </c>
      <c r="Q229" s="4">
        <f t="shared" si="32"/>
        <v>391.68997999999999</v>
      </c>
      <c r="R229">
        <f t="shared" si="33"/>
        <v>2024</v>
      </c>
      <c r="S229" s="4" t="str">
        <f t="shared" si="34"/>
        <v>November</v>
      </c>
      <c r="T229" s="17">
        <f t="shared" si="35"/>
        <v>6.6818200000000001</v>
      </c>
      <c r="U229" s="17">
        <f t="shared" si="36"/>
        <v>35.608179999999997</v>
      </c>
      <c r="V229" s="16">
        <f t="shared" si="37"/>
        <v>0</v>
      </c>
      <c r="W229" s="16" t="str">
        <f t="shared" si="38"/>
        <v>XS</v>
      </c>
      <c r="X229" s="16" t="str" cm="1">
        <f t="array" ref="X229">_xlfn.IFS(K229 &lt; 10, "Need to Restock", K229 &lt; 20, "Low Stock", K229 &lt; 30, "Stock OK", K229 &gt;= 30, "High Stock")</f>
        <v>Low Stock</v>
      </c>
      <c r="Y229" s="16" t="str" cm="1">
        <f t="array" ref="Y229">_xlfn.IFS(K229 &lt;= 15, "Fast Moving", K229 &lt;= 35, "Moderate Moving", K229 &gt; 35, "Slow Moving")</f>
        <v>Fast Moving</v>
      </c>
      <c r="Z229" s="16" t="str" cm="1">
        <f t="array" ref="Z229">_xlfn.IFS(M229=5, "Highly Satisfied", M229&gt;=4, "Very Satisfied", M229&gt;=3, "Satisfied", M229&gt;=2, "Neutral", M229&lt;2, "Dissatisfied")</f>
        <v>Dissatisfied</v>
      </c>
      <c r="AA229" s="16" t="str">
        <f t="shared" si="39"/>
        <v>Cheap Value</v>
      </c>
      <c r="AB229" s="16" t="str" cm="1">
        <f t="array" ref="AB229">_xlfn.IFS(OR(C229="Zara", C229="Mango"), "Luxury Brand", OR(C229="Gap", C229="Forever21"), "Budget Brand", TRUE, "Mid-Market")</f>
        <v>Mid-Market</v>
      </c>
    </row>
    <row r="230" spans="1:28" x14ac:dyDescent="0.35">
      <c r="A230" t="s">
        <v>281</v>
      </c>
      <c r="B230" t="s">
        <v>13</v>
      </c>
      <c r="C230" t="s">
        <v>46</v>
      </c>
      <c r="D230" t="s">
        <v>15</v>
      </c>
      <c r="E230" t="s">
        <v>37</v>
      </c>
      <c r="F230" t="s">
        <v>54</v>
      </c>
      <c r="G230" s="4">
        <v>191.54</v>
      </c>
      <c r="H230">
        <v>0</v>
      </c>
      <c r="I230" s="3">
        <v>191.54</v>
      </c>
      <c r="J230" s="1">
        <v>45575</v>
      </c>
      <c r="K230">
        <v>18</v>
      </c>
      <c r="L230">
        <v>1.2</v>
      </c>
      <c r="M230">
        <f t="shared" si="30"/>
        <v>1.2</v>
      </c>
      <c r="N230" t="b">
        <v>0</v>
      </c>
      <c r="O230" t="s">
        <v>2229</v>
      </c>
      <c r="P230" t="str">
        <f t="shared" si="31"/>
        <v>No Return</v>
      </c>
      <c r="Q230" s="4">
        <f t="shared" si="32"/>
        <v>3447.72</v>
      </c>
      <c r="R230">
        <f t="shared" si="33"/>
        <v>2024</v>
      </c>
      <c r="S230" s="4" t="str">
        <f t="shared" si="34"/>
        <v>October</v>
      </c>
      <c r="T230" s="17">
        <f t="shared" si="35"/>
        <v>0</v>
      </c>
      <c r="U230" s="17">
        <f t="shared" si="36"/>
        <v>191.54</v>
      </c>
      <c r="V230" s="16">
        <f t="shared" si="37"/>
        <v>0</v>
      </c>
      <c r="W230" s="16" t="str">
        <f t="shared" si="38"/>
        <v>S</v>
      </c>
      <c r="X230" s="16" t="str" cm="1">
        <f t="array" ref="X230">_xlfn.IFS(K230 &lt; 10, "Need to Restock", K230 &lt; 20, "Low Stock", K230 &lt; 30, "Stock OK", K230 &gt;= 30, "High Stock")</f>
        <v>Low Stock</v>
      </c>
      <c r="Y230" s="16" t="str" cm="1">
        <f t="array" ref="Y230">_xlfn.IFS(K230 &lt;= 15, "Fast Moving", K230 &lt;= 35, "Moderate Moving", K230 &gt; 35, "Slow Moving")</f>
        <v>Moderate Moving</v>
      </c>
      <c r="Z230" s="16" t="str" cm="1">
        <f t="array" ref="Z230">_xlfn.IFS(M230=5, "Highly Satisfied", M230&gt;=4, "Very Satisfied", M230&gt;=3, "Satisfied", M230&gt;=2, "Neutral", M230&lt;2, "Dissatisfied")</f>
        <v>Dissatisfied</v>
      </c>
      <c r="AA230" s="16" t="str">
        <f t="shared" si="39"/>
        <v>High Value</v>
      </c>
      <c r="AB230" s="16" t="str" cm="1">
        <f t="array" ref="AB230">_xlfn.IFS(OR(C230="Zara", C230="Mango"), "Luxury Brand", OR(C230="Gap", C230="Forever21"), "Budget Brand", TRUE, "Mid-Market")</f>
        <v>Mid-Market</v>
      </c>
    </row>
    <row r="231" spans="1:28" x14ac:dyDescent="0.35">
      <c r="A231" t="s">
        <v>282</v>
      </c>
      <c r="B231" t="s">
        <v>25</v>
      </c>
      <c r="C231" t="s">
        <v>51</v>
      </c>
      <c r="D231" t="s">
        <v>15</v>
      </c>
      <c r="E231" t="s">
        <v>2229</v>
      </c>
      <c r="F231" t="s">
        <v>54</v>
      </c>
      <c r="G231" s="4">
        <v>42.23</v>
      </c>
      <c r="H231">
        <v>0</v>
      </c>
      <c r="I231" s="3">
        <v>42.23</v>
      </c>
      <c r="J231" s="1">
        <v>45852</v>
      </c>
      <c r="K231">
        <v>15</v>
      </c>
      <c r="L231" t="s">
        <v>2229</v>
      </c>
      <c r="M231">
        <f t="shared" si="30"/>
        <v>3</v>
      </c>
      <c r="N231" t="b">
        <v>0</v>
      </c>
      <c r="O231" t="s">
        <v>2229</v>
      </c>
      <c r="P231" t="str">
        <f t="shared" si="31"/>
        <v>No Return</v>
      </c>
      <c r="Q231" s="4">
        <f t="shared" si="32"/>
        <v>633.44999999999993</v>
      </c>
      <c r="R231">
        <f t="shared" si="33"/>
        <v>2025</v>
      </c>
      <c r="S231" s="4" t="str">
        <f t="shared" si="34"/>
        <v>July</v>
      </c>
      <c r="T231" s="17">
        <f t="shared" si="35"/>
        <v>0</v>
      </c>
      <c r="U231" s="17">
        <f t="shared" si="36"/>
        <v>42.23</v>
      </c>
      <c r="V231" s="16">
        <f t="shared" si="37"/>
        <v>0</v>
      </c>
      <c r="W231" s="16" t="str">
        <f t="shared" si="38"/>
        <v>No Size</v>
      </c>
      <c r="X231" s="16" t="str" cm="1">
        <f t="array" ref="X231">_xlfn.IFS(K231 &lt; 10, "Need to Restock", K231 &lt; 20, "Low Stock", K231 &lt; 30, "Stock OK", K231 &gt;= 30, "High Stock")</f>
        <v>Low Stock</v>
      </c>
      <c r="Y231" s="16" t="str" cm="1">
        <f t="array" ref="Y231">_xlfn.IFS(K231 &lt;= 15, "Fast Moving", K231 &lt;= 35, "Moderate Moving", K231 &gt; 35, "Slow Moving")</f>
        <v>Fast Moving</v>
      </c>
      <c r="Z231" s="16" t="str" cm="1">
        <f t="array" ref="Z231">_xlfn.IFS(M231=5, "Highly Satisfied", M231&gt;=4, "Very Satisfied", M231&gt;=3, "Satisfied", M231&gt;=2, "Neutral", M231&lt;2, "Dissatisfied")</f>
        <v>Satisfied</v>
      </c>
      <c r="AA231" s="16" t="str">
        <f t="shared" si="39"/>
        <v>Cheap Value</v>
      </c>
      <c r="AB231" s="16" t="str" cm="1">
        <f t="array" ref="AB231">_xlfn.IFS(OR(C231="Zara", C231="Mango"), "Luxury Brand", OR(C231="Gap", C231="Forever21"), "Budget Brand", TRUE, "Mid-Market")</f>
        <v>Mid-Market</v>
      </c>
    </row>
    <row r="232" spans="1:28" x14ac:dyDescent="0.35">
      <c r="A232" t="s">
        <v>283</v>
      </c>
      <c r="B232" t="s">
        <v>28</v>
      </c>
      <c r="C232" t="s">
        <v>46</v>
      </c>
      <c r="D232" t="s">
        <v>60</v>
      </c>
      <c r="E232" t="s">
        <v>37</v>
      </c>
      <c r="F232" t="s">
        <v>38</v>
      </c>
      <c r="G232" s="4">
        <v>109.76</v>
      </c>
      <c r="H232">
        <v>0</v>
      </c>
      <c r="I232" s="3">
        <v>109.76</v>
      </c>
      <c r="J232" s="1">
        <v>45875</v>
      </c>
      <c r="K232">
        <v>16</v>
      </c>
      <c r="L232">
        <v>4.3</v>
      </c>
      <c r="M232">
        <f t="shared" si="30"/>
        <v>4.3</v>
      </c>
      <c r="N232" t="b">
        <v>0</v>
      </c>
      <c r="O232" t="s">
        <v>2229</v>
      </c>
      <c r="P232" t="str">
        <f t="shared" si="31"/>
        <v>No Return</v>
      </c>
      <c r="Q232" s="4">
        <f t="shared" si="32"/>
        <v>1756.16</v>
      </c>
      <c r="R232">
        <f t="shared" si="33"/>
        <v>2025</v>
      </c>
      <c r="S232" s="4" t="str">
        <f t="shared" si="34"/>
        <v>August</v>
      </c>
      <c r="T232" s="17">
        <f t="shared" si="35"/>
        <v>0</v>
      </c>
      <c r="U232" s="17">
        <f t="shared" si="36"/>
        <v>109.76</v>
      </c>
      <c r="V232" s="16">
        <f t="shared" si="37"/>
        <v>0</v>
      </c>
      <c r="W232" s="16" t="str">
        <f t="shared" si="38"/>
        <v>S</v>
      </c>
      <c r="X232" s="16" t="str" cm="1">
        <f t="array" ref="X232">_xlfn.IFS(K232 &lt; 10, "Need to Restock", K232 &lt; 20, "Low Stock", K232 &lt; 30, "Stock OK", K232 &gt;= 30, "High Stock")</f>
        <v>Low Stock</v>
      </c>
      <c r="Y232" s="16" t="str" cm="1">
        <f t="array" ref="Y232">_xlfn.IFS(K232 &lt;= 15, "Fast Moving", K232 &lt;= 35, "Moderate Moving", K232 &gt; 35, "Slow Moving")</f>
        <v>Moderate Moving</v>
      </c>
      <c r="Z232" s="16" t="str" cm="1">
        <f t="array" ref="Z232">_xlfn.IFS(M232=5, "Highly Satisfied", M232&gt;=4, "Very Satisfied", M232&gt;=3, "Satisfied", M232&gt;=2, "Neutral", M232&lt;2, "Dissatisfied")</f>
        <v>Very Satisfied</v>
      </c>
      <c r="AA232" s="16" t="str">
        <f t="shared" si="39"/>
        <v>High Value</v>
      </c>
      <c r="AB232" s="16" t="str" cm="1">
        <f t="array" ref="AB232">_xlfn.IFS(OR(C232="Zara", C232="Mango"), "Luxury Brand", OR(C232="Gap", C232="Forever21"), "Budget Brand", TRUE, "Mid-Market")</f>
        <v>Mid-Market</v>
      </c>
    </row>
    <row r="233" spans="1:28" x14ac:dyDescent="0.35">
      <c r="A233" t="s">
        <v>284</v>
      </c>
      <c r="B233" t="s">
        <v>25</v>
      </c>
      <c r="C233" t="s">
        <v>41</v>
      </c>
      <c r="D233" t="s">
        <v>60</v>
      </c>
      <c r="E233" t="s">
        <v>2229</v>
      </c>
      <c r="F233" t="s">
        <v>17</v>
      </c>
      <c r="G233" s="4">
        <v>76.8</v>
      </c>
      <c r="H233">
        <v>43.3</v>
      </c>
      <c r="I233" s="3">
        <v>43.55</v>
      </c>
      <c r="J233" s="1">
        <v>45875</v>
      </c>
      <c r="K233">
        <v>24</v>
      </c>
      <c r="L233" t="s">
        <v>2229</v>
      </c>
      <c r="M233">
        <f t="shared" si="30"/>
        <v>3</v>
      </c>
      <c r="N233" t="b">
        <v>0</v>
      </c>
      <c r="O233" t="s">
        <v>2229</v>
      </c>
      <c r="P233" t="str">
        <f t="shared" si="31"/>
        <v>No Return</v>
      </c>
      <c r="Q233" s="4">
        <f t="shared" si="32"/>
        <v>1045.0944</v>
      </c>
      <c r="R233">
        <f t="shared" si="33"/>
        <v>2025</v>
      </c>
      <c r="S233" s="4" t="str">
        <f t="shared" si="34"/>
        <v>August</v>
      </c>
      <c r="T233" s="17">
        <f t="shared" si="35"/>
        <v>33.254399999999997</v>
      </c>
      <c r="U233" s="17">
        <f t="shared" si="36"/>
        <v>43.545599999999993</v>
      </c>
      <c r="V233" s="16">
        <f t="shared" si="37"/>
        <v>0</v>
      </c>
      <c r="W233" s="16" t="str">
        <f t="shared" si="38"/>
        <v>No Size</v>
      </c>
      <c r="X233" s="16" t="str" cm="1">
        <f t="array" ref="X233">_xlfn.IFS(K233 &lt; 10, "Need to Restock", K233 &lt; 20, "Low Stock", K233 &lt; 30, "Stock OK", K233 &gt;= 30, "High Stock")</f>
        <v>Stock OK</v>
      </c>
      <c r="Y233" s="16" t="str" cm="1">
        <f t="array" ref="Y233">_xlfn.IFS(K233 &lt;= 15, "Fast Moving", K233 &lt;= 35, "Moderate Moving", K233 &gt; 35, "Slow Moving")</f>
        <v>Moderate Moving</v>
      </c>
      <c r="Z233" s="16" t="str" cm="1">
        <f t="array" ref="Z233">_xlfn.IFS(M233=5, "Highly Satisfied", M233&gt;=4, "Very Satisfied", M233&gt;=3, "Satisfied", M233&gt;=2, "Neutral", M233&lt;2, "Dissatisfied")</f>
        <v>Satisfied</v>
      </c>
      <c r="AA233" s="16" t="str">
        <f t="shared" si="39"/>
        <v>Cheap Value</v>
      </c>
      <c r="AB233" s="16" t="str" cm="1">
        <f t="array" ref="AB233">_xlfn.IFS(OR(C233="Zara", C233="Mango"), "Luxury Brand", OR(C233="Gap", C233="Forever21"), "Budget Brand", TRUE, "Mid-Market")</f>
        <v>Luxury Brand</v>
      </c>
    </row>
    <row r="234" spans="1:28" x14ac:dyDescent="0.35">
      <c r="A234" t="s">
        <v>285</v>
      </c>
      <c r="B234" t="s">
        <v>40</v>
      </c>
      <c r="C234" t="s">
        <v>73</v>
      </c>
      <c r="D234" t="s">
        <v>21</v>
      </c>
      <c r="E234" t="s">
        <v>2229</v>
      </c>
      <c r="F234" t="s">
        <v>26</v>
      </c>
      <c r="G234" s="4">
        <v>56.34</v>
      </c>
      <c r="H234">
        <v>22.4</v>
      </c>
      <c r="I234" s="3">
        <v>43.72</v>
      </c>
      <c r="J234" s="1">
        <v>45875</v>
      </c>
      <c r="K234">
        <v>37</v>
      </c>
      <c r="L234">
        <v>2.5</v>
      </c>
      <c r="M234">
        <f t="shared" si="30"/>
        <v>2.5</v>
      </c>
      <c r="N234" t="b">
        <v>1</v>
      </c>
      <c r="O234" t="s">
        <v>123</v>
      </c>
      <c r="P234" t="str">
        <f t="shared" si="31"/>
        <v>Wrong Item</v>
      </c>
      <c r="Q234" s="4">
        <f t="shared" si="32"/>
        <v>1617.6340800000003</v>
      </c>
      <c r="R234">
        <f t="shared" si="33"/>
        <v>2025</v>
      </c>
      <c r="S234" s="4" t="str">
        <f t="shared" si="34"/>
        <v>August</v>
      </c>
      <c r="T234" s="17">
        <f t="shared" si="35"/>
        <v>12.62016</v>
      </c>
      <c r="U234" s="17">
        <f t="shared" si="36"/>
        <v>43.719840000000005</v>
      </c>
      <c r="V234" s="16">
        <f t="shared" si="37"/>
        <v>1</v>
      </c>
      <c r="W234" s="16" t="str">
        <f t="shared" si="38"/>
        <v>No Size</v>
      </c>
      <c r="X234" s="16" t="str" cm="1">
        <f t="array" ref="X234">_xlfn.IFS(K234 &lt; 10, "Need to Restock", K234 &lt; 20, "Low Stock", K234 &lt; 30, "Stock OK", K234 &gt;= 30, "High Stock")</f>
        <v>High Stock</v>
      </c>
      <c r="Y234" s="16" t="str" cm="1">
        <f t="array" ref="Y234">_xlfn.IFS(K234 &lt;= 15, "Fast Moving", K234 &lt;= 35, "Moderate Moving", K234 &gt; 35, "Slow Moving")</f>
        <v>Slow Moving</v>
      </c>
      <c r="Z234" s="16" t="str" cm="1">
        <f t="array" ref="Z234">_xlfn.IFS(M234=5, "Highly Satisfied", M234&gt;=4, "Very Satisfied", M234&gt;=3, "Satisfied", M234&gt;=2, "Neutral", M234&lt;2, "Dissatisfied")</f>
        <v>Neutral</v>
      </c>
      <c r="AA234" s="16" t="str">
        <f t="shared" si="39"/>
        <v>Cheap Value</v>
      </c>
      <c r="AB234" s="16" t="str" cm="1">
        <f t="array" ref="AB234">_xlfn.IFS(OR(C234="Zara", C234="Mango"), "Luxury Brand", OR(C234="Gap", C234="Forever21"), "Budget Brand", TRUE, "Mid-Market")</f>
        <v>Budget Brand</v>
      </c>
    </row>
    <row r="235" spans="1:28" x14ac:dyDescent="0.35">
      <c r="A235" t="s">
        <v>286</v>
      </c>
      <c r="B235" t="s">
        <v>19</v>
      </c>
      <c r="C235" t="s">
        <v>59</v>
      </c>
      <c r="D235" t="s">
        <v>32</v>
      </c>
      <c r="E235" t="s">
        <v>2229</v>
      </c>
      <c r="F235" t="s">
        <v>54</v>
      </c>
      <c r="G235" s="4">
        <v>88.41</v>
      </c>
      <c r="H235">
        <v>0</v>
      </c>
      <c r="I235" s="3">
        <v>88.41</v>
      </c>
      <c r="J235" s="1">
        <v>45875</v>
      </c>
      <c r="K235">
        <v>24</v>
      </c>
      <c r="L235">
        <v>4.4000000000000004</v>
      </c>
      <c r="M235">
        <f t="shared" si="30"/>
        <v>4.4000000000000004</v>
      </c>
      <c r="N235" t="b">
        <v>0</v>
      </c>
      <c r="O235" t="s">
        <v>2229</v>
      </c>
      <c r="P235" t="str">
        <f t="shared" si="31"/>
        <v>No Return</v>
      </c>
      <c r="Q235" s="4">
        <f t="shared" si="32"/>
        <v>2121.84</v>
      </c>
      <c r="R235">
        <f t="shared" si="33"/>
        <v>2025</v>
      </c>
      <c r="S235" s="4" t="str">
        <f t="shared" si="34"/>
        <v>August</v>
      </c>
      <c r="T235" s="17">
        <f t="shared" si="35"/>
        <v>0</v>
      </c>
      <c r="U235" s="17">
        <f t="shared" si="36"/>
        <v>88.41</v>
      </c>
      <c r="V235" s="16">
        <f t="shared" si="37"/>
        <v>0</v>
      </c>
      <c r="W235" s="16" t="str">
        <f t="shared" si="38"/>
        <v>No Size</v>
      </c>
      <c r="X235" s="16" t="str" cm="1">
        <f t="array" ref="X235">_xlfn.IFS(K235 &lt; 10, "Need to Restock", K235 &lt; 20, "Low Stock", K235 &lt; 30, "Stock OK", K235 &gt;= 30, "High Stock")</f>
        <v>Stock OK</v>
      </c>
      <c r="Y235" s="16" t="str" cm="1">
        <f t="array" ref="Y235">_xlfn.IFS(K235 &lt;= 15, "Fast Moving", K235 &lt;= 35, "Moderate Moving", K235 &gt; 35, "Slow Moving")</f>
        <v>Moderate Moving</v>
      </c>
      <c r="Z235" s="16" t="str" cm="1">
        <f t="array" ref="Z235">_xlfn.IFS(M235=5, "Highly Satisfied", M235&gt;=4, "Very Satisfied", M235&gt;=3, "Satisfied", M235&gt;=2, "Neutral", M235&lt;2, "Dissatisfied")</f>
        <v>Very Satisfied</v>
      </c>
      <c r="AA235" s="16" t="str">
        <f t="shared" si="39"/>
        <v>High Value</v>
      </c>
      <c r="AB235" s="16" t="str" cm="1">
        <f t="array" ref="AB235">_xlfn.IFS(OR(C235="Zara", C235="Mango"), "Luxury Brand", OR(C235="Gap", C235="Forever21"), "Budget Brand", TRUE, "Mid-Market")</f>
        <v>Budget Brand</v>
      </c>
    </row>
    <row r="236" spans="1:28" x14ac:dyDescent="0.35">
      <c r="A236" t="s">
        <v>287</v>
      </c>
      <c r="B236" t="s">
        <v>19</v>
      </c>
      <c r="C236" t="s">
        <v>59</v>
      </c>
      <c r="D236" t="s">
        <v>15</v>
      </c>
      <c r="E236" t="s">
        <v>37</v>
      </c>
      <c r="F236" t="s">
        <v>26</v>
      </c>
      <c r="G236" s="4">
        <v>25.96</v>
      </c>
      <c r="H236">
        <v>0</v>
      </c>
      <c r="I236" s="3">
        <v>25.96</v>
      </c>
      <c r="J236" s="1">
        <v>45569</v>
      </c>
      <c r="K236">
        <v>2</v>
      </c>
      <c r="L236">
        <v>1.4</v>
      </c>
      <c r="M236">
        <f t="shared" si="30"/>
        <v>1.4</v>
      </c>
      <c r="N236" t="b">
        <v>0</v>
      </c>
      <c r="O236" t="s">
        <v>2229</v>
      </c>
      <c r="P236" t="str">
        <f t="shared" si="31"/>
        <v>No Return</v>
      </c>
      <c r="Q236" s="4">
        <f t="shared" si="32"/>
        <v>51.92</v>
      </c>
      <c r="R236">
        <f t="shared" si="33"/>
        <v>2024</v>
      </c>
      <c r="S236" s="4" t="str">
        <f t="shared" si="34"/>
        <v>October</v>
      </c>
      <c r="T236" s="17">
        <f t="shared" si="35"/>
        <v>0</v>
      </c>
      <c r="U236" s="17">
        <f t="shared" si="36"/>
        <v>25.96</v>
      </c>
      <c r="V236" s="16">
        <f t="shared" si="37"/>
        <v>0</v>
      </c>
      <c r="W236" s="16" t="str">
        <f t="shared" si="38"/>
        <v>S</v>
      </c>
      <c r="X236" s="16" t="str" cm="1">
        <f t="array" ref="X236">_xlfn.IFS(K236 &lt; 10, "Need to Restock", K236 &lt; 20, "Low Stock", K236 &lt; 30, "Stock OK", K236 &gt;= 30, "High Stock")</f>
        <v>Need to Restock</v>
      </c>
      <c r="Y236" s="16" t="str" cm="1">
        <f t="array" ref="Y236">_xlfn.IFS(K236 &lt;= 15, "Fast Moving", K236 &lt;= 35, "Moderate Moving", K236 &gt; 35, "Slow Moving")</f>
        <v>Fast Moving</v>
      </c>
      <c r="Z236" s="16" t="str" cm="1">
        <f t="array" ref="Z236">_xlfn.IFS(M236=5, "Highly Satisfied", M236&gt;=4, "Very Satisfied", M236&gt;=3, "Satisfied", M236&gt;=2, "Neutral", M236&lt;2, "Dissatisfied")</f>
        <v>Dissatisfied</v>
      </c>
      <c r="AA236" s="16" t="str">
        <f t="shared" si="39"/>
        <v>Cheap Value</v>
      </c>
      <c r="AB236" s="16" t="str" cm="1">
        <f t="array" ref="AB236">_xlfn.IFS(OR(C236="Zara", C236="Mango"), "Luxury Brand", OR(C236="Gap", C236="Forever21"), "Budget Brand", TRUE, "Mid-Market")</f>
        <v>Budget Brand</v>
      </c>
    </row>
    <row r="237" spans="1:28" x14ac:dyDescent="0.35">
      <c r="A237" t="s">
        <v>288</v>
      </c>
      <c r="B237" t="s">
        <v>36</v>
      </c>
      <c r="C237" t="s">
        <v>14</v>
      </c>
      <c r="D237" t="s">
        <v>15</v>
      </c>
      <c r="E237" t="s">
        <v>47</v>
      </c>
      <c r="F237" t="s">
        <v>17</v>
      </c>
      <c r="G237" s="4">
        <v>60.25</v>
      </c>
      <c r="H237">
        <v>0</v>
      </c>
      <c r="I237" s="3">
        <v>60.25</v>
      </c>
      <c r="J237" s="1">
        <v>45520</v>
      </c>
      <c r="K237">
        <v>25</v>
      </c>
      <c r="L237">
        <v>4.0999999999999996</v>
      </c>
      <c r="M237">
        <f t="shared" si="30"/>
        <v>4.0999999999999996</v>
      </c>
      <c r="N237" t="b">
        <v>0</v>
      </c>
      <c r="O237" t="s">
        <v>2229</v>
      </c>
      <c r="P237" t="str">
        <f t="shared" si="31"/>
        <v>No Return</v>
      </c>
      <c r="Q237" s="4">
        <f t="shared" si="32"/>
        <v>1506.25</v>
      </c>
      <c r="R237">
        <f t="shared" si="33"/>
        <v>2024</v>
      </c>
      <c r="S237" s="4" t="str">
        <f t="shared" si="34"/>
        <v>August</v>
      </c>
      <c r="T237" s="17">
        <f t="shared" si="35"/>
        <v>0</v>
      </c>
      <c r="U237" s="17">
        <f t="shared" si="36"/>
        <v>60.25</v>
      </c>
      <c r="V237" s="16">
        <f t="shared" si="37"/>
        <v>0</v>
      </c>
      <c r="W237" s="16" t="str">
        <f t="shared" si="38"/>
        <v>XXL</v>
      </c>
      <c r="X237" s="16" t="str" cm="1">
        <f t="array" ref="X237">_xlfn.IFS(K237 &lt; 10, "Need to Restock", K237 &lt; 20, "Low Stock", K237 &lt; 30, "Stock OK", K237 &gt;= 30, "High Stock")</f>
        <v>Stock OK</v>
      </c>
      <c r="Y237" s="16" t="str" cm="1">
        <f t="array" ref="Y237">_xlfn.IFS(K237 &lt;= 15, "Fast Moving", K237 &lt;= 35, "Moderate Moving", K237 &gt; 35, "Slow Moving")</f>
        <v>Moderate Moving</v>
      </c>
      <c r="Z237" s="16" t="str" cm="1">
        <f t="array" ref="Z237">_xlfn.IFS(M237=5, "Highly Satisfied", M237&gt;=4, "Very Satisfied", M237&gt;=3, "Satisfied", M237&gt;=2, "Neutral", M237&lt;2, "Dissatisfied")</f>
        <v>Very Satisfied</v>
      </c>
      <c r="AA237" s="16" t="str">
        <f t="shared" si="39"/>
        <v>Cheap Value</v>
      </c>
      <c r="AB237" s="16" t="str" cm="1">
        <f t="array" ref="AB237">_xlfn.IFS(OR(C237="Zara", C237="Mango"), "Luxury Brand", OR(C237="Gap", C237="Forever21"), "Budget Brand", TRUE, "Mid-Market")</f>
        <v>Luxury Brand</v>
      </c>
    </row>
    <row r="238" spans="1:28" x14ac:dyDescent="0.35">
      <c r="A238" t="s">
        <v>289</v>
      </c>
      <c r="B238" t="s">
        <v>25</v>
      </c>
      <c r="C238" t="s">
        <v>46</v>
      </c>
      <c r="D238" t="s">
        <v>32</v>
      </c>
      <c r="E238" t="s">
        <v>2229</v>
      </c>
      <c r="F238" t="s">
        <v>17</v>
      </c>
      <c r="G238" s="4">
        <v>52.33</v>
      </c>
      <c r="H238">
        <v>19.100000000000001</v>
      </c>
      <c r="I238" s="3">
        <v>42.33</v>
      </c>
      <c r="J238" s="1">
        <v>45875</v>
      </c>
      <c r="K238">
        <v>4</v>
      </c>
      <c r="L238" t="s">
        <v>2229</v>
      </c>
      <c r="M238">
        <f t="shared" si="30"/>
        <v>3</v>
      </c>
      <c r="N238" t="b">
        <v>0</v>
      </c>
      <c r="O238" t="s">
        <v>2229</v>
      </c>
      <c r="P238" t="str">
        <f t="shared" si="31"/>
        <v>No Return</v>
      </c>
      <c r="Q238" s="4">
        <f t="shared" si="32"/>
        <v>169.33987999999999</v>
      </c>
      <c r="R238">
        <f t="shared" si="33"/>
        <v>2025</v>
      </c>
      <c r="S238" s="4" t="str">
        <f t="shared" si="34"/>
        <v>August</v>
      </c>
      <c r="T238" s="17">
        <f t="shared" si="35"/>
        <v>9.9950299999999999</v>
      </c>
      <c r="U238" s="17">
        <f t="shared" si="36"/>
        <v>42.334969999999998</v>
      </c>
      <c r="V238" s="16">
        <f t="shared" si="37"/>
        <v>0</v>
      </c>
      <c r="W238" s="16" t="str">
        <f t="shared" si="38"/>
        <v>No Size</v>
      </c>
      <c r="X238" s="16" t="str" cm="1">
        <f t="array" ref="X238">_xlfn.IFS(K238 &lt; 10, "Need to Restock", K238 &lt; 20, "Low Stock", K238 &lt; 30, "Stock OK", K238 &gt;= 30, "High Stock")</f>
        <v>Need to Restock</v>
      </c>
      <c r="Y238" s="16" t="str" cm="1">
        <f t="array" ref="Y238">_xlfn.IFS(K238 &lt;= 15, "Fast Moving", K238 &lt;= 35, "Moderate Moving", K238 &gt; 35, "Slow Moving")</f>
        <v>Fast Moving</v>
      </c>
      <c r="Z238" s="16" t="str" cm="1">
        <f t="array" ref="Z238">_xlfn.IFS(M238=5, "Highly Satisfied", M238&gt;=4, "Very Satisfied", M238&gt;=3, "Satisfied", M238&gt;=2, "Neutral", M238&lt;2, "Dissatisfied")</f>
        <v>Satisfied</v>
      </c>
      <c r="AA238" s="16" t="str">
        <f t="shared" si="39"/>
        <v>Cheap Value</v>
      </c>
      <c r="AB238" s="16" t="str" cm="1">
        <f t="array" ref="AB238">_xlfn.IFS(OR(C238="Zara", C238="Mango"), "Luxury Brand", OR(C238="Gap", C238="Forever21"), "Budget Brand", TRUE, "Mid-Market")</f>
        <v>Mid-Market</v>
      </c>
    </row>
    <row r="239" spans="1:28" x14ac:dyDescent="0.35">
      <c r="A239" t="s">
        <v>290</v>
      </c>
      <c r="B239" t="s">
        <v>25</v>
      </c>
      <c r="C239" t="s">
        <v>41</v>
      </c>
      <c r="D239" t="s">
        <v>32</v>
      </c>
      <c r="E239" t="s">
        <v>2229</v>
      </c>
      <c r="F239" t="s">
        <v>33</v>
      </c>
      <c r="G239" s="4">
        <v>67.61</v>
      </c>
      <c r="H239">
        <v>0</v>
      </c>
      <c r="I239" s="3">
        <v>67.61</v>
      </c>
      <c r="J239" s="1">
        <v>45875</v>
      </c>
      <c r="K239">
        <v>14</v>
      </c>
      <c r="L239">
        <v>1.8</v>
      </c>
      <c r="M239">
        <f t="shared" si="30"/>
        <v>1.8</v>
      </c>
      <c r="N239" t="b">
        <v>0</v>
      </c>
      <c r="O239" t="s">
        <v>2229</v>
      </c>
      <c r="P239" t="str">
        <f t="shared" si="31"/>
        <v>No Return</v>
      </c>
      <c r="Q239" s="4">
        <f t="shared" si="32"/>
        <v>946.54</v>
      </c>
      <c r="R239">
        <f t="shared" si="33"/>
        <v>2025</v>
      </c>
      <c r="S239" s="4" t="str">
        <f t="shared" si="34"/>
        <v>August</v>
      </c>
      <c r="T239" s="17">
        <f t="shared" si="35"/>
        <v>0</v>
      </c>
      <c r="U239" s="17">
        <f t="shared" si="36"/>
        <v>67.61</v>
      </c>
      <c r="V239" s="16">
        <f t="shared" si="37"/>
        <v>0</v>
      </c>
      <c r="W239" s="16" t="str">
        <f t="shared" si="38"/>
        <v>No Size</v>
      </c>
      <c r="X239" s="16" t="str" cm="1">
        <f t="array" ref="X239">_xlfn.IFS(K239 &lt; 10, "Need to Restock", K239 &lt; 20, "Low Stock", K239 &lt; 30, "Stock OK", K239 &gt;= 30, "High Stock")</f>
        <v>Low Stock</v>
      </c>
      <c r="Y239" s="16" t="str" cm="1">
        <f t="array" ref="Y239">_xlfn.IFS(K239 &lt;= 15, "Fast Moving", K239 &lt;= 35, "Moderate Moving", K239 &gt; 35, "Slow Moving")</f>
        <v>Fast Moving</v>
      </c>
      <c r="Z239" s="16" t="str" cm="1">
        <f t="array" ref="Z239">_xlfn.IFS(M239=5, "Highly Satisfied", M239&gt;=4, "Very Satisfied", M239&gt;=3, "Satisfied", M239&gt;=2, "Neutral", M239&lt;2, "Dissatisfied")</f>
        <v>Dissatisfied</v>
      </c>
      <c r="AA239" s="16" t="str">
        <f t="shared" si="39"/>
        <v>Cheap Value</v>
      </c>
      <c r="AB239" s="16" t="str" cm="1">
        <f t="array" ref="AB239">_xlfn.IFS(OR(C239="Zara", C239="Mango"), "Luxury Brand", OR(C239="Gap", C239="Forever21"), "Budget Brand", TRUE, "Mid-Market")</f>
        <v>Luxury Brand</v>
      </c>
    </row>
    <row r="240" spans="1:28" x14ac:dyDescent="0.35">
      <c r="A240" t="s">
        <v>291</v>
      </c>
      <c r="B240" t="s">
        <v>28</v>
      </c>
      <c r="C240" t="s">
        <v>73</v>
      </c>
      <c r="D240" t="s">
        <v>15</v>
      </c>
      <c r="E240" t="s">
        <v>22</v>
      </c>
      <c r="F240" t="s">
        <v>68</v>
      </c>
      <c r="G240" s="4">
        <v>136</v>
      </c>
      <c r="H240">
        <v>0</v>
      </c>
      <c r="I240" s="3">
        <v>136</v>
      </c>
      <c r="J240" s="1">
        <v>45870</v>
      </c>
      <c r="K240">
        <v>46</v>
      </c>
      <c r="L240">
        <v>4.5</v>
      </c>
      <c r="M240">
        <f t="shared" si="30"/>
        <v>4.5</v>
      </c>
      <c r="N240" t="b">
        <v>0</v>
      </c>
      <c r="O240" t="s">
        <v>2229</v>
      </c>
      <c r="P240" t="str">
        <f t="shared" si="31"/>
        <v>No Return</v>
      </c>
      <c r="Q240" s="4">
        <f t="shared" si="32"/>
        <v>6256</v>
      </c>
      <c r="R240">
        <f t="shared" si="33"/>
        <v>2025</v>
      </c>
      <c r="S240" s="4" t="str">
        <f t="shared" si="34"/>
        <v>August</v>
      </c>
      <c r="T240" s="17">
        <f t="shared" si="35"/>
        <v>0</v>
      </c>
      <c r="U240" s="17">
        <f t="shared" si="36"/>
        <v>136</v>
      </c>
      <c r="V240" s="16">
        <f t="shared" si="37"/>
        <v>0</v>
      </c>
      <c r="W240" s="16" t="str">
        <f t="shared" si="38"/>
        <v>L</v>
      </c>
      <c r="X240" s="16" t="str" cm="1">
        <f t="array" ref="X240">_xlfn.IFS(K240 &lt; 10, "Need to Restock", K240 &lt; 20, "Low Stock", K240 &lt; 30, "Stock OK", K240 &gt;= 30, "High Stock")</f>
        <v>High Stock</v>
      </c>
      <c r="Y240" s="16" t="str" cm="1">
        <f t="array" ref="Y240">_xlfn.IFS(K240 &lt;= 15, "Fast Moving", K240 &lt;= 35, "Moderate Moving", K240 &gt; 35, "Slow Moving")</f>
        <v>Slow Moving</v>
      </c>
      <c r="Z240" s="16" t="str" cm="1">
        <f t="array" ref="Z240">_xlfn.IFS(M240=5, "Highly Satisfied", M240&gt;=4, "Very Satisfied", M240&gt;=3, "Satisfied", M240&gt;=2, "Neutral", M240&lt;2, "Dissatisfied")</f>
        <v>Very Satisfied</v>
      </c>
      <c r="AA240" s="16" t="str">
        <f t="shared" si="39"/>
        <v>High Value</v>
      </c>
      <c r="AB240" s="16" t="str" cm="1">
        <f t="array" ref="AB240">_xlfn.IFS(OR(C240="Zara", C240="Mango"), "Luxury Brand", OR(C240="Gap", C240="Forever21"), "Budget Brand", TRUE, "Mid-Market")</f>
        <v>Budget Brand</v>
      </c>
    </row>
    <row r="241" spans="1:28" x14ac:dyDescent="0.35">
      <c r="A241" t="s">
        <v>292</v>
      </c>
      <c r="B241" t="s">
        <v>28</v>
      </c>
      <c r="C241" t="s">
        <v>14</v>
      </c>
      <c r="D241" t="s">
        <v>32</v>
      </c>
      <c r="E241" t="s">
        <v>2229</v>
      </c>
      <c r="F241" t="s">
        <v>68</v>
      </c>
      <c r="G241" s="4">
        <v>74.48</v>
      </c>
      <c r="H241">
        <v>0</v>
      </c>
      <c r="I241" s="3">
        <v>74.48</v>
      </c>
      <c r="J241" s="1">
        <v>45875</v>
      </c>
      <c r="K241">
        <v>24</v>
      </c>
      <c r="L241">
        <v>3.7</v>
      </c>
      <c r="M241">
        <f t="shared" si="30"/>
        <v>3.7</v>
      </c>
      <c r="N241" t="b">
        <v>0</v>
      </c>
      <c r="O241" t="s">
        <v>2229</v>
      </c>
      <c r="P241" t="str">
        <f t="shared" si="31"/>
        <v>No Return</v>
      </c>
      <c r="Q241" s="4">
        <f t="shared" si="32"/>
        <v>1787.52</v>
      </c>
      <c r="R241">
        <f t="shared" si="33"/>
        <v>2025</v>
      </c>
      <c r="S241" s="4" t="str">
        <f t="shared" si="34"/>
        <v>August</v>
      </c>
      <c r="T241" s="17">
        <f t="shared" si="35"/>
        <v>0</v>
      </c>
      <c r="U241" s="17">
        <f t="shared" si="36"/>
        <v>74.48</v>
      </c>
      <c r="V241" s="16">
        <f t="shared" si="37"/>
        <v>0</v>
      </c>
      <c r="W241" s="16" t="str">
        <f t="shared" si="38"/>
        <v>No Size</v>
      </c>
      <c r="X241" s="16" t="str" cm="1">
        <f t="array" ref="X241">_xlfn.IFS(K241 &lt; 10, "Need to Restock", K241 &lt; 20, "Low Stock", K241 &lt; 30, "Stock OK", K241 &gt;= 30, "High Stock")</f>
        <v>Stock OK</v>
      </c>
      <c r="Y241" s="16" t="str" cm="1">
        <f t="array" ref="Y241">_xlfn.IFS(K241 &lt;= 15, "Fast Moving", K241 &lt;= 35, "Moderate Moving", K241 &gt; 35, "Slow Moving")</f>
        <v>Moderate Moving</v>
      </c>
      <c r="Z241" s="16" t="str" cm="1">
        <f t="array" ref="Z241">_xlfn.IFS(M241=5, "Highly Satisfied", M241&gt;=4, "Very Satisfied", M241&gt;=3, "Satisfied", M241&gt;=2, "Neutral", M241&lt;2, "Dissatisfied")</f>
        <v>Satisfied</v>
      </c>
      <c r="AA241" s="16" t="str">
        <f t="shared" si="39"/>
        <v>Cheap Value</v>
      </c>
      <c r="AB241" s="16" t="str" cm="1">
        <f t="array" ref="AB241">_xlfn.IFS(OR(C241="Zara", C241="Mango"), "Luxury Brand", OR(C241="Gap", C241="Forever21"), "Budget Brand", TRUE, "Mid-Market")</f>
        <v>Luxury Brand</v>
      </c>
    </row>
    <row r="242" spans="1:28" x14ac:dyDescent="0.35">
      <c r="A242" t="s">
        <v>293</v>
      </c>
      <c r="B242" t="s">
        <v>40</v>
      </c>
      <c r="C242" t="s">
        <v>73</v>
      </c>
      <c r="D242" t="s">
        <v>32</v>
      </c>
      <c r="E242" t="s">
        <v>53</v>
      </c>
      <c r="F242" t="s">
        <v>23</v>
      </c>
      <c r="G242" s="4">
        <v>101.39</v>
      </c>
      <c r="H242">
        <v>0</v>
      </c>
      <c r="I242" s="3">
        <v>101.39</v>
      </c>
      <c r="J242" s="1">
        <v>45875</v>
      </c>
      <c r="K242">
        <v>33</v>
      </c>
      <c r="L242">
        <v>2.4</v>
      </c>
      <c r="M242">
        <f t="shared" si="30"/>
        <v>2.4</v>
      </c>
      <c r="N242" t="b">
        <v>1</v>
      </c>
      <c r="O242" t="s">
        <v>71</v>
      </c>
      <c r="P242" t="str">
        <f t="shared" si="31"/>
        <v>Size Issue</v>
      </c>
      <c r="Q242" s="4">
        <f t="shared" si="32"/>
        <v>3345.87</v>
      </c>
      <c r="R242">
        <f t="shared" si="33"/>
        <v>2025</v>
      </c>
      <c r="S242" s="4" t="str">
        <f t="shared" si="34"/>
        <v>August</v>
      </c>
      <c r="T242" s="17">
        <f t="shared" si="35"/>
        <v>0</v>
      </c>
      <c r="U242" s="17">
        <f t="shared" si="36"/>
        <v>101.39</v>
      </c>
      <c r="V242" s="16">
        <f t="shared" si="37"/>
        <v>1</v>
      </c>
      <c r="W242" s="16" t="str">
        <f t="shared" si="38"/>
        <v>XS</v>
      </c>
      <c r="X242" s="16" t="str" cm="1">
        <f t="array" ref="X242">_xlfn.IFS(K242 &lt; 10, "Need to Restock", K242 &lt; 20, "Low Stock", K242 &lt; 30, "Stock OK", K242 &gt;= 30, "High Stock")</f>
        <v>High Stock</v>
      </c>
      <c r="Y242" s="16" t="str" cm="1">
        <f t="array" ref="Y242">_xlfn.IFS(K242 &lt;= 15, "Fast Moving", K242 &lt;= 35, "Moderate Moving", K242 &gt; 35, "Slow Moving")</f>
        <v>Moderate Moving</v>
      </c>
      <c r="Z242" s="16" t="str" cm="1">
        <f t="array" ref="Z242">_xlfn.IFS(M242=5, "Highly Satisfied", M242&gt;=4, "Very Satisfied", M242&gt;=3, "Satisfied", M242&gt;=2, "Neutral", M242&lt;2, "Dissatisfied")</f>
        <v>Neutral</v>
      </c>
      <c r="AA242" s="16" t="str">
        <f t="shared" si="39"/>
        <v>High Value</v>
      </c>
      <c r="AB242" s="16" t="str" cm="1">
        <f t="array" ref="AB242">_xlfn.IFS(OR(C242="Zara", C242="Mango"), "Luxury Brand", OR(C242="Gap", C242="Forever21"), "Budget Brand", TRUE, "Mid-Market")</f>
        <v>Budget Brand</v>
      </c>
    </row>
    <row r="243" spans="1:28" x14ac:dyDescent="0.35">
      <c r="A243" t="s">
        <v>294</v>
      </c>
      <c r="B243" t="s">
        <v>40</v>
      </c>
      <c r="C243" t="s">
        <v>73</v>
      </c>
      <c r="D243" t="s">
        <v>32</v>
      </c>
      <c r="E243" t="s">
        <v>47</v>
      </c>
      <c r="F243" t="s">
        <v>44</v>
      </c>
      <c r="G243" s="4">
        <v>169.68</v>
      </c>
      <c r="H243">
        <v>41.7</v>
      </c>
      <c r="I243" s="3">
        <v>98.92</v>
      </c>
      <c r="J243" s="1">
        <v>45875</v>
      </c>
      <c r="K243">
        <v>43</v>
      </c>
      <c r="L243">
        <v>4.5999999999999996</v>
      </c>
      <c r="M243">
        <f t="shared" si="30"/>
        <v>4.5999999999999996</v>
      </c>
      <c r="N243" t="b">
        <v>0</v>
      </c>
      <c r="O243" t="s">
        <v>2229</v>
      </c>
      <c r="P243" t="str">
        <f t="shared" si="31"/>
        <v>No Return</v>
      </c>
      <c r="Q243" s="4">
        <f t="shared" si="32"/>
        <v>4253.7079199999998</v>
      </c>
      <c r="R243">
        <f t="shared" si="33"/>
        <v>2025</v>
      </c>
      <c r="S243" s="4" t="str">
        <f t="shared" si="34"/>
        <v>August</v>
      </c>
      <c r="T243" s="17">
        <f t="shared" si="35"/>
        <v>70.756560000000007</v>
      </c>
      <c r="U243" s="17">
        <f t="shared" si="36"/>
        <v>98.923439999999999</v>
      </c>
      <c r="V243" s="16">
        <f t="shared" si="37"/>
        <v>0</v>
      </c>
      <c r="W243" s="16" t="str">
        <f t="shared" si="38"/>
        <v>XXL</v>
      </c>
      <c r="X243" s="16" t="str" cm="1">
        <f t="array" ref="X243">_xlfn.IFS(K243 &lt; 10, "Need to Restock", K243 &lt; 20, "Low Stock", K243 &lt; 30, "Stock OK", K243 &gt;= 30, "High Stock")</f>
        <v>High Stock</v>
      </c>
      <c r="Y243" s="16" t="str" cm="1">
        <f t="array" ref="Y243">_xlfn.IFS(K243 &lt;= 15, "Fast Moving", K243 &lt;= 35, "Moderate Moving", K243 &gt; 35, "Slow Moving")</f>
        <v>Slow Moving</v>
      </c>
      <c r="Z243" s="16" t="str" cm="1">
        <f t="array" ref="Z243">_xlfn.IFS(M243=5, "Highly Satisfied", M243&gt;=4, "Very Satisfied", M243&gt;=3, "Satisfied", M243&gt;=2, "Neutral", M243&lt;2, "Dissatisfied")</f>
        <v>Very Satisfied</v>
      </c>
      <c r="AA243" s="16" t="str">
        <f t="shared" si="39"/>
        <v>High Value</v>
      </c>
      <c r="AB243" s="16" t="str" cm="1">
        <f t="array" ref="AB243">_xlfn.IFS(OR(C243="Zara", C243="Mango"), "Luxury Brand", OR(C243="Gap", C243="Forever21"), "Budget Brand", TRUE, "Mid-Market")</f>
        <v>Budget Brand</v>
      </c>
    </row>
    <row r="244" spans="1:28" x14ac:dyDescent="0.35">
      <c r="A244" t="s">
        <v>295</v>
      </c>
      <c r="B244" t="s">
        <v>25</v>
      </c>
      <c r="C244" t="s">
        <v>73</v>
      </c>
      <c r="D244" t="s">
        <v>21</v>
      </c>
      <c r="E244" t="s">
        <v>2229</v>
      </c>
      <c r="F244" t="s">
        <v>64</v>
      </c>
      <c r="G244" s="4">
        <v>52.45</v>
      </c>
      <c r="H244">
        <v>0</v>
      </c>
      <c r="I244" s="3">
        <v>52.45</v>
      </c>
      <c r="J244" s="1">
        <v>45875</v>
      </c>
      <c r="K244">
        <v>34</v>
      </c>
      <c r="L244">
        <v>2.1</v>
      </c>
      <c r="M244">
        <f t="shared" si="30"/>
        <v>2.1</v>
      </c>
      <c r="N244" t="b">
        <v>0</v>
      </c>
      <c r="O244" t="s">
        <v>2229</v>
      </c>
      <c r="P244" t="str">
        <f t="shared" si="31"/>
        <v>No Return</v>
      </c>
      <c r="Q244" s="4">
        <f t="shared" si="32"/>
        <v>1783.3000000000002</v>
      </c>
      <c r="R244">
        <f t="shared" si="33"/>
        <v>2025</v>
      </c>
      <c r="S244" s="4" t="str">
        <f t="shared" si="34"/>
        <v>August</v>
      </c>
      <c r="T244" s="17">
        <f t="shared" si="35"/>
        <v>0</v>
      </c>
      <c r="U244" s="17">
        <f t="shared" si="36"/>
        <v>52.45</v>
      </c>
      <c r="V244" s="16">
        <f t="shared" si="37"/>
        <v>0</v>
      </c>
      <c r="W244" s="16" t="str">
        <f t="shared" si="38"/>
        <v>No Size</v>
      </c>
      <c r="X244" s="16" t="str" cm="1">
        <f t="array" ref="X244">_xlfn.IFS(K244 &lt; 10, "Need to Restock", K244 &lt; 20, "Low Stock", K244 &lt; 30, "Stock OK", K244 &gt;= 30, "High Stock")</f>
        <v>High Stock</v>
      </c>
      <c r="Y244" s="16" t="str" cm="1">
        <f t="array" ref="Y244">_xlfn.IFS(K244 &lt;= 15, "Fast Moving", K244 &lt;= 35, "Moderate Moving", K244 &gt; 35, "Slow Moving")</f>
        <v>Moderate Moving</v>
      </c>
      <c r="Z244" s="16" t="str" cm="1">
        <f t="array" ref="Z244">_xlfn.IFS(M244=5, "Highly Satisfied", M244&gt;=4, "Very Satisfied", M244&gt;=3, "Satisfied", M244&gt;=2, "Neutral", M244&lt;2, "Dissatisfied")</f>
        <v>Neutral</v>
      </c>
      <c r="AA244" s="16" t="str">
        <f t="shared" si="39"/>
        <v>Cheap Value</v>
      </c>
      <c r="AB244" s="16" t="str" cm="1">
        <f t="array" ref="AB244">_xlfn.IFS(OR(C244="Zara", C244="Mango"), "Luxury Brand", OR(C244="Gap", C244="Forever21"), "Budget Brand", TRUE, "Mid-Market")</f>
        <v>Budget Brand</v>
      </c>
    </row>
    <row r="245" spans="1:28" x14ac:dyDescent="0.35">
      <c r="A245" t="s">
        <v>296</v>
      </c>
      <c r="B245" t="s">
        <v>28</v>
      </c>
      <c r="C245" t="s">
        <v>20</v>
      </c>
      <c r="D245" t="s">
        <v>60</v>
      </c>
      <c r="E245" t="s">
        <v>47</v>
      </c>
      <c r="F245" t="s">
        <v>23</v>
      </c>
      <c r="G245" s="4">
        <v>153.85</v>
      </c>
      <c r="H245">
        <v>47.6</v>
      </c>
      <c r="I245" s="3">
        <v>80.62</v>
      </c>
      <c r="J245" s="1">
        <v>45875</v>
      </c>
      <c r="K245">
        <v>12</v>
      </c>
      <c r="L245">
        <v>3.1</v>
      </c>
      <c r="M245">
        <f t="shared" si="30"/>
        <v>3.1</v>
      </c>
      <c r="N245" t="b">
        <v>0</v>
      </c>
      <c r="O245" t="s">
        <v>2229</v>
      </c>
      <c r="P245" t="str">
        <f t="shared" si="31"/>
        <v>No Return</v>
      </c>
      <c r="Q245" s="4">
        <f t="shared" si="32"/>
        <v>967.40880000000004</v>
      </c>
      <c r="R245">
        <f t="shared" si="33"/>
        <v>2025</v>
      </c>
      <c r="S245" s="4" t="str">
        <f t="shared" si="34"/>
        <v>August</v>
      </c>
      <c r="T245" s="17">
        <f t="shared" si="35"/>
        <v>73.232600000000005</v>
      </c>
      <c r="U245" s="17">
        <f t="shared" si="36"/>
        <v>80.617400000000004</v>
      </c>
      <c r="V245" s="16">
        <f t="shared" si="37"/>
        <v>0</v>
      </c>
      <c r="W245" s="16" t="str">
        <f t="shared" si="38"/>
        <v>XXL</v>
      </c>
      <c r="X245" s="16" t="str" cm="1">
        <f t="array" ref="X245">_xlfn.IFS(K245 &lt; 10, "Need to Restock", K245 &lt; 20, "Low Stock", K245 &lt; 30, "Stock OK", K245 &gt;= 30, "High Stock")</f>
        <v>Low Stock</v>
      </c>
      <c r="Y245" s="16" t="str" cm="1">
        <f t="array" ref="Y245">_xlfn.IFS(K245 &lt;= 15, "Fast Moving", K245 &lt;= 35, "Moderate Moving", K245 &gt; 35, "Slow Moving")</f>
        <v>Fast Moving</v>
      </c>
      <c r="Z245" s="16" t="str" cm="1">
        <f t="array" ref="Z245">_xlfn.IFS(M245=5, "Highly Satisfied", M245&gt;=4, "Very Satisfied", M245&gt;=3, "Satisfied", M245&gt;=2, "Neutral", M245&lt;2, "Dissatisfied")</f>
        <v>Satisfied</v>
      </c>
      <c r="AA245" s="16" t="str">
        <f t="shared" si="39"/>
        <v>High Value</v>
      </c>
      <c r="AB245" s="16" t="str" cm="1">
        <f t="array" ref="AB245">_xlfn.IFS(OR(C245="Zara", C245="Mango"), "Luxury Brand", OR(C245="Gap", C245="Forever21"), "Budget Brand", TRUE, "Mid-Market")</f>
        <v>Mid-Market</v>
      </c>
    </row>
    <row r="246" spans="1:28" x14ac:dyDescent="0.35">
      <c r="A246" t="s">
        <v>297</v>
      </c>
      <c r="B246" t="s">
        <v>36</v>
      </c>
      <c r="C246" t="s">
        <v>41</v>
      </c>
      <c r="D246" t="s">
        <v>32</v>
      </c>
      <c r="E246" t="s">
        <v>56</v>
      </c>
      <c r="F246" t="s">
        <v>68</v>
      </c>
      <c r="G246" s="4">
        <v>32.700000000000003</v>
      </c>
      <c r="H246">
        <v>50.5</v>
      </c>
      <c r="I246" s="3">
        <v>16.190000000000001</v>
      </c>
      <c r="J246" s="1">
        <v>45875</v>
      </c>
      <c r="K246">
        <v>46</v>
      </c>
      <c r="L246">
        <v>1.3</v>
      </c>
      <c r="M246">
        <f t="shared" si="30"/>
        <v>1.3</v>
      </c>
      <c r="N246" t="b">
        <v>0</v>
      </c>
      <c r="O246" t="s">
        <v>2229</v>
      </c>
      <c r="P246" t="str">
        <f t="shared" si="31"/>
        <v>No Return</v>
      </c>
      <c r="Q246" s="4">
        <f t="shared" si="32"/>
        <v>744.57900000000006</v>
      </c>
      <c r="R246">
        <f t="shared" si="33"/>
        <v>2025</v>
      </c>
      <c r="S246" s="4" t="str">
        <f t="shared" si="34"/>
        <v>August</v>
      </c>
      <c r="T246" s="17">
        <f t="shared" si="35"/>
        <v>16.513500000000001</v>
      </c>
      <c r="U246" s="17">
        <f t="shared" si="36"/>
        <v>16.186500000000002</v>
      </c>
      <c r="V246" s="16">
        <f t="shared" si="37"/>
        <v>0</v>
      </c>
      <c r="W246" s="16" t="str">
        <f t="shared" si="38"/>
        <v>M</v>
      </c>
      <c r="X246" s="16" t="str" cm="1">
        <f t="array" ref="X246">_xlfn.IFS(K246 &lt; 10, "Need to Restock", K246 &lt; 20, "Low Stock", K246 &lt; 30, "Stock OK", K246 &gt;= 30, "High Stock")</f>
        <v>High Stock</v>
      </c>
      <c r="Y246" s="16" t="str" cm="1">
        <f t="array" ref="Y246">_xlfn.IFS(K246 &lt;= 15, "Fast Moving", K246 &lt;= 35, "Moderate Moving", K246 &gt; 35, "Slow Moving")</f>
        <v>Slow Moving</v>
      </c>
      <c r="Z246" s="16" t="str" cm="1">
        <f t="array" ref="Z246">_xlfn.IFS(M246=5, "Highly Satisfied", M246&gt;=4, "Very Satisfied", M246&gt;=3, "Satisfied", M246&gt;=2, "Neutral", M246&lt;2, "Dissatisfied")</f>
        <v>Dissatisfied</v>
      </c>
      <c r="AA246" s="16" t="str">
        <f t="shared" si="39"/>
        <v>Cheap Value</v>
      </c>
      <c r="AB246" s="16" t="str" cm="1">
        <f t="array" ref="AB246">_xlfn.IFS(OR(C246="Zara", C246="Mango"), "Luxury Brand", OR(C246="Gap", C246="Forever21"), "Budget Brand", TRUE, "Mid-Market")</f>
        <v>Luxury Brand</v>
      </c>
    </row>
    <row r="247" spans="1:28" x14ac:dyDescent="0.35">
      <c r="A247" t="s">
        <v>298</v>
      </c>
      <c r="B247" t="s">
        <v>13</v>
      </c>
      <c r="C247" t="s">
        <v>20</v>
      </c>
      <c r="D247" t="s">
        <v>32</v>
      </c>
      <c r="E247" t="s">
        <v>22</v>
      </c>
      <c r="F247" t="s">
        <v>62</v>
      </c>
      <c r="G247" s="4">
        <v>104.27</v>
      </c>
      <c r="H247">
        <v>54.6</v>
      </c>
      <c r="I247" s="3">
        <v>47.34</v>
      </c>
      <c r="J247" s="1">
        <v>45875</v>
      </c>
      <c r="K247">
        <v>42</v>
      </c>
      <c r="L247">
        <v>4.2</v>
      </c>
      <c r="M247">
        <f t="shared" si="30"/>
        <v>4.2</v>
      </c>
      <c r="N247" t="b">
        <v>0</v>
      </c>
      <c r="O247" t="s">
        <v>2229</v>
      </c>
      <c r="P247" t="str">
        <f t="shared" si="31"/>
        <v>No Return</v>
      </c>
      <c r="Q247" s="4">
        <f t="shared" si="32"/>
        <v>1988.2203599999998</v>
      </c>
      <c r="R247">
        <f t="shared" si="33"/>
        <v>2025</v>
      </c>
      <c r="S247" s="4" t="str">
        <f t="shared" si="34"/>
        <v>August</v>
      </c>
      <c r="T247" s="17">
        <f t="shared" si="35"/>
        <v>56.931420000000003</v>
      </c>
      <c r="U247" s="17">
        <f t="shared" si="36"/>
        <v>47.338579999999993</v>
      </c>
      <c r="V247" s="16">
        <f t="shared" si="37"/>
        <v>0</v>
      </c>
      <c r="W247" s="16" t="str">
        <f t="shared" si="38"/>
        <v>L</v>
      </c>
      <c r="X247" s="16" t="str" cm="1">
        <f t="array" ref="X247">_xlfn.IFS(K247 &lt; 10, "Need to Restock", K247 &lt; 20, "Low Stock", K247 &lt; 30, "Stock OK", K247 &gt;= 30, "High Stock")</f>
        <v>High Stock</v>
      </c>
      <c r="Y247" s="16" t="str" cm="1">
        <f t="array" ref="Y247">_xlfn.IFS(K247 &lt;= 15, "Fast Moving", K247 &lt;= 35, "Moderate Moving", K247 &gt; 35, "Slow Moving")</f>
        <v>Slow Moving</v>
      </c>
      <c r="Z247" s="16" t="str" cm="1">
        <f t="array" ref="Z247">_xlfn.IFS(M247=5, "Highly Satisfied", M247&gt;=4, "Very Satisfied", M247&gt;=3, "Satisfied", M247&gt;=2, "Neutral", M247&lt;2, "Dissatisfied")</f>
        <v>Very Satisfied</v>
      </c>
      <c r="AA247" s="16" t="str">
        <f t="shared" si="39"/>
        <v>Cheap Value</v>
      </c>
      <c r="AB247" s="16" t="str" cm="1">
        <f t="array" ref="AB247">_xlfn.IFS(OR(C247="Zara", C247="Mango"), "Luxury Brand", OR(C247="Gap", C247="Forever21"), "Budget Brand", TRUE, "Mid-Market")</f>
        <v>Mid-Market</v>
      </c>
    </row>
    <row r="248" spans="1:28" x14ac:dyDescent="0.35">
      <c r="A248" t="s">
        <v>299</v>
      </c>
      <c r="B248" t="s">
        <v>40</v>
      </c>
      <c r="C248" t="s">
        <v>73</v>
      </c>
      <c r="D248" t="s">
        <v>60</v>
      </c>
      <c r="E248" t="s">
        <v>56</v>
      </c>
      <c r="F248" t="s">
        <v>38</v>
      </c>
      <c r="G248" s="4">
        <v>80.040000000000006</v>
      </c>
      <c r="H248">
        <v>50.9</v>
      </c>
      <c r="I248" s="3">
        <v>39.299999999999997</v>
      </c>
      <c r="J248" s="1">
        <v>45875</v>
      </c>
      <c r="K248">
        <v>45</v>
      </c>
      <c r="L248" t="s">
        <v>2229</v>
      </c>
      <c r="M248">
        <f t="shared" si="30"/>
        <v>3</v>
      </c>
      <c r="N248" t="b">
        <v>0</v>
      </c>
      <c r="O248" t="s">
        <v>2229</v>
      </c>
      <c r="P248" t="str">
        <f t="shared" si="31"/>
        <v>No Return</v>
      </c>
      <c r="Q248" s="4">
        <f t="shared" si="32"/>
        <v>1768.4838000000002</v>
      </c>
      <c r="R248">
        <f t="shared" si="33"/>
        <v>2025</v>
      </c>
      <c r="S248" s="4" t="str">
        <f t="shared" si="34"/>
        <v>August</v>
      </c>
      <c r="T248" s="17">
        <f t="shared" si="35"/>
        <v>40.740360000000003</v>
      </c>
      <c r="U248" s="17">
        <f t="shared" si="36"/>
        <v>39.299640000000004</v>
      </c>
      <c r="V248" s="16">
        <f t="shared" si="37"/>
        <v>0</v>
      </c>
      <c r="W248" s="16" t="str">
        <f t="shared" si="38"/>
        <v>M</v>
      </c>
      <c r="X248" s="16" t="str" cm="1">
        <f t="array" ref="X248">_xlfn.IFS(K248 &lt; 10, "Need to Restock", K248 &lt; 20, "Low Stock", K248 &lt; 30, "Stock OK", K248 &gt;= 30, "High Stock")</f>
        <v>High Stock</v>
      </c>
      <c r="Y248" s="16" t="str" cm="1">
        <f t="array" ref="Y248">_xlfn.IFS(K248 &lt;= 15, "Fast Moving", K248 &lt;= 35, "Moderate Moving", K248 &gt; 35, "Slow Moving")</f>
        <v>Slow Moving</v>
      </c>
      <c r="Z248" s="16" t="str" cm="1">
        <f t="array" ref="Z248">_xlfn.IFS(M248=5, "Highly Satisfied", M248&gt;=4, "Very Satisfied", M248&gt;=3, "Satisfied", M248&gt;=2, "Neutral", M248&lt;2, "Dissatisfied")</f>
        <v>Satisfied</v>
      </c>
      <c r="AA248" s="16" t="str">
        <f t="shared" si="39"/>
        <v>Cheap Value</v>
      </c>
      <c r="AB248" s="16" t="str" cm="1">
        <f t="array" ref="AB248">_xlfn.IFS(OR(C248="Zara", C248="Mango"), "Luxury Brand", OR(C248="Gap", C248="Forever21"), "Budget Brand", TRUE, "Mid-Market")</f>
        <v>Budget Brand</v>
      </c>
    </row>
    <row r="249" spans="1:28" x14ac:dyDescent="0.35">
      <c r="A249" t="s">
        <v>300</v>
      </c>
      <c r="B249" t="s">
        <v>36</v>
      </c>
      <c r="C249" t="s">
        <v>30</v>
      </c>
      <c r="D249" t="s">
        <v>15</v>
      </c>
      <c r="E249" t="s">
        <v>56</v>
      </c>
      <c r="F249" t="s">
        <v>26</v>
      </c>
      <c r="G249" s="4">
        <v>72.069999999999993</v>
      </c>
      <c r="H249">
        <v>0</v>
      </c>
      <c r="I249" s="3">
        <v>72.069999999999993</v>
      </c>
      <c r="J249" s="1">
        <v>45785</v>
      </c>
      <c r="K249">
        <v>20</v>
      </c>
      <c r="L249" t="s">
        <v>2229</v>
      </c>
      <c r="M249">
        <f t="shared" si="30"/>
        <v>3</v>
      </c>
      <c r="N249" t="b">
        <v>1</v>
      </c>
      <c r="O249" t="s">
        <v>34</v>
      </c>
      <c r="P249" t="str">
        <f t="shared" si="31"/>
        <v>Color Mismatch</v>
      </c>
      <c r="Q249" s="4">
        <f t="shared" si="32"/>
        <v>1441.3999999999999</v>
      </c>
      <c r="R249">
        <f t="shared" si="33"/>
        <v>2025</v>
      </c>
      <c r="S249" s="4" t="str">
        <f t="shared" si="34"/>
        <v>May</v>
      </c>
      <c r="T249" s="17">
        <f t="shared" si="35"/>
        <v>0</v>
      </c>
      <c r="U249" s="17">
        <f t="shared" si="36"/>
        <v>72.069999999999993</v>
      </c>
      <c r="V249" s="16">
        <f t="shared" si="37"/>
        <v>1</v>
      </c>
      <c r="W249" s="16" t="str">
        <f t="shared" si="38"/>
        <v>M</v>
      </c>
      <c r="X249" s="16" t="str" cm="1">
        <f t="array" ref="X249">_xlfn.IFS(K249 &lt; 10, "Need to Restock", K249 &lt; 20, "Low Stock", K249 &lt; 30, "Stock OK", K249 &gt;= 30, "High Stock")</f>
        <v>Stock OK</v>
      </c>
      <c r="Y249" s="16" t="str" cm="1">
        <f t="array" ref="Y249">_xlfn.IFS(K249 &lt;= 15, "Fast Moving", K249 &lt;= 35, "Moderate Moving", K249 &gt; 35, "Slow Moving")</f>
        <v>Moderate Moving</v>
      </c>
      <c r="Z249" s="16" t="str" cm="1">
        <f t="array" ref="Z249">_xlfn.IFS(M249=5, "Highly Satisfied", M249&gt;=4, "Very Satisfied", M249&gt;=3, "Satisfied", M249&gt;=2, "Neutral", M249&lt;2, "Dissatisfied")</f>
        <v>Satisfied</v>
      </c>
      <c r="AA249" s="16" t="str">
        <f t="shared" si="39"/>
        <v>Cheap Value</v>
      </c>
      <c r="AB249" s="16" t="str" cm="1">
        <f t="array" ref="AB249">_xlfn.IFS(OR(C249="Zara", C249="Mango"), "Luxury Brand", OR(C249="Gap", C249="Forever21"), "Budget Brand", TRUE, "Mid-Market")</f>
        <v>Mid-Market</v>
      </c>
    </row>
    <row r="250" spans="1:28" x14ac:dyDescent="0.35">
      <c r="A250" t="s">
        <v>301</v>
      </c>
      <c r="B250" t="s">
        <v>13</v>
      </c>
      <c r="C250" t="s">
        <v>14</v>
      </c>
      <c r="D250" t="s">
        <v>32</v>
      </c>
      <c r="E250" t="s">
        <v>56</v>
      </c>
      <c r="F250" t="s">
        <v>44</v>
      </c>
      <c r="G250" s="4">
        <v>220.99</v>
      </c>
      <c r="H250">
        <v>0</v>
      </c>
      <c r="I250" s="3">
        <v>220.99</v>
      </c>
      <c r="J250" s="1">
        <v>45875</v>
      </c>
      <c r="K250">
        <v>42</v>
      </c>
      <c r="L250">
        <v>3.6</v>
      </c>
      <c r="M250">
        <f t="shared" si="30"/>
        <v>3.6</v>
      </c>
      <c r="N250" t="b">
        <v>0</v>
      </c>
      <c r="O250" t="s">
        <v>2229</v>
      </c>
      <c r="P250" t="str">
        <f t="shared" si="31"/>
        <v>No Return</v>
      </c>
      <c r="Q250" s="4">
        <f t="shared" si="32"/>
        <v>9281.58</v>
      </c>
      <c r="R250">
        <f t="shared" si="33"/>
        <v>2025</v>
      </c>
      <c r="S250" s="4" t="str">
        <f t="shared" si="34"/>
        <v>August</v>
      </c>
      <c r="T250" s="17">
        <f t="shared" si="35"/>
        <v>0</v>
      </c>
      <c r="U250" s="17">
        <f t="shared" si="36"/>
        <v>220.99</v>
      </c>
      <c r="V250" s="16">
        <f t="shared" si="37"/>
        <v>0</v>
      </c>
      <c r="W250" s="16" t="str">
        <f t="shared" si="38"/>
        <v>M</v>
      </c>
      <c r="X250" s="16" t="str" cm="1">
        <f t="array" ref="X250">_xlfn.IFS(K250 &lt; 10, "Need to Restock", K250 &lt; 20, "Low Stock", K250 &lt; 30, "Stock OK", K250 &gt;= 30, "High Stock")</f>
        <v>High Stock</v>
      </c>
      <c r="Y250" s="16" t="str" cm="1">
        <f t="array" ref="Y250">_xlfn.IFS(K250 &lt;= 15, "Fast Moving", K250 &lt;= 35, "Moderate Moving", K250 &gt; 35, "Slow Moving")</f>
        <v>Slow Moving</v>
      </c>
      <c r="Z250" s="16" t="str" cm="1">
        <f t="array" ref="Z250">_xlfn.IFS(M250=5, "Highly Satisfied", M250&gt;=4, "Very Satisfied", M250&gt;=3, "Satisfied", M250&gt;=2, "Neutral", M250&lt;2, "Dissatisfied")</f>
        <v>Satisfied</v>
      </c>
      <c r="AA250" s="16" t="str">
        <f t="shared" si="39"/>
        <v>High Value</v>
      </c>
      <c r="AB250" s="16" t="str" cm="1">
        <f t="array" ref="AB250">_xlfn.IFS(OR(C250="Zara", C250="Mango"), "Luxury Brand", OR(C250="Gap", C250="Forever21"), "Budget Brand", TRUE, "Mid-Market")</f>
        <v>Luxury Brand</v>
      </c>
    </row>
    <row r="251" spans="1:28" x14ac:dyDescent="0.35">
      <c r="A251" t="s">
        <v>302</v>
      </c>
      <c r="B251" t="s">
        <v>13</v>
      </c>
      <c r="C251" t="s">
        <v>20</v>
      </c>
      <c r="D251" t="s">
        <v>32</v>
      </c>
      <c r="E251" t="s">
        <v>53</v>
      </c>
      <c r="F251" t="s">
        <v>26</v>
      </c>
      <c r="G251" s="4">
        <v>117.36</v>
      </c>
      <c r="H251">
        <v>14.6</v>
      </c>
      <c r="I251" s="3">
        <v>100.23</v>
      </c>
      <c r="J251" s="1">
        <v>45875</v>
      </c>
      <c r="K251">
        <v>33</v>
      </c>
      <c r="L251" t="s">
        <v>2229</v>
      </c>
      <c r="M251">
        <f t="shared" si="30"/>
        <v>3</v>
      </c>
      <c r="N251" t="b">
        <v>1</v>
      </c>
      <c r="O251" t="s">
        <v>71</v>
      </c>
      <c r="P251" t="str">
        <f t="shared" si="31"/>
        <v>Size Issue</v>
      </c>
      <c r="Q251" s="4">
        <f t="shared" si="32"/>
        <v>3307.4395199999999</v>
      </c>
      <c r="R251">
        <f t="shared" si="33"/>
        <v>2025</v>
      </c>
      <c r="S251" s="4" t="str">
        <f t="shared" si="34"/>
        <v>August</v>
      </c>
      <c r="T251" s="17">
        <f t="shared" si="35"/>
        <v>17.13456</v>
      </c>
      <c r="U251" s="17">
        <f t="shared" si="36"/>
        <v>100.22543999999999</v>
      </c>
      <c r="V251" s="16">
        <f t="shared" si="37"/>
        <v>1</v>
      </c>
      <c r="W251" s="16" t="str">
        <f t="shared" si="38"/>
        <v>XS</v>
      </c>
      <c r="X251" s="16" t="str" cm="1">
        <f t="array" ref="X251">_xlfn.IFS(K251 &lt; 10, "Need to Restock", K251 &lt; 20, "Low Stock", K251 &lt; 30, "Stock OK", K251 &gt;= 30, "High Stock")</f>
        <v>High Stock</v>
      </c>
      <c r="Y251" s="16" t="str" cm="1">
        <f t="array" ref="Y251">_xlfn.IFS(K251 &lt;= 15, "Fast Moving", K251 &lt;= 35, "Moderate Moving", K251 &gt; 35, "Slow Moving")</f>
        <v>Moderate Moving</v>
      </c>
      <c r="Z251" s="16" t="str" cm="1">
        <f t="array" ref="Z251">_xlfn.IFS(M251=5, "Highly Satisfied", M251&gt;=4, "Very Satisfied", M251&gt;=3, "Satisfied", M251&gt;=2, "Neutral", M251&lt;2, "Dissatisfied")</f>
        <v>Satisfied</v>
      </c>
      <c r="AA251" s="16" t="str">
        <f t="shared" si="39"/>
        <v>High Value</v>
      </c>
      <c r="AB251" s="16" t="str" cm="1">
        <f t="array" ref="AB251">_xlfn.IFS(OR(C251="Zara", C251="Mango"), "Luxury Brand", OR(C251="Gap", C251="Forever21"), "Budget Brand", TRUE, "Mid-Market")</f>
        <v>Mid-Market</v>
      </c>
    </row>
    <row r="252" spans="1:28" x14ac:dyDescent="0.35">
      <c r="A252" t="s">
        <v>303</v>
      </c>
      <c r="B252" t="s">
        <v>13</v>
      </c>
      <c r="C252" t="s">
        <v>30</v>
      </c>
      <c r="D252" t="s">
        <v>15</v>
      </c>
      <c r="E252" t="s">
        <v>22</v>
      </c>
      <c r="F252" t="s">
        <v>62</v>
      </c>
      <c r="G252" s="4">
        <v>198.76</v>
      </c>
      <c r="H252">
        <v>48.8</v>
      </c>
      <c r="I252" s="3">
        <v>101.77</v>
      </c>
      <c r="J252" s="1">
        <v>45773</v>
      </c>
      <c r="K252">
        <v>36</v>
      </c>
      <c r="L252">
        <v>3</v>
      </c>
      <c r="M252">
        <f t="shared" si="30"/>
        <v>3</v>
      </c>
      <c r="N252" t="b">
        <v>0</v>
      </c>
      <c r="O252" t="s">
        <v>2229</v>
      </c>
      <c r="P252" t="str">
        <f t="shared" si="31"/>
        <v>No Return</v>
      </c>
      <c r="Q252" s="4">
        <f t="shared" si="32"/>
        <v>3663.54432</v>
      </c>
      <c r="R252">
        <f t="shared" si="33"/>
        <v>2025</v>
      </c>
      <c r="S252" s="4" t="str">
        <f t="shared" si="34"/>
        <v>April</v>
      </c>
      <c r="T252" s="17">
        <f t="shared" si="35"/>
        <v>96.994879999999995</v>
      </c>
      <c r="U252" s="17">
        <f t="shared" si="36"/>
        <v>101.76512</v>
      </c>
      <c r="V252" s="16">
        <f t="shared" si="37"/>
        <v>0</v>
      </c>
      <c r="W252" s="16" t="str">
        <f t="shared" si="38"/>
        <v>L</v>
      </c>
      <c r="X252" s="16" t="str" cm="1">
        <f t="array" ref="X252">_xlfn.IFS(K252 &lt; 10, "Need to Restock", K252 &lt; 20, "Low Stock", K252 &lt; 30, "Stock OK", K252 &gt;= 30, "High Stock")</f>
        <v>High Stock</v>
      </c>
      <c r="Y252" s="16" t="str" cm="1">
        <f t="array" ref="Y252">_xlfn.IFS(K252 &lt;= 15, "Fast Moving", K252 &lt;= 35, "Moderate Moving", K252 &gt; 35, "Slow Moving")</f>
        <v>Slow Moving</v>
      </c>
      <c r="Z252" s="16" t="str" cm="1">
        <f t="array" ref="Z252">_xlfn.IFS(M252=5, "Highly Satisfied", M252&gt;=4, "Very Satisfied", M252&gt;=3, "Satisfied", M252&gt;=2, "Neutral", M252&lt;2, "Dissatisfied")</f>
        <v>Satisfied</v>
      </c>
      <c r="AA252" s="16" t="str">
        <f t="shared" si="39"/>
        <v>High Value</v>
      </c>
      <c r="AB252" s="16" t="str" cm="1">
        <f t="array" ref="AB252">_xlfn.IFS(OR(C252="Zara", C252="Mango"), "Luxury Brand", OR(C252="Gap", C252="Forever21"), "Budget Brand", TRUE, "Mid-Market")</f>
        <v>Mid-Market</v>
      </c>
    </row>
    <row r="253" spans="1:28" x14ac:dyDescent="0.35">
      <c r="A253" t="s">
        <v>304</v>
      </c>
      <c r="B253" t="s">
        <v>13</v>
      </c>
      <c r="C253" t="s">
        <v>46</v>
      </c>
      <c r="D253" t="s">
        <v>32</v>
      </c>
      <c r="E253" t="s">
        <v>22</v>
      </c>
      <c r="F253" t="s">
        <v>26</v>
      </c>
      <c r="G253" s="4">
        <v>121.03</v>
      </c>
      <c r="H253">
        <v>0</v>
      </c>
      <c r="I253" s="3">
        <v>121.03</v>
      </c>
      <c r="J253" s="1">
        <v>45875</v>
      </c>
      <c r="K253">
        <v>14</v>
      </c>
      <c r="L253">
        <v>1.6</v>
      </c>
      <c r="M253">
        <f t="shared" si="30"/>
        <v>1.6</v>
      </c>
      <c r="N253" t="b">
        <v>1</v>
      </c>
      <c r="O253" t="s">
        <v>113</v>
      </c>
      <c r="P253" t="str">
        <f t="shared" si="31"/>
        <v>Changed Mind</v>
      </c>
      <c r="Q253" s="4">
        <f t="shared" si="32"/>
        <v>1694.42</v>
      </c>
      <c r="R253">
        <f t="shared" si="33"/>
        <v>2025</v>
      </c>
      <c r="S253" s="4" t="str">
        <f t="shared" si="34"/>
        <v>August</v>
      </c>
      <c r="T253" s="17">
        <f t="shared" si="35"/>
        <v>0</v>
      </c>
      <c r="U253" s="17">
        <f t="shared" si="36"/>
        <v>121.03</v>
      </c>
      <c r="V253" s="16">
        <f t="shared" si="37"/>
        <v>1</v>
      </c>
      <c r="W253" s="16" t="str">
        <f t="shared" si="38"/>
        <v>L</v>
      </c>
      <c r="X253" s="16" t="str" cm="1">
        <f t="array" ref="X253">_xlfn.IFS(K253 &lt; 10, "Need to Restock", K253 &lt; 20, "Low Stock", K253 &lt; 30, "Stock OK", K253 &gt;= 30, "High Stock")</f>
        <v>Low Stock</v>
      </c>
      <c r="Y253" s="16" t="str" cm="1">
        <f t="array" ref="Y253">_xlfn.IFS(K253 &lt;= 15, "Fast Moving", K253 &lt;= 35, "Moderate Moving", K253 &gt; 35, "Slow Moving")</f>
        <v>Fast Moving</v>
      </c>
      <c r="Z253" s="16" t="str" cm="1">
        <f t="array" ref="Z253">_xlfn.IFS(M253=5, "Highly Satisfied", M253&gt;=4, "Very Satisfied", M253&gt;=3, "Satisfied", M253&gt;=2, "Neutral", M253&lt;2, "Dissatisfied")</f>
        <v>Dissatisfied</v>
      </c>
      <c r="AA253" s="16" t="str">
        <f t="shared" si="39"/>
        <v>High Value</v>
      </c>
      <c r="AB253" s="16" t="str" cm="1">
        <f t="array" ref="AB253">_xlfn.IFS(OR(C253="Zara", C253="Mango"), "Luxury Brand", OR(C253="Gap", C253="Forever21"), "Budget Brand", TRUE, "Mid-Market")</f>
        <v>Mid-Market</v>
      </c>
    </row>
    <row r="254" spans="1:28" x14ac:dyDescent="0.35">
      <c r="A254" t="s">
        <v>305</v>
      </c>
      <c r="B254" t="s">
        <v>19</v>
      </c>
      <c r="C254" t="s">
        <v>46</v>
      </c>
      <c r="D254" t="s">
        <v>32</v>
      </c>
      <c r="E254" t="s">
        <v>22</v>
      </c>
      <c r="F254" t="s">
        <v>33</v>
      </c>
      <c r="G254" s="4">
        <v>88.62</v>
      </c>
      <c r="H254">
        <v>0</v>
      </c>
      <c r="I254" s="3">
        <v>88.62</v>
      </c>
      <c r="J254" s="1">
        <v>45875</v>
      </c>
      <c r="K254">
        <v>48</v>
      </c>
      <c r="L254">
        <v>2.4</v>
      </c>
      <c r="M254">
        <f t="shared" si="30"/>
        <v>2.4</v>
      </c>
      <c r="N254" t="b">
        <v>0</v>
      </c>
      <c r="O254" t="s">
        <v>2229</v>
      </c>
      <c r="P254" t="str">
        <f t="shared" si="31"/>
        <v>No Return</v>
      </c>
      <c r="Q254" s="4">
        <f t="shared" si="32"/>
        <v>4253.76</v>
      </c>
      <c r="R254">
        <f t="shared" si="33"/>
        <v>2025</v>
      </c>
      <c r="S254" s="4" t="str">
        <f t="shared" si="34"/>
        <v>August</v>
      </c>
      <c r="T254" s="17">
        <f t="shared" si="35"/>
        <v>0</v>
      </c>
      <c r="U254" s="17">
        <f t="shared" si="36"/>
        <v>88.62</v>
      </c>
      <c r="V254" s="16">
        <f t="shared" si="37"/>
        <v>0</v>
      </c>
      <c r="W254" s="16" t="str">
        <f t="shared" si="38"/>
        <v>L</v>
      </c>
      <c r="X254" s="16" t="str" cm="1">
        <f t="array" ref="X254">_xlfn.IFS(K254 &lt; 10, "Need to Restock", K254 &lt; 20, "Low Stock", K254 &lt; 30, "Stock OK", K254 &gt;= 30, "High Stock")</f>
        <v>High Stock</v>
      </c>
      <c r="Y254" s="16" t="str" cm="1">
        <f t="array" ref="Y254">_xlfn.IFS(K254 &lt;= 15, "Fast Moving", K254 &lt;= 35, "Moderate Moving", K254 &gt; 35, "Slow Moving")</f>
        <v>Slow Moving</v>
      </c>
      <c r="Z254" s="16" t="str" cm="1">
        <f t="array" ref="Z254">_xlfn.IFS(M254=5, "Highly Satisfied", M254&gt;=4, "Very Satisfied", M254&gt;=3, "Satisfied", M254&gt;=2, "Neutral", M254&lt;2, "Dissatisfied")</f>
        <v>Neutral</v>
      </c>
      <c r="AA254" s="16" t="str">
        <f t="shared" si="39"/>
        <v>High Value</v>
      </c>
      <c r="AB254" s="16" t="str" cm="1">
        <f t="array" ref="AB254">_xlfn.IFS(OR(C254="Zara", C254="Mango"), "Luxury Brand", OR(C254="Gap", C254="Forever21"), "Budget Brand", TRUE, "Mid-Market")</f>
        <v>Mid-Market</v>
      </c>
    </row>
    <row r="255" spans="1:28" x14ac:dyDescent="0.35">
      <c r="A255" t="s">
        <v>306</v>
      </c>
      <c r="B255" t="s">
        <v>28</v>
      </c>
      <c r="C255" t="s">
        <v>46</v>
      </c>
      <c r="D255" t="s">
        <v>60</v>
      </c>
      <c r="E255" t="s">
        <v>16</v>
      </c>
      <c r="F255" t="s">
        <v>44</v>
      </c>
      <c r="G255" s="4">
        <v>88.94</v>
      </c>
      <c r="H255">
        <v>0</v>
      </c>
      <c r="I255" s="3">
        <v>88.94</v>
      </c>
      <c r="J255" s="1">
        <v>45875</v>
      </c>
      <c r="K255">
        <v>29</v>
      </c>
      <c r="L255">
        <v>3.9</v>
      </c>
      <c r="M255">
        <f t="shared" si="30"/>
        <v>3.9</v>
      </c>
      <c r="N255" t="b">
        <v>0</v>
      </c>
      <c r="O255" t="s">
        <v>2229</v>
      </c>
      <c r="P255" t="str">
        <f t="shared" si="31"/>
        <v>No Return</v>
      </c>
      <c r="Q255" s="4">
        <f t="shared" si="32"/>
        <v>2579.2599999999998</v>
      </c>
      <c r="R255">
        <f t="shared" si="33"/>
        <v>2025</v>
      </c>
      <c r="S255" s="4" t="str">
        <f t="shared" si="34"/>
        <v>August</v>
      </c>
      <c r="T255" s="17">
        <f t="shared" si="35"/>
        <v>0</v>
      </c>
      <c r="U255" s="17">
        <f t="shared" si="36"/>
        <v>88.94</v>
      </c>
      <c r="V255" s="16">
        <f t="shared" si="37"/>
        <v>0</v>
      </c>
      <c r="W255" s="16" t="str">
        <f t="shared" si="38"/>
        <v>XL</v>
      </c>
      <c r="X255" s="16" t="str" cm="1">
        <f t="array" ref="X255">_xlfn.IFS(K255 &lt; 10, "Need to Restock", K255 &lt; 20, "Low Stock", K255 &lt; 30, "Stock OK", K255 &gt;= 30, "High Stock")</f>
        <v>Stock OK</v>
      </c>
      <c r="Y255" s="16" t="str" cm="1">
        <f t="array" ref="Y255">_xlfn.IFS(K255 &lt;= 15, "Fast Moving", K255 &lt;= 35, "Moderate Moving", K255 &gt; 35, "Slow Moving")</f>
        <v>Moderate Moving</v>
      </c>
      <c r="Z255" s="16" t="str" cm="1">
        <f t="array" ref="Z255">_xlfn.IFS(M255=5, "Highly Satisfied", M255&gt;=4, "Very Satisfied", M255&gt;=3, "Satisfied", M255&gt;=2, "Neutral", M255&lt;2, "Dissatisfied")</f>
        <v>Satisfied</v>
      </c>
      <c r="AA255" s="16" t="str">
        <f t="shared" si="39"/>
        <v>High Value</v>
      </c>
      <c r="AB255" s="16" t="str" cm="1">
        <f t="array" ref="AB255">_xlfn.IFS(OR(C255="Zara", C255="Mango"), "Luxury Brand", OR(C255="Gap", C255="Forever21"), "Budget Brand", TRUE, "Mid-Market")</f>
        <v>Mid-Market</v>
      </c>
    </row>
    <row r="256" spans="1:28" x14ac:dyDescent="0.35">
      <c r="A256" t="s">
        <v>307</v>
      </c>
      <c r="B256" t="s">
        <v>36</v>
      </c>
      <c r="C256" t="s">
        <v>14</v>
      </c>
      <c r="D256" t="s">
        <v>21</v>
      </c>
      <c r="E256" t="s">
        <v>37</v>
      </c>
      <c r="F256" t="s">
        <v>26</v>
      </c>
      <c r="G256" s="4">
        <v>115.7</v>
      </c>
      <c r="H256">
        <v>17.8</v>
      </c>
      <c r="I256" s="3">
        <v>95.11</v>
      </c>
      <c r="J256" s="1">
        <v>45875</v>
      </c>
      <c r="K256">
        <v>32</v>
      </c>
      <c r="L256">
        <v>1.7</v>
      </c>
      <c r="M256">
        <f t="shared" si="30"/>
        <v>1.7</v>
      </c>
      <c r="N256" t="b">
        <v>0</v>
      </c>
      <c r="O256" t="s">
        <v>2229</v>
      </c>
      <c r="P256" t="str">
        <f t="shared" si="31"/>
        <v>No Return</v>
      </c>
      <c r="Q256" s="4">
        <f t="shared" si="32"/>
        <v>3043.3728000000001</v>
      </c>
      <c r="R256">
        <f t="shared" si="33"/>
        <v>2025</v>
      </c>
      <c r="S256" s="4" t="str">
        <f t="shared" si="34"/>
        <v>August</v>
      </c>
      <c r="T256" s="17">
        <f t="shared" si="35"/>
        <v>20.594600000000003</v>
      </c>
      <c r="U256" s="17">
        <f t="shared" si="36"/>
        <v>95.105400000000003</v>
      </c>
      <c r="V256" s="16">
        <f t="shared" si="37"/>
        <v>0</v>
      </c>
      <c r="W256" s="16" t="str">
        <f t="shared" si="38"/>
        <v>S</v>
      </c>
      <c r="X256" s="16" t="str" cm="1">
        <f t="array" ref="X256">_xlfn.IFS(K256 &lt; 10, "Need to Restock", K256 &lt; 20, "Low Stock", K256 &lt; 30, "Stock OK", K256 &gt;= 30, "High Stock")</f>
        <v>High Stock</v>
      </c>
      <c r="Y256" s="16" t="str" cm="1">
        <f t="array" ref="Y256">_xlfn.IFS(K256 &lt;= 15, "Fast Moving", K256 &lt;= 35, "Moderate Moving", K256 &gt; 35, "Slow Moving")</f>
        <v>Moderate Moving</v>
      </c>
      <c r="Z256" s="16" t="str" cm="1">
        <f t="array" ref="Z256">_xlfn.IFS(M256=5, "Highly Satisfied", M256&gt;=4, "Very Satisfied", M256&gt;=3, "Satisfied", M256&gt;=2, "Neutral", M256&lt;2, "Dissatisfied")</f>
        <v>Dissatisfied</v>
      </c>
      <c r="AA256" s="16" t="str">
        <f t="shared" si="39"/>
        <v>High Value</v>
      </c>
      <c r="AB256" s="16" t="str" cm="1">
        <f t="array" ref="AB256">_xlfn.IFS(OR(C256="Zara", C256="Mango"), "Luxury Brand", OR(C256="Gap", C256="Forever21"), "Budget Brand", TRUE, "Mid-Market")</f>
        <v>Luxury Brand</v>
      </c>
    </row>
    <row r="257" spans="1:28" x14ac:dyDescent="0.35">
      <c r="A257" t="s">
        <v>308</v>
      </c>
      <c r="B257" t="s">
        <v>36</v>
      </c>
      <c r="C257" t="s">
        <v>73</v>
      </c>
      <c r="D257" t="s">
        <v>32</v>
      </c>
      <c r="E257" t="s">
        <v>47</v>
      </c>
      <c r="F257" t="s">
        <v>26</v>
      </c>
      <c r="G257" s="4">
        <v>75.66</v>
      </c>
      <c r="H257">
        <v>0</v>
      </c>
      <c r="I257" s="3">
        <v>75.66</v>
      </c>
      <c r="J257" s="1">
        <v>45875</v>
      </c>
      <c r="K257">
        <v>20</v>
      </c>
      <c r="L257">
        <v>3</v>
      </c>
      <c r="M257">
        <f t="shared" si="30"/>
        <v>3</v>
      </c>
      <c r="N257" t="b">
        <v>0</v>
      </c>
      <c r="O257" t="s">
        <v>2229</v>
      </c>
      <c r="P257" t="str">
        <f t="shared" si="31"/>
        <v>No Return</v>
      </c>
      <c r="Q257" s="4">
        <f t="shared" si="32"/>
        <v>1513.1999999999998</v>
      </c>
      <c r="R257">
        <f t="shared" si="33"/>
        <v>2025</v>
      </c>
      <c r="S257" s="4" t="str">
        <f t="shared" si="34"/>
        <v>August</v>
      </c>
      <c r="T257" s="17">
        <f t="shared" si="35"/>
        <v>0</v>
      </c>
      <c r="U257" s="17">
        <f t="shared" si="36"/>
        <v>75.66</v>
      </c>
      <c r="V257" s="16">
        <f t="shared" si="37"/>
        <v>0</v>
      </c>
      <c r="W257" s="16" t="str">
        <f t="shared" si="38"/>
        <v>XXL</v>
      </c>
      <c r="X257" s="16" t="str" cm="1">
        <f t="array" ref="X257">_xlfn.IFS(K257 &lt; 10, "Need to Restock", K257 &lt; 20, "Low Stock", K257 &lt; 30, "Stock OK", K257 &gt;= 30, "High Stock")</f>
        <v>Stock OK</v>
      </c>
      <c r="Y257" s="16" t="str" cm="1">
        <f t="array" ref="Y257">_xlfn.IFS(K257 &lt;= 15, "Fast Moving", K257 &lt;= 35, "Moderate Moving", K257 &gt; 35, "Slow Moving")</f>
        <v>Moderate Moving</v>
      </c>
      <c r="Z257" s="16" t="str" cm="1">
        <f t="array" ref="Z257">_xlfn.IFS(M257=5, "Highly Satisfied", M257&gt;=4, "Very Satisfied", M257&gt;=3, "Satisfied", M257&gt;=2, "Neutral", M257&lt;2, "Dissatisfied")</f>
        <v>Satisfied</v>
      </c>
      <c r="AA257" s="16" t="str">
        <f t="shared" si="39"/>
        <v>High Value</v>
      </c>
      <c r="AB257" s="16" t="str" cm="1">
        <f t="array" ref="AB257">_xlfn.IFS(OR(C257="Zara", C257="Mango"), "Luxury Brand", OR(C257="Gap", C257="Forever21"), "Budget Brand", TRUE, "Mid-Market")</f>
        <v>Budget Brand</v>
      </c>
    </row>
    <row r="258" spans="1:28" x14ac:dyDescent="0.35">
      <c r="A258" t="s">
        <v>309</v>
      </c>
      <c r="B258" t="s">
        <v>25</v>
      </c>
      <c r="C258" t="s">
        <v>51</v>
      </c>
      <c r="D258" t="s">
        <v>21</v>
      </c>
      <c r="E258" t="s">
        <v>2229</v>
      </c>
      <c r="F258" t="s">
        <v>44</v>
      </c>
      <c r="G258" s="4">
        <v>42.11</v>
      </c>
      <c r="H258">
        <v>0</v>
      </c>
      <c r="I258" s="3">
        <v>42.11</v>
      </c>
      <c r="J258" s="1">
        <v>45875</v>
      </c>
      <c r="K258">
        <v>26</v>
      </c>
      <c r="L258">
        <v>4</v>
      </c>
      <c r="M258">
        <f t="shared" ref="M258:M321" si="40">IF(L258="null", 3, L258)</f>
        <v>4</v>
      </c>
      <c r="N258" t="b">
        <v>0</v>
      </c>
      <c r="O258" t="s">
        <v>2229</v>
      </c>
      <c r="P258" t="str">
        <f t="shared" ref="P258:P321" si="41">IF(O258="null", "No Return", O258)</f>
        <v>No Return</v>
      </c>
      <c r="Q258" s="4">
        <f t="shared" ref="Q258:Q321" si="42">U258 * K258</f>
        <v>1094.8599999999999</v>
      </c>
      <c r="R258">
        <f t="shared" ref="R258:R321" si="43">YEAR(J258)</f>
        <v>2025</v>
      </c>
      <c r="S258" s="4" t="str">
        <f t="shared" ref="S258:S321" si="44">TEXT(J258, "mmmm")</f>
        <v>August</v>
      </c>
      <c r="T258" s="17">
        <f t="shared" ref="T258:T321" si="45">G258 * (H258 / 100)</f>
        <v>0</v>
      </c>
      <c r="U258" s="17">
        <f t="shared" ref="U258:U321" si="46">G258 * (1 - (H258 / 100))</f>
        <v>42.11</v>
      </c>
      <c r="V258" s="16">
        <f t="shared" ref="V258:V321" si="47">IF(N258=TRUE, 1, 0)</f>
        <v>0</v>
      </c>
      <c r="W258" s="16" t="str">
        <f t="shared" ref="W258:W321" si="48">IF(E258="null", "No Size", E258)</f>
        <v>No Size</v>
      </c>
      <c r="X258" s="16" t="str" cm="1">
        <f t="array" ref="X258">_xlfn.IFS(K258 &lt; 10, "Need to Restock", K258 &lt; 20, "Low Stock", K258 &lt; 30, "Stock OK", K258 &gt;= 30, "High Stock")</f>
        <v>Stock OK</v>
      </c>
      <c r="Y258" s="16" t="str" cm="1">
        <f t="array" ref="Y258">_xlfn.IFS(K258 &lt;= 15, "Fast Moving", K258 &lt;= 35, "Moderate Moving", K258 &gt; 35, "Slow Moving")</f>
        <v>Moderate Moving</v>
      </c>
      <c r="Z258" s="16" t="str" cm="1">
        <f t="array" ref="Z258">_xlfn.IFS(M258=5, "Highly Satisfied", M258&gt;=4, "Very Satisfied", M258&gt;=3, "Satisfied", M258&gt;=2, "Neutral", M258&lt;2, "Dissatisfied")</f>
        <v>Very Satisfied</v>
      </c>
      <c r="AA258" s="16" t="str">
        <f t="shared" ref="AA258:AA321" si="49">IF(I258 &gt;= 74.88, "High Value", "Cheap Value")</f>
        <v>Cheap Value</v>
      </c>
      <c r="AB258" s="16" t="str" cm="1">
        <f t="array" ref="AB258">_xlfn.IFS(OR(C258="Zara", C258="Mango"), "Luxury Brand", OR(C258="Gap", C258="Forever21"), "Budget Brand", TRUE, "Mid-Market")</f>
        <v>Mid-Market</v>
      </c>
    </row>
    <row r="259" spans="1:28" x14ac:dyDescent="0.35">
      <c r="A259" t="s">
        <v>310</v>
      </c>
      <c r="B259" t="s">
        <v>13</v>
      </c>
      <c r="C259" t="s">
        <v>46</v>
      </c>
      <c r="D259" t="s">
        <v>15</v>
      </c>
      <c r="E259" t="s">
        <v>47</v>
      </c>
      <c r="F259" t="s">
        <v>54</v>
      </c>
      <c r="G259" s="4">
        <v>247.9</v>
      </c>
      <c r="H259">
        <v>4.3</v>
      </c>
      <c r="I259" s="3">
        <v>237.24</v>
      </c>
      <c r="J259" s="1">
        <v>45651</v>
      </c>
      <c r="K259">
        <v>25</v>
      </c>
      <c r="L259">
        <v>4.5999999999999996</v>
      </c>
      <c r="M259">
        <f t="shared" si="40"/>
        <v>4.5999999999999996</v>
      </c>
      <c r="N259" t="b">
        <v>0</v>
      </c>
      <c r="O259" t="s">
        <v>2229</v>
      </c>
      <c r="P259" t="str">
        <f t="shared" si="41"/>
        <v>No Return</v>
      </c>
      <c r="Q259" s="4">
        <f t="shared" si="42"/>
        <v>5931.0074999999997</v>
      </c>
      <c r="R259">
        <f t="shared" si="43"/>
        <v>2024</v>
      </c>
      <c r="S259" s="4" t="str">
        <f t="shared" si="44"/>
        <v>December</v>
      </c>
      <c r="T259" s="17">
        <f t="shared" si="45"/>
        <v>10.659699999999999</v>
      </c>
      <c r="U259" s="17">
        <f t="shared" si="46"/>
        <v>237.24029999999999</v>
      </c>
      <c r="V259" s="16">
        <f t="shared" si="47"/>
        <v>0</v>
      </c>
      <c r="W259" s="16" t="str">
        <f t="shared" si="48"/>
        <v>XXL</v>
      </c>
      <c r="X259" s="16" t="str" cm="1">
        <f t="array" ref="X259">_xlfn.IFS(K259 &lt; 10, "Need to Restock", K259 &lt; 20, "Low Stock", K259 &lt; 30, "Stock OK", K259 &gt;= 30, "High Stock")</f>
        <v>Stock OK</v>
      </c>
      <c r="Y259" s="16" t="str" cm="1">
        <f t="array" ref="Y259">_xlfn.IFS(K259 &lt;= 15, "Fast Moving", K259 &lt;= 35, "Moderate Moving", K259 &gt; 35, "Slow Moving")</f>
        <v>Moderate Moving</v>
      </c>
      <c r="Z259" s="16" t="str" cm="1">
        <f t="array" ref="Z259">_xlfn.IFS(M259=5, "Highly Satisfied", M259&gt;=4, "Very Satisfied", M259&gt;=3, "Satisfied", M259&gt;=2, "Neutral", M259&lt;2, "Dissatisfied")</f>
        <v>Very Satisfied</v>
      </c>
      <c r="AA259" s="16" t="str">
        <f t="shared" si="49"/>
        <v>High Value</v>
      </c>
      <c r="AB259" s="16" t="str" cm="1">
        <f t="array" ref="AB259">_xlfn.IFS(OR(C259="Zara", C259="Mango"), "Luxury Brand", OR(C259="Gap", C259="Forever21"), "Budget Brand", TRUE, "Mid-Market")</f>
        <v>Mid-Market</v>
      </c>
    </row>
    <row r="260" spans="1:28" x14ac:dyDescent="0.35">
      <c r="A260" t="s">
        <v>311</v>
      </c>
      <c r="B260" t="s">
        <v>28</v>
      </c>
      <c r="C260" t="s">
        <v>30</v>
      </c>
      <c r="D260" t="s">
        <v>15</v>
      </c>
      <c r="E260" t="s">
        <v>16</v>
      </c>
      <c r="F260" t="s">
        <v>54</v>
      </c>
      <c r="G260" s="4">
        <v>143.44999999999999</v>
      </c>
      <c r="H260">
        <v>0</v>
      </c>
      <c r="I260" s="3">
        <v>143.44999999999999</v>
      </c>
      <c r="J260" s="1">
        <v>45562</v>
      </c>
      <c r="K260">
        <v>39</v>
      </c>
      <c r="L260" t="s">
        <v>2229</v>
      </c>
      <c r="M260">
        <f t="shared" si="40"/>
        <v>3</v>
      </c>
      <c r="N260" t="b">
        <v>1</v>
      </c>
      <c r="O260" t="s">
        <v>81</v>
      </c>
      <c r="P260" t="str">
        <f t="shared" si="41"/>
        <v>Quality Issue</v>
      </c>
      <c r="Q260" s="4">
        <f t="shared" si="42"/>
        <v>5594.5499999999993</v>
      </c>
      <c r="R260">
        <f t="shared" si="43"/>
        <v>2024</v>
      </c>
      <c r="S260" s="4" t="str">
        <f t="shared" si="44"/>
        <v>September</v>
      </c>
      <c r="T260" s="17">
        <f t="shared" si="45"/>
        <v>0</v>
      </c>
      <c r="U260" s="17">
        <f t="shared" si="46"/>
        <v>143.44999999999999</v>
      </c>
      <c r="V260" s="16">
        <f t="shared" si="47"/>
        <v>1</v>
      </c>
      <c r="W260" s="16" t="str">
        <f t="shared" si="48"/>
        <v>XL</v>
      </c>
      <c r="X260" s="16" t="str" cm="1">
        <f t="array" ref="X260">_xlfn.IFS(K260 &lt; 10, "Need to Restock", K260 &lt; 20, "Low Stock", K260 &lt; 30, "Stock OK", K260 &gt;= 30, "High Stock")</f>
        <v>High Stock</v>
      </c>
      <c r="Y260" s="16" t="str" cm="1">
        <f t="array" ref="Y260">_xlfn.IFS(K260 &lt;= 15, "Fast Moving", K260 &lt;= 35, "Moderate Moving", K260 &gt; 35, "Slow Moving")</f>
        <v>Slow Moving</v>
      </c>
      <c r="Z260" s="16" t="str" cm="1">
        <f t="array" ref="Z260">_xlfn.IFS(M260=5, "Highly Satisfied", M260&gt;=4, "Very Satisfied", M260&gt;=3, "Satisfied", M260&gt;=2, "Neutral", M260&lt;2, "Dissatisfied")</f>
        <v>Satisfied</v>
      </c>
      <c r="AA260" s="16" t="str">
        <f t="shared" si="49"/>
        <v>High Value</v>
      </c>
      <c r="AB260" s="16" t="str" cm="1">
        <f t="array" ref="AB260">_xlfn.IFS(OR(C260="Zara", C260="Mango"), "Luxury Brand", OR(C260="Gap", C260="Forever21"), "Budget Brand", TRUE, "Mid-Market")</f>
        <v>Mid-Market</v>
      </c>
    </row>
    <row r="261" spans="1:28" x14ac:dyDescent="0.35">
      <c r="A261" t="s">
        <v>312</v>
      </c>
      <c r="B261" t="s">
        <v>25</v>
      </c>
      <c r="C261" t="s">
        <v>30</v>
      </c>
      <c r="D261" t="s">
        <v>21</v>
      </c>
      <c r="E261" t="s">
        <v>2229</v>
      </c>
      <c r="F261" t="s">
        <v>54</v>
      </c>
      <c r="G261" s="4">
        <v>24.96</v>
      </c>
      <c r="H261">
        <v>44.7</v>
      </c>
      <c r="I261" s="3">
        <v>13.8</v>
      </c>
      <c r="J261" s="1">
        <v>45875</v>
      </c>
      <c r="K261">
        <v>44</v>
      </c>
      <c r="L261" t="s">
        <v>2229</v>
      </c>
      <c r="M261">
        <f t="shared" si="40"/>
        <v>3</v>
      </c>
      <c r="N261" t="b">
        <v>0</v>
      </c>
      <c r="O261" t="s">
        <v>2229</v>
      </c>
      <c r="P261" t="str">
        <f t="shared" si="41"/>
        <v>No Return</v>
      </c>
      <c r="Q261" s="4">
        <f t="shared" si="42"/>
        <v>607.32671999999991</v>
      </c>
      <c r="R261">
        <f t="shared" si="43"/>
        <v>2025</v>
      </c>
      <c r="S261" s="4" t="str">
        <f t="shared" si="44"/>
        <v>August</v>
      </c>
      <c r="T261" s="17">
        <f t="shared" si="45"/>
        <v>11.157120000000001</v>
      </c>
      <c r="U261" s="17">
        <f t="shared" si="46"/>
        <v>13.802879999999998</v>
      </c>
      <c r="V261" s="16">
        <f t="shared" si="47"/>
        <v>0</v>
      </c>
      <c r="W261" s="16" t="str">
        <f t="shared" si="48"/>
        <v>No Size</v>
      </c>
      <c r="X261" s="16" t="str" cm="1">
        <f t="array" ref="X261">_xlfn.IFS(K261 &lt; 10, "Need to Restock", K261 &lt; 20, "Low Stock", K261 &lt; 30, "Stock OK", K261 &gt;= 30, "High Stock")</f>
        <v>High Stock</v>
      </c>
      <c r="Y261" s="16" t="str" cm="1">
        <f t="array" ref="Y261">_xlfn.IFS(K261 &lt;= 15, "Fast Moving", K261 &lt;= 35, "Moderate Moving", K261 &gt; 35, "Slow Moving")</f>
        <v>Slow Moving</v>
      </c>
      <c r="Z261" s="16" t="str" cm="1">
        <f t="array" ref="Z261">_xlfn.IFS(M261=5, "Highly Satisfied", M261&gt;=4, "Very Satisfied", M261&gt;=3, "Satisfied", M261&gt;=2, "Neutral", M261&lt;2, "Dissatisfied")</f>
        <v>Satisfied</v>
      </c>
      <c r="AA261" s="16" t="str">
        <f t="shared" si="49"/>
        <v>Cheap Value</v>
      </c>
      <c r="AB261" s="16" t="str" cm="1">
        <f t="array" ref="AB261">_xlfn.IFS(OR(C261="Zara", C261="Mango"), "Luxury Brand", OR(C261="Gap", C261="Forever21"), "Budget Brand", TRUE, "Mid-Market")</f>
        <v>Mid-Market</v>
      </c>
    </row>
    <row r="262" spans="1:28" x14ac:dyDescent="0.35">
      <c r="A262" t="s">
        <v>313</v>
      </c>
      <c r="B262" t="s">
        <v>13</v>
      </c>
      <c r="C262" t="s">
        <v>73</v>
      </c>
      <c r="D262" t="s">
        <v>60</v>
      </c>
      <c r="E262" t="s">
        <v>16</v>
      </c>
      <c r="F262" t="s">
        <v>62</v>
      </c>
      <c r="G262" s="4">
        <v>109.74</v>
      </c>
      <c r="H262">
        <v>0</v>
      </c>
      <c r="I262" s="3">
        <v>109.74</v>
      </c>
      <c r="J262" s="1">
        <v>45875</v>
      </c>
      <c r="K262">
        <v>45</v>
      </c>
      <c r="L262">
        <v>1.9</v>
      </c>
      <c r="M262">
        <f t="shared" si="40"/>
        <v>1.9</v>
      </c>
      <c r="N262" t="b">
        <v>0</v>
      </c>
      <c r="O262" t="s">
        <v>2229</v>
      </c>
      <c r="P262" t="str">
        <f t="shared" si="41"/>
        <v>No Return</v>
      </c>
      <c r="Q262" s="4">
        <f t="shared" si="42"/>
        <v>4938.3</v>
      </c>
      <c r="R262">
        <f t="shared" si="43"/>
        <v>2025</v>
      </c>
      <c r="S262" s="4" t="str">
        <f t="shared" si="44"/>
        <v>August</v>
      </c>
      <c r="T262" s="17">
        <f t="shared" si="45"/>
        <v>0</v>
      </c>
      <c r="U262" s="17">
        <f t="shared" si="46"/>
        <v>109.74</v>
      </c>
      <c r="V262" s="16">
        <f t="shared" si="47"/>
        <v>0</v>
      </c>
      <c r="W262" s="16" t="str">
        <f t="shared" si="48"/>
        <v>XL</v>
      </c>
      <c r="X262" s="16" t="str" cm="1">
        <f t="array" ref="X262">_xlfn.IFS(K262 &lt; 10, "Need to Restock", K262 &lt; 20, "Low Stock", K262 &lt; 30, "Stock OK", K262 &gt;= 30, "High Stock")</f>
        <v>High Stock</v>
      </c>
      <c r="Y262" s="16" t="str" cm="1">
        <f t="array" ref="Y262">_xlfn.IFS(K262 &lt;= 15, "Fast Moving", K262 &lt;= 35, "Moderate Moving", K262 &gt; 35, "Slow Moving")</f>
        <v>Slow Moving</v>
      </c>
      <c r="Z262" s="16" t="str" cm="1">
        <f t="array" ref="Z262">_xlfn.IFS(M262=5, "Highly Satisfied", M262&gt;=4, "Very Satisfied", M262&gt;=3, "Satisfied", M262&gt;=2, "Neutral", M262&lt;2, "Dissatisfied")</f>
        <v>Dissatisfied</v>
      </c>
      <c r="AA262" s="16" t="str">
        <f t="shared" si="49"/>
        <v>High Value</v>
      </c>
      <c r="AB262" s="16" t="str" cm="1">
        <f t="array" ref="AB262">_xlfn.IFS(OR(C262="Zara", C262="Mango"), "Luxury Brand", OR(C262="Gap", C262="Forever21"), "Budget Brand", TRUE, "Mid-Market")</f>
        <v>Budget Brand</v>
      </c>
    </row>
    <row r="263" spans="1:28" x14ac:dyDescent="0.35">
      <c r="A263" t="s">
        <v>314</v>
      </c>
      <c r="B263" t="s">
        <v>40</v>
      </c>
      <c r="C263" t="s">
        <v>46</v>
      </c>
      <c r="D263" t="s">
        <v>60</v>
      </c>
      <c r="E263" t="s">
        <v>16</v>
      </c>
      <c r="F263" t="s">
        <v>42</v>
      </c>
      <c r="G263" s="4">
        <v>161.13999999999999</v>
      </c>
      <c r="H263">
        <v>0</v>
      </c>
      <c r="I263" s="3">
        <v>161.13999999999999</v>
      </c>
      <c r="J263" s="1">
        <v>45875</v>
      </c>
      <c r="K263">
        <v>44</v>
      </c>
      <c r="L263">
        <v>1.6</v>
      </c>
      <c r="M263">
        <f t="shared" si="40"/>
        <v>1.6</v>
      </c>
      <c r="N263" t="b">
        <v>0</v>
      </c>
      <c r="O263" t="s">
        <v>2229</v>
      </c>
      <c r="P263" t="str">
        <f t="shared" si="41"/>
        <v>No Return</v>
      </c>
      <c r="Q263" s="4">
        <f t="shared" si="42"/>
        <v>7090.16</v>
      </c>
      <c r="R263">
        <f t="shared" si="43"/>
        <v>2025</v>
      </c>
      <c r="S263" s="4" t="str">
        <f t="shared" si="44"/>
        <v>August</v>
      </c>
      <c r="T263" s="17">
        <f t="shared" si="45"/>
        <v>0</v>
      </c>
      <c r="U263" s="17">
        <f t="shared" si="46"/>
        <v>161.13999999999999</v>
      </c>
      <c r="V263" s="16">
        <f t="shared" si="47"/>
        <v>0</v>
      </c>
      <c r="W263" s="16" t="str">
        <f t="shared" si="48"/>
        <v>XL</v>
      </c>
      <c r="X263" s="16" t="str" cm="1">
        <f t="array" ref="X263">_xlfn.IFS(K263 &lt; 10, "Need to Restock", K263 &lt; 20, "Low Stock", K263 &lt; 30, "Stock OK", K263 &gt;= 30, "High Stock")</f>
        <v>High Stock</v>
      </c>
      <c r="Y263" s="16" t="str" cm="1">
        <f t="array" ref="Y263">_xlfn.IFS(K263 &lt;= 15, "Fast Moving", K263 &lt;= 35, "Moderate Moving", K263 &gt; 35, "Slow Moving")</f>
        <v>Slow Moving</v>
      </c>
      <c r="Z263" s="16" t="str" cm="1">
        <f t="array" ref="Z263">_xlfn.IFS(M263=5, "Highly Satisfied", M263&gt;=4, "Very Satisfied", M263&gt;=3, "Satisfied", M263&gt;=2, "Neutral", M263&lt;2, "Dissatisfied")</f>
        <v>Dissatisfied</v>
      </c>
      <c r="AA263" s="16" t="str">
        <f t="shared" si="49"/>
        <v>High Value</v>
      </c>
      <c r="AB263" s="16" t="str" cm="1">
        <f t="array" ref="AB263">_xlfn.IFS(OR(C263="Zara", C263="Mango"), "Luxury Brand", OR(C263="Gap", C263="Forever21"), "Budget Brand", TRUE, "Mid-Market")</f>
        <v>Mid-Market</v>
      </c>
    </row>
    <row r="264" spans="1:28" x14ac:dyDescent="0.35">
      <c r="A264" t="s">
        <v>315</v>
      </c>
      <c r="B264" t="s">
        <v>13</v>
      </c>
      <c r="C264" t="s">
        <v>30</v>
      </c>
      <c r="D264" t="s">
        <v>15</v>
      </c>
      <c r="E264" t="s">
        <v>47</v>
      </c>
      <c r="F264" t="s">
        <v>68</v>
      </c>
      <c r="G264" s="4">
        <v>220.14</v>
      </c>
      <c r="H264">
        <v>9.1999999999999993</v>
      </c>
      <c r="I264" s="3">
        <v>199.89</v>
      </c>
      <c r="J264" s="1">
        <v>45835</v>
      </c>
      <c r="K264">
        <v>23</v>
      </c>
      <c r="L264">
        <v>4.8</v>
      </c>
      <c r="M264">
        <f t="shared" si="40"/>
        <v>4.8</v>
      </c>
      <c r="N264" t="b">
        <v>0</v>
      </c>
      <c r="O264" t="s">
        <v>2229</v>
      </c>
      <c r="P264" t="str">
        <f t="shared" si="41"/>
        <v>No Return</v>
      </c>
      <c r="Q264" s="4">
        <f t="shared" si="42"/>
        <v>4597.4037599999992</v>
      </c>
      <c r="R264">
        <f t="shared" si="43"/>
        <v>2025</v>
      </c>
      <c r="S264" s="4" t="str">
        <f t="shared" si="44"/>
        <v>June</v>
      </c>
      <c r="T264" s="17">
        <f t="shared" si="45"/>
        <v>20.252879999999998</v>
      </c>
      <c r="U264" s="17">
        <f t="shared" si="46"/>
        <v>199.88711999999998</v>
      </c>
      <c r="V264" s="16">
        <f t="shared" si="47"/>
        <v>0</v>
      </c>
      <c r="W264" s="16" t="str">
        <f t="shared" si="48"/>
        <v>XXL</v>
      </c>
      <c r="X264" s="16" t="str" cm="1">
        <f t="array" ref="X264">_xlfn.IFS(K264 &lt; 10, "Need to Restock", K264 &lt; 20, "Low Stock", K264 &lt; 30, "Stock OK", K264 &gt;= 30, "High Stock")</f>
        <v>Stock OK</v>
      </c>
      <c r="Y264" s="16" t="str" cm="1">
        <f t="array" ref="Y264">_xlfn.IFS(K264 &lt;= 15, "Fast Moving", K264 &lt;= 35, "Moderate Moving", K264 &gt; 35, "Slow Moving")</f>
        <v>Moderate Moving</v>
      </c>
      <c r="Z264" s="16" t="str" cm="1">
        <f t="array" ref="Z264">_xlfn.IFS(M264=5, "Highly Satisfied", M264&gt;=4, "Very Satisfied", M264&gt;=3, "Satisfied", M264&gt;=2, "Neutral", M264&lt;2, "Dissatisfied")</f>
        <v>Very Satisfied</v>
      </c>
      <c r="AA264" s="16" t="str">
        <f t="shared" si="49"/>
        <v>High Value</v>
      </c>
      <c r="AB264" s="16" t="str" cm="1">
        <f t="array" ref="AB264">_xlfn.IFS(OR(C264="Zara", C264="Mango"), "Luxury Brand", OR(C264="Gap", C264="Forever21"), "Budget Brand", TRUE, "Mid-Market")</f>
        <v>Mid-Market</v>
      </c>
    </row>
    <row r="265" spans="1:28" x14ac:dyDescent="0.35">
      <c r="A265" t="s">
        <v>316</v>
      </c>
      <c r="B265" t="s">
        <v>40</v>
      </c>
      <c r="C265" t="s">
        <v>73</v>
      </c>
      <c r="D265" t="s">
        <v>60</v>
      </c>
      <c r="E265" t="s">
        <v>37</v>
      </c>
      <c r="F265" t="s">
        <v>23</v>
      </c>
      <c r="G265" s="4">
        <v>57.33</v>
      </c>
      <c r="H265">
        <v>0</v>
      </c>
      <c r="I265" s="3">
        <v>57.33</v>
      </c>
      <c r="J265" s="1">
        <v>45875</v>
      </c>
      <c r="K265">
        <v>23</v>
      </c>
      <c r="L265">
        <v>2</v>
      </c>
      <c r="M265">
        <f t="shared" si="40"/>
        <v>2</v>
      </c>
      <c r="N265" t="b">
        <v>0</v>
      </c>
      <c r="O265" t="s">
        <v>2229</v>
      </c>
      <c r="P265" t="str">
        <f t="shared" si="41"/>
        <v>No Return</v>
      </c>
      <c r="Q265" s="4">
        <f t="shared" si="42"/>
        <v>1318.59</v>
      </c>
      <c r="R265">
        <f t="shared" si="43"/>
        <v>2025</v>
      </c>
      <c r="S265" s="4" t="str">
        <f t="shared" si="44"/>
        <v>August</v>
      </c>
      <c r="T265" s="17">
        <f t="shared" si="45"/>
        <v>0</v>
      </c>
      <c r="U265" s="17">
        <f t="shared" si="46"/>
        <v>57.33</v>
      </c>
      <c r="V265" s="16">
        <f t="shared" si="47"/>
        <v>0</v>
      </c>
      <c r="W265" s="16" t="str">
        <f t="shared" si="48"/>
        <v>S</v>
      </c>
      <c r="X265" s="16" t="str" cm="1">
        <f t="array" ref="X265">_xlfn.IFS(K265 &lt; 10, "Need to Restock", K265 &lt; 20, "Low Stock", K265 &lt; 30, "Stock OK", K265 &gt;= 30, "High Stock")</f>
        <v>Stock OK</v>
      </c>
      <c r="Y265" s="16" t="str" cm="1">
        <f t="array" ref="Y265">_xlfn.IFS(K265 &lt;= 15, "Fast Moving", K265 &lt;= 35, "Moderate Moving", K265 &gt; 35, "Slow Moving")</f>
        <v>Moderate Moving</v>
      </c>
      <c r="Z265" s="16" t="str" cm="1">
        <f t="array" ref="Z265">_xlfn.IFS(M265=5, "Highly Satisfied", M265&gt;=4, "Very Satisfied", M265&gt;=3, "Satisfied", M265&gt;=2, "Neutral", M265&lt;2, "Dissatisfied")</f>
        <v>Neutral</v>
      </c>
      <c r="AA265" s="16" t="str">
        <f t="shared" si="49"/>
        <v>Cheap Value</v>
      </c>
      <c r="AB265" s="16" t="str" cm="1">
        <f t="array" ref="AB265">_xlfn.IFS(OR(C265="Zara", C265="Mango"), "Luxury Brand", OR(C265="Gap", C265="Forever21"), "Budget Brand", TRUE, "Mid-Market")</f>
        <v>Budget Brand</v>
      </c>
    </row>
    <row r="266" spans="1:28" x14ac:dyDescent="0.35">
      <c r="A266" t="s">
        <v>317</v>
      </c>
      <c r="B266" t="s">
        <v>36</v>
      </c>
      <c r="C266" t="s">
        <v>14</v>
      </c>
      <c r="D266" t="s">
        <v>32</v>
      </c>
      <c r="E266" t="s">
        <v>47</v>
      </c>
      <c r="F266" t="s">
        <v>42</v>
      </c>
      <c r="G266" s="4">
        <v>108.24</v>
      </c>
      <c r="H266">
        <v>0</v>
      </c>
      <c r="I266" s="3">
        <v>108.24</v>
      </c>
      <c r="J266" s="1">
        <v>45875</v>
      </c>
      <c r="K266">
        <v>8</v>
      </c>
      <c r="L266">
        <v>2.2999999999999998</v>
      </c>
      <c r="M266">
        <f t="shared" si="40"/>
        <v>2.2999999999999998</v>
      </c>
      <c r="N266" t="b">
        <v>0</v>
      </c>
      <c r="O266" t="s">
        <v>2229</v>
      </c>
      <c r="P266" t="str">
        <f t="shared" si="41"/>
        <v>No Return</v>
      </c>
      <c r="Q266" s="4">
        <f t="shared" si="42"/>
        <v>865.92</v>
      </c>
      <c r="R266">
        <f t="shared" si="43"/>
        <v>2025</v>
      </c>
      <c r="S266" s="4" t="str">
        <f t="shared" si="44"/>
        <v>August</v>
      </c>
      <c r="T266" s="17">
        <f t="shared" si="45"/>
        <v>0</v>
      </c>
      <c r="U266" s="17">
        <f t="shared" si="46"/>
        <v>108.24</v>
      </c>
      <c r="V266" s="16">
        <f t="shared" si="47"/>
        <v>0</v>
      </c>
      <c r="W266" s="16" t="str">
        <f t="shared" si="48"/>
        <v>XXL</v>
      </c>
      <c r="X266" s="16" t="str" cm="1">
        <f t="array" ref="X266">_xlfn.IFS(K266 &lt; 10, "Need to Restock", K266 &lt; 20, "Low Stock", K266 &lt; 30, "Stock OK", K266 &gt;= 30, "High Stock")</f>
        <v>Need to Restock</v>
      </c>
      <c r="Y266" s="16" t="str" cm="1">
        <f t="array" ref="Y266">_xlfn.IFS(K266 &lt;= 15, "Fast Moving", K266 &lt;= 35, "Moderate Moving", K266 &gt; 35, "Slow Moving")</f>
        <v>Fast Moving</v>
      </c>
      <c r="Z266" s="16" t="str" cm="1">
        <f t="array" ref="Z266">_xlfn.IFS(M266=5, "Highly Satisfied", M266&gt;=4, "Very Satisfied", M266&gt;=3, "Satisfied", M266&gt;=2, "Neutral", M266&lt;2, "Dissatisfied")</f>
        <v>Neutral</v>
      </c>
      <c r="AA266" s="16" t="str">
        <f t="shared" si="49"/>
        <v>High Value</v>
      </c>
      <c r="AB266" s="16" t="str" cm="1">
        <f t="array" ref="AB266">_xlfn.IFS(OR(C266="Zara", C266="Mango"), "Luxury Brand", OR(C266="Gap", C266="Forever21"), "Budget Brand", TRUE, "Mid-Market")</f>
        <v>Luxury Brand</v>
      </c>
    </row>
    <row r="267" spans="1:28" x14ac:dyDescent="0.35">
      <c r="A267" t="s">
        <v>318</v>
      </c>
      <c r="B267" t="s">
        <v>25</v>
      </c>
      <c r="C267" t="s">
        <v>30</v>
      </c>
      <c r="D267" t="s">
        <v>60</v>
      </c>
      <c r="E267" t="s">
        <v>2229</v>
      </c>
      <c r="F267" t="s">
        <v>38</v>
      </c>
      <c r="G267" s="4">
        <v>67.930000000000007</v>
      </c>
      <c r="H267">
        <v>0</v>
      </c>
      <c r="I267" s="3">
        <v>67.930000000000007</v>
      </c>
      <c r="J267" s="1">
        <v>45875</v>
      </c>
      <c r="K267">
        <v>22</v>
      </c>
      <c r="L267">
        <v>4.5999999999999996</v>
      </c>
      <c r="M267">
        <f t="shared" si="40"/>
        <v>4.5999999999999996</v>
      </c>
      <c r="N267" t="b">
        <v>0</v>
      </c>
      <c r="O267" t="s">
        <v>2229</v>
      </c>
      <c r="P267" t="str">
        <f t="shared" si="41"/>
        <v>No Return</v>
      </c>
      <c r="Q267" s="4">
        <f t="shared" si="42"/>
        <v>1494.46</v>
      </c>
      <c r="R267">
        <f t="shared" si="43"/>
        <v>2025</v>
      </c>
      <c r="S267" s="4" t="str">
        <f t="shared" si="44"/>
        <v>August</v>
      </c>
      <c r="T267" s="17">
        <f t="shared" si="45"/>
        <v>0</v>
      </c>
      <c r="U267" s="17">
        <f t="shared" si="46"/>
        <v>67.930000000000007</v>
      </c>
      <c r="V267" s="16">
        <f t="shared" si="47"/>
        <v>0</v>
      </c>
      <c r="W267" s="16" t="str">
        <f t="shared" si="48"/>
        <v>No Size</v>
      </c>
      <c r="X267" s="16" t="str" cm="1">
        <f t="array" ref="X267">_xlfn.IFS(K267 &lt; 10, "Need to Restock", K267 &lt; 20, "Low Stock", K267 &lt; 30, "Stock OK", K267 &gt;= 30, "High Stock")</f>
        <v>Stock OK</v>
      </c>
      <c r="Y267" s="16" t="str" cm="1">
        <f t="array" ref="Y267">_xlfn.IFS(K267 &lt;= 15, "Fast Moving", K267 &lt;= 35, "Moderate Moving", K267 &gt; 35, "Slow Moving")</f>
        <v>Moderate Moving</v>
      </c>
      <c r="Z267" s="16" t="str" cm="1">
        <f t="array" ref="Z267">_xlfn.IFS(M267=5, "Highly Satisfied", M267&gt;=4, "Very Satisfied", M267&gt;=3, "Satisfied", M267&gt;=2, "Neutral", M267&lt;2, "Dissatisfied")</f>
        <v>Very Satisfied</v>
      </c>
      <c r="AA267" s="16" t="str">
        <f t="shared" si="49"/>
        <v>Cheap Value</v>
      </c>
      <c r="AB267" s="16" t="str" cm="1">
        <f t="array" ref="AB267">_xlfn.IFS(OR(C267="Zara", C267="Mango"), "Luxury Brand", OR(C267="Gap", C267="Forever21"), "Budget Brand", TRUE, "Mid-Market")</f>
        <v>Mid-Market</v>
      </c>
    </row>
    <row r="268" spans="1:28" x14ac:dyDescent="0.35">
      <c r="A268" t="s">
        <v>319</v>
      </c>
      <c r="B268" t="s">
        <v>40</v>
      </c>
      <c r="C268" t="s">
        <v>14</v>
      </c>
      <c r="D268" t="s">
        <v>21</v>
      </c>
      <c r="E268" t="s">
        <v>53</v>
      </c>
      <c r="F268" t="s">
        <v>42</v>
      </c>
      <c r="G268" s="4">
        <v>168.96</v>
      </c>
      <c r="H268">
        <v>0</v>
      </c>
      <c r="I268" s="3">
        <v>168.96</v>
      </c>
      <c r="J268" s="1">
        <v>45875</v>
      </c>
      <c r="K268">
        <v>9</v>
      </c>
      <c r="L268" t="s">
        <v>2229</v>
      </c>
      <c r="M268">
        <f t="shared" si="40"/>
        <v>3</v>
      </c>
      <c r="N268" t="b">
        <v>0</v>
      </c>
      <c r="O268" t="s">
        <v>2229</v>
      </c>
      <c r="P268" t="str">
        <f t="shared" si="41"/>
        <v>No Return</v>
      </c>
      <c r="Q268" s="4">
        <f t="shared" si="42"/>
        <v>1520.64</v>
      </c>
      <c r="R268">
        <f t="shared" si="43"/>
        <v>2025</v>
      </c>
      <c r="S268" s="4" t="str">
        <f t="shared" si="44"/>
        <v>August</v>
      </c>
      <c r="T268" s="17">
        <f t="shared" si="45"/>
        <v>0</v>
      </c>
      <c r="U268" s="17">
        <f t="shared" si="46"/>
        <v>168.96</v>
      </c>
      <c r="V268" s="16">
        <f t="shared" si="47"/>
        <v>0</v>
      </c>
      <c r="W268" s="16" t="str">
        <f t="shared" si="48"/>
        <v>XS</v>
      </c>
      <c r="X268" s="16" t="str" cm="1">
        <f t="array" ref="X268">_xlfn.IFS(K268 &lt; 10, "Need to Restock", K268 &lt; 20, "Low Stock", K268 &lt; 30, "Stock OK", K268 &gt;= 30, "High Stock")</f>
        <v>Need to Restock</v>
      </c>
      <c r="Y268" s="16" t="str" cm="1">
        <f t="array" ref="Y268">_xlfn.IFS(K268 &lt;= 15, "Fast Moving", K268 &lt;= 35, "Moderate Moving", K268 &gt; 35, "Slow Moving")</f>
        <v>Fast Moving</v>
      </c>
      <c r="Z268" s="16" t="str" cm="1">
        <f t="array" ref="Z268">_xlfn.IFS(M268=5, "Highly Satisfied", M268&gt;=4, "Very Satisfied", M268&gt;=3, "Satisfied", M268&gt;=2, "Neutral", M268&lt;2, "Dissatisfied")</f>
        <v>Satisfied</v>
      </c>
      <c r="AA268" s="16" t="str">
        <f t="shared" si="49"/>
        <v>High Value</v>
      </c>
      <c r="AB268" s="16" t="str" cm="1">
        <f t="array" ref="AB268">_xlfn.IFS(OR(C268="Zara", C268="Mango"), "Luxury Brand", OR(C268="Gap", C268="Forever21"), "Budget Brand", TRUE, "Mid-Market")</f>
        <v>Luxury Brand</v>
      </c>
    </row>
    <row r="269" spans="1:28" x14ac:dyDescent="0.35">
      <c r="A269" t="s">
        <v>320</v>
      </c>
      <c r="B269" t="s">
        <v>19</v>
      </c>
      <c r="C269" t="s">
        <v>51</v>
      </c>
      <c r="D269" t="s">
        <v>32</v>
      </c>
      <c r="E269" t="s">
        <v>37</v>
      </c>
      <c r="F269" t="s">
        <v>33</v>
      </c>
      <c r="G269" s="4">
        <v>90.63</v>
      </c>
      <c r="H269">
        <v>0</v>
      </c>
      <c r="I269" s="3">
        <v>90.63</v>
      </c>
      <c r="J269" s="1">
        <v>45875</v>
      </c>
      <c r="K269">
        <v>33</v>
      </c>
      <c r="L269">
        <v>4.2</v>
      </c>
      <c r="M269">
        <f t="shared" si="40"/>
        <v>4.2</v>
      </c>
      <c r="N269" t="b">
        <v>0</v>
      </c>
      <c r="O269" t="s">
        <v>2229</v>
      </c>
      <c r="P269" t="str">
        <f t="shared" si="41"/>
        <v>No Return</v>
      </c>
      <c r="Q269" s="4">
        <f t="shared" si="42"/>
        <v>2990.79</v>
      </c>
      <c r="R269">
        <f t="shared" si="43"/>
        <v>2025</v>
      </c>
      <c r="S269" s="4" t="str">
        <f t="shared" si="44"/>
        <v>August</v>
      </c>
      <c r="T269" s="17">
        <f t="shared" si="45"/>
        <v>0</v>
      </c>
      <c r="U269" s="17">
        <f t="shared" si="46"/>
        <v>90.63</v>
      </c>
      <c r="V269" s="16">
        <f t="shared" si="47"/>
        <v>0</v>
      </c>
      <c r="W269" s="16" t="str">
        <f t="shared" si="48"/>
        <v>S</v>
      </c>
      <c r="X269" s="16" t="str" cm="1">
        <f t="array" ref="X269">_xlfn.IFS(K269 &lt; 10, "Need to Restock", K269 &lt; 20, "Low Stock", K269 &lt; 30, "Stock OK", K269 &gt;= 30, "High Stock")</f>
        <v>High Stock</v>
      </c>
      <c r="Y269" s="16" t="str" cm="1">
        <f t="array" ref="Y269">_xlfn.IFS(K269 &lt;= 15, "Fast Moving", K269 &lt;= 35, "Moderate Moving", K269 &gt; 35, "Slow Moving")</f>
        <v>Moderate Moving</v>
      </c>
      <c r="Z269" s="16" t="str" cm="1">
        <f t="array" ref="Z269">_xlfn.IFS(M269=5, "Highly Satisfied", M269&gt;=4, "Very Satisfied", M269&gt;=3, "Satisfied", M269&gt;=2, "Neutral", M269&lt;2, "Dissatisfied")</f>
        <v>Very Satisfied</v>
      </c>
      <c r="AA269" s="16" t="str">
        <f t="shared" si="49"/>
        <v>High Value</v>
      </c>
      <c r="AB269" s="16" t="str" cm="1">
        <f t="array" ref="AB269">_xlfn.IFS(OR(C269="Zara", C269="Mango"), "Luxury Brand", OR(C269="Gap", C269="Forever21"), "Budget Brand", TRUE, "Mid-Market")</f>
        <v>Mid-Market</v>
      </c>
    </row>
    <row r="270" spans="1:28" x14ac:dyDescent="0.35">
      <c r="A270" t="s">
        <v>321</v>
      </c>
      <c r="B270" t="s">
        <v>25</v>
      </c>
      <c r="C270" t="s">
        <v>41</v>
      </c>
      <c r="D270" t="s">
        <v>15</v>
      </c>
      <c r="E270" t="s">
        <v>2229</v>
      </c>
      <c r="F270" t="s">
        <v>44</v>
      </c>
      <c r="G270" s="4">
        <v>72.3</v>
      </c>
      <c r="H270">
        <v>0.4</v>
      </c>
      <c r="I270" s="3">
        <v>72.010000000000005</v>
      </c>
      <c r="J270" s="1">
        <v>45655</v>
      </c>
      <c r="K270">
        <v>38</v>
      </c>
      <c r="L270">
        <v>3</v>
      </c>
      <c r="M270">
        <f t="shared" si="40"/>
        <v>3</v>
      </c>
      <c r="N270" t="b">
        <v>1</v>
      </c>
      <c r="O270" t="s">
        <v>34</v>
      </c>
      <c r="P270" t="str">
        <f t="shared" si="41"/>
        <v>Color Mismatch</v>
      </c>
      <c r="Q270" s="4">
        <f t="shared" si="42"/>
        <v>2736.4104000000002</v>
      </c>
      <c r="R270">
        <f t="shared" si="43"/>
        <v>2024</v>
      </c>
      <c r="S270" s="4" t="str">
        <f t="shared" si="44"/>
        <v>December</v>
      </c>
      <c r="T270" s="17">
        <f t="shared" si="45"/>
        <v>0.28920000000000001</v>
      </c>
      <c r="U270" s="17">
        <f t="shared" si="46"/>
        <v>72.010800000000003</v>
      </c>
      <c r="V270" s="16">
        <f t="shared" si="47"/>
        <v>1</v>
      </c>
      <c r="W270" s="16" t="str">
        <f t="shared" si="48"/>
        <v>No Size</v>
      </c>
      <c r="X270" s="16" t="str" cm="1">
        <f t="array" ref="X270">_xlfn.IFS(K270 &lt; 10, "Need to Restock", K270 &lt; 20, "Low Stock", K270 &lt; 30, "Stock OK", K270 &gt;= 30, "High Stock")</f>
        <v>High Stock</v>
      </c>
      <c r="Y270" s="16" t="str" cm="1">
        <f t="array" ref="Y270">_xlfn.IFS(K270 &lt;= 15, "Fast Moving", K270 &lt;= 35, "Moderate Moving", K270 &gt; 35, "Slow Moving")</f>
        <v>Slow Moving</v>
      </c>
      <c r="Z270" s="16" t="str" cm="1">
        <f t="array" ref="Z270">_xlfn.IFS(M270=5, "Highly Satisfied", M270&gt;=4, "Very Satisfied", M270&gt;=3, "Satisfied", M270&gt;=2, "Neutral", M270&lt;2, "Dissatisfied")</f>
        <v>Satisfied</v>
      </c>
      <c r="AA270" s="16" t="str">
        <f t="shared" si="49"/>
        <v>Cheap Value</v>
      </c>
      <c r="AB270" s="16" t="str" cm="1">
        <f t="array" ref="AB270">_xlfn.IFS(OR(C270="Zara", C270="Mango"), "Luxury Brand", OR(C270="Gap", C270="Forever21"), "Budget Brand", TRUE, "Mid-Market")</f>
        <v>Luxury Brand</v>
      </c>
    </row>
    <row r="271" spans="1:28" x14ac:dyDescent="0.35">
      <c r="A271" t="s">
        <v>322</v>
      </c>
      <c r="B271" t="s">
        <v>36</v>
      </c>
      <c r="C271" t="s">
        <v>46</v>
      </c>
      <c r="D271" t="s">
        <v>21</v>
      </c>
      <c r="E271" t="s">
        <v>37</v>
      </c>
      <c r="F271" t="s">
        <v>54</v>
      </c>
      <c r="G271" s="4">
        <v>27.98</v>
      </c>
      <c r="H271">
        <v>0</v>
      </c>
      <c r="I271" s="3">
        <v>27.98</v>
      </c>
      <c r="J271" s="1">
        <v>45875</v>
      </c>
      <c r="K271">
        <v>0</v>
      </c>
      <c r="L271">
        <v>3</v>
      </c>
      <c r="M271">
        <f t="shared" si="40"/>
        <v>3</v>
      </c>
      <c r="N271" t="b">
        <v>0</v>
      </c>
      <c r="O271" t="s">
        <v>2229</v>
      </c>
      <c r="P271" t="str">
        <f t="shared" si="41"/>
        <v>No Return</v>
      </c>
      <c r="Q271" s="4">
        <f t="shared" si="42"/>
        <v>0</v>
      </c>
      <c r="R271">
        <f t="shared" si="43"/>
        <v>2025</v>
      </c>
      <c r="S271" s="4" t="str">
        <f t="shared" si="44"/>
        <v>August</v>
      </c>
      <c r="T271" s="17">
        <f t="shared" si="45"/>
        <v>0</v>
      </c>
      <c r="U271" s="17">
        <f t="shared" si="46"/>
        <v>27.98</v>
      </c>
      <c r="V271" s="16">
        <f t="shared" si="47"/>
        <v>0</v>
      </c>
      <c r="W271" s="16" t="str">
        <f t="shared" si="48"/>
        <v>S</v>
      </c>
      <c r="X271" s="16" t="str" cm="1">
        <f t="array" ref="X271">_xlfn.IFS(K271 &lt; 10, "Need to Restock", K271 &lt; 20, "Low Stock", K271 &lt; 30, "Stock OK", K271 &gt;= 30, "High Stock")</f>
        <v>Need to Restock</v>
      </c>
      <c r="Y271" s="16" t="str" cm="1">
        <f t="array" ref="Y271">_xlfn.IFS(K271 &lt;= 15, "Fast Moving", K271 &lt;= 35, "Moderate Moving", K271 &gt; 35, "Slow Moving")</f>
        <v>Fast Moving</v>
      </c>
      <c r="Z271" s="16" t="str" cm="1">
        <f t="array" ref="Z271">_xlfn.IFS(M271=5, "Highly Satisfied", M271&gt;=4, "Very Satisfied", M271&gt;=3, "Satisfied", M271&gt;=2, "Neutral", M271&lt;2, "Dissatisfied")</f>
        <v>Satisfied</v>
      </c>
      <c r="AA271" s="16" t="str">
        <f t="shared" si="49"/>
        <v>Cheap Value</v>
      </c>
      <c r="AB271" s="16" t="str" cm="1">
        <f t="array" ref="AB271">_xlfn.IFS(OR(C271="Zara", C271="Mango"), "Luxury Brand", OR(C271="Gap", C271="Forever21"), "Budget Brand", TRUE, "Mid-Market")</f>
        <v>Mid-Market</v>
      </c>
    </row>
    <row r="272" spans="1:28" x14ac:dyDescent="0.35">
      <c r="A272" t="s">
        <v>323</v>
      </c>
      <c r="B272" t="s">
        <v>40</v>
      </c>
      <c r="C272" t="s">
        <v>73</v>
      </c>
      <c r="D272" t="s">
        <v>60</v>
      </c>
      <c r="E272" t="s">
        <v>2229</v>
      </c>
      <c r="F272" t="s">
        <v>62</v>
      </c>
      <c r="G272" s="4">
        <v>92.73</v>
      </c>
      <c r="H272">
        <v>0</v>
      </c>
      <c r="I272" s="3">
        <v>92.73</v>
      </c>
      <c r="J272" s="1">
        <v>45875</v>
      </c>
      <c r="K272">
        <v>15</v>
      </c>
      <c r="L272">
        <v>1.4</v>
      </c>
      <c r="M272">
        <f t="shared" si="40"/>
        <v>1.4</v>
      </c>
      <c r="N272" t="b">
        <v>0</v>
      </c>
      <c r="O272" t="s">
        <v>2229</v>
      </c>
      <c r="P272" t="str">
        <f t="shared" si="41"/>
        <v>No Return</v>
      </c>
      <c r="Q272" s="4">
        <f t="shared" si="42"/>
        <v>1390.95</v>
      </c>
      <c r="R272">
        <f t="shared" si="43"/>
        <v>2025</v>
      </c>
      <c r="S272" s="4" t="str">
        <f t="shared" si="44"/>
        <v>August</v>
      </c>
      <c r="T272" s="17">
        <f t="shared" si="45"/>
        <v>0</v>
      </c>
      <c r="U272" s="17">
        <f t="shared" si="46"/>
        <v>92.73</v>
      </c>
      <c r="V272" s="16">
        <f t="shared" si="47"/>
        <v>0</v>
      </c>
      <c r="W272" s="16" t="str">
        <f t="shared" si="48"/>
        <v>No Size</v>
      </c>
      <c r="X272" s="16" t="str" cm="1">
        <f t="array" ref="X272">_xlfn.IFS(K272 &lt; 10, "Need to Restock", K272 &lt; 20, "Low Stock", K272 &lt; 30, "Stock OK", K272 &gt;= 30, "High Stock")</f>
        <v>Low Stock</v>
      </c>
      <c r="Y272" s="16" t="str" cm="1">
        <f t="array" ref="Y272">_xlfn.IFS(K272 &lt;= 15, "Fast Moving", K272 &lt;= 35, "Moderate Moving", K272 &gt; 35, "Slow Moving")</f>
        <v>Fast Moving</v>
      </c>
      <c r="Z272" s="16" t="str" cm="1">
        <f t="array" ref="Z272">_xlfn.IFS(M272=5, "Highly Satisfied", M272&gt;=4, "Very Satisfied", M272&gt;=3, "Satisfied", M272&gt;=2, "Neutral", M272&lt;2, "Dissatisfied")</f>
        <v>Dissatisfied</v>
      </c>
      <c r="AA272" s="16" t="str">
        <f t="shared" si="49"/>
        <v>High Value</v>
      </c>
      <c r="AB272" s="16" t="str" cm="1">
        <f t="array" ref="AB272">_xlfn.IFS(OR(C272="Zara", C272="Mango"), "Luxury Brand", OR(C272="Gap", C272="Forever21"), "Budget Brand", TRUE, "Mid-Market")</f>
        <v>Budget Brand</v>
      </c>
    </row>
    <row r="273" spans="1:28" x14ac:dyDescent="0.35">
      <c r="A273" t="s">
        <v>324</v>
      </c>
      <c r="B273" t="s">
        <v>36</v>
      </c>
      <c r="C273" t="s">
        <v>41</v>
      </c>
      <c r="D273" t="s">
        <v>60</v>
      </c>
      <c r="E273" t="s">
        <v>47</v>
      </c>
      <c r="F273" t="s">
        <v>33</v>
      </c>
      <c r="G273" s="4">
        <v>64.28</v>
      </c>
      <c r="H273">
        <v>0</v>
      </c>
      <c r="I273" s="3">
        <v>64.28</v>
      </c>
      <c r="J273" s="1">
        <v>45875</v>
      </c>
      <c r="K273">
        <v>46</v>
      </c>
      <c r="L273">
        <v>3</v>
      </c>
      <c r="M273">
        <f t="shared" si="40"/>
        <v>3</v>
      </c>
      <c r="N273" t="b">
        <v>0</v>
      </c>
      <c r="O273" t="s">
        <v>2229</v>
      </c>
      <c r="P273" t="str">
        <f t="shared" si="41"/>
        <v>No Return</v>
      </c>
      <c r="Q273" s="4">
        <f t="shared" si="42"/>
        <v>2956.88</v>
      </c>
      <c r="R273">
        <f t="shared" si="43"/>
        <v>2025</v>
      </c>
      <c r="S273" s="4" t="str">
        <f t="shared" si="44"/>
        <v>August</v>
      </c>
      <c r="T273" s="17">
        <f t="shared" si="45"/>
        <v>0</v>
      </c>
      <c r="U273" s="17">
        <f t="shared" si="46"/>
        <v>64.28</v>
      </c>
      <c r="V273" s="16">
        <f t="shared" si="47"/>
        <v>0</v>
      </c>
      <c r="W273" s="16" t="str">
        <f t="shared" si="48"/>
        <v>XXL</v>
      </c>
      <c r="X273" s="16" t="str" cm="1">
        <f t="array" ref="X273">_xlfn.IFS(K273 &lt; 10, "Need to Restock", K273 &lt; 20, "Low Stock", K273 &lt; 30, "Stock OK", K273 &gt;= 30, "High Stock")</f>
        <v>High Stock</v>
      </c>
      <c r="Y273" s="16" t="str" cm="1">
        <f t="array" ref="Y273">_xlfn.IFS(K273 &lt;= 15, "Fast Moving", K273 &lt;= 35, "Moderate Moving", K273 &gt; 35, "Slow Moving")</f>
        <v>Slow Moving</v>
      </c>
      <c r="Z273" s="16" t="str" cm="1">
        <f t="array" ref="Z273">_xlfn.IFS(M273=5, "Highly Satisfied", M273&gt;=4, "Very Satisfied", M273&gt;=3, "Satisfied", M273&gt;=2, "Neutral", M273&lt;2, "Dissatisfied")</f>
        <v>Satisfied</v>
      </c>
      <c r="AA273" s="16" t="str">
        <f t="shared" si="49"/>
        <v>Cheap Value</v>
      </c>
      <c r="AB273" s="16" t="str" cm="1">
        <f t="array" ref="AB273">_xlfn.IFS(OR(C273="Zara", C273="Mango"), "Luxury Brand", OR(C273="Gap", C273="Forever21"), "Budget Brand", TRUE, "Mid-Market")</f>
        <v>Luxury Brand</v>
      </c>
    </row>
    <row r="274" spans="1:28" x14ac:dyDescent="0.35">
      <c r="A274" t="s">
        <v>325</v>
      </c>
      <c r="B274" t="s">
        <v>40</v>
      </c>
      <c r="C274" t="s">
        <v>51</v>
      </c>
      <c r="D274" t="s">
        <v>32</v>
      </c>
      <c r="E274" t="s">
        <v>56</v>
      </c>
      <c r="F274" t="s">
        <v>26</v>
      </c>
      <c r="G274" s="4">
        <v>133.12</v>
      </c>
      <c r="H274">
        <v>0</v>
      </c>
      <c r="I274" s="3">
        <v>133.12</v>
      </c>
      <c r="J274" s="1">
        <v>45875</v>
      </c>
      <c r="K274">
        <v>35</v>
      </c>
      <c r="L274">
        <v>1.9</v>
      </c>
      <c r="M274">
        <f t="shared" si="40"/>
        <v>1.9</v>
      </c>
      <c r="N274" t="b">
        <v>0</v>
      </c>
      <c r="O274" t="s">
        <v>2229</v>
      </c>
      <c r="P274" t="str">
        <f t="shared" si="41"/>
        <v>No Return</v>
      </c>
      <c r="Q274" s="4">
        <f t="shared" si="42"/>
        <v>4659.2</v>
      </c>
      <c r="R274">
        <f t="shared" si="43"/>
        <v>2025</v>
      </c>
      <c r="S274" s="4" t="str">
        <f t="shared" si="44"/>
        <v>August</v>
      </c>
      <c r="T274" s="17">
        <f t="shared" si="45"/>
        <v>0</v>
      </c>
      <c r="U274" s="17">
        <f t="shared" si="46"/>
        <v>133.12</v>
      </c>
      <c r="V274" s="16">
        <f t="shared" si="47"/>
        <v>0</v>
      </c>
      <c r="W274" s="16" t="str">
        <f t="shared" si="48"/>
        <v>M</v>
      </c>
      <c r="X274" s="16" t="str" cm="1">
        <f t="array" ref="X274">_xlfn.IFS(K274 &lt; 10, "Need to Restock", K274 &lt; 20, "Low Stock", K274 &lt; 30, "Stock OK", K274 &gt;= 30, "High Stock")</f>
        <v>High Stock</v>
      </c>
      <c r="Y274" s="16" t="str" cm="1">
        <f t="array" ref="Y274">_xlfn.IFS(K274 &lt;= 15, "Fast Moving", K274 &lt;= 35, "Moderate Moving", K274 &gt; 35, "Slow Moving")</f>
        <v>Moderate Moving</v>
      </c>
      <c r="Z274" s="16" t="str" cm="1">
        <f t="array" ref="Z274">_xlfn.IFS(M274=5, "Highly Satisfied", M274&gt;=4, "Very Satisfied", M274&gt;=3, "Satisfied", M274&gt;=2, "Neutral", M274&lt;2, "Dissatisfied")</f>
        <v>Dissatisfied</v>
      </c>
      <c r="AA274" s="16" t="str">
        <f t="shared" si="49"/>
        <v>High Value</v>
      </c>
      <c r="AB274" s="16" t="str" cm="1">
        <f t="array" ref="AB274">_xlfn.IFS(OR(C274="Zara", C274="Mango"), "Luxury Brand", OR(C274="Gap", C274="Forever21"), "Budget Brand", TRUE, "Mid-Market")</f>
        <v>Mid-Market</v>
      </c>
    </row>
    <row r="275" spans="1:28" x14ac:dyDescent="0.35">
      <c r="A275" t="s">
        <v>326</v>
      </c>
      <c r="B275" t="s">
        <v>19</v>
      </c>
      <c r="C275" t="s">
        <v>59</v>
      </c>
      <c r="D275" t="s">
        <v>21</v>
      </c>
      <c r="E275" t="s">
        <v>47</v>
      </c>
      <c r="F275" t="s">
        <v>68</v>
      </c>
      <c r="G275" s="4">
        <v>70.36</v>
      </c>
      <c r="H275">
        <v>0</v>
      </c>
      <c r="I275" s="3">
        <v>70.36</v>
      </c>
      <c r="J275" s="1">
        <v>45875</v>
      </c>
      <c r="K275">
        <v>0</v>
      </c>
      <c r="L275" t="s">
        <v>2229</v>
      </c>
      <c r="M275">
        <f t="shared" si="40"/>
        <v>3</v>
      </c>
      <c r="N275" t="b">
        <v>0</v>
      </c>
      <c r="O275" t="s">
        <v>2229</v>
      </c>
      <c r="P275" t="str">
        <f t="shared" si="41"/>
        <v>No Return</v>
      </c>
      <c r="Q275" s="4">
        <f t="shared" si="42"/>
        <v>0</v>
      </c>
      <c r="R275">
        <f t="shared" si="43"/>
        <v>2025</v>
      </c>
      <c r="S275" s="4" t="str">
        <f t="shared" si="44"/>
        <v>August</v>
      </c>
      <c r="T275" s="17">
        <f t="shared" si="45"/>
        <v>0</v>
      </c>
      <c r="U275" s="17">
        <f t="shared" si="46"/>
        <v>70.36</v>
      </c>
      <c r="V275" s="16">
        <f t="shared" si="47"/>
        <v>0</v>
      </c>
      <c r="W275" s="16" t="str">
        <f t="shared" si="48"/>
        <v>XXL</v>
      </c>
      <c r="X275" s="16" t="str" cm="1">
        <f t="array" ref="X275">_xlfn.IFS(K275 &lt; 10, "Need to Restock", K275 &lt; 20, "Low Stock", K275 &lt; 30, "Stock OK", K275 &gt;= 30, "High Stock")</f>
        <v>Need to Restock</v>
      </c>
      <c r="Y275" s="16" t="str" cm="1">
        <f t="array" ref="Y275">_xlfn.IFS(K275 &lt;= 15, "Fast Moving", K275 &lt;= 35, "Moderate Moving", K275 &gt; 35, "Slow Moving")</f>
        <v>Fast Moving</v>
      </c>
      <c r="Z275" s="16" t="str" cm="1">
        <f t="array" ref="Z275">_xlfn.IFS(M275=5, "Highly Satisfied", M275&gt;=4, "Very Satisfied", M275&gt;=3, "Satisfied", M275&gt;=2, "Neutral", M275&lt;2, "Dissatisfied")</f>
        <v>Satisfied</v>
      </c>
      <c r="AA275" s="16" t="str">
        <f t="shared" si="49"/>
        <v>Cheap Value</v>
      </c>
      <c r="AB275" s="16" t="str" cm="1">
        <f t="array" ref="AB275">_xlfn.IFS(OR(C275="Zara", C275="Mango"), "Luxury Brand", OR(C275="Gap", C275="Forever21"), "Budget Brand", TRUE, "Mid-Market")</f>
        <v>Budget Brand</v>
      </c>
    </row>
    <row r="276" spans="1:28" x14ac:dyDescent="0.35">
      <c r="A276" t="s">
        <v>327</v>
      </c>
      <c r="B276" t="s">
        <v>13</v>
      </c>
      <c r="C276" t="s">
        <v>20</v>
      </c>
      <c r="D276" t="s">
        <v>60</v>
      </c>
      <c r="E276" t="s">
        <v>16</v>
      </c>
      <c r="F276" t="s">
        <v>23</v>
      </c>
      <c r="G276" s="4">
        <v>199.01</v>
      </c>
      <c r="H276">
        <v>0</v>
      </c>
      <c r="I276" s="3">
        <v>199.01</v>
      </c>
      <c r="J276" s="1">
        <v>45875</v>
      </c>
      <c r="K276">
        <v>8</v>
      </c>
      <c r="L276">
        <v>4.4000000000000004</v>
      </c>
      <c r="M276">
        <f t="shared" si="40"/>
        <v>4.4000000000000004</v>
      </c>
      <c r="N276" t="b">
        <v>0</v>
      </c>
      <c r="O276" t="s">
        <v>2229</v>
      </c>
      <c r="P276" t="str">
        <f t="shared" si="41"/>
        <v>No Return</v>
      </c>
      <c r="Q276" s="4">
        <f t="shared" si="42"/>
        <v>1592.08</v>
      </c>
      <c r="R276">
        <f t="shared" si="43"/>
        <v>2025</v>
      </c>
      <c r="S276" s="4" t="str">
        <f t="shared" si="44"/>
        <v>August</v>
      </c>
      <c r="T276" s="17">
        <f t="shared" si="45"/>
        <v>0</v>
      </c>
      <c r="U276" s="17">
        <f t="shared" si="46"/>
        <v>199.01</v>
      </c>
      <c r="V276" s="16">
        <f t="shared" si="47"/>
        <v>0</v>
      </c>
      <c r="W276" s="16" t="str">
        <f t="shared" si="48"/>
        <v>XL</v>
      </c>
      <c r="X276" s="16" t="str" cm="1">
        <f t="array" ref="X276">_xlfn.IFS(K276 &lt; 10, "Need to Restock", K276 &lt; 20, "Low Stock", K276 &lt; 30, "Stock OK", K276 &gt;= 30, "High Stock")</f>
        <v>Need to Restock</v>
      </c>
      <c r="Y276" s="16" t="str" cm="1">
        <f t="array" ref="Y276">_xlfn.IFS(K276 &lt;= 15, "Fast Moving", K276 &lt;= 35, "Moderate Moving", K276 &gt; 35, "Slow Moving")</f>
        <v>Fast Moving</v>
      </c>
      <c r="Z276" s="16" t="str" cm="1">
        <f t="array" ref="Z276">_xlfn.IFS(M276=5, "Highly Satisfied", M276&gt;=4, "Very Satisfied", M276&gt;=3, "Satisfied", M276&gt;=2, "Neutral", M276&lt;2, "Dissatisfied")</f>
        <v>Very Satisfied</v>
      </c>
      <c r="AA276" s="16" t="str">
        <f t="shared" si="49"/>
        <v>High Value</v>
      </c>
      <c r="AB276" s="16" t="str" cm="1">
        <f t="array" ref="AB276">_xlfn.IFS(OR(C276="Zara", C276="Mango"), "Luxury Brand", OR(C276="Gap", C276="Forever21"), "Budget Brand", TRUE, "Mid-Market")</f>
        <v>Mid-Market</v>
      </c>
    </row>
    <row r="277" spans="1:28" x14ac:dyDescent="0.35">
      <c r="A277" t="s">
        <v>328</v>
      </c>
      <c r="B277" t="s">
        <v>36</v>
      </c>
      <c r="C277" t="s">
        <v>46</v>
      </c>
      <c r="D277" t="s">
        <v>60</v>
      </c>
      <c r="E277" t="s">
        <v>22</v>
      </c>
      <c r="F277" t="s">
        <v>62</v>
      </c>
      <c r="G277" s="4">
        <v>62.41</v>
      </c>
      <c r="H277">
        <v>37.1</v>
      </c>
      <c r="I277" s="3">
        <v>39.26</v>
      </c>
      <c r="J277" s="1">
        <v>45875</v>
      </c>
      <c r="K277">
        <v>6</v>
      </c>
      <c r="L277">
        <v>4.0999999999999996</v>
      </c>
      <c r="M277">
        <f t="shared" si="40"/>
        <v>4.0999999999999996</v>
      </c>
      <c r="N277" t="b">
        <v>0</v>
      </c>
      <c r="O277" t="s">
        <v>2229</v>
      </c>
      <c r="P277" t="str">
        <f t="shared" si="41"/>
        <v>No Return</v>
      </c>
      <c r="Q277" s="4">
        <f t="shared" si="42"/>
        <v>235.53534000000002</v>
      </c>
      <c r="R277">
        <f t="shared" si="43"/>
        <v>2025</v>
      </c>
      <c r="S277" s="4" t="str">
        <f t="shared" si="44"/>
        <v>August</v>
      </c>
      <c r="T277" s="17">
        <f t="shared" si="45"/>
        <v>23.154109999999999</v>
      </c>
      <c r="U277" s="17">
        <f t="shared" si="46"/>
        <v>39.255890000000001</v>
      </c>
      <c r="V277" s="16">
        <f t="shared" si="47"/>
        <v>0</v>
      </c>
      <c r="W277" s="16" t="str">
        <f t="shared" si="48"/>
        <v>L</v>
      </c>
      <c r="X277" s="16" t="str" cm="1">
        <f t="array" ref="X277">_xlfn.IFS(K277 &lt; 10, "Need to Restock", K277 &lt; 20, "Low Stock", K277 &lt; 30, "Stock OK", K277 &gt;= 30, "High Stock")</f>
        <v>Need to Restock</v>
      </c>
      <c r="Y277" s="16" t="str" cm="1">
        <f t="array" ref="Y277">_xlfn.IFS(K277 &lt;= 15, "Fast Moving", K277 &lt;= 35, "Moderate Moving", K277 &gt; 35, "Slow Moving")</f>
        <v>Fast Moving</v>
      </c>
      <c r="Z277" s="16" t="str" cm="1">
        <f t="array" ref="Z277">_xlfn.IFS(M277=5, "Highly Satisfied", M277&gt;=4, "Very Satisfied", M277&gt;=3, "Satisfied", M277&gt;=2, "Neutral", M277&lt;2, "Dissatisfied")</f>
        <v>Very Satisfied</v>
      </c>
      <c r="AA277" s="16" t="str">
        <f t="shared" si="49"/>
        <v>Cheap Value</v>
      </c>
      <c r="AB277" s="16" t="str" cm="1">
        <f t="array" ref="AB277">_xlfn.IFS(OR(C277="Zara", C277="Mango"), "Luxury Brand", OR(C277="Gap", C277="Forever21"), "Budget Brand", TRUE, "Mid-Market")</f>
        <v>Mid-Market</v>
      </c>
    </row>
    <row r="278" spans="1:28" x14ac:dyDescent="0.35">
      <c r="A278" t="s">
        <v>329</v>
      </c>
      <c r="B278" t="s">
        <v>28</v>
      </c>
      <c r="C278" t="s">
        <v>20</v>
      </c>
      <c r="D278" t="s">
        <v>60</v>
      </c>
      <c r="E278" t="s">
        <v>53</v>
      </c>
      <c r="F278" t="s">
        <v>26</v>
      </c>
      <c r="G278" s="4">
        <v>71.44</v>
      </c>
      <c r="H278">
        <v>0</v>
      </c>
      <c r="I278" s="3">
        <v>71.44</v>
      </c>
      <c r="J278" s="1">
        <v>45875</v>
      </c>
      <c r="K278">
        <v>45</v>
      </c>
      <c r="L278">
        <v>4</v>
      </c>
      <c r="M278">
        <f t="shared" si="40"/>
        <v>4</v>
      </c>
      <c r="N278" t="b">
        <v>0</v>
      </c>
      <c r="O278" t="s">
        <v>2229</v>
      </c>
      <c r="P278" t="str">
        <f t="shared" si="41"/>
        <v>No Return</v>
      </c>
      <c r="Q278" s="4">
        <f t="shared" si="42"/>
        <v>3214.7999999999997</v>
      </c>
      <c r="R278">
        <f t="shared" si="43"/>
        <v>2025</v>
      </c>
      <c r="S278" s="4" t="str">
        <f t="shared" si="44"/>
        <v>August</v>
      </c>
      <c r="T278" s="17">
        <f t="shared" si="45"/>
        <v>0</v>
      </c>
      <c r="U278" s="17">
        <f t="shared" si="46"/>
        <v>71.44</v>
      </c>
      <c r="V278" s="16">
        <f t="shared" si="47"/>
        <v>0</v>
      </c>
      <c r="W278" s="16" t="str">
        <f t="shared" si="48"/>
        <v>XS</v>
      </c>
      <c r="X278" s="16" t="str" cm="1">
        <f t="array" ref="X278">_xlfn.IFS(K278 &lt; 10, "Need to Restock", K278 &lt; 20, "Low Stock", K278 &lt; 30, "Stock OK", K278 &gt;= 30, "High Stock")</f>
        <v>High Stock</v>
      </c>
      <c r="Y278" s="16" t="str" cm="1">
        <f t="array" ref="Y278">_xlfn.IFS(K278 &lt;= 15, "Fast Moving", K278 &lt;= 35, "Moderate Moving", K278 &gt; 35, "Slow Moving")</f>
        <v>Slow Moving</v>
      </c>
      <c r="Z278" s="16" t="str" cm="1">
        <f t="array" ref="Z278">_xlfn.IFS(M278=5, "Highly Satisfied", M278&gt;=4, "Very Satisfied", M278&gt;=3, "Satisfied", M278&gt;=2, "Neutral", M278&lt;2, "Dissatisfied")</f>
        <v>Very Satisfied</v>
      </c>
      <c r="AA278" s="16" t="str">
        <f t="shared" si="49"/>
        <v>Cheap Value</v>
      </c>
      <c r="AB278" s="16" t="str" cm="1">
        <f t="array" ref="AB278">_xlfn.IFS(OR(C278="Zara", C278="Mango"), "Luxury Brand", OR(C278="Gap", C278="Forever21"), "Budget Brand", TRUE, "Mid-Market")</f>
        <v>Mid-Market</v>
      </c>
    </row>
    <row r="279" spans="1:28" x14ac:dyDescent="0.35">
      <c r="A279" t="s">
        <v>330</v>
      </c>
      <c r="B279" t="s">
        <v>40</v>
      </c>
      <c r="C279" t="s">
        <v>14</v>
      </c>
      <c r="D279" t="s">
        <v>21</v>
      </c>
      <c r="E279" t="s">
        <v>2229</v>
      </c>
      <c r="F279" t="s">
        <v>42</v>
      </c>
      <c r="G279" s="4">
        <v>89.69</v>
      </c>
      <c r="H279">
        <v>0</v>
      </c>
      <c r="I279" s="3">
        <v>89.69</v>
      </c>
      <c r="J279" s="1">
        <v>45875</v>
      </c>
      <c r="K279">
        <v>50</v>
      </c>
      <c r="L279">
        <v>4.3</v>
      </c>
      <c r="M279">
        <f t="shared" si="40"/>
        <v>4.3</v>
      </c>
      <c r="N279" t="b">
        <v>0</v>
      </c>
      <c r="O279" t="s">
        <v>2229</v>
      </c>
      <c r="P279" t="str">
        <f t="shared" si="41"/>
        <v>No Return</v>
      </c>
      <c r="Q279" s="4">
        <f t="shared" si="42"/>
        <v>4484.5</v>
      </c>
      <c r="R279">
        <f t="shared" si="43"/>
        <v>2025</v>
      </c>
      <c r="S279" s="4" t="str">
        <f t="shared" si="44"/>
        <v>August</v>
      </c>
      <c r="T279" s="17">
        <f t="shared" si="45"/>
        <v>0</v>
      </c>
      <c r="U279" s="17">
        <f t="shared" si="46"/>
        <v>89.69</v>
      </c>
      <c r="V279" s="16">
        <f t="shared" si="47"/>
        <v>0</v>
      </c>
      <c r="W279" s="16" t="str">
        <f t="shared" si="48"/>
        <v>No Size</v>
      </c>
      <c r="X279" s="16" t="str" cm="1">
        <f t="array" ref="X279">_xlfn.IFS(K279 &lt; 10, "Need to Restock", K279 &lt; 20, "Low Stock", K279 &lt; 30, "Stock OK", K279 &gt;= 30, "High Stock")</f>
        <v>High Stock</v>
      </c>
      <c r="Y279" s="16" t="str" cm="1">
        <f t="array" ref="Y279">_xlfn.IFS(K279 &lt;= 15, "Fast Moving", K279 &lt;= 35, "Moderate Moving", K279 &gt; 35, "Slow Moving")</f>
        <v>Slow Moving</v>
      </c>
      <c r="Z279" s="16" t="str" cm="1">
        <f t="array" ref="Z279">_xlfn.IFS(M279=5, "Highly Satisfied", M279&gt;=4, "Very Satisfied", M279&gt;=3, "Satisfied", M279&gt;=2, "Neutral", M279&lt;2, "Dissatisfied")</f>
        <v>Very Satisfied</v>
      </c>
      <c r="AA279" s="16" t="str">
        <f t="shared" si="49"/>
        <v>High Value</v>
      </c>
      <c r="AB279" s="16" t="str" cm="1">
        <f t="array" ref="AB279">_xlfn.IFS(OR(C279="Zara", C279="Mango"), "Luxury Brand", OR(C279="Gap", C279="Forever21"), "Budget Brand", TRUE, "Mid-Market")</f>
        <v>Luxury Brand</v>
      </c>
    </row>
    <row r="280" spans="1:28" x14ac:dyDescent="0.35">
      <c r="A280" t="s">
        <v>331</v>
      </c>
      <c r="B280" t="s">
        <v>13</v>
      </c>
      <c r="C280" t="s">
        <v>41</v>
      </c>
      <c r="D280" t="s">
        <v>15</v>
      </c>
      <c r="E280" t="s">
        <v>47</v>
      </c>
      <c r="F280" t="s">
        <v>38</v>
      </c>
      <c r="G280" s="4">
        <v>161.65</v>
      </c>
      <c r="H280">
        <v>10.199999999999999</v>
      </c>
      <c r="I280" s="3">
        <v>145.16</v>
      </c>
      <c r="J280" s="1">
        <v>45746</v>
      </c>
      <c r="K280">
        <v>42</v>
      </c>
      <c r="L280" t="s">
        <v>2229</v>
      </c>
      <c r="M280">
        <f t="shared" si="40"/>
        <v>3</v>
      </c>
      <c r="N280" t="b">
        <v>0</v>
      </c>
      <c r="O280" t="s">
        <v>2229</v>
      </c>
      <c r="P280" t="str">
        <f t="shared" si="41"/>
        <v>No Return</v>
      </c>
      <c r="Q280" s="4">
        <f t="shared" si="42"/>
        <v>6096.7914000000001</v>
      </c>
      <c r="R280">
        <f t="shared" si="43"/>
        <v>2025</v>
      </c>
      <c r="S280" s="4" t="str">
        <f t="shared" si="44"/>
        <v>March</v>
      </c>
      <c r="T280" s="17">
        <f t="shared" si="45"/>
        <v>16.488299999999999</v>
      </c>
      <c r="U280" s="17">
        <f t="shared" si="46"/>
        <v>145.1617</v>
      </c>
      <c r="V280" s="16">
        <f t="shared" si="47"/>
        <v>0</v>
      </c>
      <c r="W280" s="16" t="str">
        <f t="shared" si="48"/>
        <v>XXL</v>
      </c>
      <c r="X280" s="16" t="str" cm="1">
        <f t="array" ref="X280">_xlfn.IFS(K280 &lt; 10, "Need to Restock", K280 &lt; 20, "Low Stock", K280 &lt; 30, "Stock OK", K280 &gt;= 30, "High Stock")</f>
        <v>High Stock</v>
      </c>
      <c r="Y280" s="16" t="str" cm="1">
        <f t="array" ref="Y280">_xlfn.IFS(K280 &lt;= 15, "Fast Moving", K280 &lt;= 35, "Moderate Moving", K280 &gt; 35, "Slow Moving")</f>
        <v>Slow Moving</v>
      </c>
      <c r="Z280" s="16" t="str" cm="1">
        <f t="array" ref="Z280">_xlfn.IFS(M280=5, "Highly Satisfied", M280&gt;=4, "Very Satisfied", M280&gt;=3, "Satisfied", M280&gt;=2, "Neutral", M280&lt;2, "Dissatisfied")</f>
        <v>Satisfied</v>
      </c>
      <c r="AA280" s="16" t="str">
        <f t="shared" si="49"/>
        <v>High Value</v>
      </c>
      <c r="AB280" s="16" t="str" cm="1">
        <f t="array" ref="AB280">_xlfn.IFS(OR(C280="Zara", C280="Mango"), "Luxury Brand", OR(C280="Gap", C280="Forever21"), "Budget Brand", TRUE, "Mid-Market")</f>
        <v>Luxury Brand</v>
      </c>
    </row>
    <row r="281" spans="1:28" x14ac:dyDescent="0.35">
      <c r="A281" t="s">
        <v>332</v>
      </c>
      <c r="B281" t="s">
        <v>25</v>
      </c>
      <c r="C281" t="s">
        <v>20</v>
      </c>
      <c r="D281" t="s">
        <v>21</v>
      </c>
      <c r="E281" t="s">
        <v>2229</v>
      </c>
      <c r="F281" t="s">
        <v>33</v>
      </c>
      <c r="G281" s="4">
        <v>46.59</v>
      </c>
      <c r="H281">
        <v>0</v>
      </c>
      <c r="I281" s="3">
        <v>46.59</v>
      </c>
      <c r="J281" s="1">
        <v>45875</v>
      </c>
      <c r="K281">
        <v>29</v>
      </c>
      <c r="L281">
        <v>4.8</v>
      </c>
      <c r="M281">
        <f t="shared" si="40"/>
        <v>4.8</v>
      </c>
      <c r="N281" t="b">
        <v>0</v>
      </c>
      <c r="O281" t="s">
        <v>2229</v>
      </c>
      <c r="P281" t="str">
        <f t="shared" si="41"/>
        <v>No Return</v>
      </c>
      <c r="Q281" s="4">
        <f t="shared" si="42"/>
        <v>1351.1100000000001</v>
      </c>
      <c r="R281">
        <f t="shared" si="43"/>
        <v>2025</v>
      </c>
      <c r="S281" s="4" t="str">
        <f t="shared" si="44"/>
        <v>August</v>
      </c>
      <c r="T281" s="17">
        <f t="shared" si="45"/>
        <v>0</v>
      </c>
      <c r="U281" s="17">
        <f t="shared" si="46"/>
        <v>46.59</v>
      </c>
      <c r="V281" s="16">
        <f t="shared" si="47"/>
        <v>0</v>
      </c>
      <c r="W281" s="16" t="str">
        <f t="shared" si="48"/>
        <v>No Size</v>
      </c>
      <c r="X281" s="16" t="str" cm="1">
        <f t="array" ref="X281">_xlfn.IFS(K281 &lt; 10, "Need to Restock", K281 &lt; 20, "Low Stock", K281 &lt; 30, "Stock OK", K281 &gt;= 30, "High Stock")</f>
        <v>Stock OK</v>
      </c>
      <c r="Y281" s="16" t="str" cm="1">
        <f t="array" ref="Y281">_xlfn.IFS(K281 &lt;= 15, "Fast Moving", K281 &lt;= 35, "Moderate Moving", K281 &gt; 35, "Slow Moving")</f>
        <v>Moderate Moving</v>
      </c>
      <c r="Z281" s="16" t="str" cm="1">
        <f t="array" ref="Z281">_xlfn.IFS(M281=5, "Highly Satisfied", M281&gt;=4, "Very Satisfied", M281&gt;=3, "Satisfied", M281&gt;=2, "Neutral", M281&lt;2, "Dissatisfied")</f>
        <v>Very Satisfied</v>
      </c>
      <c r="AA281" s="16" t="str">
        <f t="shared" si="49"/>
        <v>Cheap Value</v>
      </c>
      <c r="AB281" s="16" t="str" cm="1">
        <f t="array" ref="AB281">_xlfn.IFS(OR(C281="Zara", C281="Mango"), "Luxury Brand", OR(C281="Gap", C281="Forever21"), "Budget Brand", TRUE, "Mid-Market")</f>
        <v>Mid-Market</v>
      </c>
    </row>
    <row r="282" spans="1:28" x14ac:dyDescent="0.35">
      <c r="A282" t="s">
        <v>333</v>
      </c>
      <c r="B282" t="s">
        <v>25</v>
      </c>
      <c r="C282" t="s">
        <v>14</v>
      </c>
      <c r="D282" t="s">
        <v>32</v>
      </c>
      <c r="E282" t="s">
        <v>2229</v>
      </c>
      <c r="F282" t="s">
        <v>23</v>
      </c>
      <c r="G282" s="4">
        <v>74.2</v>
      </c>
      <c r="H282">
        <v>0</v>
      </c>
      <c r="I282" s="3">
        <v>74.2</v>
      </c>
      <c r="J282" s="1">
        <v>45875</v>
      </c>
      <c r="K282">
        <v>22</v>
      </c>
      <c r="L282">
        <v>1.7</v>
      </c>
      <c r="M282">
        <f t="shared" si="40"/>
        <v>1.7</v>
      </c>
      <c r="N282" t="b">
        <v>0</v>
      </c>
      <c r="O282" t="s">
        <v>2229</v>
      </c>
      <c r="P282" t="str">
        <f t="shared" si="41"/>
        <v>No Return</v>
      </c>
      <c r="Q282" s="4">
        <f t="shared" si="42"/>
        <v>1632.4</v>
      </c>
      <c r="R282">
        <f t="shared" si="43"/>
        <v>2025</v>
      </c>
      <c r="S282" s="4" t="str">
        <f t="shared" si="44"/>
        <v>August</v>
      </c>
      <c r="T282" s="17">
        <f t="shared" si="45"/>
        <v>0</v>
      </c>
      <c r="U282" s="17">
        <f t="shared" si="46"/>
        <v>74.2</v>
      </c>
      <c r="V282" s="16">
        <f t="shared" si="47"/>
        <v>0</v>
      </c>
      <c r="W282" s="16" t="str">
        <f t="shared" si="48"/>
        <v>No Size</v>
      </c>
      <c r="X282" s="16" t="str" cm="1">
        <f t="array" ref="X282">_xlfn.IFS(K282 &lt; 10, "Need to Restock", K282 &lt; 20, "Low Stock", K282 &lt; 30, "Stock OK", K282 &gt;= 30, "High Stock")</f>
        <v>Stock OK</v>
      </c>
      <c r="Y282" s="16" t="str" cm="1">
        <f t="array" ref="Y282">_xlfn.IFS(K282 &lt;= 15, "Fast Moving", K282 &lt;= 35, "Moderate Moving", K282 &gt; 35, "Slow Moving")</f>
        <v>Moderate Moving</v>
      </c>
      <c r="Z282" s="16" t="str" cm="1">
        <f t="array" ref="Z282">_xlfn.IFS(M282=5, "Highly Satisfied", M282&gt;=4, "Very Satisfied", M282&gt;=3, "Satisfied", M282&gt;=2, "Neutral", M282&lt;2, "Dissatisfied")</f>
        <v>Dissatisfied</v>
      </c>
      <c r="AA282" s="16" t="str">
        <f t="shared" si="49"/>
        <v>Cheap Value</v>
      </c>
      <c r="AB282" s="16" t="str" cm="1">
        <f t="array" ref="AB282">_xlfn.IFS(OR(C282="Zara", C282="Mango"), "Luxury Brand", OR(C282="Gap", C282="Forever21"), "Budget Brand", TRUE, "Mid-Market")</f>
        <v>Luxury Brand</v>
      </c>
    </row>
    <row r="283" spans="1:28" x14ac:dyDescent="0.35">
      <c r="A283" t="s">
        <v>334</v>
      </c>
      <c r="B283" t="s">
        <v>36</v>
      </c>
      <c r="C283" t="s">
        <v>20</v>
      </c>
      <c r="D283" t="s">
        <v>32</v>
      </c>
      <c r="E283" t="s">
        <v>37</v>
      </c>
      <c r="F283" t="s">
        <v>68</v>
      </c>
      <c r="G283" s="4">
        <v>99.67</v>
      </c>
      <c r="H283">
        <v>0</v>
      </c>
      <c r="I283" s="3">
        <v>99.67</v>
      </c>
      <c r="J283" s="1">
        <v>45875</v>
      </c>
      <c r="K283">
        <v>13</v>
      </c>
      <c r="L283">
        <v>5</v>
      </c>
      <c r="M283">
        <f t="shared" si="40"/>
        <v>5</v>
      </c>
      <c r="N283" t="b">
        <v>0</v>
      </c>
      <c r="O283" t="s">
        <v>2229</v>
      </c>
      <c r="P283" t="str">
        <f t="shared" si="41"/>
        <v>No Return</v>
      </c>
      <c r="Q283" s="4">
        <f t="shared" si="42"/>
        <v>1295.71</v>
      </c>
      <c r="R283">
        <f t="shared" si="43"/>
        <v>2025</v>
      </c>
      <c r="S283" s="4" t="str">
        <f t="shared" si="44"/>
        <v>August</v>
      </c>
      <c r="T283" s="17">
        <f t="shared" si="45"/>
        <v>0</v>
      </c>
      <c r="U283" s="17">
        <f t="shared" si="46"/>
        <v>99.67</v>
      </c>
      <c r="V283" s="16">
        <f t="shared" si="47"/>
        <v>0</v>
      </c>
      <c r="W283" s="16" t="str">
        <f t="shared" si="48"/>
        <v>S</v>
      </c>
      <c r="X283" s="16" t="str" cm="1">
        <f t="array" ref="X283">_xlfn.IFS(K283 &lt; 10, "Need to Restock", K283 &lt; 20, "Low Stock", K283 &lt; 30, "Stock OK", K283 &gt;= 30, "High Stock")</f>
        <v>Low Stock</v>
      </c>
      <c r="Y283" s="16" t="str" cm="1">
        <f t="array" ref="Y283">_xlfn.IFS(K283 &lt;= 15, "Fast Moving", K283 &lt;= 35, "Moderate Moving", K283 &gt; 35, "Slow Moving")</f>
        <v>Fast Moving</v>
      </c>
      <c r="Z283" s="16" t="str" cm="1">
        <f t="array" ref="Z283">_xlfn.IFS(M283=5, "Highly Satisfied", M283&gt;=4, "Very Satisfied", M283&gt;=3, "Satisfied", M283&gt;=2, "Neutral", M283&lt;2, "Dissatisfied")</f>
        <v>Highly Satisfied</v>
      </c>
      <c r="AA283" s="16" t="str">
        <f t="shared" si="49"/>
        <v>High Value</v>
      </c>
      <c r="AB283" s="16" t="str" cm="1">
        <f t="array" ref="AB283">_xlfn.IFS(OR(C283="Zara", C283="Mango"), "Luxury Brand", OR(C283="Gap", C283="Forever21"), "Budget Brand", TRUE, "Mid-Market")</f>
        <v>Mid-Market</v>
      </c>
    </row>
    <row r="284" spans="1:28" x14ac:dyDescent="0.35">
      <c r="A284" t="s">
        <v>335</v>
      </c>
      <c r="B284" t="s">
        <v>28</v>
      </c>
      <c r="C284" t="s">
        <v>73</v>
      </c>
      <c r="D284" t="s">
        <v>32</v>
      </c>
      <c r="E284" t="s">
        <v>53</v>
      </c>
      <c r="F284" t="s">
        <v>64</v>
      </c>
      <c r="G284" s="4">
        <v>112.74</v>
      </c>
      <c r="H284">
        <v>23</v>
      </c>
      <c r="I284" s="3">
        <v>86.81</v>
      </c>
      <c r="J284" s="1">
        <v>45875</v>
      </c>
      <c r="K284">
        <v>37</v>
      </c>
      <c r="L284">
        <v>1</v>
      </c>
      <c r="M284">
        <f t="shared" si="40"/>
        <v>1</v>
      </c>
      <c r="N284" t="b">
        <v>0</v>
      </c>
      <c r="O284" t="s">
        <v>2229</v>
      </c>
      <c r="P284" t="str">
        <f t="shared" si="41"/>
        <v>No Return</v>
      </c>
      <c r="Q284" s="4">
        <f t="shared" si="42"/>
        <v>3211.9625999999998</v>
      </c>
      <c r="R284">
        <f t="shared" si="43"/>
        <v>2025</v>
      </c>
      <c r="S284" s="4" t="str">
        <f t="shared" si="44"/>
        <v>August</v>
      </c>
      <c r="T284" s="17">
        <f t="shared" si="45"/>
        <v>25.930199999999999</v>
      </c>
      <c r="U284" s="17">
        <f t="shared" si="46"/>
        <v>86.809799999999996</v>
      </c>
      <c r="V284" s="16">
        <f t="shared" si="47"/>
        <v>0</v>
      </c>
      <c r="W284" s="16" t="str">
        <f t="shared" si="48"/>
        <v>XS</v>
      </c>
      <c r="X284" s="16" t="str" cm="1">
        <f t="array" ref="X284">_xlfn.IFS(K284 &lt; 10, "Need to Restock", K284 &lt; 20, "Low Stock", K284 &lt; 30, "Stock OK", K284 &gt;= 30, "High Stock")</f>
        <v>High Stock</v>
      </c>
      <c r="Y284" s="16" t="str" cm="1">
        <f t="array" ref="Y284">_xlfn.IFS(K284 &lt;= 15, "Fast Moving", K284 &lt;= 35, "Moderate Moving", K284 &gt; 35, "Slow Moving")</f>
        <v>Slow Moving</v>
      </c>
      <c r="Z284" s="16" t="str" cm="1">
        <f t="array" ref="Z284">_xlfn.IFS(M284=5, "Highly Satisfied", M284&gt;=4, "Very Satisfied", M284&gt;=3, "Satisfied", M284&gt;=2, "Neutral", M284&lt;2, "Dissatisfied")</f>
        <v>Dissatisfied</v>
      </c>
      <c r="AA284" s="16" t="str">
        <f t="shared" si="49"/>
        <v>High Value</v>
      </c>
      <c r="AB284" s="16" t="str" cm="1">
        <f t="array" ref="AB284">_xlfn.IFS(OR(C284="Zara", C284="Mango"), "Luxury Brand", OR(C284="Gap", C284="Forever21"), "Budget Brand", TRUE, "Mid-Market")</f>
        <v>Budget Brand</v>
      </c>
    </row>
    <row r="285" spans="1:28" x14ac:dyDescent="0.35">
      <c r="A285" t="s">
        <v>336</v>
      </c>
      <c r="B285" t="s">
        <v>19</v>
      </c>
      <c r="C285" t="s">
        <v>30</v>
      </c>
      <c r="D285" t="s">
        <v>60</v>
      </c>
      <c r="E285" t="s">
        <v>37</v>
      </c>
      <c r="F285" t="s">
        <v>26</v>
      </c>
      <c r="G285" s="4">
        <v>95.82</v>
      </c>
      <c r="H285">
        <v>39.4</v>
      </c>
      <c r="I285" s="3">
        <v>58.07</v>
      </c>
      <c r="J285" s="1">
        <v>45875</v>
      </c>
      <c r="K285">
        <v>6</v>
      </c>
      <c r="L285" t="s">
        <v>2229</v>
      </c>
      <c r="M285">
        <f t="shared" si="40"/>
        <v>3</v>
      </c>
      <c r="N285" t="b">
        <v>1</v>
      </c>
      <c r="O285" t="s">
        <v>76</v>
      </c>
      <c r="P285" t="str">
        <f t="shared" si="41"/>
        <v>Damaged</v>
      </c>
      <c r="Q285" s="4">
        <f t="shared" si="42"/>
        <v>348.40152</v>
      </c>
      <c r="R285">
        <f t="shared" si="43"/>
        <v>2025</v>
      </c>
      <c r="S285" s="4" t="str">
        <f t="shared" si="44"/>
        <v>August</v>
      </c>
      <c r="T285" s="17">
        <f t="shared" si="45"/>
        <v>37.753079999999997</v>
      </c>
      <c r="U285" s="17">
        <f t="shared" si="46"/>
        <v>58.066920000000003</v>
      </c>
      <c r="V285" s="16">
        <f t="shared" si="47"/>
        <v>1</v>
      </c>
      <c r="W285" s="16" t="str">
        <f t="shared" si="48"/>
        <v>S</v>
      </c>
      <c r="X285" s="16" t="str" cm="1">
        <f t="array" ref="X285">_xlfn.IFS(K285 &lt; 10, "Need to Restock", K285 &lt; 20, "Low Stock", K285 &lt; 30, "Stock OK", K285 &gt;= 30, "High Stock")</f>
        <v>Need to Restock</v>
      </c>
      <c r="Y285" s="16" t="str" cm="1">
        <f t="array" ref="Y285">_xlfn.IFS(K285 &lt;= 15, "Fast Moving", K285 &lt;= 35, "Moderate Moving", K285 &gt; 35, "Slow Moving")</f>
        <v>Fast Moving</v>
      </c>
      <c r="Z285" s="16" t="str" cm="1">
        <f t="array" ref="Z285">_xlfn.IFS(M285=5, "Highly Satisfied", M285&gt;=4, "Very Satisfied", M285&gt;=3, "Satisfied", M285&gt;=2, "Neutral", M285&lt;2, "Dissatisfied")</f>
        <v>Satisfied</v>
      </c>
      <c r="AA285" s="16" t="str">
        <f t="shared" si="49"/>
        <v>Cheap Value</v>
      </c>
      <c r="AB285" s="16" t="str" cm="1">
        <f t="array" ref="AB285">_xlfn.IFS(OR(C285="Zara", C285="Mango"), "Luxury Brand", OR(C285="Gap", C285="Forever21"), "Budget Brand", TRUE, "Mid-Market")</f>
        <v>Mid-Market</v>
      </c>
    </row>
    <row r="286" spans="1:28" x14ac:dyDescent="0.35">
      <c r="A286" t="s">
        <v>337</v>
      </c>
      <c r="B286" t="s">
        <v>28</v>
      </c>
      <c r="C286" t="s">
        <v>51</v>
      </c>
      <c r="D286" t="s">
        <v>21</v>
      </c>
      <c r="E286" t="s">
        <v>56</v>
      </c>
      <c r="F286" t="s">
        <v>44</v>
      </c>
      <c r="G286" s="4">
        <v>157.41999999999999</v>
      </c>
      <c r="H286">
        <v>0</v>
      </c>
      <c r="I286" s="3">
        <v>157.41999999999999</v>
      </c>
      <c r="J286" s="1">
        <v>45875</v>
      </c>
      <c r="K286">
        <v>38</v>
      </c>
      <c r="L286">
        <v>2.4</v>
      </c>
      <c r="M286">
        <f t="shared" si="40"/>
        <v>2.4</v>
      </c>
      <c r="N286" t="b">
        <v>0</v>
      </c>
      <c r="O286" t="s">
        <v>2229</v>
      </c>
      <c r="P286" t="str">
        <f t="shared" si="41"/>
        <v>No Return</v>
      </c>
      <c r="Q286" s="4">
        <f t="shared" si="42"/>
        <v>5981.9599999999991</v>
      </c>
      <c r="R286">
        <f t="shared" si="43"/>
        <v>2025</v>
      </c>
      <c r="S286" s="4" t="str">
        <f t="shared" si="44"/>
        <v>August</v>
      </c>
      <c r="T286" s="17">
        <f t="shared" si="45"/>
        <v>0</v>
      </c>
      <c r="U286" s="17">
        <f t="shared" si="46"/>
        <v>157.41999999999999</v>
      </c>
      <c r="V286" s="16">
        <f t="shared" si="47"/>
        <v>0</v>
      </c>
      <c r="W286" s="16" t="str">
        <f t="shared" si="48"/>
        <v>M</v>
      </c>
      <c r="X286" s="16" t="str" cm="1">
        <f t="array" ref="X286">_xlfn.IFS(K286 &lt; 10, "Need to Restock", K286 &lt; 20, "Low Stock", K286 &lt; 30, "Stock OK", K286 &gt;= 30, "High Stock")</f>
        <v>High Stock</v>
      </c>
      <c r="Y286" s="16" t="str" cm="1">
        <f t="array" ref="Y286">_xlfn.IFS(K286 &lt;= 15, "Fast Moving", K286 &lt;= 35, "Moderate Moving", K286 &gt; 35, "Slow Moving")</f>
        <v>Slow Moving</v>
      </c>
      <c r="Z286" s="16" t="str" cm="1">
        <f t="array" ref="Z286">_xlfn.IFS(M286=5, "Highly Satisfied", M286&gt;=4, "Very Satisfied", M286&gt;=3, "Satisfied", M286&gt;=2, "Neutral", M286&lt;2, "Dissatisfied")</f>
        <v>Neutral</v>
      </c>
      <c r="AA286" s="16" t="str">
        <f t="shared" si="49"/>
        <v>High Value</v>
      </c>
      <c r="AB286" s="16" t="str" cm="1">
        <f t="array" ref="AB286">_xlfn.IFS(OR(C286="Zara", C286="Mango"), "Luxury Brand", OR(C286="Gap", C286="Forever21"), "Budget Brand", TRUE, "Mid-Market")</f>
        <v>Mid-Market</v>
      </c>
    </row>
    <row r="287" spans="1:28" x14ac:dyDescent="0.35">
      <c r="A287" t="s">
        <v>338</v>
      </c>
      <c r="B287" t="s">
        <v>25</v>
      </c>
      <c r="C287" t="s">
        <v>14</v>
      </c>
      <c r="D287" t="s">
        <v>32</v>
      </c>
      <c r="E287" t="s">
        <v>2229</v>
      </c>
      <c r="F287" t="s">
        <v>17</v>
      </c>
      <c r="G287" s="4">
        <v>60.17</v>
      </c>
      <c r="H287">
        <v>14.1</v>
      </c>
      <c r="I287" s="3">
        <v>51.69</v>
      </c>
      <c r="J287" s="1">
        <v>45875</v>
      </c>
      <c r="K287">
        <v>38</v>
      </c>
      <c r="L287">
        <v>5</v>
      </c>
      <c r="M287">
        <f t="shared" si="40"/>
        <v>5</v>
      </c>
      <c r="N287" t="b">
        <v>0</v>
      </c>
      <c r="O287" t="s">
        <v>2229</v>
      </c>
      <c r="P287" t="str">
        <f t="shared" si="41"/>
        <v>No Return</v>
      </c>
      <c r="Q287" s="4">
        <f t="shared" si="42"/>
        <v>1964.0691400000001</v>
      </c>
      <c r="R287">
        <f t="shared" si="43"/>
        <v>2025</v>
      </c>
      <c r="S287" s="4" t="str">
        <f t="shared" si="44"/>
        <v>August</v>
      </c>
      <c r="T287" s="17">
        <f t="shared" si="45"/>
        <v>8.4839699999999993</v>
      </c>
      <c r="U287" s="17">
        <f t="shared" si="46"/>
        <v>51.686030000000002</v>
      </c>
      <c r="V287" s="16">
        <f t="shared" si="47"/>
        <v>0</v>
      </c>
      <c r="W287" s="16" t="str">
        <f t="shared" si="48"/>
        <v>No Size</v>
      </c>
      <c r="X287" s="16" t="str" cm="1">
        <f t="array" ref="X287">_xlfn.IFS(K287 &lt; 10, "Need to Restock", K287 &lt; 20, "Low Stock", K287 &lt; 30, "Stock OK", K287 &gt;= 30, "High Stock")</f>
        <v>High Stock</v>
      </c>
      <c r="Y287" s="16" t="str" cm="1">
        <f t="array" ref="Y287">_xlfn.IFS(K287 &lt;= 15, "Fast Moving", K287 &lt;= 35, "Moderate Moving", K287 &gt; 35, "Slow Moving")</f>
        <v>Slow Moving</v>
      </c>
      <c r="Z287" s="16" t="str" cm="1">
        <f t="array" ref="Z287">_xlfn.IFS(M287=5, "Highly Satisfied", M287&gt;=4, "Very Satisfied", M287&gt;=3, "Satisfied", M287&gt;=2, "Neutral", M287&lt;2, "Dissatisfied")</f>
        <v>Highly Satisfied</v>
      </c>
      <c r="AA287" s="16" t="str">
        <f t="shared" si="49"/>
        <v>Cheap Value</v>
      </c>
      <c r="AB287" s="16" t="str" cm="1">
        <f t="array" ref="AB287">_xlfn.IFS(OR(C287="Zara", C287="Mango"), "Luxury Brand", OR(C287="Gap", C287="Forever21"), "Budget Brand", TRUE, "Mid-Market")</f>
        <v>Luxury Brand</v>
      </c>
    </row>
    <row r="288" spans="1:28" x14ac:dyDescent="0.35">
      <c r="A288" t="s">
        <v>339</v>
      </c>
      <c r="B288" t="s">
        <v>13</v>
      </c>
      <c r="C288" t="s">
        <v>41</v>
      </c>
      <c r="D288" t="s">
        <v>21</v>
      </c>
      <c r="E288" t="s">
        <v>16</v>
      </c>
      <c r="F288" t="s">
        <v>23</v>
      </c>
      <c r="G288" s="4">
        <v>169.03</v>
      </c>
      <c r="H288">
        <v>0</v>
      </c>
      <c r="I288" s="3">
        <v>169.03</v>
      </c>
      <c r="J288" s="1">
        <v>45875</v>
      </c>
      <c r="K288">
        <v>16</v>
      </c>
      <c r="L288">
        <v>1.7</v>
      </c>
      <c r="M288">
        <f t="shared" si="40"/>
        <v>1.7</v>
      </c>
      <c r="N288" t="b">
        <v>0</v>
      </c>
      <c r="O288" t="s">
        <v>2229</v>
      </c>
      <c r="P288" t="str">
        <f t="shared" si="41"/>
        <v>No Return</v>
      </c>
      <c r="Q288" s="4">
        <f t="shared" si="42"/>
        <v>2704.48</v>
      </c>
      <c r="R288">
        <f t="shared" si="43"/>
        <v>2025</v>
      </c>
      <c r="S288" s="4" t="str">
        <f t="shared" si="44"/>
        <v>August</v>
      </c>
      <c r="T288" s="17">
        <f t="shared" si="45"/>
        <v>0</v>
      </c>
      <c r="U288" s="17">
        <f t="shared" si="46"/>
        <v>169.03</v>
      </c>
      <c r="V288" s="16">
        <f t="shared" si="47"/>
        <v>0</v>
      </c>
      <c r="W288" s="16" t="str">
        <f t="shared" si="48"/>
        <v>XL</v>
      </c>
      <c r="X288" s="16" t="str" cm="1">
        <f t="array" ref="X288">_xlfn.IFS(K288 &lt; 10, "Need to Restock", K288 &lt; 20, "Low Stock", K288 &lt; 30, "Stock OK", K288 &gt;= 30, "High Stock")</f>
        <v>Low Stock</v>
      </c>
      <c r="Y288" s="16" t="str" cm="1">
        <f t="array" ref="Y288">_xlfn.IFS(K288 &lt;= 15, "Fast Moving", K288 &lt;= 35, "Moderate Moving", K288 &gt; 35, "Slow Moving")</f>
        <v>Moderate Moving</v>
      </c>
      <c r="Z288" s="16" t="str" cm="1">
        <f t="array" ref="Z288">_xlfn.IFS(M288=5, "Highly Satisfied", M288&gt;=4, "Very Satisfied", M288&gt;=3, "Satisfied", M288&gt;=2, "Neutral", M288&lt;2, "Dissatisfied")</f>
        <v>Dissatisfied</v>
      </c>
      <c r="AA288" s="16" t="str">
        <f t="shared" si="49"/>
        <v>High Value</v>
      </c>
      <c r="AB288" s="16" t="str" cm="1">
        <f t="array" ref="AB288">_xlfn.IFS(OR(C288="Zara", C288="Mango"), "Luxury Brand", OR(C288="Gap", C288="Forever21"), "Budget Brand", TRUE, "Mid-Market")</f>
        <v>Luxury Brand</v>
      </c>
    </row>
    <row r="289" spans="1:28" x14ac:dyDescent="0.35">
      <c r="A289" t="s">
        <v>340</v>
      </c>
      <c r="B289" t="s">
        <v>40</v>
      </c>
      <c r="C289" t="s">
        <v>20</v>
      </c>
      <c r="D289" t="s">
        <v>32</v>
      </c>
      <c r="E289" t="s">
        <v>37</v>
      </c>
      <c r="F289" t="s">
        <v>23</v>
      </c>
      <c r="G289" s="4">
        <v>175.86</v>
      </c>
      <c r="H289">
        <v>0</v>
      </c>
      <c r="I289" s="3">
        <v>175.86</v>
      </c>
      <c r="J289" s="1">
        <v>45875</v>
      </c>
      <c r="K289">
        <v>0</v>
      </c>
      <c r="L289">
        <v>4.5999999999999996</v>
      </c>
      <c r="M289">
        <f t="shared" si="40"/>
        <v>4.5999999999999996</v>
      </c>
      <c r="N289" t="b">
        <v>0</v>
      </c>
      <c r="O289" t="s">
        <v>2229</v>
      </c>
      <c r="P289" t="str">
        <f t="shared" si="41"/>
        <v>No Return</v>
      </c>
      <c r="Q289" s="4">
        <f t="shared" si="42"/>
        <v>0</v>
      </c>
      <c r="R289">
        <f t="shared" si="43"/>
        <v>2025</v>
      </c>
      <c r="S289" s="4" t="str">
        <f t="shared" si="44"/>
        <v>August</v>
      </c>
      <c r="T289" s="17">
        <f t="shared" si="45"/>
        <v>0</v>
      </c>
      <c r="U289" s="17">
        <f t="shared" si="46"/>
        <v>175.86</v>
      </c>
      <c r="V289" s="16">
        <f t="shared" si="47"/>
        <v>0</v>
      </c>
      <c r="W289" s="16" t="str">
        <f t="shared" si="48"/>
        <v>S</v>
      </c>
      <c r="X289" s="16" t="str" cm="1">
        <f t="array" ref="X289">_xlfn.IFS(K289 &lt; 10, "Need to Restock", K289 &lt; 20, "Low Stock", K289 &lt; 30, "Stock OK", K289 &gt;= 30, "High Stock")</f>
        <v>Need to Restock</v>
      </c>
      <c r="Y289" s="16" t="str" cm="1">
        <f t="array" ref="Y289">_xlfn.IFS(K289 &lt;= 15, "Fast Moving", K289 &lt;= 35, "Moderate Moving", K289 &gt; 35, "Slow Moving")</f>
        <v>Fast Moving</v>
      </c>
      <c r="Z289" s="16" t="str" cm="1">
        <f t="array" ref="Z289">_xlfn.IFS(M289=5, "Highly Satisfied", M289&gt;=4, "Very Satisfied", M289&gt;=3, "Satisfied", M289&gt;=2, "Neutral", M289&lt;2, "Dissatisfied")</f>
        <v>Very Satisfied</v>
      </c>
      <c r="AA289" s="16" t="str">
        <f t="shared" si="49"/>
        <v>High Value</v>
      </c>
      <c r="AB289" s="16" t="str" cm="1">
        <f t="array" ref="AB289">_xlfn.IFS(OR(C289="Zara", C289="Mango"), "Luxury Brand", OR(C289="Gap", C289="Forever21"), "Budget Brand", TRUE, "Mid-Market")</f>
        <v>Mid-Market</v>
      </c>
    </row>
    <row r="290" spans="1:28" x14ac:dyDescent="0.35">
      <c r="A290" t="s">
        <v>341</v>
      </c>
      <c r="B290" t="s">
        <v>28</v>
      </c>
      <c r="C290" t="s">
        <v>41</v>
      </c>
      <c r="D290" t="s">
        <v>60</v>
      </c>
      <c r="E290" t="s">
        <v>2229</v>
      </c>
      <c r="F290" t="s">
        <v>68</v>
      </c>
      <c r="G290" s="4">
        <v>169.75</v>
      </c>
      <c r="H290">
        <v>0</v>
      </c>
      <c r="I290" s="3">
        <v>169.75</v>
      </c>
      <c r="J290" s="1">
        <v>45875</v>
      </c>
      <c r="K290">
        <v>5</v>
      </c>
      <c r="L290">
        <v>2.7</v>
      </c>
      <c r="M290">
        <f t="shared" si="40"/>
        <v>2.7</v>
      </c>
      <c r="N290" t="b">
        <v>0</v>
      </c>
      <c r="O290" t="s">
        <v>2229</v>
      </c>
      <c r="P290" t="str">
        <f t="shared" si="41"/>
        <v>No Return</v>
      </c>
      <c r="Q290" s="4">
        <f t="shared" si="42"/>
        <v>848.75</v>
      </c>
      <c r="R290">
        <f t="shared" si="43"/>
        <v>2025</v>
      </c>
      <c r="S290" s="4" t="str">
        <f t="shared" si="44"/>
        <v>August</v>
      </c>
      <c r="T290" s="17">
        <f t="shared" si="45"/>
        <v>0</v>
      </c>
      <c r="U290" s="17">
        <f t="shared" si="46"/>
        <v>169.75</v>
      </c>
      <c r="V290" s="16">
        <f t="shared" si="47"/>
        <v>0</v>
      </c>
      <c r="W290" s="16" t="str">
        <f t="shared" si="48"/>
        <v>No Size</v>
      </c>
      <c r="X290" s="16" t="str" cm="1">
        <f t="array" ref="X290">_xlfn.IFS(K290 &lt; 10, "Need to Restock", K290 &lt; 20, "Low Stock", K290 &lt; 30, "Stock OK", K290 &gt;= 30, "High Stock")</f>
        <v>Need to Restock</v>
      </c>
      <c r="Y290" s="16" t="str" cm="1">
        <f t="array" ref="Y290">_xlfn.IFS(K290 &lt;= 15, "Fast Moving", K290 &lt;= 35, "Moderate Moving", K290 &gt; 35, "Slow Moving")</f>
        <v>Fast Moving</v>
      </c>
      <c r="Z290" s="16" t="str" cm="1">
        <f t="array" ref="Z290">_xlfn.IFS(M290=5, "Highly Satisfied", M290&gt;=4, "Very Satisfied", M290&gt;=3, "Satisfied", M290&gt;=2, "Neutral", M290&lt;2, "Dissatisfied")</f>
        <v>Neutral</v>
      </c>
      <c r="AA290" s="16" t="str">
        <f t="shared" si="49"/>
        <v>High Value</v>
      </c>
      <c r="AB290" s="16" t="str" cm="1">
        <f t="array" ref="AB290">_xlfn.IFS(OR(C290="Zara", C290="Mango"), "Luxury Brand", OR(C290="Gap", C290="Forever21"), "Budget Brand", TRUE, "Mid-Market")</f>
        <v>Luxury Brand</v>
      </c>
    </row>
    <row r="291" spans="1:28" x14ac:dyDescent="0.35">
      <c r="A291" t="s">
        <v>342</v>
      </c>
      <c r="B291" t="s">
        <v>25</v>
      </c>
      <c r="C291" t="s">
        <v>46</v>
      </c>
      <c r="D291" t="s">
        <v>60</v>
      </c>
      <c r="E291" t="s">
        <v>2229</v>
      </c>
      <c r="F291" t="s">
        <v>17</v>
      </c>
      <c r="G291" s="4">
        <v>51.77</v>
      </c>
      <c r="H291">
        <v>24.3</v>
      </c>
      <c r="I291" s="3">
        <v>39.19</v>
      </c>
      <c r="J291" s="1">
        <v>45875</v>
      </c>
      <c r="K291">
        <v>50</v>
      </c>
      <c r="L291">
        <v>3.7</v>
      </c>
      <c r="M291">
        <f t="shared" si="40"/>
        <v>3.7</v>
      </c>
      <c r="N291" t="b">
        <v>0</v>
      </c>
      <c r="O291" t="s">
        <v>2229</v>
      </c>
      <c r="P291" t="str">
        <f t="shared" si="41"/>
        <v>No Return</v>
      </c>
      <c r="Q291" s="4">
        <f t="shared" si="42"/>
        <v>1959.4945000000002</v>
      </c>
      <c r="R291">
        <f t="shared" si="43"/>
        <v>2025</v>
      </c>
      <c r="S291" s="4" t="str">
        <f t="shared" si="44"/>
        <v>August</v>
      </c>
      <c r="T291" s="17">
        <f t="shared" si="45"/>
        <v>12.580110000000001</v>
      </c>
      <c r="U291" s="17">
        <f t="shared" si="46"/>
        <v>39.189890000000005</v>
      </c>
      <c r="V291" s="16">
        <f t="shared" si="47"/>
        <v>0</v>
      </c>
      <c r="W291" s="16" t="str">
        <f t="shared" si="48"/>
        <v>No Size</v>
      </c>
      <c r="X291" s="16" t="str" cm="1">
        <f t="array" ref="X291">_xlfn.IFS(K291 &lt; 10, "Need to Restock", K291 &lt; 20, "Low Stock", K291 &lt; 30, "Stock OK", K291 &gt;= 30, "High Stock")</f>
        <v>High Stock</v>
      </c>
      <c r="Y291" s="16" t="str" cm="1">
        <f t="array" ref="Y291">_xlfn.IFS(K291 &lt;= 15, "Fast Moving", K291 &lt;= 35, "Moderate Moving", K291 &gt; 35, "Slow Moving")</f>
        <v>Slow Moving</v>
      </c>
      <c r="Z291" s="16" t="str" cm="1">
        <f t="array" ref="Z291">_xlfn.IFS(M291=5, "Highly Satisfied", M291&gt;=4, "Very Satisfied", M291&gt;=3, "Satisfied", M291&gt;=2, "Neutral", M291&lt;2, "Dissatisfied")</f>
        <v>Satisfied</v>
      </c>
      <c r="AA291" s="16" t="str">
        <f t="shared" si="49"/>
        <v>Cheap Value</v>
      </c>
      <c r="AB291" s="16" t="str" cm="1">
        <f t="array" ref="AB291">_xlfn.IFS(OR(C291="Zara", C291="Mango"), "Luxury Brand", OR(C291="Gap", C291="Forever21"), "Budget Brand", TRUE, "Mid-Market")</f>
        <v>Mid-Market</v>
      </c>
    </row>
    <row r="292" spans="1:28" x14ac:dyDescent="0.35">
      <c r="A292" t="s">
        <v>343</v>
      </c>
      <c r="B292" t="s">
        <v>19</v>
      </c>
      <c r="C292" t="s">
        <v>41</v>
      </c>
      <c r="D292" t="s">
        <v>32</v>
      </c>
      <c r="E292" t="s">
        <v>56</v>
      </c>
      <c r="F292" t="s">
        <v>26</v>
      </c>
      <c r="G292" s="4">
        <v>83.09</v>
      </c>
      <c r="H292">
        <v>0</v>
      </c>
      <c r="I292" s="3">
        <v>83.09</v>
      </c>
      <c r="J292" s="1">
        <v>45875</v>
      </c>
      <c r="K292">
        <v>22</v>
      </c>
      <c r="L292">
        <v>2.2999999999999998</v>
      </c>
      <c r="M292">
        <f t="shared" si="40"/>
        <v>2.2999999999999998</v>
      </c>
      <c r="N292" t="b">
        <v>0</v>
      </c>
      <c r="O292" t="s">
        <v>2229</v>
      </c>
      <c r="P292" t="str">
        <f t="shared" si="41"/>
        <v>No Return</v>
      </c>
      <c r="Q292" s="4">
        <f t="shared" si="42"/>
        <v>1827.98</v>
      </c>
      <c r="R292">
        <f t="shared" si="43"/>
        <v>2025</v>
      </c>
      <c r="S292" s="4" t="str">
        <f t="shared" si="44"/>
        <v>August</v>
      </c>
      <c r="T292" s="17">
        <f t="shared" si="45"/>
        <v>0</v>
      </c>
      <c r="U292" s="17">
        <f t="shared" si="46"/>
        <v>83.09</v>
      </c>
      <c r="V292" s="16">
        <f t="shared" si="47"/>
        <v>0</v>
      </c>
      <c r="W292" s="16" t="str">
        <f t="shared" si="48"/>
        <v>M</v>
      </c>
      <c r="X292" s="16" t="str" cm="1">
        <f t="array" ref="X292">_xlfn.IFS(K292 &lt; 10, "Need to Restock", K292 &lt; 20, "Low Stock", K292 &lt; 30, "Stock OK", K292 &gt;= 30, "High Stock")</f>
        <v>Stock OK</v>
      </c>
      <c r="Y292" s="16" t="str" cm="1">
        <f t="array" ref="Y292">_xlfn.IFS(K292 &lt;= 15, "Fast Moving", K292 &lt;= 35, "Moderate Moving", K292 &gt; 35, "Slow Moving")</f>
        <v>Moderate Moving</v>
      </c>
      <c r="Z292" s="16" t="str" cm="1">
        <f t="array" ref="Z292">_xlfn.IFS(M292=5, "Highly Satisfied", M292&gt;=4, "Very Satisfied", M292&gt;=3, "Satisfied", M292&gt;=2, "Neutral", M292&lt;2, "Dissatisfied")</f>
        <v>Neutral</v>
      </c>
      <c r="AA292" s="16" t="str">
        <f t="shared" si="49"/>
        <v>High Value</v>
      </c>
      <c r="AB292" s="16" t="str" cm="1">
        <f t="array" ref="AB292">_xlfn.IFS(OR(C292="Zara", C292="Mango"), "Luxury Brand", OR(C292="Gap", C292="Forever21"), "Budget Brand", TRUE, "Mid-Market")</f>
        <v>Luxury Brand</v>
      </c>
    </row>
    <row r="293" spans="1:28" x14ac:dyDescent="0.35">
      <c r="A293" t="s">
        <v>344</v>
      </c>
      <c r="B293" t="s">
        <v>13</v>
      </c>
      <c r="C293" t="s">
        <v>51</v>
      </c>
      <c r="D293" t="s">
        <v>21</v>
      </c>
      <c r="E293" t="s">
        <v>53</v>
      </c>
      <c r="F293" t="s">
        <v>64</v>
      </c>
      <c r="G293" s="4">
        <v>176.1</v>
      </c>
      <c r="H293">
        <v>0</v>
      </c>
      <c r="I293" s="3">
        <v>176.1</v>
      </c>
      <c r="J293" s="1">
        <v>45875</v>
      </c>
      <c r="K293">
        <v>12</v>
      </c>
      <c r="L293">
        <v>4.5999999999999996</v>
      </c>
      <c r="M293">
        <f t="shared" si="40"/>
        <v>4.5999999999999996</v>
      </c>
      <c r="N293" t="b">
        <v>0</v>
      </c>
      <c r="O293" t="s">
        <v>2229</v>
      </c>
      <c r="P293" t="str">
        <f t="shared" si="41"/>
        <v>No Return</v>
      </c>
      <c r="Q293" s="4">
        <f t="shared" si="42"/>
        <v>2113.1999999999998</v>
      </c>
      <c r="R293">
        <f t="shared" si="43"/>
        <v>2025</v>
      </c>
      <c r="S293" s="4" t="str">
        <f t="shared" si="44"/>
        <v>August</v>
      </c>
      <c r="T293" s="17">
        <f t="shared" si="45"/>
        <v>0</v>
      </c>
      <c r="U293" s="17">
        <f t="shared" si="46"/>
        <v>176.1</v>
      </c>
      <c r="V293" s="16">
        <f t="shared" si="47"/>
        <v>0</v>
      </c>
      <c r="W293" s="16" t="str">
        <f t="shared" si="48"/>
        <v>XS</v>
      </c>
      <c r="X293" s="16" t="str" cm="1">
        <f t="array" ref="X293">_xlfn.IFS(K293 &lt; 10, "Need to Restock", K293 &lt; 20, "Low Stock", K293 &lt; 30, "Stock OK", K293 &gt;= 30, "High Stock")</f>
        <v>Low Stock</v>
      </c>
      <c r="Y293" s="16" t="str" cm="1">
        <f t="array" ref="Y293">_xlfn.IFS(K293 &lt;= 15, "Fast Moving", K293 &lt;= 35, "Moderate Moving", K293 &gt; 35, "Slow Moving")</f>
        <v>Fast Moving</v>
      </c>
      <c r="Z293" s="16" t="str" cm="1">
        <f t="array" ref="Z293">_xlfn.IFS(M293=5, "Highly Satisfied", M293&gt;=4, "Very Satisfied", M293&gt;=3, "Satisfied", M293&gt;=2, "Neutral", M293&lt;2, "Dissatisfied")</f>
        <v>Very Satisfied</v>
      </c>
      <c r="AA293" s="16" t="str">
        <f t="shared" si="49"/>
        <v>High Value</v>
      </c>
      <c r="AB293" s="16" t="str" cm="1">
        <f t="array" ref="AB293">_xlfn.IFS(OR(C293="Zara", C293="Mango"), "Luxury Brand", OR(C293="Gap", C293="Forever21"), "Budget Brand", TRUE, "Mid-Market")</f>
        <v>Mid-Market</v>
      </c>
    </row>
    <row r="294" spans="1:28" x14ac:dyDescent="0.35">
      <c r="A294" t="s">
        <v>345</v>
      </c>
      <c r="B294" t="s">
        <v>36</v>
      </c>
      <c r="C294" t="s">
        <v>41</v>
      </c>
      <c r="D294" t="s">
        <v>32</v>
      </c>
      <c r="E294" t="s">
        <v>56</v>
      </c>
      <c r="F294" t="s">
        <v>42</v>
      </c>
      <c r="G294" s="4">
        <v>69.11</v>
      </c>
      <c r="H294">
        <v>0</v>
      </c>
      <c r="I294" s="3">
        <v>69.11</v>
      </c>
      <c r="J294" s="1">
        <v>45875</v>
      </c>
      <c r="K294">
        <v>18</v>
      </c>
      <c r="L294">
        <v>3.9</v>
      </c>
      <c r="M294">
        <f t="shared" si="40"/>
        <v>3.9</v>
      </c>
      <c r="N294" t="b">
        <v>0</v>
      </c>
      <c r="O294" t="s">
        <v>2229</v>
      </c>
      <c r="P294" t="str">
        <f t="shared" si="41"/>
        <v>No Return</v>
      </c>
      <c r="Q294" s="4">
        <f t="shared" si="42"/>
        <v>1243.98</v>
      </c>
      <c r="R294">
        <f t="shared" si="43"/>
        <v>2025</v>
      </c>
      <c r="S294" s="4" t="str">
        <f t="shared" si="44"/>
        <v>August</v>
      </c>
      <c r="T294" s="17">
        <f t="shared" si="45"/>
        <v>0</v>
      </c>
      <c r="U294" s="17">
        <f t="shared" si="46"/>
        <v>69.11</v>
      </c>
      <c r="V294" s="16">
        <f t="shared" si="47"/>
        <v>0</v>
      </c>
      <c r="W294" s="16" t="str">
        <f t="shared" si="48"/>
        <v>M</v>
      </c>
      <c r="X294" s="16" t="str" cm="1">
        <f t="array" ref="X294">_xlfn.IFS(K294 &lt; 10, "Need to Restock", K294 &lt; 20, "Low Stock", K294 &lt; 30, "Stock OK", K294 &gt;= 30, "High Stock")</f>
        <v>Low Stock</v>
      </c>
      <c r="Y294" s="16" t="str" cm="1">
        <f t="array" ref="Y294">_xlfn.IFS(K294 &lt;= 15, "Fast Moving", K294 &lt;= 35, "Moderate Moving", K294 &gt; 35, "Slow Moving")</f>
        <v>Moderate Moving</v>
      </c>
      <c r="Z294" s="16" t="str" cm="1">
        <f t="array" ref="Z294">_xlfn.IFS(M294=5, "Highly Satisfied", M294&gt;=4, "Very Satisfied", M294&gt;=3, "Satisfied", M294&gt;=2, "Neutral", M294&lt;2, "Dissatisfied")</f>
        <v>Satisfied</v>
      </c>
      <c r="AA294" s="16" t="str">
        <f t="shared" si="49"/>
        <v>Cheap Value</v>
      </c>
      <c r="AB294" s="16" t="str" cm="1">
        <f t="array" ref="AB294">_xlfn.IFS(OR(C294="Zara", C294="Mango"), "Luxury Brand", OR(C294="Gap", C294="Forever21"), "Budget Brand", TRUE, "Mid-Market")</f>
        <v>Luxury Brand</v>
      </c>
    </row>
    <row r="295" spans="1:28" x14ac:dyDescent="0.35">
      <c r="A295" t="s">
        <v>346</v>
      </c>
      <c r="B295" t="s">
        <v>28</v>
      </c>
      <c r="C295" t="s">
        <v>14</v>
      </c>
      <c r="D295" t="s">
        <v>15</v>
      </c>
      <c r="E295" t="s">
        <v>37</v>
      </c>
      <c r="F295" t="s">
        <v>64</v>
      </c>
      <c r="G295" s="4">
        <v>117.85</v>
      </c>
      <c r="H295">
        <v>0</v>
      </c>
      <c r="I295" s="3">
        <v>117.85</v>
      </c>
      <c r="J295" s="1">
        <v>45649</v>
      </c>
      <c r="K295">
        <v>34</v>
      </c>
      <c r="L295">
        <v>3.3</v>
      </c>
      <c r="M295">
        <f t="shared" si="40"/>
        <v>3.3</v>
      </c>
      <c r="N295" t="b">
        <v>0</v>
      </c>
      <c r="O295" t="s">
        <v>2229</v>
      </c>
      <c r="P295" t="str">
        <f t="shared" si="41"/>
        <v>No Return</v>
      </c>
      <c r="Q295" s="4">
        <f t="shared" si="42"/>
        <v>4006.8999999999996</v>
      </c>
      <c r="R295">
        <f t="shared" si="43"/>
        <v>2024</v>
      </c>
      <c r="S295" s="4" t="str">
        <f t="shared" si="44"/>
        <v>December</v>
      </c>
      <c r="T295" s="17">
        <f t="shared" si="45"/>
        <v>0</v>
      </c>
      <c r="U295" s="17">
        <f t="shared" si="46"/>
        <v>117.85</v>
      </c>
      <c r="V295" s="16">
        <f t="shared" si="47"/>
        <v>0</v>
      </c>
      <c r="W295" s="16" t="str">
        <f t="shared" si="48"/>
        <v>S</v>
      </c>
      <c r="X295" s="16" t="str" cm="1">
        <f t="array" ref="X295">_xlfn.IFS(K295 &lt; 10, "Need to Restock", K295 &lt; 20, "Low Stock", K295 &lt; 30, "Stock OK", K295 &gt;= 30, "High Stock")</f>
        <v>High Stock</v>
      </c>
      <c r="Y295" s="16" t="str" cm="1">
        <f t="array" ref="Y295">_xlfn.IFS(K295 &lt;= 15, "Fast Moving", K295 &lt;= 35, "Moderate Moving", K295 &gt; 35, "Slow Moving")</f>
        <v>Moderate Moving</v>
      </c>
      <c r="Z295" s="16" t="str" cm="1">
        <f t="array" ref="Z295">_xlfn.IFS(M295=5, "Highly Satisfied", M295&gt;=4, "Very Satisfied", M295&gt;=3, "Satisfied", M295&gt;=2, "Neutral", M295&lt;2, "Dissatisfied")</f>
        <v>Satisfied</v>
      </c>
      <c r="AA295" s="16" t="str">
        <f t="shared" si="49"/>
        <v>High Value</v>
      </c>
      <c r="AB295" s="16" t="str" cm="1">
        <f t="array" ref="AB295">_xlfn.IFS(OR(C295="Zara", C295="Mango"), "Luxury Brand", OR(C295="Gap", C295="Forever21"), "Budget Brand", TRUE, "Mid-Market")</f>
        <v>Luxury Brand</v>
      </c>
    </row>
    <row r="296" spans="1:28" x14ac:dyDescent="0.35">
      <c r="A296" t="s">
        <v>347</v>
      </c>
      <c r="B296" t="s">
        <v>28</v>
      </c>
      <c r="C296" t="s">
        <v>30</v>
      </c>
      <c r="D296" t="s">
        <v>32</v>
      </c>
      <c r="E296" t="s">
        <v>56</v>
      </c>
      <c r="F296" t="s">
        <v>64</v>
      </c>
      <c r="G296" s="4">
        <v>96.17</v>
      </c>
      <c r="H296">
        <v>36</v>
      </c>
      <c r="I296" s="3">
        <v>61.55</v>
      </c>
      <c r="J296" s="1">
        <v>45875</v>
      </c>
      <c r="K296">
        <v>45</v>
      </c>
      <c r="L296">
        <v>3.5</v>
      </c>
      <c r="M296">
        <f t="shared" si="40"/>
        <v>3.5</v>
      </c>
      <c r="N296" t="b">
        <v>0</v>
      </c>
      <c r="O296" t="s">
        <v>2229</v>
      </c>
      <c r="P296" t="str">
        <f t="shared" si="41"/>
        <v>No Return</v>
      </c>
      <c r="Q296" s="4">
        <f t="shared" si="42"/>
        <v>2769.6959999999999</v>
      </c>
      <c r="R296">
        <f t="shared" si="43"/>
        <v>2025</v>
      </c>
      <c r="S296" s="4" t="str">
        <f t="shared" si="44"/>
        <v>August</v>
      </c>
      <c r="T296" s="17">
        <f t="shared" si="45"/>
        <v>34.621200000000002</v>
      </c>
      <c r="U296" s="17">
        <f t="shared" si="46"/>
        <v>61.5488</v>
      </c>
      <c r="V296" s="16">
        <f t="shared" si="47"/>
        <v>0</v>
      </c>
      <c r="W296" s="16" t="str">
        <f t="shared" si="48"/>
        <v>M</v>
      </c>
      <c r="X296" s="16" t="str" cm="1">
        <f t="array" ref="X296">_xlfn.IFS(K296 &lt; 10, "Need to Restock", K296 &lt; 20, "Low Stock", K296 &lt; 30, "Stock OK", K296 &gt;= 30, "High Stock")</f>
        <v>High Stock</v>
      </c>
      <c r="Y296" s="16" t="str" cm="1">
        <f t="array" ref="Y296">_xlfn.IFS(K296 &lt;= 15, "Fast Moving", K296 &lt;= 35, "Moderate Moving", K296 &gt; 35, "Slow Moving")</f>
        <v>Slow Moving</v>
      </c>
      <c r="Z296" s="16" t="str" cm="1">
        <f t="array" ref="Z296">_xlfn.IFS(M296=5, "Highly Satisfied", M296&gt;=4, "Very Satisfied", M296&gt;=3, "Satisfied", M296&gt;=2, "Neutral", M296&lt;2, "Dissatisfied")</f>
        <v>Satisfied</v>
      </c>
      <c r="AA296" s="16" t="str">
        <f t="shared" si="49"/>
        <v>Cheap Value</v>
      </c>
      <c r="AB296" s="16" t="str" cm="1">
        <f t="array" ref="AB296">_xlfn.IFS(OR(C296="Zara", C296="Mango"), "Luxury Brand", OR(C296="Gap", C296="Forever21"), "Budget Brand", TRUE, "Mid-Market")</f>
        <v>Mid-Market</v>
      </c>
    </row>
    <row r="297" spans="1:28" x14ac:dyDescent="0.35">
      <c r="A297" t="s">
        <v>348</v>
      </c>
      <c r="B297" t="s">
        <v>28</v>
      </c>
      <c r="C297" t="s">
        <v>14</v>
      </c>
      <c r="D297" t="s">
        <v>15</v>
      </c>
      <c r="E297" t="s">
        <v>47</v>
      </c>
      <c r="F297" t="s">
        <v>17</v>
      </c>
      <c r="G297" s="4">
        <v>80.14</v>
      </c>
      <c r="H297">
        <v>0</v>
      </c>
      <c r="I297" s="3">
        <v>80.14</v>
      </c>
      <c r="J297" s="1">
        <v>45747</v>
      </c>
      <c r="K297">
        <v>10</v>
      </c>
      <c r="L297">
        <v>5</v>
      </c>
      <c r="M297">
        <f t="shared" si="40"/>
        <v>5</v>
      </c>
      <c r="N297" t="b">
        <v>0</v>
      </c>
      <c r="O297" t="s">
        <v>2229</v>
      </c>
      <c r="P297" t="str">
        <f t="shared" si="41"/>
        <v>No Return</v>
      </c>
      <c r="Q297" s="4">
        <f t="shared" si="42"/>
        <v>801.4</v>
      </c>
      <c r="R297">
        <f t="shared" si="43"/>
        <v>2025</v>
      </c>
      <c r="S297" s="4" t="str">
        <f t="shared" si="44"/>
        <v>March</v>
      </c>
      <c r="T297" s="17">
        <f t="shared" si="45"/>
        <v>0</v>
      </c>
      <c r="U297" s="17">
        <f t="shared" si="46"/>
        <v>80.14</v>
      </c>
      <c r="V297" s="16">
        <f t="shared" si="47"/>
        <v>0</v>
      </c>
      <c r="W297" s="16" t="str">
        <f t="shared" si="48"/>
        <v>XXL</v>
      </c>
      <c r="X297" s="16" t="str" cm="1">
        <f t="array" ref="X297">_xlfn.IFS(K297 &lt; 10, "Need to Restock", K297 &lt; 20, "Low Stock", K297 &lt; 30, "Stock OK", K297 &gt;= 30, "High Stock")</f>
        <v>Low Stock</v>
      </c>
      <c r="Y297" s="16" t="str" cm="1">
        <f t="array" ref="Y297">_xlfn.IFS(K297 &lt;= 15, "Fast Moving", K297 &lt;= 35, "Moderate Moving", K297 &gt; 35, "Slow Moving")</f>
        <v>Fast Moving</v>
      </c>
      <c r="Z297" s="16" t="str" cm="1">
        <f t="array" ref="Z297">_xlfn.IFS(M297=5, "Highly Satisfied", M297&gt;=4, "Very Satisfied", M297&gt;=3, "Satisfied", M297&gt;=2, "Neutral", M297&lt;2, "Dissatisfied")</f>
        <v>Highly Satisfied</v>
      </c>
      <c r="AA297" s="16" t="str">
        <f t="shared" si="49"/>
        <v>High Value</v>
      </c>
      <c r="AB297" s="16" t="str" cm="1">
        <f t="array" ref="AB297">_xlfn.IFS(OR(C297="Zara", C297="Mango"), "Luxury Brand", OR(C297="Gap", C297="Forever21"), "Budget Brand", TRUE, "Mid-Market")</f>
        <v>Luxury Brand</v>
      </c>
    </row>
    <row r="298" spans="1:28" x14ac:dyDescent="0.35">
      <c r="A298" t="s">
        <v>349</v>
      </c>
      <c r="B298" t="s">
        <v>25</v>
      </c>
      <c r="C298" t="s">
        <v>59</v>
      </c>
      <c r="D298" t="s">
        <v>60</v>
      </c>
      <c r="E298" t="s">
        <v>2229</v>
      </c>
      <c r="F298" t="s">
        <v>23</v>
      </c>
      <c r="G298" s="4">
        <v>55.08</v>
      </c>
      <c r="H298">
        <v>13</v>
      </c>
      <c r="I298" s="3">
        <v>47.92</v>
      </c>
      <c r="J298" s="1">
        <v>45875</v>
      </c>
      <c r="K298">
        <v>17</v>
      </c>
      <c r="L298">
        <v>3.9</v>
      </c>
      <c r="M298">
        <f t="shared" si="40"/>
        <v>3.9</v>
      </c>
      <c r="N298" t="b">
        <v>0</v>
      </c>
      <c r="O298" t="s">
        <v>2229</v>
      </c>
      <c r="P298" t="str">
        <f t="shared" si="41"/>
        <v>No Return</v>
      </c>
      <c r="Q298" s="4">
        <f t="shared" si="42"/>
        <v>814.63319999999987</v>
      </c>
      <c r="R298">
        <f t="shared" si="43"/>
        <v>2025</v>
      </c>
      <c r="S298" s="4" t="str">
        <f t="shared" si="44"/>
        <v>August</v>
      </c>
      <c r="T298" s="17">
        <f t="shared" si="45"/>
        <v>7.1604000000000001</v>
      </c>
      <c r="U298" s="17">
        <f t="shared" si="46"/>
        <v>47.919599999999996</v>
      </c>
      <c r="V298" s="16">
        <f t="shared" si="47"/>
        <v>0</v>
      </c>
      <c r="W298" s="16" t="str">
        <f t="shared" si="48"/>
        <v>No Size</v>
      </c>
      <c r="X298" s="16" t="str" cm="1">
        <f t="array" ref="X298">_xlfn.IFS(K298 &lt; 10, "Need to Restock", K298 &lt; 20, "Low Stock", K298 &lt; 30, "Stock OK", K298 &gt;= 30, "High Stock")</f>
        <v>Low Stock</v>
      </c>
      <c r="Y298" s="16" t="str" cm="1">
        <f t="array" ref="Y298">_xlfn.IFS(K298 &lt;= 15, "Fast Moving", K298 &lt;= 35, "Moderate Moving", K298 &gt; 35, "Slow Moving")</f>
        <v>Moderate Moving</v>
      </c>
      <c r="Z298" s="16" t="str" cm="1">
        <f t="array" ref="Z298">_xlfn.IFS(M298=5, "Highly Satisfied", M298&gt;=4, "Very Satisfied", M298&gt;=3, "Satisfied", M298&gt;=2, "Neutral", M298&lt;2, "Dissatisfied")</f>
        <v>Satisfied</v>
      </c>
      <c r="AA298" s="16" t="str">
        <f t="shared" si="49"/>
        <v>Cheap Value</v>
      </c>
      <c r="AB298" s="16" t="str" cm="1">
        <f t="array" ref="AB298">_xlfn.IFS(OR(C298="Zara", C298="Mango"), "Luxury Brand", OR(C298="Gap", C298="Forever21"), "Budget Brand", TRUE, "Mid-Market")</f>
        <v>Budget Brand</v>
      </c>
    </row>
    <row r="299" spans="1:28" x14ac:dyDescent="0.35">
      <c r="A299" t="s">
        <v>350</v>
      </c>
      <c r="B299" t="s">
        <v>40</v>
      </c>
      <c r="C299" t="s">
        <v>41</v>
      </c>
      <c r="D299" t="s">
        <v>32</v>
      </c>
      <c r="E299" t="s">
        <v>37</v>
      </c>
      <c r="F299" t="s">
        <v>23</v>
      </c>
      <c r="G299" s="4">
        <v>165.84</v>
      </c>
      <c r="H299">
        <v>50.4</v>
      </c>
      <c r="I299" s="3">
        <v>82.26</v>
      </c>
      <c r="J299" s="1">
        <v>45875</v>
      </c>
      <c r="K299">
        <v>17</v>
      </c>
      <c r="L299">
        <v>3.2</v>
      </c>
      <c r="M299">
        <f t="shared" si="40"/>
        <v>3.2</v>
      </c>
      <c r="N299" t="b">
        <v>1</v>
      </c>
      <c r="O299" t="s">
        <v>76</v>
      </c>
      <c r="P299" t="str">
        <f t="shared" si="41"/>
        <v>Damaged</v>
      </c>
      <c r="Q299" s="4">
        <f t="shared" si="42"/>
        <v>1398.3628800000001</v>
      </c>
      <c r="R299">
        <f t="shared" si="43"/>
        <v>2025</v>
      </c>
      <c r="S299" s="4" t="str">
        <f t="shared" si="44"/>
        <v>August</v>
      </c>
      <c r="T299" s="17">
        <f t="shared" si="45"/>
        <v>83.583359999999999</v>
      </c>
      <c r="U299" s="17">
        <f t="shared" si="46"/>
        <v>82.256640000000004</v>
      </c>
      <c r="V299" s="16">
        <f t="shared" si="47"/>
        <v>1</v>
      </c>
      <c r="W299" s="16" t="str">
        <f t="shared" si="48"/>
        <v>S</v>
      </c>
      <c r="X299" s="16" t="str" cm="1">
        <f t="array" ref="X299">_xlfn.IFS(K299 &lt; 10, "Need to Restock", K299 &lt; 20, "Low Stock", K299 &lt; 30, "Stock OK", K299 &gt;= 30, "High Stock")</f>
        <v>Low Stock</v>
      </c>
      <c r="Y299" s="16" t="str" cm="1">
        <f t="array" ref="Y299">_xlfn.IFS(K299 &lt;= 15, "Fast Moving", K299 &lt;= 35, "Moderate Moving", K299 &gt; 35, "Slow Moving")</f>
        <v>Moderate Moving</v>
      </c>
      <c r="Z299" s="16" t="str" cm="1">
        <f t="array" ref="Z299">_xlfn.IFS(M299=5, "Highly Satisfied", M299&gt;=4, "Very Satisfied", M299&gt;=3, "Satisfied", M299&gt;=2, "Neutral", M299&lt;2, "Dissatisfied")</f>
        <v>Satisfied</v>
      </c>
      <c r="AA299" s="16" t="str">
        <f t="shared" si="49"/>
        <v>High Value</v>
      </c>
      <c r="AB299" s="16" t="str" cm="1">
        <f t="array" ref="AB299">_xlfn.IFS(OR(C299="Zara", C299="Mango"), "Luxury Brand", OR(C299="Gap", C299="Forever21"), "Budget Brand", TRUE, "Mid-Market")</f>
        <v>Luxury Brand</v>
      </c>
    </row>
    <row r="300" spans="1:28" x14ac:dyDescent="0.35">
      <c r="A300" t="s">
        <v>351</v>
      </c>
      <c r="B300" t="s">
        <v>40</v>
      </c>
      <c r="C300" t="s">
        <v>59</v>
      </c>
      <c r="D300" t="s">
        <v>60</v>
      </c>
      <c r="E300" t="s">
        <v>47</v>
      </c>
      <c r="F300" t="s">
        <v>17</v>
      </c>
      <c r="G300" s="4">
        <v>82.7</v>
      </c>
      <c r="H300">
        <v>0</v>
      </c>
      <c r="I300" s="3">
        <v>82.7</v>
      </c>
      <c r="J300" s="1">
        <v>45875</v>
      </c>
      <c r="K300">
        <v>20</v>
      </c>
      <c r="L300">
        <v>4</v>
      </c>
      <c r="M300">
        <f t="shared" si="40"/>
        <v>4</v>
      </c>
      <c r="N300" t="b">
        <v>0</v>
      </c>
      <c r="O300" t="s">
        <v>2229</v>
      </c>
      <c r="P300" t="str">
        <f t="shared" si="41"/>
        <v>No Return</v>
      </c>
      <c r="Q300" s="4">
        <f t="shared" si="42"/>
        <v>1654</v>
      </c>
      <c r="R300">
        <f t="shared" si="43"/>
        <v>2025</v>
      </c>
      <c r="S300" s="4" t="str">
        <f t="shared" si="44"/>
        <v>August</v>
      </c>
      <c r="T300" s="17">
        <f t="shared" si="45"/>
        <v>0</v>
      </c>
      <c r="U300" s="17">
        <f t="shared" si="46"/>
        <v>82.7</v>
      </c>
      <c r="V300" s="16">
        <f t="shared" si="47"/>
        <v>0</v>
      </c>
      <c r="W300" s="16" t="str">
        <f t="shared" si="48"/>
        <v>XXL</v>
      </c>
      <c r="X300" s="16" t="str" cm="1">
        <f t="array" ref="X300">_xlfn.IFS(K300 &lt; 10, "Need to Restock", K300 &lt; 20, "Low Stock", K300 &lt; 30, "Stock OK", K300 &gt;= 30, "High Stock")</f>
        <v>Stock OK</v>
      </c>
      <c r="Y300" s="16" t="str" cm="1">
        <f t="array" ref="Y300">_xlfn.IFS(K300 &lt;= 15, "Fast Moving", K300 &lt;= 35, "Moderate Moving", K300 &gt; 35, "Slow Moving")</f>
        <v>Moderate Moving</v>
      </c>
      <c r="Z300" s="16" t="str" cm="1">
        <f t="array" ref="Z300">_xlfn.IFS(M300=5, "Highly Satisfied", M300&gt;=4, "Very Satisfied", M300&gt;=3, "Satisfied", M300&gt;=2, "Neutral", M300&lt;2, "Dissatisfied")</f>
        <v>Very Satisfied</v>
      </c>
      <c r="AA300" s="16" t="str">
        <f t="shared" si="49"/>
        <v>High Value</v>
      </c>
      <c r="AB300" s="16" t="str" cm="1">
        <f t="array" ref="AB300">_xlfn.IFS(OR(C300="Zara", C300="Mango"), "Luxury Brand", OR(C300="Gap", C300="Forever21"), "Budget Brand", TRUE, "Mid-Market")</f>
        <v>Budget Brand</v>
      </c>
    </row>
    <row r="301" spans="1:28" x14ac:dyDescent="0.35">
      <c r="A301" t="s">
        <v>352</v>
      </c>
      <c r="B301" t="s">
        <v>13</v>
      </c>
      <c r="C301" t="s">
        <v>30</v>
      </c>
      <c r="D301" t="s">
        <v>15</v>
      </c>
      <c r="E301" t="s">
        <v>37</v>
      </c>
      <c r="F301" t="s">
        <v>64</v>
      </c>
      <c r="G301" s="4">
        <v>222.86</v>
      </c>
      <c r="H301">
        <v>6.6</v>
      </c>
      <c r="I301" s="3">
        <v>208.15</v>
      </c>
      <c r="J301" s="1">
        <v>45645</v>
      </c>
      <c r="K301">
        <v>29</v>
      </c>
      <c r="L301">
        <v>2.1</v>
      </c>
      <c r="M301">
        <f t="shared" si="40"/>
        <v>2.1</v>
      </c>
      <c r="N301" t="b">
        <v>0</v>
      </c>
      <c r="O301" t="s">
        <v>2229</v>
      </c>
      <c r="P301" t="str">
        <f t="shared" si="41"/>
        <v>No Return</v>
      </c>
      <c r="Q301" s="4">
        <f t="shared" si="42"/>
        <v>6036.3859599999996</v>
      </c>
      <c r="R301">
        <f t="shared" si="43"/>
        <v>2024</v>
      </c>
      <c r="S301" s="4" t="str">
        <f t="shared" si="44"/>
        <v>December</v>
      </c>
      <c r="T301" s="17">
        <f t="shared" si="45"/>
        <v>14.708760000000002</v>
      </c>
      <c r="U301" s="17">
        <f t="shared" si="46"/>
        <v>208.15124</v>
      </c>
      <c r="V301" s="16">
        <f t="shared" si="47"/>
        <v>0</v>
      </c>
      <c r="W301" s="16" t="str">
        <f t="shared" si="48"/>
        <v>S</v>
      </c>
      <c r="X301" s="16" t="str" cm="1">
        <f t="array" ref="X301">_xlfn.IFS(K301 &lt; 10, "Need to Restock", K301 &lt; 20, "Low Stock", K301 &lt; 30, "Stock OK", K301 &gt;= 30, "High Stock")</f>
        <v>Stock OK</v>
      </c>
      <c r="Y301" s="16" t="str" cm="1">
        <f t="array" ref="Y301">_xlfn.IFS(K301 &lt;= 15, "Fast Moving", K301 &lt;= 35, "Moderate Moving", K301 &gt; 35, "Slow Moving")</f>
        <v>Moderate Moving</v>
      </c>
      <c r="Z301" s="16" t="str" cm="1">
        <f t="array" ref="Z301">_xlfn.IFS(M301=5, "Highly Satisfied", M301&gt;=4, "Very Satisfied", M301&gt;=3, "Satisfied", M301&gt;=2, "Neutral", M301&lt;2, "Dissatisfied")</f>
        <v>Neutral</v>
      </c>
      <c r="AA301" s="16" t="str">
        <f t="shared" si="49"/>
        <v>High Value</v>
      </c>
      <c r="AB301" s="16" t="str" cm="1">
        <f t="array" ref="AB301">_xlfn.IFS(OR(C301="Zara", C301="Mango"), "Luxury Brand", OR(C301="Gap", C301="Forever21"), "Budget Brand", TRUE, "Mid-Market")</f>
        <v>Mid-Market</v>
      </c>
    </row>
    <row r="302" spans="1:28" x14ac:dyDescent="0.35">
      <c r="A302" t="s">
        <v>353</v>
      </c>
      <c r="B302" t="s">
        <v>19</v>
      </c>
      <c r="C302" t="s">
        <v>41</v>
      </c>
      <c r="D302" t="s">
        <v>21</v>
      </c>
      <c r="E302" t="s">
        <v>22</v>
      </c>
      <c r="F302" t="s">
        <v>38</v>
      </c>
      <c r="G302" s="4">
        <v>107.15</v>
      </c>
      <c r="H302">
        <v>0</v>
      </c>
      <c r="I302" s="3">
        <v>107.15</v>
      </c>
      <c r="J302" s="1">
        <v>45875</v>
      </c>
      <c r="K302">
        <v>33</v>
      </c>
      <c r="L302" t="s">
        <v>2229</v>
      </c>
      <c r="M302">
        <f t="shared" si="40"/>
        <v>3</v>
      </c>
      <c r="N302" t="b">
        <v>1</v>
      </c>
      <c r="O302" t="s">
        <v>123</v>
      </c>
      <c r="P302" t="str">
        <f t="shared" si="41"/>
        <v>Wrong Item</v>
      </c>
      <c r="Q302" s="4">
        <f t="shared" si="42"/>
        <v>3535.9500000000003</v>
      </c>
      <c r="R302">
        <f t="shared" si="43"/>
        <v>2025</v>
      </c>
      <c r="S302" s="4" t="str">
        <f t="shared" si="44"/>
        <v>August</v>
      </c>
      <c r="T302" s="17">
        <f t="shared" si="45"/>
        <v>0</v>
      </c>
      <c r="U302" s="17">
        <f t="shared" si="46"/>
        <v>107.15</v>
      </c>
      <c r="V302" s="16">
        <f t="shared" si="47"/>
        <v>1</v>
      </c>
      <c r="W302" s="16" t="str">
        <f t="shared" si="48"/>
        <v>L</v>
      </c>
      <c r="X302" s="16" t="str" cm="1">
        <f t="array" ref="X302">_xlfn.IFS(K302 &lt; 10, "Need to Restock", K302 &lt; 20, "Low Stock", K302 &lt; 30, "Stock OK", K302 &gt;= 30, "High Stock")</f>
        <v>High Stock</v>
      </c>
      <c r="Y302" s="16" t="str" cm="1">
        <f t="array" ref="Y302">_xlfn.IFS(K302 &lt;= 15, "Fast Moving", K302 &lt;= 35, "Moderate Moving", K302 &gt; 35, "Slow Moving")</f>
        <v>Moderate Moving</v>
      </c>
      <c r="Z302" s="16" t="str" cm="1">
        <f t="array" ref="Z302">_xlfn.IFS(M302=5, "Highly Satisfied", M302&gt;=4, "Very Satisfied", M302&gt;=3, "Satisfied", M302&gt;=2, "Neutral", M302&lt;2, "Dissatisfied")</f>
        <v>Satisfied</v>
      </c>
      <c r="AA302" s="16" t="str">
        <f t="shared" si="49"/>
        <v>High Value</v>
      </c>
      <c r="AB302" s="16" t="str" cm="1">
        <f t="array" ref="AB302">_xlfn.IFS(OR(C302="Zara", C302="Mango"), "Luxury Brand", OR(C302="Gap", C302="Forever21"), "Budget Brand", TRUE, "Mid-Market")</f>
        <v>Luxury Brand</v>
      </c>
    </row>
    <row r="303" spans="1:28" x14ac:dyDescent="0.35">
      <c r="A303" t="s">
        <v>354</v>
      </c>
      <c r="B303" t="s">
        <v>28</v>
      </c>
      <c r="C303" t="s">
        <v>46</v>
      </c>
      <c r="D303" t="s">
        <v>32</v>
      </c>
      <c r="E303" t="s">
        <v>47</v>
      </c>
      <c r="F303" t="s">
        <v>38</v>
      </c>
      <c r="G303" s="4">
        <v>85.54</v>
      </c>
      <c r="H303">
        <v>0</v>
      </c>
      <c r="I303" s="3">
        <v>85.54</v>
      </c>
      <c r="J303" s="1">
        <v>45875</v>
      </c>
      <c r="K303">
        <v>30</v>
      </c>
      <c r="L303" t="s">
        <v>2229</v>
      </c>
      <c r="M303">
        <f t="shared" si="40"/>
        <v>3</v>
      </c>
      <c r="N303" t="b">
        <v>0</v>
      </c>
      <c r="O303" t="s">
        <v>2229</v>
      </c>
      <c r="P303" t="str">
        <f t="shared" si="41"/>
        <v>No Return</v>
      </c>
      <c r="Q303" s="4">
        <f t="shared" si="42"/>
        <v>2566.2000000000003</v>
      </c>
      <c r="R303">
        <f t="shared" si="43"/>
        <v>2025</v>
      </c>
      <c r="S303" s="4" t="str">
        <f t="shared" si="44"/>
        <v>August</v>
      </c>
      <c r="T303" s="17">
        <f t="shared" si="45"/>
        <v>0</v>
      </c>
      <c r="U303" s="17">
        <f t="shared" si="46"/>
        <v>85.54</v>
      </c>
      <c r="V303" s="16">
        <f t="shared" si="47"/>
        <v>0</v>
      </c>
      <c r="W303" s="16" t="str">
        <f t="shared" si="48"/>
        <v>XXL</v>
      </c>
      <c r="X303" s="16" t="str" cm="1">
        <f t="array" ref="X303">_xlfn.IFS(K303 &lt; 10, "Need to Restock", K303 &lt; 20, "Low Stock", K303 &lt; 30, "Stock OK", K303 &gt;= 30, "High Stock")</f>
        <v>High Stock</v>
      </c>
      <c r="Y303" s="16" t="str" cm="1">
        <f t="array" ref="Y303">_xlfn.IFS(K303 &lt;= 15, "Fast Moving", K303 &lt;= 35, "Moderate Moving", K303 &gt; 35, "Slow Moving")</f>
        <v>Moderate Moving</v>
      </c>
      <c r="Z303" s="16" t="str" cm="1">
        <f t="array" ref="Z303">_xlfn.IFS(M303=5, "Highly Satisfied", M303&gt;=4, "Very Satisfied", M303&gt;=3, "Satisfied", M303&gt;=2, "Neutral", M303&lt;2, "Dissatisfied")</f>
        <v>Satisfied</v>
      </c>
      <c r="AA303" s="16" t="str">
        <f t="shared" si="49"/>
        <v>High Value</v>
      </c>
      <c r="AB303" s="16" t="str" cm="1">
        <f t="array" ref="AB303">_xlfn.IFS(OR(C303="Zara", C303="Mango"), "Luxury Brand", OR(C303="Gap", C303="Forever21"), "Budget Brand", TRUE, "Mid-Market")</f>
        <v>Mid-Market</v>
      </c>
    </row>
    <row r="304" spans="1:28" x14ac:dyDescent="0.35">
      <c r="A304" t="s">
        <v>355</v>
      </c>
      <c r="B304" t="s">
        <v>36</v>
      </c>
      <c r="C304" t="s">
        <v>41</v>
      </c>
      <c r="D304" t="s">
        <v>60</v>
      </c>
      <c r="E304" t="s">
        <v>16</v>
      </c>
      <c r="F304" t="s">
        <v>44</v>
      </c>
      <c r="G304" s="4">
        <v>34.36</v>
      </c>
      <c r="H304">
        <v>5.4</v>
      </c>
      <c r="I304" s="3">
        <v>32.5</v>
      </c>
      <c r="J304" s="1">
        <v>45875</v>
      </c>
      <c r="K304">
        <v>49</v>
      </c>
      <c r="L304">
        <v>4.5</v>
      </c>
      <c r="M304">
        <f t="shared" si="40"/>
        <v>4.5</v>
      </c>
      <c r="N304" t="b">
        <v>0</v>
      </c>
      <c r="O304" t="s">
        <v>2229</v>
      </c>
      <c r="P304" t="str">
        <f t="shared" si="41"/>
        <v>No Return</v>
      </c>
      <c r="Q304" s="4">
        <f t="shared" si="42"/>
        <v>1592.72344</v>
      </c>
      <c r="R304">
        <f t="shared" si="43"/>
        <v>2025</v>
      </c>
      <c r="S304" s="4" t="str">
        <f t="shared" si="44"/>
        <v>August</v>
      </c>
      <c r="T304" s="17">
        <f t="shared" si="45"/>
        <v>1.8554400000000002</v>
      </c>
      <c r="U304" s="17">
        <f t="shared" si="46"/>
        <v>32.504559999999998</v>
      </c>
      <c r="V304" s="16">
        <f t="shared" si="47"/>
        <v>0</v>
      </c>
      <c r="W304" s="16" t="str">
        <f t="shared" si="48"/>
        <v>XL</v>
      </c>
      <c r="X304" s="16" t="str" cm="1">
        <f t="array" ref="X304">_xlfn.IFS(K304 &lt; 10, "Need to Restock", K304 &lt; 20, "Low Stock", K304 &lt; 30, "Stock OK", K304 &gt;= 30, "High Stock")</f>
        <v>High Stock</v>
      </c>
      <c r="Y304" s="16" t="str" cm="1">
        <f t="array" ref="Y304">_xlfn.IFS(K304 &lt;= 15, "Fast Moving", K304 &lt;= 35, "Moderate Moving", K304 &gt; 35, "Slow Moving")</f>
        <v>Slow Moving</v>
      </c>
      <c r="Z304" s="16" t="str" cm="1">
        <f t="array" ref="Z304">_xlfn.IFS(M304=5, "Highly Satisfied", M304&gt;=4, "Very Satisfied", M304&gt;=3, "Satisfied", M304&gt;=2, "Neutral", M304&lt;2, "Dissatisfied")</f>
        <v>Very Satisfied</v>
      </c>
      <c r="AA304" s="16" t="str">
        <f t="shared" si="49"/>
        <v>Cheap Value</v>
      </c>
      <c r="AB304" s="16" t="str" cm="1">
        <f t="array" ref="AB304">_xlfn.IFS(OR(C304="Zara", C304="Mango"), "Luxury Brand", OR(C304="Gap", C304="Forever21"), "Budget Brand", TRUE, "Mid-Market")</f>
        <v>Luxury Brand</v>
      </c>
    </row>
    <row r="305" spans="1:28" x14ac:dyDescent="0.35">
      <c r="A305" t="s">
        <v>356</v>
      </c>
      <c r="B305" t="s">
        <v>36</v>
      </c>
      <c r="C305" t="s">
        <v>41</v>
      </c>
      <c r="D305" t="s">
        <v>21</v>
      </c>
      <c r="E305" t="s">
        <v>16</v>
      </c>
      <c r="F305" t="s">
        <v>26</v>
      </c>
      <c r="G305" s="4">
        <v>111.25</v>
      </c>
      <c r="H305">
        <v>42.2</v>
      </c>
      <c r="I305" s="3">
        <v>64.3</v>
      </c>
      <c r="J305" s="1">
        <v>45875</v>
      </c>
      <c r="K305">
        <v>34</v>
      </c>
      <c r="L305">
        <v>3</v>
      </c>
      <c r="M305">
        <f t="shared" si="40"/>
        <v>3</v>
      </c>
      <c r="N305" t="b">
        <v>0</v>
      </c>
      <c r="O305" t="s">
        <v>2229</v>
      </c>
      <c r="P305" t="str">
        <f t="shared" si="41"/>
        <v>No Return</v>
      </c>
      <c r="Q305" s="4">
        <f t="shared" si="42"/>
        <v>2186.2849999999999</v>
      </c>
      <c r="R305">
        <f t="shared" si="43"/>
        <v>2025</v>
      </c>
      <c r="S305" s="4" t="str">
        <f t="shared" si="44"/>
        <v>August</v>
      </c>
      <c r="T305" s="17">
        <f t="shared" si="45"/>
        <v>46.947500000000005</v>
      </c>
      <c r="U305" s="17">
        <f t="shared" si="46"/>
        <v>64.302499999999995</v>
      </c>
      <c r="V305" s="16">
        <f t="shared" si="47"/>
        <v>0</v>
      </c>
      <c r="W305" s="16" t="str">
        <f t="shared" si="48"/>
        <v>XL</v>
      </c>
      <c r="X305" s="16" t="str" cm="1">
        <f t="array" ref="X305">_xlfn.IFS(K305 &lt; 10, "Need to Restock", K305 &lt; 20, "Low Stock", K305 &lt; 30, "Stock OK", K305 &gt;= 30, "High Stock")</f>
        <v>High Stock</v>
      </c>
      <c r="Y305" s="16" t="str" cm="1">
        <f t="array" ref="Y305">_xlfn.IFS(K305 &lt;= 15, "Fast Moving", K305 &lt;= 35, "Moderate Moving", K305 &gt; 35, "Slow Moving")</f>
        <v>Moderate Moving</v>
      </c>
      <c r="Z305" s="16" t="str" cm="1">
        <f t="array" ref="Z305">_xlfn.IFS(M305=5, "Highly Satisfied", M305&gt;=4, "Very Satisfied", M305&gt;=3, "Satisfied", M305&gt;=2, "Neutral", M305&lt;2, "Dissatisfied")</f>
        <v>Satisfied</v>
      </c>
      <c r="AA305" s="16" t="str">
        <f t="shared" si="49"/>
        <v>Cheap Value</v>
      </c>
      <c r="AB305" s="16" t="str" cm="1">
        <f t="array" ref="AB305">_xlfn.IFS(OR(C305="Zara", C305="Mango"), "Luxury Brand", OR(C305="Gap", C305="Forever21"), "Budget Brand", TRUE, "Mid-Market")</f>
        <v>Luxury Brand</v>
      </c>
    </row>
    <row r="306" spans="1:28" x14ac:dyDescent="0.35">
      <c r="A306" t="s">
        <v>357</v>
      </c>
      <c r="B306" t="s">
        <v>19</v>
      </c>
      <c r="C306" t="s">
        <v>14</v>
      </c>
      <c r="D306" t="s">
        <v>15</v>
      </c>
      <c r="E306" t="s">
        <v>47</v>
      </c>
      <c r="F306" t="s">
        <v>23</v>
      </c>
      <c r="G306" s="4">
        <v>39.97</v>
      </c>
      <c r="H306">
        <v>35.200000000000003</v>
      </c>
      <c r="I306" s="3">
        <v>25.9</v>
      </c>
      <c r="J306" s="1">
        <v>45679</v>
      </c>
      <c r="K306">
        <v>15</v>
      </c>
      <c r="L306">
        <v>2.2999999999999998</v>
      </c>
      <c r="M306">
        <f t="shared" si="40"/>
        <v>2.2999999999999998</v>
      </c>
      <c r="N306" t="b">
        <v>0</v>
      </c>
      <c r="O306" t="s">
        <v>2229</v>
      </c>
      <c r="P306" t="str">
        <f t="shared" si="41"/>
        <v>No Return</v>
      </c>
      <c r="Q306" s="4">
        <f t="shared" si="42"/>
        <v>388.50839999999994</v>
      </c>
      <c r="R306">
        <f t="shared" si="43"/>
        <v>2025</v>
      </c>
      <c r="S306" s="4" t="str">
        <f t="shared" si="44"/>
        <v>January</v>
      </c>
      <c r="T306" s="17">
        <f t="shared" si="45"/>
        <v>14.06944</v>
      </c>
      <c r="U306" s="17">
        <f t="shared" si="46"/>
        <v>25.900559999999995</v>
      </c>
      <c r="V306" s="16">
        <f t="shared" si="47"/>
        <v>0</v>
      </c>
      <c r="W306" s="16" t="str">
        <f t="shared" si="48"/>
        <v>XXL</v>
      </c>
      <c r="X306" s="16" t="str" cm="1">
        <f t="array" ref="X306">_xlfn.IFS(K306 &lt; 10, "Need to Restock", K306 &lt; 20, "Low Stock", K306 &lt; 30, "Stock OK", K306 &gt;= 30, "High Stock")</f>
        <v>Low Stock</v>
      </c>
      <c r="Y306" s="16" t="str" cm="1">
        <f t="array" ref="Y306">_xlfn.IFS(K306 &lt;= 15, "Fast Moving", K306 &lt;= 35, "Moderate Moving", K306 &gt; 35, "Slow Moving")</f>
        <v>Fast Moving</v>
      </c>
      <c r="Z306" s="16" t="str" cm="1">
        <f t="array" ref="Z306">_xlfn.IFS(M306=5, "Highly Satisfied", M306&gt;=4, "Very Satisfied", M306&gt;=3, "Satisfied", M306&gt;=2, "Neutral", M306&lt;2, "Dissatisfied")</f>
        <v>Neutral</v>
      </c>
      <c r="AA306" s="16" t="str">
        <f t="shared" si="49"/>
        <v>Cheap Value</v>
      </c>
      <c r="AB306" s="16" t="str" cm="1">
        <f t="array" ref="AB306">_xlfn.IFS(OR(C306="Zara", C306="Mango"), "Luxury Brand", OR(C306="Gap", C306="Forever21"), "Budget Brand", TRUE, "Mid-Market")</f>
        <v>Luxury Brand</v>
      </c>
    </row>
    <row r="307" spans="1:28" x14ac:dyDescent="0.35">
      <c r="A307" t="s">
        <v>358</v>
      </c>
      <c r="B307" t="s">
        <v>28</v>
      </c>
      <c r="C307" t="s">
        <v>73</v>
      </c>
      <c r="D307" t="s">
        <v>60</v>
      </c>
      <c r="E307" t="s">
        <v>56</v>
      </c>
      <c r="F307" t="s">
        <v>33</v>
      </c>
      <c r="G307" s="4">
        <v>60.34</v>
      </c>
      <c r="H307">
        <v>0</v>
      </c>
      <c r="I307" s="3">
        <v>60.34</v>
      </c>
      <c r="J307" s="1">
        <v>45875</v>
      </c>
      <c r="K307">
        <v>4</v>
      </c>
      <c r="L307" t="s">
        <v>2229</v>
      </c>
      <c r="M307">
        <f t="shared" si="40"/>
        <v>3</v>
      </c>
      <c r="N307" t="b">
        <v>0</v>
      </c>
      <c r="O307" t="s">
        <v>2229</v>
      </c>
      <c r="P307" t="str">
        <f t="shared" si="41"/>
        <v>No Return</v>
      </c>
      <c r="Q307" s="4">
        <f t="shared" si="42"/>
        <v>241.36</v>
      </c>
      <c r="R307">
        <f t="shared" si="43"/>
        <v>2025</v>
      </c>
      <c r="S307" s="4" t="str">
        <f t="shared" si="44"/>
        <v>August</v>
      </c>
      <c r="T307" s="17">
        <f t="shared" si="45"/>
        <v>0</v>
      </c>
      <c r="U307" s="17">
        <f t="shared" si="46"/>
        <v>60.34</v>
      </c>
      <c r="V307" s="16">
        <f t="shared" si="47"/>
        <v>0</v>
      </c>
      <c r="W307" s="16" t="str">
        <f t="shared" si="48"/>
        <v>M</v>
      </c>
      <c r="X307" s="16" t="str" cm="1">
        <f t="array" ref="X307">_xlfn.IFS(K307 &lt; 10, "Need to Restock", K307 &lt; 20, "Low Stock", K307 &lt; 30, "Stock OK", K307 &gt;= 30, "High Stock")</f>
        <v>Need to Restock</v>
      </c>
      <c r="Y307" s="16" t="str" cm="1">
        <f t="array" ref="Y307">_xlfn.IFS(K307 &lt;= 15, "Fast Moving", K307 &lt;= 35, "Moderate Moving", K307 &gt; 35, "Slow Moving")</f>
        <v>Fast Moving</v>
      </c>
      <c r="Z307" s="16" t="str" cm="1">
        <f t="array" ref="Z307">_xlfn.IFS(M307=5, "Highly Satisfied", M307&gt;=4, "Very Satisfied", M307&gt;=3, "Satisfied", M307&gt;=2, "Neutral", M307&lt;2, "Dissatisfied")</f>
        <v>Satisfied</v>
      </c>
      <c r="AA307" s="16" t="str">
        <f t="shared" si="49"/>
        <v>Cheap Value</v>
      </c>
      <c r="AB307" s="16" t="str" cm="1">
        <f t="array" ref="AB307">_xlfn.IFS(OR(C307="Zara", C307="Mango"), "Luxury Brand", OR(C307="Gap", C307="Forever21"), "Budget Brand", TRUE, "Mid-Market")</f>
        <v>Budget Brand</v>
      </c>
    </row>
    <row r="308" spans="1:28" x14ac:dyDescent="0.35">
      <c r="A308" t="s">
        <v>359</v>
      </c>
      <c r="B308" t="s">
        <v>25</v>
      </c>
      <c r="C308" t="s">
        <v>59</v>
      </c>
      <c r="D308" t="s">
        <v>60</v>
      </c>
      <c r="E308" t="s">
        <v>2229</v>
      </c>
      <c r="F308" t="s">
        <v>42</v>
      </c>
      <c r="G308" s="4">
        <v>17.7</v>
      </c>
      <c r="H308">
        <v>0</v>
      </c>
      <c r="I308" s="3">
        <v>17.7</v>
      </c>
      <c r="J308" s="1">
        <v>45875</v>
      </c>
      <c r="K308">
        <v>42</v>
      </c>
      <c r="L308">
        <v>3.9</v>
      </c>
      <c r="M308">
        <f t="shared" si="40"/>
        <v>3.9</v>
      </c>
      <c r="N308" t="b">
        <v>0</v>
      </c>
      <c r="O308" t="s">
        <v>2229</v>
      </c>
      <c r="P308" t="str">
        <f t="shared" si="41"/>
        <v>No Return</v>
      </c>
      <c r="Q308" s="4">
        <f t="shared" si="42"/>
        <v>743.4</v>
      </c>
      <c r="R308">
        <f t="shared" si="43"/>
        <v>2025</v>
      </c>
      <c r="S308" s="4" t="str">
        <f t="shared" si="44"/>
        <v>August</v>
      </c>
      <c r="T308" s="17">
        <f t="shared" si="45"/>
        <v>0</v>
      </c>
      <c r="U308" s="17">
        <f t="shared" si="46"/>
        <v>17.7</v>
      </c>
      <c r="V308" s="16">
        <f t="shared" si="47"/>
        <v>0</v>
      </c>
      <c r="W308" s="16" t="str">
        <f t="shared" si="48"/>
        <v>No Size</v>
      </c>
      <c r="X308" s="16" t="str" cm="1">
        <f t="array" ref="X308">_xlfn.IFS(K308 &lt; 10, "Need to Restock", K308 &lt; 20, "Low Stock", K308 &lt; 30, "Stock OK", K308 &gt;= 30, "High Stock")</f>
        <v>High Stock</v>
      </c>
      <c r="Y308" s="16" t="str" cm="1">
        <f t="array" ref="Y308">_xlfn.IFS(K308 &lt;= 15, "Fast Moving", K308 &lt;= 35, "Moderate Moving", K308 &gt; 35, "Slow Moving")</f>
        <v>Slow Moving</v>
      </c>
      <c r="Z308" s="16" t="str" cm="1">
        <f t="array" ref="Z308">_xlfn.IFS(M308=5, "Highly Satisfied", M308&gt;=4, "Very Satisfied", M308&gt;=3, "Satisfied", M308&gt;=2, "Neutral", M308&lt;2, "Dissatisfied")</f>
        <v>Satisfied</v>
      </c>
      <c r="AA308" s="16" t="str">
        <f t="shared" si="49"/>
        <v>Cheap Value</v>
      </c>
      <c r="AB308" s="16" t="str" cm="1">
        <f t="array" ref="AB308">_xlfn.IFS(OR(C308="Zara", C308="Mango"), "Luxury Brand", OR(C308="Gap", C308="Forever21"), "Budget Brand", TRUE, "Mid-Market")</f>
        <v>Budget Brand</v>
      </c>
    </row>
    <row r="309" spans="1:28" x14ac:dyDescent="0.35">
      <c r="A309" t="s">
        <v>360</v>
      </c>
      <c r="B309" t="s">
        <v>36</v>
      </c>
      <c r="C309" t="s">
        <v>41</v>
      </c>
      <c r="D309" t="s">
        <v>60</v>
      </c>
      <c r="E309" t="s">
        <v>56</v>
      </c>
      <c r="F309" t="s">
        <v>33</v>
      </c>
      <c r="G309" s="4">
        <v>57.88</v>
      </c>
      <c r="H309">
        <v>0</v>
      </c>
      <c r="I309" s="3">
        <v>57.88</v>
      </c>
      <c r="J309" s="1">
        <v>45875</v>
      </c>
      <c r="K309">
        <v>39</v>
      </c>
      <c r="L309">
        <v>3</v>
      </c>
      <c r="M309">
        <f t="shared" si="40"/>
        <v>3</v>
      </c>
      <c r="N309" t="b">
        <v>0</v>
      </c>
      <c r="O309" t="s">
        <v>2229</v>
      </c>
      <c r="P309" t="str">
        <f t="shared" si="41"/>
        <v>No Return</v>
      </c>
      <c r="Q309" s="4">
        <f t="shared" si="42"/>
        <v>2257.3200000000002</v>
      </c>
      <c r="R309">
        <f t="shared" si="43"/>
        <v>2025</v>
      </c>
      <c r="S309" s="4" t="str">
        <f t="shared" si="44"/>
        <v>August</v>
      </c>
      <c r="T309" s="17">
        <f t="shared" si="45"/>
        <v>0</v>
      </c>
      <c r="U309" s="17">
        <f t="shared" si="46"/>
        <v>57.88</v>
      </c>
      <c r="V309" s="16">
        <f t="shared" si="47"/>
        <v>0</v>
      </c>
      <c r="W309" s="16" t="str">
        <f t="shared" si="48"/>
        <v>M</v>
      </c>
      <c r="X309" s="16" t="str" cm="1">
        <f t="array" ref="X309">_xlfn.IFS(K309 &lt; 10, "Need to Restock", K309 &lt; 20, "Low Stock", K309 &lt; 30, "Stock OK", K309 &gt;= 30, "High Stock")</f>
        <v>High Stock</v>
      </c>
      <c r="Y309" s="16" t="str" cm="1">
        <f t="array" ref="Y309">_xlfn.IFS(K309 &lt;= 15, "Fast Moving", K309 &lt;= 35, "Moderate Moving", K309 &gt; 35, "Slow Moving")</f>
        <v>Slow Moving</v>
      </c>
      <c r="Z309" s="16" t="str" cm="1">
        <f t="array" ref="Z309">_xlfn.IFS(M309=5, "Highly Satisfied", M309&gt;=4, "Very Satisfied", M309&gt;=3, "Satisfied", M309&gt;=2, "Neutral", M309&lt;2, "Dissatisfied")</f>
        <v>Satisfied</v>
      </c>
      <c r="AA309" s="16" t="str">
        <f t="shared" si="49"/>
        <v>Cheap Value</v>
      </c>
      <c r="AB309" s="16" t="str" cm="1">
        <f t="array" ref="AB309">_xlfn.IFS(OR(C309="Zara", C309="Mango"), "Luxury Brand", OR(C309="Gap", C309="Forever21"), "Budget Brand", TRUE, "Mid-Market")</f>
        <v>Luxury Brand</v>
      </c>
    </row>
    <row r="310" spans="1:28" x14ac:dyDescent="0.35">
      <c r="A310" t="s">
        <v>361</v>
      </c>
      <c r="B310" t="s">
        <v>19</v>
      </c>
      <c r="C310" t="s">
        <v>41</v>
      </c>
      <c r="D310" t="s">
        <v>60</v>
      </c>
      <c r="E310" t="s">
        <v>37</v>
      </c>
      <c r="F310" t="s">
        <v>42</v>
      </c>
      <c r="G310" s="4">
        <v>25.15</v>
      </c>
      <c r="H310">
        <v>0</v>
      </c>
      <c r="I310" s="3">
        <v>25.15</v>
      </c>
      <c r="J310" s="1">
        <v>45875</v>
      </c>
      <c r="K310">
        <v>34</v>
      </c>
      <c r="L310">
        <v>2.6</v>
      </c>
      <c r="M310">
        <f t="shared" si="40"/>
        <v>2.6</v>
      </c>
      <c r="N310" t="b">
        <v>0</v>
      </c>
      <c r="O310" t="s">
        <v>2229</v>
      </c>
      <c r="P310" t="str">
        <f t="shared" si="41"/>
        <v>No Return</v>
      </c>
      <c r="Q310" s="4">
        <f t="shared" si="42"/>
        <v>855.09999999999991</v>
      </c>
      <c r="R310">
        <f t="shared" si="43"/>
        <v>2025</v>
      </c>
      <c r="S310" s="4" t="str">
        <f t="shared" si="44"/>
        <v>August</v>
      </c>
      <c r="T310" s="17">
        <f t="shared" si="45"/>
        <v>0</v>
      </c>
      <c r="U310" s="17">
        <f t="shared" si="46"/>
        <v>25.15</v>
      </c>
      <c r="V310" s="16">
        <f t="shared" si="47"/>
        <v>0</v>
      </c>
      <c r="W310" s="16" t="str">
        <f t="shared" si="48"/>
        <v>S</v>
      </c>
      <c r="X310" s="16" t="str" cm="1">
        <f t="array" ref="X310">_xlfn.IFS(K310 &lt; 10, "Need to Restock", K310 &lt; 20, "Low Stock", K310 &lt; 30, "Stock OK", K310 &gt;= 30, "High Stock")</f>
        <v>High Stock</v>
      </c>
      <c r="Y310" s="16" t="str" cm="1">
        <f t="array" ref="Y310">_xlfn.IFS(K310 &lt;= 15, "Fast Moving", K310 &lt;= 35, "Moderate Moving", K310 &gt; 35, "Slow Moving")</f>
        <v>Moderate Moving</v>
      </c>
      <c r="Z310" s="16" t="str" cm="1">
        <f t="array" ref="Z310">_xlfn.IFS(M310=5, "Highly Satisfied", M310&gt;=4, "Very Satisfied", M310&gt;=3, "Satisfied", M310&gt;=2, "Neutral", M310&lt;2, "Dissatisfied")</f>
        <v>Neutral</v>
      </c>
      <c r="AA310" s="16" t="str">
        <f t="shared" si="49"/>
        <v>Cheap Value</v>
      </c>
      <c r="AB310" s="16" t="str" cm="1">
        <f t="array" ref="AB310">_xlfn.IFS(OR(C310="Zara", C310="Mango"), "Luxury Brand", OR(C310="Gap", C310="Forever21"), "Budget Brand", TRUE, "Mid-Market")</f>
        <v>Luxury Brand</v>
      </c>
    </row>
    <row r="311" spans="1:28" x14ac:dyDescent="0.35">
      <c r="A311" t="s">
        <v>362</v>
      </c>
      <c r="B311" t="s">
        <v>13</v>
      </c>
      <c r="C311" t="s">
        <v>41</v>
      </c>
      <c r="D311" t="s">
        <v>15</v>
      </c>
      <c r="E311" t="s">
        <v>22</v>
      </c>
      <c r="F311" t="s">
        <v>64</v>
      </c>
      <c r="G311" s="4">
        <v>157.44999999999999</v>
      </c>
      <c r="H311">
        <v>0</v>
      </c>
      <c r="I311" s="3">
        <v>157.44999999999999</v>
      </c>
      <c r="J311" s="1">
        <v>45803</v>
      </c>
      <c r="K311">
        <v>7</v>
      </c>
      <c r="L311">
        <v>2.9</v>
      </c>
      <c r="M311">
        <f t="shared" si="40"/>
        <v>2.9</v>
      </c>
      <c r="N311" t="b">
        <v>0</v>
      </c>
      <c r="O311" t="s">
        <v>2229</v>
      </c>
      <c r="P311" t="str">
        <f t="shared" si="41"/>
        <v>No Return</v>
      </c>
      <c r="Q311" s="4">
        <f t="shared" si="42"/>
        <v>1102.1499999999999</v>
      </c>
      <c r="R311">
        <f t="shared" si="43"/>
        <v>2025</v>
      </c>
      <c r="S311" s="4" t="str">
        <f t="shared" si="44"/>
        <v>May</v>
      </c>
      <c r="T311" s="17">
        <f t="shared" si="45"/>
        <v>0</v>
      </c>
      <c r="U311" s="17">
        <f t="shared" si="46"/>
        <v>157.44999999999999</v>
      </c>
      <c r="V311" s="16">
        <f t="shared" si="47"/>
        <v>0</v>
      </c>
      <c r="W311" s="16" t="str">
        <f t="shared" si="48"/>
        <v>L</v>
      </c>
      <c r="X311" s="16" t="str" cm="1">
        <f t="array" ref="X311">_xlfn.IFS(K311 &lt; 10, "Need to Restock", K311 &lt; 20, "Low Stock", K311 &lt; 30, "Stock OK", K311 &gt;= 30, "High Stock")</f>
        <v>Need to Restock</v>
      </c>
      <c r="Y311" s="16" t="str" cm="1">
        <f t="array" ref="Y311">_xlfn.IFS(K311 &lt;= 15, "Fast Moving", K311 &lt;= 35, "Moderate Moving", K311 &gt; 35, "Slow Moving")</f>
        <v>Fast Moving</v>
      </c>
      <c r="Z311" s="16" t="str" cm="1">
        <f t="array" ref="Z311">_xlfn.IFS(M311=5, "Highly Satisfied", M311&gt;=4, "Very Satisfied", M311&gt;=3, "Satisfied", M311&gt;=2, "Neutral", M311&lt;2, "Dissatisfied")</f>
        <v>Neutral</v>
      </c>
      <c r="AA311" s="16" t="str">
        <f t="shared" si="49"/>
        <v>High Value</v>
      </c>
      <c r="AB311" s="16" t="str" cm="1">
        <f t="array" ref="AB311">_xlfn.IFS(OR(C311="Zara", C311="Mango"), "Luxury Brand", OR(C311="Gap", C311="Forever21"), "Budget Brand", TRUE, "Mid-Market")</f>
        <v>Luxury Brand</v>
      </c>
    </row>
    <row r="312" spans="1:28" x14ac:dyDescent="0.35">
      <c r="A312" t="s">
        <v>363</v>
      </c>
      <c r="B312" t="s">
        <v>36</v>
      </c>
      <c r="C312" t="s">
        <v>46</v>
      </c>
      <c r="D312" t="s">
        <v>21</v>
      </c>
      <c r="E312" t="s">
        <v>22</v>
      </c>
      <c r="F312" t="s">
        <v>64</v>
      </c>
      <c r="G312" s="4">
        <v>65.72</v>
      </c>
      <c r="H312">
        <v>9.1</v>
      </c>
      <c r="I312" s="3">
        <v>59.74</v>
      </c>
      <c r="J312" s="1">
        <v>45875</v>
      </c>
      <c r="K312">
        <v>10</v>
      </c>
      <c r="L312">
        <v>2.8</v>
      </c>
      <c r="M312">
        <f t="shared" si="40"/>
        <v>2.8</v>
      </c>
      <c r="N312" t="b">
        <v>1</v>
      </c>
      <c r="O312" t="s">
        <v>81</v>
      </c>
      <c r="P312" t="str">
        <f t="shared" si="41"/>
        <v>Quality Issue</v>
      </c>
      <c r="Q312" s="4">
        <f t="shared" si="42"/>
        <v>597.39480000000003</v>
      </c>
      <c r="R312">
        <f t="shared" si="43"/>
        <v>2025</v>
      </c>
      <c r="S312" s="4" t="str">
        <f t="shared" si="44"/>
        <v>August</v>
      </c>
      <c r="T312" s="17">
        <f t="shared" si="45"/>
        <v>5.9805199999999994</v>
      </c>
      <c r="U312" s="17">
        <f t="shared" si="46"/>
        <v>59.73948</v>
      </c>
      <c r="V312" s="16">
        <f t="shared" si="47"/>
        <v>1</v>
      </c>
      <c r="W312" s="16" t="str">
        <f t="shared" si="48"/>
        <v>L</v>
      </c>
      <c r="X312" s="16" t="str" cm="1">
        <f t="array" ref="X312">_xlfn.IFS(K312 &lt; 10, "Need to Restock", K312 &lt; 20, "Low Stock", K312 &lt; 30, "Stock OK", K312 &gt;= 30, "High Stock")</f>
        <v>Low Stock</v>
      </c>
      <c r="Y312" s="16" t="str" cm="1">
        <f t="array" ref="Y312">_xlfn.IFS(K312 &lt;= 15, "Fast Moving", K312 &lt;= 35, "Moderate Moving", K312 &gt; 35, "Slow Moving")</f>
        <v>Fast Moving</v>
      </c>
      <c r="Z312" s="16" t="str" cm="1">
        <f t="array" ref="Z312">_xlfn.IFS(M312=5, "Highly Satisfied", M312&gt;=4, "Very Satisfied", M312&gt;=3, "Satisfied", M312&gt;=2, "Neutral", M312&lt;2, "Dissatisfied")</f>
        <v>Neutral</v>
      </c>
      <c r="AA312" s="16" t="str">
        <f t="shared" si="49"/>
        <v>Cheap Value</v>
      </c>
      <c r="AB312" s="16" t="str" cm="1">
        <f t="array" ref="AB312">_xlfn.IFS(OR(C312="Zara", C312="Mango"), "Luxury Brand", OR(C312="Gap", C312="Forever21"), "Budget Brand", TRUE, "Mid-Market")</f>
        <v>Mid-Market</v>
      </c>
    </row>
    <row r="313" spans="1:28" x14ac:dyDescent="0.35">
      <c r="A313" t="s">
        <v>364</v>
      </c>
      <c r="B313" t="s">
        <v>40</v>
      </c>
      <c r="C313" t="s">
        <v>73</v>
      </c>
      <c r="D313" t="s">
        <v>21</v>
      </c>
      <c r="E313" t="s">
        <v>47</v>
      </c>
      <c r="F313" t="s">
        <v>68</v>
      </c>
      <c r="G313" s="4">
        <v>92.8</v>
      </c>
      <c r="H313">
        <v>0</v>
      </c>
      <c r="I313" s="3">
        <v>92.8</v>
      </c>
      <c r="J313" s="1">
        <v>45875</v>
      </c>
      <c r="K313">
        <v>25</v>
      </c>
      <c r="L313">
        <v>2.5</v>
      </c>
      <c r="M313">
        <f t="shared" si="40"/>
        <v>2.5</v>
      </c>
      <c r="N313" t="b">
        <v>0</v>
      </c>
      <c r="O313" t="s">
        <v>2229</v>
      </c>
      <c r="P313" t="str">
        <f t="shared" si="41"/>
        <v>No Return</v>
      </c>
      <c r="Q313" s="4">
        <f t="shared" si="42"/>
        <v>2320</v>
      </c>
      <c r="R313">
        <f t="shared" si="43"/>
        <v>2025</v>
      </c>
      <c r="S313" s="4" t="str">
        <f t="shared" si="44"/>
        <v>August</v>
      </c>
      <c r="T313" s="17">
        <f t="shared" si="45"/>
        <v>0</v>
      </c>
      <c r="U313" s="17">
        <f t="shared" si="46"/>
        <v>92.8</v>
      </c>
      <c r="V313" s="16">
        <f t="shared" si="47"/>
        <v>0</v>
      </c>
      <c r="W313" s="16" t="str">
        <f t="shared" si="48"/>
        <v>XXL</v>
      </c>
      <c r="X313" s="16" t="str" cm="1">
        <f t="array" ref="X313">_xlfn.IFS(K313 &lt; 10, "Need to Restock", K313 &lt; 20, "Low Stock", K313 &lt; 30, "Stock OK", K313 &gt;= 30, "High Stock")</f>
        <v>Stock OK</v>
      </c>
      <c r="Y313" s="16" t="str" cm="1">
        <f t="array" ref="Y313">_xlfn.IFS(K313 &lt;= 15, "Fast Moving", K313 &lt;= 35, "Moderate Moving", K313 &gt; 35, "Slow Moving")</f>
        <v>Moderate Moving</v>
      </c>
      <c r="Z313" s="16" t="str" cm="1">
        <f t="array" ref="Z313">_xlfn.IFS(M313=5, "Highly Satisfied", M313&gt;=4, "Very Satisfied", M313&gt;=3, "Satisfied", M313&gt;=2, "Neutral", M313&lt;2, "Dissatisfied")</f>
        <v>Neutral</v>
      </c>
      <c r="AA313" s="16" t="str">
        <f t="shared" si="49"/>
        <v>High Value</v>
      </c>
      <c r="AB313" s="16" t="str" cm="1">
        <f t="array" ref="AB313">_xlfn.IFS(OR(C313="Zara", C313="Mango"), "Luxury Brand", OR(C313="Gap", C313="Forever21"), "Budget Brand", TRUE, "Mid-Market")</f>
        <v>Budget Brand</v>
      </c>
    </row>
    <row r="314" spans="1:28" x14ac:dyDescent="0.35">
      <c r="A314" t="s">
        <v>365</v>
      </c>
      <c r="B314" t="s">
        <v>40</v>
      </c>
      <c r="C314" t="s">
        <v>30</v>
      </c>
      <c r="D314" t="s">
        <v>21</v>
      </c>
      <c r="E314" t="s">
        <v>16</v>
      </c>
      <c r="F314" t="s">
        <v>42</v>
      </c>
      <c r="G314" s="4">
        <v>88.65</v>
      </c>
      <c r="H314">
        <v>0</v>
      </c>
      <c r="I314" s="3">
        <v>88.65</v>
      </c>
      <c r="J314" s="1">
        <v>45875</v>
      </c>
      <c r="K314">
        <v>11</v>
      </c>
      <c r="L314">
        <v>3.3</v>
      </c>
      <c r="M314">
        <f t="shared" si="40"/>
        <v>3.3</v>
      </c>
      <c r="N314" t="b">
        <v>0</v>
      </c>
      <c r="O314" t="s">
        <v>2229</v>
      </c>
      <c r="P314" t="str">
        <f t="shared" si="41"/>
        <v>No Return</v>
      </c>
      <c r="Q314" s="4">
        <f t="shared" si="42"/>
        <v>975.15000000000009</v>
      </c>
      <c r="R314">
        <f t="shared" si="43"/>
        <v>2025</v>
      </c>
      <c r="S314" s="4" t="str">
        <f t="shared" si="44"/>
        <v>August</v>
      </c>
      <c r="T314" s="17">
        <f t="shared" si="45"/>
        <v>0</v>
      </c>
      <c r="U314" s="17">
        <f t="shared" si="46"/>
        <v>88.65</v>
      </c>
      <c r="V314" s="16">
        <f t="shared" si="47"/>
        <v>0</v>
      </c>
      <c r="W314" s="16" t="str">
        <f t="shared" si="48"/>
        <v>XL</v>
      </c>
      <c r="X314" s="16" t="str" cm="1">
        <f t="array" ref="X314">_xlfn.IFS(K314 &lt; 10, "Need to Restock", K314 &lt; 20, "Low Stock", K314 &lt; 30, "Stock OK", K314 &gt;= 30, "High Stock")</f>
        <v>Low Stock</v>
      </c>
      <c r="Y314" s="16" t="str" cm="1">
        <f t="array" ref="Y314">_xlfn.IFS(K314 &lt;= 15, "Fast Moving", K314 &lt;= 35, "Moderate Moving", K314 &gt; 35, "Slow Moving")</f>
        <v>Fast Moving</v>
      </c>
      <c r="Z314" s="16" t="str" cm="1">
        <f t="array" ref="Z314">_xlfn.IFS(M314=5, "Highly Satisfied", M314&gt;=4, "Very Satisfied", M314&gt;=3, "Satisfied", M314&gt;=2, "Neutral", M314&lt;2, "Dissatisfied")</f>
        <v>Satisfied</v>
      </c>
      <c r="AA314" s="16" t="str">
        <f t="shared" si="49"/>
        <v>High Value</v>
      </c>
      <c r="AB314" s="16" t="str" cm="1">
        <f t="array" ref="AB314">_xlfn.IFS(OR(C314="Zara", C314="Mango"), "Luxury Brand", OR(C314="Gap", C314="Forever21"), "Budget Brand", TRUE, "Mid-Market")</f>
        <v>Mid-Market</v>
      </c>
    </row>
    <row r="315" spans="1:28" x14ac:dyDescent="0.35">
      <c r="A315" t="s">
        <v>366</v>
      </c>
      <c r="B315" t="s">
        <v>19</v>
      </c>
      <c r="C315" t="s">
        <v>14</v>
      </c>
      <c r="D315" t="s">
        <v>21</v>
      </c>
      <c r="E315" t="s">
        <v>47</v>
      </c>
      <c r="F315" t="s">
        <v>54</v>
      </c>
      <c r="G315" s="4">
        <v>47.07</v>
      </c>
      <c r="H315">
        <v>57.4</v>
      </c>
      <c r="I315" s="3">
        <v>20.05</v>
      </c>
      <c r="J315" s="1">
        <v>45875</v>
      </c>
      <c r="K315">
        <v>24</v>
      </c>
      <c r="L315">
        <v>1.3</v>
      </c>
      <c r="M315">
        <f t="shared" si="40"/>
        <v>1.3</v>
      </c>
      <c r="N315" t="b">
        <v>1</v>
      </c>
      <c r="O315" t="s">
        <v>71</v>
      </c>
      <c r="P315" t="str">
        <f t="shared" si="41"/>
        <v>Size Issue</v>
      </c>
      <c r="Q315" s="4">
        <f t="shared" si="42"/>
        <v>481.24368000000004</v>
      </c>
      <c r="R315">
        <f t="shared" si="43"/>
        <v>2025</v>
      </c>
      <c r="S315" s="4" t="str">
        <f t="shared" si="44"/>
        <v>August</v>
      </c>
      <c r="T315" s="17">
        <f t="shared" si="45"/>
        <v>27.018179999999997</v>
      </c>
      <c r="U315" s="17">
        <f t="shared" si="46"/>
        <v>20.051820000000003</v>
      </c>
      <c r="V315" s="16">
        <f t="shared" si="47"/>
        <v>1</v>
      </c>
      <c r="W315" s="16" t="str">
        <f t="shared" si="48"/>
        <v>XXL</v>
      </c>
      <c r="X315" s="16" t="str" cm="1">
        <f t="array" ref="X315">_xlfn.IFS(K315 &lt; 10, "Need to Restock", K315 &lt; 20, "Low Stock", K315 &lt; 30, "Stock OK", K315 &gt;= 30, "High Stock")</f>
        <v>Stock OK</v>
      </c>
      <c r="Y315" s="16" t="str" cm="1">
        <f t="array" ref="Y315">_xlfn.IFS(K315 &lt;= 15, "Fast Moving", K315 &lt;= 35, "Moderate Moving", K315 &gt; 35, "Slow Moving")</f>
        <v>Moderate Moving</v>
      </c>
      <c r="Z315" s="16" t="str" cm="1">
        <f t="array" ref="Z315">_xlfn.IFS(M315=5, "Highly Satisfied", M315&gt;=4, "Very Satisfied", M315&gt;=3, "Satisfied", M315&gt;=2, "Neutral", M315&lt;2, "Dissatisfied")</f>
        <v>Dissatisfied</v>
      </c>
      <c r="AA315" s="16" t="str">
        <f t="shared" si="49"/>
        <v>Cheap Value</v>
      </c>
      <c r="AB315" s="16" t="str" cm="1">
        <f t="array" ref="AB315">_xlfn.IFS(OR(C315="Zara", C315="Mango"), "Luxury Brand", OR(C315="Gap", C315="Forever21"), "Budget Brand", TRUE, "Mid-Market")</f>
        <v>Luxury Brand</v>
      </c>
    </row>
    <row r="316" spans="1:28" x14ac:dyDescent="0.35">
      <c r="A316" t="s">
        <v>367</v>
      </c>
      <c r="B316" t="s">
        <v>13</v>
      </c>
      <c r="C316" t="s">
        <v>51</v>
      </c>
      <c r="D316" t="s">
        <v>60</v>
      </c>
      <c r="E316" t="s">
        <v>53</v>
      </c>
      <c r="F316" t="s">
        <v>17</v>
      </c>
      <c r="G316" s="4">
        <v>101.75</v>
      </c>
      <c r="H316">
        <v>0</v>
      </c>
      <c r="I316" s="3">
        <v>101.75</v>
      </c>
      <c r="J316" s="1">
        <v>45875</v>
      </c>
      <c r="K316">
        <v>7</v>
      </c>
      <c r="L316">
        <v>3.1</v>
      </c>
      <c r="M316">
        <f t="shared" si="40"/>
        <v>3.1</v>
      </c>
      <c r="N316" t="b">
        <v>0</v>
      </c>
      <c r="O316" t="s">
        <v>2229</v>
      </c>
      <c r="P316" t="str">
        <f t="shared" si="41"/>
        <v>No Return</v>
      </c>
      <c r="Q316" s="4">
        <f t="shared" si="42"/>
        <v>712.25</v>
      </c>
      <c r="R316">
        <f t="shared" si="43"/>
        <v>2025</v>
      </c>
      <c r="S316" s="4" t="str">
        <f t="shared" si="44"/>
        <v>August</v>
      </c>
      <c r="T316" s="17">
        <f t="shared" si="45"/>
        <v>0</v>
      </c>
      <c r="U316" s="17">
        <f t="shared" si="46"/>
        <v>101.75</v>
      </c>
      <c r="V316" s="16">
        <f t="shared" si="47"/>
        <v>0</v>
      </c>
      <c r="W316" s="16" t="str">
        <f t="shared" si="48"/>
        <v>XS</v>
      </c>
      <c r="X316" s="16" t="str" cm="1">
        <f t="array" ref="X316">_xlfn.IFS(K316 &lt; 10, "Need to Restock", K316 &lt; 20, "Low Stock", K316 &lt; 30, "Stock OK", K316 &gt;= 30, "High Stock")</f>
        <v>Need to Restock</v>
      </c>
      <c r="Y316" s="16" t="str" cm="1">
        <f t="array" ref="Y316">_xlfn.IFS(K316 &lt;= 15, "Fast Moving", K316 &lt;= 35, "Moderate Moving", K316 &gt; 35, "Slow Moving")</f>
        <v>Fast Moving</v>
      </c>
      <c r="Z316" s="16" t="str" cm="1">
        <f t="array" ref="Z316">_xlfn.IFS(M316=5, "Highly Satisfied", M316&gt;=4, "Very Satisfied", M316&gt;=3, "Satisfied", M316&gt;=2, "Neutral", M316&lt;2, "Dissatisfied")</f>
        <v>Satisfied</v>
      </c>
      <c r="AA316" s="16" t="str">
        <f t="shared" si="49"/>
        <v>High Value</v>
      </c>
      <c r="AB316" s="16" t="str" cm="1">
        <f t="array" ref="AB316">_xlfn.IFS(OR(C316="Zara", C316="Mango"), "Luxury Brand", OR(C316="Gap", C316="Forever21"), "Budget Brand", TRUE, "Mid-Market")</f>
        <v>Mid-Market</v>
      </c>
    </row>
    <row r="317" spans="1:28" x14ac:dyDescent="0.35">
      <c r="A317" t="s">
        <v>368</v>
      </c>
      <c r="B317" t="s">
        <v>40</v>
      </c>
      <c r="C317" t="s">
        <v>41</v>
      </c>
      <c r="D317" t="s">
        <v>15</v>
      </c>
      <c r="E317" t="s">
        <v>53</v>
      </c>
      <c r="F317" t="s">
        <v>42</v>
      </c>
      <c r="G317" s="4">
        <v>131.08000000000001</v>
      </c>
      <c r="H317">
        <v>7.5</v>
      </c>
      <c r="I317" s="3">
        <v>121.25</v>
      </c>
      <c r="J317" s="1">
        <v>45630</v>
      </c>
      <c r="K317">
        <v>20</v>
      </c>
      <c r="L317">
        <v>4.5</v>
      </c>
      <c r="M317">
        <f t="shared" si="40"/>
        <v>4.5</v>
      </c>
      <c r="N317" t="b">
        <v>1</v>
      </c>
      <c r="O317" t="s">
        <v>123</v>
      </c>
      <c r="P317" t="str">
        <f t="shared" si="41"/>
        <v>Wrong Item</v>
      </c>
      <c r="Q317" s="4">
        <f t="shared" si="42"/>
        <v>2424.9800000000005</v>
      </c>
      <c r="R317">
        <f t="shared" si="43"/>
        <v>2024</v>
      </c>
      <c r="S317" s="4" t="str">
        <f t="shared" si="44"/>
        <v>December</v>
      </c>
      <c r="T317" s="17">
        <f t="shared" si="45"/>
        <v>9.8310000000000013</v>
      </c>
      <c r="U317" s="17">
        <f t="shared" si="46"/>
        <v>121.24900000000002</v>
      </c>
      <c r="V317" s="16">
        <f t="shared" si="47"/>
        <v>1</v>
      </c>
      <c r="W317" s="16" t="str">
        <f t="shared" si="48"/>
        <v>XS</v>
      </c>
      <c r="X317" s="16" t="str" cm="1">
        <f t="array" ref="X317">_xlfn.IFS(K317 &lt; 10, "Need to Restock", K317 &lt; 20, "Low Stock", K317 &lt; 30, "Stock OK", K317 &gt;= 30, "High Stock")</f>
        <v>Stock OK</v>
      </c>
      <c r="Y317" s="16" t="str" cm="1">
        <f t="array" ref="Y317">_xlfn.IFS(K317 &lt;= 15, "Fast Moving", K317 &lt;= 35, "Moderate Moving", K317 &gt; 35, "Slow Moving")</f>
        <v>Moderate Moving</v>
      </c>
      <c r="Z317" s="16" t="str" cm="1">
        <f t="array" ref="Z317">_xlfn.IFS(M317=5, "Highly Satisfied", M317&gt;=4, "Very Satisfied", M317&gt;=3, "Satisfied", M317&gt;=2, "Neutral", M317&lt;2, "Dissatisfied")</f>
        <v>Very Satisfied</v>
      </c>
      <c r="AA317" s="16" t="str">
        <f t="shared" si="49"/>
        <v>High Value</v>
      </c>
      <c r="AB317" s="16" t="str" cm="1">
        <f t="array" ref="AB317">_xlfn.IFS(OR(C317="Zara", C317="Mango"), "Luxury Brand", OR(C317="Gap", C317="Forever21"), "Budget Brand", TRUE, "Mid-Market")</f>
        <v>Luxury Brand</v>
      </c>
    </row>
    <row r="318" spans="1:28" x14ac:dyDescent="0.35">
      <c r="A318" t="s">
        <v>369</v>
      </c>
      <c r="B318" t="s">
        <v>19</v>
      </c>
      <c r="C318" t="s">
        <v>14</v>
      </c>
      <c r="D318" t="s">
        <v>32</v>
      </c>
      <c r="E318" t="s">
        <v>53</v>
      </c>
      <c r="F318" t="s">
        <v>26</v>
      </c>
      <c r="G318" s="4">
        <v>82.06</v>
      </c>
      <c r="H318">
        <v>26.1</v>
      </c>
      <c r="I318" s="3">
        <v>60.64</v>
      </c>
      <c r="J318" s="1">
        <v>45875</v>
      </c>
      <c r="K318">
        <v>32</v>
      </c>
      <c r="L318">
        <v>1.5</v>
      </c>
      <c r="M318">
        <f t="shared" si="40"/>
        <v>1.5</v>
      </c>
      <c r="N318" t="b">
        <v>0</v>
      </c>
      <c r="O318" t="s">
        <v>2229</v>
      </c>
      <c r="P318" t="str">
        <f t="shared" si="41"/>
        <v>No Return</v>
      </c>
      <c r="Q318" s="4">
        <f t="shared" si="42"/>
        <v>1940.5548800000001</v>
      </c>
      <c r="R318">
        <f t="shared" si="43"/>
        <v>2025</v>
      </c>
      <c r="S318" s="4" t="str">
        <f t="shared" si="44"/>
        <v>August</v>
      </c>
      <c r="T318" s="17">
        <f t="shared" si="45"/>
        <v>21.417660000000001</v>
      </c>
      <c r="U318" s="17">
        <f t="shared" si="46"/>
        <v>60.642340000000004</v>
      </c>
      <c r="V318" s="16">
        <f t="shared" si="47"/>
        <v>0</v>
      </c>
      <c r="W318" s="16" t="str">
        <f t="shared" si="48"/>
        <v>XS</v>
      </c>
      <c r="X318" s="16" t="str" cm="1">
        <f t="array" ref="X318">_xlfn.IFS(K318 &lt; 10, "Need to Restock", K318 &lt; 20, "Low Stock", K318 &lt; 30, "Stock OK", K318 &gt;= 30, "High Stock")</f>
        <v>High Stock</v>
      </c>
      <c r="Y318" s="16" t="str" cm="1">
        <f t="array" ref="Y318">_xlfn.IFS(K318 &lt;= 15, "Fast Moving", K318 &lt;= 35, "Moderate Moving", K318 &gt; 35, "Slow Moving")</f>
        <v>Moderate Moving</v>
      </c>
      <c r="Z318" s="16" t="str" cm="1">
        <f t="array" ref="Z318">_xlfn.IFS(M318=5, "Highly Satisfied", M318&gt;=4, "Very Satisfied", M318&gt;=3, "Satisfied", M318&gt;=2, "Neutral", M318&lt;2, "Dissatisfied")</f>
        <v>Dissatisfied</v>
      </c>
      <c r="AA318" s="16" t="str">
        <f t="shared" si="49"/>
        <v>Cheap Value</v>
      </c>
      <c r="AB318" s="16" t="str" cm="1">
        <f t="array" ref="AB318">_xlfn.IFS(OR(C318="Zara", C318="Mango"), "Luxury Brand", OR(C318="Gap", C318="Forever21"), "Budget Brand", TRUE, "Mid-Market")</f>
        <v>Luxury Brand</v>
      </c>
    </row>
    <row r="319" spans="1:28" x14ac:dyDescent="0.35">
      <c r="A319" t="s">
        <v>370</v>
      </c>
      <c r="B319" t="s">
        <v>40</v>
      </c>
      <c r="C319" t="s">
        <v>46</v>
      </c>
      <c r="D319" t="s">
        <v>60</v>
      </c>
      <c r="E319" t="s">
        <v>22</v>
      </c>
      <c r="F319" t="s">
        <v>64</v>
      </c>
      <c r="G319" s="4">
        <v>66.31</v>
      </c>
      <c r="H319">
        <v>0</v>
      </c>
      <c r="I319" s="3">
        <v>66.31</v>
      </c>
      <c r="J319" s="1">
        <v>45875</v>
      </c>
      <c r="K319">
        <v>47</v>
      </c>
      <c r="L319">
        <v>3.9</v>
      </c>
      <c r="M319">
        <f t="shared" si="40"/>
        <v>3.9</v>
      </c>
      <c r="N319" t="b">
        <v>0</v>
      </c>
      <c r="O319" t="s">
        <v>2229</v>
      </c>
      <c r="P319" t="str">
        <f t="shared" si="41"/>
        <v>No Return</v>
      </c>
      <c r="Q319" s="4">
        <f t="shared" si="42"/>
        <v>3116.57</v>
      </c>
      <c r="R319">
        <f t="shared" si="43"/>
        <v>2025</v>
      </c>
      <c r="S319" s="4" t="str">
        <f t="shared" si="44"/>
        <v>August</v>
      </c>
      <c r="T319" s="17">
        <f t="shared" si="45"/>
        <v>0</v>
      </c>
      <c r="U319" s="17">
        <f t="shared" si="46"/>
        <v>66.31</v>
      </c>
      <c r="V319" s="16">
        <f t="shared" si="47"/>
        <v>0</v>
      </c>
      <c r="W319" s="16" t="str">
        <f t="shared" si="48"/>
        <v>L</v>
      </c>
      <c r="X319" s="16" t="str" cm="1">
        <f t="array" ref="X319">_xlfn.IFS(K319 &lt; 10, "Need to Restock", K319 &lt; 20, "Low Stock", K319 &lt; 30, "Stock OK", K319 &gt;= 30, "High Stock")</f>
        <v>High Stock</v>
      </c>
      <c r="Y319" s="16" t="str" cm="1">
        <f t="array" ref="Y319">_xlfn.IFS(K319 &lt;= 15, "Fast Moving", K319 &lt;= 35, "Moderate Moving", K319 &gt; 35, "Slow Moving")</f>
        <v>Slow Moving</v>
      </c>
      <c r="Z319" s="16" t="str" cm="1">
        <f t="array" ref="Z319">_xlfn.IFS(M319=5, "Highly Satisfied", M319&gt;=4, "Very Satisfied", M319&gt;=3, "Satisfied", M319&gt;=2, "Neutral", M319&lt;2, "Dissatisfied")</f>
        <v>Satisfied</v>
      </c>
      <c r="AA319" s="16" t="str">
        <f t="shared" si="49"/>
        <v>Cheap Value</v>
      </c>
      <c r="AB319" s="16" t="str" cm="1">
        <f t="array" ref="AB319">_xlfn.IFS(OR(C319="Zara", C319="Mango"), "Luxury Brand", OR(C319="Gap", C319="Forever21"), "Budget Brand", TRUE, "Mid-Market")</f>
        <v>Mid-Market</v>
      </c>
    </row>
    <row r="320" spans="1:28" x14ac:dyDescent="0.35">
      <c r="A320" t="s">
        <v>371</v>
      </c>
      <c r="B320" t="s">
        <v>25</v>
      </c>
      <c r="C320" t="s">
        <v>20</v>
      </c>
      <c r="D320" t="s">
        <v>32</v>
      </c>
      <c r="E320" t="s">
        <v>2229</v>
      </c>
      <c r="F320" t="s">
        <v>44</v>
      </c>
      <c r="G320" s="4">
        <v>26.03</v>
      </c>
      <c r="H320">
        <v>0</v>
      </c>
      <c r="I320" s="3">
        <v>26.03</v>
      </c>
      <c r="J320" s="1">
        <v>45875</v>
      </c>
      <c r="K320">
        <v>15</v>
      </c>
      <c r="L320">
        <v>3.8</v>
      </c>
      <c r="M320">
        <f t="shared" si="40"/>
        <v>3.8</v>
      </c>
      <c r="N320" t="b">
        <v>0</v>
      </c>
      <c r="O320" t="s">
        <v>2229</v>
      </c>
      <c r="P320" t="str">
        <f t="shared" si="41"/>
        <v>No Return</v>
      </c>
      <c r="Q320" s="4">
        <f t="shared" si="42"/>
        <v>390.45000000000005</v>
      </c>
      <c r="R320">
        <f t="shared" si="43"/>
        <v>2025</v>
      </c>
      <c r="S320" s="4" t="str">
        <f t="shared" si="44"/>
        <v>August</v>
      </c>
      <c r="T320" s="17">
        <f t="shared" si="45"/>
        <v>0</v>
      </c>
      <c r="U320" s="17">
        <f t="shared" si="46"/>
        <v>26.03</v>
      </c>
      <c r="V320" s="16">
        <f t="shared" si="47"/>
        <v>0</v>
      </c>
      <c r="W320" s="16" t="str">
        <f t="shared" si="48"/>
        <v>No Size</v>
      </c>
      <c r="X320" s="16" t="str" cm="1">
        <f t="array" ref="X320">_xlfn.IFS(K320 &lt; 10, "Need to Restock", K320 &lt; 20, "Low Stock", K320 &lt; 30, "Stock OK", K320 &gt;= 30, "High Stock")</f>
        <v>Low Stock</v>
      </c>
      <c r="Y320" s="16" t="str" cm="1">
        <f t="array" ref="Y320">_xlfn.IFS(K320 &lt;= 15, "Fast Moving", K320 &lt;= 35, "Moderate Moving", K320 &gt; 35, "Slow Moving")</f>
        <v>Fast Moving</v>
      </c>
      <c r="Z320" s="16" t="str" cm="1">
        <f t="array" ref="Z320">_xlfn.IFS(M320=5, "Highly Satisfied", M320&gt;=4, "Very Satisfied", M320&gt;=3, "Satisfied", M320&gt;=2, "Neutral", M320&lt;2, "Dissatisfied")</f>
        <v>Satisfied</v>
      </c>
      <c r="AA320" s="16" t="str">
        <f t="shared" si="49"/>
        <v>Cheap Value</v>
      </c>
      <c r="AB320" s="16" t="str" cm="1">
        <f t="array" ref="AB320">_xlfn.IFS(OR(C320="Zara", C320="Mango"), "Luxury Brand", OR(C320="Gap", C320="Forever21"), "Budget Brand", TRUE, "Mid-Market")</f>
        <v>Mid-Market</v>
      </c>
    </row>
    <row r="321" spans="1:28" x14ac:dyDescent="0.35">
      <c r="A321" t="s">
        <v>372</v>
      </c>
      <c r="B321" t="s">
        <v>28</v>
      </c>
      <c r="C321" t="s">
        <v>20</v>
      </c>
      <c r="D321" t="s">
        <v>15</v>
      </c>
      <c r="E321" t="s">
        <v>37</v>
      </c>
      <c r="F321" t="s">
        <v>54</v>
      </c>
      <c r="G321" s="4">
        <v>152.53</v>
      </c>
      <c r="H321">
        <v>0</v>
      </c>
      <c r="I321" s="3">
        <v>152.53</v>
      </c>
      <c r="J321" s="1">
        <v>45617</v>
      </c>
      <c r="K321">
        <v>24</v>
      </c>
      <c r="L321">
        <v>4.2</v>
      </c>
      <c r="M321">
        <f t="shared" si="40"/>
        <v>4.2</v>
      </c>
      <c r="N321" t="b">
        <v>0</v>
      </c>
      <c r="O321" t="s">
        <v>2229</v>
      </c>
      <c r="P321" t="str">
        <f t="shared" si="41"/>
        <v>No Return</v>
      </c>
      <c r="Q321" s="4">
        <f t="shared" si="42"/>
        <v>3660.7200000000003</v>
      </c>
      <c r="R321">
        <f t="shared" si="43"/>
        <v>2024</v>
      </c>
      <c r="S321" s="4" t="str">
        <f t="shared" si="44"/>
        <v>November</v>
      </c>
      <c r="T321" s="17">
        <f t="shared" si="45"/>
        <v>0</v>
      </c>
      <c r="U321" s="17">
        <f t="shared" si="46"/>
        <v>152.53</v>
      </c>
      <c r="V321" s="16">
        <f t="shared" si="47"/>
        <v>0</v>
      </c>
      <c r="W321" s="16" t="str">
        <f t="shared" si="48"/>
        <v>S</v>
      </c>
      <c r="X321" s="16" t="str" cm="1">
        <f t="array" ref="X321">_xlfn.IFS(K321 &lt; 10, "Need to Restock", K321 &lt; 20, "Low Stock", K321 &lt; 30, "Stock OK", K321 &gt;= 30, "High Stock")</f>
        <v>Stock OK</v>
      </c>
      <c r="Y321" s="16" t="str" cm="1">
        <f t="array" ref="Y321">_xlfn.IFS(K321 &lt;= 15, "Fast Moving", K321 &lt;= 35, "Moderate Moving", K321 &gt; 35, "Slow Moving")</f>
        <v>Moderate Moving</v>
      </c>
      <c r="Z321" s="16" t="str" cm="1">
        <f t="array" ref="Z321">_xlfn.IFS(M321=5, "Highly Satisfied", M321&gt;=4, "Very Satisfied", M321&gt;=3, "Satisfied", M321&gt;=2, "Neutral", M321&lt;2, "Dissatisfied")</f>
        <v>Very Satisfied</v>
      </c>
      <c r="AA321" s="16" t="str">
        <f t="shared" si="49"/>
        <v>High Value</v>
      </c>
      <c r="AB321" s="16" t="str" cm="1">
        <f t="array" ref="AB321">_xlfn.IFS(OR(C321="Zara", C321="Mango"), "Luxury Brand", OR(C321="Gap", C321="Forever21"), "Budget Brand", TRUE, "Mid-Market")</f>
        <v>Mid-Market</v>
      </c>
    </row>
    <row r="322" spans="1:28" x14ac:dyDescent="0.35">
      <c r="A322" t="s">
        <v>373</v>
      </c>
      <c r="B322" t="s">
        <v>36</v>
      </c>
      <c r="C322" t="s">
        <v>41</v>
      </c>
      <c r="D322" t="s">
        <v>32</v>
      </c>
      <c r="E322" t="s">
        <v>37</v>
      </c>
      <c r="F322" t="s">
        <v>54</v>
      </c>
      <c r="G322" s="4">
        <v>26.16</v>
      </c>
      <c r="H322">
        <v>16.2</v>
      </c>
      <c r="I322" s="3">
        <v>21.92</v>
      </c>
      <c r="J322" s="1">
        <v>45875</v>
      </c>
      <c r="K322">
        <v>13</v>
      </c>
      <c r="L322">
        <v>2.2999999999999998</v>
      </c>
      <c r="M322">
        <f t="shared" ref="M322:M385" si="50">IF(L322="null", 3, L322)</f>
        <v>2.2999999999999998</v>
      </c>
      <c r="N322" t="b">
        <v>0</v>
      </c>
      <c r="O322" t="s">
        <v>2229</v>
      </c>
      <c r="P322" t="str">
        <f t="shared" ref="P322:P385" si="51">IF(O322="null", "No Return", O322)</f>
        <v>No Return</v>
      </c>
      <c r="Q322" s="4">
        <f t="shared" ref="Q322:Q385" si="52">U322 * K322</f>
        <v>284.98703999999998</v>
      </c>
      <c r="R322">
        <f t="shared" ref="R322:R385" si="53">YEAR(J322)</f>
        <v>2025</v>
      </c>
      <c r="S322" s="4" t="str">
        <f t="shared" ref="S322:S385" si="54">TEXT(J322, "mmmm")</f>
        <v>August</v>
      </c>
      <c r="T322" s="17">
        <f t="shared" ref="T322:T385" si="55">G322 * (H322 / 100)</f>
        <v>4.2379199999999999</v>
      </c>
      <c r="U322" s="17">
        <f t="shared" ref="U322:U385" si="56">G322 * (1 - (H322 / 100))</f>
        <v>21.922079999999998</v>
      </c>
      <c r="V322" s="16">
        <f t="shared" ref="V322:V385" si="57">IF(N322=TRUE, 1, 0)</f>
        <v>0</v>
      </c>
      <c r="W322" s="16" t="str">
        <f t="shared" ref="W322:W385" si="58">IF(E322="null", "No Size", E322)</f>
        <v>S</v>
      </c>
      <c r="X322" s="16" t="str" cm="1">
        <f t="array" ref="X322">_xlfn.IFS(K322 &lt; 10, "Need to Restock", K322 &lt; 20, "Low Stock", K322 &lt; 30, "Stock OK", K322 &gt;= 30, "High Stock")</f>
        <v>Low Stock</v>
      </c>
      <c r="Y322" s="16" t="str" cm="1">
        <f t="array" ref="Y322">_xlfn.IFS(K322 &lt;= 15, "Fast Moving", K322 &lt;= 35, "Moderate Moving", K322 &gt; 35, "Slow Moving")</f>
        <v>Fast Moving</v>
      </c>
      <c r="Z322" s="16" t="str" cm="1">
        <f t="array" ref="Z322">_xlfn.IFS(M322=5, "Highly Satisfied", M322&gt;=4, "Very Satisfied", M322&gt;=3, "Satisfied", M322&gt;=2, "Neutral", M322&lt;2, "Dissatisfied")</f>
        <v>Neutral</v>
      </c>
      <c r="AA322" s="16" t="str">
        <f t="shared" ref="AA322:AA385" si="59">IF(I322 &gt;= 74.88, "High Value", "Cheap Value")</f>
        <v>Cheap Value</v>
      </c>
      <c r="AB322" s="16" t="str" cm="1">
        <f t="array" ref="AB322">_xlfn.IFS(OR(C322="Zara", C322="Mango"), "Luxury Brand", OR(C322="Gap", C322="Forever21"), "Budget Brand", TRUE, "Mid-Market")</f>
        <v>Luxury Brand</v>
      </c>
    </row>
    <row r="323" spans="1:28" x14ac:dyDescent="0.35">
      <c r="A323" t="s">
        <v>374</v>
      </c>
      <c r="B323" t="s">
        <v>40</v>
      </c>
      <c r="C323" t="s">
        <v>20</v>
      </c>
      <c r="D323" t="s">
        <v>21</v>
      </c>
      <c r="E323" t="s">
        <v>47</v>
      </c>
      <c r="F323" t="s">
        <v>42</v>
      </c>
      <c r="G323" s="4">
        <v>89.17</v>
      </c>
      <c r="H323">
        <v>10.8</v>
      </c>
      <c r="I323" s="3">
        <v>79.540000000000006</v>
      </c>
      <c r="J323" s="1">
        <v>45875</v>
      </c>
      <c r="K323">
        <v>27</v>
      </c>
      <c r="L323">
        <v>3.3</v>
      </c>
      <c r="M323">
        <f t="shared" si="50"/>
        <v>3.3</v>
      </c>
      <c r="N323" t="b">
        <v>0</v>
      </c>
      <c r="O323" t="s">
        <v>2229</v>
      </c>
      <c r="P323" t="str">
        <f t="shared" si="51"/>
        <v>No Return</v>
      </c>
      <c r="Q323" s="4">
        <f t="shared" si="52"/>
        <v>2147.5702800000004</v>
      </c>
      <c r="R323">
        <f t="shared" si="53"/>
        <v>2025</v>
      </c>
      <c r="S323" s="4" t="str">
        <f t="shared" si="54"/>
        <v>August</v>
      </c>
      <c r="T323" s="17">
        <f t="shared" si="55"/>
        <v>9.6303600000000014</v>
      </c>
      <c r="U323" s="17">
        <f t="shared" si="56"/>
        <v>79.539640000000006</v>
      </c>
      <c r="V323" s="16">
        <f t="shared" si="57"/>
        <v>0</v>
      </c>
      <c r="W323" s="16" t="str">
        <f t="shared" si="58"/>
        <v>XXL</v>
      </c>
      <c r="X323" s="16" t="str" cm="1">
        <f t="array" ref="X323">_xlfn.IFS(K323 &lt; 10, "Need to Restock", K323 &lt; 20, "Low Stock", K323 &lt; 30, "Stock OK", K323 &gt;= 30, "High Stock")</f>
        <v>Stock OK</v>
      </c>
      <c r="Y323" s="16" t="str" cm="1">
        <f t="array" ref="Y323">_xlfn.IFS(K323 &lt;= 15, "Fast Moving", K323 &lt;= 35, "Moderate Moving", K323 &gt; 35, "Slow Moving")</f>
        <v>Moderate Moving</v>
      </c>
      <c r="Z323" s="16" t="str" cm="1">
        <f t="array" ref="Z323">_xlfn.IFS(M323=5, "Highly Satisfied", M323&gt;=4, "Very Satisfied", M323&gt;=3, "Satisfied", M323&gt;=2, "Neutral", M323&lt;2, "Dissatisfied")</f>
        <v>Satisfied</v>
      </c>
      <c r="AA323" s="16" t="str">
        <f t="shared" si="59"/>
        <v>High Value</v>
      </c>
      <c r="AB323" s="16" t="str" cm="1">
        <f t="array" ref="AB323">_xlfn.IFS(OR(C323="Zara", C323="Mango"), "Luxury Brand", OR(C323="Gap", C323="Forever21"), "Budget Brand", TRUE, "Mid-Market")</f>
        <v>Mid-Market</v>
      </c>
    </row>
    <row r="324" spans="1:28" x14ac:dyDescent="0.35">
      <c r="A324" t="s">
        <v>375</v>
      </c>
      <c r="B324" t="s">
        <v>36</v>
      </c>
      <c r="C324" t="s">
        <v>46</v>
      </c>
      <c r="D324" t="s">
        <v>15</v>
      </c>
      <c r="E324" t="s">
        <v>2229</v>
      </c>
      <c r="F324" t="s">
        <v>33</v>
      </c>
      <c r="G324" s="4">
        <v>106.37</v>
      </c>
      <c r="H324">
        <v>0</v>
      </c>
      <c r="I324" s="3">
        <v>106.37</v>
      </c>
      <c r="J324" s="1">
        <v>45753</v>
      </c>
      <c r="K324">
        <v>37</v>
      </c>
      <c r="L324">
        <v>4.9000000000000004</v>
      </c>
      <c r="M324">
        <f t="shared" si="50"/>
        <v>4.9000000000000004</v>
      </c>
      <c r="N324" t="b">
        <v>0</v>
      </c>
      <c r="O324" t="s">
        <v>2229</v>
      </c>
      <c r="P324" t="str">
        <f t="shared" si="51"/>
        <v>No Return</v>
      </c>
      <c r="Q324" s="4">
        <f t="shared" si="52"/>
        <v>3935.69</v>
      </c>
      <c r="R324">
        <f t="shared" si="53"/>
        <v>2025</v>
      </c>
      <c r="S324" s="4" t="str">
        <f t="shared" si="54"/>
        <v>April</v>
      </c>
      <c r="T324" s="17">
        <f t="shared" si="55"/>
        <v>0</v>
      </c>
      <c r="U324" s="17">
        <f t="shared" si="56"/>
        <v>106.37</v>
      </c>
      <c r="V324" s="16">
        <f t="shared" si="57"/>
        <v>0</v>
      </c>
      <c r="W324" s="16" t="str">
        <f t="shared" si="58"/>
        <v>No Size</v>
      </c>
      <c r="X324" s="16" t="str" cm="1">
        <f t="array" ref="X324">_xlfn.IFS(K324 &lt; 10, "Need to Restock", K324 &lt; 20, "Low Stock", K324 &lt; 30, "Stock OK", K324 &gt;= 30, "High Stock")</f>
        <v>High Stock</v>
      </c>
      <c r="Y324" s="16" t="str" cm="1">
        <f t="array" ref="Y324">_xlfn.IFS(K324 &lt;= 15, "Fast Moving", K324 &lt;= 35, "Moderate Moving", K324 &gt; 35, "Slow Moving")</f>
        <v>Slow Moving</v>
      </c>
      <c r="Z324" s="16" t="str" cm="1">
        <f t="array" ref="Z324">_xlfn.IFS(M324=5, "Highly Satisfied", M324&gt;=4, "Very Satisfied", M324&gt;=3, "Satisfied", M324&gt;=2, "Neutral", M324&lt;2, "Dissatisfied")</f>
        <v>Very Satisfied</v>
      </c>
      <c r="AA324" s="16" t="str">
        <f t="shared" si="59"/>
        <v>High Value</v>
      </c>
      <c r="AB324" s="16" t="str" cm="1">
        <f t="array" ref="AB324">_xlfn.IFS(OR(C324="Zara", C324="Mango"), "Luxury Brand", OR(C324="Gap", C324="Forever21"), "Budget Brand", TRUE, "Mid-Market")</f>
        <v>Mid-Market</v>
      </c>
    </row>
    <row r="325" spans="1:28" x14ac:dyDescent="0.35">
      <c r="A325" t="s">
        <v>376</v>
      </c>
      <c r="B325" t="s">
        <v>40</v>
      </c>
      <c r="C325" t="s">
        <v>41</v>
      </c>
      <c r="D325" t="s">
        <v>32</v>
      </c>
      <c r="E325" t="s">
        <v>16</v>
      </c>
      <c r="F325" t="s">
        <v>33</v>
      </c>
      <c r="G325" s="4">
        <v>80.95</v>
      </c>
      <c r="H325">
        <v>36.799999999999997</v>
      </c>
      <c r="I325" s="3">
        <v>51.16</v>
      </c>
      <c r="J325" s="1">
        <v>45875</v>
      </c>
      <c r="K325">
        <v>16</v>
      </c>
      <c r="L325">
        <v>2.5</v>
      </c>
      <c r="M325">
        <f t="shared" si="50"/>
        <v>2.5</v>
      </c>
      <c r="N325" t="b">
        <v>0</v>
      </c>
      <c r="O325" t="s">
        <v>2229</v>
      </c>
      <c r="P325" t="str">
        <f t="shared" si="51"/>
        <v>No Return</v>
      </c>
      <c r="Q325" s="4">
        <f t="shared" si="52"/>
        <v>818.56640000000004</v>
      </c>
      <c r="R325">
        <f t="shared" si="53"/>
        <v>2025</v>
      </c>
      <c r="S325" s="4" t="str">
        <f t="shared" si="54"/>
        <v>August</v>
      </c>
      <c r="T325" s="17">
        <f t="shared" si="55"/>
        <v>29.7896</v>
      </c>
      <c r="U325" s="17">
        <f t="shared" si="56"/>
        <v>51.160400000000003</v>
      </c>
      <c r="V325" s="16">
        <f t="shared" si="57"/>
        <v>0</v>
      </c>
      <c r="W325" s="16" t="str">
        <f t="shared" si="58"/>
        <v>XL</v>
      </c>
      <c r="X325" s="16" t="str" cm="1">
        <f t="array" ref="X325">_xlfn.IFS(K325 &lt; 10, "Need to Restock", K325 &lt; 20, "Low Stock", K325 &lt; 30, "Stock OK", K325 &gt;= 30, "High Stock")</f>
        <v>Low Stock</v>
      </c>
      <c r="Y325" s="16" t="str" cm="1">
        <f t="array" ref="Y325">_xlfn.IFS(K325 &lt;= 15, "Fast Moving", K325 &lt;= 35, "Moderate Moving", K325 &gt; 35, "Slow Moving")</f>
        <v>Moderate Moving</v>
      </c>
      <c r="Z325" s="16" t="str" cm="1">
        <f t="array" ref="Z325">_xlfn.IFS(M325=5, "Highly Satisfied", M325&gt;=4, "Very Satisfied", M325&gt;=3, "Satisfied", M325&gt;=2, "Neutral", M325&lt;2, "Dissatisfied")</f>
        <v>Neutral</v>
      </c>
      <c r="AA325" s="16" t="str">
        <f t="shared" si="59"/>
        <v>Cheap Value</v>
      </c>
      <c r="AB325" s="16" t="str" cm="1">
        <f t="array" ref="AB325">_xlfn.IFS(OR(C325="Zara", C325="Mango"), "Luxury Brand", OR(C325="Gap", C325="Forever21"), "Budget Brand", TRUE, "Mid-Market")</f>
        <v>Luxury Brand</v>
      </c>
    </row>
    <row r="326" spans="1:28" x14ac:dyDescent="0.35">
      <c r="A326" t="s">
        <v>377</v>
      </c>
      <c r="B326" t="s">
        <v>13</v>
      </c>
      <c r="C326" t="s">
        <v>30</v>
      </c>
      <c r="D326" t="s">
        <v>60</v>
      </c>
      <c r="E326" t="s">
        <v>56</v>
      </c>
      <c r="F326" t="s">
        <v>62</v>
      </c>
      <c r="G326" s="4">
        <v>169.84</v>
      </c>
      <c r="H326">
        <v>50.2</v>
      </c>
      <c r="I326" s="3">
        <v>84.58</v>
      </c>
      <c r="J326" s="1">
        <v>45875</v>
      </c>
      <c r="K326">
        <v>21</v>
      </c>
      <c r="L326">
        <v>3</v>
      </c>
      <c r="M326">
        <f t="shared" si="50"/>
        <v>3</v>
      </c>
      <c r="N326" t="b">
        <v>1</v>
      </c>
      <c r="O326" t="s">
        <v>81</v>
      </c>
      <c r="P326" t="str">
        <f t="shared" si="51"/>
        <v>Quality Issue</v>
      </c>
      <c r="Q326" s="4">
        <f t="shared" si="52"/>
        <v>1776.1867199999999</v>
      </c>
      <c r="R326">
        <f t="shared" si="53"/>
        <v>2025</v>
      </c>
      <c r="S326" s="4" t="str">
        <f t="shared" si="54"/>
        <v>August</v>
      </c>
      <c r="T326" s="17">
        <f t="shared" si="55"/>
        <v>85.259680000000003</v>
      </c>
      <c r="U326" s="17">
        <f t="shared" si="56"/>
        <v>84.58032</v>
      </c>
      <c r="V326" s="16">
        <f t="shared" si="57"/>
        <v>1</v>
      </c>
      <c r="W326" s="16" t="str">
        <f t="shared" si="58"/>
        <v>M</v>
      </c>
      <c r="X326" s="16" t="str" cm="1">
        <f t="array" ref="X326">_xlfn.IFS(K326 &lt; 10, "Need to Restock", K326 &lt; 20, "Low Stock", K326 &lt; 30, "Stock OK", K326 &gt;= 30, "High Stock")</f>
        <v>Stock OK</v>
      </c>
      <c r="Y326" s="16" t="str" cm="1">
        <f t="array" ref="Y326">_xlfn.IFS(K326 &lt;= 15, "Fast Moving", K326 &lt;= 35, "Moderate Moving", K326 &gt; 35, "Slow Moving")</f>
        <v>Moderate Moving</v>
      </c>
      <c r="Z326" s="16" t="str" cm="1">
        <f t="array" ref="Z326">_xlfn.IFS(M326=5, "Highly Satisfied", M326&gt;=4, "Very Satisfied", M326&gt;=3, "Satisfied", M326&gt;=2, "Neutral", M326&lt;2, "Dissatisfied")</f>
        <v>Satisfied</v>
      </c>
      <c r="AA326" s="16" t="str">
        <f t="shared" si="59"/>
        <v>High Value</v>
      </c>
      <c r="AB326" s="16" t="str" cm="1">
        <f t="array" ref="AB326">_xlfn.IFS(OR(C326="Zara", C326="Mango"), "Luxury Brand", OR(C326="Gap", C326="Forever21"), "Budget Brand", TRUE, "Mid-Market")</f>
        <v>Mid-Market</v>
      </c>
    </row>
    <row r="327" spans="1:28" x14ac:dyDescent="0.35">
      <c r="A327" t="s">
        <v>378</v>
      </c>
      <c r="B327" t="s">
        <v>40</v>
      </c>
      <c r="C327" t="s">
        <v>73</v>
      </c>
      <c r="D327" t="s">
        <v>32</v>
      </c>
      <c r="E327" t="s">
        <v>56</v>
      </c>
      <c r="F327" t="s">
        <v>44</v>
      </c>
      <c r="G327" s="4">
        <v>159.4</v>
      </c>
      <c r="H327">
        <v>8.8000000000000007</v>
      </c>
      <c r="I327" s="3">
        <v>145.37</v>
      </c>
      <c r="J327" s="1">
        <v>45875</v>
      </c>
      <c r="K327">
        <v>43</v>
      </c>
      <c r="L327">
        <v>4.5</v>
      </c>
      <c r="M327">
        <f t="shared" si="50"/>
        <v>4.5</v>
      </c>
      <c r="N327" t="b">
        <v>0</v>
      </c>
      <c r="O327" t="s">
        <v>2229</v>
      </c>
      <c r="P327" t="str">
        <f t="shared" si="51"/>
        <v>No Return</v>
      </c>
      <c r="Q327" s="4">
        <f t="shared" si="52"/>
        <v>6251.0304000000006</v>
      </c>
      <c r="R327">
        <f t="shared" si="53"/>
        <v>2025</v>
      </c>
      <c r="S327" s="4" t="str">
        <f t="shared" si="54"/>
        <v>August</v>
      </c>
      <c r="T327" s="17">
        <f t="shared" si="55"/>
        <v>14.027200000000002</v>
      </c>
      <c r="U327" s="17">
        <f t="shared" si="56"/>
        <v>145.37280000000001</v>
      </c>
      <c r="V327" s="16">
        <f t="shared" si="57"/>
        <v>0</v>
      </c>
      <c r="W327" s="16" t="str">
        <f t="shared" si="58"/>
        <v>M</v>
      </c>
      <c r="X327" s="16" t="str" cm="1">
        <f t="array" ref="X327">_xlfn.IFS(K327 &lt; 10, "Need to Restock", K327 &lt; 20, "Low Stock", K327 &lt; 30, "Stock OK", K327 &gt;= 30, "High Stock")</f>
        <v>High Stock</v>
      </c>
      <c r="Y327" s="16" t="str" cm="1">
        <f t="array" ref="Y327">_xlfn.IFS(K327 &lt;= 15, "Fast Moving", K327 &lt;= 35, "Moderate Moving", K327 &gt; 35, "Slow Moving")</f>
        <v>Slow Moving</v>
      </c>
      <c r="Z327" s="16" t="str" cm="1">
        <f t="array" ref="Z327">_xlfn.IFS(M327=5, "Highly Satisfied", M327&gt;=4, "Very Satisfied", M327&gt;=3, "Satisfied", M327&gt;=2, "Neutral", M327&lt;2, "Dissatisfied")</f>
        <v>Very Satisfied</v>
      </c>
      <c r="AA327" s="16" t="str">
        <f t="shared" si="59"/>
        <v>High Value</v>
      </c>
      <c r="AB327" s="16" t="str" cm="1">
        <f t="array" ref="AB327">_xlfn.IFS(OR(C327="Zara", C327="Mango"), "Luxury Brand", OR(C327="Gap", C327="Forever21"), "Budget Brand", TRUE, "Mid-Market")</f>
        <v>Budget Brand</v>
      </c>
    </row>
    <row r="328" spans="1:28" x14ac:dyDescent="0.35">
      <c r="A328" t="s">
        <v>379</v>
      </c>
      <c r="B328" t="s">
        <v>36</v>
      </c>
      <c r="C328" t="s">
        <v>73</v>
      </c>
      <c r="D328" t="s">
        <v>21</v>
      </c>
      <c r="E328" t="s">
        <v>37</v>
      </c>
      <c r="F328" t="s">
        <v>26</v>
      </c>
      <c r="G328" s="4">
        <v>106.53</v>
      </c>
      <c r="H328">
        <v>46.5</v>
      </c>
      <c r="I328" s="3">
        <v>56.99</v>
      </c>
      <c r="J328" s="1">
        <v>45875</v>
      </c>
      <c r="K328">
        <v>17</v>
      </c>
      <c r="L328" t="s">
        <v>2229</v>
      </c>
      <c r="M328">
        <f t="shared" si="50"/>
        <v>3</v>
      </c>
      <c r="N328" t="b">
        <v>0</v>
      </c>
      <c r="O328" t="s">
        <v>2229</v>
      </c>
      <c r="P328" t="str">
        <f t="shared" si="51"/>
        <v>No Return</v>
      </c>
      <c r="Q328" s="4">
        <f t="shared" si="52"/>
        <v>968.8903499999999</v>
      </c>
      <c r="R328">
        <f t="shared" si="53"/>
        <v>2025</v>
      </c>
      <c r="S328" s="4" t="str">
        <f t="shared" si="54"/>
        <v>August</v>
      </c>
      <c r="T328" s="17">
        <f t="shared" si="55"/>
        <v>49.536450000000002</v>
      </c>
      <c r="U328" s="17">
        <f t="shared" si="56"/>
        <v>56.993549999999992</v>
      </c>
      <c r="V328" s="16">
        <f t="shared" si="57"/>
        <v>0</v>
      </c>
      <c r="W328" s="16" t="str">
        <f t="shared" si="58"/>
        <v>S</v>
      </c>
      <c r="X328" s="16" t="str" cm="1">
        <f t="array" ref="X328">_xlfn.IFS(K328 &lt; 10, "Need to Restock", K328 &lt; 20, "Low Stock", K328 &lt; 30, "Stock OK", K328 &gt;= 30, "High Stock")</f>
        <v>Low Stock</v>
      </c>
      <c r="Y328" s="16" t="str" cm="1">
        <f t="array" ref="Y328">_xlfn.IFS(K328 &lt;= 15, "Fast Moving", K328 &lt;= 35, "Moderate Moving", K328 &gt; 35, "Slow Moving")</f>
        <v>Moderate Moving</v>
      </c>
      <c r="Z328" s="16" t="str" cm="1">
        <f t="array" ref="Z328">_xlfn.IFS(M328=5, "Highly Satisfied", M328&gt;=4, "Very Satisfied", M328&gt;=3, "Satisfied", M328&gt;=2, "Neutral", M328&lt;2, "Dissatisfied")</f>
        <v>Satisfied</v>
      </c>
      <c r="AA328" s="16" t="str">
        <f t="shared" si="59"/>
        <v>Cheap Value</v>
      </c>
      <c r="AB328" s="16" t="str" cm="1">
        <f t="array" ref="AB328">_xlfn.IFS(OR(C328="Zara", C328="Mango"), "Luxury Brand", OR(C328="Gap", C328="Forever21"), "Budget Brand", TRUE, "Mid-Market")</f>
        <v>Budget Brand</v>
      </c>
    </row>
    <row r="329" spans="1:28" x14ac:dyDescent="0.35">
      <c r="A329" t="s">
        <v>380</v>
      </c>
      <c r="B329" t="s">
        <v>25</v>
      </c>
      <c r="C329" t="s">
        <v>59</v>
      </c>
      <c r="D329" t="s">
        <v>15</v>
      </c>
      <c r="E329" t="s">
        <v>2229</v>
      </c>
      <c r="F329" t="s">
        <v>26</v>
      </c>
      <c r="G329" s="4">
        <v>78.81</v>
      </c>
      <c r="H329">
        <v>44.7</v>
      </c>
      <c r="I329" s="3">
        <v>43.58</v>
      </c>
      <c r="J329" s="1">
        <v>45548</v>
      </c>
      <c r="K329">
        <v>34</v>
      </c>
      <c r="L329">
        <v>1.4</v>
      </c>
      <c r="M329">
        <f t="shared" si="50"/>
        <v>1.4</v>
      </c>
      <c r="N329" t="b">
        <v>0</v>
      </c>
      <c r="O329" t="s">
        <v>2229</v>
      </c>
      <c r="P329" t="str">
        <f t="shared" si="51"/>
        <v>No Return</v>
      </c>
      <c r="Q329" s="4">
        <f t="shared" si="52"/>
        <v>1481.7856199999997</v>
      </c>
      <c r="R329">
        <f t="shared" si="53"/>
        <v>2024</v>
      </c>
      <c r="S329" s="4" t="str">
        <f t="shared" si="54"/>
        <v>September</v>
      </c>
      <c r="T329" s="17">
        <f t="shared" si="55"/>
        <v>35.228070000000002</v>
      </c>
      <c r="U329" s="17">
        <f t="shared" si="56"/>
        <v>43.581929999999993</v>
      </c>
      <c r="V329" s="16">
        <f t="shared" si="57"/>
        <v>0</v>
      </c>
      <c r="W329" s="16" t="str">
        <f t="shared" si="58"/>
        <v>No Size</v>
      </c>
      <c r="X329" s="16" t="str" cm="1">
        <f t="array" ref="X329">_xlfn.IFS(K329 &lt; 10, "Need to Restock", K329 &lt; 20, "Low Stock", K329 &lt; 30, "Stock OK", K329 &gt;= 30, "High Stock")</f>
        <v>High Stock</v>
      </c>
      <c r="Y329" s="16" t="str" cm="1">
        <f t="array" ref="Y329">_xlfn.IFS(K329 &lt;= 15, "Fast Moving", K329 &lt;= 35, "Moderate Moving", K329 &gt; 35, "Slow Moving")</f>
        <v>Moderate Moving</v>
      </c>
      <c r="Z329" s="16" t="str" cm="1">
        <f t="array" ref="Z329">_xlfn.IFS(M329=5, "Highly Satisfied", M329&gt;=4, "Very Satisfied", M329&gt;=3, "Satisfied", M329&gt;=2, "Neutral", M329&lt;2, "Dissatisfied")</f>
        <v>Dissatisfied</v>
      </c>
      <c r="AA329" s="16" t="str">
        <f t="shared" si="59"/>
        <v>Cheap Value</v>
      </c>
      <c r="AB329" s="16" t="str" cm="1">
        <f t="array" ref="AB329">_xlfn.IFS(OR(C329="Zara", C329="Mango"), "Luxury Brand", OR(C329="Gap", C329="Forever21"), "Budget Brand", TRUE, "Mid-Market")</f>
        <v>Budget Brand</v>
      </c>
    </row>
    <row r="330" spans="1:28" x14ac:dyDescent="0.35">
      <c r="A330" t="s">
        <v>381</v>
      </c>
      <c r="B330" t="s">
        <v>13</v>
      </c>
      <c r="C330" t="s">
        <v>20</v>
      </c>
      <c r="D330" t="s">
        <v>60</v>
      </c>
      <c r="E330" t="s">
        <v>53</v>
      </c>
      <c r="F330" t="s">
        <v>38</v>
      </c>
      <c r="G330" s="4">
        <v>117.45</v>
      </c>
      <c r="H330">
        <v>29.5</v>
      </c>
      <c r="I330" s="3">
        <v>82.8</v>
      </c>
      <c r="J330" s="1">
        <v>45875</v>
      </c>
      <c r="K330">
        <v>43</v>
      </c>
      <c r="L330">
        <v>1.2</v>
      </c>
      <c r="M330">
        <f t="shared" si="50"/>
        <v>1.2</v>
      </c>
      <c r="N330" t="b">
        <v>0</v>
      </c>
      <c r="O330" t="s">
        <v>2229</v>
      </c>
      <c r="P330" t="str">
        <f t="shared" si="51"/>
        <v>No Return</v>
      </c>
      <c r="Q330" s="4">
        <f t="shared" si="52"/>
        <v>3560.4967500000007</v>
      </c>
      <c r="R330">
        <f t="shared" si="53"/>
        <v>2025</v>
      </c>
      <c r="S330" s="4" t="str">
        <f t="shared" si="54"/>
        <v>August</v>
      </c>
      <c r="T330" s="17">
        <f t="shared" si="55"/>
        <v>34.647750000000002</v>
      </c>
      <c r="U330" s="17">
        <f t="shared" si="56"/>
        <v>82.802250000000015</v>
      </c>
      <c r="V330" s="16">
        <f t="shared" si="57"/>
        <v>0</v>
      </c>
      <c r="W330" s="16" t="str">
        <f t="shared" si="58"/>
        <v>XS</v>
      </c>
      <c r="X330" s="16" t="str" cm="1">
        <f t="array" ref="X330">_xlfn.IFS(K330 &lt; 10, "Need to Restock", K330 &lt; 20, "Low Stock", K330 &lt; 30, "Stock OK", K330 &gt;= 30, "High Stock")</f>
        <v>High Stock</v>
      </c>
      <c r="Y330" s="16" t="str" cm="1">
        <f t="array" ref="Y330">_xlfn.IFS(K330 &lt;= 15, "Fast Moving", K330 &lt;= 35, "Moderate Moving", K330 &gt; 35, "Slow Moving")</f>
        <v>Slow Moving</v>
      </c>
      <c r="Z330" s="16" t="str" cm="1">
        <f t="array" ref="Z330">_xlfn.IFS(M330=5, "Highly Satisfied", M330&gt;=4, "Very Satisfied", M330&gt;=3, "Satisfied", M330&gt;=2, "Neutral", M330&lt;2, "Dissatisfied")</f>
        <v>Dissatisfied</v>
      </c>
      <c r="AA330" s="16" t="str">
        <f t="shared" si="59"/>
        <v>High Value</v>
      </c>
      <c r="AB330" s="16" t="str" cm="1">
        <f t="array" ref="AB330">_xlfn.IFS(OR(C330="Zara", C330="Mango"), "Luxury Brand", OR(C330="Gap", C330="Forever21"), "Budget Brand", TRUE, "Mid-Market")</f>
        <v>Mid-Market</v>
      </c>
    </row>
    <row r="331" spans="1:28" x14ac:dyDescent="0.35">
      <c r="A331" t="s">
        <v>382</v>
      </c>
      <c r="B331" t="s">
        <v>25</v>
      </c>
      <c r="C331" t="s">
        <v>59</v>
      </c>
      <c r="D331" t="s">
        <v>15</v>
      </c>
      <c r="E331" t="s">
        <v>2229</v>
      </c>
      <c r="F331" t="s">
        <v>54</v>
      </c>
      <c r="G331" s="4">
        <v>76.94</v>
      </c>
      <c r="H331">
        <v>0</v>
      </c>
      <c r="I331" s="3">
        <v>76.94</v>
      </c>
      <c r="J331" s="1">
        <v>45821</v>
      </c>
      <c r="K331">
        <v>21</v>
      </c>
      <c r="L331">
        <v>4.3</v>
      </c>
      <c r="M331">
        <f t="shared" si="50"/>
        <v>4.3</v>
      </c>
      <c r="N331" t="b">
        <v>0</v>
      </c>
      <c r="O331" t="s">
        <v>2229</v>
      </c>
      <c r="P331" t="str">
        <f t="shared" si="51"/>
        <v>No Return</v>
      </c>
      <c r="Q331" s="4">
        <f t="shared" si="52"/>
        <v>1615.74</v>
      </c>
      <c r="R331">
        <f t="shared" si="53"/>
        <v>2025</v>
      </c>
      <c r="S331" s="4" t="str">
        <f t="shared" si="54"/>
        <v>June</v>
      </c>
      <c r="T331" s="17">
        <f t="shared" si="55"/>
        <v>0</v>
      </c>
      <c r="U331" s="17">
        <f t="shared" si="56"/>
        <v>76.94</v>
      </c>
      <c r="V331" s="16">
        <f t="shared" si="57"/>
        <v>0</v>
      </c>
      <c r="W331" s="16" t="str">
        <f t="shared" si="58"/>
        <v>No Size</v>
      </c>
      <c r="X331" s="16" t="str" cm="1">
        <f t="array" ref="X331">_xlfn.IFS(K331 &lt; 10, "Need to Restock", K331 &lt; 20, "Low Stock", K331 &lt; 30, "Stock OK", K331 &gt;= 30, "High Stock")</f>
        <v>Stock OK</v>
      </c>
      <c r="Y331" s="16" t="str" cm="1">
        <f t="array" ref="Y331">_xlfn.IFS(K331 &lt;= 15, "Fast Moving", K331 &lt;= 35, "Moderate Moving", K331 &gt; 35, "Slow Moving")</f>
        <v>Moderate Moving</v>
      </c>
      <c r="Z331" s="16" t="str" cm="1">
        <f t="array" ref="Z331">_xlfn.IFS(M331=5, "Highly Satisfied", M331&gt;=4, "Very Satisfied", M331&gt;=3, "Satisfied", M331&gt;=2, "Neutral", M331&lt;2, "Dissatisfied")</f>
        <v>Very Satisfied</v>
      </c>
      <c r="AA331" s="16" t="str">
        <f t="shared" si="59"/>
        <v>High Value</v>
      </c>
      <c r="AB331" s="16" t="str" cm="1">
        <f t="array" ref="AB331">_xlfn.IFS(OR(C331="Zara", C331="Mango"), "Luxury Brand", OR(C331="Gap", C331="Forever21"), "Budget Brand", TRUE, "Mid-Market")</f>
        <v>Budget Brand</v>
      </c>
    </row>
    <row r="332" spans="1:28" x14ac:dyDescent="0.35">
      <c r="A332" t="s">
        <v>383</v>
      </c>
      <c r="B332" t="s">
        <v>13</v>
      </c>
      <c r="C332" t="s">
        <v>59</v>
      </c>
      <c r="D332" t="s">
        <v>60</v>
      </c>
      <c r="E332" t="s">
        <v>22</v>
      </c>
      <c r="F332" t="s">
        <v>33</v>
      </c>
      <c r="G332" s="4">
        <v>232.19</v>
      </c>
      <c r="H332">
        <v>0</v>
      </c>
      <c r="I332" s="3">
        <v>232.19</v>
      </c>
      <c r="J332" s="1">
        <v>45875</v>
      </c>
      <c r="K332">
        <v>31</v>
      </c>
      <c r="L332">
        <v>1.3</v>
      </c>
      <c r="M332">
        <f t="shared" si="50"/>
        <v>1.3</v>
      </c>
      <c r="N332" t="b">
        <v>1</v>
      </c>
      <c r="O332" t="s">
        <v>113</v>
      </c>
      <c r="P332" t="str">
        <f t="shared" si="51"/>
        <v>Changed Mind</v>
      </c>
      <c r="Q332" s="4">
        <f t="shared" si="52"/>
        <v>7197.89</v>
      </c>
      <c r="R332">
        <f t="shared" si="53"/>
        <v>2025</v>
      </c>
      <c r="S332" s="4" t="str">
        <f t="shared" si="54"/>
        <v>August</v>
      </c>
      <c r="T332" s="17">
        <f t="shared" si="55"/>
        <v>0</v>
      </c>
      <c r="U332" s="17">
        <f t="shared" si="56"/>
        <v>232.19</v>
      </c>
      <c r="V332" s="16">
        <f t="shared" si="57"/>
        <v>1</v>
      </c>
      <c r="W332" s="16" t="str">
        <f t="shared" si="58"/>
        <v>L</v>
      </c>
      <c r="X332" s="16" t="str" cm="1">
        <f t="array" ref="X332">_xlfn.IFS(K332 &lt; 10, "Need to Restock", K332 &lt; 20, "Low Stock", K332 &lt; 30, "Stock OK", K332 &gt;= 30, "High Stock")</f>
        <v>High Stock</v>
      </c>
      <c r="Y332" s="16" t="str" cm="1">
        <f t="array" ref="Y332">_xlfn.IFS(K332 &lt;= 15, "Fast Moving", K332 &lt;= 35, "Moderate Moving", K332 &gt; 35, "Slow Moving")</f>
        <v>Moderate Moving</v>
      </c>
      <c r="Z332" s="16" t="str" cm="1">
        <f t="array" ref="Z332">_xlfn.IFS(M332=5, "Highly Satisfied", M332&gt;=4, "Very Satisfied", M332&gt;=3, "Satisfied", M332&gt;=2, "Neutral", M332&lt;2, "Dissatisfied")</f>
        <v>Dissatisfied</v>
      </c>
      <c r="AA332" s="16" t="str">
        <f t="shared" si="59"/>
        <v>High Value</v>
      </c>
      <c r="AB332" s="16" t="str" cm="1">
        <f t="array" ref="AB332">_xlfn.IFS(OR(C332="Zara", C332="Mango"), "Luxury Brand", OR(C332="Gap", C332="Forever21"), "Budget Brand", TRUE, "Mid-Market")</f>
        <v>Budget Brand</v>
      </c>
    </row>
    <row r="333" spans="1:28" x14ac:dyDescent="0.35">
      <c r="A333" t="s">
        <v>384</v>
      </c>
      <c r="B333" t="s">
        <v>40</v>
      </c>
      <c r="C333" t="s">
        <v>73</v>
      </c>
      <c r="D333" t="s">
        <v>32</v>
      </c>
      <c r="E333" t="s">
        <v>53</v>
      </c>
      <c r="F333" t="s">
        <v>62</v>
      </c>
      <c r="G333" s="4">
        <v>80.400000000000006</v>
      </c>
      <c r="H333">
        <v>52.1</v>
      </c>
      <c r="I333" s="3">
        <v>38.51</v>
      </c>
      <c r="J333" s="1">
        <v>45875</v>
      </c>
      <c r="K333">
        <v>7</v>
      </c>
      <c r="L333">
        <v>1.2</v>
      </c>
      <c r="M333">
        <f t="shared" si="50"/>
        <v>1.2</v>
      </c>
      <c r="N333" t="b">
        <v>0</v>
      </c>
      <c r="O333" t="s">
        <v>2229</v>
      </c>
      <c r="P333" t="str">
        <f t="shared" si="51"/>
        <v>No Return</v>
      </c>
      <c r="Q333" s="4">
        <f t="shared" si="52"/>
        <v>269.58120000000002</v>
      </c>
      <c r="R333">
        <f t="shared" si="53"/>
        <v>2025</v>
      </c>
      <c r="S333" s="4" t="str">
        <f t="shared" si="54"/>
        <v>August</v>
      </c>
      <c r="T333" s="17">
        <f t="shared" si="55"/>
        <v>41.888400000000004</v>
      </c>
      <c r="U333" s="17">
        <f t="shared" si="56"/>
        <v>38.511600000000001</v>
      </c>
      <c r="V333" s="16">
        <f t="shared" si="57"/>
        <v>0</v>
      </c>
      <c r="W333" s="16" t="str">
        <f t="shared" si="58"/>
        <v>XS</v>
      </c>
      <c r="X333" s="16" t="str" cm="1">
        <f t="array" ref="X333">_xlfn.IFS(K333 &lt; 10, "Need to Restock", K333 &lt; 20, "Low Stock", K333 &lt; 30, "Stock OK", K333 &gt;= 30, "High Stock")</f>
        <v>Need to Restock</v>
      </c>
      <c r="Y333" s="16" t="str" cm="1">
        <f t="array" ref="Y333">_xlfn.IFS(K333 &lt;= 15, "Fast Moving", K333 &lt;= 35, "Moderate Moving", K333 &gt; 35, "Slow Moving")</f>
        <v>Fast Moving</v>
      </c>
      <c r="Z333" s="16" t="str" cm="1">
        <f t="array" ref="Z333">_xlfn.IFS(M333=5, "Highly Satisfied", M333&gt;=4, "Very Satisfied", M333&gt;=3, "Satisfied", M333&gt;=2, "Neutral", M333&lt;2, "Dissatisfied")</f>
        <v>Dissatisfied</v>
      </c>
      <c r="AA333" s="16" t="str">
        <f t="shared" si="59"/>
        <v>Cheap Value</v>
      </c>
      <c r="AB333" s="16" t="str" cm="1">
        <f t="array" ref="AB333">_xlfn.IFS(OR(C333="Zara", C333="Mango"), "Luxury Brand", OR(C333="Gap", C333="Forever21"), "Budget Brand", TRUE, "Mid-Market")</f>
        <v>Budget Brand</v>
      </c>
    </row>
    <row r="334" spans="1:28" x14ac:dyDescent="0.35">
      <c r="A334" t="s">
        <v>385</v>
      </c>
      <c r="B334" t="s">
        <v>36</v>
      </c>
      <c r="C334" t="s">
        <v>41</v>
      </c>
      <c r="D334" t="s">
        <v>60</v>
      </c>
      <c r="E334" t="s">
        <v>16</v>
      </c>
      <c r="F334" t="s">
        <v>26</v>
      </c>
      <c r="G334" s="4">
        <v>102.82</v>
      </c>
      <c r="H334">
        <v>0</v>
      </c>
      <c r="I334" s="3">
        <v>102.82</v>
      </c>
      <c r="J334" s="1">
        <v>45875</v>
      </c>
      <c r="K334">
        <v>50</v>
      </c>
      <c r="L334">
        <v>3.6</v>
      </c>
      <c r="M334">
        <f t="shared" si="50"/>
        <v>3.6</v>
      </c>
      <c r="N334" t="b">
        <v>0</v>
      </c>
      <c r="O334" t="s">
        <v>2229</v>
      </c>
      <c r="P334" t="str">
        <f t="shared" si="51"/>
        <v>No Return</v>
      </c>
      <c r="Q334" s="4">
        <f t="shared" si="52"/>
        <v>5141</v>
      </c>
      <c r="R334">
        <f t="shared" si="53"/>
        <v>2025</v>
      </c>
      <c r="S334" s="4" t="str">
        <f t="shared" si="54"/>
        <v>August</v>
      </c>
      <c r="T334" s="17">
        <f t="shared" si="55"/>
        <v>0</v>
      </c>
      <c r="U334" s="17">
        <f t="shared" si="56"/>
        <v>102.82</v>
      </c>
      <c r="V334" s="16">
        <f t="shared" si="57"/>
        <v>0</v>
      </c>
      <c r="W334" s="16" t="str">
        <f t="shared" si="58"/>
        <v>XL</v>
      </c>
      <c r="X334" s="16" t="str" cm="1">
        <f t="array" ref="X334">_xlfn.IFS(K334 &lt; 10, "Need to Restock", K334 &lt; 20, "Low Stock", K334 &lt; 30, "Stock OK", K334 &gt;= 30, "High Stock")</f>
        <v>High Stock</v>
      </c>
      <c r="Y334" s="16" t="str" cm="1">
        <f t="array" ref="Y334">_xlfn.IFS(K334 &lt;= 15, "Fast Moving", K334 &lt;= 35, "Moderate Moving", K334 &gt; 35, "Slow Moving")</f>
        <v>Slow Moving</v>
      </c>
      <c r="Z334" s="16" t="str" cm="1">
        <f t="array" ref="Z334">_xlfn.IFS(M334=5, "Highly Satisfied", M334&gt;=4, "Very Satisfied", M334&gt;=3, "Satisfied", M334&gt;=2, "Neutral", M334&lt;2, "Dissatisfied")</f>
        <v>Satisfied</v>
      </c>
      <c r="AA334" s="16" t="str">
        <f t="shared" si="59"/>
        <v>High Value</v>
      </c>
      <c r="AB334" s="16" t="str" cm="1">
        <f t="array" ref="AB334">_xlfn.IFS(OR(C334="Zara", C334="Mango"), "Luxury Brand", OR(C334="Gap", C334="Forever21"), "Budget Brand", TRUE, "Mid-Market")</f>
        <v>Luxury Brand</v>
      </c>
    </row>
    <row r="335" spans="1:28" x14ac:dyDescent="0.35">
      <c r="A335" t="s">
        <v>386</v>
      </c>
      <c r="B335" t="s">
        <v>25</v>
      </c>
      <c r="C335" t="s">
        <v>14</v>
      </c>
      <c r="D335" t="s">
        <v>15</v>
      </c>
      <c r="E335" t="s">
        <v>2229</v>
      </c>
      <c r="F335" t="s">
        <v>62</v>
      </c>
      <c r="G335" s="4">
        <v>48.5</v>
      </c>
      <c r="H335">
        <v>0</v>
      </c>
      <c r="I335" s="3">
        <v>48.5</v>
      </c>
      <c r="J335" s="1">
        <v>45786</v>
      </c>
      <c r="K335">
        <v>46</v>
      </c>
      <c r="L335" t="s">
        <v>2229</v>
      </c>
      <c r="M335">
        <f t="shared" si="50"/>
        <v>3</v>
      </c>
      <c r="N335" t="b">
        <v>0</v>
      </c>
      <c r="O335" t="s">
        <v>2229</v>
      </c>
      <c r="P335" t="str">
        <f t="shared" si="51"/>
        <v>No Return</v>
      </c>
      <c r="Q335" s="4">
        <f t="shared" si="52"/>
        <v>2231</v>
      </c>
      <c r="R335">
        <f t="shared" si="53"/>
        <v>2025</v>
      </c>
      <c r="S335" s="4" t="str">
        <f t="shared" si="54"/>
        <v>May</v>
      </c>
      <c r="T335" s="17">
        <f t="shared" si="55"/>
        <v>0</v>
      </c>
      <c r="U335" s="17">
        <f t="shared" si="56"/>
        <v>48.5</v>
      </c>
      <c r="V335" s="16">
        <f t="shared" si="57"/>
        <v>0</v>
      </c>
      <c r="W335" s="16" t="str">
        <f t="shared" si="58"/>
        <v>No Size</v>
      </c>
      <c r="X335" s="16" t="str" cm="1">
        <f t="array" ref="X335">_xlfn.IFS(K335 &lt; 10, "Need to Restock", K335 &lt; 20, "Low Stock", K335 &lt; 30, "Stock OK", K335 &gt;= 30, "High Stock")</f>
        <v>High Stock</v>
      </c>
      <c r="Y335" s="16" t="str" cm="1">
        <f t="array" ref="Y335">_xlfn.IFS(K335 &lt;= 15, "Fast Moving", K335 &lt;= 35, "Moderate Moving", K335 &gt; 35, "Slow Moving")</f>
        <v>Slow Moving</v>
      </c>
      <c r="Z335" s="16" t="str" cm="1">
        <f t="array" ref="Z335">_xlfn.IFS(M335=5, "Highly Satisfied", M335&gt;=4, "Very Satisfied", M335&gt;=3, "Satisfied", M335&gt;=2, "Neutral", M335&lt;2, "Dissatisfied")</f>
        <v>Satisfied</v>
      </c>
      <c r="AA335" s="16" t="str">
        <f t="shared" si="59"/>
        <v>Cheap Value</v>
      </c>
      <c r="AB335" s="16" t="str" cm="1">
        <f t="array" ref="AB335">_xlfn.IFS(OR(C335="Zara", C335="Mango"), "Luxury Brand", OR(C335="Gap", C335="Forever21"), "Budget Brand", TRUE, "Mid-Market")</f>
        <v>Luxury Brand</v>
      </c>
    </row>
    <row r="336" spans="1:28" x14ac:dyDescent="0.35">
      <c r="A336" t="s">
        <v>387</v>
      </c>
      <c r="B336" t="s">
        <v>36</v>
      </c>
      <c r="C336" t="s">
        <v>41</v>
      </c>
      <c r="D336" t="s">
        <v>32</v>
      </c>
      <c r="E336" t="s">
        <v>2229</v>
      </c>
      <c r="F336" t="s">
        <v>23</v>
      </c>
      <c r="G336" s="4">
        <v>88.4</v>
      </c>
      <c r="H336">
        <v>0</v>
      </c>
      <c r="I336" s="3">
        <v>88.4</v>
      </c>
      <c r="J336" s="1">
        <v>45875</v>
      </c>
      <c r="K336">
        <v>1</v>
      </c>
      <c r="L336">
        <v>1.4</v>
      </c>
      <c r="M336">
        <f t="shared" si="50"/>
        <v>1.4</v>
      </c>
      <c r="N336" t="b">
        <v>0</v>
      </c>
      <c r="O336" t="s">
        <v>2229</v>
      </c>
      <c r="P336" t="str">
        <f t="shared" si="51"/>
        <v>No Return</v>
      </c>
      <c r="Q336" s="4">
        <f t="shared" si="52"/>
        <v>88.4</v>
      </c>
      <c r="R336">
        <f t="shared" si="53"/>
        <v>2025</v>
      </c>
      <c r="S336" s="4" t="str">
        <f t="shared" si="54"/>
        <v>August</v>
      </c>
      <c r="T336" s="17">
        <f t="shared" si="55"/>
        <v>0</v>
      </c>
      <c r="U336" s="17">
        <f t="shared" si="56"/>
        <v>88.4</v>
      </c>
      <c r="V336" s="16">
        <f t="shared" si="57"/>
        <v>0</v>
      </c>
      <c r="W336" s="16" t="str">
        <f t="shared" si="58"/>
        <v>No Size</v>
      </c>
      <c r="X336" s="16" t="str" cm="1">
        <f t="array" ref="X336">_xlfn.IFS(K336 &lt; 10, "Need to Restock", K336 &lt; 20, "Low Stock", K336 &lt; 30, "Stock OK", K336 &gt;= 30, "High Stock")</f>
        <v>Need to Restock</v>
      </c>
      <c r="Y336" s="16" t="str" cm="1">
        <f t="array" ref="Y336">_xlfn.IFS(K336 &lt;= 15, "Fast Moving", K336 &lt;= 35, "Moderate Moving", K336 &gt; 35, "Slow Moving")</f>
        <v>Fast Moving</v>
      </c>
      <c r="Z336" s="16" t="str" cm="1">
        <f t="array" ref="Z336">_xlfn.IFS(M336=5, "Highly Satisfied", M336&gt;=4, "Very Satisfied", M336&gt;=3, "Satisfied", M336&gt;=2, "Neutral", M336&lt;2, "Dissatisfied")</f>
        <v>Dissatisfied</v>
      </c>
      <c r="AA336" s="16" t="str">
        <f t="shared" si="59"/>
        <v>High Value</v>
      </c>
      <c r="AB336" s="16" t="str" cm="1">
        <f t="array" ref="AB336">_xlfn.IFS(OR(C336="Zara", C336="Mango"), "Luxury Brand", OR(C336="Gap", C336="Forever21"), "Budget Brand", TRUE, "Mid-Market")</f>
        <v>Luxury Brand</v>
      </c>
    </row>
    <row r="337" spans="1:28" x14ac:dyDescent="0.35">
      <c r="A337" t="s">
        <v>388</v>
      </c>
      <c r="B337" t="s">
        <v>28</v>
      </c>
      <c r="C337" t="s">
        <v>41</v>
      </c>
      <c r="D337" t="s">
        <v>21</v>
      </c>
      <c r="E337" t="s">
        <v>37</v>
      </c>
      <c r="F337" t="s">
        <v>26</v>
      </c>
      <c r="G337" s="4">
        <v>112.5</v>
      </c>
      <c r="H337">
        <v>0</v>
      </c>
      <c r="I337" s="3">
        <v>112.5</v>
      </c>
      <c r="J337" s="1">
        <v>45875</v>
      </c>
      <c r="K337">
        <v>11</v>
      </c>
      <c r="L337">
        <v>4.3</v>
      </c>
      <c r="M337">
        <f t="shared" si="50"/>
        <v>4.3</v>
      </c>
      <c r="N337" t="b">
        <v>0</v>
      </c>
      <c r="O337" t="s">
        <v>2229</v>
      </c>
      <c r="P337" t="str">
        <f t="shared" si="51"/>
        <v>No Return</v>
      </c>
      <c r="Q337" s="4">
        <f t="shared" si="52"/>
        <v>1237.5</v>
      </c>
      <c r="R337">
        <f t="shared" si="53"/>
        <v>2025</v>
      </c>
      <c r="S337" s="4" t="str">
        <f t="shared" si="54"/>
        <v>August</v>
      </c>
      <c r="T337" s="17">
        <f t="shared" si="55"/>
        <v>0</v>
      </c>
      <c r="U337" s="17">
        <f t="shared" si="56"/>
        <v>112.5</v>
      </c>
      <c r="V337" s="16">
        <f t="shared" si="57"/>
        <v>0</v>
      </c>
      <c r="W337" s="16" t="str">
        <f t="shared" si="58"/>
        <v>S</v>
      </c>
      <c r="X337" s="16" t="str" cm="1">
        <f t="array" ref="X337">_xlfn.IFS(K337 &lt; 10, "Need to Restock", K337 &lt; 20, "Low Stock", K337 &lt; 30, "Stock OK", K337 &gt;= 30, "High Stock")</f>
        <v>Low Stock</v>
      </c>
      <c r="Y337" s="16" t="str" cm="1">
        <f t="array" ref="Y337">_xlfn.IFS(K337 &lt;= 15, "Fast Moving", K337 &lt;= 35, "Moderate Moving", K337 &gt; 35, "Slow Moving")</f>
        <v>Fast Moving</v>
      </c>
      <c r="Z337" s="16" t="str" cm="1">
        <f t="array" ref="Z337">_xlfn.IFS(M337=5, "Highly Satisfied", M337&gt;=4, "Very Satisfied", M337&gt;=3, "Satisfied", M337&gt;=2, "Neutral", M337&lt;2, "Dissatisfied")</f>
        <v>Very Satisfied</v>
      </c>
      <c r="AA337" s="16" t="str">
        <f t="shared" si="59"/>
        <v>High Value</v>
      </c>
      <c r="AB337" s="16" t="str" cm="1">
        <f t="array" ref="AB337">_xlfn.IFS(OR(C337="Zara", C337="Mango"), "Luxury Brand", OR(C337="Gap", C337="Forever21"), "Budget Brand", TRUE, "Mid-Market")</f>
        <v>Luxury Brand</v>
      </c>
    </row>
    <row r="338" spans="1:28" x14ac:dyDescent="0.35">
      <c r="A338" t="s">
        <v>389</v>
      </c>
      <c r="B338" t="s">
        <v>36</v>
      </c>
      <c r="C338" t="s">
        <v>14</v>
      </c>
      <c r="D338" t="s">
        <v>32</v>
      </c>
      <c r="E338" t="s">
        <v>47</v>
      </c>
      <c r="F338" t="s">
        <v>38</v>
      </c>
      <c r="G338" s="4">
        <v>97.95</v>
      </c>
      <c r="H338">
        <v>11.1</v>
      </c>
      <c r="I338" s="3">
        <v>87.08</v>
      </c>
      <c r="J338" s="1">
        <v>45875</v>
      </c>
      <c r="K338">
        <v>25</v>
      </c>
      <c r="L338">
        <v>2.4</v>
      </c>
      <c r="M338">
        <f t="shared" si="50"/>
        <v>2.4</v>
      </c>
      <c r="N338" t="b">
        <v>0</v>
      </c>
      <c r="O338" t="s">
        <v>2229</v>
      </c>
      <c r="P338" t="str">
        <f t="shared" si="51"/>
        <v>No Return</v>
      </c>
      <c r="Q338" s="4">
        <f t="shared" si="52"/>
        <v>2176.9387500000003</v>
      </c>
      <c r="R338">
        <f t="shared" si="53"/>
        <v>2025</v>
      </c>
      <c r="S338" s="4" t="str">
        <f t="shared" si="54"/>
        <v>August</v>
      </c>
      <c r="T338" s="17">
        <f t="shared" si="55"/>
        <v>10.872450000000001</v>
      </c>
      <c r="U338" s="17">
        <f t="shared" si="56"/>
        <v>87.077550000000002</v>
      </c>
      <c r="V338" s="16">
        <f t="shared" si="57"/>
        <v>0</v>
      </c>
      <c r="W338" s="16" t="str">
        <f t="shared" si="58"/>
        <v>XXL</v>
      </c>
      <c r="X338" s="16" t="str" cm="1">
        <f t="array" ref="X338">_xlfn.IFS(K338 &lt; 10, "Need to Restock", K338 &lt; 20, "Low Stock", K338 &lt; 30, "Stock OK", K338 &gt;= 30, "High Stock")</f>
        <v>Stock OK</v>
      </c>
      <c r="Y338" s="16" t="str" cm="1">
        <f t="array" ref="Y338">_xlfn.IFS(K338 &lt;= 15, "Fast Moving", K338 &lt;= 35, "Moderate Moving", K338 &gt; 35, "Slow Moving")</f>
        <v>Moderate Moving</v>
      </c>
      <c r="Z338" s="16" t="str" cm="1">
        <f t="array" ref="Z338">_xlfn.IFS(M338=5, "Highly Satisfied", M338&gt;=4, "Very Satisfied", M338&gt;=3, "Satisfied", M338&gt;=2, "Neutral", M338&lt;2, "Dissatisfied")</f>
        <v>Neutral</v>
      </c>
      <c r="AA338" s="16" t="str">
        <f t="shared" si="59"/>
        <v>High Value</v>
      </c>
      <c r="AB338" s="16" t="str" cm="1">
        <f t="array" ref="AB338">_xlfn.IFS(OR(C338="Zara", C338="Mango"), "Luxury Brand", OR(C338="Gap", C338="Forever21"), "Budget Brand", TRUE, "Mid-Market")</f>
        <v>Luxury Brand</v>
      </c>
    </row>
    <row r="339" spans="1:28" x14ac:dyDescent="0.35">
      <c r="A339" t="s">
        <v>390</v>
      </c>
      <c r="B339" t="s">
        <v>13</v>
      </c>
      <c r="C339" t="s">
        <v>46</v>
      </c>
      <c r="D339" t="s">
        <v>60</v>
      </c>
      <c r="E339" t="s">
        <v>56</v>
      </c>
      <c r="F339" t="s">
        <v>23</v>
      </c>
      <c r="G339" s="4">
        <v>114.51</v>
      </c>
      <c r="H339">
        <v>36.9</v>
      </c>
      <c r="I339" s="3">
        <v>72.260000000000005</v>
      </c>
      <c r="J339" s="1">
        <v>45875</v>
      </c>
      <c r="K339">
        <v>33</v>
      </c>
      <c r="L339">
        <v>1.5</v>
      </c>
      <c r="M339">
        <f t="shared" si="50"/>
        <v>1.5</v>
      </c>
      <c r="N339" t="b">
        <v>0</v>
      </c>
      <c r="O339" t="s">
        <v>2229</v>
      </c>
      <c r="P339" t="str">
        <f t="shared" si="51"/>
        <v>No Return</v>
      </c>
      <c r="Q339" s="4">
        <f t="shared" si="52"/>
        <v>2384.44173</v>
      </c>
      <c r="R339">
        <f t="shared" si="53"/>
        <v>2025</v>
      </c>
      <c r="S339" s="4" t="str">
        <f t="shared" si="54"/>
        <v>August</v>
      </c>
      <c r="T339" s="17">
        <f t="shared" si="55"/>
        <v>42.254190000000001</v>
      </c>
      <c r="U339" s="17">
        <f t="shared" si="56"/>
        <v>72.255809999999997</v>
      </c>
      <c r="V339" s="16">
        <f t="shared" si="57"/>
        <v>0</v>
      </c>
      <c r="W339" s="16" t="str">
        <f t="shared" si="58"/>
        <v>M</v>
      </c>
      <c r="X339" s="16" t="str" cm="1">
        <f t="array" ref="X339">_xlfn.IFS(K339 &lt; 10, "Need to Restock", K339 &lt; 20, "Low Stock", K339 &lt; 30, "Stock OK", K339 &gt;= 30, "High Stock")</f>
        <v>High Stock</v>
      </c>
      <c r="Y339" s="16" t="str" cm="1">
        <f t="array" ref="Y339">_xlfn.IFS(K339 &lt;= 15, "Fast Moving", K339 &lt;= 35, "Moderate Moving", K339 &gt; 35, "Slow Moving")</f>
        <v>Moderate Moving</v>
      </c>
      <c r="Z339" s="16" t="str" cm="1">
        <f t="array" ref="Z339">_xlfn.IFS(M339=5, "Highly Satisfied", M339&gt;=4, "Very Satisfied", M339&gt;=3, "Satisfied", M339&gt;=2, "Neutral", M339&lt;2, "Dissatisfied")</f>
        <v>Dissatisfied</v>
      </c>
      <c r="AA339" s="16" t="str">
        <f t="shared" si="59"/>
        <v>Cheap Value</v>
      </c>
      <c r="AB339" s="16" t="str" cm="1">
        <f t="array" ref="AB339">_xlfn.IFS(OR(C339="Zara", C339="Mango"), "Luxury Brand", OR(C339="Gap", C339="Forever21"), "Budget Brand", TRUE, "Mid-Market")</f>
        <v>Mid-Market</v>
      </c>
    </row>
    <row r="340" spans="1:28" x14ac:dyDescent="0.35">
      <c r="A340" t="s">
        <v>391</v>
      </c>
      <c r="B340" t="s">
        <v>36</v>
      </c>
      <c r="C340" t="s">
        <v>14</v>
      </c>
      <c r="D340" t="s">
        <v>21</v>
      </c>
      <c r="E340" t="s">
        <v>53</v>
      </c>
      <c r="F340" t="s">
        <v>68</v>
      </c>
      <c r="G340" s="4">
        <v>27.85</v>
      </c>
      <c r="H340">
        <v>0</v>
      </c>
      <c r="I340" s="3">
        <v>27.85</v>
      </c>
      <c r="J340" s="1">
        <v>45875</v>
      </c>
      <c r="K340">
        <v>0</v>
      </c>
      <c r="L340">
        <v>1.5</v>
      </c>
      <c r="M340">
        <f t="shared" si="50"/>
        <v>1.5</v>
      </c>
      <c r="N340" t="b">
        <v>0</v>
      </c>
      <c r="O340" t="s">
        <v>2229</v>
      </c>
      <c r="P340" t="str">
        <f t="shared" si="51"/>
        <v>No Return</v>
      </c>
      <c r="Q340" s="4">
        <f t="shared" si="52"/>
        <v>0</v>
      </c>
      <c r="R340">
        <f t="shared" si="53"/>
        <v>2025</v>
      </c>
      <c r="S340" s="4" t="str">
        <f t="shared" si="54"/>
        <v>August</v>
      </c>
      <c r="T340" s="17">
        <f t="shared" si="55"/>
        <v>0</v>
      </c>
      <c r="U340" s="17">
        <f t="shared" si="56"/>
        <v>27.85</v>
      </c>
      <c r="V340" s="16">
        <f t="shared" si="57"/>
        <v>0</v>
      </c>
      <c r="W340" s="16" t="str">
        <f t="shared" si="58"/>
        <v>XS</v>
      </c>
      <c r="X340" s="16" t="str" cm="1">
        <f t="array" ref="X340">_xlfn.IFS(K340 &lt; 10, "Need to Restock", K340 &lt; 20, "Low Stock", K340 &lt; 30, "Stock OK", K340 &gt;= 30, "High Stock")</f>
        <v>Need to Restock</v>
      </c>
      <c r="Y340" s="16" t="str" cm="1">
        <f t="array" ref="Y340">_xlfn.IFS(K340 &lt;= 15, "Fast Moving", K340 &lt;= 35, "Moderate Moving", K340 &gt; 35, "Slow Moving")</f>
        <v>Fast Moving</v>
      </c>
      <c r="Z340" s="16" t="str" cm="1">
        <f t="array" ref="Z340">_xlfn.IFS(M340=5, "Highly Satisfied", M340&gt;=4, "Very Satisfied", M340&gt;=3, "Satisfied", M340&gt;=2, "Neutral", M340&lt;2, "Dissatisfied")</f>
        <v>Dissatisfied</v>
      </c>
      <c r="AA340" s="16" t="str">
        <f t="shared" si="59"/>
        <v>Cheap Value</v>
      </c>
      <c r="AB340" s="16" t="str" cm="1">
        <f t="array" ref="AB340">_xlfn.IFS(OR(C340="Zara", C340="Mango"), "Luxury Brand", OR(C340="Gap", C340="Forever21"), "Budget Brand", TRUE, "Mid-Market")</f>
        <v>Luxury Brand</v>
      </c>
    </row>
    <row r="341" spans="1:28" x14ac:dyDescent="0.35">
      <c r="A341" t="s">
        <v>392</v>
      </c>
      <c r="B341" t="s">
        <v>28</v>
      </c>
      <c r="C341" t="s">
        <v>51</v>
      </c>
      <c r="D341" t="s">
        <v>15</v>
      </c>
      <c r="E341" t="s">
        <v>16</v>
      </c>
      <c r="F341" t="s">
        <v>42</v>
      </c>
      <c r="G341" s="4">
        <v>82.08</v>
      </c>
      <c r="H341">
        <v>40.6</v>
      </c>
      <c r="I341" s="3">
        <v>48.76</v>
      </c>
      <c r="J341" s="1">
        <v>45800</v>
      </c>
      <c r="K341">
        <v>43</v>
      </c>
      <c r="L341">
        <v>2.5</v>
      </c>
      <c r="M341">
        <f t="shared" si="50"/>
        <v>2.5</v>
      </c>
      <c r="N341" t="b">
        <v>1</v>
      </c>
      <c r="O341" t="s">
        <v>81</v>
      </c>
      <c r="P341" t="str">
        <f t="shared" si="51"/>
        <v>Quality Issue</v>
      </c>
      <c r="Q341" s="4">
        <f t="shared" si="52"/>
        <v>2096.4873600000001</v>
      </c>
      <c r="R341">
        <f t="shared" si="53"/>
        <v>2025</v>
      </c>
      <c r="S341" s="4" t="str">
        <f t="shared" si="54"/>
        <v>May</v>
      </c>
      <c r="T341" s="17">
        <f t="shared" si="55"/>
        <v>33.324480000000001</v>
      </c>
      <c r="U341" s="17">
        <f t="shared" si="56"/>
        <v>48.755519999999997</v>
      </c>
      <c r="V341" s="16">
        <f t="shared" si="57"/>
        <v>1</v>
      </c>
      <c r="W341" s="16" t="str">
        <f t="shared" si="58"/>
        <v>XL</v>
      </c>
      <c r="X341" s="16" t="str" cm="1">
        <f t="array" ref="X341">_xlfn.IFS(K341 &lt; 10, "Need to Restock", K341 &lt; 20, "Low Stock", K341 &lt; 30, "Stock OK", K341 &gt;= 30, "High Stock")</f>
        <v>High Stock</v>
      </c>
      <c r="Y341" s="16" t="str" cm="1">
        <f t="array" ref="Y341">_xlfn.IFS(K341 &lt;= 15, "Fast Moving", K341 &lt;= 35, "Moderate Moving", K341 &gt; 35, "Slow Moving")</f>
        <v>Slow Moving</v>
      </c>
      <c r="Z341" s="16" t="str" cm="1">
        <f t="array" ref="Z341">_xlfn.IFS(M341=5, "Highly Satisfied", M341&gt;=4, "Very Satisfied", M341&gt;=3, "Satisfied", M341&gt;=2, "Neutral", M341&lt;2, "Dissatisfied")</f>
        <v>Neutral</v>
      </c>
      <c r="AA341" s="16" t="str">
        <f t="shared" si="59"/>
        <v>Cheap Value</v>
      </c>
      <c r="AB341" s="16" t="str" cm="1">
        <f t="array" ref="AB341">_xlfn.IFS(OR(C341="Zara", C341="Mango"), "Luxury Brand", OR(C341="Gap", C341="Forever21"), "Budget Brand", TRUE, "Mid-Market")</f>
        <v>Mid-Market</v>
      </c>
    </row>
    <row r="342" spans="1:28" x14ac:dyDescent="0.35">
      <c r="A342" t="s">
        <v>393</v>
      </c>
      <c r="B342" t="s">
        <v>36</v>
      </c>
      <c r="C342" t="s">
        <v>41</v>
      </c>
      <c r="D342" t="s">
        <v>60</v>
      </c>
      <c r="E342" t="s">
        <v>37</v>
      </c>
      <c r="F342" t="s">
        <v>26</v>
      </c>
      <c r="G342" s="4">
        <v>116.41</v>
      </c>
      <c r="H342">
        <v>40.700000000000003</v>
      </c>
      <c r="I342" s="3">
        <v>69.03</v>
      </c>
      <c r="J342" s="1">
        <v>45875</v>
      </c>
      <c r="K342">
        <v>23</v>
      </c>
      <c r="L342">
        <v>1.2</v>
      </c>
      <c r="M342">
        <f t="shared" si="50"/>
        <v>1.2</v>
      </c>
      <c r="N342" t="b">
        <v>0</v>
      </c>
      <c r="O342" t="s">
        <v>2229</v>
      </c>
      <c r="P342" t="str">
        <f t="shared" si="51"/>
        <v>No Return</v>
      </c>
      <c r="Q342" s="4">
        <f t="shared" si="52"/>
        <v>1587.7159899999997</v>
      </c>
      <c r="R342">
        <f t="shared" si="53"/>
        <v>2025</v>
      </c>
      <c r="S342" s="4" t="str">
        <f t="shared" si="54"/>
        <v>August</v>
      </c>
      <c r="T342" s="17">
        <f t="shared" si="55"/>
        <v>47.378869999999999</v>
      </c>
      <c r="U342" s="17">
        <f t="shared" si="56"/>
        <v>69.03112999999999</v>
      </c>
      <c r="V342" s="16">
        <f t="shared" si="57"/>
        <v>0</v>
      </c>
      <c r="W342" s="16" t="str">
        <f t="shared" si="58"/>
        <v>S</v>
      </c>
      <c r="X342" s="16" t="str" cm="1">
        <f t="array" ref="X342">_xlfn.IFS(K342 &lt; 10, "Need to Restock", K342 &lt; 20, "Low Stock", K342 &lt; 30, "Stock OK", K342 &gt;= 30, "High Stock")</f>
        <v>Stock OK</v>
      </c>
      <c r="Y342" s="16" t="str" cm="1">
        <f t="array" ref="Y342">_xlfn.IFS(K342 &lt;= 15, "Fast Moving", K342 &lt;= 35, "Moderate Moving", K342 &gt; 35, "Slow Moving")</f>
        <v>Moderate Moving</v>
      </c>
      <c r="Z342" s="16" t="str" cm="1">
        <f t="array" ref="Z342">_xlfn.IFS(M342=5, "Highly Satisfied", M342&gt;=4, "Very Satisfied", M342&gt;=3, "Satisfied", M342&gt;=2, "Neutral", M342&lt;2, "Dissatisfied")</f>
        <v>Dissatisfied</v>
      </c>
      <c r="AA342" s="16" t="str">
        <f t="shared" si="59"/>
        <v>Cheap Value</v>
      </c>
      <c r="AB342" s="16" t="str" cm="1">
        <f t="array" ref="AB342">_xlfn.IFS(OR(C342="Zara", C342="Mango"), "Luxury Brand", OR(C342="Gap", C342="Forever21"), "Budget Brand", TRUE, "Mid-Market")</f>
        <v>Luxury Brand</v>
      </c>
    </row>
    <row r="343" spans="1:28" x14ac:dyDescent="0.35">
      <c r="A343" t="s">
        <v>394</v>
      </c>
      <c r="B343" t="s">
        <v>36</v>
      </c>
      <c r="C343" t="s">
        <v>51</v>
      </c>
      <c r="D343" t="s">
        <v>15</v>
      </c>
      <c r="E343" t="s">
        <v>56</v>
      </c>
      <c r="F343" t="s">
        <v>33</v>
      </c>
      <c r="G343" s="4">
        <v>95.61</v>
      </c>
      <c r="H343">
        <v>0</v>
      </c>
      <c r="I343" s="3">
        <v>95.61</v>
      </c>
      <c r="J343" s="1">
        <v>45818</v>
      </c>
      <c r="K343">
        <v>47</v>
      </c>
      <c r="L343">
        <v>4.7</v>
      </c>
      <c r="M343">
        <f t="shared" si="50"/>
        <v>4.7</v>
      </c>
      <c r="N343" t="b">
        <v>1</v>
      </c>
      <c r="O343" t="s">
        <v>81</v>
      </c>
      <c r="P343" t="str">
        <f t="shared" si="51"/>
        <v>Quality Issue</v>
      </c>
      <c r="Q343" s="4">
        <f t="shared" si="52"/>
        <v>4493.67</v>
      </c>
      <c r="R343">
        <f t="shared" si="53"/>
        <v>2025</v>
      </c>
      <c r="S343" s="4" t="str">
        <f t="shared" si="54"/>
        <v>June</v>
      </c>
      <c r="T343" s="17">
        <f t="shared" si="55"/>
        <v>0</v>
      </c>
      <c r="U343" s="17">
        <f t="shared" si="56"/>
        <v>95.61</v>
      </c>
      <c r="V343" s="16">
        <f t="shared" si="57"/>
        <v>1</v>
      </c>
      <c r="W343" s="16" t="str">
        <f t="shared" si="58"/>
        <v>M</v>
      </c>
      <c r="X343" s="16" t="str" cm="1">
        <f t="array" ref="X343">_xlfn.IFS(K343 &lt; 10, "Need to Restock", K343 &lt; 20, "Low Stock", K343 &lt; 30, "Stock OK", K343 &gt;= 30, "High Stock")</f>
        <v>High Stock</v>
      </c>
      <c r="Y343" s="16" t="str" cm="1">
        <f t="array" ref="Y343">_xlfn.IFS(K343 &lt;= 15, "Fast Moving", K343 &lt;= 35, "Moderate Moving", K343 &gt; 35, "Slow Moving")</f>
        <v>Slow Moving</v>
      </c>
      <c r="Z343" s="16" t="str" cm="1">
        <f t="array" ref="Z343">_xlfn.IFS(M343=5, "Highly Satisfied", M343&gt;=4, "Very Satisfied", M343&gt;=3, "Satisfied", M343&gt;=2, "Neutral", M343&lt;2, "Dissatisfied")</f>
        <v>Very Satisfied</v>
      </c>
      <c r="AA343" s="16" t="str">
        <f t="shared" si="59"/>
        <v>High Value</v>
      </c>
      <c r="AB343" s="16" t="str" cm="1">
        <f t="array" ref="AB343">_xlfn.IFS(OR(C343="Zara", C343="Mango"), "Luxury Brand", OR(C343="Gap", C343="Forever21"), "Budget Brand", TRUE, "Mid-Market")</f>
        <v>Mid-Market</v>
      </c>
    </row>
    <row r="344" spans="1:28" x14ac:dyDescent="0.35">
      <c r="A344" t="s">
        <v>395</v>
      </c>
      <c r="B344" t="s">
        <v>28</v>
      </c>
      <c r="C344" t="s">
        <v>41</v>
      </c>
      <c r="D344" t="s">
        <v>32</v>
      </c>
      <c r="E344" t="s">
        <v>56</v>
      </c>
      <c r="F344" t="s">
        <v>33</v>
      </c>
      <c r="G344" s="4">
        <v>70.040000000000006</v>
      </c>
      <c r="H344">
        <v>0</v>
      </c>
      <c r="I344" s="3">
        <v>70.040000000000006</v>
      </c>
      <c r="J344" s="1">
        <v>45875</v>
      </c>
      <c r="K344">
        <v>12</v>
      </c>
      <c r="L344">
        <v>2.4</v>
      </c>
      <c r="M344">
        <f t="shared" si="50"/>
        <v>2.4</v>
      </c>
      <c r="N344" t="b">
        <v>0</v>
      </c>
      <c r="O344" t="s">
        <v>2229</v>
      </c>
      <c r="P344" t="str">
        <f t="shared" si="51"/>
        <v>No Return</v>
      </c>
      <c r="Q344" s="4">
        <f t="shared" si="52"/>
        <v>840.48</v>
      </c>
      <c r="R344">
        <f t="shared" si="53"/>
        <v>2025</v>
      </c>
      <c r="S344" s="4" t="str">
        <f t="shared" si="54"/>
        <v>August</v>
      </c>
      <c r="T344" s="17">
        <f t="shared" si="55"/>
        <v>0</v>
      </c>
      <c r="U344" s="17">
        <f t="shared" si="56"/>
        <v>70.040000000000006</v>
      </c>
      <c r="V344" s="16">
        <f t="shared" si="57"/>
        <v>0</v>
      </c>
      <c r="W344" s="16" t="str">
        <f t="shared" si="58"/>
        <v>M</v>
      </c>
      <c r="X344" s="16" t="str" cm="1">
        <f t="array" ref="X344">_xlfn.IFS(K344 &lt; 10, "Need to Restock", K344 &lt; 20, "Low Stock", K344 &lt; 30, "Stock OK", K344 &gt;= 30, "High Stock")</f>
        <v>Low Stock</v>
      </c>
      <c r="Y344" s="16" t="str" cm="1">
        <f t="array" ref="Y344">_xlfn.IFS(K344 &lt;= 15, "Fast Moving", K344 &lt;= 35, "Moderate Moving", K344 &gt; 35, "Slow Moving")</f>
        <v>Fast Moving</v>
      </c>
      <c r="Z344" s="16" t="str" cm="1">
        <f t="array" ref="Z344">_xlfn.IFS(M344=5, "Highly Satisfied", M344&gt;=4, "Very Satisfied", M344&gt;=3, "Satisfied", M344&gt;=2, "Neutral", M344&lt;2, "Dissatisfied")</f>
        <v>Neutral</v>
      </c>
      <c r="AA344" s="16" t="str">
        <f t="shared" si="59"/>
        <v>Cheap Value</v>
      </c>
      <c r="AB344" s="16" t="str" cm="1">
        <f t="array" ref="AB344">_xlfn.IFS(OR(C344="Zara", C344="Mango"), "Luxury Brand", OR(C344="Gap", C344="Forever21"), "Budget Brand", TRUE, "Mid-Market")</f>
        <v>Luxury Brand</v>
      </c>
    </row>
    <row r="345" spans="1:28" x14ac:dyDescent="0.35">
      <c r="A345" t="s">
        <v>396</v>
      </c>
      <c r="B345" t="s">
        <v>28</v>
      </c>
      <c r="C345" t="s">
        <v>30</v>
      </c>
      <c r="D345" t="s">
        <v>21</v>
      </c>
      <c r="E345" t="s">
        <v>37</v>
      </c>
      <c r="F345" t="s">
        <v>38</v>
      </c>
      <c r="G345" s="4">
        <v>112.59</v>
      </c>
      <c r="H345">
        <v>54</v>
      </c>
      <c r="I345" s="3">
        <v>51.79</v>
      </c>
      <c r="J345" s="1">
        <v>45875</v>
      </c>
      <c r="K345">
        <v>17</v>
      </c>
      <c r="L345">
        <v>4</v>
      </c>
      <c r="M345">
        <f t="shared" si="50"/>
        <v>4</v>
      </c>
      <c r="N345" t="b">
        <v>0</v>
      </c>
      <c r="O345" t="s">
        <v>2229</v>
      </c>
      <c r="P345" t="str">
        <f t="shared" si="51"/>
        <v>No Return</v>
      </c>
      <c r="Q345" s="4">
        <f t="shared" si="52"/>
        <v>880.45379999999989</v>
      </c>
      <c r="R345">
        <f t="shared" si="53"/>
        <v>2025</v>
      </c>
      <c r="S345" s="4" t="str">
        <f t="shared" si="54"/>
        <v>August</v>
      </c>
      <c r="T345" s="17">
        <f t="shared" si="55"/>
        <v>60.798600000000008</v>
      </c>
      <c r="U345" s="17">
        <f t="shared" si="56"/>
        <v>51.791399999999996</v>
      </c>
      <c r="V345" s="16">
        <f t="shared" si="57"/>
        <v>0</v>
      </c>
      <c r="W345" s="16" t="str">
        <f t="shared" si="58"/>
        <v>S</v>
      </c>
      <c r="X345" s="16" t="str" cm="1">
        <f t="array" ref="X345">_xlfn.IFS(K345 &lt; 10, "Need to Restock", K345 &lt; 20, "Low Stock", K345 &lt; 30, "Stock OK", K345 &gt;= 30, "High Stock")</f>
        <v>Low Stock</v>
      </c>
      <c r="Y345" s="16" t="str" cm="1">
        <f t="array" ref="Y345">_xlfn.IFS(K345 &lt;= 15, "Fast Moving", K345 &lt;= 35, "Moderate Moving", K345 &gt; 35, "Slow Moving")</f>
        <v>Moderate Moving</v>
      </c>
      <c r="Z345" s="16" t="str" cm="1">
        <f t="array" ref="Z345">_xlfn.IFS(M345=5, "Highly Satisfied", M345&gt;=4, "Very Satisfied", M345&gt;=3, "Satisfied", M345&gt;=2, "Neutral", M345&lt;2, "Dissatisfied")</f>
        <v>Very Satisfied</v>
      </c>
      <c r="AA345" s="16" t="str">
        <f t="shared" si="59"/>
        <v>Cheap Value</v>
      </c>
      <c r="AB345" s="16" t="str" cm="1">
        <f t="array" ref="AB345">_xlfn.IFS(OR(C345="Zara", C345="Mango"), "Luxury Brand", OR(C345="Gap", C345="Forever21"), "Budget Brand", TRUE, "Mid-Market")</f>
        <v>Mid-Market</v>
      </c>
    </row>
    <row r="346" spans="1:28" x14ac:dyDescent="0.35">
      <c r="A346" t="s">
        <v>397</v>
      </c>
      <c r="B346" t="s">
        <v>25</v>
      </c>
      <c r="C346" t="s">
        <v>14</v>
      </c>
      <c r="D346" t="s">
        <v>60</v>
      </c>
      <c r="E346" t="s">
        <v>2229</v>
      </c>
      <c r="F346" t="s">
        <v>64</v>
      </c>
      <c r="G346" s="4">
        <v>26.8</v>
      </c>
      <c r="H346">
        <v>0.9</v>
      </c>
      <c r="I346" s="3">
        <v>26.56</v>
      </c>
      <c r="J346" s="1">
        <v>45875</v>
      </c>
      <c r="K346">
        <v>25</v>
      </c>
      <c r="L346">
        <v>1.2</v>
      </c>
      <c r="M346">
        <f t="shared" si="50"/>
        <v>1.2</v>
      </c>
      <c r="N346" t="b">
        <v>1</v>
      </c>
      <c r="O346" t="s">
        <v>34</v>
      </c>
      <c r="P346" t="str">
        <f t="shared" si="51"/>
        <v>Color Mismatch</v>
      </c>
      <c r="Q346" s="4">
        <f t="shared" si="52"/>
        <v>663.97</v>
      </c>
      <c r="R346">
        <f t="shared" si="53"/>
        <v>2025</v>
      </c>
      <c r="S346" s="4" t="str">
        <f t="shared" si="54"/>
        <v>August</v>
      </c>
      <c r="T346" s="17">
        <f t="shared" si="55"/>
        <v>0.24120000000000003</v>
      </c>
      <c r="U346" s="17">
        <f t="shared" si="56"/>
        <v>26.558800000000002</v>
      </c>
      <c r="V346" s="16">
        <f t="shared" si="57"/>
        <v>1</v>
      </c>
      <c r="W346" s="16" t="str">
        <f t="shared" si="58"/>
        <v>No Size</v>
      </c>
      <c r="X346" s="16" t="str" cm="1">
        <f t="array" ref="X346">_xlfn.IFS(K346 &lt; 10, "Need to Restock", K346 &lt; 20, "Low Stock", K346 &lt; 30, "Stock OK", K346 &gt;= 30, "High Stock")</f>
        <v>Stock OK</v>
      </c>
      <c r="Y346" s="16" t="str" cm="1">
        <f t="array" ref="Y346">_xlfn.IFS(K346 &lt;= 15, "Fast Moving", K346 &lt;= 35, "Moderate Moving", K346 &gt; 35, "Slow Moving")</f>
        <v>Moderate Moving</v>
      </c>
      <c r="Z346" s="16" t="str" cm="1">
        <f t="array" ref="Z346">_xlfn.IFS(M346=5, "Highly Satisfied", M346&gt;=4, "Very Satisfied", M346&gt;=3, "Satisfied", M346&gt;=2, "Neutral", M346&lt;2, "Dissatisfied")</f>
        <v>Dissatisfied</v>
      </c>
      <c r="AA346" s="16" t="str">
        <f t="shared" si="59"/>
        <v>Cheap Value</v>
      </c>
      <c r="AB346" s="16" t="str" cm="1">
        <f t="array" ref="AB346">_xlfn.IFS(OR(C346="Zara", C346="Mango"), "Luxury Brand", OR(C346="Gap", C346="Forever21"), "Budget Brand", TRUE, "Mid-Market")</f>
        <v>Luxury Brand</v>
      </c>
    </row>
    <row r="347" spans="1:28" x14ac:dyDescent="0.35">
      <c r="A347" t="s">
        <v>398</v>
      </c>
      <c r="B347" t="s">
        <v>19</v>
      </c>
      <c r="C347" t="s">
        <v>46</v>
      </c>
      <c r="D347" t="s">
        <v>60</v>
      </c>
      <c r="E347" t="s">
        <v>22</v>
      </c>
      <c r="F347" t="s">
        <v>42</v>
      </c>
      <c r="G347" s="4">
        <v>50.09</v>
      </c>
      <c r="H347">
        <v>0</v>
      </c>
      <c r="I347" s="3">
        <v>50.09</v>
      </c>
      <c r="J347" s="1">
        <v>45875</v>
      </c>
      <c r="K347">
        <v>47</v>
      </c>
      <c r="L347">
        <v>4</v>
      </c>
      <c r="M347">
        <f t="shared" si="50"/>
        <v>4</v>
      </c>
      <c r="N347" t="b">
        <v>0</v>
      </c>
      <c r="O347" t="s">
        <v>2229</v>
      </c>
      <c r="P347" t="str">
        <f t="shared" si="51"/>
        <v>No Return</v>
      </c>
      <c r="Q347" s="4">
        <f t="shared" si="52"/>
        <v>2354.23</v>
      </c>
      <c r="R347">
        <f t="shared" si="53"/>
        <v>2025</v>
      </c>
      <c r="S347" s="4" t="str">
        <f t="shared" si="54"/>
        <v>August</v>
      </c>
      <c r="T347" s="17">
        <f t="shared" si="55"/>
        <v>0</v>
      </c>
      <c r="U347" s="17">
        <f t="shared" si="56"/>
        <v>50.09</v>
      </c>
      <c r="V347" s="16">
        <f t="shared" si="57"/>
        <v>0</v>
      </c>
      <c r="W347" s="16" t="str">
        <f t="shared" si="58"/>
        <v>L</v>
      </c>
      <c r="X347" s="16" t="str" cm="1">
        <f t="array" ref="X347">_xlfn.IFS(K347 &lt; 10, "Need to Restock", K347 &lt; 20, "Low Stock", K347 &lt; 30, "Stock OK", K347 &gt;= 30, "High Stock")</f>
        <v>High Stock</v>
      </c>
      <c r="Y347" s="16" t="str" cm="1">
        <f t="array" ref="Y347">_xlfn.IFS(K347 &lt;= 15, "Fast Moving", K347 &lt;= 35, "Moderate Moving", K347 &gt; 35, "Slow Moving")</f>
        <v>Slow Moving</v>
      </c>
      <c r="Z347" s="16" t="str" cm="1">
        <f t="array" ref="Z347">_xlfn.IFS(M347=5, "Highly Satisfied", M347&gt;=4, "Very Satisfied", M347&gt;=3, "Satisfied", M347&gt;=2, "Neutral", M347&lt;2, "Dissatisfied")</f>
        <v>Very Satisfied</v>
      </c>
      <c r="AA347" s="16" t="str">
        <f t="shared" si="59"/>
        <v>Cheap Value</v>
      </c>
      <c r="AB347" s="16" t="str" cm="1">
        <f t="array" ref="AB347">_xlfn.IFS(OR(C347="Zara", C347="Mango"), "Luxury Brand", OR(C347="Gap", C347="Forever21"), "Budget Brand", TRUE, "Mid-Market")</f>
        <v>Mid-Market</v>
      </c>
    </row>
    <row r="348" spans="1:28" x14ac:dyDescent="0.35">
      <c r="A348" t="s">
        <v>399</v>
      </c>
      <c r="B348" t="s">
        <v>36</v>
      </c>
      <c r="C348" t="s">
        <v>41</v>
      </c>
      <c r="D348" t="s">
        <v>15</v>
      </c>
      <c r="E348" t="s">
        <v>53</v>
      </c>
      <c r="F348" t="s">
        <v>44</v>
      </c>
      <c r="G348" s="4">
        <v>92.84</v>
      </c>
      <c r="H348">
        <v>4.2</v>
      </c>
      <c r="I348" s="3">
        <v>88.94</v>
      </c>
      <c r="J348" s="1">
        <v>45670</v>
      </c>
      <c r="K348">
        <v>0</v>
      </c>
      <c r="L348" t="s">
        <v>2229</v>
      </c>
      <c r="M348">
        <f t="shared" si="50"/>
        <v>3</v>
      </c>
      <c r="N348" t="b">
        <v>1</v>
      </c>
      <c r="O348" t="s">
        <v>71</v>
      </c>
      <c r="P348" t="str">
        <f t="shared" si="51"/>
        <v>Size Issue</v>
      </c>
      <c r="Q348" s="4">
        <f t="shared" si="52"/>
        <v>0</v>
      </c>
      <c r="R348">
        <f t="shared" si="53"/>
        <v>2025</v>
      </c>
      <c r="S348" s="4" t="str">
        <f t="shared" si="54"/>
        <v>January</v>
      </c>
      <c r="T348" s="17">
        <f t="shared" si="55"/>
        <v>3.8992800000000005</v>
      </c>
      <c r="U348" s="17">
        <f t="shared" si="56"/>
        <v>88.940719999999999</v>
      </c>
      <c r="V348" s="16">
        <f t="shared" si="57"/>
        <v>1</v>
      </c>
      <c r="W348" s="16" t="str">
        <f t="shared" si="58"/>
        <v>XS</v>
      </c>
      <c r="X348" s="16" t="str" cm="1">
        <f t="array" ref="X348">_xlfn.IFS(K348 &lt; 10, "Need to Restock", K348 &lt; 20, "Low Stock", K348 &lt; 30, "Stock OK", K348 &gt;= 30, "High Stock")</f>
        <v>Need to Restock</v>
      </c>
      <c r="Y348" s="16" t="str" cm="1">
        <f t="array" ref="Y348">_xlfn.IFS(K348 &lt;= 15, "Fast Moving", K348 &lt;= 35, "Moderate Moving", K348 &gt; 35, "Slow Moving")</f>
        <v>Fast Moving</v>
      </c>
      <c r="Z348" s="16" t="str" cm="1">
        <f t="array" ref="Z348">_xlfn.IFS(M348=5, "Highly Satisfied", M348&gt;=4, "Very Satisfied", M348&gt;=3, "Satisfied", M348&gt;=2, "Neutral", M348&lt;2, "Dissatisfied")</f>
        <v>Satisfied</v>
      </c>
      <c r="AA348" s="16" t="str">
        <f t="shared" si="59"/>
        <v>High Value</v>
      </c>
      <c r="AB348" s="16" t="str" cm="1">
        <f t="array" ref="AB348">_xlfn.IFS(OR(C348="Zara", C348="Mango"), "Luxury Brand", OR(C348="Gap", C348="Forever21"), "Budget Brand", TRUE, "Mid-Market")</f>
        <v>Luxury Brand</v>
      </c>
    </row>
    <row r="349" spans="1:28" x14ac:dyDescent="0.35">
      <c r="A349" t="s">
        <v>400</v>
      </c>
      <c r="B349" t="s">
        <v>19</v>
      </c>
      <c r="C349" t="s">
        <v>20</v>
      </c>
      <c r="D349" t="s">
        <v>60</v>
      </c>
      <c r="E349" t="s">
        <v>47</v>
      </c>
      <c r="F349" t="s">
        <v>38</v>
      </c>
      <c r="G349" s="4">
        <v>114.63</v>
      </c>
      <c r="H349">
        <v>0</v>
      </c>
      <c r="I349" s="3">
        <v>114.63</v>
      </c>
      <c r="J349" s="1">
        <v>45875</v>
      </c>
      <c r="K349">
        <v>47</v>
      </c>
      <c r="L349">
        <v>3.8</v>
      </c>
      <c r="M349">
        <f t="shared" si="50"/>
        <v>3.8</v>
      </c>
      <c r="N349" t="b">
        <v>1</v>
      </c>
      <c r="O349" t="s">
        <v>113</v>
      </c>
      <c r="P349" t="str">
        <f t="shared" si="51"/>
        <v>Changed Mind</v>
      </c>
      <c r="Q349" s="4">
        <f t="shared" si="52"/>
        <v>5387.61</v>
      </c>
      <c r="R349">
        <f t="shared" si="53"/>
        <v>2025</v>
      </c>
      <c r="S349" s="4" t="str">
        <f t="shared" si="54"/>
        <v>August</v>
      </c>
      <c r="T349" s="17">
        <f t="shared" si="55"/>
        <v>0</v>
      </c>
      <c r="U349" s="17">
        <f t="shared" si="56"/>
        <v>114.63</v>
      </c>
      <c r="V349" s="16">
        <f t="shared" si="57"/>
        <v>1</v>
      </c>
      <c r="W349" s="16" t="str">
        <f t="shared" si="58"/>
        <v>XXL</v>
      </c>
      <c r="X349" s="16" t="str" cm="1">
        <f t="array" ref="X349">_xlfn.IFS(K349 &lt; 10, "Need to Restock", K349 &lt; 20, "Low Stock", K349 &lt; 30, "Stock OK", K349 &gt;= 30, "High Stock")</f>
        <v>High Stock</v>
      </c>
      <c r="Y349" s="16" t="str" cm="1">
        <f t="array" ref="Y349">_xlfn.IFS(K349 &lt;= 15, "Fast Moving", K349 &lt;= 35, "Moderate Moving", K349 &gt; 35, "Slow Moving")</f>
        <v>Slow Moving</v>
      </c>
      <c r="Z349" s="16" t="str" cm="1">
        <f t="array" ref="Z349">_xlfn.IFS(M349=5, "Highly Satisfied", M349&gt;=4, "Very Satisfied", M349&gt;=3, "Satisfied", M349&gt;=2, "Neutral", M349&lt;2, "Dissatisfied")</f>
        <v>Satisfied</v>
      </c>
      <c r="AA349" s="16" t="str">
        <f t="shared" si="59"/>
        <v>High Value</v>
      </c>
      <c r="AB349" s="16" t="str" cm="1">
        <f t="array" ref="AB349">_xlfn.IFS(OR(C349="Zara", C349="Mango"), "Luxury Brand", OR(C349="Gap", C349="Forever21"), "Budget Brand", TRUE, "Mid-Market")</f>
        <v>Mid-Market</v>
      </c>
    </row>
    <row r="350" spans="1:28" x14ac:dyDescent="0.35">
      <c r="A350" t="s">
        <v>401</v>
      </c>
      <c r="B350" t="s">
        <v>25</v>
      </c>
      <c r="C350" t="s">
        <v>59</v>
      </c>
      <c r="D350" t="s">
        <v>60</v>
      </c>
      <c r="E350" t="s">
        <v>2229</v>
      </c>
      <c r="F350" t="s">
        <v>64</v>
      </c>
      <c r="G350" s="4">
        <v>21.9</v>
      </c>
      <c r="H350">
        <v>29.2</v>
      </c>
      <c r="I350" s="3">
        <v>15.51</v>
      </c>
      <c r="J350" s="1">
        <v>45875</v>
      </c>
      <c r="K350">
        <v>35</v>
      </c>
      <c r="L350">
        <v>2</v>
      </c>
      <c r="M350">
        <f t="shared" si="50"/>
        <v>2</v>
      </c>
      <c r="N350" t="b">
        <v>0</v>
      </c>
      <c r="O350" t="s">
        <v>2229</v>
      </c>
      <c r="P350" t="str">
        <f t="shared" si="51"/>
        <v>No Return</v>
      </c>
      <c r="Q350" s="4">
        <f t="shared" si="52"/>
        <v>542.6819999999999</v>
      </c>
      <c r="R350">
        <f t="shared" si="53"/>
        <v>2025</v>
      </c>
      <c r="S350" s="4" t="str">
        <f t="shared" si="54"/>
        <v>August</v>
      </c>
      <c r="T350" s="17">
        <f t="shared" si="55"/>
        <v>6.3947999999999992</v>
      </c>
      <c r="U350" s="17">
        <f t="shared" si="56"/>
        <v>15.505199999999999</v>
      </c>
      <c r="V350" s="16">
        <f t="shared" si="57"/>
        <v>0</v>
      </c>
      <c r="W350" s="16" t="str">
        <f t="shared" si="58"/>
        <v>No Size</v>
      </c>
      <c r="X350" s="16" t="str" cm="1">
        <f t="array" ref="X350">_xlfn.IFS(K350 &lt; 10, "Need to Restock", K350 &lt; 20, "Low Stock", K350 &lt; 30, "Stock OK", K350 &gt;= 30, "High Stock")</f>
        <v>High Stock</v>
      </c>
      <c r="Y350" s="16" t="str" cm="1">
        <f t="array" ref="Y350">_xlfn.IFS(K350 &lt;= 15, "Fast Moving", K350 &lt;= 35, "Moderate Moving", K350 &gt; 35, "Slow Moving")</f>
        <v>Moderate Moving</v>
      </c>
      <c r="Z350" s="16" t="str" cm="1">
        <f t="array" ref="Z350">_xlfn.IFS(M350=5, "Highly Satisfied", M350&gt;=4, "Very Satisfied", M350&gt;=3, "Satisfied", M350&gt;=2, "Neutral", M350&lt;2, "Dissatisfied")</f>
        <v>Neutral</v>
      </c>
      <c r="AA350" s="16" t="str">
        <f t="shared" si="59"/>
        <v>Cheap Value</v>
      </c>
      <c r="AB350" s="16" t="str" cm="1">
        <f t="array" ref="AB350">_xlfn.IFS(OR(C350="Zara", C350="Mango"), "Luxury Brand", OR(C350="Gap", C350="Forever21"), "Budget Brand", TRUE, "Mid-Market")</f>
        <v>Budget Brand</v>
      </c>
    </row>
    <row r="351" spans="1:28" x14ac:dyDescent="0.35">
      <c r="A351" t="s">
        <v>402</v>
      </c>
      <c r="B351" t="s">
        <v>40</v>
      </c>
      <c r="C351" t="s">
        <v>14</v>
      </c>
      <c r="D351" t="s">
        <v>15</v>
      </c>
      <c r="E351" t="s">
        <v>53</v>
      </c>
      <c r="F351" t="s">
        <v>62</v>
      </c>
      <c r="G351" s="4">
        <v>100.55</v>
      </c>
      <c r="H351">
        <v>46.7</v>
      </c>
      <c r="I351" s="3">
        <v>53.59</v>
      </c>
      <c r="J351" s="1">
        <v>45689</v>
      </c>
      <c r="K351">
        <v>30</v>
      </c>
      <c r="L351" t="s">
        <v>2229</v>
      </c>
      <c r="M351">
        <f t="shared" si="50"/>
        <v>3</v>
      </c>
      <c r="N351" t="b">
        <v>0</v>
      </c>
      <c r="O351" t="s">
        <v>2229</v>
      </c>
      <c r="P351" t="str">
        <f t="shared" si="51"/>
        <v>No Return</v>
      </c>
      <c r="Q351" s="4">
        <f t="shared" si="52"/>
        <v>1607.7944999999995</v>
      </c>
      <c r="R351">
        <f t="shared" si="53"/>
        <v>2025</v>
      </c>
      <c r="S351" s="4" t="str">
        <f t="shared" si="54"/>
        <v>February</v>
      </c>
      <c r="T351" s="17">
        <f t="shared" si="55"/>
        <v>46.956850000000003</v>
      </c>
      <c r="U351" s="17">
        <f t="shared" si="56"/>
        <v>53.593149999999987</v>
      </c>
      <c r="V351" s="16">
        <f t="shared" si="57"/>
        <v>0</v>
      </c>
      <c r="W351" s="16" t="str">
        <f t="shared" si="58"/>
        <v>XS</v>
      </c>
      <c r="X351" s="16" t="str" cm="1">
        <f t="array" ref="X351">_xlfn.IFS(K351 &lt; 10, "Need to Restock", K351 &lt; 20, "Low Stock", K351 &lt; 30, "Stock OK", K351 &gt;= 30, "High Stock")</f>
        <v>High Stock</v>
      </c>
      <c r="Y351" s="16" t="str" cm="1">
        <f t="array" ref="Y351">_xlfn.IFS(K351 &lt;= 15, "Fast Moving", K351 &lt;= 35, "Moderate Moving", K351 &gt; 35, "Slow Moving")</f>
        <v>Moderate Moving</v>
      </c>
      <c r="Z351" s="16" t="str" cm="1">
        <f t="array" ref="Z351">_xlfn.IFS(M351=5, "Highly Satisfied", M351&gt;=4, "Very Satisfied", M351&gt;=3, "Satisfied", M351&gt;=2, "Neutral", M351&lt;2, "Dissatisfied")</f>
        <v>Satisfied</v>
      </c>
      <c r="AA351" s="16" t="str">
        <f t="shared" si="59"/>
        <v>Cheap Value</v>
      </c>
      <c r="AB351" s="16" t="str" cm="1">
        <f t="array" ref="AB351">_xlfn.IFS(OR(C351="Zara", C351="Mango"), "Luxury Brand", OR(C351="Gap", C351="Forever21"), "Budget Brand", TRUE, "Mid-Market")</f>
        <v>Luxury Brand</v>
      </c>
    </row>
    <row r="352" spans="1:28" x14ac:dyDescent="0.35">
      <c r="A352" t="s">
        <v>403</v>
      </c>
      <c r="B352" t="s">
        <v>25</v>
      </c>
      <c r="C352" t="s">
        <v>73</v>
      </c>
      <c r="D352" t="s">
        <v>60</v>
      </c>
      <c r="E352" t="s">
        <v>2229</v>
      </c>
      <c r="F352" t="s">
        <v>68</v>
      </c>
      <c r="G352" s="4">
        <v>47.45</v>
      </c>
      <c r="H352">
        <v>16.399999999999999</v>
      </c>
      <c r="I352" s="3">
        <v>39.67</v>
      </c>
      <c r="J352" s="1">
        <v>45875</v>
      </c>
      <c r="K352">
        <v>33</v>
      </c>
      <c r="L352">
        <v>1.7</v>
      </c>
      <c r="M352">
        <f t="shared" si="50"/>
        <v>1.7</v>
      </c>
      <c r="N352" t="b">
        <v>0</v>
      </c>
      <c r="O352" t="s">
        <v>2229</v>
      </c>
      <c r="P352" t="str">
        <f t="shared" si="51"/>
        <v>No Return</v>
      </c>
      <c r="Q352" s="4">
        <f t="shared" si="52"/>
        <v>1309.0506000000003</v>
      </c>
      <c r="R352">
        <f t="shared" si="53"/>
        <v>2025</v>
      </c>
      <c r="S352" s="4" t="str">
        <f t="shared" si="54"/>
        <v>August</v>
      </c>
      <c r="T352" s="17">
        <f t="shared" si="55"/>
        <v>7.7817999999999996</v>
      </c>
      <c r="U352" s="17">
        <f t="shared" si="56"/>
        <v>39.668200000000006</v>
      </c>
      <c r="V352" s="16">
        <f t="shared" si="57"/>
        <v>0</v>
      </c>
      <c r="W352" s="16" t="str">
        <f t="shared" si="58"/>
        <v>No Size</v>
      </c>
      <c r="X352" s="16" t="str" cm="1">
        <f t="array" ref="X352">_xlfn.IFS(K352 &lt; 10, "Need to Restock", K352 &lt; 20, "Low Stock", K352 &lt; 30, "Stock OK", K352 &gt;= 30, "High Stock")</f>
        <v>High Stock</v>
      </c>
      <c r="Y352" s="16" t="str" cm="1">
        <f t="array" ref="Y352">_xlfn.IFS(K352 &lt;= 15, "Fast Moving", K352 &lt;= 35, "Moderate Moving", K352 &gt; 35, "Slow Moving")</f>
        <v>Moderate Moving</v>
      </c>
      <c r="Z352" s="16" t="str" cm="1">
        <f t="array" ref="Z352">_xlfn.IFS(M352=5, "Highly Satisfied", M352&gt;=4, "Very Satisfied", M352&gt;=3, "Satisfied", M352&gt;=2, "Neutral", M352&lt;2, "Dissatisfied")</f>
        <v>Dissatisfied</v>
      </c>
      <c r="AA352" s="16" t="str">
        <f t="shared" si="59"/>
        <v>Cheap Value</v>
      </c>
      <c r="AB352" s="16" t="str" cm="1">
        <f t="array" ref="AB352">_xlfn.IFS(OR(C352="Zara", C352="Mango"), "Luxury Brand", OR(C352="Gap", C352="Forever21"), "Budget Brand", TRUE, "Mid-Market")</f>
        <v>Budget Brand</v>
      </c>
    </row>
    <row r="353" spans="1:28" x14ac:dyDescent="0.35">
      <c r="A353" t="s">
        <v>404</v>
      </c>
      <c r="B353" t="s">
        <v>36</v>
      </c>
      <c r="C353" t="s">
        <v>46</v>
      </c>
      <c r="D353" t="s">
        <v>60</v>
      </c>
      <c r="E353" t="s">
        <v>16</v>
      </c>
      <c r="F353" t="s">
        <v>68</v>
      </c>
      <c r="G353" s="4">
        <v>113.21</v>
      </c>
      <c r="H353">
        <v>0</v>
      </c>
      <c r="I353" s="3">
        <v>113.21</v>
      </c>
      <c r="J353" s="1">
        <v>45875</v>
      </c>
      <c r="K353">
        <v>8</v>
      </c>
      <c r="L353">
        <v>2.7</v>
      </c>
      <c r="M353">
        <f t="shared" si="50"/>
        <v>2.7</v>
      </c>
      <c r="N353" t="b">
        <v>0</v>
      </c>
      <c r="O353" t="s">
        <v>2229</v>
      </c>
      <c r="P353" t="str">
        <f t="shared" si="51"/>
        <v>No Return</v>
      </c>
      <c r="Q353" s="4">
        <f t="shared" si="52"/>
        <v>905.68</v>
      </c>
      <c r="R353">
        <f t="shared" si="53"/>
        <v>2025</v>
      </c>
      <c r="S353" s="4" t="str">
        <f t="shared" si="54"/>
        <v>August</v>
      </c>
      <c r="T353" s="17">
        <f t="shared" si="55"/>
        <v>0</v>
      </c>
      <c r="U353" s="17">
        <f t="shared" si="56"/>
        <v>113.21</v>
      </c>
      <c r="V353" s="16">
        <f t="shared" si="57"/>
        <v>0</v>
      </c>
      <c r="W353" s="16" t="str">
        <f t="shared" si="58"/>
        <v>XL</v>
      </c>
      <c r="X353" s="16" t="str" cm="1">
        <f t="array" ref="X353">_xlfn.IFS(K353 &lt; 10, "Need to Restock", K353 &lt; 20, "Low Stock", K353 &lt; 30, "Stock OK", K353 &gt;= 30, "High Stock")</f>
        <v>Need to Restock</v>
      </c>
      <c r="Y353" s="16" t="str" cm="1">
        <f t="array" ref="Y353">_xlfn.IFS(K353 &lt;= 15, "Fast Moving", K353 &lt;= 35, "Moderate Moving", K353 &gt; 35, "Slow Moving")</f>
        <v>Fast Moving</v>
      </c>
      <c r="Z353" s="16" t="str" cm="1">
        <f t="array" ref="Z353">_xlfn.IFS(M353=5, "Highly Satisfied", M353&gt;=4, "Very Satisfied", M353&gt;=3, "Satisfied", M353&gt;=2, "Neutral", M353&lt;2, "Dissatisfied")</f>
        <v>Neutral</v>
      </c>
      <c r="AA353" s="16" t="str">
        <f t="shared" si="59"/>
        <v>High Value</v>
      </c>
      <c r="AB353" s="16" t="str" cm="1">
        <f t="array" ref="AB353">_xlfn.IFS(OR(C353="Zara", C353="Mango"), "Luxury Brand", OR(C353="Gap", C353="Forever21"), "Budget Brand", TRUE, "Mid-Market")</f>
        <v>Mid-Market</v>
      </c>
    </row>
    <row r="354" spans="1:28" x14ac:dyDescent="0.35">
      <c r="A354" t="s">
        <v>405</v>
      </c>
      <c r="B354" t="s">
        <v>40</v>
      </c>
      <c r="C354" t="s">
        <v>30</v>
      </c>
      <c r="D354" t="s">
        <v>15</v>
      </c>
      <c r="E354" t="s">
        <v>53</v>
      </c>
      <c r="F354" t="s">
        <v>26</v>
      </c>
      <c r="G354" s="4">
        <v>163.27000000000001</v>
      </c>
      <c r="H354">
        <v>0</v>
      </c>
      <c r="I354" s="3">
        <v>163.27000000000001</v>
      </c>
      <c r="J354" s="1">
        <v>45770</v>
      </c>
      <c r="K354">
        <v>24</v>
      </c>
      <c r="L354">
        <v>2.5</v>
      </c>
      <c r="M354">
        <f t="shared" si="50"/>
        <v>2.5</v>
      </c>
      <c r="N354" t="b">
        <v>0</v>
      </c>
      <c r="O354" t="s">
        <v>2229</v>
      </c>
      <c r="P354" t="str">
        <f t="shared" si="51"/>
        <v>No Return</v>
      </c>
      <c r="Q354" s="4">
        <f t="shared" si="52"/>
        <v>3918.4800000000005</v>
      </c>
      <c r="R354">
        <f t="shared" si="53"/>
        <v>2025</v>
      </c>
      <c r="S354" s="4" t="str">
        <f t="shared" si="54"/>
        <v>April</v>
      </c>
      <c r="T354" s="17">
        <f t="shared" si="55"/>
        <v>0</v>
      </c>
      <c r="U354" s="17">
        <f t="shared" si="56"/>
        <v>163.27000000000001</v>
      </c>
      <c r="V354" s="16">
        <f t="shared" si="57"/>
        <v>0</v>
      </c>
      <c r="W354" s="16" t="str">
        <f t="shared" si="58"/>
        <v>XS</v>
      </c>
      <c r="X354" s="16" t="str" cm="1">
        <f t="array" ref="X354">_xlfn.IFS(K354 &lt; 10, "Need to Restock", K354 &lt; 20, "Low Stock", K354 &lt; 30, "Stock OK", K354 &gt;= 30, "High Stock")</f>
        <v>Stock OK</v>
      </c>
      <c r="Y354" s="16" t="str" cm="1">
        <f t="array" ref="Y354">_xlfn.IFS(K354 &lt;= 15, "Fast Moving", K354 &lt;= 35, "Moderate Moving", K354 &gt; 35, "Slow Moving")</f>
        <v>Moderate Moving</v>
      </c>
      <c r="Z354" s="16" t="str" cm="1">
        <f t="array" ref="Z354">_xlfn.IFS(M354=5, "Highly Satisfied", M354&gt;=4, "Very Satisfied", M354&gt;=3, "Satisfied", M354&gt;=2, "Neutral", M354&lt;2, "Dissatisfied")</f>
        <v>Neutral</v>
      </c>
      <c r="AA354" s="16" t="str">
        <f t="shared" si="59"/>
        <v>High Value</v>
      </c>
      <c r="AB354" s="16" t="str" cm="1">
        <f t="array" ref="AB354">_xlfn.IFS(OR(C354="Zara", C354="Mango"), "Luxury Brand", OR(C354="Gap", C354="Forever21"), "Budget Brand", TRUE, "Mid-Market")</f>
        <v>Mid-Market</v>
      </c>
    </row>
    <row r="355" spans="1:28" x14ac:dyDescent="0.35">
      <c r="A355" t="s">
        <v>406</v>
      </c>
      <c r="B355" t="s">
        <v>25</v>
      </c>
      <c r="C355" t="s">
        <v>20</v>
      </c>
      <c r="D355" t="s">
        <v>32</v>
      </c>
      <c r="E355" t="s">
        <v>2229</v>
      </c>
      <c r="F355" t="s">
        <v>26</v>
      </c>
      <c r="G355" s="4">
        <v>44.58</v>
      </c>
      <c r="H355">
        <v>0</v>
      </c>
      <c r="I355" s="3">
        <v>44.58</v>
      </c>
      <c r="J355" s="1">
        <v>45875</v>
      </c>
      <c r="K355">
        <v>21</v>
      </c>
      <c r="L355" t="s">
        <v>2229</v>
      </c>
      <c r="M355">
        <f t="shared" si="50"/>
        <v>3</v>
      </c>
      <c r="N355" t="b">
        <v>0</v>
      </c>
      <c r="O355" t="s">
        <v>2229</v>
      </c>
      <c r="P355" t="str">
        <f t="shared" si="51"/>
        <v>No Return</v>
      </c>
      <c r="Q355" s="4">
        <f t="shared" si="52"/>
        <v>936.18</v>
      </c>
      <c r="R355">
        <f t="shared" si="53"/>
        <v>2025</v>
      </c>
      <c r="S355" s="4" t="str">
        <f t="shared" si="54"/>
        <v>August</v>
      </c>
      <c r="T355" s="17">
        <f t="shared" si="55"/>
        <v>0</v>
      </c>
      <c r="U355" s="17">
        <f t="shared" si="56"/>
        <v>44.58</v>
      </c>
      <c r="V355" s="16">
        <f t="shared" si="57"/>
        <v>0</v>
      </c>
      <c r="W355" s="16" t="str">
        <f t="shared" si="58"/>
        <v>No Size</v>
      </c>
      <c r="X355" s="16" t="str" cm="1">
        <f t="array" ref="X355">_xlfn.IFS(K355 &lt; 10, "Need to Restock", K355 &lt; 20, "Low Stock", K355 &lt; 30, "Stock OK", K355 &gt;= 30, "High Stock")</f>
        <v>Stock OK</v>
      </c>
      <c r="Y355" s="16" t="str" cm="1">
        <f t="array" ref="Y355">_xlfn.IFS(K355 &lt;= 15, "Fast Moving", K355 &lt;= 35, "Moderate Moving", K355 &gt; 35, "Slow Moving")</f>
        <v>Moderate Moving</v>
      </c>
      <c r="Z355" s="16" t="str" cm="1">
        <f t="array" ref="Z355">_xlfn.IFS(M355=5, "Highly Satisfied", M355&gt;=4, "Very Satisfied", M355&gt;=3, "Satisfied", M355&gt;=2, "Neutral", M355&lt;2, "Dissatisfied")</f>
        <v>Satisfied</v>
      </c>
      <c r="AA355" s="16" t="str">
        <f t="shared" si="59"/>
        <v>Cheap Value</v>
      </c>
      <c r="AB355" s="16" t="str" cm="1">
        <f t="array" ref="AB355">_xlfn.IFS(OR(C355="Zara", C355="Mango"), "Luxury Brand", OR(C355="Gap", C355="Forever21"), "Budget Brand", TRUE, "Mid-Market")</f>
        <v>Mid-Market</v>
      </c>
    </row>
    <row r="356" spans="1:28" x14ac:dyDescent="0.35">
      <c r="A356" t="s">
        <v>407</v>
      </c>
      <c r="B356" t="s">
        <v>40</v>
      </c>
      <c r="C356" t="s">
        <v>73</v>
      </c>
      <c r="D356" t="s">
        <v>60</v>
      </c>
      <c r="E356" t="s">
        <v>22</v>
      </c>
      <c r="F356" t="s">
        <v>17</v>
      </c>
      <c r="G356" s="4">
        <v>166.53</v>
      </c>
      <c r="H356">
        <v>0</v>
      </c>
      <c r="I356" s="3">
        <v>166.53</v>
      </c>
      <c r="J356" s="1">
        <v>45875</v>
      </c>
      <c r="K356">
        <v>28</v>
      </c>
      <c r="L356">
        <v>1.7</v>
      </c>
      <c r="M356">
        <f t="shared" si="50"/>
        <v>1.7</v>
      </c>
      <c r="N356" t="b">
        <v>0</v>
      </c>
      <c r="O356" t="s">
        <v>2229</v>
      </c>
      <c r="P356" t="str">
        <f t="shared" si="51"/>
        <v>No Return</v>
      </c>
      <c r="Q356" s="4">
        <f t="shared" si="52"/>
        <v>4662.84</v>
      </c>
      <c r="R356">
        <f t="shared" si="53"/>
        <v>2025</v>
      </c>
      <c r="S356" s="4" t="str">
        <f t="shared" si="54"/>
        <v>August</v>
      </c>
      <c r="T356" s="17">
        <f t="shared" si="55"/>
        <v>0</v>
      </c>
      <c r="U356" s="17">
        <f t="shared" si="56"/>
        <v>166.53</v>
      </c>
      <c r="V356" s="16">
        <f t="shared" si="57"/>
        <v>0</v>
      </c>
      <c r="W356" s="16" t="str">
        <f t="shared" si="58"/>
        <v>L</v>
      </c>
      <c r="X356" s="16" t="str" cm="1">
        <f t="array" ref="X356">_xlfn.IFS(K356 &lt; 10, "Need to Restock", K356 &lt; 20, "Low Stock", K356 &lt; 30, "Stock OK", K356 &gt;= 30, "High Stock")</f>
        <v>Stock OK</v>
      </c>
      <c r="Y356" s="16" t="str" cm="1">
        <f t="array" ref="Y356">_xlfn.IFS(K356 &lt;= 15, "Fast Moving", K356 &lt;= 35, "Moderate Moving", K356 &gt; 35, "Slow Moving")</f>
        <v>Moderate Moving</v>
      </c>
      <c r="Z356" s="16" t="str" cm="1">
        <f t="array" ref="Z356">_xlfn.IFS(M356=5, "Highly Satisfied", M356&gt;=4, "Very Satisfied", M356&gt;=3, "Satisfied", M356&gt;=2, "Neutral", M356&lt;2, "Dissatisfied")</f>
        <v>Dissatisfied</v>
      </c>
      <c r="AA356" s="16" t="str">
        <f t="shared" si="59"/>
        <v>High Value</v>
      </c>
      <c r="AB356" s="16" t="str" cm="1">
        <f t="array" ref="AB356">_xlfn.IFS(OR(C356="Zara", C356="Mango"), "Luxury Brand", OR(C356="Gap", C356="Forever21"), "Budget Brand", TRUE, "Mid-Market")</f>
        <v>Budget Brand</v>
      </c>
    </row>
    <row r="357" spans="1:28" x14ac:dyDescent="0.35">
      <c r="A357" t="s">
        <v>408</v>
      </c>
      <c r="B357" t="s">
        <v>28</v>
      </c>
      <c r="C357" t="s">
        <v>30</v>
      </c>
      <c r="D357" t="s">
        <v>60</v>
      </c>
      <c r="E357" t="s">
        <v>16</v>
      </c>
      <c r="F357" t="s">
        <v>23</v>
      </c>
      <c r="G357" s="4">
        <v>144.61000000000001</v>
      </c>
      <c r="H357">
        <v>0</v>
      </c>
      <c r="I357" s="3">
        <v>144.61000000000001</v>
      </c>
      <c r="J357" s="1">
        <v>45875</v>
      </c>
      <c r="K357">
        <v>21</v>
      </c>
      <c r="L357">
        <v>2.5</v>
      </c>
      <c r="M357">
        <f t="shared" si="50"/>
        <v>2.5</v>
      </c>
      <c r="N357" t="b">
        <v>0</v>
      </c>
      <c r="O357" t="s">
        <v>2229</v>
      </c>
      <c r="P357" t="str">
        <f t="shared" si="51"/>
        <v>No Return</v>
      </c>
      <c r="Q357" s="4">
        <f t="shared" si="52"/>
        <v>3036.8100000000004</v>
      </c>
      <c r="R357">
        <f t="shared" si="53"/>
        <v>2025</v>
      </c>
      <c r="S357" s="4" t="str">
        <f t="shared" si="54"/>
        <v>August</v>
      </c>
      <c r="T357" s="17">
        <f t="shared" si="55"/>
        <v>0</v>
      </c>
      <c r="U357" s="17">
        <f t="shared" si="56"/>
        <v>144.61000000000001</v>
      </c>
      <c r="V357" s="16">
        <f t="shared" si="57"/>
        <v>0</v>
      </c>
      <c r="W357" s="16" t="str">
        <f t="shared" si="58"/>
        <v>XL</v>
      </c>
      <c r="X357" s="16" t="str" cm="1">
        <f t="array" ref="X357">_xlfn.IFS(K357 &lt; 10, "Need to Restock", K357 &lt; 20, "Low Stock", K357 &lt; 30, "Stock OK", K357 &gt;= 30, "High Stock")</f>
        <v>Stock OK</v>
      </c>
      <c r="Y357" s="16" t="str" cm="1">
        <f t="array" ref="Y357">_xlfn.IFS(K357 &lt;= 15, "Fast Moving", K357 &lt;= 35, "Moderate Moving", K357 &gt; 35, "Slow Moving")</f>
        <v>Moderate Moving</v>
      </c>
      <c r="Z357" s="16" t="str" cm="1">
        <f t="array" ref="Z357">_xlfn.IFS(M357=5, "Highly Satisfied", M357&gt;=4, "Very Satisfied", M357&gt;=3, "Satisfied", M357&gt;=2, "Neutral", M357&lt;2, "Dissatisfied")</f>
        <v>Neutral</v>
      </c>
      <c r="AA357" s="16" t="str">
        <f t="shared" si="59"/>
        <v>High Value</v>
      </c>
      <c r="AB357" s="16" t="str" cm="1">
        <f t="array" ref="AB357">_xlfn.IFS(OR(C357="Zara", C357="Mango"), "Luxury Brand", OR(C357="Gap", C357="Forever21"), "Budget Brand", TRUE, "Mid-Market")</f>
        <v>Mid-Market</v>
      </c>
    </row>
    <row r="358" spans="1:28" x14ac:dyDescent="0.35">
      <c r="A358" t="s">
        <v>409</v>
      </c>
      <c r="B358" t="s">
        <v>25</v>
      </c>
      <c r="C358" t="s">
        <v>41</v>
      </c>
      <c r="D358" t="s">
        <v>32</v>
      </c>
      <c r="E358" t="s">
        <v>2229</v>
      </c>
      <c r="F358" t="s">
        <v>62</v>
      </c>
      <c r="G358" s="4">
        <v>31</v>
      </c>
      <c r="H358">
        <v>0</v>
      </c>
      <c r="I358" s="3">
        <v>31</v>
      </c>
      <c r="J358" s="1">
        <v>45875</v>
      </c>
      <c r="K358">
        <v>29</v>
      </c>
      <c r="L358">
        <v>1.9</v>
      </c>
      <c r="M358">
        <f t="shared" si="50"/>
        <v>1.9</v>
      </c>
      <c r="N358" t="b">
        <v>0</v>
      </c>
      <c r="O358" t="s">
        <v>2229</v>
      </c>
      <c r="P358" t="str">
        <f t="shared" si="51"/>
        <v>No Return</v>
      </c>
      <c r="Q358" s="4">
        <f t="shared" si="52"/>
        <v>899</v>
      </c>
      <c r="R358">
        <f t="shared" si="53"/>
        <v>2025</v>
      </c>
      <c r="S358" s="4" t="str">
        <f t="shared" si="54"/>
        <v>August</v>
      </c>
      <c r="T358" s="17">
        <f t="shared" si="55"/>
        <v>0</v>
      </c>
      <c r="U358" s="17">
        <f t="shared" si="56"/>
        <v>31</v>
      </c>
      <c r="V358" s="16">
        <f t="shared" si="57"/>
        <v>0</v>
      </c>
      <c r="W358" s="16" t="str">
        <f t="shared" si="58"/>
        <v>No Size</v>
      </c>
      <c r="X358" s="16" t="str" cm="1">
        <f t="array" ref="X358">_xlfn.IFS(K358 &lt; 10, "Need to Restock", K358 &lt; 20, "Low Stock", K358 &lt; 30, "Stock OK", K358 &gt;= 30, "High Stock")</f>
        <v>Stock OK</v>
      </c>
      <c r="Y358" s="16" t="str" cm="1">
        <f t="array" ref="Y358">_xlfn.IFS(K358 &lt;= 15, "Fast Moving", K358 &lt;= 35, "Moderate Moving", K358 &gt; 35, "Slow Moving")</f>
        <v>Moderate Moving</v>
      </c>
      <c r="Z358" s="16" t="str" cm="1">
        <f t="array" ref="Z358">_xlfn.IFS(M358=5, "Highly Satisfied", M358&gt;=4, "Very Satisfied", M358&gt;=3, "Satisfied", M358&gt;=2, "Neutral", M358&lt;2, "Dissatisfied")</f>
        <v>Dissatisfied</v>
      </c>
      <c r="AA358" s="16" t="str">
        <f t="shared" si="59"/>
        <v>Cheap Value</v>
      </c>
      <c r="AB358" s="16" t="str" cm="1">
        <f t="array" ref="AB358">_xlfn.IFS(OR(C358="Zara", C358="Mango"), "Luxury Brand", OR(C358="Gap", C358="Forever21"), "Budget Brand", TRUE, "Mid-Market")</f>
        <v>Luxury Brand</v>
      </c>
    </row>
    <row r="359" spans="1:28" x14ac:dyDescent="0.35">
      <c r="A359" t="s">
        <v>410</v>
      </c>
      <c r="B359" t="s">
        <v>25</v>
      </c>
      <c r="C359" t="s">
        <v>73</v>
      </c>
      <c r="D359" t="s">
        <v>21</v>
      </c>
      <c r="E359" t="s">
        <v>2229</v>
      </c>
      <c r="F359" t="s">
        <v>23</v>
      </c>
      <c r="G359" s="4">
        <v>68.569999999999993</v>
      </c>
      <c r="H359">
        <v>29.4</v>
      </c>
      <c r="I359" s="3">
        <v>48.41</v>
      </c>
      <c r="J359" s="1">
        <v>45875</v>
      </c>
      <c r="K359">
        <v>4</v>
      </c>
      <c r="L359">
        <v>3.5</v>
      </c>
      <c r="M359">
        <f t="shared" si="50"/>
        <v>3.5</v>
      </c>
      <c r="N359" t="b">
        <v>0</v>
      </c>
      <c r="O359" t="s">
        <v>2229</v>
      </c>
      <c r="P359" t="str">
        <f t="shared" si="51"/>
        <v>No Return</v>
      </c>
      <c r="Q359" s="4">
        <f t="shared" si="52"/>
        <v>193.64167999999998</v>
      </c>
      <c r="R359">
        <f t="shared" si="53"/>
        <v>2025</v>
      </c>
      <c r="S359" s="4" t="str">
        <f t="shared" si="54"/>
        <v>August</v>
      </c>
      <c r="T359" s="17">
        <f t="shared" si="55"/>
        <v>20.159579999999998</v>
      </c>
      <c r="U359" s="17">
        <f t="shared" si="56"/>
        <v>48.410419999999995</v>
      </c>
      <c r="V359" s="16">
        <f t="shared" si="57"/>
        <v>0</v>
      </c>
      <c r="W359" s="16" t="str">
        <f t="shared" si="58"/>
        <v>No Size</v>
      </c>
      <c r="X359" s="16" t="str" cm="1">
        <f t="array" ref="X359">_xlfn.IFS(K359 &lt; 10, "Need to Restock", K359 &lt; 20, "Low Stock", K359 &lt; 30, "Stock OK", K359 &gt;= 30, "High Stock")</f>
        <v>Need to Restock</v>
      </c>
      <c r="Y359" s="16" t="str" cm="1">
        <f t="array" ref="Y359">_xlfn.IFS(K359 &lt;= 15, "Fast Moving", K359 &lt;= 35, "Moderate Moving", K359 &gt; 35, "Slow Moving")</f>
        <v>Fast Moving</v>
      </c>
      <c r="Z359" s="16" t="str" cm="1">
        <f t="array" ref="Z359">_xlfn.IFS(M359=5, "Highly Satisfied", M359&gt;=4, "Very Satisfied", M359&gt;=3, "Satisfied", M359&gt;=2, "Neutral", M359&lt;2, "Dissatisfied")</f>
        <v>Satisfied</v>
      </c>
      <c r="AA359" s="16" t="str">
        <f t="shared" si="59"/>
        <v>Cheap Value</v>
      </c>
      <c r="AB359" s="16" t="str" cm="1">
        <f t="array" ref="AB359">_xlfn.IFS(OR(C359="Zara", C359="Mango"), "Luxury Brand", OR(C359="Gap", C359="Forever21"), "Budget Brand", TRUE, "Mid-Market")</f>
        <v>Budget Brand</v>
      </c>
    </row>
    <row r="360" spans="1:28" x14ac:dyDescent="0.35">
      <c r="A360" t="s">
        <v>411</v>
      </c>
      <c r="B360" t="s">
        <v>40</v>
      </c>
      <c r="C360" t="s">
        <v>73</v>
      </c>
      <c r="D360" t="s">
        <v>60</v>
      </c>
      <c r="E360" t="s">
        <v>22</v>
      </c>
      <c r="F360" t="s">
        <v>17</v>
      </c>
      <c r="G360" s="4">
        <v>73.040000000000006</v>
      </c>
      <c r="H360">
        <v>56.5</v>
      </c>
      <c r="I360" s="3">
        <v>31.77</v>
      </c>
      <c r="J360" s="1">
        <v>45875</v>
      </c>
      <c r="K360">
        <v>15</v>
      </c>
      <c r="L360">
        <v>3</v>
      </c>
      <c r="M360">
        <f t="shared" si="50"/>
        <v>3</v>
      </c>
      <c r="N360" t="b">
        <v>1</v>
      </c>
      <c r="O360" t="s">
        <v>113</v>
      </c>
      <c r="P360" t="str">
        <f t="shared" si="51"/>
        <v>Changed Mind</v>
      </c>
      <c r="Q360" s="4">
        <f t="shared" si="52"/>
        <v>476.58600000000013</v>
      </c>
      <c r="R360">
        <f t="shared" si="53"/>
        <v>2025</v>
      </c>
      <c r="S360" s="4" t="str">
        <f t="shared" si="54"/>
        <v>August</v>
      </c>
      <c r="T360" s="17">
        <f t="shared" si="55"/>
        <v>41.267600000000002</v>
      </c>
      <c r="U360" s="17">
        <f t="shared" si="56"/>
        <v>31.772400000000008</v>
      </c>
      <c r="V360" s="16">
        <f t="shared" si="57"/>
        <v>1</v>
      </c>
      <c r="W360" s="16" t="str">
        <f t="shared" si="58"/>
        <v>L</v>
      </c>
      <c r="X360" s="16" t="str" cm="1">
        <f t="array" ref="X360">_xlfn.IFS(K360 &lt; 10, "Need to Restock", K360 &lt; 20, "Low Stock", K360 &lt; 30, "Stock OK", K360 &gt;= 30, "High Stock")</f>
        <v>Low Stock</v>
      </c>
      <c r="Y360" s="16" t="str" cm="1">
        <f t="array" ref="Y360">_xlfn.IFS(K360 &lt;= 15, "Fast Moving", K360 &lt;= 35, "Moderate Moving", K360 &gt; 35, "Slow Moving")</f>
        <v>Fast Moving</v>
      </c>
      <c r="Z360" s="16" t="str" cm="1">
        <f t="array" ref="Z360">_xlfn.IFS(M360=5, "Highly Satisfied", M360&gt;=4, "Very Satisfied", M360&gt;=3, "Satisfied", M360&gt;=2, "Neutral", M360&lt;2, "Dissatisfied")</f>
        <v>Satisfied</v>
      </c>
      <c r="AA360" s="16" t="str">
        <f t="shared" si="59"/>
        <v>Cheap Value</v>
      </c>
      <c r="AB360" s="16" t="str" cm="1">
        <f t="array" ref="AB360">_xlfn.IFS(OR(C360="Zara", C360="Mango"), "Luxury Brand", OR(C360="Gap", C360="Forever21"), "Budget Brand", TRUE, "Mid-Market")</f>
        <v>Budget Brand</v>
      </c>
    </row>
    <row r="361" spans="1:28" x14ac:dyDescent="0.35">
      <c r="A361" t="s">
        <v>412</v>
      </c>
      <c r="B361" t="s">
        <v>19</v>
      </c>
      <c r="C361" t="s">
        <v>46</v>
      </c>
      <c r="D361" t="s">
        <v>15</v>
      </c>
      <c r="E361" t="s">
        <v>22</v>
      </c>
      <c r="F361" t="s">
        <v>64</v>
      </c>
      <c r="G361" s="4">
        <v>95.19</v>
      </c>
      <c r="H361">
        <v>0</v>
      </c>
      <c r="I361" s="3">
        <v>95.19</v>
      </c>
      <c r="J361" s="1">
        <v>45697</v>
      </c>
      <c r="K361">
        <v>13</v>
      </c>
      <c r="L361">
        <v>4.0999999999999996</v>
      </c>
      <c r="M361">
        <f t="shared" si="50"/>
        <v>4.0999999999999996</v>
      </c>
      <c r="N361" t="b">
        <v>0</v>
      </c>
      <c r="O361" t="s">
        <v>2229</v>
      </c>
      <c r="P361" t="str">
        <f t="shared" si="51"/>
        <v>No Return</v>
      </c>
      <c r="Q361" s="4">
        <f t="shared" si="52"/>
        <v>1237.47</v>
      </c>
      <c r="R361">
        <f t="shared" si="53"/>
        <v>2025</v>
      </c>
      <c r="S361" s="4" t="str">
        <f t="shared" si="54"/>
        <v>February</v>
      </c>
      <c r="T361" s="17">
        <f t="shared" si="55"/>
        <v>0</v>
      </c>
      <c r="U361" s="17">
        <f t="shared" si="56"/>
        <v>95.19</v>
      </c>
      <c r="V361" s="16">
        <f t="shared" si="57"/>
        <v>0</v>
      </c>
      <c r="W361" s="16" t="str">
        <f t="shared" si="58"/>
        <v>L</v>
      </c>
      <c r="X361" s="16" t="str" cm="1">
        <f t="array" ref="X361">_xlfn.IFS(K361 &lt; 10, "Need to Restock", K361 &lt; 20, "Low Stock", K361 &lt; 30, "Stock OK", K361 &gt;= 30, "High Stock")</f>
        <v>Low Stock</v>
      </c>
      <c r="Y361" s="16" t="str" cm="1">
        <f t="array" ref="Y361">_xlfn.IFS(K361 &lt;= 15, "Fast Moving", K361 &lt;= 35, "Moderate Moving", K361 &gt; 35, "Slow Moving")</f>
        <v>Fast Moving</v>
      </c>
      <c r="Z361" s="16" t="str" cm="1">
        <f t="array" ref="Z361">_xlfn.IFS(M361=5, "Highly Satisfied", M361&gt;=4, "Very Satisfied", M361&gt;=3, "Satisfied", M361&gt;=2, "Neutral", M361&lt;2, "Dissatisfied")</f>
        <v>Very Satisfied</v>
      </c>
      <c r="AA361" s="16" t="str">
        <f t="shared" si="59"/>
        <v>High Value</v>
      </c>
      <c r="AB361" s="16" t="str" cm="1">
        <f t="array" ref="AB361">_xlfn.IFS(OR(C361="Zara", C361="Mango"), "Luxury Brand", OR(C361="Gap", C361="Forever21"), "Budget Brand", TRUE, "Mid-Market")</f>
        <v>Mid-Market</v>
      </c>
    </row>
    <row r="362" spans="1:28" x14ac:dyDescent="0.35">
      <c r="A362" t="s">
        <v>413</v>
      </c>
      <c r="B362" t="s">
        <v>19</v>
      </c>
      <c r="C362" t="s">
        <v>59</v>
      </c>
      <c r="D362" t="s">
        <v>21</v>
      </c>
      <c r="E362" t="s">
        <v>53</v>
      </c>
      <c r="F362" t="s">
        <v>64</v>
      </c>
      <c r="G362" s="4">
        <v>104.94</v>
      </c>
      <c r="H362">
        <v>0</v>
      </c>
      <c r="I362" s="3">
        <v>104.94</v>
      </c>
      <c r="J362" s="1">
        <v>45875</v>
      </c>
      <c r="K362">
        <v>42</v>
      </c>
      <c r="L362">
        <v>2</v>
      </c>
      <c r="M362">
        <f t="shared" si="50"/>
        <v>2</v>
      </c>
      <c r="N362" t="b">
        <v>0</v>
      </c>
      <c r="O362" t="s">
        <v>2229</v>
      </c>
      <c r="P362" t="str">
        <f t="shared" si="51"/>
        <v>No Return</v>
      </c>
      <c r="Q362" s="4">
        <f t="shared" si="52"/>
        <v>4407.4799999999996</v>
      </c>
      <c r="R362">
        <f t="shared" si="53"/>
        <v>2025</v>
      </c>
      <c r="S362" s="4" t="str">
        <f t="shared" si="54"/>
        <v>August</v>
      </c>
      <c r="T362" s="17">
        <f t="shared" si="55"/>
        <v>0</v>
      </c>
      <c r="U362" s="17">
        <f t="shared" si="56"/>
        <v>104.94</v>
      </c>
      <c r="V362" s="16">
        <f t="shared" si="57"/>
        <v>0</v>
      </c>
      <c r="W362" s="16" t="str">
        <f t="shared" si="58"/>
        <v>XS</v>
      </c>
      <c r="X362" s="16" t="str" cm="1">
        <f t="array" ref="X362">_xlfn.IFS(K362 &lt; 10, "Need to Restock", K362 &lt; 20, "Low Stock", K362 &lt; 30, "Stock OK", K362 &gt;= 30, "High Stock")</f>
        <v>High Stock</v>
      </c>
      <c r="Y362" s="16" t="str" cm="1">
        <f t="array" ref="Y362">_xlfn.IFS(K362 &lt;= 15, "Fast Moving", K362 &lt;= 35, "Moderate Moving", K362 &gt; 35, "Slow Moving")</f>
        <v>Slow Moving</v>
      </c>
      <c r="Z362" s="16" t="str" cm="1">
        <f t="array" ref="Z362">_xlfn.IFS(M362=5, "Highly Satisfied", M362&gt;=4, "Very Satisfied", M362&gt;=3, "Satisfied", M362&gt;=2, "Neutral", M362&lt;2, "Dissatisfied")</f>
        <v>Neutral</v>
      </c>
      <c r="AA362" s="16" t="str">
        <f t="shared" si="59"/>
        <v>High Value</v>
      </c>
      <c r="AB362" s="16" t="str" cm="1">
        <f t="array" ref="AB362">_xlfn.IFS(OR(C362="Zara", C362="Mango"), "Luxury Brand", OR(C362="Gap", C362="Forever21"), "Budget Brand", TRUE, "Mid-Market")</f>
        <v>Budget Brand</v>
      </c>
    </row>
    <row r="363" spans="1:28" x14ac:dyDescent="0.35">
      <c r="A363" t="s">
        <v>414</v>
      </c>
      <c r="B363" t="s">
        <v>36</v>
      </c>
      <c r="C363" t="s">
        <v>59</v>
      </c>
      <c r="D363" t="s">
        <v>15</v>
      </c>
      <c r="E363" t="s">
        <v>47</v>
      </c>
      <c r="F363" t="s">
        <v>54</v>
      </c>
      <c r="G363" s="4">
        <v>97.29</v>
      </c>
      <c r="H363">
        <v>0</v>
      </c>
      <c r="I363" s="3">
        <v>97.29</v>
      </c>
      <c r="J363" s="1">
        <v>45867</v>
      </c>
      <c r="K363">
        <v>42</v>
      </c>
      <c r="L363">
        <v>4.5</v>
      </c>
      <c r="M363">
        <f t="shared" si="50"/>
        <v>4.5</v>
      </c>
      <c r="N363" t="b">
        <v>0</v>
      </c>
      <c r="O363" t="s">
        <v>2229</v>
      </c>
      <c r="P363" t="str">
        <f t="shared" si="51"/>
        <v>No Return</v>
      </c>
      <c r="Q363" s="4">
        <f t="shared" si="52"/>
        <v>4086.1800000000003</v>
      </c>
      <c r="R363">
        <f t="shared" si="53"/>
        <v>2025</v>
      </c>
      <c r="S363" s="4" t="str">
        <f t="shared" si="54"/>
        <v>July</v>
      </c>
      <c r="T363" s="17">
        <f t="shared" si="55"/>
        <v>0</v>
      </c>
      <c r="U363" s="17">
        <f t="shared" si="56"/>
        <v>97.29</v>
      </c>
      <c r="V363" s="16">
        <f t="shared" si="57"/>
        <v>0</v>
      </c>
      <c r="W363" s="16" t="str">
        <f t="shared" si="58"/>
        <v>XXL</v>
      </c>
      <c r="X363" s="16" t="str" cm="1">
        <f t="array" ref="X363">_xlfn.IFS(K363 &lt; 10, "Need to Restock", K363 &lt; 20, "Low Stock", K363 &lt; 30, "Stock OK", K363 &gt;= 30, "High Stock")</f>
        <v>High Stock</v>
      </c>
      <c r="Y363" s="16" t="str" cm="1">
        <f t="array" ref="Y363">_xlfn.IFS(K363 &lt;= 15, "Fast Moving", K363 &lt;= 35, "Moderate Moving", K363 &gt; 35, "Slow Moving")</f>
        <v>Slow Moving</v>
      </c>
      <c r="Z363" s="16" t="str" cm="1">
        <f t="array" ref="Z363">_xlfn.IFS(M363=5, "Highly Satisfied", M363&gt;=4, "Very Satisfied", M363&gt;=3, "Satisfied", M363&gt;=2, "Neutral", M363&lt;2, "Dissatisfied")</f>
        <v>Very Satisfied</v>
      </c>
      <c r="AA363" s="16" t="str">
        <f t="shared" si="59"/>
        <v>High Value</v>
      </c>
      <c r="AB363" s="16" t="str" cm="1">
        <f t="array" ref="AB363">_xlfn.IFS(OR(C363="Zara", C363="Mango"), "Luxury Brand", OR(C363="Gap", C363="Forever21"), "Budget Brand", TRUE, "Mid-Market")</f>
        <v>Budget Brand</v>
      </c>
    </row>
    <row r="364" spans="1:28" x14ac:dyDescent="0.35">
      <c r="A364" t="s">
        <v>415</v>
      </c>
      <c r="B364" t="s">
        <v>28</v>
      </c>
      <c r="C364" t="s">
        <v>41</v>
      </c>
      <c r="D364" t="s">
        <v>21</v>
      </c>
      <c r="E364" t="s">
        <v>22</v>
      </c>
      <c r="F364" t="s">
        <v>33</v>
      </c>
      <c r="G364" s="4">
        <v>83.05</v>
      </c>
      <c r="H364">
        <v>39.799999999999997</v>
      </c>
      <c r="I364" s="3">
        <v>50</v>
      </c>
      <c r="J364" s="1">
        <v>45875</v>
      </c>
      <c r="K364">
        <v>5</v>
      </c>
      <c r="L364">
        <v>3.4</v>
      </c>
      <c r="M364">
        <f t="shared" si="50"/>
        <v>3.4</v>
      </c>
      <c r="N364" t="b">
        <v>0</v>
      </c>
      <c r="O364" t="s">
        <v>2229</v>
      </c>
      <c r="P364" t="str">
        <f t="shared" si="51"/>
        <v>No Return</v>
      </c>
      <c r="Q364" s="4">
        <f t="shared" si="52"/>
        <v>249.98050000000003</v>
      </c>
      <c r="R364">
        <f t="shared" si="53"/>
        <v>2025</v>
      </c>
      <c r="S364" s="4" t="str">
        <f t="shared" si="54"/>
        <v>August</v>
      </c>
      <c r="T364" s="17">
        <f t="shared" si="55"/>
        <v>33.053899999999999</v>
      </c>
      <c r="U364" s="17">
        <f t="shared" si="56"/>
        <v>49.996100000000006</v>
      </c>
      <c r="V364" s="16">
        <f t="shared" si="57"/>
        <v>0</v>
      </c>
      <c r="W364" s="16" t="str">
        <f t="shared" si="58"/>
        <v>L</v>
      </c>
      <c r="X364" s="16" t="str" cm="1">
        <f t="array" ref="X364">_xlfn.IFS(K364 &lt; 10, "Need to Restock", K364 &lt; 20, "Low Stock", K364 &lt; 30, "Stock OK", K364 &gt;= 30, "High Stock")</f>
        <v>Need to Restock</v>
      </c>
      <c r="Y364" s="16" t="str" cm="1">
        <f t="array" ref="Y364">_xlfn.IFS(K364 &lt;= 15, "Fast Moving", K364 &lt;= 35, "Moderate Moving", K364 &gt; 35, "Slow Moving")</f>
        <v>Fast Moving</v>
      </c>
      <c r="Z364" s="16" t="str" cm="1">
        <f t="array" ref="Z364">_xlfn.IFS(M364=5, "Highly Satisfied", M364&gt;=4, "Very Satisfied", M364&gt;=3, "Satisfied", M364&gt;=2, "Neutral", M364&lt;2, "Dissatisfied")</f>
        <v>Satisfied</v>
      </c>
      <c r="AA364" s="16" t="str">
        <f t="shared" si="59"/>
        <v>Cheap Value</v>
      </c>
      <c r="AB364" s="16" t="str" cm="1">
        <f t="array" ref="AB364">_xlfn.IFS(OR(C364="Zara", C364="Mango"), "Luxury Brand", OR(C364="Gap", C364="Forever21"), "Budget Brand", TRUE, "Mid-Market")</f>
        <v>Luxury Brand</v>
      </c>
    </row>
    <row r="365" spans="1:28" x14ac:dyDescent="0.35">
      <c r="A365" t="s">
        <v>416</v>
      </c>
      <c r="B365" t="s">
        <v>13</v>
      </c>
      <c r="C365" t="s">
        <v>20</v>
      </c>
      <c r="D365" t="s">
        <v>32</v>
      </c>
      <c r="E365" t="s">
        <v>37</v>
      </c>
      <c r="F365" t="s">
        <v>54</v>
      </c>
      <c r="G365" s="4">
        <v>86.13</v>
      </c>
      <c r="H365">
        <v>0</v>
      </c>
      <c r="I365" s="3">
        <v>86.13</v>
      </c>
      <c r="J365" s="1">
        <v>45875</v>
      </c>
      <c r="K365">
        <v>28</v>
      </c>
      <c r="L365">
        <v>2.7</v>
      </c>
      <c r="M365">
        <f t="shared" si="50"/>
        <v>2.7</v>
      </c>
      <c r="N365" t="b">
        <v>0</v>
      </c>
      <c r="O365" t="s">
        <v>2229</v>
      </c>
      <c r="P365" t="str">
        <f t="shared" si="51"/>
        <v>No Return</v>
      </c>
      <c r="Q365" s="4">
        <f t="shared" si="52"/>
        <v>2411.64</v>
      </c>
      <c r="R365">
        <f t="shared" si="53"/>
        <v>2025</v>
      </c>
      <c r="S365" s="4" t="str">
        <f t="shared" si="54"/>
        <v>August</v>
      </c>
      <c r="T365" s="17">
        <f t="shared" si="55"/>
        <v>0</v>
      </c>
      <c r="U365" s="17">
        <f t="shared" si="56"/>
        <v>86.13</v>
      </c>
      <c r="V365" s="16">
        <f t="shared" si="57"/>
        <v>0</v>
      </c>
      <c r="W365" s="16" t="str">
        <f t="shared" si="58"/>
        <v>S</v>
      </c>
      <c r="X365" s="16" t="str" cm="1">
        <f t="array" ref="X365">_xlfn.IFS(K365 &lt; 10, "Need to Restock", K365 &lt; 20, "Low Stock", K365 &lt; 30, "Stock OK", K365 &gt;= 30, "High Stock")</f>
        <v>Stock OK</v>
      </c>
      <c r="Y365" s="16" t="str" cm="1">
        <f t="array" ref="Y365">_xlfn.IFS(K365 &lt;= 15, "Fast Moving", K365 &lt;= 35, "Moderate Moving", K365 &gt; 35, "Slow Moving")</f>
        <v>Moderate Moving</v>
      </c>
      <c r="Z365" s="16" t="str" cm="1">
        <f t="array" ref="Z365">_xlfn.IFS(M365=5, "Highly Satisfied", M365&gt;=4, "Very Satisfied", M365&gt;=3, "Satisfied", M365&gt;=2, "Neutral", M365&lt;2, "Dissatisfied")</f>
        <v>Neutral</v>
      </c>
      <c r="AA365" s="16" t="str">
        <f t="shared" si="59"/>
        <v>High Value</v>
      </c>
      <c r="AB365" s="16" t="str" cm="1">
        <f t="array" ref="AB365">_xlfn.IFS(OR(C365="Zara", C365="Mango"), "Luxury Brand", OR(C365="Gap", C365="Forever21"), "Budget Brand", TRUE, "Mid-Market")</f>
        <v>Mid-Market</v>
      </c>
    </row>
    <row r="366" spans="1:28" x14ac:dyDescent="0.35">
      <c r="A366" t="s">
        <v>417</v>
      </c>
      <c r="B366" t="s">
        <v>36</v>
      </c>
      <c r="C366" t="s">
        <v>30</v>
      </c>
      <c r="D366" t="s">
        <v>60</v>
      </c>
      <c r="E366" t="s">
        <v>37</v>
      </c>
      <c r="F366" t="s">
        <v>33</v>
      </c>
      <c r="G366" s="4">
        <v>104.13</v>
      </c>
      <c r="H366">
        <v>28.7</v>
      </c>
      <c r="I366" s="3">
        <v>74.239999999999995</v>
      </c>
      <c r="J366" s="1">
        <v>45875</v>
      </c>
      <c r="K366">
        <v>23</v>
      </c>
      <c r="L366">
        <v>3.1</v>
      </c>
      <c r="M366">
        <f t="shared" si="50"/>
        <v>3.1</v>
      </c>
      <c r="N366" t="b">
        <v>0</v>
      </c>
      <c r="O366" t="s">
        <v>2229</v>
      </c>
      <c r="P366" t="str">
        <f t="shared" si="51"/>
        <v>No Return</v>
      </c>
      <c r="Q366" s="4">
        <f t="shared" si="52"/>
        <v>1707.62787</v>
      </c>
      <c r="R366">
        <f t="shared" si="53"/>
        <v>2025</v>
      </c>
      <c r="S366" s="4" t="str">
        <f t="shared" si="54"/>
        <v>August</v>
      </c>
      <c r="T366" s="17">
        <f t="shared" si="55"/>
        <v>29.885309999999997</v>
      </c>
      <c r="U366" s="17">
        <f t="shared" si="56"/>
        <v>74.244690000000006</v>
      </c>
      <c r="V366" s="16">
        <f t="shared" si="57"/>
        <v>0</v>
      </c>
      <c r="W366" s="16" t="str">
        <f t="shared" si="58"/>
        <v>S</v>
      </c>
      <c r="X366" s="16" t="str" cm="1">
        <f t="array" ref="X366">_xlfn.IFS(K366 &lt; 10, "Need to Restock", K366 &lt; 20, "Low Stock", K366 &lt; 30, "Stock OK", K366 &gt;= 30, "High Stock")</f>
        <v>Stock OK</v>
      </c>
      <c r="Y366" s="16" t="str" cm="1">
        <f t="array" ref="Y366">_xlfn.IFS(K366 &lt;= 15, "Fast Moving", K366 &lt;= 35, "Moderate Moving", K366 &gt; 35, "Slow Moving")</f>
        <v>Moderate Moving</v>
      </c>
      <c r="Z366" s="16" t="str" cm="1">
        <f t="array" ref="Z366">_xlfn.IFS(M366=5, "Highly Satisfied", M366&gt;=4, "Very Satisfied", M366&gt;=3, "Satisfied", M366&gt;=2, "Neutral", M366&lt;2, "Dissatisfied")</f>
        <v>Satisfied</v>
      </c>
      <c r="AA366" s="16" t="str">
        <f t="shared" si="59"/>
        <v>Cheap Value</v>
      </c>
      <c r="AB366" s="16" t="str" cm="1">
        <f t="array" ref="AB366">_xlfn.IFS(OR(C366="Zara", C366="Mango"), "Luxury Brand", OR(C366="Gap", C366="Forever21"), "Budget Brand", TRUE, "Mid-Market")</f>
        <v>Mid-Market</v>
      </c>
    </row>
    <row r="367" spans="1:28" x14ac:dyDescent="0.35">
      <c r="A367" t="s">
        <v>418</v>
      </c>
      <c r="B367" t="s">
        <v>25</v>
      </c>
      <c r="C367" t="s">
        <v>20</v>
      </c>
      <c r="D367" t="s">
        <v>32</v>
      </c>
      <c r="E367" t="s">
        <v>2229</v>
      </c>
      <c r="F367" t="s">
        <v>44</v>
      </c>
      <c r="G367" s="4">
        <v>41.7</v>
      </c>
      <c r="H367">
        <v>0</v>
      </c>
      <c r="I367" s="3">
        <v>41.7</v>
      </c>
      <c r="J367" s="1">
        <v>45875</v>
      </c>
      <c r="K367">
        <v>18</v>
      </c>
      <c r="L367">
        <v>3.2</v>
      </c>
      <c r="M367">
        <f t="shared" si="50"/>
        <v>3.2</v>
      </c>
      <c r="N367" t="b">
        <v>0</v>
      </c>
      <c r="O367" t="s">
        <v>2229</v>
      </c>
      <c r="P367" t="str">
        <f t="shared" si="51"/>
        <v>No Return</v>
      </c>
      <c r="Q367" s="4">
        <f t="shared" si="52"/>
        <v>750.6</v>
      </c>
      <c r="R367">
        <f t="shared" si="53"/>
        <v>2025</v>
      </c>
      <c r="S367" s="4" t="str">
        <f t="shared" si="54"/>
        <v>August</v>
      </c>
      <c r="T367" s="17">
        <f t="shared" si="55"/>
        <v>0</v>
      </c>
      <c r="U367" s="17">
        <f t="shared" si="56"/>
        <v>41.7</v>
      </c>
      <c r="V367" s="16">
        <f t="shared" si="57"/>
        <v>0</v>
      </c>
      <c r="W367" s="16" t="str">
        <f t="shared" si="58"/>
        <v>No Size</v>
      </c>
      <c r="X367" s="16" t="str" cm="1">
        <f t="array" ref="X367">_xlfn.IFS(K367 &lt; 10, "Need to Restock", K367 &lt; 20, "Low Stock", K367 &lt; 30, "Stock OK", K367 &gt;= 30, "High Stock")</f>
        <v>Low Stock</v>
      </c>
      <c r="Y367" s="16" t="str" cm="1">
        <f t="array" ref="Y367">_xlfn.IFS(K367 &lt;= 15, "Fast Moving", K367 &lt;= 35, "Moderate Moving", K367 &gt; 35, "Slow Moving")</f>
        <v>Moderate Moving</v>
      </c>
      <c r="Z367" s="16" t="str" cm="1">
        <f t="array" ref="Z367">_xlfn.IFS(M367=5, "Highly Satisfied", M367&gt;=4, "Very Satisfied", M367&gt;=3, "Satisfied", M367&gt;=2, "Neutral", M367&lt;2, "Dissatisfied")</f>
        <v>Satisfied</v>
      </c>
      <c r="AA367" s="16" t="str">
        <f t="shared" si="59"/>
        <v>Cheap Value</v>
      </c>
      <c r="AB367" s="16" t="str" cm="1">
        <f t="array" ref="AB367">_xlfn.IFS(OR(C367="Zara", C367="Mango"), "Luxury Brand", OR(C367="Gap", C367="Forever21"), "Budget Brand", TRUE, "Mid-Market")</f>
        <v>Mid-Market</v>
      </c>
    </row>
    <row r="368" spans="1:28" x14ac:dyDescent="0.35">
      <c r="A368" t="s">
        <v>419</v>
      </c>
      <c r="B368" t="s">
        <v>13</v>
      </c>
      <c r="C368" t="s">
        <v>30</v>
      </c>
      <c r="D368" t="s">
        <v>15</v>
      </c>
      <c r="E368" t="s">
        <v>22</v>
      </c>
      <c r="F368" t="s">
        <v>33</v>
      </c>
      <c r="G368" s="4">
        <v>80.11</v>
      </c>
      <c r="H368">
        <v>0</v>
      </c>
      <c r="I368" s="3">
        <v>80.11</v>
      </c>
      <c r="J368" s="1">
        <v>45763</v>
      </c>
      <c r="K368">
        <v>34</v>
      </c>
      <c r="L368">
        <v>1.8</v>
      </c>
      <c r="M368">
        <f t="shared" si="50"/>
        <v>1.8</v>
      </c>
      <c r="N368" t="b">
        <v>0</v>
      </c>
      <c r="O368" t="s">
        <v>2229</v>
      </c>
      <c r="P368" t="str">
        <f t="shared" si="51"/>
        <v>No Return</v>
      </c>
      <c r="Q368" s="4">
        <f t="shared" si="52"/>
        <v>2723.74</v>
      </c>
      <c r="R368">
        <f t="shared" si="53"/>
        <v>2025</v>
      </c>
      <c r="S368" s="4" t="str">
        <f t="shared" si="54"/>
        <v>April</v>
      </c>
      <c r="T368" s="17">
        <f t="shared" si="55"/>
        <v>0</v>
      </c>
      <c r="U368" s="17">
        <f t="shared" si="56"/>
        <v>80.11</v>
      </c>
      <c r="V368" s="16">
        <f t="shared" si="57"/>
        <v>0</v>
      </c>
      <c r="W368" s="16" t="str">
        <f t="shared" si="58"/>
        <v>L</v>
      </c>
      <c r="X368" s="16" t="str" cm="1">
        <f t="array" ref="X368">_xlfn.IFS(K368 &lt; 10, "Need to Restock", K368 &lt; 20, "Low Stock", K368 &lt; 30, "Stock OK", K368 &gt;= 30, "High Stock")</f>
        <v>High Stock</v>
      </c>
      <c r="Y368" s="16" t="str" cm="1">
        <f t="array" ref="Y368">_xlfn.IFS(K368 &lt;= 15, "Fast Moving", K368 &lt;= 35, "Moderate Moving", K368 &gt; 35, "Slow Moving")</f>
        <v>Moderate Moving</v>
      </c>
      <c r="Z368" s="16" t="str" cm="1">
        <f t="array" ref="Z368">_xlfn.IFS(M368=5, "Highly Satisfied", M368&gt;=4, "Very Satisfied", M368&gt;=3, "Satisfied", M368&gt;=2, "Neutral", M368&lt;2, "Dissatisfied")</f>
        <v>Dissatisfied</v>
      </c>
      <c r="AA368" s="16" t="str">
        <f t="shared" si="59"/>
        <v>High Value</v>
      </c>
      <c r="AB368" s="16" t="str" cm="1">
        <f t="array" ref="AB368">_xlfn.IFS(OR(C368="Zara", C368="Mango"), "Luxury Brand", OR(C368="Gap", C368="Forever21"), "Budget Brand", TRUE, "Mid-Market")</f>
        <v>Mid-Market</v>
      </c>
    </row>
    <row r="369" spans="1:28" x14ac:dyDescent="0.35">
      <c r="A369" t="s">
        <v>420</v>
      </c>
      <c r="B369" t="s">
        <v>19</v>
      </c>
      <c r="C369" t="s">
        <v>51</v>
      </c>
      <c r="D369" t="s">
        <v>32</v>
      </c>
      <c r="E369" t="s">
        <v>22</v>
      </c>
      <c r="F369" t="s">
        <v>33</v>
      </c>
      <c r="G369" s="4">
        <v>97.84</v>
      </c>
      <c r="H369">
        <v>0</v>
      </c>
      <c r="I369" s="3">
        <v>97.84</v>
      </c>
      <c r="J369" s="1">
        <v>45875</v>
      </c>
      <c r="K369">
        <v>16</v>
      </c>
      <c r="L369" t="s">
        <v>2229</v>
      </c>
      <c r="M369">
        <f t="shared" si="50"/>
        <v>3</v>
      </c>
      <c r="N369" t="b">
        <v>0</v>
      </c>
      <c r="O369" t="s">
        <v>2229</v>
      </c>
      <c r="P369" t="str">
        <f t="shared" si="51"/>
        <v>No Return</v>
      </c>
      <c r="Q369" s="4">
        <f t="shared" si="52"/>
        <v>1565.44</v>
      </c>
      <c r="R369">
        <f t="shared" si="53"/>
        <v>2025</v>
      </c>
      <c r="S369" s="4" t="str">
        <f t="shared" si="54"/>
        <v>August</v>
      </c>
      <c r="T369" s="17">
        <f t="shared" si="55"/>
        <v>0</v>
      </c>
      <c r="U369" s="17">
        <f t="shared" si="56"/>
        <v>97.84</v>
      </c>
      <c r="V369" s="16">
        <f t="shared" si="57"/>
        <v>0</v>
      </c>
      <c r="W369" s="16" t="str">
        <f t="shared" si="58"/>
        <v>L</v>
      </c>
      <c r="X369" s="16" t="str" cm="1">
        <f t="array" ref="X369">_xlfn.IFS(K369 &lt; 10, "Need to Restock", K369 &lt; 20, "Low Stock", K369 &lt; 30, "Stock OK", K369 &gt;= 30, "High Stock")</f>
        <v>Low Stock</v>
      </c>
      <c r="Y369" s="16" t="str" cm="1">
        <f t="array" ref="Y369">_xlfn.IFS(K369 &lt;= 15, "Fast Moving", K369 &lt;= 35, "Moderate Moving", K369 &gt; 35, "Slow Moving")</f>
        <v>Moderate Moving</v>
      </c>
      <c r="Z369" s="16" t="str" cm="1">
        <f t="array" ref="Z369">_xlfn.IFS(M369=5, "Highly Satisfied", M369&gt;=4, "Very Satisfied", M369&gt;=3, "Satisfied", M369&gt;=2, "Neutral", M369&lt;2, "Dissatisfied")</f>
        <v>Satisfied</v>
      </c>
      <c r="AA369" s="16" t="str">
        <f t="shared" si="59"/>
        <v>High Value</v>
      </c>
      <c r="AB369" s="16" t="str" cm="1">
        <f t="array" ref="AB369">_xlfn.IFS(OR(C369="Zara", C369="Mango"), "Luxury Brand", OR(C369="Gap", C369="Forever21"), "Budget Brand", TRUE, "Mid-Market")</f>
        <v>Mid-Market</v>
      </c>
    </row>
    <row r="370" spans="1:28" x14ac:dyDescent="0.35">
      <c r="A370" t="s">
        <v>421</v>
      </c>
      <c r="B370" t="s">
        <v>36</v>
      </c>
      <c r="C370" t="s">
        <v>59</v>
      </c>
      <c r="D370" t="s">
        <v>32</v>
      </c>
      <c r="E370" t="s">
        <v>16</v>
      </c>
      <c r="F370" t="s">
        <v>54</v>
      </c>
      <c r="G370" s="4">
        <v>77.37</v>
      </c>
      <c r="H370">
        <v>35.200000000000003</v>
      </c>
      <c r="I370" s="3">
        <v>50.14</v>
      </c>
      <c r="J370" s="1">
        <v>45875</v>
      </c>
      <c r="K370">
        <v>14</v>
      </c>
      <c r="L370">
        <v>2.2999999999999998</v>
      </c>
      <c r="M370">
        <f t="shared" si="50"/>
        <v>2.2999999999999998</v>
      </c>
      <c r="N370" t="b">
        <v>0</v>
      </c>
      <c r="O370" t="s">
        <v>2229</v>
      </c>
      <c r="P370" t="str">
        <f t="shared" si="51"/>
        <v>No Return</v>
      </c>
      <c r="Q370" s="4">
        <f t="shared" si="52"/>
        <v>701.90063999999995</v>
      </c>
      <c r="R370">
        <f t="shared" si="53"/>
        <v>2025</v>
      </c>
      <c r="S370" s="4" t="str">
        <f t="shared" si="54"/>
        <v>August</v>
      </c>
      <c r="T370" s="17">
        <f t="shared" si="55"/>
        <v>27.234240000000003</v>
      </c>
      <c r="U370" s="17">
        <f t="shared" si="56"/>
        <v>50.135759999999998</v>
      </c>
      <c r="V370" s="16">
        <f t="shared" si="57"/>
        <v>0</v>
      </c>
      <c r="W370" s="16" t="str">
        <f t="shared" si="58"/>
        <v>XL</v>
      </c>
      <c r="X370" s="16" t="str" cm="1">
        <f t="array" ref="X370">_xlfn.IFS(K370 &lt; 10, "Need to Restock", K370 &lt; 20, "Low Stock", K370 &lt; 30, "Stock OK", K370 &gt;= 30, "High Stock")</f>
        <v>Low Stock</v>
      </c>
      <c r="Y370" s="16" t="str" cm="1">
        <f t="array" ref="Y370">_xlfn.IFS(K370 &lt;= 15, "Fast Moving", K370 &lt;= 35, "Moderate Moving", K370 &gt; 35, "Slow Moving")</f>
        <v>Fast Moving</v>
      </c>
      <c r="Z370" s="16" t="str" cm="1">
        <f t="array" ref="Z370">_xlfn.IFS(M370=5, "Highly Satisfied", M370&gt;=4, "Very Satisfied", M370&gt;=3, "Satisfied", M370&gt;=2, "Neutral", M370&lt;2, "Dissatisfied")</f>
        <v>Neutral</v>
      </c>
      <c r="AA370" s="16" t="str">
        <f t="shared" si="59"/>
        <v>Cheap Value</v>
      </c>
      <c r="AB370" s="16" t="str" cm="1">
        <f t="array" ref="AB370">_xlfn.IFS(OR(C370="Zara", C370="Mango"), "Luxury Brand", OR(C370="Gap", C370="Forever21"), "Budget Brand", TRUE, "Mid-Market")</f>
        <v>Budget Brand</v>
      </c>
    </row>
    <row r="371" spans="1:28" x14ac:dyDescent="0.35">
      <c r="A371" t="s">
        <v>422</v>
      </c>
      <c r="B371" t="s">
        <v>25</v>
      </c>
      <c r="C371" t="s">
        <v>46</v>
      </c>
      <c r="D371" t="s">
        <v>32</v>
      </c>
      <c r="E371" t="s">
        <v>2229</v>
      </c>
      <c r="F371" t="s">
        <v>17</v>
      </c>
      <c r="G371" s="4">
        <v>36.35</v>
      </c>
      <c r="H371">
        <v>37.6</v>
      </c>
      <c r="I371" s="3">
        <v>22.68</v>
      </c>
      <c r="J371" s="1">
        <v>45875</v>
      </c>
      <c r="K371">
        <v>49</v>
      </c>
      <c r="L371">
        <v>4</v>
      </c>
      <c r="M371">
        <f t="shared" si="50"/>
        <v>4</v>
      </c>
      <c r="N371" t="b">
        <v>1</v>
      </c>
      <c r="O371" t="s">
        <v>113</v>
      </c>
      <c r="P371" t="str">
        <f t="shared" si="51"/>
        <v>Changed Mind</v>
      </c>
      <c r="Q371" s="4">
        <f t="shared" si="52"/>
        <v>1111.4376</v>
      </c>
      <c r="R371">
        <f t="shared" si="53"/>
        <v>2025</v>
      </c>
      <c r="S371" s="4" t="str">
        <f t="shared" si="54"/>
        <v>August</v>
      </c>
      <c r="T371" s="17">
        <f t="shared" si="55"/>
        <v>13.6676</v>
      </c>
      <c r="U371" s="17">
        <f t="shared" si="56"/>
        <v>22.682400000000001</v>
      </c>
      <c r="V371" s="16">
        <f t="shared" si="57"/>
        <v>1</v>
      </c>
      <c r="W371" s="16" t="str">
        <f t="shared" si="58"/>
        <v>No Size</v>
      </c>
      <c r="X371" s="16" t="str" cm="1">
        <f t="array" ref="X371">_xlfn.IFS(K371 &lt; 10, "Need to Restock", K371 &lt; 20, "Low Stock", K371 &lt; 30, "Stock OK", K371 &gt;= 30, "High Stock")</f>
        <v>High Stock</v>
      </c>
      <c r="Y371" s="16" t="str" cm="1">
        <f t="array" ref="Y371">_xlfn.IFS(K371 &lt;= 15, "Fast Moving", K371 &lt;= 35, "Moderate Moving", K371 &gt; 35, "Slow Moving")</f>
        <v>Slow Moving</v>
      </c>
      <c r="Z371" s="16" t="str" cm="1">
        <f t="array" ref="Z371">_xlfn.IFS(M371=5, "Highly Satisfied", M371&gt;=4, "Very Satisfied", M371&gt;=3, "Satisfied", M371&gt;=2, "Neutral", M371&lt;2, "Dissatisfied")</f>
        <v>Very Satisfied</v>
      </c>
      <c r="AA371" s="16" t="str">
        <f t="shared" si="59"/>
        <v>Cheap Value</v>
      </c>
      <c r="AB371" s="16" t="str" cm="1">
        <f t="array" ref="AB371">_xlfn.IFS(OR(C371="Zara", C371="Mango"), "Luxury Brand", OR(C371="Gap", C371="Forever21"), "Budget Brand", TRUE, "Mid-Market")</f>
        <v>Mid-Market</v>
      </c>
    </row>
    <row r="372" spans="1:28" x14ac:dyDescent="0.35">
      <c r="A372" t="s">
        <v>423</v>
      </c>
      <c r="B372" t="s">
        <v>13</v>
      </c>
      <c r="C372" t="s">
        <v>30</v>
      </c>
      <c r="D372" t="s">
        <v>21</v>
      </c>
      <c r="E372" t="s">
        <v>47</v>
      </c>
      <c r="F372" t="s">
        <v>44</v>
      </c>
      <c r="G372" s="4">
        <v>181.04</v>
      </c>
      <c r="H372">
        <v>20.2</v>
      </c>
      <c r="I372" s="3">
        <v>144.47</v>
      </c>
      <c r="J372" s="1">
        <v>45875</v>
      </c>
      <c r="K372">
        <v>17</v>
      </c>
      <c r="L372" t="s">
        <v>2229</v>
      </c>
      <c r="M372">
        <f t="shared" si="50"/>
        <v>3</v>
      </c>
      <c r="N372" t="b">
        <v>1</v>
      </c>
      <c r="O372" t="s">
        <v>71</v>
      </c>
      <c r="P372" t="str">
        <f t="shared" si="51"/>
        <v>Size Issue</v>
      </c>
      <c r="Q372" s="4">
        <f t="shared" si="52"/>
        <v>2455.98864</v>
      </c>
      <c r="R372">
        <f t="shared" si="53"/>
        <v>2025</v>
      </c>
      <c r="S372" s="4" t="str">
        <f t="shared" si="54"/>
        <v>August</v>
      </c>
      <c r="T372" s="17">
        <f t="shared" si="55"/>
        <v>36.570079999999997</v>
      </c>
      <c r="U372" s="17">
        <f t="shared" si="56"/>
        <v>144.46992</v>
      </c>
      <c r="V372" s="16">
        <f t="shared" si="57"/>
        <v>1</v>
      </c>
      <c r="W372" s="16" t="str">
        <f t="shared" si="58"/>
        <v>XXL</v>
      </c>
      <c r="X372" s="16" t="str" cm="1">
        <f t="array" ref="X372">_xlfn.IFS(K372 &lt; 10, "Need to Restock", K372 &lt; 20, "Low Stock", K372 &lt; 30, "Stock OK", K372 &gt;= 30, "High Stock")</f>
        <v>Low Stock</v>
      </c>
      <c r="Y372" s="16" t="str" cm="1">
        <f t="array" ref="Y372">_xlfn.IFS(K372 &lt;= 15, "Fast Moving", K372 &lt;= 35, "Moderate Moving", K372 &gt; 35, "Slow Moving")</f>
        <v>Moderate Moving</v>
      </c>
      <c r="Z372" s="16" t="str" cm="1">
        <f t="array" ref="Z372">_xlfn.IFS(M372=5, "Highly Satisfied", M372&gt;=4, "Very Satisfied", M372&gt;=3, "Satisfied", M372&gt;=2, "Neutral", M372&lt;2, "Dissatisfied")</f>
        <v>Satisfied</v>
      </c>
      <c r="AA372" s="16" t="str">
        <f t="shared" si="59"/>
        <v>High Value</v>
      </c>
      <c r="AB372" s="16" t="str" cm="1">
        <f t="array" ref="AB372">_xlfn.IFS(OR(C372="Zara", C372="Mango"), "Luxury Brand", OR(C372="Gap", C372="Forever21"), "Budget Brand", TRUE, "Mid-Market")</f>
        <v>Mid-Market</v>
      </c>
    </row>
    <row r="373" spans="1:28" x14ac:dyDescent="0.35">
      <c r="A373" t="s">
        <v>424</v>
      </c>
      <c r="B373" t="s">
        <v>13</v>
      </c>
      <c r="C373" t="s">
        <v>14</v>
      </c>
      <c r="D373" t="s">
        <v>15</v>
      </c>
      <c r="E373" t="s">
        <v>16</v>
      </c>
      <c r="F373" t="s">
        <v>26</v>
      </c>
      <c r="G373" s="4">
        <v>158.37</v>
      </c>
      <c r="H373">
        <v>0</v>
      </c>
      <c r="I373" s="3">
        <v>158.37</v>
      </c>
      <c r="J373" s="1">
        <v>45703</v>
      </c>
      <c r="K373">
        <v>33</v>
      </c>
      <c r="L373" t="s">
        <v>2229</v>
      </c>
      <c r="M373">
        <f t="shared" si="50"/>
        <v>3</v>
      </c>
      <c r="N373" t="b">
        <v>0</v>
      </c>
      <c r="O373" t="s">
        <v>2229</v>
      </c>
      <c r="P373" t="str">
        <f t="shared" si="51"/>
        <v>No Return</v>
      </c>
      <c r="Q373" s="4">
        <f t="shared" si="52"/>
        <v>5226.21</v>
      </c>
      <c r="R373">
        <f t="shared" si="53"/>
        <v>2025</v>
      </c>
      <c r="S373" s="4" t="str">
        <f t="shared" si="54"/>
        <v>February</v>
      </c>
      <c r="T373" s="17">
        <f t="shared" si="55"/>
        <v>0</v>
      </c>
      <c r="U373" s="17">
        <f t="shared" si="56"/>
        <v>158.37</v>
      </c>
      <c r="V373" s="16">
        <f t="shared" si="57"/>
        <v>0</v>
      </c>
      <c r="W373" s="16" t="str">
        <f t="shared" si="58"/>
        <v>XL</v>
      </c>
      <c r="X373" s="16" t="str" cm="1">
        <f t="array" ref="X373">_xlfn.IFS(K373 &lt; 10, "Need to Restock", K373 &lt; 20, "Low Stock", K373 &lt; 30, "Stock OK", K373 &gt;= 30, "High Stock")</f>
        <v>High Stock</v>
      </c>
      <c r="Y373" s="16" t="str" cm="1">
        <f t="array" ref="Y373">_xlfn.IFS(K373 &lt;= 15, "Fast Moving", K373 &lt;= 35, "Moderate Moving", K373 &gt; 35, "Slow Moving")</f>
        <v>Moderate Moving</v>
      </c>
      <c r="Z373" s="16" t="str" cm="1">
        <f t="array" ref="Z373">_xlfn.IFS(M373=5, "Highly Satisfied", M373&gt;=4, "Very Satisfied", M373&gt;=3, "Satisfied", M373&gt;=2, "Neutral", M373&lt;2, "Dissatisfied")</f>
        <v>Satisfied</v>
      </c>
      <c r="AA373" s="16" t="str">
        <f t="shared" si="59"/>
        <v>High Value</v>
      </c>
      <c r="AB373" s="16" t="str" cm="1">
        <f t="array" ref="AB373">_xlfn.IFS(OR(C373="Zara", C373="Mango"), "Luxury Brand", OR(C373="Gap", C373="Forever21"), "Budget Brand", TRUE, "Mid-Market")</f>
        <v>Luxury Brand</v>
      </c>
    </row>
    <row r="374" spans="1:28" x14ac:dyDescent="0.35">
      <c r="A374" t="s">
        <v>425</v>
      </c>
      <c r="B374" t="s">
        <v>28</v>
      </c>
      <c r="C374" t="s">
        <v>73</v>
      </c>
      <c r="D374" t="s">
        <v>60</v>
      </c>
      <c r="E374" t="s">
        <v>47</v>
      </c>
      <c r="F374" t="s">
        <v>64</v>
      </c>
      <c r="G374" s="4">
        <v>91.98</v>
      </c>
      <c r="H374">
        <v>0</v>
      </c>
      <c r="I374" s="3">
        <v>91.98</v>
      </c>
      <c r="J374" s="1">
        <v>45875</v>
      </c>
      <c r="K374">
        <v>48</v>
      </c>
      <c r="L374">
        <v>3.9</v>
      </c>
      <c r="M374">
        <f t="shared" si="50"/>
        <v>3.9</v>
      </c>
      <c r="N374" t="b">
        <v>0</v>
      </c>
      <c r="O374" t="s">
        <v>2229</v>
      </c>
      <c r="P374" t="str">
        <f t="shared" si="51"/>
        <v>No Return</v>
      </c>
      <c r="Q374" s="4">
        <f t="shared" si="52"/>
        <v>4415.04</v>
      </c>
      <c r="R374">
        <f t="shared" si="53"/>
        <v>2025</v>
      </c>
      <c r="S374" s="4" t="str">
        <f t="shared" si="54"/>
        <v>August</v>
      </c>
      <c r="T374" s="17">
        <f t="shared" si="55"/>
        <v>0</v>
      </c>
      <c r="U374" s="17">
        <f t="shared" si="56"/>
        <v>91.98</v>
      </c>
      <c r="V374" s="16">
        <f t="shared" si="57"/>
        <v>0</v>
      </c>
      <c r="W374" s="16" t="str">
        <f t="shared" si="58"/>
        <v>XXL</v>
      </c>
      <c r="X374" s="16" t="str" cm="1">
        <f t="array" ref="X374">_xlfn.IFS(K374 &lt; 10, "Need to Restock", K374 &lt; 20, "Low Stock", K374 &lt; 30, "Stock OK", K374 &gt;= 30, "High Stock")</f>
        <v>High Stock</v>
      </c>
      <c r="Y374" s="16" t="str" cm="1">
        <f t="array" ref="Y374">_xlfn.IFS(K374 &lt;= 15, "Fast Moving", K374 &lt;= 35, "Moderate Moving", K374 &gt; 35, "Slow Moving")</f>
        <v>Slow Moving</v>
      </c>
      <c r="Z374" s="16" t="str" cm="1">
        <f t="array" ref="Z374">_xlfn.IFS(M374=5, "Highly Satisfied", M374&gt;=4, "Very Satisfied", M374&gt;=3, "Satisfied", M374&gt;=2, "Neutral", M374&lt;2, "Dissatisfied")</f>
        <v>Satisfied</v>
      </c>
      <c r="AA374" s="16" t="str">
        <f t="shared" si="59"/>
        <v>High Value</v>
      </c>
      <c r="AB374" s="16" t="str" cm="1">
        <f t="array" ref="AB374">_xlfn.IFS(OR(C374="Zara", C374="Mango"), "Luxury Brand", OR(C374="Gap", C374="Forever21"), "Budget Brand", TRUE, "Mid-Market")</f>
        <v>Budget Brand</v>
      </c>
    </row>
    <row r="375" spans="1:28" x14ac:dyDescent="0.35">
      <c r="A375" t="s">
        <v>426</v>
      </c>
      <c r="B375" t="s">
        <v>28</v>
      </c>
      <c r="C375" t="s">
        <v>14</v>
      </c>
      <c r="D375" t="s">
        <v>21</v>
      </c>
      <c r="E375" t="s">
        <v>37</v>
      </c>
      <c r="F375" t="s">
        <v>68</v>
      </c>
      <c r="G375" s="4">
        <v>140.29</v>
      </c>
      <c r="H375">
        <v>55.3</v>
      </c>
      <c r="I375" s="3">
        <v>62.71</v>
      </c>
      <c r="J375" s="1">
        <v>45875</v>
      </c>
      <c r="K375">
        <v>5</v>
      </c>
      <c r="L375">
        <v>4.4000000000000004</v>
      </c>
      <c r="M375">
        <f t="shared" si="50"/>
        <v>4.4000000000000004</v>
      </c>
      <c r="N375" t="b">
        <v>0</v>
      </c>
      <c r="O375" t="s">
        <v>2229</v>
      </c>
      <c r="P375" t="str">
        <f t="shared" si="51"/>
        <v>No Return</v>
      </c>
      <c r="Q375" s="4">
        <f t="shared" si="52"/>
        <v>313.54815000000002</v>
      </c>
      <c r="R375">
        <f t="shared" si="53"/>
        <v>2025</v>
      </c>
      <c r="S375" s="4" t="str">
        <f t="shared" si="54"/>
        <v>August</v>
      </c>
      <c r="T375" s="17">
        <f t="shared" si="55"/>
        <v>77.580369999999988</v>
      </c>
      <c r="U375" s="17">
        <f t="shared" si="56"/>
        <v>62.709630000000004</v>
      </c>
      <c r="V375" s="16">
        <f t="shared" si="57"/>
        <v>0</v>
      </c>
      <c r="W375" s="16" t="str">
        <f t="shared" si="58"/>
        <v>S</v>
      </c>
      <c r="X375" s="16" t="str" cm="1">
        <f t="array" ref="X375">_xlfn.IFS(K375 &lt; 10, "Need to Restock", K375 &lt; 20, "Low Stock", K375 &lt; 30, "Stock OK", K375 &gt;= 30, "High Stock")</f>
        <v>Need to Restock</v>
      </c>
      <c r="Y375" s="16" t="str" cm="1">
        <f t="array" ref="Y375">_xlfn.IFS(K375 &lt;= 15, "Fast Moving", K375 &lt;= 35, "Moderate Moving", K375 &gt; 35, "Slow Moving")</f>
        <v>Fast Moving</v>
      </c>
      <c r="Z375" s="16" t="str" cm="1">
        <f t="array" ref="Z375">_xlfn.IFS(M375=5, "Highly Satisfied", M375&gt;=4, "Very Satisfied", M375&gt;=3, "Satisfied", M375&gt;=2, "Neutral", M375&lt;2, "Dissatisfied")</f>
        <v>Very Satisfied</v>
      </c>
      <c r="AA375" s="16" t="str">
        <f t="shared" si="59"/>
        <v>Cheap Value</v>
      </c>
      <c r="AB375" s="16" t="str" cm="1">
        <f t="array" ref="AB375">_xlfn.IFS(OR(C375="Zara", C375="Mango"), "Luxury Brand", OR(C375="Gap", C375="Forever21"), "Budget Brand", TRUE, "Mid-Market")</f>
        <v>Luxury Brand</v>
      </c>
    </row>
    <row r="376" spans="1:28" x14ac:dyDescent="0.35">
      <c r="A376" t="s">
        <v>427</v>
      </c>
      <c r="B376" t="s">
        <v>19</v>
      </c>
      <c r="C376" t="s">
        <v>20</v>
      </c>
      <c r="D376" t="s">
        <v>15</v>
      </c>
      <c r="E376" t="s">
        <v>16</v>
      </c>
      <c r="F376" t="s">
        <v>17</v>
      </c>
      <c r="G376" s="4">
        <v>26.01</v>
      </c>
      <c r="H376">
        <v>0</v>
      </c>
      <c r="I376" s="3">
        <v>26.01</v>
      </c>
      <c r="J376" s="1">
        <v>45711</v>
      </c>
      <c r="K376">
        <v>9</v>
      </c>
      <c r="L376">
        <v>4</v>
      </c>
      <c r="M376">
        <f t="shared" si="50"/>
        <v>4</v>
      </c>
      <c r="N376" t="b">
        <v>0</v>
      </c>
      <c r="O376" t="s">
        <v>2229</v>
      </c>
      <c r="P376" t="str">
        <f t="shared" si="51"/>
        <v>No Return</v>
      </c>
      <c r="Q376" s="4">
        <f t="shared" si="52"/>
        <v>234.09</v>
      </c>
      <c r="R376">
        <f t="shared" si="53"/>
        <v>2025</v>
      </c>
      <c r="S376" s="4" t="str">
        <f t="shared" si="54"/>
        <v>February</v>
      </c>
      <c r="T376" s="17">
        <f t="shared" si="55"/>
        <v>0</v>
      </c>
      <c r="U376" s="17">
        <f t="shared" si="56"/>
        <v>26.01</v>
      </c>
      <c r="V376" s="16">
        <f t="shared" si="57"/>
        <v>0</v>
      </c>
      <c r="W376" s="16" t="str">
        <f t="shared" si="58"/>
        <v>XL</v>
      </c>
      <c r="X376" s="16" t="str" cm="1">
        <f t="array" ref="X376">_xlfn.IFS(K376 &lt; 10, "Need to Restock", K376 &lt; 20, "Low Stock", K376 &lt; 30, "Stock OK", K376 &gt;= 30, "High Stock")</f>
        <v>Need to Restock</v>
      </c>
      <c r="Y376" s="16" t="str" cm="1">
        <f t="array" ref="Y376">_xlfn.IFS(K376 &lt;= 15, "Fast Moving", K376 &lt;= 35, "Moderate Moving", K376 &gt; 35, "Slow Moving")</f>
        <v>Fast Moving</v>
      </c>
      <c r="Z376" s="16" t="str" cm="1">
        <f t="array" ref="Z376">_xlfn.IFS(M376=5, "Highly Satisfied", M376&gt;=4, "Very Satisfied", M376&gt;=3, "Satisfied", M376&gt;=2, "Neutral", M376&lt;2, "Dissatisfied")</f>
        <v>Very Satisfied</v>
      </c>
      <c r="AA376" s="16" t="str">
        <f t="shared" si="59"/>
        <v>Cheap Value</v>
      </c>
      <c r="AB376" s="16" t="str" cm="1">
        <f t="array" ref="AB376">_xlfn.IFS(OR(C376="Zara", C376="Mango"), "Luxury Brand", OR(C376="Gap", C376="Forever21"), "Budget Brand", TRUE, "Mid-Market")</f>
        <v>Mid-Market</v>
      </c>
    </row>
    <row r="377" spans="1:28" x14ac:dyDescent="0.35">
      <c r="A377" t="s">
        <v>428</v>
      </c>
      <c r="B377" t="s">
        <v>19</v>
      </c>
      <c r="C377" t="s">
        <v>73</v>
      </c>
      <c r="D377" t="s">
        <v>21</v>
      </c>
      <c r="E377" t="s">
        <v>16</v>
      </c>
      <c r="F377" t="s">
        <v>42</v>
      </c>
      <c r="G377" s="4">
        <v>51.06</v>
      </c>
      <c r="H377">
        <v>9.5</v>
      </c>
      <c r="I377" s="3">
        <v>46.21</v>
      </c>
      <c r="J377" s="1">
        <v>45875</v>
      </c>
      <c r="K377">
        <v>34</v>
      </c>
      <c r="L377">
        <v>1.1000000000000001</v>
      </c>
      <c r="M377">
        <f t="shared" si="50"/>
        <v>1.1000000000000001</v>
      </c>
      <c r="N377" t="b">
        <v>0</v>
      </c>
      <c r="O377" t="s">
        <v>2229</v>
      </c>
      <c r="P377" t="str">
        <f t="shared" si="51"/>
        <v>No Return</v>
      </c>
      <c r="Q377" s="4">
        <f t="shared" si="52"/>
        <v>1571.1162000000002</v>
      </c>
      <c r="R377">
        <f t="shared" si="53"/>
        <v>2025</v>
      </c>
      <c r="S377" s="4" t="str">
        <f t="shared" si="54"/>
        <v>August</v>
      </c>
      <c r="T377" s="17">
        <f t="shared" si="55"/>
        <v>4.8507000000000007</v>
      </c>
      <c r="U377" s="17">
        <f t="shared" si="56"/>
        <v>46.209300000000006</v>
      </c>
      <c r="V377" s="16">
        <f t="shared" si="57"/>
        <v>0</v>
      </c>
      <c r="W377" s="16" t="str">
        <f t="shared" si="58"/>
        <v>XL</v>
      </c>
      <c r="X377" s="16" t="str" cm="1">
        <f t="array" ref="X377">_xlfn.IFS(K377 &lt; 10, "Need to Restock", K377 &lt; 20, "Low Stock", K377 &lt; 30, "Stock OK", K377 &gt;= 30, "High Stock")</f>
        <v>High Stock</v>
      </c>
      <c r="Y377" s="16" t="str" cm="1">
        <f t="array" ref="Y377">_xlfn.IFS(K377 &lt;= 15, "Fast Moving", K377 &lt;= 35, "Moderate Moving", K377 &gt; 35, "Slow Moving")</f>
        <v>Moderate Moving</v>
      </c>
      <c r="Z377" s="16" t="str" cm="1">
        <f t="array" ref="Z377">_xlfn.IFS(M377=5, "Highly Satisfied", M377&gt;=4, "Very Satisfied", M377&gt;=3, "Satisfied", M377&gt;=2, "Neutral", M377&lt;2, "Dissatisfied")</f>
        <v>Dissatisfied</v>
      </c>
      <c r="AA377" s="16" t="str">
        <f t="shared" si="59"/>
        <v>Cheap Value</v>
      </c>
      <c r="AB377" s="16" t="str" cm="1">
        <f t="array" ref="AB377">_xlfn.IFS(OR(C377="Zara", C377="Mango"), "Luxury Brand", OR(C377="Gap", C377="Forever21"), "Budget Brand", TRUE, "Mid-Market")</f>
        <v>Budget Brand</v>
      </c>
    </row>
    <row r="378" spans="1:28" x14ac:dyDescent="0.35">
      <c r="A378" t="s">
        <v>429</v>
      </c>
      <c r="B378" t="s">
        <v>13</v>
      </c>
      <c r="C378" t="s">
        <v>59</v>
      </c>
      <c r="D378" t="s">
        <v>32</v>
      </c>
      <c r="E378" t="s">
        <v>53</v>
      </c>
      <c r="F378" t="s">
        <v>17</v>
      </c>
      <c r="G378" s="4">
        <v>132.91999999999999</v>
      </c>
      <c r="H378">
        <v>0</v>
      </c>
      <c r="I378" s="3">
        <v>132.91999999999999</v>
      </c>
      <c r="J378" s="1">
        <v>45875</v>
      </c>
      <c r="K378">
        <v>36</v>
      </c>
      <c r="L378">
        <v>1.2</v>
      </c>
      <c r="M378">
        <f t="shared" si="50"/>
        <v>1.2</v>
      </c>
      <c r="N378" t="b">
        <v>0</v>
      </c>
      <c r="O378" t="s">
        <v>2229</v>
      </c>
      <c r="P378" t="str">
        <f t="shared" si="51"/>
        <v>No Return</v>
      </c>
      <c r="Q378" s="4">
        <f t="shared" si="52"/>
        <v>4785.12</v>
      </c>
      <c r="R378">
        <f t="shared" si="53"/>
        <v>2025</v>
      </c>
      <c r="S378" s="4" t="str">
        <f t="shared" si="54"/>
        <v>August</v>
      </c>
      <c r="T378" s="17">
        <f t="shared" si="55"/>
        <v>0</v>
      </c>
      <c r="U378" s="17">
        <f t="shared" si="56"/>
        <v>132.91999999999999</v>
      </c>
      <c r="V378" s="16">
        <f t="shared" si="57"/>
        <v>0</v>
      </c>
      <c r="W378" s="16" t="str">
        <f t="shared" si="58"/>
        <v>XS</v>
      </c>
      <c r="X378" s="16" t="str" cm="1">
        <f t="array" ref="X378">_xlfn.IFS(K378 &lt; 10, "Need to Restock", K378 &lt; 20, "Low Stock", K378 &lt; 30, "Stock OK", K378 &gt;= 30, "High Stock")</f>
        <v>High Stock</v>
      </c>
      <c r="Y378" s="16" t="str" cm="1">
        <f t="array" ref="Y378">_xlfn.IFS(K378 &lt;= 15, "Fast Moving", K378 &lt;= 35, "Moderate Moving", K378 &gt; 35, "Slow Moving")</f>
        <v>Slow Moving</v>
      </c>
      <c r="Z378" s="16" t="str" cm="1">
        <f t="array" ref="Z378">_xlfn.IFS(M378=5, "Highly Satisfied", M378&gt;=4, "Very Satisfied", M378&gt;=3, "Satisfied", M378&gt;=2, "Neutral", M378&lt;2, "Dissatisfied")</f>
        <v>Dissatisfied</v>
      </c>
      <c r="AA378" s="16" t="str">
        <f t="shared" si="59"/>
        <v>High Value</v>
      </c>
      <c r="AB378" s="16" t="str" cm="1">
        <f t="array" ref="AB378">_xlfn.IFS(OR(C378="Zara", C378="Mango"), "Luxury Brand", OR(C378="Gap", C378="Forever21"), "Budget Brand", TRUE, "Mid-Market")</f>
        <v>Budget Brand</v>
      </c>
    </row>
    <row r="379" spans="1:28" x14ac:dyDescent="0.35">
      <c r="A379" t="s">
        <v>430</v>
      </c>
      <c r="B379" t="s">
        <v>25</v>
      </c>
      <c r="C379" t="s">
        <v>59</v>
      </c>
      <c r="D379" t="s">
        <v>32</v>
      </c>
      <c r="E379" t="s">
        <v>2229</v>
      </c>
      <c r="F379" t="s">
        <v>64</v>
      </c>
      <c r="G379" s="4">
        <v>16.57</v>
      </c>
      <c r="H379">
        <v>0</v>
      </c>
      <c r="I379" s="3">
        <v>16.57</v>
      </c>
      <c r="J379" s="1">
        <v>45875</v>
      </c>
      <c r="K379">
        <v>17</v>
      </c>
      <c r="L379" t="s">
        <v>2229</v>
      </c>
      <c r="M379">
        <f t="shared" si="50"/>
        <v>3</v>
      </c>
      <c r="N379" t="b">
        <v>0</v>
      </c>
      <c r="O379" t="s">
        <v>2229</v>
      </c>
      <c r="P379" t="str">
        <f t="shared" si="51"/>
        <v>No Return</v>
      </c>
      <c r="Q379" s="4">
        <f t="shared" si="52"/>
        <v>281.69</v>
      </c>
      <c r="R379">
        <f t="shared" si="53"/>
        <v>2025</v>
      </c>
      <c r="S379" s="4" t="str">
        <f t="shared" si="54"/>
        <v>August</v>
      </c>
      <c r="T379" s="17">
        <f t="shared" si="55"/>
        <v>0</v>
      </c>
      <c r="U379" s="17">
        <f t="shared" si="56"/>
        <v>16.57</v>
      </c>
      <c r="V379" s="16">
        <f t="shared" si="57"/>
        <v>0</v>
      </c>
      <c r="W379" s="16" t="str">
        <f t="shared" si="58"/>
        <v>No Size</v>
      </c>
      <c r="X379" s="16" t="str" cm="1">
        <f t="array" ref="X379">_xlfn.IFS(K379 &lt; 10, "Need to Restock", K379 &lt; 20, "Low Stock", K379 &lt; 30, "Stock OK", K379 &gt;= 30, "High Stock")</f>
        <v>Low Stock</v>
      </c>
      <c r="Y379" s="16" t="str" cm="1">
        <f t="array" ref="Y379">_xlfn.IFS(K379 &lt;= 15, "Fast Moving", K379 &lt;= 35, "Moderate Moving", K379 &gt; 35, "Slow Moving")</f>
        <v>Moderate Moving</v>
      </c>
      <c r="Z379" s="16" t="str" cm="1">
        <f t="array" ref="Z379">_xlfn.IFS(M379=5, "Highly Satisfied", M379&gt;=4, "Very Satisfied", M379&gt;=3, "Satisfied", M379&gt;=2, "Neutral", M379&lt;2, "Dissatisfied")</f>
        <v>Satisfied</v>
      </c>
      <c r="AA379" s="16" t="str">
        <f t="shared" si="59"/>
        <v>Cheap Value</v>
      </c>
      <c r="AB379" s="16" t="str" cm="1">
        <f t="array" ref="AB379">_xlfn.IFS(OR(C379="Zara", C379="Mango"), "Luxury Brand", OR(C379="Gap", C379="Forever21"), "Budget Brand", TRUE, "Mid-Market")</f>
        <v>Budget Brand</v>
      </c>
    </row>
    <row r="380" spans="1:28" x14ac:dyDescent="0.35">
      <c r="A380" t="s">
        <v>431</v>
      </c>
      <c r="B380" t="s">
        <v>36</v>
      </c>
      <c r="C380" t="s">
        <v>73</v>
      </c>
      <c r="D380" t="s">
        <v>21</v>
      </c>
      <c r="E380" t="s">
        <v>53</v>
      </c>
      <c r="F380" t="s">
        <v>26</v>
      </c>
      <c r="G380" s="4">
        <v>78.599999999999994</v>
      </c>
      <c r="H380">
        <v>45.8</v>
      </c>
      <c r="I380" s="3">
        <v>42.6</v>
      </c>
      <c r="J380" s="1">
        <v>45875</v>
      </c>
      <c r="K380">
        <v>6</v>
      </c>
      <c r="L380">
        <v>2.7</v>
      </c>
      <c r="M380">
        <f t="shared" si="50"/>
        <v>2.7</v>
      </c>
      <c r="N380" t="b">
        <v>0</v>
      </c>
      <c r="O380" t="s">
        <v>2229</v>
      </c>
      <c r="P380" t="str">
        <f t="shared" si="51"/>
        <v>No Return</v>
      </c>
      <c r="Q380" s="4">
        <f t="shared" si="52"/>
        <v>255.60719999999998</v>
      </c>
      <c r="R380">
        <f t="shared" si="53"/>
        <v>2025</v>
      </c>
      <c r="S380" s="4" t="str">
        <f t="shared" si="54"/>
        <v>August</v>
      </c>
      <c r="T380" s="17">
        <f t="shared" si="55"/>
        <v>35.998799999999996</v>
      </c>
      <c r="U380" s="17">
        <f t="shared" si="56"/>
        <v>42.601199999999999</v>
      </c>
      <c r="V380" s="16">
        <f t="shared" si="57"/>
        <v>0</v>
      </c>
      <c r="W380" s="16" t="str">
        <f t="shared" si="58"/>
        <v>XS</v>
      </c>
      <c r="X380" s="16" t="str" cm="1">
        <f t="array" ref="X380">_xlfn.IFS(K380 &lt; 10, "Need to Restock", K380 &lt; 20, "Low Stock", K380 &lt; 30, "Stock OK", K380 &gt;= 30, "High Stock")</f>
        <v>Need to Restock</v>
      </c>
      <c r="Y380" s="16" t="str" cm="1">
        <f t="array" ref="Y380">_xlfn.IFS(K380 &lt;= 15, "Fast Moving", K380 &lt;= 35, "Moderate Moving", K380 &gt; 35, "Slow Moving")</f>
        <v>Fast Moving</v>
      </c>
      <c r="Z380" s="16" t="str" cm="1">
        <f t="array" ref="Z380">_xlfn.IFS(M380=5, "Highly Satisfied", M380&gt;=4, "Very Satisfied", M380&gt;=3, "Satisfied", M380&gt;=2, "Neutral", M380&lt;2, "Dissatisfied")</f>
        <v>Neutral</v>
      </c>
      <c r="AA380" s="16" t="str">
        <f t="shared" si="59"/>
        <v>Cheap Value</v>
      </c>
      <c r="AB380" s="16" t="str" cm="1">
        <f t="array" ref="AB380">_xlfn.IFS(OR(C380="Zara", C380="Mango"), "Luxury Brand", OR(C380="Gap", C380="Forever21"), "Budget Brand", TRUE, "Mid-Market")</f>
        <v>Budget Brand</v>
      </c>
    </row>
    <row r="381" spans="1:28" x14ac:dyDescent="0.35">
      <c r="A381" t="s">
        <v>432</v>
      </c>
      <c r="B381" t="s">
        <v>25</v>
      </c>
      <c r="C381" t="s">
        <v>41</v>
      </c>
      <c r="D381" t="s">
        <v>60</v>
      </c>
      <c r="E381" t="s">
        <v>2229</v>
      </c>
      <c r="F381" t="s">
        <v>68</v>
      </c>
      <c r="G381" s="4">
        <v>69.38</v>
      </c>
      <c r="H381">
        <v>0</v>
      </c>
      <c r="I381" s="3">
        <v>69.38</v>
      </c>
      <c r="J381" s="1">
        <v>45875</v>
      </c>
      <c r="K381">
        <v>43</v>
      </c>
      <c r="L381">
        <v>2.4</v>
      </c>
      <c r="M381">
        <f t="shared" si="50"/>
        <v>2.4</v>
      </c>
      <c r="N381" t="b">
        <v>0</v>
      </c>
      <c r="O381" t="s">
        <v>2229</v>
      </c>
      <c r="P381" t="str">
        <f t="shared" si="51"/>
        <v>No Return</v>
      </c>
      <c r="Q381" s="4">
        <f t="shared" si="52"/>
        <v>2983.3399999999997</v>
      </c>
      <c r="R381">
        <f t="shared" si="53"/>
        <v>2025</v>
      </c>
      <c r="S381" s="4" t="str">
        <f t="shared" si="54"/>
        <v>August</v>
      </c>
      <c r="T381" s="17">
        <f t="shared" si="55"/>
        <v>0</v>
      </c>
      <c r="U381" s="17">
        <f t="shared" si="56"/>
        <v>69.38</v>
      </c>
      <c r="V381" s="16">
        <f t="shared" si="57"/>
        <v>0</v>
      </c>
      <c r="W381" s="16" t="str">
        <f t="shared" si="58"/>
        <v>No Size</v>
      </c>
      <c r="X381" s="16" t="str" cm="1">
        <f t="array" ref="X381">_xlfn.IFS(K381 &lt; 10, "Need to Restock", K381 &lt; 20, "Low Stock", K381 &lt; 30, "Stock OK", K381 &gt;= 30, "High Stock")</f>
        <v>High Stock</v>
      </c>
      <c r="Y381" s="16" t="str" cm="1">
        <f t="array" ref="Y381">_xlfn.IFS(K381 &lt;= 15, "Fast Moving", K381 &lt;= 35, "Moderate Moving", K381 &gt; 35, "Slow Moving")</f>
        <v>Slow Moving</v>
      </c>
      <c r="Z381" s="16" t="str" cm="1">
        <f t="array" ref="Z381">_xlfn.IFS(M381=5, "Highly Satisfied", M381&gt;=4, "Very Satisfied", M381&gt;=3, "Satisfied", M381&gt;=2, "Neutral", M381&lt;2, "Dissatisfied")</f>
        <v>Neutral</v>
      </c>
      <c r="AA381" s="16" t="str">
        <f t="shared" si="59"/>
        <v>Cheap Value</v>
      </c>
      <c r="AB381" s="16" t="str" cm="1">
        <f t="array" ref="AB381">_xlfn.IFS(OR(C381="Zara", C381="Mango"), "Luxury Brand", OR(C381="Gap", C381="Forever21"), "Budget Brand", TRUE, "Mid-Market")</f>
        <v>Luxury Brand</v>
      </c>
    </row>
    <row r="382" spans="1:28" x14ac:dyDescent="0.35">
      <c r="A382" t="s">
        <v>433</v>
      </c>
      <c r="B382" t="s">
        <v>25</v>
      </c>
      <c r="C382" t="s">
        <v>41</v>
      </c>
      <c r="D382" t="s">
        <v>32</v>
      </c>
      <c r="E382" t="s">
        <v>2229</v>
      </c>
      <c r="F382" t="s">
        <v>23</v>
      </c>
      <c r="G382" s="4">
        <v>23.58</v>
      </c>
      <c r="H382">
        <v>0</v>
      </c>
      <c r="I382" s="3">
        <v>23.58</v>
      </c>
      <c r="J382" s="1">
        <v>45875</v>
      </c>
      <c r="K382">
        <v>16</v>
      </c>
      <c r="L382">
        <v>1.3</v>
      </c>
      <c r="M382">
        <f t="shared" si="50"/>
        <v>1.3</v>
      </c>
      <c r="N382" t="b">
        <v>0</v>
      </c>
      <c r="O382" t="s">
        <v>2229</v>
      </c>
      <c r="P382" t="str">
        <f t="shared" si="51"/>
        <v>No Return</v>
      </c>
      <c r="Q382" s="4">
        <f t="shared" si="52"/>
        <v>377.28</v>
      </c>
      <c r="R382">
        <f t="shared" si="53"/>
        <v>2025</v>
      </c>
      <c r="S382" s="4" t="str">
        <f t="shared" si="54"/>
        <v>August</v>
      </c>
      <c r="T382" s="17">
        <f t="shared" si="55"/>
        <v>0</v>
      </c>
      <c r="U382" s="17">
        <f t="shared" si="56"/>
        <v>23.58</v>
      </c>
      <c r="V382" s="16">
        <f t="shared" si="57"/>
        <v>0</v>
      </c>
      <c r="W382" s="16" t="str">
        <f t="shared" si="58"/>
        <v>No Size</v>
      </c>
      <c r="X382" s="16" t="str" cm="1">
        <f t="array" ref="X382">_xlfn.IFS(K382 &lt; 10, "Need to Restock", K382 &lt; 20, "Low Stock", K382 &lt; 30, "Stock OK", K382 &gt;= 30, "High Stock")</f>
        <v>Low Stock</v>
      </c>
      <c r="Y382" s="16" t="str" cm="1">
        <f t="array" ref="Y382">_xlfn.IFS(K382 &lt;= 15, "Fast Moving", K382 &lt;= 35, "Moderate Moving", K382 &gt; 35, "Slow Moving")</f>
        <v>Moderate Moving</v>
      </c>
      <c r="Z382" s="16" t="str" cm="1">
        <f t="array" ref="Z382">_xlfn.IFS(M382=5, "Highly Satisfied", M382&gt;=4, "Very Satisfied", M382&gt;=3, "Satisfied", M382&gt;=2, "Neutral", M382&lt;2, "Dissatisfied")</f>
        <v>Dissatisfied</v>
      </c>
      <c r="AA382" s="16" t="str">
        <f t="shared" si="59"/>
        <v>Cheap Value</v>
      </c>
      <c r="AB382" s="16" t="str" cm="1">
        <f t="array" ref="AB382">_xlfn.IFS(OR(C382="Zara", C382="Mango"), "Luxury Brand", OR(C382="Gap", C382="Forever21"), "Budget Brand", TRUE, "Mid-Market")</f>
        <v>Luxury Brand</v>
      </c>
    </row>
    <row r="383" spans="1:28" x14ac:dyDescent="0.35">
      <c r="A383" t="s">
        <v>434</v>
      </c>
      <c r="B383" t="s">
        <v>19</v>
      </c>
      <c r="C383" t="s">
        <v>46</v>
      </c>
      <c r="D383" t="s">
        <v>15</v>
      </c>
      <c r="E383" t="s">
        <v>53</v>
      </c>
      <c r="F383" t="s">
        <v>62</v>
      </c>
      <c r="G383" s="4">
        <v>119.91</v>
      </c>
      <c r="H383">
        <v>27.8</v>
      </c>
      <c r="I383" s="3">
        <v>86.58</v>
      </c>
      <c r="J383" s="1">
        <v>45563</v>
      </c>
      <c r="K383">
        <v>12</v>
      </c>
      <c r="L383">
        <v>1.7</v>
      </c>
      <c r="M383">
        <f t="shared" si="50"/>
        <v>1.7</v>
      </c>
      <c r="N383" t="b">
        <v>0</v>
      </c>
      <c r="O383" t="s">
        <v>2229</v>
      </c>
      <c r="P383" t="str">
        <f t="shared" si="51"/>
        <v>No Return</v>
      </c>
      <c r="Q383" s="4">
        <f t="shared" si="52"/>
        <v>1038.9002399999999</v>
      </c>
      <c r="R383">
        <f t="shared" si="53"/>
        <v>2024</v>
      </c>
      <c r="S383" s="4" t="str">
        <f t="shared" si="54"/>
        <v>September</v>
      </c>
      <c r="T383" s="17">
        <f t="shared" si="55"/>
        <v>33.334980000000002</v>
      </c>
      <c r="U383" s="17">
        <f t="shared" si="56"/>
        <v>86.575019999999995</v>
      </c>
      <c r="V383" s="16">
        <f t="shared" si="57"/>
        <v>0</v>
      </c>
      <c r="W383" s="16" t="str">
        <f t="shared" si="58"/>
        <v>XS</v>
      </c>
      <c r="X383" s="16" t="str" cm="1">
        <f t="array" ref="X383">_xlfn.IFS(K383 &lt; 10, "Need to Restock", K383 &lt; 20, "Low Stock", K383 &lt; 30, "Stock OK", K383 &gt;= 30, "High Stock")</f>
        <v>Low Stock</v>
      </c>
      <c r="Y383" s="16" t="str" cm="1">
        <f t="array" ref="Y383">_xlfn.IFS(K383 &lt;= 15, "Fast Moving", K383 &lt;= 35, "Moderate Moving", K383 &gt; 35, "Slow Moving")</f>
        <v>Fast Moving</v>
      </c>
      <c r="Z383" s="16" t="str" cm="1">
        <f t="array" ref="Z383">_xlfn.IFS(M383=5, "Highly Satisfied", M383&gt;=4, "Very Satisfied", M383&gt;=3, "Satisfied", M383&gt;=2, "Neutral", M383&lt;2, "Dissatisfied")</f>
        <v>Dissatisfied</v>
      </c>
      <c r="AA383" s="16" t="str">
        <f t="shared" si="59"/>
        <v>High Value</v>
      </c>
      <c r="AB383" s="16" t="str" cm="1">
        <f t="array" ref="AB383">_xlfn.IFS(OR(C383="Zara", C383="Mango"), "Luxury Brand", OR(C383="Gap", C383="Forever21"), "Budget Brand", TRUE, "Mid-Market")</f>
        <v>Mid-Market</v>
      </c>
    </row>
    <row r="384" spans="1:28" x14ac:dyDescent="0.35">
      <c r="A384" t="s">
        <v>435</v>
      </c>
      <c r="B384" t="s">
        <v>13</v>
      </c>
      <c r="C384" t="s">
        <v>46</v>
      </c>
      <c r="D384" t="s">
        <v>60</v>
      </c>
      <c r="E384" t="s">
        <v>56</v>
      </c>
      <c r="F384" t="s">
        <v>26</v>
      </c>
      <c r="G384" s="4">
        <v>111.05</v>
      </c>
      <c r="H384">
        <v>1.4</v>
      </c>
      <c r="I384" s="3">
        <v>109.5</v>
      </c>
      <c r="J384" s="1">
        <v>45875</v>
      </c>
      <c r="K384">
        <v>7</v>
      </c>
      <c r="L384">
        <v>2.8</v>
      </c>
      <c r="M384">
        <f t="shared" si="50"/>
        <v>2.8</v>
      </c>
      <c r="N384" t="b">
        <v>0</v>
      </c>
      <c r="O384" t="s">
        <v>2229</v>
      </c>
      <c r="P384" t="str">
        <f t="shared" si="51"/>
        <v>No Return</v>
      </c>
      <c r="Q384" s="4">
        <f t="shared" si="52"/>
        <v>766.46709999999996</v>
      </c>
      <c r="R384">
        <f t="shared" si="53"/>
        <v>2025</v>
      </c>
      <c r="S384" s="4" t="str">
        <f t="shared" si="54"/>
        <v>August</v>
      </c>
      <c r="T384" s="17">
        <f t="shared" si="55"/>
        <v>1.5546999999999997</v>
      </c>
      <c r="U384" s="17">
        <f t="shared" si="56"/>
        <v>109.4953</v>
      </c>
      <c r="V384" s="16">
        <f t="shared" si="57"/>
        <v>0</v>
      </c>
      <c r="W384" s="16" t="str">
        <f t="shared" si="58"/>
        <v>M</v>
      </c>
      <c r="X384" s="16" t="str" cm="1">
        <f t="array" ref="X384">_xlfn.IFS(K384 &lt; 10, "Need to Restock", K384 &lt; 20, "Low Stock", K384 &lt; 30, "Stock OK", K384 &gt;= 30, "High Stock")</f>
        <v>Need to Restock</v>
      </c>
      <c r="Y384" s="16" t="str" cm="1">
        <f t="array" ref="Y384">_xlfn.IFS(K384 &lt;= 15, "Fast Moving", K384 &lt;= 35, "Moderate Moving", K384 &gt; 35, "Slow Moving")</f>
        <v>Fast Moving</v>
      </c>
      <c r="Z384" s="16" t="str" cm="1">
        <f t="array" ref="Z384">_xlfn.IFS(M384=5, "Highly Satisfied", M384&gt;=4, "Very Satisfied", M384&gt;=3, "Satisfied", M384&gt;=2, "Neutral", M384&lt;2, "Dissatisfied")</f>
        <v>Neutral</v>
      </c>
      <c r="AA384" s="16" t="str">
        <f t="shared" si="59"/>
        <v>High Value</v>
      </c>
      <c r="AB384" s="16" t="str" cm="1">
        <f t="array" ref="AB384">_xlfn.IFS(OR(C384="Zara", C384="Mango"), "Luxury Brand", OR(C384="Gap", C384="Forever21"), "Budget Brand", TRUE, "Mid-Market")</f>
        <v>Mid-Market</v>
      </c>
    </row>
    <row r="385" spans="1:28" x14ac:dyDescent="0.35">
      <c r="A385" t="s">
        <v>436</v>
      </c>
      <c r="B385" t="s">
        <v>25</v>
      </c>
      <c r="C385" t="s">
        <v>30</v>
      </c>
      <c r="D385" t="s">
        <v>60</v>
      </c>
      <c r="E385" t="s">
        <v>2229</v>
      </c>
      <c r="F385" t="s">
        <v>38</v>
      </c>
      <c r="G385" s="4">
        <v>60.22</v>
      </c>
      <c r="H385">
        <v>0</v>
      </c>
      <c r="I385" s="3">
        <v>60.22</v>
      </c>
      <c r="J385" s="1">
        <v>45875</v>
      </c>
      <c r="K385">
        <v>6</v>
      </c>
      <c r="L385">
        <v>2.1</v>
      </c>
      <c r="M385">
        <f t="shared" si="50"/>
        <v>2.1</v>
      </c>
      <c r="N385" t="b">
        <v>0</v>
      </c>
      <c r="O385" t="s">
        <v>2229</v>
      </c>
      <c r="P385" t="str">
        <f t="shared" si="51"/>
        <v>No Return</v>
      </c>
      <c r="Q385" s="4">
        <f t="shared" si="52"/>
        <v>361.32</v>
      </c>
      <c r="R385">
        <f t="shared" si="53"/>
        <v>2025</v>
      </c>
      <c r="S385" s="4" t="str">
        <f t="shared" si="54"/>
        <v>August</v>
      </c>
      <c r="T385" s="17">
        <f t="shared" si="55"/>
        <v>0</v>
      </c>
      <c r="U385" s="17">
        <f t="shared" si="56"/>
        <v>60.22</v>
      </c>
      <c r="V385" s="16">
        <f t="shared" si="57"/>
        <v>0</v>
      </c>
      <c r="W385" s="16" t="str">
        <f t="shared" si="58"/>
        <v>No Size</v>
      </c>
      <c r="X385" s="16" t="str" cm="1">
        <f t="array" ref="X385">_xlfn.IFS(K385 &lt; 10, "Need to Restock", K385 &lt; 20, "Low Stock", K385 &lt; 30, "Stock OK", K385 &gt;= 30, "High Stock")</f>
        <v>Need to Restock</v>
      </c>
      <c r="Y385" s="16" t="str" cm="1">
        <f t="array" ref="Y385">_xlfn.IFS(K385 &lt;= 15, "Fast Moving", K385 &lt;= 35, "Moderate Moving", K385 &gt; 35, "Slow Moving")</f>
        <v>Fast Moving</v>
      </c>
      <c r="Z385" s="16" t="str" cm="1">
        <f t="array" ref="Z385">_xlfn.IFS(M385=5, "Highly Satisfied", M385&gt;=4, "Very Satisfied", M385&gt;=3, "Satisfied", M385&gt;=2, "Neutral", M385&lt;2, "Dissatisfied")</f>
        <v>Neutral</v>
      </c>
      <c r="AA385" s="16" t="str">
        <f t="shared" si="59"/>
        <v>Cheap Value</v>
      </c>
      <c r="AB385" s="16" t="str" cm="1">
        <f t="array" ref="AB385">_xlfn.IFS(OR(C385="Zara", C385="Mango"), "Luxury Brand", OR(C385="Gap", C385="Forever21"), "Budget Brand", TRUE, "Mid-Market")</f>
        <v>Mid-Market</v>
      </c>
    </row>
    <row r="386" spans="1:28" x14ac:dyDescent="0.35">
      <c r="A386" t="s">
        <v>437</v>
      </c>
      <c r="B386" t="s">
        <v>13</v>
      </c>
      <c r="C386" t="s">
        <v>59</v>
      </c>
      <c r="D386" t="s">
        <v>21</v>
      </c>
      <c r="E386" t="s">
        <v>56</v>
      </c>
      <c r="F386" t="s">
        <v>62</v>
      </c>
      <c r="G386" s="4">
        <v>133.52000000000001</v>
      </c>
      <c r="H386">
        <v>0</v>
      </c>
      <c r="I386" s="3">
        <v>133.52000000000001</v>
      </c>
      <c r="J386" s="1">
        <v>45875</v>
      </c>
      <c r="K386">
        <v>27</v>
      </c>
      <c r="L386">
        <v>3.6</v>
      </c>
      <c r="M386">
        <f t="shared" ref="M386:M449" si="60">IF(L386="null", 3, L386)</f>
        <v>3.6</v>
      </c>
      <c r="N386" t="b">
        <v>0</v>
      </c>
      <c r="O386" t="s">
        <v>2229</v>
      </c>
      <c r="P386" t="str">
        <f t="shared" ref="P386:P449" si="61">IF(O386="null", "No Return", O386)</f>
        <v>No Return</v>
      </c>
      <c r="Q386" s="4">
        <f t="shared" ref="Q386:Q449" si="62">U386 * K386</f>
        <v>3605.0400000000004</v>
      </c>
      <c r="R386">
        <f t="shared" ref="R386:R449" si="63">YEAR(J386)</f>
        <v>2025</v>
      </c>
      <c r="S386" s="4" t="str">
        <f t="shared" ref="S386:S449" si="64">TEXT(J386, "mmmm")</f>
        <v>August</v>
      </c>
      <c r="T386" s="17">
        <f t="shared" ref="T386:T449" si="65">G386 * (H386 / 100)</f>
        <v>0</v>
      </c>
      <c r="U386" s="17">
        <f t="shared" ref="U386:U449" si="66">G386 * (1 - (H386 / 100))</f>
        <v>133.52000000000001</v>
      </c>
      <c r="V386" s="16">
        <f t="shared" ref="V386:V449" si="67">IF(N386=TRUE, 1, 0)</f>
        <v>0</v>
      </c>
      <c r="W386" s="16" t="str">
        <f t="shared" ref="W386:W449" si="68">IF(E386="null", "No Size", E386)</f>
        <v>M</v>
      </c>
      <c r="X386" s="16" t="str" cm="1">
        <f t="array" ref="X386">_xlfn.IFS(K386 &lt; 10, "Need to Restock", K386 &lt; 20, "Low Stock", K386 &lt; 30, "Stock OK", K386 &gt;= 30, "High Stock")</f>
        <v>Stock OK</v>
      </c>
      <c r="Y386" s="16" t="str" cm="1">
        <f t="array" ref="Y386">_xlfn.IFS(K386 &lt;= 15, "Fast Moving", K386 &lt;= 35, "Moderate Moving", K386 &gt; 35, "Slow Moving")</f>
        <v>Moderate Moving</v>
      </c>
      <c r="Z386" s="16" t="str" cm="1">
        <f t="array" ref="Z386">_xlfn.IFS(M386=5, "Highly Satisfied", M386&gt;=4, "Very Satisfied", M386&gt;=3, "Satisfied", M386&gt;=2, "Neutral", M386&lt;2, "Dissatisfied")</f>
        <v>Satisfied</v>
      </c>
      <c r="AA386" s="16" t="str">
        <f t="shared" ref="AA386:AA449" si="69">IF(I386 &gt;= 74.88, "High Value", "Cheap Value")</f>
        <v>High Value</v>
      </c>
      <c r="AB386" s="16" t="str" cm="1">
        <f t="array" ref="AB386">_xlfn.IFS(OR(C386="Zara", C386="Mango"), "Luxury Brand", OR(C386="Gap", C386="Forever21"), "Budget Brand", TRUE, "Mid-Market")</f>
        <v>Budget Brand</v>
      </c>
    </row>
    <row r="387" spans="1:28" x14ac:dyDescent="0.35">
      <c r="A387" t="s">
        <v>438</v>
      </c>
      <c r="B387" t="s">
        <v>40</v>
      </c>
      <c r="C387" t="s">
        <v>30</v>
      </c>
      <c r="D387" t="s">
        <v>15</v>
      </c>
      <c r="E387" t="s">
        <v>16</v>
      </c>
      <c r="F387" t="s">
        <v>68</v>
      </c>
      <c r="G387" s="4">
        <v>54.97</v>
      </c>
      <c r="H387">
        <v>49.6</v>
      </c>
      <c r="I387" s="3">
        <v>27.7</v>
      </c>
      <c r="J387" s="1">
        <v>45573</v>
      </c>
      <c r="K387">
        <v>48</v>
      </c>
      <c r="L387">
        <v>4.5</v>
      </c>
      <c r="M387">
        <f t="shared" si="60"/>
        <v>4.5</v>
      </c>
      <c r="N387" t="b">
        <v>0</v>
      </c>
      <c r="O387" t="s">
        <v>2229</v>
      </c>
      <c r="P387" t="str">
        <f t="shared" si="61"/>
        <v>No Return</v>
      </c>
      <c r="Q387" s="4">
        <f t="shared" si="62"/>
        <v>1329.8342399999999</v>
      </c>
      <c r="R387">
        <f t="shared" si="63"/>
        <v>2024</v>
      </c>
      <c r="S387" s="4" t="str">
        <f t="shared" si="64"/>
        <v>October</v>
      </c>
      <c r="T387" s="17">
        <f t="shared" si="65"/>
        <v>27.26512</v>
      </c>
      <c r="U387" s="17">
        <f t="shared" si="66"/>
        <v>27.704879999999999</v>
      </c>
      <c r="V387" s="16">
        <f t="shared" si="67"/>
        <v>0</v>
      </c>
      <c r="W387" s="16" t="str">
        <f t="shared" si="68"/>
        <v>XL</v>
      </c>
      <c r="X387" s="16" t="str" cm="1">
        <f t="array" ref="X387">_xlfn.IFS(K387 &lt; 10, "Need to Restock", K387 &lt; 20, "Low Stock", K387 &lt; 30, "Stock OK", K387 &gt;= 30, "High Stock")</f>
        <v>High Stock</v>
      </c>
      <c r="Y387" s="16" t="str" cm="1">
        <f t="array" ref="Y387">_xlfn.IFS(K387 &lt;= 15, "Fast Moving", K387 &lt;= 35, "Moderate Moving", K387 &gt; 35, "Slow Moving")</f>
        <v>Slow Moving</v>
      </c>
      <c r="Z387" s="16" t="str" cm="1">
        <f t="array" ref="Z387">_xlfn.IFS(M387=5, "Highly Satisfied", M387&gt;=4, "Very Satisfied", M387&gt;=3, "Satisfied", M387&gt;=2, "Neutral", M387&lt;2, "Dissatisfied")</f>
        <v>Very Satisfied</v>
      </c>
      <c r="AA387" s="16" t="str">
        <f t="shared" si="69"/>
        <v>Cheap Value</v>
      </c>
      <c r="AB387" s="16" t="str" cm="1">
        <f t="array" ref="AB387">_xlfn.IFS(OR(C387="Zara", C387="Mango"), "Luxury Brand", OR(C387="Gap", C387="Forever21"), "Budget Brand", TRUE, "Mid-Market")</f>
        <v>Mid-Market</v>
      </c>
    </row>
    <row r="388" spans="1:28" x14ac:dyDescent="0.35">
      <c r="A388" t="s">
        <v>439</v>
      </c>
      <c r="B388" t="s">
        <v>19</v>
      </c>
      <c r="C388" t="s">
        <v>20</v>
      </c>
      <c r="D388" t="s">
        <v>21</v>
      </c>
      <c r="E388" t="s">
        <v>22</v>
      </c>
      <c r="F388" t="s">
        <v>33</v>
      </c>
      <c r="G388" s="4">
        <v>85.94</v>
      </c>
      <c r="H388">
        <v>0</v>
      </c>
      <c r="I388" s="3">
        <v>85.94</v>
      </c>
      <c r="J388" s="1">
        <v>45875</v>
      </c>
      <c r="K388">
        <v>42</v>
      </c>
      <c r="L388">
        <v>4.3</v>
      </c>
      <c r="M388">
        <f t="shared" si="60"/>
        <v>4.3</v>
      </c>
      <c r="N388" t="b">
        <v>0</v>
      </c>
      <c r="O388" t="s">
        <v>2229</v>
      </c>
      <c r="P388" t="str">
        <f t="shared" si="61"/>
        <v>No Return</v>
      </c>
      <c r="Q388" s="4">
        <f t="shared" si="62"/>
        <v>3609.48</v>
      </c>
      <c r="R388">
        <f t="shared" si="63"/>
        <v>2025</v>
      </c>
      <c r="S388" s="4" t="str">
        <f t="shared" si="64"/>
        <v>August</v>
      </c>
      <c r="T388" s="17">
        <f t="shared" si="65"/>
        <v>0</v>
      </c>
      <c r="U388" s="17">
        <f t="shared" si="66"/>
        <v>85.94</v>
      </c>
      <c r="V388" s="16">
        <f t="shared" si="67"/>
        <v>0</v>
      </c>
      <c r="W388" s="16" t="str">
        <f t="shared" si="68"/>
        <v>L</v>
      </c>
      <c r="X388" s="16" t="str" cm="1">
        <f t="array" ref="X388">_xlfn.IFS(K388 &lt; 10, "Need to Restock", K388 &lt; 20, "Low Stock", K388 &lt; 30, "Stock OK", K388 &gt;= 30, "High Stock")</f>
        <v>High Stock</v>
      </c>
      <c r="Y388" s="16" t="str" cm="1">
        <f t="array" ref="Y388">_xlfn.IFS(K388 &lt;= 15, "Fast Moving", K388 &lt;= 35, "Moderate Moving", K388 &gt; 35, "Slow Moving")</f>
        <v>Slow Moving</v>
      </c>
      <c r="Z388" s="16" t="str" cm="1">
        <f t="array" ref="Z388">_xlfn.IFS(M388=5, "Highly Satisfied", M388&gt;=4, "Very Satisfied", M388&gt;=3, "Satisfied", M388&gt;=2, "Neutral", M388&lt;2, "Dissatisfied")</f>
        <v>Very Satisfied</v>
      </c>
      <c r="AA388" s="16" t="str">
        <f t="shared" si="69"/>
        <v>High Value</v>
      </c>
      <c r="AB388" s="16" t="str" cm="1">
        <f t="array" ref="AB388">_xlfn.IFS(OR(C388="Zara", C388="Mango"), "Luxury Brand", OR(C388="Gap", C388="Forever21"), "Budget Brand", TRUE, "Mid-Market")</f>
        <v>Mid-Market</v>
      </c>
    </row>
    <row r="389" spans="1:28" x14ac:dyDescent="0.35">
      <c r="A389" t="s">
        <v>440</v>
      </c>
      <c r="B389" t="s">
        <v>25</v>
      </c>
      <c r="C389" t="s">
        <v>46</v>
      </c>
      <c r="D389" t="s">
        <v>32</v>
      </c>
      <c r="E389" t="s">
        <v>2229</v>
      </c>
      <c r="F389" t="s">
        <v>26</v>
      </c>
      <c r="G389" s="4">
        <v>24.64</v>
      </c>
      <c r="H389">
        <v>0</v>
      </c>
      <c r="I389" s="3">
        <v>24.64</v>
      </c>
      <c r="J389" s="1">
        <v>45875</v>
      </c>
      <c r="K389">
        <v>6</v>
      </c>
      <c r="L389">
        <v>4.4000000000000004</v>
      </c>
      <c r="M389">
        <f t="shared" si="60"/>
        <v>4.4000000000000004</v>
      </c>
      <c r="N389" t="b">
        <v>0</v>
      </c>
      <c r="O389" t="s">
        <v>2229</v>
      </c>
      <c r="P389" t="str">
        <f t="shared" si="61"/>
        <v>No Return</v>
      </c>
      <c r="Q389" s="4">
        <f t="shared" si="62"/>
        <v>147.84</v>
      </c>
      <c r="R389">
        <f t="shared" si="63"/>
        <v>2025</v>
      </c>
      <c r="S389" s="4" t="str">
        <f t="shared" si="64"/>
        <v>August</v>
      </c>
      <c r="T389" s="17">
        <f t="shared" si="65"/>
        <v>0</v>
      </c>
      <c r="U389" s="17">
        <f t="shared" si="66"/>
        <v>24.64</v>
      </c>
      <c r="V389" s="16">
        <f t="shared" si="67"/>
        <v>0</v>
      </c>
      <c r="W389" s="16" t="str">
        <f t="shared" si="68"/>
        <v>No Size</v>
      </c>
      <c r="X389" s="16" t="str" cm="1">
        <f t="array" ref="X389">_xlfn.IFS(K389 &lt; 10, "Need to Restock", K389 &lt; 20, "Low Stock", K389 &lt; 30, "Stock OK", K389 &gt;= 30, "High Stock")</f>
        <v>Need to Restock</v>
      </c>
      <c r="Y389" s="16" t="str" cm="1">
        <f t="array" ref="Y389">_xlfn.IFS(K389 &lt;= 15, "Fast Moving", K389 &lt;= 35, "Moderate Moving", K389 &gt; 35, "Slow Moving")</f>
        <v>Fast Moving</v>
      </c>
      <c r="Z389" s="16" t="str" cm="1">
        <f t="array" ref="Z389">_xlfn.IFS(M389=5, "Highly Satisfied", M389&gt;=4, "Very Satisfied", M389&gt;=3, "Satisfied", M389&gt;=2, "Neutral", M389&lt;2, "Dissatisfied")</f>
        <v>Very Satisfied</v>
      </c>
      <c r="AA389" s="16" t="str">
        <f t="shared" si="69"/>
        <v>Cheap Value</v>
      </c>
      <c r="AB389" s="16" t="str" cm="1">
        <f t="array" ref="AB389">_xlfn.IFS(OR(C389="Zara", C389="Mango"), "Luxury Brand", OR(C389="Gap", C389="Forever21"), "Budget Brand", TRUE, "Mid-Market")</f>
        <v>Mid-Market</v>
      </c>
    </row>
    <row r="390" spans="1:28" x14ac:dyDescent="0.35">
      <c r="A390" t="s">
        <v>441</v>
      </c>
      <c r="B390" t="s">
        <v>25</v>
      </c>
      <c r="C390" t="s">
        <v>30</v>
      </c>
      <c r="D390" t="s">
        <v>15</v>
      </c>
      <c r="E390" t="s">
        <v>2229</v>
      </c>
      <c r="F390" t="s">
        <v>42</v>
      </c>
      <c r="G390" s="4">
        <v>28.82</v>
      </c>
      <c r="H390">
        <v>0</v>
      </c>
      <c r="I390" s="3">
        <v>28.82</v>
      </c>
      <c r="J390" s="1">
        <v>45588</v>
      </c>
      <c r="K390">
        <v>30</v>
      </c>
      <c r="L390">
        <v>2.8</v>
      </c>
      <c r="M390">
        <f t="shared" si="60"/>
        <v>2.8</v>
      </c>
      <c r="N390" t="b">
        <v>0</v>
      </c>
      <c r="O390" t="s">
        <v>2229</v>
      </c>
      <c r="P390" t="str">
        <f t="shared" si="61"/>
        <v>No Return</v>
      </c>
      <c r="Q390" s="4">
        <f t="shared" si="62"/>
        <v>864.6</v>
      </c>
      <c r="R390">
        <f t="shared" si="63"/>
        <v>2024</v>
      </c>
      <c r="S390" s="4" t="str">
        <f t="shared" si="64"/>
        <v>October</v>
      </c>
      <c r="T390" s="17">
        <f t="shared" si="65"/>
        <v>0</v>
      </c>
      <c r="U390" s="17">
        <f t="shared" si="66"/>
        <v>28.82</v>
      </c>
      <c r="V390" s="16">
        <f t="shared" si="67"/>
        <v>0</v>
      </c>
      <c r="W390" s="16" t="str">
        <f t="shared" si="68"/>
        <v>No Size</v>
      </c>
      <c r="X390" s="16" t="str" cm="1">
        <f t="array" ref="X390">_xlfn.IFS(K390 &lt; 10, "Need to Restock", K390 &lt; 20, "Low Stock", K390 &lt; 30, "Stock OK", K390 &gt;= 30, "High Stock")</f>
        <v>High Stock</v>
      </c>
      <c r="Y390" s="16" t="str" cm="1">
        <f t="array" ref="Y390">_xlfn.IFS(K390 &lt;= 15, "Fast Moving", K390 &lt;= 35, "Moderate Moving", K390 &gt; 35, "Slow Moving")</f>
        <v>Moderate Moving</v>
      </c>
      <c r="Z390" s="16" t="str" cm="1">
        <f t="array" ref="Z390">_xlfn.IFS(M390=5, "Highly Satisfied", M390&gt;=4, "Very Satisfied", M390&gt;=3, "Satisfied", M390&gt;=2, "Neutral", M390&lt;2, "Dissatisfied")</f>
        <v>Neutral</v>
      </c>
      <c r="AA390" s="16" t="str">
        <f t="shared" si="69"/>
        <v>Cheap Value</v>
      </c>
      <c r="AB390" s="16" t="str" cm="1">
        <f t="array" ref="AB390">_xlfn.IFS(OR(C390="Zara", C390="Mango"), "Luxury Brand", OR(C390="Gap", C390="Forever21"), "Budget Brand", TRUE, "Mid-Market")</f>
        <v>Mid-Market</v>
      </c>
    </row>
    <row r="391" spans="1:28" x14ac:dyDescent="0.35">
      <c r="A391" t="s">
        <v>442</v>
      </c>
      <c r="B391" t="s">
        <v>28</v>
      </c>
      <c r="C391" t="s">
        <v>73</v>
      </c>
      <c r="D391" t="s">
        <v>60</v>
      </c>
      <c r="E391" t="s">
        <v>22</v>
      </c>
      <c r="F391" t="s">
        <v>23</v>
      </c>
      <c r="G391" s="4">
        <v>79.59</v>
      </c>
      <c r="H391">
        <v>24.3</v>
      </c>
      <c r="I391" s="3">
        <v>60.25</v>
      </c>
      <c r="J391" s="1">
        <v>45875</v>
      </c>
      <c r="K391">
        <v>37</v>
      </c>
      <c r="L391">
        <v>1.7</v>
      </c>
      <c r="M391">
        <f t="shared" si="60"/>
        <v>1.7</v>
      </c>
      <c r="N391" t="b">
        <v>0</v>
      </c>
      <c r="O391" t="s">
        <v>2229</v>
      </c>
      <c r="P391" t="str">
        <f t="shared" si="61"/>
        <v>No Return</v>
      </c>
      <c r="Q391" s="4">
        <f t="shared" si="62"/>
        <v>2229.2363100000002</v>
      </c>
      <c r="R391">
        <f t="shared" si="63"/>
        <v>2025</v>
      </c>
      <c r="S391" s="4" t="str">
        <f t="shared" si="64"/>
        <v>August</v>
      </c>
      <c r="T391" s="17">
        <f t="shared" si="65"/>
        <v>19.34037</v>
      </c>
      <c r="U391" s="17">
        <f t="shared" si="66"/>
        <v>60.249630000000003</v>
      </c>
      <c r="V391" s="16">
        <f t="shared" si="67"/>
        <v>0</v>
      </c>
      <c r="W391" s="16" t="str">
        <f t="shared" si="68"/>
        <v>L</v>
      </c>
      <c r="X391" s="16" t="str" cm="1">
        <f t="array" ref="X391">_xlfn.IFS(K391 &lt; 10, "Need to Restock", K391 &lt; 20, "Low Stock", K391 &lt; 30, "Stock OK", K391 &gt;= 30, "High Stock")</f>
        <v>High Stock</v>
      </c>
      <c r="Y391" s="16" t="str" cm="1">
        <f t="array" ref="Y391">_xlfn.IFS(K391 &lt;= 15, "Fast Moving", K391 &lt;= 35, "Moderate Moving", K391 &gt; 35, "Slow Moving")</f>
        <v>Slow Moving</v>
      </c>
      <c r="Z391" s="16" t="str" cm="1">
        <f t="array" ref="Z391">_xlfn.IFS(M391=5, "Highly Satisfied", M391&gt;=4, "Very Satisfied", M391&gt;=3, "Satisfied", M391&gt;=2, "Neutral", M391&lt;2, "Dissatisfied")</f>
        <v>Dissatisfied</v>
      </c>
      <c r="AA391" s="16" t="str">
        <f t="shared" si="69"/>
        <v>Cheap Value</v>
      </c>
      <c r="AB391" s="16" t="str" cm="1">
        <f t="array" ref="AB391">_xlfn.IFS(OR(C391="Zara", C391="Mango"), "Luxury Brand", OR(C391="Gap", C391="Forever21"), "Budget Brand", TRUE, "Mid-Market")</f>
        <v>Budget Brand</v>
      </c>
    </row>
    <row r="392" spans="1:28" x14ac:dyDescent="0.35">
      <c r="A392" t="s">
        <v>443</v>
      </c>
      <c r="B392" t="s">
        <v>40</v>
      </c>
      <c r="C392" t="s">
        <v>59</v>
      </c>
      <c r="D392" t="s">
        <v>32</v>
      </c>
      <c r="E392" t="s">
        <v>16</v>
      </c>
      <c r="F392" t="s">
        <v>42</v>
      </c>
      <c r="G392" s="4">
        <v>49.44</v>
      </c>
      <c r="H392">
        <v>0</v>
      </c>
      <c r="I392" s="3">
        <v>49.44</v>
      </c>
      <c r="J392" s="1">
        <v>45875</v>
      </c>
      <c r="K392">
        <v>19</v>
      </c>
      <c r="L392">
        <v>3.4</v>
      </c>
      <c r="M392">
        <f t="shared" si="60"/>
        <v>3.4</v>
      </c>
      <c r="N392" t="b">
        <v>0</v>
      </c>
      <c r="O392" t="s">
        <v>2229</v>
      </c>
      <c r="P392" t="str">
        <f t="shared" si="61"/>
        <v>No Return</v>
      </c>
      <c r="Q392" s="4">
        <f t="shared" si="62"/>
        <v>939.3599999999999</v>
      </c>
      <c r="R392">
        <f t="shared" si="63"/>
        <v>2025</v>
      </c>
      <c r="S392" s="4" t="str">
        <f t="shared" si="64"/>
        <v>August</v>
      </c>
      <c r="T392" s="17">
        <f t="shared" si="65"/>
        <v>0</v>
      </c>
      <c r="U392" s="17">
        <f t="shared" si="66"/>
        <v>49.44</v>
      </c>
      <c r="V392" s="16">
        <f t="shared" si="67"/>
        <v>0</v>
      </c>
      <c r="W392" s="16" t="str">
        <f t="shared" si="68"/>
        <v>XL</v>
      </c>
      <c r="X392" s="16" t="str" cm="1">
        <f t="array" ref="X392">_xlfn.IFS(K392 &lt; 10, "Need to Restock", K392 &lt; 20, "Low Stock", K392 &lt; 30, "Stock OK", K392 &gt;= 30, "High Stock")</f>
        <v>Low Stock</v>
      </c>
      <c r="Y392" s="16" t="str" cm="1">
        <f t="array" ref="Y392">_xlfn.IFS(K392 &lt;= 15, "Fast Moving", K392 &lt;= 35, "Moderate Moving", K392 &gt; 35, "Slow Moving")</f>
        <v>Moderate Moving</v>
      </c>
      <c r="Z392" s="16" t="str" cm="1">
        <f t="array" ref="Z392">_xlfn.IFS(M392=5, "Highly Satisfied", M392&gt;=4, "Very Satisfied", M392&gt;=3, "Satisfied", M392&gt;=2, "Neutral", M392&lt;2, "Dissatisfied")</f>
        <v>Satisfied</v>
      </c>
      <c r="AA392" s="16" t="str">
        <f t="shared" si="69"/>
        <v>Cheap Value</v>
      </c>
      <c r="AB392" s="16" t="str" cm="1">
        <f t="array" ref="AB392">_xlfn.IFS(OR(C392="Zara", C392="Mango"), "Luxury Brand", OR(C392="Gap", C392="Forever21"), "Budget Brand", TRUE, "Mid-Market")</f>
        <v>Budget Brand</v>
      </c>
    </row>
    <row r="393" spans="1:28" x14ac:dyDescent="0.35">
      <c r="A393" t="s">
        <v>444</v>
      </c>
      <c r="B393" t="s">
        <v>19</v>
      </c>
      <c r="C393" t="s">
        <v>41</v>
      </c>
      <c r="D393" t="s">
        <v>21</v>
      </c>
      <c r="E393" t="s">
        <v>53</v>
      </c>
      <c r="F393" t="s">
        <v>42</v>
      </c>
      <c r="G393" s="4">
        <v>41.46</v>
      </c>
      <c r="H393">
        <v>0</v>
      </c>
      <c r="I393" s="3">
        <v>41.46</v>
      </c>
      <c r="J393" s="1">
        <v>45875</v>
      </c>
      <c r="K393">
        <v>36</v>
      </c>
      <c r="L393">
        <v>3.5</v>
      </c>
      <c r="M393">
        <f t="shared" si="60"/>
        <v>3.5</v>
      </c>
      <c r="N393" t="b">
        <v>0</v>
      </c>
      <c r="O393" t="s">
        <v>2229</v>
      </c>
      <c r="P393" t="str">
        <f t="shared" si="61"/>
        <v>No Return</v>
      </c>
      <c r="Q393" s="4">
        <f t="shared" si="62"/>
        <v>1492.56</v>
      </c>
      <c r="R393">
        <f t="shared" si="63"/>
        <v>2025</v>
      </c>
      <c r="S393" s="4" t="str">
        <f t="shared" si="64"/>
        <v>August</v>
      </c>
      <c r="T393" s="17">
        <f t="shared" si="65"/>
        <v>0</v>
      </c>
      <c r="U393" s="17">
        <f t="shared" si="66"/>
        <v>41.46</v>
      </c>
      <c r="V393" s="16">
        <f t="shared" si="67"/>
        <v>0</v>
      </c>
      <c r="W393" s="16" t="str">
        <f t="shared" si="68"/>
        <v>XS</v>
      </c>
      <c r="X393" s="16" t="str" cm="1">
        <f t="array" ref="X393">_xlfn.IFS(K393 &lt; 10, "Need to Restock", K393 &lt; 20, "Low Stock", K393 &lt; 30, "Stock OK", K393 &gt;= 30, "High Stock")</f>
        <v>High Stock</v>
      </c>
      <c r="Y393" s="16" t="str" cm="1">
        <f t="array" ref="Y393">_xlfn.IFS(K393 &lt;= 15, "Fast Moving", K393 &lt;= 35, "Moderate Moving", K393 &gt; 35, "Slow Moving")</f>
        <v>Slow Moving</v>
      </c>
      <c r="Z393" s="16" t="str" cm="1">
        <f t="array" ref="Z393">_xlfn.IFS(M393=5, "Highly Satisfied", M393&gt;=4, "Very Satisfied", M393&gt;=3, "Satisfied", M393&gt;=2, "Neutral", M393&lt;2, "Dissatisfied")</f>
        <v>Satisfied</v>
      </c>
      <c r="AA393" s="16" t="str">
        <f t="shared" si="69"/>
        <v>Cheap Value</v>
      </c>
      <c r="AB393" s="16" t="str" cm="1">
        <f t="array" ref="AB393">_xlfn.IFS(OR(C393="Zara", C393="Mango"), "Luxury Brand", OR(C393="Gap", C393="Forever21"), "Budget Brand", TRUE, "Mid-Market")</f>
        <v>Luxury Brand</v>
      </c>
    </row>
    <row r="394" spans="1:28" x14ac:dyDescent="0.35">
      <c r="A394" t="s">
        <v>445</v>
      </c>
      <c r="B394" t="s">
        <v>40</v>
      </c>
      <c r="C394" t="s">
        <v>20</v>
      </c>
      <c r="D394" t="s">
        <v>32</v>
      </c>
      <c r="E394" t="s">
        <v>53</v>
      </c>
      <c r="F394" t="s">
        <v>54</v>
      </c>
      <c r="G394" s="4">
        <v>131.76</v>
      </c>
      <c r="H394">
        <v>35.4</v>
      </c>
      <c r="I394" s="3">
        <v>85.12</v>
      </c>
      <c r="J394" s="1">
        <v>45875</v>
      </c>
      <c r="K394">
        <v>21</v>
      </c>
      <c r="L394">
        <v>4.7</v>
      </c>
      <c r="M394">
        <f t="shared" si="60"/>
        <v>4.7</v>
      </c>
      <c r="N394" t="b">
        <v>0</v>
      </c>
      <c r="O394" t="s">
        <v>2229</v>
      </c>
      <c r="P394" t="str">
        <f t="shared" si="61"/>
        <v>No Return</v>
      </c>
      <c r="Q394" s="4">
        <f t="shared" si="62"/>
        <v>1787.4561599999997</v>
      </c>
      <c r="R394">
        <f t="shared" si="63"/>
        <v>2025</v>
      </c>
      <c r="S394" s="4" t="str">
        <f t="shared" si="64"/>
        <v>August</v>
      </c>
      <c r="T394" s="17">
        <f t="shared" si="65"/>
        <v>46.643039999999992</v>
      </c>
      <c r="U394" s="17">
        <f t="shared" si="66"/>
        <v>85.116959999999992</v>
      </c>
      <c r="V394" s="16">
        <f t="shared" si="67"/>
        <v>0</v>
      </c>
      <c r="W394" s="16" t="str">
        <f t="shared" si="68"/>
        <v>XS</v>
      </c>
      <c r="X394" s="16" t="str" cm="1">
        <f t="array" ref="X394">_xlfn.IFS(K394 &lt; 10, "Need to Restock", K394 &lt; 20, "Low Stock", K394 &lt; 30, "Stock OK", K394 &gt;= 30, "High Stock")</f>
        <v>Stock OK</v>
      </c>
      <c r="Y394" s="16" t="str" cm="1">
        <f t="array" ref="Y394">_xlfn.IFS(K394 &lt;= 15, "Fast Moving", K394 &lt;= 35, "Moderate Moving", K394 &gt; 35, "Slow Moving")</f>
        <v>Moderate Moving</v>
      </c>
      <c r="Z394" s="16" t="str" cm="1">
        <f t="array" ref="Z394">_xlfn.IFS(M394=5, "Highly Satisfied", M394&gt;=4, "Very Satisfied", M394&gt;=3, "Satisfied", M394&gt;=2, "Neutral", M394&lt;2, "Dissatisfied")</f>
        <v>Very Satisfied</v>
      </c>
      <c r="AA394" s="16" t="str">
        <f t="shared" si="69"/>
        <v>High Value</v>
      </c>
      <c r="AB394" s="16" t="str" cm="1">
        <f t="array" ref="AB394">_xlfn.IFS(OR(C394="Zara", C394="Mango"), "Luxury Brand", OR(C394="Gap", C394="Forever21"), "Budget Brand", TRUE, "Mid-Market")</f>
        <v>Mid-Market</v>
      </c>
    </row>
    <row r="395" spans="1:28" x14ac:dyDescent="0.35">
      <c r="A395" t="s">
        <v>446</v>
      </c>
      <c r="B395" t="s">
        <v>36</v>
      </c>
      <c r="C395" t="s">
        <v>41</v>
      </c>
      <c r="D395" t="s">
        <v>32</v>
      </c>
      <c r="E395" t="s">
        <v>56</v>
      </c>
      <c r="F395" t="s">
        <v>42</v>
      </c>
      <c r="G395" s="4">
        <v>56.53</v>
      </c>
      <c r="H395">
        <v>27.9</v>
      </c>
      <c r="I395" s="3">
        <v>40.76</v>
      </c>
      <c r="J395" s="1">
        <v>45875</v>
      </c>
      <c r="K395">
        <v>22</v>
      </c>
      <c r="L395" t="s">
        <v>2229</v>
      </c>
      <c r="M395">
        <f t="shared" si="60"/>
        <v>3</v>
      </c>
      <c r="N395" t="b">
        <v>0</v>
      </c>
      <c r="O395" t="s">
        <v>2229</v>
      </c>
      <c r="P395" t="str">
        <f t="shared" si="61"/>
        <v>No Return</v>
      </c>
      <c r="Q395" s="4">
        <f t="shared" si="62"/>
        <v>896.67886000000021</v>
      </c>
      <c r="R395">
        <f t="shared" si="63"/>
        <v>2025</v>
      </c>
      <c r="S395" s="4" t="str">
        <f t="shared" si="64"/>
        <v>August</v>
      </c>
      <c r="T395" s="17">
        <f t="shared" si="65"/>
        <v>15.771869999999998</v>
      </c>
      <c r="U395" s="17">
        <f t="shared" si="66"/>
        <v>40.758130000000008</v>
      </c>
      <c r="V395" s="16">
        <f t="shared" si="67"/>
        <v>0</v>
      </c>
      <c r="W395" s="16" t="str">
        <f t="shared" si="68"/>
        <v>M</v>
      </c>
      <c r="X395" s="16" t="str" cm="1">
        <f t="array" ref="X395">_xlfn.IFS(K395 &lt; 10, "Need to Restock", K395 &lt; 20, "Low Stock", K395 &lt; 30, "Stock OK", K395 &gt;= 30, "High Stock")</f>
        <v>Stock OK</v>
      </c>
      <c r="Y395" s="16" t="str" cm="1">
        <f t="array" ref="Y395">_xlfn.IFS(K395 &lt;= 15, "Fast Moving", K395 &lt;= 35, "Moderate Moving", K395 &gt; 35, "Slow Moving")</f>
        <v>Moderate Moving</v>
      </c>
      <c r="Z395" s="16" t="str" cm="1">
        <f t="array" ref="Z395">_xlfn.IFS(M395=5, "Highly Satisfied", M395&gt;=4, "Very Satisfied", M395&gt;=3, "Satisfied", M395&gt;=2, "Neutral", M395&lt;2, "Dissatisfied")</f>
        <v>Satisfied</v>
      </c>
      <c r="AA395" s="16" t="str">
        <f t="shared" si="69"/>
        <v>Cheap Value</v>
      </c>
      <c r="AB395" s="16" t="str" cm="1">
        <f t="array" ref="AB395">_xlfn.IFS(OR(C395="Zara", C395="Mango"), "Luxury Brand", OR(C395="Gap", C395="Forever21"), "Budget Brand", TRUE, "Mid-Market")</f>
        <v>Luxury Brand</v>
      </c>
    </row>
    <row r="396" spans="1:28" x14ac:dyDescent="0.35">
      <c r="A396" t="s">
        <v>447</v>
      </c>
      <c r="B396" t="s">
        <v>19</v>
      </c>
      <c r="C396" t="s">
        <v>14</v>
      </c>
      <c r="D396" t="s">
        <v>21</v>
      </c>
      <c r="E396" t="s">
        <v>2229</v>
      </c>
      <c r="F396" t="s">
        <v>42</v>
      </c>
      <c r="G396" s="4">
        <v>111.72</v>
      </c>
      <c r="H396">
        <v>33.299999999999997</v>
      </c>
      <c r="I396" s="3">
        <v>74.52</v>
      </c>
      <c r="J396" s="1">
        <v>45875</v>
      </c>
      <c r="K396">
        <v>47</v>
      </c>
      <c r="L396">
        <v>2</v>
      </c>
      <c r="M396">
        <f t="shared" si="60"/>
        <v>2</v>
      </c>
      <c r="N396" t="b">
        <v>1</v>
      </c>
      <c r="O396" t="s">
        <v>81</v>
      </c>
      <c r="P396" t="str">
        <f t="shared" si="61"/>
        <v>Quality Issue</v>
      </c>
      <c r="Q396" s="4">
        <f t="shared" si="62"/>
        <v>3502.3102800000001</v>
      </c>
      <c r="R396">
        <f t="shared" si="63"/>
        <v>2025</v>
      </c>
      <c r="S396" s="4" t="str">
        <f t="shared" si="64"/>
        <v>August</v>
      </c>
      <c r="T396" s="17">
        <f t="shared" si="65"/>
        <v>37.202759999999998</v>
      </c>
      <c r="U396" s="17">
        <f t="shared" si="66"/>
        <v>74.517240000000001</v>
      </c>
      <c r="V396" s="16">
        <f t="shared" si="67"/>
        <v>1</v>
      </c>
      <c r="W396" s="16" t="str">
        <f t="shared" si="68"/>
        <v>No Size</v>
      </c>
      <c r="X396" s="16" t="str" cm="1">
        <f t="array" ref="X396">_xlfn.IFS(K396 &lt; 10, "Need to Restock", K396 &lt; 20, "Low Stock", K396 &lt; 30, "Stock OK", K396 &gt;= 30, "High Stock")</f>
        <v>High Stock</v>
      </c>
      <c r="Y396" s="16" t="str" cm="1">
        <f t="array" ref="Y396">_xlfn.IFS(K396 &lt;= 15, "Fast Moving", K396 &lt;= 35, "Moderate Moving", K396 &gt; 35, "Slow Moving")</f>
        <v>Slow Moving</v>
      </c>
      <c r="Z396" s="16" t="str" cm="1">
        <f t="array" ref="Z396">_xlfn.IFS(M396=5, "Highly Satisfied", M396&gt;=4, "Very Satisfied", M396&gt;=3, "Satisfied", M396&gt;=2, "Neutral", M396&lt;2, "Dissatisfied")</f>
        <v>Neutral</v>
      </c>
      <c r="AA396" s="16" t="str">
        <f t="shared" si="69"/>
        <v>Cheap Value</v>
      </c>
      <c r="AB396" s="16" t="str" cm="1">
        <f t="array" ref="AB396">_xlfn.IFS(OR(C396="Zara", C396="Mango"), "Luxury Brand", OR(C396="Gap", C396="Forever21"), "Budget Brand", TRUE, "Mid-Market")</f>
        <v>Luxury Brand</v>
      </c>
    </row>
    <row r="397" spans="1:28" x14ac:dyDescent="0.35">
      <c r="A397" t="s">
        <v>448</v>
      </c>
      <c r="B397" t="s">
        <v>19</v>
      </c>
      <c r="C397" t="s">
        <v>14</v>
      </c>
      <c r="D397" t="s">
        <v>21</v>
      </c>
      <c r="E397" t="s">
        <v>22</v>
      </c>
      <c r="F397" t="s">
        <v>54</v>
      </c>
      <c r="G397" s="4">
        <v>99.96</v>
      </c>
      <c r="H397">
        <v>47.6</v>
      </c>
      <c r="I397" s="3">
        <v>52.38</v>
      </c>
      <c r="J397" s="1">
        <v>45875</v>
      </c>
      <c r="K397">
        <v>18</v>
      </c>
      <c r="L397">
        <v>2</v>
      </c>
      <c r="M397">
        <f t="shared" si="60"/>
        <v>2</v>
      </c>
      <c r="N397" t="b">
        <v>1</v>
      </c>
      <c r="O397" t="s">
        <v>81</v>
      </c>
      <c r="P397" t="str">
        <f t="shared" si="61"/>
        <v>Quality Issue</v>
      </c>
      <c r="Q397" s="4">
        <f t="shared" si="62"/>
        <v>942.82271999999989</v>
      </c>
      <c r="R397">
        <f t="shared" si="63"/>
        <v>2025</v>
      </c>
      <c r="S397" s="4" t="str">
        <f t="shared" si="64"/>
        <v>August</v>
      </c>
      <c r="T397" s="17">
        <f t="shared" si="65"/>
        <v>47.580959999999997</v>
      </c>
      <c r="U397" s="17">
        <f t="shared" si="66"/>
        <v>52.379039999999996</v>
      </c>
      <c r="V397" s="16">
        <f t="shared" si="67"/>
        <v>1</v>
      </c>
      <c r="W397" s="16" t="str">
        <f t="shared" si="68"/>
        <v>L</v>
      </c>
      <c r="X397" s="16" t="str" cm="1">
        <f t="array" ref="X397">_xlfn.IFS(K397 &lt; 10, "Need to Restock", K397 &lt; 20, "Low Stock", K397 &lt; 30, "Stock OK", K397 &gt;= 30, "High Stock")</f>
        <v>Low Stock</v>
      </c>
      <c r="Y397" s="16" t="str" cm="1">
        <f t="array" ref="Y397">_xlfn.IFS(K397 &lt;= 15, "Fast Moving", K397 &lt;= 35, "Moderate Moving", K397 &gt; 35, "Slow Moving")</f>
        <v>Moderate Moving</v>
      </c>
      <c r="Z397" s="16" t="str" cm="1">
        <f t="array" ref="Z397">_xlfn.IFS(M397=5, "Highly Satisfied", M397&gt;=4, "Very Satisfied", M397&gt;=3, "Satisfied", M397&gt;=2, "Neutral", M397&lt;2, "Dissatisfied")</f>
        <v>Neutral</v>
      </c>
      <c r="AA397" s="16" t="str">
        <f t="shared" si="69"/>
        <v>Cheap Value</v>
      </c>
      <c r="AB397" s="16" t="str" cm="1">
        <f t="array" ref="AB397">_xlfn.IFS(OR(C397="Zara", C397="Mango"), "Luxury Brand", OR(C397="Gap", C397="Forever21"), "Budget Brand", TRUE, "Mid-Market")</f>
        <v>Luxury Brand</v>
      </c>
    </row>
    <row r="398" spans="1:28" x14ac:dyDescent="0.35">
      <c r="A398" t="s">
        <v>449</v>
      </c>
      <c r="B398" t="s">
        <v>40</v>
      </c>
      <c r="C398" t="s">
        <v>20</v>
      </c>
      <c r="D398" t="s">
        <v>32</v>
      </c>
      <c r="E398" t="s">
        <v>53</v>
      </c>
      <c r="F398" t="s">
        <v>17</v>
      </c>
      <c r="G398" s="4">
        <v>110.04</v>
      </c>
      <c r="H398">
        <v>57.1</v>
      </c>
      <c r="I398" s="3">
        <v>47.21</v>
      </c>
      <c r="J398" s="1">
        <v>45875</v>
      </c>
      <c r="K398">
        <v>0</v>
      </c>
      <c r="L398">
        <v>4.7</v>
      </c>
      <c r="M398">
        <f t="shared" si="60"/>
        <v>4.7</v>
      </c>
      <c r="N398" t="b">
        <v>0</v>
      </c>
      <c r="O398" t="s">
        <v>2229</v>
      </c>
      <c r="P398" t="str">
        <f t="shared" si="61"/>
        <v>No Return</v>
      </c>
      <c r="Q398" s="4">
        <f t="shared" si="62"/>
        <v>0</v>
      </c>
      <c r="R398">
        <f t="shared" si="63"/>
        <v>2025</v>
      </c>
      <c r="S398" s="4" t="str">
        <f t="shared" si="64"/>
        <v>August</v>
      </c>
      <c r="T398" s="17">
        <f t="shared" si="65"/>
        <v>62.832840000000012</v>
      </c>
      <c r="U398" s="17">
        <f t="shared" si="66"/>
        <v>47.207159999999995</v>
      </c>
      <c r="V398" s="16">
        <f t="shared" si="67"/>
        <v>0</v>
      </c>
      <c r="W398" s="16" t="str">
        <f t="shared" si="68"/>
        <v>XS</v>
      </c>
      <c r="X398" s="16" t="str" cm="1">
        <f t="array" ref="X398">_xlfn.IFS(K398 &lt; 10, "Need to Restock", K398 &lt; 20, "Low Stock", K398 &lt; 30, "Stock OK", K398 &gt;= 30, "High Stock")</f>
        <v>Need to Restock</v>
      </c>
      <c r="Y398" s="16" t="str" cm="1">
        <f t="array" ref="Y398">_xlfn.IFS(K398 &lt;= 15, "Fast Moving", K398 &lt;= 35, "Moderate Moving", K398 &gt; 35, "Slow Moving")</f>
        <v>Fast Moving</v>
      </c>
      <c r="Z398" s="16" t="str" cm="1">
        <f t="array" ref="Z398">_xlfn.IFS(M398=5, "Highly Satisfied", M398&gt;=4, "Very Satisfied", M398&gt;=3, "Satisfied", M398&gt;=2, "Neutral", M398&lt;2, "Dissatisfied")</f>
        <v>Very Satisfied</v>
      </c>
      <c r="AA398" s="16" t="str">
        <f t="shared" si="69"/>
        <v>Cheap Value</v>
      </c>
      <c r="AB398" s="16" t="str" cm="1">
        <f t="array" ref="AB398">_xlfn.IFS(OR(C398="Zara", C398="Mango"), "Luxury Brand", OR(C398="Gap", C398="Forever21"), "Budget Brand", TRUE, "Mid-Market")</f>
        <v>Mid-Market</v>
      </c>
    </row>
    <row r="399" spans="1:28" x14ac:dyDescent="0.35">
      <c r="A399" t="s">
        <v>450</v>
      </c>
      <c r="B399" t="s">
        <v>40</v>
      </c>
      <c r="C399" t="s">
        <v>73</v>
      </c>
      <c r="D399" t="s">
        <v>21</v>
      </c>
      <c r="E399" t="s">
        <v>22</v>
      </c>
      <c r="F399" t="s">
        <v>42</v>
      </c>
      <c r="G399" s="4">
        <v>141.84</v>
      </c>
      <c r="H399">
        <v>0</v>
      </c>
      <c r="I399" s="3">
        <v>141.84</v>
      </c>
      <c r="J399" s="1">
        <v>45875</v>
      </c>
      <c r="K399">
        <v>39</v>
      </c>
      <c r="L399">
        <v>1.7</v>
      </c>
      <c r="M399">
        <f t="shared" si="60"/>
        <v>1.7</v>
      </c>
      <c r="N399" t="b">
        <v>0</v>
      </c>
      <c r="O399" t="s">
        <v>2229</v>
      </c>
      <c r="P399" t="str">
        <f t="shared" si="61"/>
        <v>No Return</v>
      </c>
      <c r="Q399" s="4">
        <f t="shared" si="62"/>
        <v>5531.76</v>
      </c>
      <c r="R399">
        <f t="shared" si="63"/>
        <v>2025</v>
      </c>
      <c r="S399" s="4" t="str">
        <f t="shared" si="64"/>
        <v>August</v>
      </c>
      <c r="T399" s="17">
        <f t="shared" si="65"/>
        <v>0</v>
      </c>
      <c r="U399" s="17">
        <f t="shared" si="66"/>
        <v>141.84</v>
      </c>
      <c r="V399" s="16">
        <f t="shared" si="67"/>
        <v>0</v>
      </c>
      <c r="W399" s="16" t="str">
        <f t="shared" si="68"/>
        <v>L</v>
      </c>
      <c r="X399" s="16" t="str" cm="1">
        <f t="array" ref="X399">_xlfn.IFS(K399 &lt; 10, "Need to Restock", K399 &lt; 20, "Low Stock", K399 &lt; 30, "Stock OK", K399 &gt;= 30, "High Stock")</f>
        <v>High Stock</v>
      </c>
      <c r="Y399" s="16" t="str" cm="1">
        <f t="array" ref="Y399">_xlfn.IFS(K399 &lt;= 15, "Fast Moving", K399 &lt;= 35, "Moderate Moving", K399 &gt; 35, "Slow Moving")</f>
        <v>Slow Moving</v>
      </c>
      <c r="Z399" s="16" t="str" cm="1">
        <f t="array" ref="Z399">_xlfn.IFS(M399=5, "Highly Satisfied", M399&gt;=4, "Very Satisfied", M399&gt;=3, "Satisfied", M399&gt;=2, "Neutral", M399&lt;2, "Dissatisfied")</f>
        <v>Dissatisfied</v>
      </c>
      <c r="AA399" s="16" t="str">
        <f t="shared" si="69"/>
        <v>High Value</v>
      </c>
      <c r="AB399" s="16" t="str" cm="1">
        <f t="array" ref="AB399">_xlfn.IFS(OR(C399="Zara", C399="Mango"), "Luxury Brand", OR(C399="Gap", C399="Forever21"), "Budget Brand", TRUE, "Mid-Market")</f>
        <v>Budget Brand</v>
      </c>
    </row>
    <row r="400" spans="1:28" x14ac:dyDescent="0.35">
      <c r="A400" t="s">
        <v>451</v>
      </c>
      <c r="B400" t="s">
        <v>25</v>
      </c>
      <c r="C400" t="s">
        <v>46</v>
      </c>
      <c r="D400" t="s">
        <v>21</v>
      </c>
      <c r="E400" t="s">
        <v>2229</v>
      </c>
      <c r="F400" t="s">
        <v>68</v>
      </c>
      <c r="G400" s="4">
        <v>32.630000000000003</v>
      </c>
      <c r="H400">
        <v>42.9</v>
      </c>
      <c r="I400" s="3">
        <v>18.63</v>
      </c>
      <c r="J400" s="1">
        <v>45875</v>
      </c>
      <c r="K400">
        <v>5</v>
      </c>
      <c r="L400">
        <v>1.1000000000000001</v>
      </c>
      <c r="M400">
        <f t="shared" si="60"/>
        <v>1.1000000000000001</v>
      </c>
      <c r="N400" t="b">
        <v>0</v>
      </c>
      <c r="O400" t="s">
        <v>2229</v>
      </c>
      <c r="P400" t="str">
        <f t="shared" si="61"/>
        <v>No Return</v>
      </c>
      <c r="Q400" s="4">
        <f t="shared" si="62"/>
        <v>93.158650000000009</v>
      </c>
      <c r="R400">
        <f t="shared" si="63"/>
        <v>2025</v>
      </c>
      <c r="S400" s="4" t="str">
        <f t="shared" si="64"/>
        <v>August</v>
      </c>
      <c r="T400" s="17">
        <f t="shared" si="65"/>
        <v>13.998270000000002</v>
      </c>
      <c r="U400" s="17">
        <f t="shared" si="66"/>
        <v>18.631730000000001</v>
      </c>
      <c r="V400" s="16">
        <f t="shared" si="67"/>
        <v>0</v>
      </c>
      <c r="W400" s="16" t="str">
        <f t="shared" si="68"/>
        <v>No Size</v>
      </c>
      <c r="X400" s="16" t="str" cm="1">
        <f t="array" ref="X400">_xlfn.IFS(K400 &lt; 10, "Need to Restock", K400 &lt; 20, "Low Stock", K400 &lt; 30, "Stock OK", K400 &gt;= 30, "High Stock")</f>
        <v>Need to Restock</v>
      </c>
      <c r="Y400" s="16" t="str" cm="1">
        <f t="array" ref="Y400">_xlfn.IFS(K400 &lt;= 15, "Fast Moving", K400 &lt;= 35, "Moderate Moving", K400 &gt; 35, "Slow Moving")</f>
        <v>Fast Moving</v>
      </c>
      <c r="Z400" s="16" t="str" cm="1">
        <f t="array" ref="Z400">_xlfn.IFS(M400=5, "Highly Satisfied", M400&gt;=4, "Very Satisfied", M400&gt;=3, "Satisfied", M400&gt;=2, "Neutral", M400&lt;2, "Dissatisfied")</f>
        <v>Dissatisfied</v>
      </c>
      <c r="AA400" s="16" t="str">
        <f t="shared" si="69"/>
        <v>Cheap Value</v>
      </c>
      <c r="AB400" s="16" t="str" cm="1">
        <f t="array" ref="AB400">_xlfn.IFS(OR(C400="Zara", C400="Mango"), "Luxury Brand", OR(C400="Gap", C400="Forever21"), "Budget Brand", TRUE, "Mid-Market")</f>
        <v>Mid-Market</v>
      </c>
    </row>
    <row r="401" spans="1:28" x14ac:dyDescent="0.35">
      <c r="A401" t="s">
        <v>452</v>
      </c>
      <c r="B401" t="s">
        <v>13</v>
      </c>
      <c r="C401" t="s">
        <v>14</v>
      </c>
      <c r="D401" t="s">
        <v>15</v>
      </c>
      <c r="E401" t="s">
        <v>22</v>
      </c>
      <c r="F401" t="s">
        <v>26</v>
      </c>
      <c r="G401" s="4">
        <v>189.68</v>
      </c>
      <c r="H401">
        <v>40.799999999999997</v>
      </c>
      <c r="I401" s="3">
        <v>112.29</v>
      </c>
      <c r="J401" s="1">
        <v>45556</v>
      </c>
      <c r="K401">
        <v>27</v>
      </c>
      <c r="L401">
        <v>1.8</v>
      </c>
      <c r="M401">
        <f t="shared" si="60"/>
        <v>1.8</v>
      </c>
      <c r="N401" t="b">
        <v>1</v>
      </c>
      <c r="O401" t="s">
        <v>76</v>
      </c>
      <c r="P401" t="str">
        <f t="shared" si="61"/>
        <v>Damaged</v>
      </c>
      <c r="Q401" s="4">
        <f t="shared" si="62"/>
        <v>3031.8451200000004</v>
      </c>
      <c r="R401">
        <f t="shared" si="63"/>
        <v>2024</v>
      </c>
      <c r="S401" s="4" t="str">
        <f t="shared" si="64"/>
        <v>September</v>
      </c>
      <c r="T401" s="17">
        <f t="shared" si="65"/>
        <v>77.389439999999993</v>
      </c>
      <c r="U401" s="17">
        <f t="shared" si="66"/>
        <v>112.29056000000001</v>
      </c>
      <c r="V401" s="16">
        <f t="shared" si="67"/>
        <v>1</v>
      </c>
      <c r="W401" s="16" t="str">
        <f t="shared" si="68"/>
        <v>L</v>
      </c>
      <c r="X401" s="16" t="str" cm="1">
        <f t="array" ref="X401">_xlfn.IFS(K401 &lt; 10, "Need to Restock", K401 &lt; 20, "Low Stock", K401 &lt; 30, "Stock OK", K401 &gt;= 30, "High Stock")</f>
        <v>Stock OK</v>
      </c>
      <c r="Y401" s="16" t="str" cm="1">
        <f t="array" ref="Y401">_xlfn.IFS(K401 &lt;= 15, "Fast Moving", K401 &lt;= 35, "Moderate Moving", K401 &gt; 35, "Slow Moving")</f>
        <v>Moderate Moving</v>
      </c>
      <c r="Z401" s="16" t="str" cm="1">
        <f t="array" ref="Z401">_xlfn.IFS(M401=5, "Highly Satisfied", M401&gt;=4, "Very Satisfied", M401&gt;=3, "Satisfied", M401&gt;=2, "Neutral", M401&lt;2, "Dissatisfied")</f>
        <v>Dissatisfied</v>
      </c>
      <c r="AA401" s="16" t="str">
        <f t="shared" si="69"/>
        <v>High Value</v>
      </c>
      <c r="AB401" s="16" t="str" cm="1">
        <f t="array" ref="AB401">_xlfn.IFS(OR(C401="Zara", C401="Mango"), "Luxury Brand", OR(C401="Gap", C401="Forever21"), "Budget Brand", TRUE, "Mid-Market")</f>
        <v>Luxury Brand</v>
      </c>
    </row>
    <row r="402" spans="1:28" x14ac:dyDescent="0.35">
      <c r="A402" t="s">
        <v>453</v>
      </c>
      <c r="B402" t="s">
        <v>40</v>
      </c>
      <c r="C402" t="s">
        <v>51</v>
      </c>
      <c r="D402" t="s">
        <v>32</v>
      </c>
      <c r="E402" t="s">
        <v>16</v>
      </c>
      <c r="F402" t="s">
        <v>23</v>
      </c>
      <c r="G402" s="4">
        <v>150.88999999999999</v>
      </c>
      <c r="H402">
        <v>46.8</v>
      </c>
      <c r="I402" s="3">
        <v>80.27</v>
      </c>
      <c r="J402" s="1">
        <v>45875</v>
      </c>
      <c r="K402">
        <v>18</v>
      </c>
      <c r="L402">
        <v>4.9000000000000004</v>
      </c>
      <c r="M402">
        <f t="shared" si="60"/>
        <v>4.9000000000000004</v>
      </c>
      <c r="N402" t="b">
        <v>0</v>
      </c>
      <c r="O402" t="s">
        <v>2229</v>
      </c>
      <c r="P402" t="str">
        <f t="shared" si="61"/>
        <v>No Return</v>
      </c>
      <c r="Q402" s="4">
        <f t="shared" si="62"/>
        <v>1444.9226399999998</v>
      </c>
      <c r="R402">
        <f t="shared" si="63"/>
        <v>2025</v>
      </c>
      <c r="S402" s="4" t="str">
        <f t="shared" si="64"/>
        <v>August</v>
      </c>
      <c r="T402" s="17">
        <f t="shared" si="65"/>
        <v>70.616519999999994</v>
      </c>
      <c r="U402" s="17">
        <f t="shared" si="66"/>
        <v>80.273479999999992</v>
      </c>
      <c r="V402" s="16">
        <f t="shared" si="67"/>
        <v>0</v>
      </c>
      <c r="W402" s="16" t="str">
        <f t="shared" si="68"/>
        <v>XL</v>
      </c>
      <c r="X402" s="16" t="str" cm="1">
        <f t="array" ref="X402">_xlfn.IFS(K402 &lt; 10, "Need to Restock", K402 &lt; 20, "Low Stock", K402 &lt; 30, "Stock OK", K402 &gt;= 30, "High Stock")</f>
        <v>Low Stock</v>
      </c>
      <c r="Y402" s="16" t="str" cm="1">
        <f t="array" ref="Y402">_xlfn.IFS(K402 &lt;= 15, "Fast Moving", K402 &lt;= 35, "Moderate Moving", K402 &gt; 35, "Slow Moving")</f>
        <v>Moderate Moving</v>
      </c>
      <c r="Z402" s="16" t="str" cm="1">
        <f t="array" ref="Z402">_xlfn.IFS(M402=5, "Highly Satisfied", M402&gt;=4, "Very Satisfied", M402&gt;=3, "Satisfied", M402&gt;=2, "Neutral", M402&lt;2, "Dissatisfied")</f>
        <v>Very Satisfied</v>
      </c>
      <c r="AA402" s="16" t="str">
        <f t="shared" si="69"/>
        <v>High Value</v>
      </c>
      <c r="AB402" s="16" t="str" cm="1">
        <f t="array" ref="AB402">_xlfn.IFS(OR(C402="Zara", C402="Mango"), "Luxury Brand", OR(C402="Gap", C402="Forever21"), "Budget Brand", TRUE, "Mid-Market")</f>
        <v>Mid-Market</v>
      </c>
    </row>
    <row r="403" spans="1:28" x14ac:dyDescent="0.35">
      <c r="A403" t="s">
        <v>454</v>
      </c>
      <c r="B403" t="s">
        <v>25</v>
      </c>
      <c r="C403" t="s">
        <v>59</v>
      </c>
      <c r="D403" t="s">
        <v>32</v>
      </c>
      <c r="E403" t="s">
        <v>2229</v>
      </c>
      <c r="F403" t="s">
        <v>62</v>
      </c>
      <c r="G403" s="4">
        <v>42.66</v>
      </c>
      <c r="H403">
        <v>21.5</v>
      </c>
      <c r="I403" s="3">
        <v>33.49</v>
      </c>
      <c r="J403" s="1">
        <v>45875</v>
      </c>
      <c r="K403">
        <v>16</v>
      </c>
      <c r="L403" t="s">
        <v>2229</v>
      </c>
      <c r="M403">
        <f t="shared" si="60"/>
        <v>3</v>
      </c>
      <c r="N403" t="b">
        <v>0</v>
      </c>
      <c r="O403" t="s">
        <v>2229</v>
      </c>
      <c r="P403" t="str">
        <f t="shared" si="61"/>
        <v>No Return</v>
      </c>
      <c r="Q403" s="4">
        <f t="shared" si="62"/>
        <v>535.80959999999993</v>
      </c>
      <c r="R403">
        <f t="shared" si="63"/>
        <v>2025</v>
      </c>
      <c r="S403" s="4" t="str">
        <f t="shared" si="64"/>
        <v>August</v>
      </c>
      <c r="T403" s="17">
        <f t="shared" si="65"/>
        <v>9.1718999999999991</v>
      </c>
      <c r="U403" s="17">
        <f t="shared" si="66"/>
        <v>33.488099999999996</v>
      </c>
      <c r="V403" s="16">
        <f t="shared" si="67"/>
        <v>0</v>
      </c>
      <c r="W403" s="16" t="str">
        <f t="shared" si="68"/>
        <v>No Size</v>
      </c>
      <c r="X403" s="16" t="str" cm="1">
        <f t="array" ref="X403">_xlfn.IFS(K403 &lt; 10, "Need to Restock", K403 &lt; 20, "Low Stock", K403 &lt; 30, "Stock OK", K403 &gt;= 30, "High Stock")</f>
        <v>Low Stock</v>
      </c>
      <c r="Y403" s="16" t="str" cm="1">
        <f t="array" ref="Y403">_xlfn.IFS(K403 &lt;= 15, "Fast Moving", K403 &lt;= 35, "Moderate Moving", K403 &gt; 35, "Slow Moving")</f>
        <v>Moderate Moving</v>
      </c>
      <c r="Z403" s="16" t="str" cm="1">
        <f t="array" ref="Z403">_xlfn.IFS(M403=5, "Highly Satisfied", M403&gt;=4, "Very Satisfied", M403&gt;=3, "Satisfied", M403&gt;=2, "Neutral", M403&lt;2, "Dissatisfied")</f>
        <v>Satisfied</v>
      </c>
      <c r="AA403" s="16" t="str">
        <f t="shared" si="69"/>
        <v>Cheap Value</v>
      </c>
      <c r="AB403" s="16" t="str" cm="1">
        <f t="array" ref="AB403">_xlfn.IFS(OR(C403="Zara", C403="Mango"), "Luxury Brand", OR(C403="Gap", C403="Forever21"), "Budget Brand", TRUE, "Mid-Market")</f>
        <v>Budget Brand</v>
      </c>
    </row>
    <row r="404" spans="1:28" x14ac:dyDescent="0.35">
      <c r="A404" t="s">
        <v>455</v>
      </c>
      <c r="B404" t="s">
        <v>25</v>
      </c>
      <c r="C404" t="s">
        <v>20</v>
      </c>
      <c r="D404" t="s">
        <v>32</v>
      </c>
      <c r="E404" t="s">
        <v>2229</v>
      </c>
      <c r="F404" t="s">
        <v>17</v>
      </c>
      <c r="G404" s="4">
        <v>62.05</v>
      </c>
      <c r="H404">
        <v>0</v>
      </c>
      <c r="I404" s="3">
        <v>62.05</v>
      </c>
      <c r="J404" s="1">
        <v>45875</v>
      </c>
      <c r="K404">
        <v>50</v>
      </c>
      <c r="L404">
        <v>1.4</v>
      </c>
      <c r="M404">
        <f t="shared" si="60"/>
        <v>1.4</v>
      </c>
      <c r="N404" t="b">
        <v>1</v>
      </c>
      <c r="O404" t="s">
        <v>113</v>
      </c>
      <c r="P404" t="str">
        <f t="shared" si="61"/>
        <v>Changed Mind</v>
      </c>
      <c r="Q404" s="4">
        <f t="shared" si="62"/>
        <v>3102.5</v>
      </c>
      <c r="R404">
        <f t="shared" si="63"/>
        <v>2025</v>
      </c>
      <c r="S404" s="4" t="str">
        <f t="shared" si="64"/>
        <v>August</v>
      </c>
      <c r="T404" s="17">
        <f t="shared" si="65"/>
        <v>0</v>
      </c>
      <c r="U404" s="17">
        <f t="shared" si="66"/>
        <v>62.05</v>
      </c>
      <c r="V404" s="16">
        <f t="shared" si="67"/>
        <v>1</v>
      </c>
      <c r="W404" s="16" t="str">
        <f t="shared" si="68"/>
        <v>No Size</v>
      </c>
      <c r="X404" s="16" t="str" cm="1">
        <f t="array" ref="X404">_xlfn.IFS(K404 &lt; 10, "Need to Restock", K404 &lt; 20, "Low Stock", K404 &lt; 30, "Stock OK", K404 &gt;= 30, "High Stock")</f>
        <v>High Stock</v>
      </c>
      <c r="Y404" s="16" t="str" cm="1">
        <f t="array" ref="Y404">_xlfn.IFS(K404 &lt;= 15, "Fast Moving", K404 &lt;= 35, "Moderate Moving", K404 &gt; 35, "Slow Moving")</f>
        <v>Slow Moving</v>
      </c>
      <c r="Z404" s="16" t="str" cm="1">
        <f t="array" ref="Z404">_xlfn.IFS(M404=5, "Highly Satisfied", M404&gt;=4, "Very Satisfied", M404&gt;=3, "Satisfied", M404&gt;=2, "Neutral", M404&lt;2, "Dissatisfied")</f>
        <v>Dissatisfied</v>
      </c>
      <c r="AA404" s="16" t="str">
        <f t="shared" si="69"/>
        <v>Cheap Value</v>
      </c>
      <c r="AB404" s="16" t="str" cm="1">
        <f t="array" ref="AB404">_xlfn.IFS(OR(C404="Zara", C404="Mango"), "Luxury Brand", OR(C404="Gap", C404="Forever21"), "Budget Brand", TRUE, "Mid-Market")</f>
        <v>Mid-Market</v>
      </c>
    </row>
    <row r="405" spans="1:28" x14ac:dyDescent="0.35">
      <c r="A405" t="s">
        <v>456</v>
      </c>
      <c r="B405" t="s">
        <v>25</v>
      </c>
      <c r="C405" t="s">
        <v>30</v>
      </c>
      <c r="D405" t="s">
        <v>21</v>
      </c>
      <c r="E405" t="s">
        <v>2229</v>
      </c>
      <c r="F405" t="s">
        <v>44</v>
      </c>
      <c r="G405" s="4">
        <v>74.319999999999993</v>
      </c>
      <c r="H405">
        <v>0</v>
      </c>
      <c r="I405" s="3">
        <v>74.319999999999993</v>
      </c>
      <c r="J405" s="1">
        <v>45875</v>
      </c>
      <c r="K405">
        <v>4</v>
      </c>
      <c r="L405">
        <v>2.2000000000000002</v>
      </c>
      <c r="M405">
        <f t="shared" si="60"/>
        <v>2.2000000000000002</v>
      </c>
      <c r="N405" t="b">
        <v>0</v>
      </c>
      <c r="O405" t="s">
        <v>2229</v>
      </c>
      <c r="P405" t="str">
        <f t="shared" si="61"/>
        <v>No Return</v>
      </c>
      <c r="Q405" s="4">
        <f t="shared" si="62"/>
        <v>297.27999999999997</v>
      </c>
      <c r="R405">
        <f t="shared" si="63"/>
        <v>2025</v>
      </c>
      <c r="S405" s="4" t="str">
        <f t="shared" si="64"/>
        <v>August</v>
      </c>
      <c r="T405" s="17">
        <f t="shared" si="65"/>
        <v>0</v>
      </c>
      <c r="U405" s="17">
        <f t="shared" si="66"/>
        <v>74.319999999999993</v>
      </c>
      <c r="V405" s="16">
        <f t="shared" si="67"/>
        <v>0</v>
      </c>
      <c r="W405" s="16" t="str">
        <f t="shared" si="68"/>
        <v>No Size</v>
      </c>
      <c r="X405" s="16" t="str" cm="1">
        <f t="array" ref="X405">_xlfn.IFS(K405 &lt; 10, "Need to Restock", K405 &lt; 20, "Low Stock", K405 &lt; 30, "Stock OK", K405 &gt;= 30, "High Stock")</f>
        <v>Need to Restock</v>
      </c>
      <c r="Y405" s="16" t="str" cm="1">
        <f t="array" ref="Y405">_xlfn.IFS(K405 &lt;= 15, "Fast Moving", K405 &lt;= 35, "Moderate Moving", K405 &gt; 35, "Slow Moving")</f>
        <v>Fast Moving</v>
      </c>
      <c r="Z405" s="16" t="str" cm="1">
        <f t="array" ref="Z405">_xlfn.IFS(M405=5, "Highly Satisfied", M405&gt;=4, "Very Satisfied", M405&gt;=3, "Satisfied", M405&gt;=2, "Neutral", M405&lt;2, "Dissatisfied")</f>
        <v>Neutral</v>
      </c>
      <c r="AA405" s="16" t="str">
        <f t="shared" si="69"/>
        <v>Cheap Value</v>
      </c>
      <c r="AB405" s="16" t="str" cm="1">
        <f t="array" ref="AB405">_xlfn.IFS(OR(C405="Zara", C405="Mango"), "Luxury Brand", OR(C405="Gap", C405="Forever21"), "Budget Brand", TRUE, "Mid-Market")</f>
        <v>Mid-Market</v>
      </c>
    </row>
    <row r="406" spans="1:28" x14ac:dyDescent="0.35">
      <c r="A406" t="s">
        <v>457</v>
      </c>
      <c r="B406" t="s">
        <v>13</v>
      </c>
      <c r="C406" t="s">
        <v>20</v>
      </c>
      <c r="D406" t="s">
        <v>21</v>
      </c>
      <c r="E406" t="s">
        <v>53</v>
      </c>
      <c r="F406" t="s">
        <v>62</v>
      </c>
      <c r="G406" s="4">
        <v>217.34</v>
      </c>
      <c r="H406">
        <v>0</v>
      </c>
      <c r="I406" s="3">
        <v>217.34</v>
      </c>
      <c r="J406" s="1">
        <v>45875</v>
      </c>
      <c r="K406">
        <v>4</v>
      </c>
      <c r="L406">
        <v>4.2</v>
      </c>
      <c r="M406">
        <f t="shared" si="60"/>
        <v>4.2</v>
      </c>
      <c r="N406" t="b">
        <v>0</v>
      </c>
      <c r="O406" t="s">
        <v>2229</v>
      </c>
      <c r="P406" t="str">
        <f t="shared" si="61"/>
        <v>No Return</v>
      </c>
      <c r="Q406" s="4">
        <f t="shared" si="62"/>
        <v>869.36</v>
      </c>
      <c r="R406">
        <f t="shared" si="63"/>
        <v>2025</v>
      </c>
      <c r="S406" s="4" t="str">
        <f t="shared" si="64"/>
        <v>August</v>
      </c>
      <c r="T406" s="17">
        <f t="shared" si="65"/>
        <v>0</v>
      </c>
      <c r="U406" s="17">
        <f t="shared" si="66"/>
        <v>217.34</v>
      </c>
      <c r="V406" s="16">
        <f t="shared" si="67"/>
        <v>0</v>
      </c>
      <c r="W406" s="16" t="str">
        <f t="shared" si="68"/>
        <v>XS</v>
      </c>
      <c r="X406" s="16" t="str" cm="1">
        <f t="array" ref="X406">_xlfn.IFS(K406 &lt; 10, "Need to Restock", K406 &lt; 20, "Low Stock", K406 &lt; 30, "Stock OK", K406 &gt;= 30, "High Stock")</f>
        <v>Need to Restock</v>
      </c>
      <c r="Y406" s="16" t="str" cm="1">
        <f t="array" ref="Y406">_xlfn.IFS(K406 &lt;= 15, "Fast Moving", K406 &lt;= 35, "Moderate Moving", K406 &gt; 35, "Slow Moving")</f>
        <v>Fast Moving</v>
      </c>
      <c r="Z406" s="16" t="str" cm="1">
        <f t="array" ref="Z406">_xlfn.IFS(M406=5, "Highly Satisfied", M406&gt;=4, "Very Satisfied", M406&gt;=3, "Satisfied", M406&gt;=2, "Neutral", M406&lt;2, "Dissatisfied")</f>
        <v>Very Satisfied</v>
      </c>
      <c r="AA406" s="16" t="str">
        <f t="shared" si="69"/>
        <v>High Value</v>
      </c>
      <c r="AB406" s="16" t="str" cm="1">
        <f t="array" ref="AB406">_xlfn.IFS(OR(C406="Zara", C406="Mango"), "Luxury Brand", OR(C406="Gap", C406="Forever21"), "Budget Brand", TRUE, "Mid-Market")</f>
        <v>Mid-Market</v>
      </c>
    </row>
    <row r="407" spans="1:28" x14ac:dyDescent="0.35">
      <c r="A407" t="s">
        <v>458</v>
      </c>
      <c r="B407" t="s">
        <v>19</v>
      </c>
      <c r="C407" t="s">
        <v>14</v>
      </c>
      <c r="D407" t="s">
        <v>60</v>
      </c>
      <c r="E407" t="s">
        <v>16</v>
      </c>
      <c r="F407" t="s">
        <v>33</v>
      </c>
      <c r="G407" s="4">
        <v>111.14</v>
      </c>
      <c r="H407">
        <v>56.7</v>
      </c>
      <c r="I407" s="3">
        <v>48.12</v>
      </c>
      <c r="J407" s="1">
        <v>45875</v>
      </c>
      <c r="K407">
        <v>29</v>
      </c>
      <c r="L407">
        <v>1.5</v>
      </c>
      <c r="M407">
        <f t="shared" si="60"/>
        <v>1.5</v>
      </c>
      <c r="N407" t="b">
        <v>0</v>
      </c>
      <c r="O407" t="s">
        <v>2229</v>
      </c>
      <c r="P407" t="str">
        <f t="shared" si="61"/>
        <v>No Return</v>
      </c>
      <c r="Q407" s="4">
        <f t="shared" si="62"/>
        <v>1395.5849799999999</v>
      </c>
      <c r="R407">
        <f t="shared" si="63"/>
        <v>2025</v>
      </c>
      <c r="S407" s="4" t="str">
        <f t="shared" si="64"/>
        <v>August</v>
      </c>
      <c r="T407" s="17">
        <f t="shared" si="65"/>
        <v>63.016380000000005</v>
      </c>
      <c r="U407" s="17">
        <f t="shared" si="66"/>
        <v>48.123619999999995</v>
      </c>
      <c r="V407" s="16">
        <f t="shared" si="67"/>
        <v>0</v>
      </c>
      <c r="W407" s="16" t="str">
        <f t="shared" si="68"/>
        <v>XL</v>
      </c>
      <c r="X407" s="16" t="str" cm="1">
        <f t="array" ref="X407">_xlfn.IFS(K407 &lt; 10, "Need to Restock", K407 &lt; 20, "Low Stock", K407 &lt; 30, "Stock OK", K407 &gt;= 30, "High Stock")</f>
        <v>Stock OK</v>
      </c>
      <c r="Y407" s="16" t="str" cm="1">
        <f t="array" ref="Y407">_xlfn.IFS(K407 &lt;= 15, "Fast Moving", K407 &lt;= 35, "Moderate Moving", K407 &gt; 35, "Slow Moving")</f>
        <v>Moderate Moving</v>
      </c>
      <c r="Z407" s="16" t="str" cm="1">
        <f t="array" ref="Z407">_xlfn.IFS(M407=5, "Highly Satisfied", M407&gt;=4, "Very Satisfied", M407&gt;=3, "Satisfied", M407&gt;=2, "Neutral", M407&lt;2, "Dissatisfied")</f>
        <v>Dissatisfied</v>
      </c>
      <c r="AA407" s="16" t="str">
        <f t="shared" si="69"/>
        <v>Cheap Value</v>
      </c>
      <c r="AB407" s="16" t="str" cm="1">
        <f t="array" ref="AB407">_xlfn.IFS(OR(C407="Zara", C407="Mango"), "Luxury Brand", OR(C407="Gap", C407="Forever21"), "Budget Brand", TRUE, "Mid-Market")</f>
        <v>Luxury Brand</v>
      </c>
    </row>
    <row r="408" spans="1:28" x14ac:dyDescent="0.35">
      <c r="A408" t="s">
        <v>459</v>
      </c>
      <c r="B408" t="s">
        <v>28</v>
      </c>
      <c r="C408" t="s">
        <v>46</v>
      </c>
      <c r="D408" t="s">
        <v>21</v>
      </c>
      <c r="E408" t="s">
        <v>16</v>
      </c>
      <c r="F408" t="s">
        <v>62</v>
      </c>
      <c r="G408" s="4">
        <v>62.5</v>
      </c>
      <c r="H408">
        <v>0</v>
      </c>
      <c r="I408" s="3">
        <v>62.5</v>
      </c>
      <c r="J408" s="1">
        <v>45875</v>
      </c>
      <c r="K408">
        <v>0</v>
      </c>
      <c r="L408">
        <v>1.9</v>
      </c>
      <c r="M408">
        <f t="shared" si="60"/>
        <v>1.9</v>
      </c>
      <c r="N408" t="b">
        <v>1</v>
      </c>
      <c r="O408" t="s">
        <v>113</v>
      </c>
      <c r="P408" t="str">
        <f t="shared" si="61"/>
        <v>Changed Mind</v>
      </c>
      <c r="Q408" s="4">
        <f t="shared" si="62"/>
        <v>0</v>
      </c>
      <c r="R408">
        <f t="shared" si="63"/>
        <v>2025</v>
      </c>
      <c r="S408" s="4" t="str">
        <f t="shared" si="64"/>
        <v>August</v>
      </c>
      <c r="T408" s="17">
        <f t="shared" si="65"/>
        <v>0</v>
      </c>
      <c r="U408" s="17">
        <f t="shared" si="66"/>
        <v>62.5</v>
      </c>
      <c r="V408" s="16">
        <f t="shared" si="67"/>
        <v>1</v>
      </c>
      <c r="W408" s="16" t="str">
        <f t="shared" si="68"/>
        <v>XL</v>
      </c>
      <c r="X408" s="16" t="str" cm="1">
        <f t="array" ref="X408">_xlfn.IFS(K408 &lt; 10, "Need to Restock", K408 &lt; 20, "Low Stock", K408 &lt; 30, "Stock OK", K408 &gt;= 30, "High Stock")</f>
        <v>Need to Restock</v>
      </c>
      <c r="Y408" s="16" t="str" cm="1">
        <f t="array" ref="Y408">_xlfn.IFS(K408 &lt;= 15, "Fast Moving", K408 &lt;= 35, "Moderate Moving", K408 &gt; 35, "Slow Moving")</f>
        <v>Fast Moving</v>
      </c>
      <c r="Z408" s="16" t="str" cm="1">
        <f t="array" ref="Z408">_xlfn.IFS(M408=5, "Highly Satisfied", M408&gt;=4, "Very Satisfied", M408&gt;=3, "Satisfied", M408&gt;=2, "Neutral", M408&lt;2, "Dissatisfied")</f>
        <v>Dissatisfied</v>
      </c>
      <c r="AA408" s="16" t="str">
        <f t="shared" si="69"/>
        <v>Cheap Value</v>
      </c>
      <c r="AB408" s="16" t="str" cm="1">
        <f t="array" ref="AB408">_xlfn.IFS(OR(C408="Zara", C408="Mango"), "Luxury Brand", OR(C408="Gap", C408="Forever21"), "Budget Brand", TRUE, "Mid-Market")</f>
        <v>Mid-Market</v>
      </c>
    </row>
    <row r="409" spans="1:28" x14ac:dyDescent="0.35">
      <c r="A409" t="s">
        <v>460</v>
      </c>
      <c r="B409" t="s">
        <v>13</v>
      </c>
      <c r="C409" t="s">
        <v>30</v>
      </c>
      <c r="D409" t="s">
        <v>21</v>
      </c>
      <c r="E409" t="s">
        <v>53</v>
      </c>
      <c r="F409" t="s">
        <v>42</v>
      </c>
      <c r="G409" s="4">
        <v>165.88</v>
      </c>
      <c r="H409">
        <v>3.4</v>
      </c>
      <c r="I409" s="3">
        <v>160.24</v>
      </c>
      <c r="J409" s="1">
        <v>45875</v>
      </c>
      <c r="K409">
        <v>42</v>
      </c>
      <c r="L409">
        <v>2.4</v>
      </c>
      <c r="M409">
        <f t="shared" si="60"/>
        <v>2.4</v>
      </c>
      <c r="N409" t="b">
        <v>0</v>
      </c>
      <c r="O409" t="s">
        <v>2229</v>
      </c>
      <c r="P409" t="str">
        <f t="shared" si="61"/>
        <v>No Return</v>
      </c>
      <c r="Q409" s="4">
        <f t="shared" si="62"/>
        <v>6730.0833599999987</v>
      </c>
      <c r="R409">
        <f t="shared" si="63"/>
        <v>2025</v>
      </c>
      <c r="S409" s="4" t="str">
        <f t="shared" si="64"/>
        <v>August</v>
      </c>
      <c r="T409" s="17">
        <f t="shared" si="65"/>
        <v>5.63992</v>
      </c>
      <c r="U409" s="17">
        <f t="shared" si="66"/>
        <v>160.24007999999998</v>
      </c>
      <c r="V409" s="16">
        <f t="shared" si="67"/>
        <v>0</v>
      </c>
      <c r="W409" s="16" t="str">
        <f t="shared" si="68"/>
        <v>XS</v>
      </c>
      <c r="X409" s="16" t="str" cm="1">
        <f t="array" ref="X409">_xlfn.IFS(K409 &lt; 10, "Need to Restock", K409 &lt; 20, "Low Stock", K409 &lt; 30, "Stock OK", K409 &gt;= 30, "High Stock")</f>
        <v>High Stock</v>
      </c>
      <c r="Y409" s="16" t="str" cm="1">
        <f t="array" ref="Y409">_xlfn.IFS(K409 &lt;= 15, "Fast Moving", K409 &lt;= 35, "Moderate Moving", K409 &gt; 35, "Slow Moving")</f>
        <v>Slow Moving</v>
      </c>
      <c r="Z409" s="16" t="str" cm="1">
        <f t="array" ref="Z409">_xlfn.IFS(M409=5, "Highly Satisfied", M409&gt;=4, "Very Satisfied", M409&gt;=3, "Satisfied", M409&gt;=2, "Neutral", M409&lt;2, "Dissatisfied")</f>
        <v>Neutral</v>
      </c>
      <c r="AA409" s="16" t="str">
        <f t="shared" si="69"/>
        <v>High Value</v>
      </c>
      <c r="AB409" s="16" t="str" cm="1">
        <f t="array" ref="AB409">_xlfn.IFS(OR(C409="Zara", C409="Mango"), "Luxury Brand", OR(C409="Gap", C409="Forever21"), "Budget Brand", TRUE, "Mid-Market")</f>
        <v>Mid-Market</v>
      </c>
    </row>
    <row r="410" spans="1:28" x14ac:dyDescent="0.35">
      <c r="A410" t="s">
        <v>461</v>
      </c>
      <c r="B410" t="s">
        <v>13</v>
      </c>
      <c r="C410" t="s">
        <v>59</v>
      </c>
      <c r="D410" t="s">
        <v>32</v>
      </c>
      <c r="E410" t="s">
        <v>53</v>
      </c>
      <c r="F410" t="s">
        <v>68</v>
      </c>
      <c r="G410" s="4">
        <v>179.8</v>
      </c>
      <c r="H410">
        <v>0</v>
      </c>
      <c r="I410" s="3">
        <v>179.8</v>
      </c>
      <c r="J410" s="1">
        <v>45875</v>
      </c>
      <c r="K410">
        <v>25</v>
      </c>
      <c r="L410">
        <v>1.7</v>
      </c>
      <c r="M410">
        <f t="shared" si="60"/>
        <v>1.7</v>
      </c>
      <c r="N410" t="b">
        <v>0</v>
      </c>
      <c r="O410" t="s">
        <v>2229</v>
      </c>
      <c r="P410" t="str">
        <f t="shared" si="61"/>
        <v>No Return</v>
      </c>
      <c r="Q410" s="4">
        <f t="shared" si="62"/>
        <v>4495</v>
      </c>
      <c r="R410">
        <f t="shared" si="63"/>
        <v>2025</v>
      </c>
      <c r="S410" s="4" t="str">
        <f t="shared" si="64"/>
        <v>August</v>
      </c>
      <c r="T410" s="17">
        <f t="shared" si="65"/>
        <v>0</v>
      </c>
      <c r="U410" s="17">
        <f t="shared" si="66"/>
        <v>179.8</v>
      </c>
      <c r="V410" s="16">
        <f t="shared" si="67"/>
        <v>0</v>
      </c>
      <c r="W410" s="16" t="str">
        <f t="shared" si="68"/>
        <v>XS</v>
      </c>
      <c r="X410" s="16" t="str" cm="1">
        <f t="array" ref="X410">_xlfn.IFS(K410 &lt; 10, "Need to Restock", K410 &lt; 20, "Low Stock", K410 &lt; 30, "Stock OK", K410 &gt;= 30, "High Stock")</f>
        <v>Stock OK</v>
      </c>
      <c r="Y410" s="16" t="str" cm="1">
        <f t="array" ref="Y410">_xlfn.IFS(K410 &lt;= 15, "Fast Moving", K410 &lt;= 35, "Moderate Moving", K410 &gt; 35, "Slow Moving")</f>
        <v>Moderate Moving</v>
      </c>
      <c r="Z410" s="16" t="str" cm="1">
        <f t="array" ref="Z410">_xlfn.IFS(M410=5, "Highly Satisfied", M410&gt;=4, "Very Satisfied", M410&gt;=3, "Satisfied", M410&gt;=2, "Neutral", M410&lt;2, "Dissatisfied")</f>
        <v>Dissatisfied</v>
      </c>
      <c r="AA410" s="16" t="str">
        <f t="shared" si="69"/>
        <v>High Value</v>
      </c>
      <c r="AB410" s="16" t="str" cm="1">
        <f t="array" ref="AB410">_xlfn.IFS(OR(C410="Zara", C410="Mango"), "Luxury Brand", OR(C410="Gap", C410="Forever21"), "Budget Brand", TRUE, "Mid-Market")</f>
        <v>Budget Brand</v>
      </c>
    </row>
    <row r="411" spans="1:28" x14ac:dyDescent="0.35">
      <c r="A411" t="s">
        <v>462</v>
      </c>
      <c r="B411" t="s">
        <v>25</v>
      </c>
      <c r="C411" t="s">
        <v>14</v>
      </c>
      <c r="D411" t="s">
        <v>60</v>
      </c>
      <c r="E411" t="s">
        <v>2229</v>
      </c>
      <c r="F411" t="s">
        <v>54</v>
      </c>
      <c r="G411" s="4">
        <v>34.15</v>
      </c>
      <c r="H411">
        <v>0</v>
      </c>
      <c r="I411" s="3">
        <v>34.15</v>
      </c>
      <c r="J411" s="1">
        <v>45875</v>
      </c>
      <c r="K411">
        <v>27</v>
      </c>
      <c r="L411">
        <v>4.0999999999999996</v>
      </c>
      <c r="M411">
        <f t="shared" si="60"/>
        <v>4.0999999999999996</v>
      </c>
      <c r="N411" t="b">
        <v>0</v>
      </c>
      <c r="O411" t="s">
        <v>2229</v>
      </c>
      <c r="P411" t="str">
        <f t="shared" si="61"/>
        <v>No Return</v>
      </c>
      <c r="Q411" s="4">
        <f t="shared" si="62"/>
        <v>922.05</v>
      </c>
      <c r="R411">
        <f t="shared" si="63"/>
        <v>2025</v>
      </c>
      <c r="S411" s="4" t="str">
        <f t="shared" si="64"/>
        <v>August</v>
      </c>
      <c r="T411" s="17">
        <f t="shared" si="65"/>
        <v>0</v>
      </c>
      <c r="U411" s="17">
        <f t="shared" si="66"/>
        <v>34.15</v>
      </c>
      <c r="V411" s="16">
        <f t="shared" si="67"/>
        <v>0</v>
      </c>
      <c r="W411" s="16" t="str">
        <f t="shared" si="68"/>
        <v>No Size</v>
      </c>
      <c r="X411" s="16" t="str" cm="1">
        <f t="array" ref="X411">_xlfn.IFS(K411 &lt; 10, "Need to Restock", K411 &lt; 20, "Low Stock", K411 &lt; 30, "Stock OK", K411 &gt;= 30, "High Stock")</f>
        <v>Stock OK</v>
      </c>
      <c r="Y411" s="16" t="str" cm="1">
        <f t="array" ref="Y411">_xlfn.IFS(K411 &lt;= 15, "Fast Moving", K411 &lt;= 35, "Moderate Moving", K411 &gt; 35, "Slow Moving")</f>
        <v>Moderate Moving</v>
      </c>
      <c r="Z411" s="16" t="str" cm="1">
        <f t="array" ref="Z411">_xlfn.IFS(M411=5, "Highly Satisfied", M411&gt;=4, "Very Satisfied", M411&gt;=3, "Satisfied", M411&gt;=2, "Neutral", M411&lt;2, "Dissatisfied")</f>
        <v>Very Satisfied</v>
      </c>
      <c r="AA411" s="16" t="str">
        <f t="shared" si="69"/>
        <v>Cheap Value</v>
      </c>
      <c r="AB411" s="16" t="str" cm="1">
        <f t="array" ref="AB411">_xlfn.IFS(OR(C411="Zara", C411="Mango"), "Luxury Brand", OR(C411="Gap", C411="Forever21"), "Budget Brand", TRUE, "Mid-Market")</f>
        <v>Luxury Brand</v>
      </c>
    </row>
    <row r="412" spans="1:28" x14ac:dyDescent="0.35">
      <c r="A412" t="s">
        <v>463</v>
      </c>
      <c r="B412" t="s">
        <v>19</v>
      </c>
      <c r="C412" t="s">
        <v>59</v>
      </c>
      <c r="D412" t="s">
        <v>15</v>
      </c>
      <c r="E412" t="s">
        <v>53</v>
      </c>
      <c r="F412" t="s">
        <v>44</v>
      </c>
      <c r="G412" s="4">
        <v>101.88</v>
      </c>
      <c r="H412">
        <v>0</v>
      </c>
      <c r="I412" s="3">
        <v>101.88</v>
      </c>
      <c r="J412" s="1">
        <v>45730</v>
      </c>
      <c r="K412">
        <v>46</v>
      </c>
      <c r="L412" t="s">
        <v>2229</v>
      </c>
      <c r="M412">
        <f t="shared" si="60"/>
        <v>3</v>
      </c>
      <c r="N412" t="b">
        <v>1</v>
      </c>
      <c r="O412" t="s">
        <v>71</v>
      </c>
      <c r="P412" t="str">
        <f t="shared" si="61"/>
        <v>Size Issue</v>
      </c>
      <c r="Q412" s="4">
        <f t="shared" si="62"/>
        <v>4686.4799999999996</v>
      </c>
      <c r="R412">
        <f t="shared" si="63"/>
        <v>2025</v>
      </c>
      <c r="S412" s="4" t="str">
        <f t="shared" si="64"/>
        <v>March</v>
      </c>
      <c r="T412" s="17">
        <f t="shared" si="65"/>
        <v>0</v>
      </c>
      <c r="U412" s="17">
        <f t="shared" si="66"/>
        <v>101.88</v>
      </c>
      <c r="V412" s="16">
        <f t="shared" si="67"/>
        <v>1</v>
      </c>
      <c r="W412" s="16" t="str">
        <f t="shared" si="68"/>
        <v>XS</v>
      </c>
      <c r="X412" s="16" t="str" cm="1">
        <f t="array" ref="X412">_xlfn.IFS(K412 &lt; 10, "Need to Restock", K412 &lt; 20, "Low Stock", K412 &lt; 30, "Stock OK", K412 &gt;= 30, "High Stock")</f>
        <v>High Stock</v>
      </c>
      <c r="Y412" s="16" t="str" cm="1">
        <f t="array" ref="Y412">_xlfn.IFS(K412 &lt;= 15, "Fast Moving", K412 &lt;= 35, "Moderate Moving", K412 &gt; 35, "Slow Moving")</f>
        <v>Slow Moving</v>
      </c>
      <c r="Z412" s="16" t="str" cm="1">
        <f t="array" ref="Z412">_xlfn.IFS(M412=5, "Highly Satisfied", M412&gt;=4, "Very Satisfied", M412&gt;=3, "Satisfied", M412&gt;=2, "Neutral", M412&lt;2, "Dissatisfied")</f>
        <v>Satisfied</v>
      </c>
      <c r="AA412" s="16" t="str">
        <f t="shared" si="69"/>
        <v>High Value</v>
      </c>
      <c r="AB412" s="16" t="str" cm="1">
        <f t="array" ref="AB412">_xlfn.IFS(OR(C412="Zara", C412="Mango"), "Luxury Brand", OR(C412="Gap", C412="Forever21"), "Budget Brand", TRUE, "Mid-Market")</f>
        <v>Budget Brand</v>
      </c>
    </row>
    <row r="413" spans="1:28" x14ac:dyDescent="0.35">
      <c r="A413" t="s">
        <v>464</v>
      </c>
      <c r="B413" t="s">
        <v>28</v>
      </c>
      <c r="C413" t="s">
        <v>30</v>
      </c>
      <c r="D413" t="s">
        <v>60</v>
      </c>
      <c r="E413" t="s">
        <v>16</v>
      </c>
      <c r="F413" t="s">
        <v>42</v>
      </c>
      <c r="G413" s="4">
        <v>187.58</v>
      </c>
      <c r="H413">
        <v>0</v>
      </c>
      <c r="I413" s="3">
        <v>187.58</v>
      </c>
      <c r="J413" s="1">
        <v>45875</v>
      </c>
      <c r="K413">
        <v>46</v>
      </c>
      <c r="L413">
        <v>2.9</v>
      </c>
      <c r="M413">
        <f t="shared" si="60"/>
        <v>2.9</v>
      </c>
      <c r="N413" t="b">
        <v>0</v>
      </c>
      <c r="O413" t="s">
        <v>2229</v>
      </c>
      <c r="P413" t="str">
        <f t="shared" si="61"/>
        <v>No Return</v>
      </c>
      <c r="Q413" s="4">
        <f t="shared" si="62"/>
        <v>8628.68</v>
      </c>
      <c r="R413">
        <f t="shared" si="63"/>
        <v>2025</v>
      </c>
      <c r="S413" s="4" t="str">
        <f t="shared" si="64"/>
        <v>August</v>
      </c>
      <c r="T413" s="17">
        <f t="shared" si="65"/>
        <v>0</v>
      </c>
      <c r="U413" s="17">
        <f t="shared" si="66"/>
        <v>187.58</v>
      </c>
      <c r="V413" s="16">
        <f t="shared" si="67"/>
        <v>0</v>
      </c>
      <c r="W413" s="16" t="str">
        <f t="shared" si="68"/>
        <v>XL</v>
      </c>
      <c r="X413" s="16" t="str" cm="1">
        <f t="array" ref="X413">_xlfn.IFS(K413 &lt; 10, "Need to Restock", K413 &lt; 20, "Low Stock", K413 &lt; 30, "Stock OK", K413 &gt;= 30, "High Stock")</f>
        <v>High Stock</v>
      </c>
      <c r="Y413" s="16" t="str" cm="1">
        <f t="array" ref="Y413">_xlfn.IFS(K413 &lt;= 15, "Fast Moving", K413 &lt;= 35, "Moderate Moving", K413 &gt; 35, "Slow Moving")</f>
        <v>Slow Moving</v>
      </c>
      <c r="Z413" s="16" t="str" cm="1">
        <f t="array" ref="Z413">_xlfn.IFS(M413=5, "Highly Satisfied", M413&gt;=4, "Very Satisfied", M413&gt;=3, "Satisfied", M413&gt;=2, "Neutral", M413&lt;2, "Dissatisfied")</f>
        <v>Neutral</v>
      </c>
      <c r="AA413" s="16" t="str">
        <f t="shared" si="69"/>
        <v>High Value</v>
      </c>
      <c r="AB413" s="16" t="str" cm="1">
        <f t="array" ref="AB413">_xlfn.IFS(OR(C413="Zara", C413="Mango"), "Luxury Brand", OR(C413="Gap", C413="Forever21"), "Budget Brand", TRUE, "Mid-Market")</f>
        <v>Mid-Market</v>
      </c>
    </row>
    <row r="414" spans="1:28" x14ac:dyDescent="0.35">
      <c r="A414" t="s">
        <v>465</v>
      </c>
      <c r="B414" t="s">
        <v>13</v>
      </c>
      <c r="C414" t="s">
        <v>51</v>
      </c>
      <c r="D414" t="s">
        <v>32</v>
      </c>
      <c r="E414" t="s">
        <v>22</v>
      </c>
      <c r="F414" t="s">
        <v>23</v>
      </c>
      <c r="G414" s="4">
        <v>145.02000000000001</v>
      </c>
      <c r="H414">
        <v>0</v>
      </c>
      <c r="I414" s="3">
        <v>145.02000000000001</v>
      </c>
      <c r="J414" s="1">
        <v>45875</v>
      </c>
      <c r="K414">
        <v>36</v>
      </c>
      <c r="L414">
        <v>2.6</v>
      </c>
      <c r="M414">
        <f t="shared" si="60"/>
        <v>2.6</v>
      </c>
      <c r="N414" t="b">
        <v>0</v>
      </c>
      <c r="O414" t="s">
        <v>2229</v>
      </c>
      <c r="P414" t="str">
        <f t="shared" si="61"/>
        <v>No Return</v>
      </c>
      <c r="Q414" s="4">
        <f t="shared" si="62"/>
        <v>5220.72</v>
      </c>
      <c r="R414">
        <f t="shared" si="63"/>
        <v>2025</v>
      </c>
      <c r="S414" s="4" t="str">
        <f t="shared" si="64"/>
        <v>August</v>
      </c>
      <c r="T414" s="17">
        <f t="shared" si="65"/>
        <v>0</v>
      </c>
      <c r="U414" s="17">
        <f t="shared" si="66"/>
        <v>145.02000000000001</v>
      </c>
      <c r="V414" s="16">
        <f t="shared" si="67"/>
        <v>0</v>
      </c>
      <c r="W414" s="16" t="str">
        <f t="shared" si="68"/>
        <v>L</v>
      </c>
      <c r="X414" s="16" t="str" cm="1">
        <f t="array" ref="X414">_xlfn.IFS(K414 &lt; 10, "Need to Restock", K414 &lt; 20, "Low Stock", K414 &lt; 30, "Stock OK", K414 &gt;= 30, "High Stock")</f>
        <v>High Stock</v>
      </c>
      <c r="Y414" s="16" t="str" cm="1">
        <f t="array" ref="Y414">_xlfn.IFS(K414 &lt;= 15, "Fast Moving", K414 &lt;= 35, "Moderate Moving", K414 &gt; 35, "Slow Moving")</f>
        <v>Slow Moving</v>
      </c>
      <c r="Z414" s="16" t="str" cm="1">
        <f t="array" ref="Z414">_xlfn.IFS(M414=5, "Highly Satisfied", M414&gt;=4, "Very Satisfied", M414&gt;=3, "Satisfied", M414&gt;=2, "Neutral", M414&lt;2, "Dissatisfied")</f>
        <v>Neutral</v>
      </c>
      <c r="AA414" s="16" t="str">
        <f t="shared" si="69"/>
        <v>High Value</v>
      </c>
      <c r="AB414" s="16" t="str" cm="1">
        <f t="array" ref="AB414">_xlfn.IFS(OR(C414="Zara", C414="Mango"), "Luxury Brand", OR(C414="Gap", C414="Forever21"), "Budget Brand", TRUE, "Mid-Market")</f>
        <v>Mid-Market</v>
      </c>
    </row>
    <row r="415" spans="1:28" x14ac:dyDescent="0.35">
      <c r="A415" t="s">
        <v>466</v>
      </c>
      <c r="B415" t="s">
        <v>36</v>
      </c>
      <c r="C415" t="s">
        <v>59</v>
      </c>
      <c r="D415" t="s">
        <v>60</v>
      </c>
      <c r="E415" t="s">
        <v>53</v>
      </c>
      <c r="F415" t="s">
        <v>42</v>
      </c>
      <c r="G415" s="4">
        <v>101.61</v>
      </c>
      <c r="H415">
        <v>26.9</v>
      </c>
      <c r="I415" s="3">
        <v>74.28</v>
      </c>
      <c r="J415" s="1">
        <v>45875</v>
      </c>
      <c r="K415">
        <v>38</v>
      </c>
      <c r="L415">
        <v>3.4</v>
      </c>
      <c r="M415">
        <f t="shared" si="60"/>
        <v>3.4</v>
      </c>
      <c r="N415" t="b">
        <v>1</v>
      </c>
      <c r="O415" t="s">
        <v>76</v>
      </c>
      <c r="P415" t="str">
        <f t="shared" si="61"/>
        <v>Damaged</v>
      </c>
      <c r="Q415" s="4">
        <f t="shared" si="62"/>
        <v>2822.5225800000007</v>
      </c>
      <c r="R415">
        <f t="shared" si="63"/>
        <v>2025</v>
      </c>
      <c r="S415" s="4" t="str">
        <f t="shared" si="64"/>
        <v>August</v>
      </c>
      <c r="T415" s="17">
        <f t="shared" si="65"/>
        <v>27.333089999999995</v>
      </c>
      <c r="U415" s="17">
        <f t="shared" si="66"/>
        <v>74.276910000000015</v>
      </c>
      <c r="V415" s="16">
        <f t="shared" si="67"/>
        <v>1</v>
      </c>
      <c r="W415" s="16" t="str">
        <f t="shared" si="68"/>
        <v>XS</v>
      </c>
      <c r="X415" s="16" t="str" cm="1">
        <f t="array" ref="X415">_xlfn.IFS(K415 &lt; 10, "Need to Restock", K415 &lt; 20, "Low Stock", K415 &lt; 30, "Stock OK", K415 &gt;= 30, "High Stock")</f>
        <v>High Stock</v>
      </c>
      <c r="Y415" s="16" t="str" cm="1">
        <f t="array" ref="Y415">_xlfn.IFS(K415 &lt;= 15, "Fast Moving", K415 &lt;= 35, "Moderate Moving", K415 &gt; 35, "Slow Moving")</f>
        <v>Slow Moving</v>
      </c>
      <c r="Z415" s="16" t="str" cm="1">
        <f t="array" ref="Z415">_xlfn.IFS(M415=5, "Highly Satisfied", M415&gt;=4, "Very Satisfied", M415&gt;=3, "Satisfied", M415&gt;=2, "Neutral", M415&lt;2, "Dissatisfied")</f>
        <v>Satisfied</v>
      </c>
      <c r="AA415" s="16" t="str">
        <f t="shared" si="69"/>
        <v>Cheap Value</v>
      </c>
      <c r="AB415" s="16" t="str" cm="1">
        <f t="array" ref="AB415">_xlfn.IFS(OR(C415="Zara", C415="Mango"), "Luxury Brand", OR(C415="Gap", C415="Forever21"), "Budget Brand", TRUE, "Mid-Market")</f>
        <v>Budget Brand</v>
      </c>
    </row>
    <row r="416" spans="1:28" x14ac:dyDescent="0.35">
      <c r="A416" t="s">
        <v>467</v>
      </c>
      <c r="B416" t="s">
        <v>40</v>
      </c>
      <c r="C416" t="s">
        <v>46</v>
      </c>
      <c r="D416" t="s">
        <v>32</v>
      </c>
      <c r="E416" t="s">
        <v>47</v>
      </c>
      <c r="F416" t="s">
        <v>54</v>
      </c>
      <c r="G416" s="4">
        <v>71.14</v>
      </c>
      <c r="H416">
        <v>0</v>
      </c>
      <c r="I416" s="3">
        <v>71.14</v>
      </c>
      <c r="J416" s="1">
        <v>45875</v>
      </c>
      <c r="K416">
        <v>33</v>
      </c>
      <c r="L416">
        <v>3.1</v>
      </c>
      <c r="M416">
        <f t="shared" si="60"/>
        <v>3.1</v>
      </c>
      <c r="N416" t="b">
        <v>0</v>
      </c>
      <c r="O416" t="s">
        <v>2229</v>
      </c>
      <c r="P416" t="str">
        <f t="shared" si="61"/>
        <v>No Return</v>
      </c>
      <c r="Q416" s="4">
        <f t="shared" si="62"/>
        <v>2347.62</v>
      </c>
      <c r="R416">
        <f t="shared" si="63"/>
        <v>2025</v>
      </c>
      <c r="S416" s="4" t="str">
        <f t="shared" si="64"/>
        <v>August</v>
      </c>
      <c r="T416" s="17">
        <f t="shared" si="65"/>
        <v>0</v>
      </c>
      <c r="U416" s="17">
        <f t="shared" si="66"/>
        <v>71.14</v>
      </c>
      <c r="V416" s="16">
        <f t="shared" si="67"/>
        <v>0</v>
      </c>
      <c r="W416" s="16" t="str">
        <f t="shared" si="68"/>
        <v>XXL</v>
      </c>
      <c r="X416" s="16" t="str" cm="1">
        <f t="array" ref="X416">_xlfn.IFS(K416 &lt; 10, "Need to Restock", K416 &lt; 20, "Low Stock", K416 &lt; 30, "Stock OK", K416 &gt;= 30, "High Stock")</f>
        <v>High Stock</v>
      </c>
      <c r="Y416" s="16" t="str" cm="1">
        <f t="array" ref="Y416">_xlfn.IFS(K416 &lt;= 15, "Fast Moving", K416 &lt;= 35, "Moderate Moving", K416 &gt; 35, "Slow Moving")</f>
        <v>Moderate Moving</v>
      </c>
      <c r="Z416" s="16" t="str" cm="1">
        <f t="array" ref="Z416">_xlfn.IFS(M416=5, "Highly Satisfied", M416&gt;=4, "Very Satisfied", M416&gt;=3, "Satisfied", M416&gt;=2, "Neutral", M416&lt;2, "Dissatisfied")</f>
        <v>Satisfied</v>
      </c>
      <c r="AA416" s="16" t="str">
        <f t="shared" si="69"/>
        <v>Cheap Value</v>
      </c>
      <c r="AB416" s="16" t="str" cm="1">
        <f t="array" ref="AB416">_xlfn.IFS(OR(C416="Zara", C416="Mango"), "Luxury Brand", OR(C416="Gap", C416="Forever21"), "Budget Brand", TRUE, "Mid-Market")</f>
        <v>Mid-Market</v>
      </c>
    </row>
    <row r="417" spans="1:28" x14ac:dyDescent="0.35">
      <c r="A417" t="s">
        <v>468</v>
      </c>
      <c r="B417" t="s">
        <v>40</v>
      </c>
      <c r="C417" t="s">
        <v>51</v>
      </c>
      <c r="D417" t="s">
        <v>60</v>
      </c>
      <c r="E417" t="s">
        <v>56</v>
      </c>
      <c r="F417" t="s">
        <v>44</v>
      </c>
      <c r="G417" s="4">
        <v>55.21</v>
      </c>
      <c r="H417">
        <v>0</v>
      </c>
      <c r="I417" s="3">
        <v>55.21</v>
      </c>
      <c r="J417" s="1">
        <v>45875</v>
      </c>
      <c r="K417">
        <v>2</v>
      </c>
      <c r="L417">
        <v>3.8</v>
      </c>
      <c r="M417">
        <f t="shared" si="60"/>
        <v>3.8</v>
      </c>
      <c r="N417" t="b">
        <v>1</v>
      </c>
      <c r="O417" t="s">
        <v>123</v>
      </c>
      <c r="P417" t="str">
        <f t="shared" si="61"/>
        <v>Wrong Item</v>
      </c>
      <c r="Q417" s="4">
        <f t="shared" si="62"/>
        <v>110.42</v>
      </c>
      <c r="R417">
        <f t="shared" si="63"/>
        <v>2025</v>
      </c>
      <c r="S417" s="4" t="str">
        <f t="shared" si="64"/>
        <v>August</v>
      </c>
      <c r="T417" s="17">
        <f t="shared" si="65"/>
        <v>0</v>
      </c>
      <c r="U417" s="17">
        <f t="shared" si="66"/>
        <v>55.21</v>
      </c>
      <c r="V417" s="16">
        <f t="shared" si="67"/>
        <v>1</v>
      </c>
      <c r="W417" s="16" t="str">
        <f t="shared" si="68"/>
        <v>M</v>
      </c>
      <c r="X417" s="16" t="str" cm="1">
        <f t="array" ref="X417">_xlfn.IFS(K417 &lt; 10, "Need to Restock", K417 &lt; 20, "Low Stock", K417 &lt; 30, "Stock OK", K417 &gt;= 30, "High Stock")</f>
        <v>Need to Restock</v>
      </c>
      <c r="Y417" s="16" t="str" cm="1">
        <f t="array" ref="Y417">_xlfn.IFS(K417 &lt;= 15, "Fast Moving", K417 &lt;= 35, "Moderate Moving", K417 &gt; 35, "Slow Moving")</f>
        <v>Fast Moving</v>
      </c>
      <c r="Z417" s="16" t="str" cm="1">
        <f t="array" ref="Z417">_xlfn.IFS(M417=5, "Highly Satisfied", M417&gt;=4, "Very Satisfied", M417&gt;=3, "Satisfied", M417&gt;=2, "Neutral", M417&lt;2, "Dissatisfied")</f>
        <v>Satisfied</v>
      </c>
      <c r="AA417" s="16" t="str">
        <f t="shared" si="69"/>
        <v>Cheap Value</v>
      </c>
      <c r="AB417" s="16" t="str" cm="1">
        <f t="array" ref="AB417">_xlfn.IFS(OR(C417="Zara", C417="Mango"), "Luxury Brand", OR(C417="Gap", C417="Forever21"), "Budget Brand", TRUE, "Mid-Market")</f>
        <v>Mid-Market</v>
      </c>
    </row>
    <row r="418" spans="1:28" x14ac:dyDescent="0.35">
      <c r="A418" t="s">
        <v>469</v>
      </c>
      <c r="B418" t="s">
        <v>19</v>
      </c>
      <c r="C418" t="s">
        <v>14</v>
      </c>
      <c r="D418" t="s">
        <v>60</v>
      </c>
      <c r="E418" t="s">
        <v>47</v>
      </c>
      <c r="F418" t="s">
        <v>26</v>
      </c>
      <c r="G418" s="4">
        <v>94.96</v>
      </c>
      <c r="H418">
        <v>35.4</v>
      </c>
      <c r="I418" s="3">
        <v>61.34</v>
      </c>
      <c r="J418" s="1">
        <v>45875</v>
      </c>
      <c r="K418">
        <v>34</v>
      </c>
      <c r="L418">
        <v>3.9</v>
      </c>
      <c r="M418">
        <f t="shared" si="60"/>
        <v>3.9</v>
      </c>
      <c r="N418" t="b">
        <v>0</v>
      </c>
      <c r="O418" t="s">
        <v>2229</v>
      </c>
      <c r="P418" t="str">
        <f t="shared" si="61"/>
        <v>No Return</v>
      </c>
      <c r="Q418" s="4">
        <f t="shared" si="62"/>
        <v>2085.7014399999998</v>
      </c>
      <c r="R418">
        <f t="shared" si="63"/>
        <v>2025</v>
      </c>
      <c r="S418" s="4" t="str">
        <f t="shared" si="64"/>
        <v>August</v>
      </c>
      <c r="T418" s="17">
        <f t="shared" si="65"/>
        <v>33.615839999999999</v>
      </c>
      <c r="U418" s="17">
        <f t="shared" si="66"/>
        <v>61.344159999999995</v>
      </c>
      <c r="V418" s="16">
        <f t="shared" si="67"/>
        <v>0</v>
      </c>
      <c r="W418" s="16" t="str">
        <f t="shared" si="68"/>
        <v>XXL</v>
      </c>
      <c r="X418" s="16" t="str" cm="1">
        <f t="array" ref="X418">_xlfn.IFS(K418 &lt; 10, "Need to Restock", K418 &lt; 20, "Low Stock", K418 &lt; 30, "Stock OK", K418 &gt;= 30, "High Stock")</f>
        <v>High Stock</v>
      </c>
      <c r="Y418" s="16" t="str" cm="1">
        <f t="array" ref="Y418">_xlfn.IFS(K418 &lt;= 15, "Fast Moving", K418 &lt;= 35, "Moderate Moving", K418 &gt; 35, "Slow Moving")</f>
        <v>Moderate Moving</v>
      </c>
      <c r="Z418" s="16" t="str" cm="1">
        <f t="array" ref="Z418">_xlfn.IFS(M418=5, "Highly Satisfied", M418&gt;=4, "Very Satisfied", M418&gt;=3, "Satisfied", M418&gt;=2, "Neutral", M418&lt;2, "Dissatisfied")</f>
        <v>Satisfied</v>
      </c>
      <c r="AA418" s="16" t="str">
        <f t="shared" si="69"/>
        <v>Cheap Value</v>
      </c>
      <c r="AB418" s="16" t="str" cm="1">
        <f t="array" ref="AB418">_xlfn.IFS(OR(C418="Zara", C418="Mango"), "Luxury Brand", OR(C418="Gap", C418="Forever21"), "Budget Brand", TRUE, "Mid-Market")</f>
        <v>Luxury Brand</v>
      </c>
    </row>
    <row r="419" spans="1:28" x14ac:dyDescent="0.35">
      <c r="A419" t="s">
        <v>470</v>
      </c>
      <c r="B419" t="s">
        <v>28</v>
      </c>
      <c r="C419" t="s">
        <v>41</v>
      </c>
      <c r="D419" t="s">
        <v>15</v>
      </c>
      <c r="E419" t="s">
        <v>56</v>
      </c>
      <c r="F419" t="s">
        <v>64</v>
      </c>
      <c r="G419" s="4">
        <v>138.69</v>
      </c>
      <c r="H419">
        <v>0</v>
      </c>
      <c r="I419" s="3">
        <v>138.69</v>
      </c>
      <c r="J419" s="1">
        <v>45628</v>
      </c>
      <c r="K419">
        <v>0</v>
      </c>
      <c r="L419">
        <v>2.9</v>
      </c>
      <c r="M419">
        <f t="shared" si="60"/>
        <v>2.9</v>
      </c>
      <c r="N419" t="b">
        <v>0</v>
      </c>
      <c r="O419" t="s">
        <v>2229</v>
      </c>
      <c r="P419" t="str">
        <f t="shared" si="61"/>
        <v>No Return</v>
      </c>
      <c r="Q419" s="4">
        <f t="shared" si="62"/>
        <v>0</v>
      </c>
      <c r="R419">
        <f t="shared" si="63"/>
        <v>2024</v>
      </c>
      <c r="S419" s="4" t="str">
        <f t="shared" si="64"/>
        <v>December</v>
      </c>
      <c r="T419" s="17">
        <f t="shared" si="65"/>
        <v>0</v>
      </c>
      <c r="U419" s="17">
        <f t="shared" si="66"/>
        <v>138.69</v>
      </c>
      <c r="V419" s="16">
        <f t="shared" si="67"/>
        <v>0</v>
      </c>
      <c r="W419" s="16" t="str">
        <f t="shared" si="68"/>
        <v>M</v>
      </c>
      <c r="X419" s="16" t="str" cm="1">
        <f t="array" ref="X419">_xlfn.IFS(K419 &lt; 10, "Need to Restock", K419 &lt; 20, "Low Stock", K419 &lt; 30, "Stock OK", K419 &gt;= 30, "High Stock")</f>
        <v>Need to Restock</v>
      </c>
      <c r="Y419" s="16" t="str" cm="1">
        <f t="array" ref="Y419">_xlfn.IFS(K419 &lt;= 15, "Fast Moving", K419 &lt;= 35, "Moderate Moving", K419 &gt; 35, "Slow Moving")</f>
        <v>Fast Moving</v>
      </c>
      <c r="Z419" s="16" t="str" cm="1">
        <f t="array" ref="Z419">_xlfn.IFS(M419=5, "Highly Satisfied", M419&gt;=4, "Very Satisfied", M419&gt;=3, "Satisfied", M419&gt;=2, "Neutral", M419&lt;2, "Dissatisfied")</f>
        <v>Neutral</v>
      </c>
      <c r="AA419" s="16" t="str">
        <f t="shared" si="69"/>
        <v>High Value</v>
      </c>
      <c r="AB419" s="16" t="str" cm="1">
        <f t="array" ref="AB419">_xlfn.IFS(OR(C419="Zara", C419="Mango"), "Luxury Brand", OR(C419="Gap", C419="Forever21"), "Budget Brand", TRUE, "Mid-Market")</f>
        <v>Luxury Brand</v>
      </c>
    </row>
    <row r="420" spans="1:28" x14ac:dyDescent="0.35">
      <c r="A420" t="s">
        <v>471</v>
      </c>
      <c r="B420" t="s">
        <v>13</v>
      </c>
      <c r="C420" t="s">
        <v>59</v>
      </c>
      <c r="D420" t="s">
        <v>15</v>
      </c>
      <c r="E420" t="s">
        <v>47</v>
      </c>
      <c r="F420" t="s">
        <v>62</v>
      </c>
      <c r="G420" s="4">
        <v>175.7</v>
      </c>
      <c r="H420">
        <v>0</v>
      </c>
      <c r="I420" s="3">
        <v>175.7</v>
      </c>
      <c r="J420" s="1">
        <v>45711</v>
      </c>
      <c r="K420">
        <v>20</v>
      </c>
      <c r="L420">
        <v>3</v>
      </c>
      <c r="M420">
        <f t="shared" si="60"/>
        <v>3</v>
      </c>
      <c r="N420" t="b">
        <v>0</v>
      </c>
      <c r="O420" t="s">
        <v>2229</v>
      </c>
      <c r="P420" t="str">
        <f t="shared" si="61"/>
        <v>No Return</v>
      </c>
      <c r="Q420" s="4">
        <f t="shared" si="62"/>
        <v>3514</v>
      </c>
      <c r="R420">
        <f t="shared" si="63"/>
        <v>2025</v>
      </c>
      <c r="S420" s="4" t="str">
        <f t="shared" si="64"/>
        <v>February</v>
      </c>
      <c r="T420" s="17">
        <f t="shared" si="65"/>
        <v>0</v>
      </c>
      <c r="U420" s="17">
        <f t="shared" si="66"/>
        <v>175.7</v>
      </c>
      <c r="V420" s="16">
        <f t="shared" si="67"/>
        <v>0</v>
      </c>
      <c r="W420" s="16" t="str">
        <f t="shared" si="68"/>
        <v>XXL</v>
      </c>
      <c r="X420" s="16" t="str" cm="1">
        <f t="array" ref="X420">_xlfn.IFS(K420 &lt; 10, "Need to Restock", K420 &lt; 20, "Low Stock", K420 &lt; 30, "Stock OK", K420 &gt;= 30, "High Stock")</f>
        <v>Stock OK</v>
      </c>
      <c r="Y420" s="16" t="str" cm="1">
        <f t="array" ref="Y420">_xlfn.IFS(K420 &lt;= 15, "Fast Moving", K420 &lt;= 35, "Moderate Moving", K420 &gt; 35, "Slow Moving")</f>
        <v>Moderate Moving</v>
      </c>
      <c r="Z420" s="16" t="str" cm="1">
        <f t="array" ref="Z420">_xlfn.IFS(M420=5, "Highly Satisfied", M420&gt;=4, "Very Satisfied", M420&gt;=3, "Satisfied", M420&gt;=2, "Neutral", M420&lt;2, "Dissatisfied")</f>
        <v>Satisfied</v>
      </c>
      <c r="AA420" s="16" t="str">
        <f t="shared" si="69"/>
        <v>High Value</v>
      </c>
      <c r="AB420" s="16" t="str" cm="1">
        <f t="array" ref="AB420">_xlfn.IFS(OR(C420="Zara", C420="Mango"), "Luxury Brand", OR(C420="Gap", C420="Forever21"), "Budget Brand", TRUE, "Mid-Market")</f>
        <v>Budget Brand</v>
      </c>
    </row>
    <row r="421" spans="1:28" x14ac:dyDescent="0.35">
      <c r="A421" t="s">
        <v>472</v>
      </c>
      <c r="B421" t="s">
        <v>28</v>
      </c>
      <c r="C421" t="s">
        <v>20</v>
      </c>
      <c r="D421" t="s">
        <v>60</v>
      </c>
      <c r="E421" t="s">
        <v>53</v>
      </c>
      <c r="F421" t="s">
        <v>26</v>
      </c>
      <c r="G421" s="4">
        <v>145.18</v>
      </c>
      <c r="H421">
        <v>35.700000000000003</v>
      </c>
      <c r="I421" s="3">
        <v>93.35</v>
      </c>
      <c r="J421" s="1">
        <v>45875</v>
      </c>
      <c r="K421">
        <v>25</v>
      </c>
      <c r="L421">
        <v>2.2000000000000002</v>
      </c>
      <c r="M421">
        <f t="shared" si="60"/>
        <v>2.2000000000000002</v>
      </c>
      <c r="N421" t="b">
        <v>0</v>
      </c>
      <c r="O421" t="s">
        <v>2229</v>
      </c>
      <c r="P421" t="str">
        <f t="shared" si="61"/>
        <v>No Return</v>
      </c>
      <c r="Q421" s="4">
        <f t="shared" si="62"/>
        <v>2333.7685000000001</v>
      </c>
      <c r="R421">
        <f t="shared" si="63"/>
        <v>2025</v>
      </c>
      <c r="S421" s="4" t="str">
        <f t="shared" si="64"/>
        <v>August</v>
      </c>
      <c r="T421" s="17">
        <f t="shared" si="65"/>
        <v>51.829260000000005</v>
      </c>
      <c r="U421" s="17">
        <f t="shared" si="66"/>
        <v>93.350740000000002</v>
      </c>
      <c r="V421" s="16">
        <f t="shared" si="67"/>
        <v>0</v>
      </c>
      <c r="W421" s="16" t="str">
        <f t="shared" si="68"/>
        <v>XS</v>
      </c>
      <c r="X421" s="16" t="str" cm="1">
        <f t="array" ref="X421">_xlfn.IFS(K421 &lt; 10, "Need to Restock", K421 &lt; 20, "Low Stock", K421 &lt; 30, "Stock OK", K421 &gt;= 30, "High Stock")</f>
        <v>Stock OK</v>
      </c>
      <c r="Y421" s="16" t="str" cm="1">
        <f t="array" ref="Y421">_xlfn.IFS(K421 &lt;= 15, "Fast Moving", K421 &lt;= 35, "Moderate Moving", K421 &gt; 35, "Slow Moving")</f>
        <v>Moderate Moving</v>
      </c>
      <c r="Z421" s="16" t="str" cm="1">
        <f t="array" ref="Z421">_xlfn.IFS(M421=5, "Highly Satisfied", M421&gt;=4, "Very Satisfied", M421&gt;=3, "Satisfied", M421&gt;=2, "Neutral", M421&lt;2, "Dissatisfied")</f>
        <v>Neutral</v>
      </c>
      <c r="AA421" s="16" t="str">
        <f t="shared" si="69"/>
        <v>High Value</v>
      </c>
      <c r="AB421" s="16" t="str" cm="1">
        <f t="array" ref="AB421">_xlfn.IFS(OR(C421="Zara", C421="Mango"), "Luxury Brand", OR(C421="Gap", C421="Forever21"), "Budget Brand", TRUE, "Mid-Market")</f>
        <v>Mid-Market</v>
      </c>
    </row>
    <row r="422" spans="1:28" x14ac:dyDescent="0.35">
      <c r="A422" t="s">
        <v>473</v>
      </c>
      <c r="B422" t="s">
        <v>40</v>
      </c>
      <c r="C422" t="s">
        <v>41</v>
      </c>
      <c r="D422" t="s">
        <v>60</v>
      </c>
      <c r="E422" t="s">
        <v>56</v>
      </c>
      <c r="F422" t="s">
        <v>26</v>
      </c>
      <c r="G422" s="4">
        <v>169.34</v>
      </c>
      <c r="H422">
        <v>44.6</v>
      </c>
      <c r="I422" s="3">
        <v>93.81</v>
      </c>
      <c r="J422" s="1">
        <v>45875</v>
      </c>
      <c r="K422">
        <v>37</v>
      </c>
      <c r="L422">
        <v>2.7</v>
      </c>
      <c r="M422">
        <f t="shared" si="60"/>
        <v>2.7</v>
      </c>
      <c r="N422" t="b">
        <v>0</v>
      </c>
      <c r="O422" t="s">
        <v>2229</v>
      </c>
      <c r="P422" t="str">
        <f t="shared" si="61"/>
        <v>No Return</v>
      </c>
      <c r="Q422" s="4">
        <f t="shared" si="62"/>
        <v>3471.1313200000004</v>
      </c>
      <c r="R422">
        <f t="shared" si="63"/>
        <v>2025</v>
      </c>
      <c r="S422" s="4" t="str">
        <f t="shared" si="64"/>
        <v>August</v>
      </c>
      <c r="T422" s="17">
        <f t="shared" si="65"/>
        <v>75.52564000000001</v>
      </c>
      <c r="U422" s="17">
        <f t="shared" si="66"/>
        <v>93.814360000000008</v>
      </c>
      <c r="V422" s="16">
        <f t="shared" si="67"/>
        <v>0</v>
      </c>
      <c r="W422" s="16" t="str">
        <f t="shared" si="68"/>
        <v>M</v>
      </c>
      <c r="X422" s="16" t="str" cm="1">
        <f t="array" ref="X422">_xlfn.IFS(K422 &lt; 10, "Need to Restock", K422 &lt; 20, "Low Stock", K422 &lt; 30, "Stock OK", K422 &gt;= 30, "High Stock")</f>
        <v>High Stock</v>
      </c>
      <c r="Y422" s="16" t="str" cm="1">
        <f t="array" ref="Y422">_xlfn.IFS(K422 &lt;= 15, "Fast Moving", K422 &lt;= 35, "Moderate Moving", K422 &gt; 35, "Slow Moving")</f>
        <v>Slow Moving</v>
      </c>
      <c r="Z422" s="16" t="str" cm="1">
        <f t="array" ref="Z422">_xlfn.IFS(M422=5, "Highly Satisfied", M422&gt;=4, "Very Satisfied", M422&gt;=3, "Satisfied", M422&gt;=2, "Neutral", M422&lt;2, "Dissatisfied")</f>
        <v>Neutral</v>
      </c>
      <c r="AA422" s="16" t="str">
        <f t="shared" si="69"/>
        <v>High Value</v>
      </c>
      <c r="AB422" s="16" t="str" cm="1">
        <f t="array" ref="AB422">_xlfn.IFS(OR(C422="Zara", C422="Mango"), "Luxury Brand", OR(C422="Gap", C422="Forever21"), "Budget Brand", TRUE, "Mid-Market")</f>
        <v>Luxury Brand</v>
      </c>
    </row>
    <row r="423" spans="1:28" x14ac:dyDescent="0.35">
      <c r="A423" t="s">
        <v>474</v>
      </c>
      <c r="B423" t="s">
        <v>19</v>
      </c>
      <c r="C423" t="s">
        <v>20</v>
      </c>
      <c r="D423" t="s">
        <v>60</v>
      </c>
      <c r="E423" t="s">
        <v>22</v>
      </c>
      <c r="F423" t="s">
        <v>17</v>
      </c>
      <c r="G423" s="4">
        <v>103.14</v>
      </c>
      <c r="H423">
        <v>0</v>
      </c>
      <c r="I423" s="3">
        <v>103.14</v>
      </c>
      <c r="J423" s="1">
        <v>45875</v>
      </c>
      <c r="K423">
        <v>13</v>
      </c>
      <c r="L423">
        <v>4.5</v>
      </c>
      <c r="M423">
        <f t="shared" si="60"/>
        <v>4.5</v>
      </c>
      <c r="N423" t="b">
        <v>0</v>
      </c>
      <c r="O423" t="s">
        <v>2229</v>
      </c>
      <c r="P423" t="str">
        <f t="shared" si="61"/>
        <v>No Return</v>
      </c>
      <c r="Q423" s="4">
        <f t="shared" si="62"/>
        <v>1340.82</v>
      </c>
      <c r="R423">
        <f t="shared" si="63"/>
        <v>2025</v>
      </c>
      <c r="S423" s="4" t="str">
        <f t="shared" si="64"/>
        <v>August</v>
      </c>
      <c r="T423" s="17">
        <f t="shared" si="65"/>
        <v>0</v>
      </c>
      <c r="U423" s="17">
        <f t="shared" si="66"/>
        <v>103.14</v>
      </c>
      <c r="V423" s="16">
        <f t="shared" si="67"/>
        <v>0</v>
      </c>
      <c r="W423" s="16" t="str">
        <f t="shared" si="68"/>
        <v>L</v>
      </c>
      <c r="X423" s="16" t="str" cm="1">
        <f t="array" ref="X423">_xlfn.IFS(K423 &lt; 10, "Need to Restock", K423 &lt; 20, "Low Stock", K423 &lt; 30, "Stock OK", K423 &gt;= 30, "High Stock")</f>
        <v>Low Stock</v>
      </c>
      <c r="Y423" s="16" t="str" cm="1">
        <f t="array" ref="Y423">_xlfn.IFS(K423 &lt;= 15, "Fast Moving", K423 &lt;= 35, "Moderate Moving", K423 &gt; 35, "Slow Moving")</f>
        <v>Fast Moving</v>
      </c>
      <c r="Z423" s="16" t="str" cm="1">
        <f t="array" ref="Z423">_xlfn.IFS(M423=5, "Highly Satisfied", M423&gt;=4, "Very Satisfied", M423&gt;=3, "Satisfied", M423&gt;=2, "Neutral", M423&lt;2, "Dissatisfied")</f>
        <v>Very Satisfied</v>
      </c>
      <c r="AA423" s="16" t="str">
        <f t="shared" si="69"/>
        <v>High Value</v>
      </c>
      <c r="AB423" s="16" t="str" cm="1">
        <f t="array" ref="AB423">_xlfn.IFS(OR(C423="Zara", C423="Mango"), "Luxury Brand", OR(C423="Gap", C423="Forever21"), "Budget Brand", TRUE, "Mid-Market")</f>
        <v>Mid-Market</v>
      </c>
    </row>
    <row r="424" spans="1:28" x14ac:dyDescent="0.35">
      <c r="A424" t="s">
        <v>475</v>
      </c>
      <c r="B424" t="s">
        <v>19</v>
      </c>
      <c r="C424" t="s">
        <v>41</v>
      </c>
      <c r="D424" t="s">
        <v>32</v>
      </c>
      <c r="E424" t="s">
        <v>56</v>
      </c>
      <c r="F424" t="s">
        <v>54</v>
      </c>
      <c r="G424" s="4">
        <v>97.47</v>
      </c>
      <c r="H424">
        <v>32</v>
      </c>
      <c r="I424" s="3">
        <v>66.28</v>
      </c>
      <c r="J424" s="1">
        <v>45875</v>
      </c>
      <c r="K424">
        <v>27</v>
      </c>
      <c r="L424">
        <v>3</v>
      </c>
      <c r="M424">
        <f t="shared" si="60"/>
        <v>3</v>
      </c>
      <c r="N424" t="b">
        <v>0</v>
      </c>
      <c r="O424" t="s">
        <v>2229</v>
      </c>
      <c r="P424" t="str">
        <f t="shared" si="61"/>
        <v>No Return</v>
      </c>
      <c r="Q424" s="4">
        <f t="shared" si="62"/>
        <v>1789.5491999999997</v>
      </c>
      <c r="R424">
        <f t="shared" si="63"/>
        <v>2025</v>
      </c>
      <c r="S424" s="4" t="str">
        <f t="shared" si="64"/>
        <v>August</v>
      </c>
      <c r="T424" s="17">
        <f t="shared" si="65"/>
        <v>31.1904</v>
      </c>
      <c r="U424" s="17">
        <f t="shared" si="66"/>
        <v>66.279599999999988</v>
      </c>
      <c r="V424" s="16">
        <f t="shared" si="67"/>
        <v>0</v>
      </c>
      <c r="W424" s="16" t="str">
        <f t="shared" si="68"/>
        <v>M</v>
      </c>
      <c r="X424" s="16" t="str" cm="1">
        <f t="array" ref="X424">_xlfn.IFS(K424 &lt; 10, "Need to Restock", K424 &lt; 20, "Low Stock", K424 &lt; 30, "Stock OK", K424 &gt;= 30, "High Stock")</f>
        <v>Stock OK</v>
      </c>
      <c r="Y424" s="16" t="str" cm="1">
        <f t="array" ref="Y424">_xlfn.IFS(K424 &lt;= 15, "Fast Moving", K424 &lt;= 35, "Moderate Moving", K424 &gt; 35, "Slow Moving")</f>
        <v>Moderate Moving</v>
      </c>
      <c r="Z424" s="16" t="str" cm="1">
        <f t="array" ref="Z424">_xlfn.IFS(M424=5, "Highly Satisfied", M424&gt;=4, "Very Satisfied", M424&gt;=3, "Satisfied", M424&gt;=2, "Neutral", M424&lt;2, "Dissatisfied")</f>
        <v>Satisfied</v>
      </c>
      <c r="AA424" s="16" t="str">
        <f t="shared" si="69"/>
        <v>Cheap Value</v>
      </c>
      <c r="AB424" s="16" t="str" cm="1">
        <f t="array" ref="AB424">_xlfn.IFS(OR(C424="Zara", C424="Mango"), "Luxury Brand", OR(C424="Gap", C424="Forever21"), "Budget Brand", TRUE, "Mid-Market")</f>
        <v>Luxury Brand</v>
      </c>
    </row>
    <row r="425" spans="1:28" x14ac:dyDescent="0.35">
      <c r="A425" t="s">
        <v>476</v>
      </c>
      <c r="B425" t="s">
        <v>40</v>
      </c>
      <c r="C425" t="s">
        <v>51</v>
      </c>
      <c r="D425" t="s">
        <v>15</v>
      </c>
      <c r="E425" t="s">
        <v>56</v>
      </c>
      <c r="F425" t="s">
        <v>62</v>
      </c>
      <c r="G425" s="4">
        <v>50.69</v>
      </c>
      <c r="H425">
        <v>26.3</v>
      </c>
      <c r="I425" s="3">
        <v>37.36</v>
      </c>
      <c r="J425" s="1">
        <v>45594</v>
      </c>
      <c r="K425">
        <v>37</v>
      </c>
      <c r="L425">
        <v>4.0999999999999996</v>
      </c>
      <c r="M425">
        <f t="shared" si="60"/>
        <v>4.0999999999999996</v>
      </c>
      <c r="N425" t="b">
        <v>0</v>
      </c>
      <c r="O425" t="s">
        <v>2229</v>
      </c>
      <c r="P425" t="str">
        <f t="shared" si="61"/>
        <v>No Return</v>
      </c>
      <c r="Q425" s="4">
        <f t="shared" si="62"/>
        <v>1382.2656099999997</v>
      </c>
      <c r="R425">
        <f t="shared" si="63"/>
        <v>2024</v>
      </c>
      <c r="S425" s="4" t="str">
        <f t="shared" si="64"/>
        <v>October</v>
      </c>
      <c r="T425" s="17">
        <f t="shared" si="65"/>
        <v>13.331469999999999</v>
      </c>
      <c r="U425" s="17">
        <f t="shared" si="66"/>
        <v>37.358529999999995</v>
      </c>
      <c r="V425" s="16">
        <f t="shared" si="67"/>
        <v>0</v>
      </c>
      <c r="W425" s="16" t="str">
        <f t="shared" si="68"/>
        <v>M</v>
      </c>
      <c r="X425" s="16" t="str" cm="1">
        <f t="array" ref="X425">_xlfn.IFS(K425 &lt; 10, "Need to Restock", K425 &lt; 20, "Low Stock", K425 &lt; 30, "Stock OK", K425 &gt;= 30, "High Stock")</f>
        <v>High Stock</v>
      </c>
      <c r="Y425" s="16" t="str" cm="1">
        <f t="array" ref="Y425">_xlfn.IFS(K425 &lt;= 15, "Fast Moving", K425 &lt;= 35, "Moderate Moving", K425 &gt; 35, "Slow Moving")</f>
        <v>Slow Moving</v>
      </c>
      <c r="Z425" s="16" t="str" cm="1">
        <f t="array" ref="Z425">_xlfn.IFS(M425=5, "Highly Satisfied", M425&gt;=4, "Very Satisfied", M425&gt;=3, "Satisfied", M425&gt;=2, "Neutral", M425&lt;2, "Dissatisfied")</f>
        <v>Very Satisfied</v>
      </c>
      <c r="AA425" s="16" t="str">
        <f t="shared" si="69"/>
        <v>Cheap Value</v>
      </c>
      <c r="AB425" s="16" t="str" cm="1">
        <f t="array" ref="AB425">_xlfn.IFS(OR(C425="Zara", C425="Mango"), "Luxury Brand", OR(C425="Gap", C425="Forever21"), "Budget Brand", TRUE, "Mid-Market")</f>
        <v>Mid-Market</v>
      </c>
    </row>
    <row r="426" spans="1:28" x14ac:dyDescent="0.35">
      <c r="A426" t="s">
        <v>477</v>
      </c>
      <c r="B426" t="s">
        <v>13</v>
      </c>
      <c r="C426" t="s">
        <v>30</v>
      </c>
      <c r="D426" t="s">
        <v>32</v>
      </c>
      <c r="E426" t="s">
        <v>16</v>
      </c>
      <c r="F426" t="s">
        <v>26</v>
      </c>
      <c r="G426" s="4">
        <v>127.75</v>
      </c>
      <c r="H426">
        <v>0</v>
      </c>
      <c r="I426" s="3">
        <v>127.75</v>
      </c>
      <c r="J426" s="1">
        <v>45875</v>
      </c>
      <c r="K426">
        <v>32</v>
      </c>
      <c r="L426">
        <v>3.6</v>
      </c>
      <c r="M426">
        <f t="shared" si="60"/>
        <v>3.6</v>
      </c>
      <c r="N426" t="b">
        <v>0</v>
      </c>
      <c r="O426" t="s">
        <v>2229</v>
      </c>
      <c r="P426" t="str">
        <f t="shared" si="61"/>
        <v>No Return</v>
      </c>
      <c r="Q426" s="4">
        <f t="shared" si="62"/>
        <v>4088</v>
      </c>
      <c r="R426">
        <f t="shared" si="63"/>
        <v>2025</v>
      </c>
      <c r="S426" s="4" t="str">
        <f t="shared" si="64"/>
        <v>August</v>
      </c>
      <c r="T426" s="17">
        <f t="shared" si="65"/>
        <v>0</v>
      </c>
      <c r="U426" s="17">
        <f t="shared" si="66"/>
        <v>127.75</v>
      </c>
      <c r="V426" s="16">
        <f t="shared" si="67"/>
        <v>0</v>
      </c>
      <c r="W426" s="16" t="str">
        <f t="shared" si="68"/>
        <v>XL</v>
      </c>
      <c r="X426" s="16" t="str" cm="1">
        <f t="array" ref="X426">_xlfn.IFS(K426 &lt; 10, "Need to Restock", K426 &lt; 20, "Low Stock", K426 &lt; 30, "Stock OK", K426 &gt;= 30, "High Stock")</f>
        <v>High Stock</v>
      </c>
      <c r="Y426" s="16" t="str" cm="1">
        <f t="array" ref="Y426">_xlfn.IFS(K426 &lt;= 15, "Fast Moving", K426 &lt;= 35, "Moderate Moving", K426 &gt; 35, "Slow Moving")</f>
        <v>Moderate Moving</v>
      </c>
      <c r="Z426" s="16" t="str" cm="1">
        <f t="array" ref="Z426">_xlfn.IFS(M426=5, "Highly Satisfied", M426&gt;=4, "Very Satisfied", M426&gt;=3, "Satisfied", M426&gt;=2, "Neutral", M426&lt;2, "Dissatisfied")</f>
        <v>Satisfied</v>
      </c>
      <c r="AA426" s="16" t="str">
        <f t="shared" si="69"/>
        <v>High Value</v>
      </c>
      <c r="AB426" s="16" t="str" cm="1">
        <f t="array" ref="AB426">_xlfn.IFS(OR(C426="Zara", C426="Mango"), "Luxury Brand", OR(C426="Gap", C426="Forever21"), "Budget Brand", TRUE, "Mid-Market")</f>
        <v>Mid-Market</v>
      </c>
    </row>
    <row r="427" spans="1:28" x14ac:dyDescent="0.35">
      <c r="A427" t="s">
        <v>478</v>
      </c>
      <c r="B427" t="s">
        <v>19</v>
      </c>
      <c r="C427" t="s">
        <v>73</v>
      </c>
      <c r="D427" t="s">
        <v>21</v>
      </c>
      <c r="E427" t="s">
        <v>16</v>
      </c>
      <c r="F427" t="s">
        <v>26</v>
      </c>
      <c r="G427" s="4">
        <v>111.64</v>
      </c>
      <c r="H427">
        <v>0</v>
      </c>
      <c r="I427" s="3">
        <v>111.64</v>
      </c>
      <c r="J427" s="1">
        <v>45875</v>
      </c>
      <c r="K427">
        <v>13</v>
      </c>
      <c r="L427">
        <v>4.8</v>
      </c>
      <c r="M427">
        <f t="shared" si="60"/>
        <v>4.8</v>
      </c>
      <c r="N427" t="b">
        <v>0</v>
      </c>
      <c r="O427" t="s">
        <v>2229</v>
      </c>
      <c r="P427" t="str">
        <f t="shared" si="61"/>
        <v>No Return</v>
      </c>
      <c r="Q427" s="4">
        <f t="shared" si="62"/>
        <v>1451.32</v>
      </c>
      <c r="R427">
        <f t="shared" si="63"/>
        <v>2025</v>
      </c>
      <c r="S427" s="4" t="str">
        <f t="shared" si="64"/>
        <v>August</v>
      </c>
      <c r="T427" s="17">
        <f t="shared" si="65"/>
        <v>0</v>
      </c>
      <c r="U427" s="17">
        <f t="shared" si="66"/>
        <v>111.64</v>
      </c>
      <c r="V427" s="16">
        <f t="shared" si="67"/>
        <v>0</v>
      </c>
      <c r="W427" s="16" t="str">
        <f t="shared" si="68"/>
        <v>XL</v>
      </c>
      <c r="X427" s="16" t="str" cm="1">
        <f t="array" ref="X427">_xlfn.IFS(K427 &lt; 10, "Need to Restock", K427 &lt; 20, "Low Stock", K427 &lt; 30, "Stock OK", K427 &gt;= 30, "High Stock")</f>
        <v>Low Stock</v>
      </c>
      <c r="Y427" s="16" t="str" cm="1">
        <f t="array" ref="Y427">_xlfn.IFS(K427 &lt;= 15, "Fast Moving", K427 &lt;= 35, "Moderate Moving", K427 &gt; 35, "Slow Moving")</f>
        <v>Fast Moving</v>
      </c>
      <c r="Z427" s="16" t="str" cm="1">
        <f t="array" ref="Z427">_xlfn.IFS(M427=5, "Highly Satisfied", M427&gt;=4, "Very Satisfied", M427&gt;=3, "Satisfied", M427&gt;=2, "Neutral", M427&lt;2, "Dissatisfied")</f>
        <v>Very Satisfied</v>
      </c>
      <c r="AA427" s="16" t="str">
        <f t="shared" si="69"/>
        <v>High Value</v>
      </c>
      <c r="AB427" s="16" t="str" cm="1">
        <f t="array" ref="AB427">_xlfn.IFS(OR(C427="Zara", C427="Mango"), "Luxury Brand", OR(C427="Gap", C427="Forever21"), "Budget Brand", TRUE, "Mid-Market")</f>
        <v>Budget Brand</v>
      </c>
    </row>
    <row r="428" spans="1:28" x14ac:dyDescent="0.35">
      <c r="A428" t="s">
        <v>479</v>
      </c>
      <c r="B428" t="s">
        <v>28</v>
      </c>
      <c r="C428" t="s">
        <v>20</v>
      </c>
      <c r="D428" t="s">
        <v>32</v>
      </c>
      <c r="E428" t="s">
        <v>2229</v>
      </c>
      <c r="F428" t="s">
        <v>64</v>
      </c>
      <c r="G428" s="4">
        <v>134.6</v>
      </c>
      <c r="H428">
        <v>11.6</v>
      </c>
      <c r="I428" s="3">
        <v>118.99</v>
      </c>
      <c r="J428" s="1">
        <v>45875</v>
      </c>
      <c r="K428">
        <v>47</v>
      </c>
      <c r="L428">
        <v>3.9</v>
      </c>
      <c r="M428">
        <f t="shared" si="60"/>
        <v>3.9</v>
      </c>
      <c r="N428" t="b">
        <v>0</v>
      </c>
      <c r="O428" t="s">
        <v>2229</v>
      </c>
      <c r="P428" t="str">
        <f t="shared" si="61"/>
        <v>No Return</v>
      </c>
      <c r="Q428" s="4">
        <f t="shared" si="62"/>
        <v>5592.3607999999995</v>
      </c>
      <c r="R428">
        <f t="shared" si="63"/>
        <v>2025</v>
      </c>
      <c r="S428" s="4" t="str">
        <f t="shared" si="64"/>
        <v>August</v>
      </c>
      <c r="T428" s="17">
        <f t="shared" si="65"/>
        <v>15.613599999999998</v>
      </c>
      <c r="U428" s="17">
        <f t="shared" si="66"/>
        <v>118.98639999999999</v>
      </c>
      <c r="V428" s="16">
        <f t="shared" si="67"/>
        <v>0</v>
      </c>
      <c r="W428" s="16" t="str">
        <f t="shared" si="68"/>
        <v>No Size</v>
      </c>
      <c r="X428" s="16" t="str" cm="1">
        <f t="array" ref="X428">_xlfn.IFS(K428 &lt; 10, "Need to Restock", K428 &lt; 20, "Low Stock", K428 &lt; 30, "Stock OK", K428 &gt;= 30, "High Stock")</f>
        <v>High Stock</v>
      </c>
      <c r="Y428" s="16" t="str" cm="1">
        <f t="array" ref="Y428">_xlfn.IFS(K428 &lt;= 15, "Fast Moving", K428 &lt;= 35, "Moderate Moving", K428 &gt; 35, "Slow Moving")</f>
        <v>Slow Moving</v>
      </c>
      <c r="Z428" s="16" t="str" cm="1">
        <f t="array" ref="Z428">_xlfn.IFS(M428=5, "Highly Satisfied", M428&gt;=4, "Very Satisfied", M428&gt;=3, "Satisfied", M428&gt;=2, "Neutral", M428&lt;2, "Dissatisfied")</f>
        <v>Satisfied</v>
      </c>
      <c r="AA428" s="16" t="str">
        <f t="shared" si="69"/>
        <v>High Value</v>
      </c>
      <c r="AB428" s="16" t="str" cm="1">
        <f t="array" ref="AB428">_xlfn.IFS(OR(C428="Zara", C428="Mango"), "Luxury Brand", OR(C428="Gap", C428="Forever21"), "Budget Brand", TRUE, "Mid-Market")</f>
        <v>Mid-Market</v>
      </c>
    </row>
    <row r="429" spans="1:28" x14ac:dyDescent="0.35">
      <c r="A429" t="s">
        <v>480</v>
      </c>
      <c r="B429" t="s">
        <v>36</v>
      </c>
      <c r="C429" t="s">
        <v>14</v>
      </c>
      <c r="D429" t="s">
        <v>15</v>
      </c>
      <c r="E429" t="s">
        <v>47</v>
      </c>
      <c r="F429" t="s">
        <v>64</v>
      </c>
      <c r="G429" s="4">
        <v>56.05</v>
      </c>
      <c r="H429">
        <v>0</v>
      </c>
      <c r="I429" s="3">
        <v>56.05</v>
      </c>
      <c r="J429" s="1">
        <v>45854</v>
      </c>
      <c r="K429">
        <v>9</v>
      </c>
      <c r="L429" t="s">
        <v>2229</v>
      </c>
      <c r="M429">
        <f t="shared" si="60"/>
        <v>3</v>
      </c>
      <c r="N429" t="b">
        <v>0</v>
      </c>
      <c r="O429" t="s">
        <v>2229</v>
      </c>
      <c r="P429" t="str">
        <f t="shared" si="61"/>
        <v>No Return</v>
      </c>
      <c r="Q429" s="4">
        <f t="shared" si="62"/>
        <v>504.45</v>
      </c>
      <c r="R429">
        <f t="shared" si="63"/>
        <v>2025</v>
      </c>
      <c r="S429" s="4" t="str">
        <f t="shared" si="64"/>
        <v>July</v>
      </c>
      <c r="T429" s="17">
        <f t="shared" si="65"/>
        <v>0</v>
      </c>
      <c r="U429" s="17">
        <f t="shared" si="66"/>
        <v>56.05</v>
      </c>
      <c r="V429" s="16">
        <f t="shared" si="67"/>
        <v>0</v>
      </c>
      <c r="W429" s="16" t="str">
        <f t="shared" si="68"/>
        <v>XXL</v>
      </c>
      <c r="X429" s="16" t="str" cm="1">
        <f t="array" ref="X429">_xlfn.IFS(K429 &lt; 10, "Need to Restock", K429 &lt; 20, "Low Stock", K429 &lt; 30, "Stock OK", K429 &gt;= 30, "High Stock")</f>
        <v>Need to Restock</v>
      </c>
      <c r="Y429" s="16" t="str" cm="1">
        <f t="array" ref="Y429">_xlfn.IFS(K429 &lt;= 15, "Fast Moving", K429 &lt;= 35, "Moderate Moving", K429 &gt; 35, "Slow Moving")</f>
        <v>Fast Moving</v>
      </c>
      <c r="Z429" s="16" t="str" cm="1">
        <f t="array" ref="Z429">_xlfn.IFS(M429=5, "Highly Satisfied", M429&gt;=4, "Very Satisfied", M429&gt;=3, "Satisfied", M429&gt;=2, "Neutral", M429&lt;2, "Dissatisfied")</f>
        <v>Satisfied</v>
      </c>
      <c r="AA429" s="16" t="str">
        <f t="shared" si="69"/>
        <v>Cheap Value</v>
      </c>
      <c r="AB429" s="16" t="str" cm="1">
        <f t="array" ref="AB429">_xlfn.IFS(OR(C429="Zara", C429="Mango"), "Luxury Brand", OR(C429="Gap", C429="Forever21"), "Budget Brand", TRUE, "Mid-Market")</f>
        <v>Luxury Brand</v>
      </c>
    </row>
    <row r="430" spans="1:28" x14ac:dyDescent="0.35">
      <c r="A430" t="s">
        <v>481</v>
      </c>
      <c r="B430" t="s">
        <v>40</v>
      </c>
      <c r="C430" t="s">
        <v>30</v>
      </c>
      <c r="D430" t="s">
        <v>32</v>
      </c>
      <c r="E430" t="s">
        <v>16</v>
      </c>
      <c r="F430" t="s">
        <v>64</v>
      </c>
      <c r="G430" s="4">
        <v>106.2</v>
      </c>
      <c r="H430">
        <v>0</v>
      </c>
      <c r="I430" s="3">
        <v>106.2</v>
      </c>
      <c r="J430" s="1">
        <v>45875</v>
      </c>
      <c r="K430">
        <v>35</v>
      </c>
      <c r="L430">
        <v>4.5</v>
      </c>
      <c r="M430">
        <f t="shared" si="60"/>
        <v>4.5</v>
      </c>
      <c r="N430" t="b">
        <v>0</v>
      </c>
      <c r="O430" t="s">
        <v>2229</v>
      </c>
      <c r="P430" t="str">
        <f t="shared" si="61"/>
        <v>No Return</v>
      </c>
      <c r="Q430" s="4">
        <f t="shared" si="62"/>
        <v>3717</v>
      </c>
      <c r="R430">
        <f t="shared" si="63"/>
        <v>2025</v>
      </c>
      <c r="S430" s="4" t="str">
        <f t="shared" si="64"/>
        <v>August</v>
      </c>
      <c r="T430" s="17">
        <f t="shared" si="65"/>
        <v>0</v>
      </c>
      <c r="U430" s="17">
        <f t="shared" si="66"/>
        <v>106.2</v>
      </c>
      <c r="V430" s="16">
        <f t="shared" si="67"/>
        <v>0</v>
      </c>
      <c r="W430" s="16" t="str">
        <f t="shared" si="68"/>
        <v>XL</v>
      </c>
      <c r="X430" s="16" t="str" cm="1">
        <f t="array" ref="X430">_xlfn.IFS(K430 &lt; 10, "Need to Restock", K430 &lt; 20, "Low Stock", K430 &lt; 30, "Stock OK", K430 &gt;= 30, "High Stock")</f>
        <v>High Stock</v>
      </c>
      <c r="Y430" s="16" t="str" cm="1">
        <f t="array" ref="Y430">_xlfn.IFS(K430 &lt;= 15, "Fast Moving", K430 &lt;= 35, "Moderate Moving", K430 &gt; 35, "Slow Moving")</f>
        <v>Moderate Moving</v>
      </c>
      <c r="Z430" s="16" t="str" cm="1">
        <f t="array" ref="Z430">_xlfn.IFS(M430=5, "Highly Satisfied", M430&gt;=4, "Very Satisfied", M430&gt;=3, "Satisfied", M430&gt;=2, "Neutral", M430&lt;2, "Dissatisfied")</f>
        <v>Very Satisfied</v>
      </c>
      <c r="AA430" s="16" t="str">
        <f t="shared" si="69"/>
        <v>High Value</v>
      </c>
      <c r="AB430" s="16" t="str" cm="1">
        <f t="array" ref="AB430">_xlfn.IFS(OR(C430="Zara", C430="Mango"), "Luxury Brand", OR(C430="Gap", C430="Forever21"), "Budget Brand", TRUE, "Mid-Market")</f>
        <v>Mid-Market</v>
      </c>
    </row>
    <row r="431" spans="1:28" x14ac:dyDescent="0.35">
      <c r="A431" t="s">
        <v>482</v>
      </c>
      <c r="B431" t="s">
        <v>28</v>
      </c>
      <c r="C431" t="s">
        <v>41</v>
      </c>
      <c r="D431" t="s">
        <v>32</v>
      </c>
      <c r="E431" t="s">
        <v>2229</v>
      </c>
      <c r="F431" t="s">
        <v>44</v>
      </c>
      <c r="G431" s="4">
        <v>104.26</v>
      </c>
      <c r="H431">
        <v>20.6</v>
      </c>
      <c r="I431" s="3">
        <v>82.78</v>
      </c>
      <c r="J431" s="1">
        <v>45875</v>
      </c>
      <c r="K431">
        <v>31</v>
      </c>
      <c r="L431">
        <v>3</v>
      </c>
      <c r="M431">
        <f t="shared" si="60"/>
        <v>3</v>
      </c>
      <c r="N431" t="b">
        <v>0</v>
      </c>
      <c r="O431" t="s">
        <v>2229</v>
      </c>
      <c r="P431" t="str">
        <f t="shared" si="61"/>
        <v>No Return</v>
      </c>
      <c r="Q431" s="4">
        <f t="shared" si="62"/>
        <v>2566.2556400000003</v>
      </c>
      <c r="R431">
        <f t="shared" si="63"/>
        <v>2025</v>
      </c>
      <c r="S431" s="4" t="str">
        <f t="shared" si="64"/>
        <v>August</v>
      </c>
      <c r="T431" s="17">
        <f t="shared" si="65"/>
        <v>21.477560000000004</v>
      </c>
      <c r="U431" s="17">
        <f t="shared" si="66"/>
        <v>82.782440000000008</v>
      </c>
      <c r="V431" s="16">
        <f t="shared" si="67"/>
        <v>0</v>
      </c>
      <c r="W431" s="16" t="str">
        <f t="shared" si="68"/>
        <v>No Size</v>
      </c>
      <c r="X431" s="16" t="str" cm="1">
        <f t="array" ref="X431">_xlfn.IFS(K431 &lt; 10, "Need to Restock", K431 &lt; 20, "Low Stock", K431 &lt; 30, "Stock OK", K431 &gt;= 30, "High Stock")</f>
        <v>High Stock</v>
      </c>
      <c r="Y431" s="16" t="str" cm="1">
        <f t="array" ref="Y431">_xlfn.IFS(K431 &lt;= 15, "Fast Moving", K431 &lt;= 35, "Moderate Moving", K431 &gt; 35, "Slow Moving")</f>
        <v>Moderate Moving</v>
      </c>
      <c r="Z431" s="16" t="str" cm="1">
        <f t="array" ref="Z431">_xlfn.IFS(M431=5, "Highly Satisfied", M431&gt;=4, "Very Satisfied", M431&gt;=3, "Satisfied", M431&gt;=2, "Neutral", M431&lt;2, "Dissatisfied")</f>
        <v>Satisfied</v>
      </c>
      <c r="AA431" s="16" t="str">
        <f t="shared" si="69"/>
        <v>High Value</v>
      </c>
      <c r="AB431" s="16" t="str" cm="1">
        <f t="array" ref="AB431">_xlfn.IFS(OR(C431="Zara", C431="Mango"), "Luxury Brand", OR(C431="Gap", C431="Forever21"), "Budget Brand", TRUE, "Mid-Market")</f>
        <v>Luxury Brand</v>
      </c>
    </row>
    <row r="432" spans="1:28" x14ac:dyDescent="0.35">
      <c r="A432" t="s">
        <v>483</v>
      </c>
      <c r="B432" t="s">
        <v>25</v>
      </c>
      <c r="C432" t="s">
        <v>20</v>
      </c>
      <c r="D432" t="s">
        <v>15</v>
      </c>
      <c r="E432" t="s">
        <v>2229</v>
      </c>
      <c r="F432" t="s">
        <v>64</v>
      </c>
      <c r="G432" s="4">
        <v>24.53</v>
      </c>
      <c r="H432">
        <v>0</v>
      </c>
      <c r="I432" s="3">
        <v>24.53</v>
      </c>
      <c r="J432" s="1">
        <v>45524</v>
      </c>
      <c r="K432">
        <v>44</v>
      </c>
      <c r="L432">
        <v>4.2</v>
      </c>
      <c r="M432">
        <f t="shared" si="60"/>
        <v>4.2</v>
      </c>
      <c r="N432" t="b">
        <v>0</v>
      </c>
      <c r="O432" t="s">
        <v>2229</v>
      </c>
      <c r="P432" t="str">
        <f t="shared" si="61"/>
        <v>No Return</v>
      </c>
      <c r="Q432" s="4">
        <f t="shared" si="62"/>
        <v>1079.3200000000002</v>
      </c>
      <c r="R432">
        <f t="shared" si="63"/>
        <v>2024</v>
      </c>
      <c r="S432" s="4" t="str">
        <f t="shared" si="64"/>
        <v>August</v>
      </c>
      <c r="T432" s="17">
        <f t="shared" si="65"/>
        <v>0</v>
      </c>
      <c r="U432" s="17">
        <f t="shared" si="66"/>
        <v>24.53</v>
      </c>
      <c r="V432" s="16">
        <f t="shared" si="67"/>
        <v>0</v>
      </c>
      <c r="W432" s="16" t="str">
        <f t="shared" si="68"/>
        <v>No Size</v>
      </c>
      <c r="X432" s="16" t="str" cm="1">
        <f t="array" ref="X432">_xlfn.IFS(K432 &lt; 10, "Need to Restock", K432 &lt; 20, "Low Stock", K432 &lt; 30, "Stock OK", K432 &gt;= 30, "High Stock")</f>
        <v>High Stock</v>
      </c>
      <c r="Y432" s="16" t="str" cm="1">
        <f t="array" ref="Y432">_xlfn.IFS(K432 &lt;= 15, "Fast Moving", K432 &lt;= 35, "Moderate Moving", K432 &gt; 35, "Slow Moving")</f>
        <v>Slow Moving</v>
      </c>
      <c r="Z432" s="16" t="str" cm="1">
        <f t="array" ref="Z432">_xlfn.IFS(M432=5, "Highly Satisfied", M432&gt;=4, "Very Satisfied", M432&gt;=3, "Satisfied", M432&gt;=2, "Neutral", M432&lt;2, "Dissatisfied")</f>
        <v>Very Satisfied</v>
      </c>
      <c r="AA432" s="16" t="str">
        <f t="shared" si="69"/>
        <v>Cheap Value</v>
      </c>
      <c r="AB432" s="16" t="str" cm="1">
        <f t="array" ref="AB432">_xlfn.IFS(OR(C432="Zara", C432="Mango"), "Luxury Brand", OR(C432="Gap", C432="Forever21"), "Budget Brand", TRUE, "Mid-Market")</f>
        <v>Mid-Market</v>
      </c>
    </row>
    <row r="433" spans="1:28" x14ac:dyDescent="0.35">
      <c r="A433" t="s">
        <v>484</v>
      </c>
      <c r="B433" t="s">
        <v>28</v>
      </c>
      <c r="C433" t="s">
        <v>41</v>
      </c>
      <c r="D433" t="s">
        <v>15</v>
      </c>
      <c r="E433" t="s">
        <v>22</v>
      </c>
      <c r="F433" t="s">
        <v>44</v>
      </c>
      <c r="G433" s="4">
        <v>131.25</v>
      </c>
      <c r="H433">
        <v>0</v>
      </c>
      <c r="I433" s="3">
        <v>131.25</v>
      </c>
      <c r="J433" s="1">
        <v>45826</v>
      </c>
      <c r="K433">
        <v>12</v>
      </c>
      <c r="L433">
        <v>1.6</v>
      </c>
      <c r="M433">
        <f t="shared" si="60"/>
        <v>1.6</v>
      </c>
      <c r="N433" t="b">
        <v>0</v>
      </c>
      <c r="O433" t="s">
        <v>2229</v>
      </c>
      <c r="P433" t="str">
        <f t="shared" si="61"/>
        <v>No Return</v>
      </c>
      <c r="Q433" s="4">
        <f t="shared" si="62"/>
        <v>1575</v>
      </c>
      <c r="R433">
        <f t="shared" si="63"/>
        <v>2025</v>
      </c>
      <c r="S433" s="4" t="str">
        <f t="shared" si="64"/>
        <v>June</v>
      </c>
      <c r="T433" s="17">
        <f t="shared" si="65"/>
        <v>0</v>
      </c>
      <c r="U433" s="17">
        <f t="shared" si="66"/>
        <v>131.25</v>
      </c>
      <c r="V433" s="16">
        <f t="shared" si="67"/>
        <v>0</v>
      </c>
      <c r="W433" s="16" t="str">
        <f t="shared" si="68"/>
        <v>L</v>
      </c>
      <c r="X433" s="16" t="str" cm="1">
        <f t="array" ref="X433">_xlfn.IFS(K433 &lt; 10, "Need to Restock", K433 &lt; 20, "Low Stock", K433 &lt; 30, "Stock OK", K433 &gt;= 30, "High Stock")</f>
        <v>Low Stock</v>
      </c>
      <c r="Y433" s="16" t="str" cm="1">
        <f t="array" ref="Y433">_xlfn.IFS(K433 &lt;= 15, "Fast Moving", K433 &lt;= 35, "Moderate Moving", K433 &gt; 35, "Slow Moving")</f>
        <v>Fast Moving</v>
      </c>
      <c r="Z433" s="16" t="str" cm="1">
        <f t="array" ref="Z433">_xlfn.IFS(M433=5, "Highly Satisfied", M433&gt;=4, "Very Satisfied", M433&gt;=3, "Satisfied", M433&gt;=2, "Neutral", M433&lt;2, "Dissatisfied")</f>
        <v>Dissatisfied</v>
      </c>
      <c r="AA433" s="16" t="str">
        <f t="shared" si="69"/>
        <v>High Value</v>
      </c>
      <c r="AB433" s="16" t="str" cm="1">
        <f t="array" ref="AB433">_xlfn.IFS(OR(C433="Zara", C433="Mango"), "Luxury Brand", OR(C433="Gap", C433="Forever21"), "Budget Brand", TRUE, "Mid-Market")</f>
        <v>Luxury Brand</v>
      </c>
    </row>
    <row r="434" spans="1:28" x14ac:dyDescent="0.35">
      <c r="A434" t="s">
        <v>485</v>
      </c>
      <c r="B434" t="s">
        <v>36</v>
      </c>
      <c r="C434" t="s">
        <v>73</v>
      </c>
      <c r="D434" t="s">
        <v>32</v>
      </c>
      <c r="E434" t="s">
        <v>56</v>
      </c>
      <c r="F434" t="s">
        <v>17</v>
      </c>
      <c r="G434" s="4">
        <v>72.849999999999994</v>
      </c>
      <c r="H434">
        <v>0</v>
      </c>
      <c r="I434" s="3">
        <v>72.849999999999994</v>
      </c>
      <c r="J434" s="1">
        <v>45875</v>
      </c>
      <c r="K434">
        <v>25</v>
      </c>
      <c r="L434">
        <v>3.8</v>
      </c>
      <c r="M434">
        <f t="shared" si="60"/>
        <v>3.8</v>
      </c>
      <c r="N434" t="b">
        <v>0</v>
      </c>
      <c r="O434" t="s">
        <v>2229</v>
      </c>
      <c r="P434" t="str">
        <f t="shared" si="61"/>
        <v>No Return</v>
      </c>
      <c r="Q434" s="4">
        <f t="shared" si="62"/>
        <v>1821.2499999999998</v>
      </c>
      <c r="R434">
        <f t="shared" si="63"/>
        <v>2025</v>
      </c>
      <c r="S434" s="4" t="str">
        <f t="shared" si="64"/>
        <v>August</v>
      </c>
      <c r="T434" s="17">
        <f t="shared" si="65"/>
        <v>0</v>
      </c>
      <c r="U434" s="17">
        <f t="shared" si="66"/>
        <v>72.849999999999994</v>
      </c>
      <c r="V434" s="16">
        <f t="shared" si="67"/>
        <v>0</v>
      </c>
      <c r="W434" s="16" t="str">
        <f t="shared" si="68"/>
        <v>M</v>
      </c>
      <c r="X434" s="16" t="str" cm="1">
        <f t="array" ref="X434">_xlfn.IFS(K434 &lt; 10, "Need to Restock", K434 &lt; 20, "Low Stock", K434 &lt; 30, "Stock OK", K434 &gt;= 30, "High Stock")</f>
        <v>Stock OK</v>
      </c>
      <c r="Y434" s="16" t="str" cm="1">
        <f t="array" ref="Y434">_xlfn.IFS(K434 &lt;= 15, "Fast Moving", K434 &lt;= 35, "Moderate Moving", K434 &gt; 35, "Slow Moving")</f>
        <v>Moderate Moving</v>
      </c>
      <c r="Z434" s="16" t="str" cm="1">
        <f t="array" ref="Z434">_xlfn.IFS(M434=5, "Highly Satisfied", M434&gt;=4, "Very Satisfied", M434&gt;=3, "Satisfied", M434&gt;=2, "Neutral", M434&lt;2, "Dissatisfied")</f>
        <v>Satisfied</v>
      </c>
      <c r="AA434" s="16" t="str">
        <f t="shared" si="69"/>
        <v>Cheap Value</v>
      </c>
      <c r="AB434" s="16" t="str" cm="1">
        <f t="array" ref="AB434">_xlfn.IFS(OR(C434="Zara", C434="Mango"), "Luxury Brand", OR(C434="Gap", C434="Forever21"), "Budget Brand", TRUE, "Mid-Market")</f>
        <v>Budget Brand</v>
      </c>
    </row>
    <row r="435" spans="1:28" x14ac:dyDescent="0.35">
      <c r="A435" t="s">
        <v>486</v>
      </c>
      <c r="B435" t="s">
        <v>28</v>
      </c>
      <c r="C435" t="s">
        <v>14</v>
      </c>
      <c r="D435" t="s">
        <v>21</v>
      </c>
      <c r="E435" t="s">
        <v>53</v>
      </c>
      <c r="F435" t="s">
        <v>44</v>
      </c>
      <c r="G435" s="4">
        <v>135.38999999999999</v>
      </c>
      <c r="H435">
        <v>0</v>
      </c>
      <c r="I435" s="3">
        <v>135.38999999999999</v>
      </c>
      <c r="J435" s="1">
        <v>45875</v>
      </c>
      <c r="K435">
        <v>26</v>
      </c>
      <c r="L435">
        <v>3.9</v>
      </c>
      <c r="M435">
        <f t="shared" si="60"/>
        <v>3.9</v>
      </c>
      <c r="N435" t="b">
        <v>0</v>
      </c>
      <c r="O435" t="s">
        <v>2229</v>
      </c>
      <c r="P435" t="str">
        <f t="shared" si="61"/>
        <v>No Return</v>
      </c>
      <c r="Q435" s="4">
        <f t="shared" si="62"/>
        <v>3520.1399999999994</v>
      </c>
      <c r="R435">
        <f t="shared" si="63"/>
        <v>2025</v>
      </c>
      <c r="S435" s="4" t="str">
        <f t="shared" si="64"/>
        <v>August</v>
      </c>
      <c r="T435" s="17">
        <f t="shared" si="65"/>
        <v>0</v>
      </c>
      <c r="U435" s="17">
        <f t="shared" si="66"/>
        <v>135.38999999999999</v>
      </c>
      <c r="V435" s="16">
        <f t="shared" si="67"/>
        <v>0</v>
      </c>
      <c r="W435" s="16" t="str">
        <f t="shared" si="68"/>
        <v>XS</v>
      </c>
      <c r="X435" s="16" t="str" cm="1">
        <f t="array" ref="X435">_xlfn.IFS(K435 &lt; 10, "Need to Restock", K435 &lt; 20, "Low Stock", K435 &lt; 30, "Stock OK", K435 &gt;= 30, "High Stock")</f>
        <v>Stock OK</v>
      </c>
      <c r="Y435" s="16" t="str" cm="1">
        <f t="array" ref="Y435">_xlfn.IFS(K435 &lt;= 15, "Fast Moving", K435 &lt;= 35, "Moderate Moving", K435 &gt; 35, "Slow Moving")</f>
        <v>Moderate Moving</v>
      </c>
      <c r="Z435" s="16" t="str" cm="1">
        <f t="array" ref="Z435">_xlfn.IFS(M435=5, "Highly Satisfied", M435&gt;=4, "Very Satisfied", M435&gt;=3, "Satisfied", M435&gt;=2, "Neutral", M435&lt;2, "Dissatisfied")</f>
        <v>Satisfied</v>
      </c>
      <c r="AA435" s="16" t="str">
        <f t="shared" si="69"/>
        <v>High Value</v>
      </c>
      <c r="AB435" s="16" t="str" cm="1">
        <f t="array" ref="AB435">_xlfn.IFS(OR(C435="Zara", C435="Mango"), "Luxury Brand", OR(C435="Gap", C435="Forever21"), "Budget Brand", TRUE, "Mid-Market")</f>
        <v>Luxury Brand</v>
      </c>
    </row>
    <row r="436" spans="1:28" x14ac:dyDescent="0.35">
      <c r="A436" t="s">
        <v>487</v>
      </c>
      <c r="B436" t="s">
        <v>28</v>
      </c>
      <c r="C436" t="s">
        <v>14</v>
      </c>
      <c r="D436" t="s">
        <v>21</v>
      </c>
      <c r="E436" t="s">
        <v>16</v>
      </c>
      <c r="F436" t="s">
        <v>62</v>
      </c>
      <c r="G436" s="4">
        <v>166.94</v>
      </c>
      <c r="H436">
        <v>4.2</v>
      </c>
      <c r="I436" s="3">
        <v>159.93</v>
      </c>
      <c r="J436" s="1">
        <v>45875</v>
      </c>
      <c r="K436">
        <v>17</v>
      </c>
      <c r="L436">
        <v>2.6</v>
      </c>
      <c r="M436">
        <f t="shared" si="60"/>
        <v>2.6</v>
      </c>
      <c r="N436" t="b">
        <v>1</v>
      </c>
      <c r="O436" t="s">
        <v>34</v>
      </c>
      <c r="P436" t="str">
        <f t="shared" si="61"/>
        <v>Color Mismatch</v>
      </c>
      <c r="Q436" s="4">
        <f t="shared" si="62"/>
        <v>2718.7848399999998</v>
      </c>
      <c r="R436">
        <f t="shared" si="63"/>
        <v>2025</v>
      </c>
      <c r="S436" s="4" t="str">
        <f t="shared" si="64"/>
        <v>August</v>
      </c>
      <c r="T436" s="17">
        <f t="shared" si="65"/>
        <v>7.0114800000000006</v>
      </c>
      <c r="U436" s="17">
        <f t="shared" si="66"/>
        <v>159.92851999999999</v>
      </c>
      <c r="V436" s="16">
        <f t="shared" si="67"/>
        <v>1</v>
      </c>
      <c r="W436" s="16" t="str">
        <f t="shared" si="68"/>
        <v>XL</v>
      </c>
      <c r="X436" s="16" t="str" cm="1">
        <f t="array" ref="X436">_xlfn.IFS(K436 &lt; 10, "Need to Restock", K436 &lt; 20, "Low Stock", K436 &lt; 30, "Stock OK", K436 &gt;= 30, "High Stock")</f>
        <v>Low Stock</v>
      </c>
      <c r="Y436" s="16" t="str" cm="1">
        <f t="array" ref="Y436">_xlfn.IFS(K436 &lt;= 15, "Fast Moving", K436 &lt;= 35, "Moderate Moving", K436 &gt; 35, "Slow Moving")</f>
        <v>Moderate Moving</v>
      </c>
      <c r="Z436" s="16" t="str" cm="1">
        <f t="array" ref="Z436">_xlfn.IFS(M436=5, "Highly Satisfied", M436&gt;=4, "Very Satisfied", M436&gt;=3, "Satisfied", M436&gt;=2, "Neutral", M436&lt;2, "Dissatisfied")</f>
        <v>Neutral</v>
      </c>
      <c r="AA436" s="16" t="str">
        <f t="shared" si="69"/>
        <v>High Value</v>
      </c>
      <c r="AB436" s="16" t="str" cm="1">
        <f t="array" ref="AB436">_xlfn.IFS(OR(C436="Zara", C436="Mango"), "Luxury Brand", OR(C436="Gap", C436="Forever21"), "Budget Brand", TRUE, "Mid-Market")</f>
        <v>Luxury Brand</v>
      </c>
    </row>
    <row r="437" spans="1:28" x14ac:dyDescent="0.35">
      <c r="A437" t="s">
        <v>488</v>
      </c>
      <c r="B437" t="s">
        <v>28</v>
      </c>
      <c r="C437" t="s">
        <v>30</v>
      </c>
      <c r="D437" t="s">
        <v>15</v>
      </c>
      <c r="E437" t="s">
        <v>16</v>
      </c>
      <c r="F437" t="s">
        <v>44</v>
      </c>
      <c r="G437" s="4">
        <v>135.36000000000001</v>
      </c>
      <c r="H437">
        <v>41.7</v>
      </c>
      <c r="I437" s="3">
        <v>78.91</v>
      </c>
      <c r="J437" s="1">
        <v>45646</v>
      </c>
      <c r="K437">
        <v>17</v>
      </c>
      <c r="L437">
        <v>4.3</v>
      </c>
      <c r="M437">
        <f t="shared" si="60"/>
        <v>4.3</v>
      </c>
      <c r="N437" t="b">
        <v>0</v>
      </c>
      <c r="O437" t="s">
        <v>2229</v>
      </c>
      <c r="P437" t="str">
        <f t="shared" si="61"/>
        <v>No Return</v>
      </c>
      <c r="Q437" s="4">
        <f t="shared" si="62"/>
        <v>1341.55296</v>
      </c>
      <c r="R437">
        <f t="shared" si="63"/>
        <v>2024</v>
      </c>
      <c r="S437" s="4" t="str">
        <f t="shared" si="64"/>
        <v>December</v>
      </c>
      <c r="T437" s="17">
        <f t="shared" si="65"/>
        <v>56.44512000000001</v>
      </c>
      <c r="U437" s="17">
        <f t="shared" si="66"/>
        <v>78.914879999999997</v>
      </c>
      <c r="V437" s="16">
        <f t="shared" si="67"/>
        <v>0</v>
      </c>
      <c r="W437" s="16" t="str">
        <f t="shared" si="68"/>
        <v>XL</v>
      </c>
      <c r="X437" s="16" t="str" cm="1">
        <f t="array" ref="X437">_xlfn.IFS(K437 &lt; 10, "Need to Restock", K437 &lt; 20, "Low Stock", K437 &lt; 30, "Stock OK", K437 &gt;= 30, "High Stock")</f>
        <v>Low Stock</v>
      </c>
      <c r="Y437" s="16" t="str" cm="1">
        <f t="array" ref="Y437">_xlfn.IFS(K437 &lt;= 15, "Fast Moving", K437 &lt;= 35, "Moderate Moving", K437 &gt; 35, "Slow Moving")</f>
        <v>Moderate Moving</v>
      </c>
      <c r="Z437" s="16" t="str" cm="1">
        <f t="array" ref="Z437">_xlfn.IFS(M437=5, "Highly Satisfied", M437&gt;=4, "Very Satisfied", M437&gt;=3, "Satisfied", M437&gt;=2, "Neutral", M437&lt;2, "Dissatisfied")</f>
        <v>Very Satisfied</v>
      </c>
      <c r="AA437" s="16" t="str">
        <f t="shared" si="69"/>
        <v>High Value</v>
      </c>
      <c r="AB437" s="16" t="str" cm="1">
        <f t="array" ref="AB437">_xlfn.IFS(OR(C437="Zara", C437="Mango"), "Luxury Brand", OR(C437="Gap", C437="Forever21"), "Budget Brand", TRUE, "Mid-Market")</f>
        <v>Mid-Market</v>
      </c>
    </row>
    <row r="438" spans="1:28" x14ac:dyDescent="0.35">
      <c r="A438" t="s">
        <v>489</v>
      </c>
      <c r="B438" t="s">
        <v>36</v>
      </c>
      <c r="C438" t="s">
        <v>51</v>
      </c>
      <c r="D438" t="s">
        <v>15</v>
      </c>
      <c r="E438" t="s">
        <v>22</v>
      </c>
      <c r="F438" t="s">
        <v>42</v>
      </c>
      <c r="G438" s="4">
        <v>96.05</v>
      </c>
      <c r="H438">
        <v>0</v>
      </c>
      <c r="I438" s="3">
        <v>96.05</v>
      </c>
      <c r="J438" s="1">
        <v>45544</v>
      </c>
      <c r="K438">
        <v>15</v>
      </c>
      <c r="L438">
        <v>4</v>
      </c>
      <c r="M438">
        <f t="shared" si="60"/>
        <v>4</v>
      </c>
      <c r="N438" t="b">
        <v>0</v>
      </c>
      <c r="O438" t="s">
        <v>2229</v>
      </c>
      <c r="P438" t="str">
        <f t="shared" si="61"/>
        <v>No Return</v>
      </c>
      <c r="Q438" s="4">
        <f t="shared" si="62"/>
        <v>1440.75</v>
      </c>
      <c r="R438">
        <f t="shared" si="63"/>
        <v>2024</v>
      </c>
      <c r="S438" s="4" t="str">
        <f t="shared" si="64"/>
        <v>September</v>
      </c>
      <c r="T438" s="17">
        <f t="shared" si="65"/>
        <v>0</v>
      </c>
      <c r="U438" s="17">
        <f t="shared" si="66"/>
        <v>96.05</v>
      </c>
      <c r="V438" s="16">
        <f t="shared" si="67"/>
        <v>0</v>
      </c>
      <c r="W438" s="16" t="str">
        <f t="shared" si="68"/>
        <v>L</v>
      </c>
      <c r="X438" s="16" t="str" cm="1">
        <f t="array" ref="X438">_xlfn.IFS(K438 &lt; 10, "Need to Restock", K438 &lt; 20, "Low Stock", K438 &lt; 30, "Stock OK", K438 &gt;= 30, "High Stock")</f>
        <v>Low Stock</v>
      </c>
      <c r="Y438" s="16" t="str" cm="1">
        <f t="array" ref="Y438">_xlfn.IFS(K438 &lt;= 15, "Fast Moving", K438 &lt;= 35, "Moderate Moving", K438 &gt; 35, "Slow Moving")</f>
        <v>Fast Moving</v>
      </c>
      <c r="Z438" s="16" t="str" cm="1">
        <f t="array" ref="Z438">_xlfn.IFS(M438=5, "Highly Satisfied", M438&gt;=4, "Very Satisfied", M438&gt;=3, "Satisfied", M438&gt;=2, "Neutral", M438&lt;2, "Dissatisfied")</f>
        <v>Very Satisfied</v>
      </c>
      <c r="AA438" s="16" t="str">
        <f t="shared" si="69"/>
        <v>High Value</v>
      </c>
      <c r="AB438" s="16" t="str" cm="1">
        <f t="array" ref="AB438">_xlfn.IFS(OR(C438="Zara", C438="Mango"), "Luxury Brand", OR(C438="Gap", C438="Forever21"), "Budget Brand", TRUE, "Mid-Market")</f>
        <v>Mid-Market</v>
      </c>
    </row>
    <row r="439" spans="1:28" x14ac:dyDescent="0.35">
      <c r="A439" t="s">
        <v>490</v>
      </c>
      <c r="B439" t="s">
        <v>13</v>
      </c>
      <c r="C439" t="s">
        <v>46</v>
      </c>
      <c r="D439" t="s">
        <v>60</v>
      </c>
      <c r="E439" t="s">
        <v>22</v>
      </c>
      <c r="F439" t="s">
        <v>17</v>
      </c>
      <c r="G439" s="4">
        <v>116.1</v>
      </c>
      <c r="H439">
        <v>0</v>
      </c>
      <c r="I439" s="3">
        <v>116.1</v>
      </c>
      <c r="J439" s="1">
        <v>45875</v>
      </c>
      <c r="K439">
        <v>27</v>
      </c>
      <c r="L439">
        <v>3.6</v>
      </c>
      <c r="M439">
        <f t="shared" si="60"/>
        <v>3.6</v>
      </c>
      <c r="N439" t="b">
        <v>1</v>
      </c>
      <c r="O439" t="s">
        <v>113</v>
      </c>
      <c r="P439" t="str">
        <f t="shared" si="61"/>
        <v>Changed Mind</v>
      </c>
      <c r="Q439" s="4">
        <f t="shared" si="62"/>
        <v>3134.7</v>
      </c>
      <c r="R439">
        <f t="shared" si="63"/>
        <v>2025</v>
      </c>
      <c r="S439" s="4" t="str">
        <f t="shared" si="64"/>
        <v>August</v>
      </c>
      <c r="T439" s="17">
        <f t="shared" si="65"/>
        <v>0</v>
      </c>
      <c r="U439" s="17">
        <f t="shared" si="66"/>
        <v>116.1</v>
      </c>
      <c r="V439" s="16">
        <f t="shared" si="67"/>
        <v>1</v>
      </c>
      <c r="W439" s="16" t="str">
        <f t="shared" si="68"/>
        <v>L</v>
      </c>
      <c r="X439" s="16" t="str" cm="1">
        <f t="array" ref="X439">_xlfn.IFS(K439 &lt; 10, "Need to Restock", K439 &lt; 20, "Low Stock", K439 &lt; 30, "Stock OK", K439 &gt;= 30, "High Stock")</f>
        <v>Stock OK</v>
      </c>
      <c r="Y439" s="16" t="str" cm="1">
        <f t="array" ref="Y439">_xlfn.IFS(K439 &lt;= 15, "Fast Moving", K439 &lt;= 35, "Moderate Moving", K439 &gt; 35, "Slow Moving")</f>
        <v>Moderate Moving</v>
      </c>
      <c r="Z439" s="16" t="str" cm="1">
        <f t="array" ref="Z439">_xlfn.IFS(M439=5, "Highly Satisfied", M439&gt;=4, "Very Satisfied", M439&gt;=3, "Satisfied", M439&gt;=2, "Neutral", M439&lt;2, "Dissatisfied")</f>
        <v>Satisfied</v>
      </c>
      <c r="AA439" s="16" t="str">
        <f t="shared" si="69"/>
        <v>High Value</v>
      </c>
      <c r="AB439" s="16" t="str" cm="1">
        <f t="array" ref="AB439">_xlfn.IFS(OR(C439="Zara", C439="Mango"), "Luxury Brand", OR(C439="Gap", C439="Forever21"), "Budget Brand", TRUE, "Mid-Market")</f>
        <v>Mid-Market</v>
      </c>
    </row>
    <row r="440" spans="1:28" x14ac:dyDescent="0.35">
      <c r="A440" t="s">
        <v>491</v>
      </c>
      <c r="B440" t="s">
        <v>28</v>
      </c>
      <c r="C440" t="s">
        <v>41</v>
      </c>
      <c r="D440" t="s">
        <v>32</v>
      </c>
      <c r="E440" t="s">
        <v>22</v>
      </c>
      <c r="F440" t="s">
        <v>26</v>
      </c>
      <c r="G440" s="4">
        <v>91.53</v>
      </c>
      <c r="H440">
        <v>0</v>
      </c>
      <c r="I440" s="3">
        <v>91.53</v>
      </c>
      <c r="J440" s="1">
        <v>45875</v>
      </c>
      <c r="K440">
        <v>8</v>
      </c>
      <c r="L440">
        <v>1.5</v>
      </c>
      <c r="M440">
        <f t="shared" si="60"/>
        <v>1.5</v>
      </c>
      <c r="N440" t="b">
        <v>0</v>
      </c>
      <c r="O440" t="s">
        <v>2229</v>
      </c>
      <c r="P440" t="str">
        <f t="shared" si="61"/>
        <v>No Return</v>
      </c>
      <c r="Q440" s="4">
        <f t="shared" si="62"/>
        <v>732.24</v>
      </c>
      <c r="R440">
        <f t="shared" si="63"/>
        <v>2025</v>
      </c>
      <c r="S440" s="4" t="str">
        <f t="shared" si="64"/>
        <v>August</v>
      </c>
      <c r="T440" s="17">
        <f t="shared" si="65"/>
        <v>0</v>
      </c>
      <c r="U440" s="17">
        <f t="shared" si="66"/>
        <v>91.53</v>
      </c>
      <c r="V440" s="16">
        <f t="shared" si="67"/>
        <v>0</v>
      </c>
      <c r="W440" s="16" t="str">
        <f t="shared" si="68"/>
        <v>L</v>
      </c>
      <c r="X440" s="16" t="str" cm="1">
        <f t="array" ref="X440">_xlfn.IFS(K440 &lt; 10, "Need to Restock", K440 &lt; 20, "Low Stock", K440 &lt; 30, "Stock OK", K440 &gt;= 30, "High Stock")</f>
        <v>Need to Restock</v>
      </c>
      <c r="Y440" s="16" t="str" cm="1">
        <f t="array" ref="Y440">_xlfn.IFS(K440 &lt;= 15, "Fast Moving", K440 &lt;= 35, "Moderate Moving", K440 &gt; 35, "Slow Moving")</f>
        <v>Fast Moving</v>
      </c>
      <c r="Z440" s="16" t="str" cm="1">
        <f t="array" ref="Z440">_xlfn.IFS(M440=5, "Highly Satisfied", M440&gt;=4, "Very Satisfied", M440&gt;=3, "Satisfied", M440&gt;=2, "Neutral", M440&lt;2, "Dissatisfied")</f>
        <v>Dissatisfied</v>
      </c>
      <c r="AA440" s="16" t="str">
        <f t="shared" si="69"/>
        <v>High Value</v>
      </c>
      <c r="AB440" s="16" t="str" cm="1">
        <f t="array" ref="AB440">_xlfn.IFS(OR(C440="Zara", C440="Mango"), "Luxury Brand", OR(C440="Gap", C440="Forever21"), "Budget Brand", TRUE, "Mid-Market")</f>
        <v>Luxury Brand</v>
      </c>
    </row>
    <row r="441" spans="1:28" x14ac:dyDescent="0.35">
      <c r="A441" t="s">
        <v>492</v>
      </c>
      <c r="B441" t="s">
        <v>36</v>
      </c>
      <c r="C441" t="s">
        <v>14</v>
      </c>
      <c r="D441" t="s">
        <v>21</v>
      </c>
      <c r="E441" t="s">
        <v>53</v>
      </c>
      <c r="F441" t="s">
        <v>38</v>
      </c>
      <c r="G441" s="4">
        <v>102.16</v>
      </c>
      <c r="H441">
        <v>0</v>
      </c>
      <c r="I441" s="3">
        <v>102.16</v>
      </c>
      <c r="J441" s="1">
        <v>45875</v>
      </c>
      <c r="K441">
        <v>50</v>
      </c>
      <c r="L441" t="s">
        <v>2229</v>
      </c>
      <c r="M441">
        <f t="shared" si="60"/>
        <v>3</v>
      </c>
      <c r="N441" t="b">
        <v>0</v>
      </c>
      <c r="O441" t="s">
        <v>2229</v>
      </c>
      <c r="P441" t="str">
        <f t="shared" si="61"/>
        <v>No Return</v>
      </c>
      <c r="Q441" s="4">
        <f t="shared" si="62"/>
        <v>5108</v>
      </c>
      <c r="R441">
        <f t="shared" si="63"/>
        <v>2025</v>
      </c>
      <c r="S441" s="4" t="str">
        <f t="shared" si="64"/>
        <v>August</v>
      </c>
      <c r="T441" s="17">
        <f t="shared" si="65"/>
        <v>0</v>
      </c>
      <c r="U441" s="17">
        <f t="shared" si="66"/>
        <v>102.16</v>
      </c>
      <c r="V441" s="16">
        <f t="shared" si="67"/>
        <v>0</v>
      </c>
      <c r="W441" s="16" t="str">
        <f t="shared" si="68"/>
        <v>XS</v>
      </c>
      <c r="X441" s="16" t="str" cm="1">
        <f t="array" ref="X441">_xlfn.IFS(K441 &lt; 10, "Need to Restock", K441 &lt; 20, "Low Stock", K441 &lt; 30, "Stock OK", K441 &gt;= 30, "High Stock")</f>
        <v>High Stock</v>
      </c>
      <c r="Y441" s="16" t="str" cm="1">
        <f t="array" ref="Y441">_xlfn.IFS(K441 &lt;= 15, "Fast Moving", K441 &lt;= 35, "Moderate Moving", K441 &gt; 35, "Slow Moving")</f>
        <v>Slow Moving</v>
      </c>
      <c r="Z441" s="16" t="str" cm="1">
        <f t="array" ref="Z441">_xlfn.IFS(M441=5, "Highly Satisfied", M441&gt;=4, "Very Satisfied", M441&gt;=3, "Satisfied", M441&gt;=2, "Neutral", M441&lt;2, "Dissatisfied")</f>
        <v>Satisfied</v>
      </c>
      <c r="AA441" s="16" t="str">
        <f t="shared" si="69"/>
        <v>High Value</v>
      </c>
      <c r="AB441" s="16" t="str" cm="1">
        <f t="array" ref="AB441">_xlfn.IFS(OR(C441="Zara", C441="Mango"), "Luxury Brand", OR(C441="Gap", C441="Forever21"), "Budget Brand", TRUE, "Mid-Market")</f>
        <v>Luxury Brand</v>
      </c>
    </row>
    <row r="442" spans="1:28" x14ac:dyDescent="0.35">
      <c r="A442" t="s">
        <v>493</v>
      </c>
      <c r="B442" t="s">
        <v>28</v>
      </c>
      <c r="C442" t="s">
        <v>20</v>
      </c>
      <c r="D442" t="s">
        <v>21</v>
      </c>
      <c r="E442" t="s">
        <v>22</v>
      </c>
      <c r="F442" t="s">
        <v>38</v>
      </c>
      <c r="G442" s="4">
        <v>67.739999999999995</v>
      </c>
      <c r="H442">
        <v>3.3</v>
      </c>
      <c r="I442" s="3">
        <v>65.5</v>
      </c>
      <c r="J442" s="1">
        <v>45875</v>
      </c>
      <c r="K442">
        <v>23</v>
      </c>
      <c r="L442">
        <v>1.5</v>
      </c>
      <c r="M442">
        <f t="shared" si="60"/>
        <v>1.5</v>
      </c>
      <c r="N442" t="b">
        <v>0</v>
      </c>
      <c r="O442" t="s">
        <v>2229</v>
      </c>
      <c r="P442" t="str">
        <f t="shared" si="61"/>
        <v>No Return</v>
      </c>
      <c r="Q442" s="4">
        <f t="shared" si="62"/>
        <v>1506.6053399999998</v>
      </c>
      <c r="R442">
        <f t="shared" si="63"/>
        <v>2025</v>
      </c>
      <c r="S442" s="4" t="str">
        <f t="shared" si="64"/>
        <v>August</v>
      </c>
      <c r="T442" s="17">
        <f t="shared" si="65"/>
        <v>2.23542</v>
      </c>
      <c r="U442" s="17">
        <f t="shared" si="66"/>
        <v>65.50457999999999</v>
      </c>
      <c r="V442" s="16">
        <f t="shared" si="67"/>
        <v>0</v>
      </c>
      <c r="W442" s="16" t="str">
        <f t="shared" si="68"/>
        <v>L</v>
      </c>
      <c r="X442" s="16" t="str" cm="1">
        <f t="array" ref="X442">_xlfn.IFS(K442 &lt; 10, "Need to Restock", K442 &lt; 20, "Low Stock", K442 &lt; 30, "Stock OK", K442 &gt;= 30, "High Stock")</f>
        <v>Stock OK</v>
      </c>
      <c r="Y442" s="16" t="str" cm="1">
        <f t="array" ref="Y442">_xlfn.IFS(K442 &lt;= 15, "Fast Moving", K442 &lt;= 35, "Moderate Moving", K442 &gt; 35, "Slow Moving")</f>
        <v>Moderate Moving</v>
      </c>
      <c r="Z442" s="16" t="str" cm="1">
        <f t="array" ref="Z442">_xlfn.IFS(M442=5, "Highly Satisfied", M442&gt;=4, "Very Satisfied", M442&gt;=3, "Satisfied", M442&gt;=2, "Neutral", M442&lt;2, "Dissatisfied")</f>
        <v>Dissatisfied</v>
      </c>
      <c r="AA442" s="16" t="str">
        <f t="shared" si="69"/>
        <v>Cheap Value</v>
      </c>
      <c r="AB442" s="16" t="str" cm="1">
        <f t="array" ref="AB442">_xlfn.IFS(OR(C442="Zara", C442="Mango"), "Luxury Brand", OR(C442="Gap", C442="Forever21"), "Budget Brand", TRUE, "Mid-Market")</f>
        <v>Mid-Market</v>
      </c>
    </row>
    <row r="443" spans="1:28" x14ac:dyDescent="0.35">
      <c r="A443" t="s">
        <v>494</v>
      </c>
      <c r="B443" t="s">
        <v>25</v>
      </c>
      <c r="C443" t="s">
        <v>30</v>
      </c>
      <c r="D443" t="s">
        <v>21</v>
      </c>
      <c r="E443" t="s">
        <v>2229</v>
      </c>
      <c r="F443" t="s">
        <v>44</v>
      </c>
      <c r="G443" s="4">
        <v>38.340000000000003</v>
      </c>
      <c r="H443">
        <v>0</v>
      </c>
      <c r="I443" s="3">
        <v>38.340000000000003</v>
      </c>
      <c r="J443" s="1">
        <v>45875</v>
      </c>
      <c r="K443">
        <v>14</v>
      </c>
      <c r="L443">
        <v>1.4</v>
      </c>
      <c r="M443">
        <f t="shared" si="60"/>
        <v>1.4</v>
      </c>
      <c r="N443" t="b">
        <v>0</v>
      </c>
      <c r="O443" t="s">
        <v>2229</v>
      </c>
      <c r="P443" t="str">
        <f t="shared" si="61"/>
        <v>No Return</v>
      </c>
      <c r="Q443" s="4">
        <f t="shared" si="62"/>
        <v>536.76</v>
      </c>
      <c r="R443">
        <f t="shared" si="63"/>
        <v>2025</v>
      </c>
      <c r="S443" s="4" t="str">
        <f t="shared" si="64"/>
        <v>August</v>
      </c>
      <c r="T443" s="17">
        <f t="shared" si="65"/>
        <v>0</v>
      </c>
      <c r="U443" s="17">
        <f t="shared" si="66"/>
        <v>38.340000000000003</v>
      </c>
      <c r="V443" s="16">
        <f t="shared" si="67"/>
        <v>0</v>
      </c>
      <c r="W443" s="16" t="str">
        <f t="shared" si="68"/>
        <v>No Size</v>
      </c>
      <c r="X443" s="16" t="str" cm="1">
        <f t="array" ref="X443">_xlfn.IFS(K443 &lt; 10, "Need to Restock", K443 &lt; 20, "Low Stock", K443 &lt; 30, "Stock OK", K443 &gt;= 30, "High Stock")</f>
        <v>Low Stock</v>
      </c>
      <c r="Y443" s="16" t="str" cm="1">
        <f t="array" ref="Y443">_xlfn.IFS(K443 &lt;= 15, "Fast Moving", K443 &lt;= 35, "Moderate Moving", K443 &gt; 35, "Slow Moving")</f>
        <v>Fast Moving</v>
      </c>
      <c r="Z443" s="16" t="str" cm="1">
        <f t="array" ref="Z443">_xlfn.IFS(M443=5, "Highly Satisfied", M443&gt;=4, "Very Satisfied", M443&gt;=3, "Satisfied", M443&gt;=2, "Neutral", M443&lt;2, "Dissatisfied")</f>
        <v>Dissatisfied</v>
      </c>
      <c r="AA443" s="16" t="str">
        <f t="shared" si="69"/>
        <v>Cheap Value</v>
      </c>
      <c r="AB443" s="16" t="str" cm="1">
        <f t="array" ref="AB443">_xlfn.IFS(OR(C443="Zara", C443="Mango"), "Luxury Brand", OR(C443="Gap", C443="Forever21"), "Budget Brand", TRUE, "Mid-Market")</f>
        <v>Mid-Market</v>
      </c>
    </row>
    <row r="444" spans="1:28" x14ac:dyDescent="0.35">
      <c r="A444" t="s">
        <v>495</v>
      </c>
      <c r="B444" t="s">
        <v>25</v>
      </c>
      <c r="C444" t="s">
        <v>14</v>
      </c>
      <c r="D444" t="s">
        <v>21</v>
      </c>
      <c r="E444" t="s">
        <v>2229</v>
      </c>
      <c r="F444" t="s">
        <v>38</v>
      </c>
      <c r="G444" s="4">
        <v>60.49</v>
      </c>
      <c r="H444">
        <v>0</v>
      </c>
      <c r="I444" s="3">
        <v>60.49</v>
      </c>
      <c r="J444" s="1">
        <v>45875</v>
      </c>
      <c r="K444">
        <v>30</v>
      </c>
      <c r="L444">
        <v>2.5</v>
      </c>
      <c r="M444">
        <f t="shared" si="60"/>
        <v>2.5</v>
      </c>
      <c r="N444" t="b">
        <v>0</v>
      </c>
      <c r="O444" t="s">
        <v>2229</v>
      </c>
      <c r="P444" t="str">
        <f t="shared" si="61"/>
        <v>No Return</v>
      </c>
      <c r="Q444" s="4">
        <f t="shared" si="62"/>
        <v>1814.7</v>
      </c>
      <c r="R444">
        <f t="shared" si="63"/>
        <v>2025</v>
      </c>
      <c r="S444" s="4" t="str">
        <f t="shared" si="64"/>
        <v>August</v>
      </c>
      <c r="T444" s="17">
        <f t="shared" si="65"/>
        <v>0</v>
      </c>
      <c r="U444" s="17">
        <f t="shared" si="66"/>
        <v>60.49</v>
      </c>
      <c r="V444" s="16">
        <f t="shared" si="67"/>
        <v>0</v>
      </c>
      <c r="W444" s="16" t="str">
        <f t="shared" si="68"/>
        <v>No Size</v>
      </c>
      <c r="X444" s="16" t="str" cm="1">
        <f t="array" ref="X444">_xlfn.IFS(K444 &lt; 10, "Need to Restock", K444 &lt; 20, "Low Stock", K444 &lt; 30, "Stock OK", K444 &gt;= 30, "High Stock")</f>
        <v>High Stock</v>
      </c>
      <c r="Y444" s="16" t="str" cm="1">
        <f t="array" ref="Y444">_xlfn.IFS(K444 &lt;= 15, "Fast Moving", K444 &lt;= 35, "Moderate Moving", K444 &gt; 35, "Slow Moving")</f>
        <v>Moderate Moving</v>
      </c>
      <c r="Z444" s="16" t="str" cm="1">
        <f t="array" ref="Z444">_xlfn.IFS(M444=5, "Highly Satisfied", M444&gt;=4, "Very Satisfied", M444&gt;=3, "Satisfied", M444&gt;=2, "Neutral", M444&lt;2, "Dissatisfied")</f>
        <v>Neutral</v>
      </c>
      <c r="AA444" s="16" t="str">
        <f t="shared" si="69"/>
        <v>Cheap Value</v>
      </c>
      <c r="AB444" s="16" t="str" cm="1">
        <f t="array" ref="AB444">_xlfn.IFS(OR(C444="Zara", C444="Mango"), "Luxury Brand", OR(C444="Gap", C444="Forever21"), "Budget Brand", TRUE, "Mid-Market")</f>
        <v>Luxury Brand</v>
      </c>
    </row>
    <row r="445" spans="1:28" x14ac:dyDescent="0.35">
      <c r="A445" t="s">
        <v>496</v>
      </c>
      <c r="B445" t="s">
        <v>13</v>
      </c>
      <c r="C445" t="s">
        <v>30</v>
      </c>
      <c r="D445" t="s">
        <v>15</v>
      </c>
      <c r="E445" t="s">
        <v>22</v>
      </c>
      <c r="F445" t="s">
        <v>62</v>
      </c>
      <c r="G445" s="4">
        <v>90.27</v>
      </c>
      <c r="H445">
        <v>0</v>
      </c>
      <c r="I445" s="3">
        <v>90.27</v>
      </c>
      <c r="J445" s="1">
        <v>45763</v>
      </c>
      <c r="K445">
        <v>35</v>
      </c>
      <c r="L445">
        <v>4.2</v>
      </c>
      <c r="M445">
        <f t="shared" si="60"/>
        <v>4.2</v>
      </c>
      <c r="N445" t="b">
        <v>0</v>
      </c>
      <c r="O445" t="s">
        <v>2229</v>
      </c>
      <c r="P445" t="str">
        <f t="shared" si="61"/>
        <v>No Return</v>
      </c>
      <c r="Q445" s="4">
        <f t="shared" si="62"/>
        <v>3159.45</v>
      </c>
      <c r="R445">
        <f t="shared" si="63"/>
        <v>2025</v>
      </c>
      <c r="S445" s="4" t="str">
        <f t="shared" si="64"/>
        <v>April</v>
      </c>
      <c r="T445" s="17">
        <f t="shared" si="65"/>
        <v>0</v>
      </c>
      <c r="U445" s="17">
        <f t="shared" si="66"/>
        <v>90.27</v>
      </c>
      <c r="V445" s="16">
        <f t="shared" si="67"/>
        <v>0</v>
      </c>
      <c r="W445" s="16" t="str">
        <f t="shared" si="68"/>
        <v>L</v>
      </c>
      <c r="X445" s="16" t="str" cm="1">
        <f t="array" ref="X445">_xlfn.IFS(K445 &lt; 10, "Need to Restock", K445 &lt; 20, "Low Stock", K445 &lt; 30, "Stock OK", K445 &gt;= 30, "High Stock")</f>
        <v>High Stock</v>
      </c>
      <c r="Y445" s="16" t="str" cm="1">
        <f t="array" ref="Y445">_xlfn.IFS(K445 &lt;= 15, "Fast Moving", K445 &lt;= 35, "Moderate Moving", K445 &gt; 35, "Slow Moving")</f>
        <v>Moderate Moving</v>
      </c>
      <c r="Z445" s="16" t="str" cm="1">
        <f t="array" ref="Z445">_xlfn.IFS(M445=5, "Highly Satisfied", M445&gt;=4, "Very Satisfied", M445&gt;=3, "Satisfied", M445&gt;=2, "Neutral", M445&lt;2, "Dissatisfied")</f>
        <v>Very Satisfied</v>
      </c>
      <c r="AA445" s="16" t="str">
        <f t="shared" si="69"/>
        <v>High Value</v>
      </c>
      <c r="AB445" s="16" t="str" cm="1">
        <f t="array" ref="AB445">_xlfn.IFS(OR(C445="Zara", C445="Mango"), "Luxury Brand", OR(C445="Gap", C445="Forever21"), "Budget Brand", TRUE, "Mid-Market")</f>
        <v>Mid-Market</v>
      </c>
    </row>
    <row r="446" spans="1:28" x14ac:dyDescent="0.35">
      <c r="A446" t="s">
        <v>497</v>
      </c>
      <c r="B446" t="s">
        <v>25</v>
      </c>
      <c r="C446" t="s">
        <v>30</v>
      </c>
      <c r="D446" t="s">
        <v>60</v>
      </c>
      <c r="E446" t="s">
        <v>2229</v>
      </c>
      <c r="F446" t="s">
        <v>17</v>
      </c>
      <c r="G446" s="4">
        <v>45.42</v>
      </c>
      <c r="H446">
        <v>0</v>
      </c>
      <c r="I446" s="3">
        <v>45.42</v>
      </c>
      <c r="J446" s="1">
        <v>45875</v>
      </c>
      <c r="K446">
        <v>36</v>
      </c>
      <c r="L446">
        <v>1.3</v>
      </c>
      <c r="M446">
        <f t="shared" si="60"/>
        <v>1.3</v>
      </c>
      <c r="N446" t="b">
        <v>0</v>
      </c>
      <c r="O446" t="s">
        <v>2229</v>
      </c>
      <c r="P446" t="str">
        <f t="shared" si="61"/>
        <v>No Return</v>
      </c>
      <c r="Q446" s="4">
        <f t="shared" si="62"/>
        <v>1635.1200000000001</v>
      </c>
      <c r="R446">
        <f t="shared" si="63"/>
        <v>2025</v>
      </c>
      <c r="S446" s="4" t="str">
        <f t="shared" si="64"/>
        <v>August</v>
      </c>
      <c r="T446" s="17">
        <f t="shared" si="65"/>
        <v>0</v>
      </c>
      <c r="U446" s="17">
        <f t="shared" si="66"/>
        <v>45.42</v>
      </c>
      <c r="V446" s="16">
        <f t="shared" si="67"/>
        <v>0</v>
      </c>
      <c r="W446" s="16" t="str">
        <f t="shared" si="68"/>
        <v>No Size</v>
      </c>
      <c r="X446" s="16" t="str" cm="1">
        <f t="array" ref="X446">_xlfn.IFS(K446 &lt; 10, "Need to Restock", K446 &lt; 20, "Low Stock", K446 &lt; 30, "Stock OK", K446 &gt;= 30, "High Stock")</f>
        <v>High Stock</v>
      </c>
      <c r="Y446" s="16" t="str" cm="1">
        <f t="array" ref="Y446">_xlfn.IFS(K446 &lt;= 15, "Fast Moving", K446 &lt;= 35, "Moderate Moving", K446 &gt; 35, "Slow Moving")</f>
        <v>Slow Moving</v>
      </c>
      <c r="Z446" s="16" t="str" cm="1">
        <f t="array" ref="Z446">_xlfn.IFS(M446=5, "Highly Satisfied", M446&gt;=4, "Very Satisfied", M446&gt;=3, "Satisfied", M446&gt;=2, "Neutral", M446&lt;2, "Dissatisfied")</f>
        <v>Dissatisfied</v>
      </c>
      <c r="AA446" s="16" t="str">
        <f t="shared" si="69"/>
        <v>Cheap Value</v>
      </c>
      <c r="AB446" s="16" t="str" cm="1">
        <f t="array" ref="AB446">_xlfn.IFS(OR(C446="Zara", C446="Mango"), "Luxury Brand", OR(C446="Gap", C446="Forever21"), "Budget Brand", TRUE, "Mid-Market")</f>
        <v>Mid-Market</v>
      </c>
    </row>
    <row r="447" spans="1:28" x14ac:dyDescent="0.35">
      <c r="A447" t="s">
        <v>498</v>
      </c>
      <c r="B447" t="s">
        <v>19</v>
      </c>
      <c r="C447" t="s">
        <v>51</v>
      </c>
      <c r="D447" t="s">
        <v>15</v>
      </c>
      <c r="E447" t="s">
        <v>2229</v>
      </c>
      <c r="F447" t="s">
        <v>64</v>
      </c>
      <c r="G447" s="4">
        <v>58.56</v>
      </c>
      <c r="H447">
        <v>0</v>
      </c>
      <c r="I447" s="3">
        <v>58.56</v>
      </c>
      <c r="J447" s="1">
        <v>45680</v>
      </c>
      <c r="K447">
        <v>21</v>
      </c>
      <c r="L447">
        <v>2.2999999999999998</v>
      </c>
      <c r="M447">
        <f t="shared" si="60"/>
        <v>2.2999999999999998</v>
      </c>
      <c r="N447" t="b">
        <v>0</v>
      </c>
      <c r="O447" t="s">
        <v>2229</v>
      </c>
      <c r="P447" t="str">
        <f t="shared" si="61"/>
        <v>No Return</v>
      </c>
      <c r="Q447" s="4">
        <f t="shared" si="62"/>
        <v>1229.76</v>
      </c>
      <c r="R447">
        <f t="shared" si="63"/>
        <v>2025</v>
      </c>
      <c r="S447" s="4" t="str">
        <f t="shared" si="64"/>
        <v>January</v>
      </c>
      <c r="T447" s="17">
        <f t="shared" si="65"/>
        <v>0</v>
      </c>
      <c r="U447" s="17">
        <f t="shared" si="66"/>
        <v>58.56</v>
      </c>
      <c r="V447" s="16">
        <f t="shared" si="67"/>
        <v>0</v>
      </c>
      <c r="W447" s="16" t="str">
        <f t="shared" si="68"/>
        <v>No Size</v>
      </c>
      <c r="X447" s="16" t="str" cm="1">
        <f t="array" ref="X447">_xlfn.IFS(K447 &lt; 10, "Need to Restock", K447 &lt; 20, "Low Stock", K447 &lt; 30, "Stock OK", K447 &gt;= 30, "High Stock")</f>
        <v>Stock OK</v>
      </c>
      <c r="Y447" s="16" t="str" cm="1">
        <f t="array" ref="Y447">_xlfn.IFS(K447 &lt;= 15, "Fast Moving", K447 &lt;= 35, "Moderate Moving", K447 &gt; 35, "Slow Moving")</f>
        <v>Moderate Moving</v>
      </c>
      <c r="Z447" s="16" t="str" cm="1">
        <f t="array" ref="Z447">_xlfn.IFS(M447=5, "Highly Satisfied", M447&gt;=4, "Very Satisfied", M447&gt;=3, "Satisfied", M447&gt;=2, "Neutral", M447&lt;2, "Dissatisfied")</f>
        <v>Neutral</v>
      </c>
      <c r="AA447" s="16" t="str">
        <f t="shared" si="69"/>
        <v>Cheap Value</v>
      </c>
      <c r="AB447" s="16" t="str" cm="1">
        <f t="array" ref="AB447">_xlfn.IFS(OR(C447="Zara", C447="Mango"), "Luxury Brand", OR(C447="Gap", C447="Forever21"), "Budget Brand", TRUE, "Mid-Market")</f>
        <v>Mid-Market</v>
      </c>
    </row>
    <row r="448" spans="1:28" x14ac:dyDescent="0.35">
      <c r="A448" t="s">
        <v>499</v>
      </c>
      <c r="B448" t="s">
        <v>40</v>
      </c>
      <c r="C448" t="s">
        <v>46</v>
      </c>
      <c r="D448" t="s">
        <v>60</v>
      </c>
      <c r="E448" t="s">
        <v>22</v>
      </c>
      <c r="F448" t="s">
        <v>23</v>
      </c>
      <c r="G448" s="4">
        <v>167.64</v>
      </c>
      <c r="H448">
        <v>0</v>
      </c>
      <c r="I448" s="3">
        <v>167.64</v>
      </c>
      <c r="J448" s="1">
        <v>45875</v>
      </c>
      <c r="K448">
        <v>18</v>
      </c>
      <c r="L448">
        <v>4.0999999999999996</v>
      </c>
      <c r="M448">
        <f t="shared" si="60"/>
        <v>4.0999999999999996</v>
      </c>
      <c r="N448" t="b">
        <v>0</v>
      </c>
      <c r="O448" t="s">
        <v>2229</v>
      </c>
      <c r="P448" t="str">
        <f t="shared" si="61"/>
        <v>No Return</v>
      </c>
      <c r="Q448" s="4">
        <f t="shared" si="62"/>
        <v>3017.5199999999995</v>
      </c>
      <c r="R448">
        <f t="shared" si="63"/>
        <v>2025</v>
      </c>
      <c r="S448" s="4" t="str">
        <f t="shared" si="64"/>
        <v>August</v>
      </c>
      <c r="T448" s="17">
        <f t="shared" si="65"/>
        <v>0</v>
      </c>
      <c r="U448" s="17">
        <f t="shared" si="66"/>
        <v>167.64</v>
      </c>
      <c r="V448" s="16">
        <f t="shared" si="67"/>
        <v>0</v>
      </c>
      <c r="W448" s="16" t="str">
        <f t="shared" si="68"/>
        <v>L</v>
      </c>
      <c r="X448" s="16" t="str" cm="1">
        <f t="array" ref="X448">_xlfn.IFS(K448 &lt; 10, "Need to Restock", K448 &lt; 20, "Low Stock", K448 &lt; 30, "Stock OK", K448 &gt;= 30, "High Stock")</f>
        <v>Low Stock</v>
      </c>
      <c r="Y448" s="16" t="str" cm="1">
        <f t="array" ref="Y448">_xlfn.IFS(K448 &lt;= 15, "Fast Moving", K448 &lt;= 35, "Moderate Moving", K448 &gt; 35, "Slow Moving")</f>
        <v>Moderate Moving</v>
      </c>
      <c r="Z448" s="16" t="str" cm="1">
        <f t="array" ref="Z448">_xlfn.IFS(M448=5, "Highly Satisfied", M448&gt;=4, "Very Satisfied", M448&gt;=3, "Satisfied", M448&gt;=2, "Neutral", M448&lt;2, "Dissatisfied")</f>
        <v>Very Satisfied</v>
      </c>
      <c r="AA448" s="16" t="str">
        <f t="shared" si="69"/>
        <v>High Value</v>
      </c>
      <c r="AB448" s="16" t="str" cm="1">
        <f t="array" ref="AB448">_xlfn.IFS(OR(C448="Zara", C448="Mango"), "Luxury Brand", OR(C448="Gap", C448="Forever21"), "Budget Brand", TRUE, "Mid-Market")</f>
        <v>Mid-Market</v>
      </c>
    </row>
    <row r="449" spans="1:28" x14ac:dyDescent="0.35">
      <c r="A449" t="s">
        <v>500</v>
      </c>
      <c r="B449" t="s">
        <v>13</v>
      </c>
      <c r="C449" t="s">
        <v>14</v>
      </c>
      <c r="D449" t="s">
        <v>32</v>
      </c>
      <c r="E449" t="s">
        <v>47</v>
      </c>
      <c r="F449" t="s">
        <v>17</v>
      </c>
      <c r="G449" s="4">
        <v>193.14</v>
      </c>
      <c r="H449">
        <v>0</v>
      </c>
      <c r="I449" s="3">
        <v>193.14</v>
      </c>
      <c r="J449" s="1">
        <v>45875</v>
      </c>
      <c r="K449">
        <v>7</v>
      </c>
      <c r="L449">
        <v>3.5</v>
      </c>
      <c r="M449">
        <f t="shared" si="60"/>
        <v>3.5</v>
      </c>
      <c r="N449" t="b">
        <v>0</v>
      </c>
      <c r="O449" t="s">
        <v>2229</v>
      </c>
      <c r="P449" t="str">
        <f t="shared" si="61"/>
        <v>No Return</v>
      </c>
      <c r="Q449" s="4">
        <f t="shared" si="62"/>
        <v>1351.98</v>
      </c>
      <c r="R449">
        <f t="shared" si="63"/>
        <v>2025</v>
      </c>
      <c r="S449" s="4" t="str">
        <f t="shared" si="64"/>
        <v>August</v>
      </c>
      <c r="T449" s="17">
        <f t="shared" si="65"/>
        <v>0</v>
      </c>
      <c r="U449" s="17">
        <f t="shared" si="66"/>
        <v>193.14</v>
      </c>
      <c r="V449" s="16">
        <f t="shared" si="67"/>
        <v>0</v>
      </c>
      <c r="W449" s="16" t="str">
        <f t="shared" si="68"/>
        <v>XXL</v>
      </c>
      <c r="X449" s="16" t="str" cm="1">
        <f t="array" ref="X449">_xlfn.IFS(K449 &lt; 10, "Need to Restock", K449 &lt; 20, "Low Stock", K449 &lt; 30, "Stock OK", K449 &gt;= 30, "High Stock")</f>
        <v>Need to Restock</v>
      </c>
      <c r="Y449" s="16" t="str" cm="1">
        <f t="array" ref="Y449">_xlfn.IFS(K449 &lt;= 15, "Fast Moving", K449 &lt;= 35, "Moderate Moving", K449 &gt; 35, "Slow Moving")</f>
        <v>Fast Moving</v>
      </c>
      <c r="Z449" s="16" t="str" cm="1">
        <f t="array" ref="Z449">_xlfn.IFS(M449=5, "Highly Satisfied", M449&gt;=4, "Very Satisfied", M449&gt;=3, "Satisfied", M449&gt;=2, "Neutral", M449&lt;2, "Dissatisfied")</f>
        <v>Satisfied</v>
      </c>
      <c r="AA449" s="16" t="str">
        <f t="shared" si="69"/>
        <v>High Value</v>
      </c>
      <c r="AB449" s="16" t="str" cm="1">
        <f t="array" ref="AB449">_xlfn.IFS(OR(C449="Zara", C449="Mango"), "Luxury Brand", OR(C449="Gap", C449="Forever21"), "Budget Brand", TRUE, "Mid-Market")</f>
        <v>Luxury Brand</v>
      </c>
    </row>
    <row r="450" spans="1:28" x14ac:dyDescent="0.35">
      <c r="A450" t="s">
        <v>501</v>
      </c>
      <c r="B450" t="s">
        <v>25</v>
      </c>
      <c r="C450" t="s">
        <v>59</v>
      </c>
      <c r="D450" t="s">
        <v>21</v>
      </c>
      <c r="E450" t="s">
        <v>2229</v>
      </c>
      <c r="F450" t="s">
        <v>38</v>
      </c>
      <c r="G450" s="4">
        <v>60.06</v>
      </c>
      <c r="H450">
        <v>15.6</v>
      </c>
      <c r="I450" s="3">
        <v>50.69</v>
      </c>
      <c r="J450" s="1">
        <v>45875</v>
      </c>
      <c r="K450">
        <v>49</v>
      </c>
      <c r="L450">
        <v>2</v>
      </c>
      <c r="M450">
        <f t="shared" ref="M450:M513" si="70">IF(L450="null", 3, L450)</f>
        <v>2</v>
      </c>
      <c r="N450" t="b">
        <v>1</v>
      </c>
      <c r="O450" t="s">
        <v>34</v>
      </c>
      <c r="P450" t="str">
        <f t="shared" ref="P450:P513" si="71">IF(O450="null", "No Return", O450)</f>
        <v>Color Mismatch</v>
      </c>
      <c r="Q450" s="4">
        <f t="shared" ref="Q450:Q513" si="72">U450 * K450</f>
        <v>2483.8413599999999</v>
      </c>
      <c r="R450">
        <f t="shared" ref="R450:R513" si="73">YEAR(J450)</f>
        <v>2025</v>
      </c>
      <c r="S450" s="4" t="str">
        <f t="shared" ref="S450:S513" si="74">TEXT(J450, "mmmm")</f>
        <v>August</v>
      </c>
      <c r="T450" s="17">
        <f t="shared" ref="T450:T513" si="75">G450 * (H450 / 100)</f>
        <v>9.3693600000000004</v>
      </c>
      <c r="U450" s="17">
        <f t="shared" ref="U450:U513" si="76">G450 * (1 - (H450 / 100))</f>
        <v>50.690640000000002</v>
      </c>
      <c r="V450" s="16">
        <f t="shared" ref="V450:V513" si="77">IF(N450=TRUE, 1, 0)</f>
        <v>1</v>
      </c>
      <c r="W450" s="16" t="str">
        <f t="shared" ref="W450:W513" si="78">IF(E450="null", "No Size", E450)</f>
        <v>No Size</v>
      </c>
      <c r="X450" s="16" t="str" cm="1">
        <f t="array" ref="X450">_xlfn.IFS(K450 &lt; 10, "Need to Restock", K450 &lt; 20, "Low Stock", K450 &lt; 30, "Stock OK", K450 &gt;= 30, "High Stock")</f>
        <v>High Stock</v>
      </c>
      <c r="Y450" s="16" t="str" cm="1">
        <f t="array" ref="Y450">_xlfn.IFS(K450 &lt;= 15, "Fast Moving", K450 &lt;= 35, "Moderate Moving", K450 &gt; 35, "Slow Moving")</f>
        <v>Slow Moving</v>
      </c>
      <c r="Z450" s="16" t="str" cm="1">
        <f t="array" ref="Z450">_xlfn.IFS(M450=5, "Highly Satisfied", M450&gt;=4, "Very Satisfied", M450&gt;=3, "Satisfied", M450&gt;=2, "Neutral", M450&lt;2, "Dissatisfied")</f>
        <v>Neutral</v>
      </c>
      <c r="AA450" s="16" t="str">
        <f t="shared" ref="AA450:AA513" si="79">IF(I450 &gt;= 74.88, "High Value", "Cheap Value")</f>
        <v>Cheap Value</v>
      </c>
      <c r="AB450" s="16" t="str" cm="1">
        <f t="array" ref="AB450">_xlfn.IFS(OR(C450="Zara", C450="Mango"), "Luxury Brand", OR(C450="Gap", C450="Forever21"), "Budget Brand", TRUE, "Mid-Market")</f>
        <v>Budget Brand</v>
      </c>
    </row>
    <row r="451" spans="1:28" x14ac:dyDescent="0.35">
      <c r="A451" t="s">
        <v>502</v>
      </c>
      <c r="B451" t="s">
        <v>36</v>
      </c>
      <c r="C451" t="s">
        <v>30</v>
      </c>
      <c r="D451" t="s">
        <v>32</v>
      </c>
      <c r="E451" t="s">
        <v>56</v>
      </c>
      <c r="F451" t="s">
        <v>38</v>
      </c>
      <c r="G451" s="4">
        <v>35.369999999999997</v>
      </c>
      <c r="H451">
        <v>0</v>
      </c>
      <c r="I451" s="3">
        <v>35.369999999999997</v>
      </c>
      <c r="J451" s="1">
        <v>45875</v>
      </c>
      <c r="K451">
        <v>29</v>
      </c>
      <c r="L451">
        <v>4.7</v>
      </c>
      <c r="M451">
        <f t="shared" si="70"/>
        <v>4.7</v>
      </c>
      <c r="N451" t="b">
        <v>0</v>
      </c>
      <c r="O451" t="s">
        <v>2229</v>
      </c>
      <c r="P451" t="str">
        <f t="shared" si="71"/>
        <v>No Return</v>
      </c>
      <c r="Q451" s="4">
        <f t="shared" si="72"/>
        <v>1025.73</v>
      </c>
      <c r="R451">
        <f t="shared" si="73"/>
        <v>2025</v>
      </c>
      <c r="S451" s="4" t="str">
        <f t="shared" si="74"/>
        <v>August</v>
      </c>
      <c r="T451" s="17">
        <f t="shared" si="75"/>
        <v>0</v>
      </c>
      <c r="U451" s="17">
        <f t="shared" si="76"/>
        <v>35.369999999999997</v>
      </c>
      <c r="V451" s="16">
        <f t="shared" si="77"/>
        <v>0</v>
      </c>
      <c r="W451" s="16" t="str">
        <f t="shared" si="78"/>
        <v>M</v>
      </c>
      <c r="X451" s="16" t="str" cm="1">
        <f t="array" ref="X451">_xlfn.IFS(K451 &lt; 10, "Need to Restock", K451 &lt; 20, "Low Stock", K451 &lt; 30, "Stock OK", K451 &gt;= 30, "High Stock")</f>
        <v>Stock OK</v>
      </c>
      <c r="Y451" s="16" t="str" cm="1">
        <f t="array" ref="Y451">_xlfn.IFS(K451 &lt;= 15, "Fast Moving", K451 &lt;= 35, "Moderate Moving", K451 &gt; 35, "Slow Moving")</f>
        <v>Moderate Moving</v>
      </c>
      <c r="Z451" s="16" t="str" cm="1">
        <f t="array" ref="Z451">_xlfn.IFS(M451=5, "Highly Satisfied", M451&gt;=4, "Very Satisfied", M451&gt;=3, "Satisfied", M451&gt;=2, "Neutral", M451&lt;2, "Dissatisfied")</f>
        <v>Very Satisfied</v>
      </c>
      <c r="AA451" s="16" t="str">
        <f t="shared" si="79"/>
        <v>Cheap Value</v>
      </c>
      <c r="AB451" s="16" t="str" cm="1">
        <f t="array" ref="AB451">_xlfn.IFS(OR(C451="Zara", C451="Mango"), "Luxury Brand", OR(C451="Gap", C451="Forever21"), "Budget Brand", TRUE, "Mid-Market")</f>
        <v>Mid-Market</v>
      </c>
    </row>
    <row r="452" spans="1:28" x14ac:dyDescent="0.35">
      <c r="A452" t="s">
        <v>503</v>
      </c>
      <c r="B452" t="s">
        <v>25</v>
      </c>
      <c r="C452" t="s">
        <v>41</v>
      </c>
      <c r="D452" t="s">
        <v>60</v>
      </c>
      <c r="E452" t="s">
        <v>2229</v>
      </c>
      <c r="F452" t="s">
        <v>64</v>
      </c>
      <c r="G452" s="4">
        <v>39.85</v>
      </c>
      <c r="H452">
        <v>0</v>
      </c>
      <c r="I452" s="3">
        <v>39.85</v>
      </c>
      <c r="J452" s="1">
        <v>45875</v>
      </c>
      <c r="K452">
        <v>28</v>
      </c>
      <c r="L452">
        <v>2.4</v>
      </c>
      <c r="M452">
        <f t="shared" si="70"/>
        <v>2.4</v>
      </c>
      <c r="N452" t="b">
        <v>0</v>
      </c>
      <c r="O452" t="s">
        <v>2229</v>
      </c>
      <c r="P452" t="str">
        <f t="shared" si="71"/>
        <v>No Return</v>
      </c>
      <c r="Q452" s="4">
        <f t="shared" si="72"/>
        <v>1115.8</v>
      </c>
      <c r="R452">
        <f t="shared" si="73"/>
        <v>2025</v>
      </c>
      <c r="S452" s="4" t="str">
        <f t="shared" si="74"/>
        <v>August</v>
      </c>
      <c r="T452" s="17">
        <f t="shared" si="75"/>
        <v>0</v>
      </c>
      <c r="U452" s="17">
        <f t="shared" si="76"/>
        <v>39.85</v>
      </c>
      <c r="V452" s="16">
        <f t="shared" si="77"/>
        <v>0</v>
      </c>
      <c r="W452" s="16" t="str">
        <f t="shared" si="78"/>
        <v>No Size</v>
      </c>
      <c r="X452" s="16" t="str" cm="1">
        <f t="array" ref="X452">_xlfn.IFS(K452 &lt; 10, "Need to Restock", K452 &lt; 20, "Low Stock", K452 &lt; 30, "Stock OK", K452 &gt;= 30, "High Stock")</f>
        <v>Stock OK</v>
      </c>
      <c r="Y452" s="16" t="str" cm="1">
        <f t="array" ref="Y452">_xlfn.IFS(K452 &lt;= 15, "Fast Moving", K452 &lt;= 35, "Moderate Moving", K452 &gt; 35, "Slow Moving")</f>
        <v>Moderate Moving</v>
      </c>
      <c r="Z452" s="16" t="str" cm="1">
        <f t="array" ref="Z452">_xlfn.IFS(M452=5, "Highly Satisfied", M452&gt;=4, "Very Satisfied", M452&gt;=3, "Satisfied", M452&gt;=2, "Neutral", M452&lt;2, "Dissatisfied")</f>
        <v>Neutral</v>
      </c>
      <c r="AA452" s="16" t="str">
        <f t="shared" si="79"/>
        <v>Cheap Value</v>
      </c>
      <c r="AB452" s="16" t="str" cm="1">
        <f t="array" ref="AB452">_xlfn.IFS(OR(C452="Zara", C452="Mango"), "Luxury Brand", OR(C452="Gap", C452="Forever21"), "Budget Brand", TRUE, "Mid-Market")</f>
        <v>Luxury Brand</v>
      </c>
    </row>
    <row r="453" spans="1:28" x14ac:dyDescent="0.35">
      <c r="A453" t="s">
        <v>504</v>
      </c>
      <c r="B453" t="s">
        <v>19</v>
      </c>
      <c r="C453" t="s">
        <v>14</v>
      </c>
      <c r="D453" t="s">
        <v>21</v>
      </c>
      <c r="E453" t="s">
        <v>16</v>
      </c>
      <c r="F453" t="s">
        <v>26</v>
      </c>
      <c r="G453" s="4">
        <v>85.34</v>
      </c>
      <c r="H453">
        <v>59.4</v>
      </c>
      <c r="I453" s="3">
        <v>34.65</v>
      </c>
      <c r="J453" s="1">
        <v>45875</v>
      </c>
      <c r="K453">
        <v>5</v>
      </c>
      <c r="L453">
        <v>4.9000000000000004</v>
      </c>
      <c r="M453">
        <f t="shared" si="70"/>
        <v>4.9000000000000004</v>
      </c>
      <c r="N453" t="b">
        <v>0</v>
      </c>
      <c r="O453" t="s">
        <v>2229</v>
      </c>
      <c r="P453" t="str">
        <f t="shared" si="71"/>
        <v>No Return</v>
      </c>
      <c r="Q453" s="4">
        <f t="shared" si="72"/>
        <v>173.24020000000002</v>
      </c>
      <c r="R453">
        <f t="shared" si="73"/>
        <v>2025</v>
      </c>
      <c r="S453" s="4" t="str">
        <f t="shared" si="74"/>
        <v>August</v>
      </c>
      <c r="T453" s="17">
        <f t="shared" si="75"/>
        <v>50.691960000000002</v>
      </c>
      <c r="U453" s="17">
        <f t="shared" si="76"/>
        <v>34.648040000000002</v>
      </c>
      <c r="V453" s="16">
        <f t="shared" si="77"/>
        <v>0</v>
      </c>
      <c r="W453" s="16" t="str">
        <f t="shared" si="78"/>
        <v>XL</v>
      </c>
      <c r="X453" s="16" t="str" cm="1">
        <f t="array" ref="X453">_xlfn.IFS(K453 &lt; 10, "Need to Restock", K453 &lt; 20, "Low Stock", K453 &lt; 30, "Stock OK", K453 &gt;= 30, "High Stock")</f>
        <v>Need to Restock</v>
      </c>
      <c r="Y453" s="16" t="str" cm="1">
        <f t="array" ref="Y453">_xlfn.IFS(K453 &lt;= 15, "Fast Moving", K453 &lt;= 35, "Moderate Moving", K453 &gt; 35, "Slow Moving")</f>
        <v>Fast Moving</v>
      </c>
      <c r="Z453" s="16" t="str" cm="1">
        <f t="array" ref="Z453">_xlfn.IFS(M453=5, "Highly Satisfied", M453&gt;=4, "Very Satisfied", M453&gt;=3, "Satisfied", M453&gt;=2, "Neutral", M453&lt;2, "Dissatisfied")</f>
        <v>Very Satisfied</v>
      </c>
      <c r="AA453" s="16" t="str">
        <f t="shared" si="79"/>
        <v>Cheap Value</v>
      </c>
      <c r="AB453" s="16" t="str" cm="1">
        <f t="array" ref="AB453">_xlfn.IFS(OR(C453="Zara", C453="Mango"), "Luxury Brand", OR(C453="Gap", C453="Forever21"), "Budget Brand", TRUE, "Mid-Market")</f>
        <v>Luxury Brand</v>
      </c>
    </row>
    <row r="454" spans="1:28" x14ac:dyDescent="0.35">
      <c r="A454" t="s">
        <v>505</v>
      </c>
      <c r="B454" t="s">
        <v>36</v>
      </c>
      <c r="C454" t="s">
        <v>73</v>
      </c>
      <c r="D454" t="s">
        <v>32</v>
      </c>
      <c r="E454" t="s">
        <v>47</v>
      </c>
      <c r="F454" t="s">
        <v>33</v>
      </c>
      <c r="G454" s="4">
        <v>81.17</v>
      </c>
      <c r="H454">
        <v>0</v>
      </c>
      <c r="I454" s="3">
        <v>81.17</v>
      </c>
      <c r="J454" s="1">
        <v>45875</v>
      </c>
      <c r="K454">
        <v>21</v>
      </c>
      <c r="L454">
        <v>1.2</v>
      </c>
      <c r="M454">
        <f t="shared" si="70"/>
        <v>1.2</v>
      </c>
      <c r="N454" t="b">
        <v>0</v>
      </c>
      <c r="O454" t="s">
        <v>2229</v>
      </c>
      <c r="P454" t="str">
        <f t="shared" si="71"/>
        <v>No Return</v>
      </c>
      <c r="Q454" s="4">
        <f t="shared" si="72"/>
        <v>1704.57</v>
      </c>
      <c r="R454">
        <f t="shared" si="73"/>
        <v>2025</v>
      </c>
      <c r="S454" s="4" t="str">
        <f t="shared" si="74"/>
        <v>August</v>
      </c>
      <c r="T454" s="17">
        <f t="shared" si="75"/>
        <v>0</v>
      </c>
      <c r="U454" s="17">
        <f t="shared" si="76"/>
        <v>81.17</v>
      </c>
      <c r="V454" s="16">
        <f t="shared" si="77"/>
        <v>0</v>
      </c>
      <c r="W454" s="16" t="str">
        <f t="shared" si="78"/>
        <v>XXL</v>
      </c>
      <c r="X454" s="16" t="str" cm="1">
        <f t="array" ref="X454">_xlfn.IFS(K454 &lt; 10, "Need to Restock", K454 &lt; 20, "Low Stock", K454 &lt; 30, "Stock OK", K454 &gt;= 30, "High Stock")</f>
        <v>Stock OK</v>
      </c>
      <c r="Y454" s="16" t="str" cm="1">
        <f t="array" ref="Y454">_xlfn.IFS(K454 &lt;= 15, "Fast Moving", K454 &lt;= 35, "Moderate Moving", K454 &gt; 35, "Slow Moving")</f>
        <v>Moderate Moving</v>
      </c>
      <c r="Z454" s="16" t="str" cm="1">
        <f t="array" ref="Z454">_xlfn.IFS(M454=5, "Highly Satisfied", M454&gt;=4, "Very Satisfied", M454&gt;=3, "Satisfied", M454&gt;=2, "Neutral", M454&lt;2, "Dissatisfied")</f>
        <v>Dissatisfied</v>
      </c>
      <c r="AA454" s="16" t="str">
        <f t="shared" si="79"/>
        <v>High Value</v>
      </c>
      <c r="AB454" s="16" t="str" cm="1">
        <f t="array" ref="AB454">_xlfn.IFS(OR(C454="Zara", C454="Mango"), "Luxury Brand", OR(C454="Gap", C454="Forever21"), "Budget Brand", TRUE, "Mid-Market")</f>
        <v>Budget Brand</v>
      </c>
    </row>
    <row r="455" spans="1:28" x14ac:dyDescent="0.35">
      <c r="A455" t="s">
        <v>506</v>
      </c>
      <c r="B455" t="s">
        <v>25</v>
      </c>
      <c r="C455" t="s">
        <v>51</v>
      </c>
      <c r="D455" t="s">
        <v>15</v>
      </c>
      <c r="E455" t="s">
        <v>2229</v>
      </c>
      <c r="F455" t="s">
        <v>33</v>
      </c>
      <c r="G455" s="4">
        <v>16.809999999999999</v>
      </c>
      <c r="H455">
        <v>0</v>
      </c>
      <c r="I455" s="3">
        <v>16.809999999999999</v>
      </c>
      <c r="J455" s="1">
        <v>45869</v>
      </c>
      <c r="K455">
        <v>16</v>
      </c>
      <c r="L455">
        <v>2.8</v>
      </c>
      <c r="M455">
        <f t="shared" si="70"/>
        <v>2.8</v>
      </c>
      <c r="N455" t="b">
        <v>0</v>
      </c>
      <c r="O455" t="s">
        <v>2229</v>
      </c>
      <c r="P455" t="str">
        <f t="shared" si="71"/>
        <v>No Return</v>
      </c>
      <c r="Q455" s="4">
        <f t="shared" si="72"/>
        <v>268.95999999999998</v>
      </c>
      <c r="R455">
        <f t="shared" si="73"/>
        <v>2025</v>
      </c>
      <c r="S455" s="4" t="str">
        <f t="shared" si="74"/>
        <v>July</v>
      </c>
      <c r="T455" s="17">
        <f t="shared" si="75"/>
        <v>0</v>
      </c>
      <c r="U455" s="17">
        <f t="shared" si="76"/>
        <v>16.809999999999999</v>
      </c>
      <c r="V455" s="16">
        <f t="shared" si="77"/>
        <v>0</v>
      </c>
      <c r="W455" s="16" t="str">
        <f t="shared" si="78"/>
        <v>No Size</v>
      </c>
      <c r="X455" s="16" t="str" cm="1">
        <f t="array" ref="X455">_xlfn.IFS(K455 &lt; 10, "Need to Restock", K455 &lt; 20, "Low Stock", K455 &lt; 30, "Stock OK", K455 &gt;= 30, "High Stock")</f>
        <v>Low Stock</v>
      </c>
      <c r="Y455" s="16" t="str" cm="1">
        <f t="array" ref="Y455">_xlfn.IFS(K455 &lt;= 15, "Fast Moving", K455 &lt;= 35, "Moderate Moving", K455 &gt; 35, "Slow Moving")</f>
        <v>Moderate Moving</v>
      </c>
      <c r="Z455" s="16" t="str" cm="1">
        <f t="array" ref="Z455">_xlfn.IFS(M455=5, "Highly Satisfied", M455&gt;=4, "Very Satisfied", M455&gt;=3, "Satisfied", M455&gt;=2, "Neutral", M455&lt;2, "Dissatisfied")</f>
        <v>Neutral</v>
      </c>
      <c r="AA455" s="16" t="str">
        <f t="shared" si="79"/>
        <v>Cheap Value</v>
      </c>
      <c r="AB455" s="16" t="str" cm="1">
        <f t="array" ref="AB455">_xlfn.IFS(OR(C455="Zara", C455="Mango"), "Luxury Brand", OR(C455="Gap", C455="Forever21"), "Budget Brand", TRUE, "Mid-Market")</f>
        <v>Mid-Market</v>
      </c>
    </row>
    <row r="456" spans="1:28" x14ac:dyDescent="0.35">
      <c r="A456" t="s">
        <v>507</v>
      </c>
      <c r="B456" t="s">
        <v>19</v>
      </c>
      <c r="C456" t="s">
        <v>51</v>
      </c>
      <c r="D456" t="s">
        <v>21</v>
      </c>
      <c r="E456" t="s">
        <v>16</v>
      </c>
      <c r="F456" t="s">
        <v>26</v>
      </c>
      <c r="G456" s="4">
        <v>115.71</v>
      </c>
      <c r="H456">
        <v>55</v>
      </c>
      <c r="I456" s="3">
        <v>52.07</v>
      </c>
      <c r="J456" s="1">
        <v>45875</v>
      </c>
      <c r="K456">
        <v>6</v>
      </c>
      <c r="L456">
        <v>1.6</v>
      </c>
      <c r="M456">
        <f t="shared" si="70"/>
        <v>1.6</v>
      </c>
      <c r="N456" t="b">
        <v>0</v>
      </c>
      <c r="O456" t="s">
        <v>2229</v>
      </c>
      <c r="P456" t="str">
        <f t="shared" si="71"/>
        <v>No Return</v>
      </c>
      <c r="Q456" s="4">
        <f t="shared" si="72"/>
        <v>312.41699999999992</v>
      </c>
      <c r="R456">
        <f t="shared" si="73"/>
        <v>2025</v>
      </c>
      <c r="S456" s="4" t="str">
        <f t="shared" si="74"/>
        <v>August</v>
      </c>
      <c r="T456" s="17">
        <f t="shared" si="75"/>
        <v>63.640500000000003</v>
      </c>
      <c r="U456" s="17">
        <f t="shared" si="76"/>
        <v>52.069499999999991</v>
      </c>
      <c r="V456" s="16">
        <f t="shared" si="77"/>
        <v>0</v>
      </c>
      <c r="W456" s="16" t="str">
        <f t="shared" si="78"/>
        <v>XL</v>
      </c>
      <c r="X456" s="16" t="str" cm="1">
        <f t="array" ref="X456">_xlfn.IFS(K456 &lt; 10, "Need to Restock", K456 &lt; 20, "Low Stock", K456 &lt; 30, "Stock OK", K456 &gt;= 30, "High Stock")</f>
        <v>Need to Restock</v>
      </c>
      <c r="Y456" s="16" t="str" cm="1">
        <f t="array" ref="Y456">_xlfn.IFS(K456 &lt;= 15, "Fast Moving", K456 &lt;= 35, "Moderate Moving", K456 &gt; 35, "Slow Moving")</f>
        <v>Fast Moving</v>
      </c>
      <c r="Z456" s="16" t="str" cm="1">
        <f t="array" ref="Z456">_xlfn.IFS(M456=5, "Highly Satisfied", M456&gt;=4, "Very Satisfied", M456&gt;=3, "Satisfied", M456&gt;=2, "Neutral", M456&lt;2, "Dissatisfied")</f>
        <v>Dissatisfied</v>
      </c>
      <c r="AA456" s="16" t="str">
        <f t="shared" si="79"/>
        <v>Cheap Value</v>
      </c>
      <c r="AB456" s="16" t="str" cm="1">
        <f t="array" ref="AB456">_xlfn.IFS(OR(C456="Zara", C456="Mango"), "Luxury Brand", OR(C456="Gap", C456="Forever21"), "Budget Brand", TRUE, "Mid-Market")</f>
        <v>Mid-Market</v>
      </c>
    </row>
    <row r="457" spans="1:28" x14ac:dyDescent="0.35">
      <c r="A457" t="s">
        <v>508</v>
      </c>
      <c r="B457" t="s">
        <v>36</v>
      </c>
      <c r="C457" t="s">
        <v>41</v>
      </c>
      <c r="D457" t="s">
        <v>60</v>
      </c>
      <c r="E457" t="s">
        <v>47</v>
      </c>
      <c r="F457" t="s">
        <v>23</v>
      </c>
      <c r="G457" s="4">
        <v>49.87</v>
      </c>
      <c r="H457">
        <v>0</v>
      </c>
      <c r="I457" s="3">
        <v>49.87</v>
      </c>
      <c r="J457" s="1">
        <v>45875</v>
      </c>
      <c r="K457">
        <v>17</v>
      </c>
      <c r="L457">
        <v>2.1</v>
      </c>
      <c r="M457">
        <f t="shared" si="70"/>
        <v>2.1</v>
      </c>
      <c r="N457" t="b">
        <v>0</v>
      </c>
      <c r="O457" t="s">
        <v>2229</v>
      </c>
      <c r="P457" t="str">
        <f t="shared" si="71"/>
        <v>No Return</v>
      </c>
      <c r="Q457" s="4">
        <f t="shared" si="72"/>
        <v>847.79</v>
      </c>
      <c r="R457">
        <f t="shared" si="73"/>
        <v>2025</v>
      </c>
      <c r="S457" s="4" t="str">
        <f t="shared" si="74"/>
        <v>August</v>
      </c>
      <c r="T457" s="17">
        <f t="shared" si="75"/>
        <v>0</v>
      </c>
      <c r="U457" s="17">
        <f t="shared" si="76"/>
        <v>49.87</v>
      </c>
      <c r="V457" s="16">
        <f t="shared" si="77"/>
        <v>0</v>
      </c>
      <c r="W457" s="16" t="str">
        <f t="shared" si="78"/>
        <v>XXL</v>
      </c>
      <c r="X457" s="16" t="str" cm="1">
        <f t="array" ref="X457">_xlfn.IFS(K457 &lt; 10, "Need to Restock", K457 &lt; 20, "Low Stock", K457 &lt; 30, "Stock OK", K457 &gt;= 30, "High Stock")</f>
        <v>Low Stock</v>
      </c>
      <c r="Y457" s="16" t="str" cm="1">
        <f t="array" ref="Y457">_xlfn.IFS(K457 &lt;= 15, "Fast Moving", K457 &lt;= 35, "Moderate Moving", K457 &gt; 35, "Slow Moving")</f>
        <v>Moderate Moving</v>
      </c>
      <c r="Z457" s="16" t="str" cm="1">
        <f t="array" ref="Z457">_xlfn.IFS(M457=5, "Highly Satisfied", M457&gt;=4, "Very Satisfied", M457&gt;=3, "Satisfied", M457&gt;=2, "Neutral", M457&lt;2, "Dissatisfied")</f>
        <v>Neutral</v>
      </c>
      <c r="AA457" s="16" t="str">
        <f t="shared" si="79"/>
        <v>Cheap Value</v>
      </c>
      <c r="AB457" s="16" t="str" cm="1">
        <f t="array" ref="AB457">_xlfn.IFS(OR(C457="Zara", C457="Mango"), "Luxury Brand", OR(C457="Gap", C457="Forever21"), "Budget Brand", TRUE, "Mid-Market")</f>
        <v>Luxury Brand</v>
      </c>
    </row>
    <row r="458" spans="1:28" x14ac:dyDescent="0.35">
      <c r="A458" t="s">
        <v>509</v>
      </c>
      <c r="B458" t="s">
        <v>28</v>
      </c>
      <c r="C458" t="s">
        <v>41</v>
      </c>
      <c r="D458" t="s">
        <v>32</v>
      </c>
      <c r="E458" t="s">
        <v>53</v>
      </c>
      <c r="F458" t="s">
        <v>54</v>
      </c>
      <c r="G458" s="4">
        <v>107.96</v>
      </c>
      <c r="H458">
        <v>52.9</v>
      </c>
      <c r="I458" s="3">
        <v>50.85</v>
      </c>
      <c r="J458" s="1">
        <v>45875</v>
      </c>
      <c r="K458">
        <v>2</v>
      </c>
      <c r="L458">
        <v>4.9000000000000004</v>
      </c>
      <c r="M458">
        <f t="shared" si="70"/>
        <v>4.9000000000000004</v>
      </c>
      <c r="N458" t="b">
        <v>0</v>
      </c>
      <c r="O458" t="s">
        <v>2229</v>
      </c>
      <c r="P458" t="str">
        <f t="shared" si="71"/>
        <v>No Return</v>
      </c>
      <c r="Q458" s="4">
        <f t="shared" si="72"/>
        <v>101.69832</v>
      </c>
      <c r="R458">
        <f t="shared" si="73"/>
        <v>2025</v>
      </c>
      <c r="S458" s="4" t="str">
        <f t="shared" si="74"/>
        <v>August</v>
      </c>
      <c r="T458" s="17">
        <f t="shared" si="75"/>
        <v>57.110839999999996</v>
      </c>
      <c r="U458" s="17">
        <f t="shared" si="76"/>
        <v>50.849159999999998</v>
      </c>
      <c r="V458" s="16">
        <f t="shared" si="77"/>
        <v>0</v>
      </c>
      <c r="W458" s="16" t="str">
        <f t="shared" si="78"/>
        <v>XS</v>
      </c>
      <c r="X458" s="16" t="str" cm="1">
        <f t="array" ref="X458">_xlfn.IFS(K458 &lt; 10, "Need to Restock", K458 &lt; 20, "Low Stock", K458 &lt; 30, "Stock OK", K458 &gt;= 30, "High Stock")</f>
        <v>Need to Restock</v>
      </c>
      <c r="Y458" s="16" t="str" cm="1">
        <f t="array" ref="Y458">_xlfn.IFS(K458 &lt;= 15, "Fast Moving", K458 &lt;= 35, "Moderate Moving", K458 &gt; 35, "Slow Moving")</f>
        <v>Fast Moving</v>
      </c>
      <c r="Z458" s="16" t="str" cm="1">
        <f t="array" ref="Z458">_xlfn.IFS(M458=5, "Highly Satisfied", M458&gt;=4, "Very Satisfied", M458&gt;=3, "Satisfied", M458&gt;=2, "Neutral", M458&lt;2, "Dissatisfied")</f>
        <v>Very Satisfied</v>
      </c>
      <c r="AA458" s="16" t="str">
        <f t="shared" si="79"/>
        <v>Cheap Value</v>
      </c>
      <c r="AB458" s="16" t="str" cm="1">
        <f t="array" ref="AB458">_xlfn.IFS(OR(C458="Zara", C458="Mango"), "Luxury Brand", OR(C458="Gap", C458="Forever21"), "Budget Brand", TRUE, "Mid-Market")</f>
        <v>Luxury Brand</v>
      </c>
    </row>
    <row r="459" spans="1:28" x14ac:dyDescent="0.35">
      <c r="A459" t="s">
        <v>510</v>
      </c>
      <c r="B459" t="s">
        <v>28</v>
      </c>
      <c r="C459" t="s">
        <v>41</v>
      </c>
      <c r="D459" t="s">
        <v>60</v>
      </c>
      <c r="E459" t="s">
        <v>56</v>
      </c>
      <c r="F459" t="s">
        <v>26</v>
      </c>
      <c r="G459" s="4">
        <v>138.35</v>
      </c>
      <c r="H459">
        <v>31.7</v>
      </c>
      <c r="I459" s="3">
        <v>94.49</v>
      </c>
      <c r="J459" s="1">
        <v>45875</v>
      </c>
      <c r="K459">
        <v>3</v>
      </c>
      <c r="L459">
        <v>2.5</v>
      </c>
      <c r="M459">
        <f t="shared" si="70"/>
        <v>2.5</v>
      </c>
      <c r="N459" t="b">
        <v>0</v>
      </c>
      <c r="O459" t="s">
        <v>2229</v>
      </c>
      <c r="P459" t="str">
        <f t="shared" si="71"/>
        <v>No Return</v>
      </c>
      <c r="Q459" s="4">
        <f t="shared" si="72"/>
        <v>283.47915</v>
      </c>
      <c r="R459">
        <f t="shared" si="73"/>
        <v>2025</v>
      </c>
      <c r="S459" s="4" t="str">
        <f t="shared" si="74"/>
        <v>August</v>
      </c>
      <c r="T459" s="17">
        <f t="shared" si="75"/>
        <v>43.856949999999998</v>
      </c>
      <c r="U459" s="17">
        <f t="shared" si="76"/>
        <v>94.493049999999997</v>
      </c>
      <c r="V459" s="16">
        <f t="shared" si="77"/>
        <v>0</v>
      </c>
      <c r="W459" s="16" t="str">
        <f t="shared" si="78"/>
        <v>M</v>
      </c>
      <c r="X459" s="16" t="str" cm="1">
        <f t="array" ref="X459">_xlfn.IFS(K459 &lt; 10, "Need to Restock", K459 &lt; 20, "Low Stock", K459 &lt; 30, "Stock OK", K459 &gt;= 30, "High Stock")</f>
        <v>Need to Restock</v>
      </c>
      <c r="Y459" s="16" t="str" cm="1">
        <f t="array" ref="Y459">_xlfn.IFS(K459 &lt;= 15, "Fast Moving", K459 &lt;= 35, "Moderate Moving", K459 &gt; 35, "Slow Moving")</f>
        <v>Fast Moving</v>
      </c>
      <c r="Z459" s="16" t="str" cm="1">
        <f t="array" ref="Z459">_xlfn.IFS(M459=5, "Highly Satisfied", M459&gt;=4, "Very Satisfied", M459&gt;=3, "Satisfied", M459&gt;=2, "Neutral", M459&lt;2, "Dissatisfied")</f>
        <v>Neutral</v>
      </c>
      <c r="AA459" s="16" t="str">
        <f t="shared" si="79"/>
        <v>High Value</v>
      </c>
      <c r="AB459" s="16" t="str" cm="1">
        <f t="array" ref="AB459">_xlfn.IFS(OR(C459="Zara", C459="Mango"), "Luxury Brand", OR(C459="Gap", C459="Forever21"), "Budget Brand", TRUE, "Mid-Market")</f>
        <v>Luxury Brand</v>
      </c>
    </row>
    <row r="460" spans="1:28" x14ac:dyDescent="0.35">
      <c r="A460" t="s">
        <v>511</v>
      </c>
      <c r="B460" t="s">
        <v>19</v>
      </c>
      <c r="C460" t="s">
        <v>59</v>
      </c>
      <c r="D460" t="s">
        <v>15</v>
      </c>
      <c r="E460" t="s">
        <v>53</v>
      </c>
      <c r="F460" t="s">
        <v>17</v>
      </c>
      <c r="G460" s="4">
        <v>32.01</v>
      </c>
      <c r="H460">
        <v>0</v>
      </c>
      <c r="I460" s="3">
        <v>32.01</v>
      </c>
      <c r="J460" s="1">
        <v>45786</v>
      </c>
      <c r="K460">
        <v>43</v>
      </c>
      <c r="L460">
        <v>3.4</v>
      </c>
      <c r="M460">
        <f t="shared" si="70"/>
        <v>3.4</v>
      </c>
      <c r="N460" t="b">
        <v>1</v>
      </c>
      <c r="O460" t="s">
        <v>123</v>
      </c>
      <c r="P460" t="str">
        <f t="shared" si="71"/>
        <v>Wrong Item</v>
      </c>
      <c r="Q460" s="4">
        <f t="shared" si="72"/>
        <v>1376.4299999999998</v>
      </c>
      <c r="R460">
        <f t="shared" si="73"/>
        <v>2025</v>
      </c>
      <c r="S460" s="4" t="str">
        <f t="shared" si="74"/>
        <v>May</v>
      </c>
      <c r="T460" s="17">
        <f t="shared" si="75"/>
        <v>0</v>
      </c>
      <c r="U460" s="17">
        <f t="shared" si="76"/>
        <v>32.01</v>
      </c>
      <c r="V460" s="16">
        <f t="shared" si="77"/>
        <v>1</v>
      </c>
      <c r="W460" s="16" t="str">
        <f t="shared" si="78"/>
        <v>XS</v>
      </c>
      <c r="X460" s="16" t="str" cm="1">
        <f t="array" ref="X460">_xlfn.IFS(K460 &lt; 10, "Need to Restock", K460 &lt; 20, "Low Stock", K460 &lt; 30, "Stock OK", K460 &gt;= 30, "High Stock")</f>
        <v>High Stock</v>
      </c>
      <c r="Y460" s="16" t="str" cm="1">
        <f t="array" ref="Y460">_xlfn.IFS(K460 &lt;= 15, "Fast Moving", K460 &lt;= 35, "Moderate Moving", K460 &gt; 35, "Slow Moving")</f>
        <v>Slow Moving</v>
      </c>
      <c r="Z460" s="16" t="str" cm="1">
        <f t="array" ref="Z460">_xlfn.IFS(M460=5, "Highly Satisfied", M460&gt;=4, "Very Satisfied", M460&gt;=3, "Satisfied", M460&gt;=2, "Neutral", M460&lt;2, "Dissatisfied")</f>
        <v>Satisfied</v>
      </c>
      <c r="AA460" s="16" t="str">
        <f t="shared" si="79"/>
        <v>Cheap Value</v>
      </c>
      <c r="AB460" s="16" t="str" cm="1">
        <f t="array" ref="AB460">_xlfn.IFS(OR(C460="Zara", C460="Mango"), "Luxury Brand", OR(C460="Gap", C460="Forever21"), "Budget Brand", TRUE, "Mid-Market")</f>
        <v>Budget Brand</v>
      </c>
    </row>
    <row r="461" spans="1:28" x14ac:dyDescent="0.35">
      <c r="A461" t="s">
        <v>512</v>
      </c>
      <c r="B461" t="s">
        <v>40</v>
      </c>
      <c r="C461" t="s">
        <v>46</v>
      </c>
      <c r="D461" t="s">
        <v>32</v>
      </c>
      <c r="E461" t="s">
        <v>53</v>
      </c>
      <c r="F461" t="s">
        <v>26</v>
      </c>
      <c r="G461" s="4">
        <v>129.08000000000001</v>
      </c>
      <c r="H461">
        <v>50.6</v>
      </c>
      <c r="I461" s="3">
        <v>63.77</v>
      </c>
      <c r="J461" s="1">
        <v>45875</v>
      </c>
      <c r="K461">
        <v>10</v>
      </c>
      <c r="L461">
        <v>4.4000000000000004</v>
      </c>
      <c r="M461">
        <f t="shared" si="70"/>
        <v>4.4000000000000004</v>
      </c>
      <c r="N461" t="b">
        <v>0</v>
      </c>
      <c r="O461" t="s">
        <v>2229</v>
      </c>
      <c r="P461" t="str">
        <f t="shared" si="71"/>
        <v>No Return</v>
      </c>
      <c r="Q461" s="4">
        <f t="shared" si="72"/>
        <v>637.65520000000004</v>
      </c>
      <c r="R461">
        <f t="shared" si="73"/>
        <v>2025</v>
      </c>
      <c r="S461" s="4" t="str">
        <f t="shared" si="74"/>
        <v>August</v>
      </c>
      <c r="T461" s="17">
        <f t="shared" si="75"/>
        <v>65.314480000000003</v>
      </c>
      <c r="U461" s="17">
        <f t="shared" si="76"/>
        <v>63.765520000000002</v>
      </c>
      <c r="V461" s="16">
        <f t="shared" si="77"/>
        <v>0</v>
      </c>
      <c r="W461" s="16" t="str">
        <f t="shared" si="78"/>
        <v>XS</v>
      </c>
      <c r="X461" s="16" t="str" cm="1">
        <f t="array" ref="X461">_xlfn.IFS(K461 &lt; 10, "Need to Restock", K461 &lt; 20, "Low Stock", K461 &lt; 30, "Stock OK", K461 &gt;= 30, "High Stock")</f>
        <v>Low Stock</v>
      </c>
      <c r="Y461" s="16" t="str" cm="1">
        <f t="array" ref="Y461">_xlfn.IFS(K461 &lt;= 15, "Fast Moving", K461 &lt;= 35, "Moderate Moving", K461 &gt; 35, "Slow Moving")</f>
        <v>Fast Moving</v>
      </c>
      <c r="Z461" s="16" t="str" cm="1">
        <f t="array" ref="Z461">_xlfn.IFS(M461=5, "Highly Satisfied", M461&gt;=4, "Very Satisfied", M461&gt;=3, "Satisfied", M461&gt;=2, "Neutral", M461&lt;2, "Dissatisfied")</f>
        <v>Very Satisfied</v>
      </c>
      <c r="AA461" s="16" t="str">
        <f t="shared" si="79"/>
        <v>Cheap Value</v>
      </c>
      <c r="AB461" s="16" t="str" cm="1">
        <f t="array" ref="AB461">_xlfn.IFS(OR(C461="Zara", C461="Mango"), "Luxury Brand", OR(C461="Gap", C461="Forever21"), "Budget Brand", TRUE, "Mid-Market")</f>
        <v>Mid-Market</v>
      </c>
    </row>
    <row r="462" spans="1:28" x14ac:dyDescent="0.35">
      <c r="A462" t="s">
        <v>513</v>
      </c>
      <c r="B462" t="s">
        <v>40</v>
      </c>
      <c r="C462" t="s">
        <v>30</v>
      </c>
      <c r="D462" t="s">
        <v>21</v>
      </c>
      <c r="E462" t="s">
        <v>56</v>
      </c>
      <c r="F462" t="s">
        <v>38</v>
      </c>
      <c r="G462" s="4">
        <v>68.569999999999993</v>
      </c>
      <c r="H462">
        <v>56.4</v>
      </c>
      <c r="I462" s="3">
        <v>29.9</v>
      </c>
      <c r="J462" s="1">
        <v>45875</v>
      </c>
      <c r="K462">
        <v>30</v>
      </c>
      <c r="L462">
        <v>1.8</v>
      </c>
      <c r="M462">
        <f t="shared" si="70"/>
        <v>1.8</v>
      </c>
      <c r="N462" t="b">
        <v>0</v>
      </c>
      <c r="O462" t="s">
        <v>2229</v>
      </c>
      <c r="P462" t="str">
        <f t="shared" si="71"/>
        <v>No Return</v>
      </c>
      <c r="Q462" s="4">
        <f t="shared" si="72"/>
        <v>896.89560000000006</v>
      </c>
      <c r="R462">
        <f t="shared" si="73"/>
        <v>2025</v>
      </c>
      <c r="S462" s="4" t="str">
        <f t="shared" si="74"/>
        <v>August</v>
      </c>
      <c r="T462" s="17">
        <f t="shared" si="75"/>
        <v>38.673479999999991</v>
      </c>
      <c r="U462" s="17">
        <f t="shared" si="76"/>
        <v>29.896520000000002</v>
      </c>
      <c r="V462" s="16">
        <f t="shared" si="77"/>
        <v>0</v>
      </c>
      <c r="W462" s="16" t="str">
        <f t="shared" si="78"/>
        <v>M</v>
      </c>
      <c r="X462" s="16" t="str" cm="1">
        <f t="array" ref="X462">_xlfn.IFS(K462 &lt; 10, "Need to Restock", K462 &lt; 20, "Low Stock", K462 &lt; 30, "Stock OK", K462 &gt;= 30, "High Stock")</f>
        <v>High Stock</v>
      </c>
      <c r="Y462" s="16" t="str" cm="1">
        <f t="array" ref="Y462">_xlfn.IFS(K462 &lt;= 15, "Fast Moving", K462 &lt;= 35, "Moderate Moving", K462 &gt; 35, "Slow Moving")</f>
        <v>Moderate Moving</v>
      </c>
      <c r="Z462" s="16" t="str" cm="1">
        <f t="array" ref="Z462">_xlfn.IFS(M462=5, "Highly Satisfied", M462&gt;=4, "Very Satisfied", M462&gt;=3, "Satisfied", M462&gt;=2, "Neutral", M462&lt;2, "Dissatisfied")</f>
        <v>Dissatisfied</v>
      </c>
      <c r="AA462" s="16" t="str">
        <f t="shared" si="79"/>
        <v>Cheap Value</v>
      </c>
      <c r="AB462" s="16" t="str" cm="1">
        <f t="array" ref="AB462">_xlfn.IFS(OR(C462="Zara", C462="Mango"), "Luxury Brand", OR(C462="Gap", C462="Forever21"), "Budget Brand", TRUE, "Mid-Market")</f>
        <v>Mid-Market</v>
      </c>
    </row>
    <row r="463" spans="1:28" x14ac:dyDescent="0.35">
      <c r="A463" t="s">
        <v>514</v>
      </c>
      <c r="B463" t="s">
        <v>25</v>
      </c>
      <c r="C463" t="s">
        <v>46</v>
      </c>
      <c r="D463" t="s">
        <v>21</v>
      </c>
      <c r="E463" t="s">
        <v>2229</v>
      </c>
      <c r="F463" t="s">
        <v>38</v>
      </c>
      <c r="G463" s="4">
        <v>46.46</v>
      </c>
      <c r="H463">
        <v>0</v>
      </c>
      <c r="I463" s="3">
        <v>46.46</v>
      </c>
      <c r="J463" s="1">
        <v>45875</v>
      </c>
      <c r="K463">
        <v>30</v>
      </c>
      <c r="L463" t="s">
        <v>2229</v>
      </c>
      <c r="M463">
        <f t="shared" si="70"/>
        <v>3</v>
      </c>
      <c r="N463" t="b">
        <v>0</v>
      </c>
      <c r="O463" t="s">
        <v>2229</v>
      </c>
      <c r="P463" t="str">
        <f t="shared" si="71"/>
        <v>No Return</v>
      </c>
      <c r="Q463" s="4">
        <f t="shared" si="72"/>
        <v>1393.8</v>
      </c>
      <c r="R463">
        <f t="shared" si="73"/>
        <v>2025</v>
      </c>
      <c r="S463" s="4" t="str">
        <f t="shared" si="74"/>
        <v>August</v>
      </c>
      <c r="T463" s="17">
        <f t="shared" si="75"/>
        <v>0</v>
      </c>
      <c r="U463" s="17">
        <f t="shared" si="76"/>
        <v>46.46</v>
      </c>
      <c r="V463" s="16">
        <f t="shared" si="77"/>
        <v>0</v>
      </c>
      <c r="W463" s="16" t="str">
        <f t="shared" si="78"/>
        <v>No Size</v>
      </c>
      <c r="X463" s="16" t="str" cm="1">
        <f t="array" ref="X463">_xlfn.IFS(K463 &lt; 10, "Need to Restock", K463 &lt; 20, "Low Stock", K463 &lt; 30, "Stock OK", K463 &gt;= 30, "High Stock")</f>
        <v>High Stock</v>
      </c>
      <c r="Y463" s="16" t="str" cm="1">
        <f t="array" ref="Y463">_xlfn.IFS(K463 &lt;= 15, "Fast Moving", K463 &lt;= 35, "Moderate Moving", K463 &gt; 35, "Slow Moving")</f>
        <v>Moderate Moving</v>
      </c>
      <c r="Z463" s="16" t="str" cm="1">
        <f t="array" ref="Z463">_xlfn.IFS(M463=5, "Highly Satisfied", M463&gt;=4, "Very Satisfied", M463&gt;=3, "Satisfied", M463&gt;=2, "Neutral", M463&lt;2, "Dissatisfied")</f>
        <v>Satisfied</v>
      </c>
      <c r="AA463" s="16" t="str">
        <f t="shared" si="79"/>
        <v>Cheap Value</v>
      </c>
      <c r="AB463" s="16" t="str" cm="1">
        <f t="array" ref="AB463">_xlfn.IFS(OR(C463="Zara", C463="Mango"), "Luxury Brand", OR(C463="Gap", C463="Forever21"), "Budget Brand", TRUE, "Mid-Market")</f>
        <v>Mid-Market</v>
      </c>
    </row>
    <row r="464" spans="1:28" x14ac:dyDescent="0.35">
      <c r="A464" t="s">
        <v>515</v>
      </c>
      <c r="B464" t="s">
        <v>13</v>
      </c>
      <c r="C464" t="s">
        <v>30</v>
      </c>
      <c r="D464" t="s">
        <v>32</v>
      </c>
      <c r="E464" t="s">
        <v>47</v>
      </c>
      <c r="F464" t="s">
        <v>33</v>
      </c>
      <c r="G464" s="4">
        <v>124.68</v>
      </c>
      <c r="H464">
        <v>58.2</v>
      </c>
      <c r="I464" s="3">
        <v>52.12</v>
      </c>
      <c r="J464" s="1">
        <v>45875</v>
      </c>
      <c r="K464">
        <v>44</v>
      </c>
      <c r="L464">
        <v>3.2</v>
      </c>
      <c r="M464">
        <f t="shared" si="70"/>
        <v>3.2</v>
      </c>
      <c r="N464" t="b">
        <v>0</v>
      </c>
      <c r="O464" t="s">
        <v>2229</v>
      </c>
      <c r="P464" t="str">
        <f t="shared" si="71"/>
        <v>No Return</v>
      </c>
      <c r="Q464" s="4">
        <f t="shared" si="72"/>
        <v>2293.1145599999995</v>
      </c>
      <c r="R464">
        <f t="shared" si="73"/>
        <v>2025</v>
      </c>
      <c r="S464" s="4" t="str">
        <f t="shared" si="74"/>
        <v>August</v>
      </c>
      <c r="T464" s="17">
        <f t="shared" si="75"/>
        <v>72.563760000000016</v>
      </c>
      <c r="U464" s="17">
        <f t="shared" si="76"/>
        <v>52.116239999999991</v>
      </c>
      <c r="V464" s="16">
        <f t="shared" si="77"/>
        <v>0</v>
      </c>
      <c r="W464" s="16" t="str">
        <f t="shared" si="78"/>
        <v>XXL</v>
      </c>
      <c r="X464" s="16" t="str" cm="1">
        <f t="array" ref="X464">_xlfn.IFS(K464 &lt; 10, "Need to Restock", K464 &lt; 20, "Low Stock", K464 &lt; 30, "Stock OK", K464 &gt;= 30, "High Stock")</f>
        <v>High Stock</v>
      </c>
      <c r="Y464" s="16" t="str" cm="1">
        <f t="array" ref="Y464">_xlfn.IFS(K464 &lt;= 15, "Fast Moving", K464 &lt;= 35, "Moderate Moving", K464 &gt; 35, "Slow Moving")</f>
        <v>Slow Moving</v>
      </c>
      <c r="Z464" s="16" t="str" cm="1">
        <f t="array" ref="Z464">_xlfn.IFS(M464=5, "Highly Satisfied", M464&gt;=4, "Very Satisfied", M464&gt;=3, "Satisfied", M464&gt;=2, "Neutral", M464&lt;2, "Dissatisfied")</f>
        <v>Satisfied</v>
      </c>
      <c r="AA464" s="16" t="str">
        <f t="shared" si="79"/>
        <v>Cheap Value</v>
      </c>
      <c r="AB464" s="16" t="str" cm="1">
        <f t="array" ref="AB464">_xlfn.IFS(OR(C464="Zara", C464="Mango"), "Luxury Brand", OR(C464="Gap", C464="Forever21"), "Budget Brand", TRUE, "Mid-Market")</f>
        <v>Mid-Market</v>
      </c>
    </row>
    <row r="465" spans="1:28" x14ac:dyDescent="0.35">
      <c r="A465" t="s">
        <v>516</v>
      </c>
      <c r="B465" t="s">
        <v>36</v>
      </c>
      <c r="C465" t="s">
        <v>46</v>
      </c>
      <c r="D465" t="s">
        <v>15</v>
      </c>
      <c r="E465" t="s">
        <v>16</v>
      </c>
      <c r="F465" t="s">
        <v>17</v>
      </c>
      <c r="G465" s="4">
        <v>36.85</v>
      </c>
      <c r="H465">
        <v>0</v>
      </c>
      <c r="I465" s="3">
        <v>36.85</v>
      </c>
      <c r="J465" s="1">
        <v>45841</v>
      </c>
      <c r="K465">
        <v>0</v>
      </c>
      <c r="L465">
        <v>4.4000000000000004</v>
      </c>
      <c r="M465">
        <f t="shared" si="70"/>
        <v>4.4000000000000004</v>
      </c>
      <c r="N465" t="b">
        <v>0</v>
      </c>
      <c r="O465" t="s">
        <v>2229</v>
      </c>
      <c r="P465" t="str">
        <f t="shared" si="71"/>
        <v>No Return</v>
      </c>
      <c r="Q465" s="4">
        <f t="shared" si="72"/>
        <v>0</v>
      </c>
      <c r="R465">
        <f t="shared" si="73"/>
        <v>2025</v>
      </c>
      <c r="S465" s="4" t="str">
        <f t="shared" si="74"/>
        <v>July</v>
      </c>
      <c r="T465" s="17">
        <f t="shared" si="75"/>
        <v>0</v>
      </c>
      <c r="U465" s="17">
        <f t="shared" si="76"/>
        <v>36.85</v>
      </c>
      <c r="V465" s="16">
        <f t="shared" si="77"/>
        <v>0</v>
      </c>
      <c r="W465" s="16" t="str">
        <f t="shared" si="78"/>
        <v>XL</v>
      </c>
      <c r="X465" s="16" t="str" cm="1">
        <f t="array" ref="X465">_xlfn.IFS(K465 &lt; 10, "Need to Restock", K465 &lt; 20, "Low Stock", K465 &lt; 30, "Stock OK", K465 &gt;= 30, "High Stock")</f>
        <v>Need to Restock</v>
      </c>
      <c r="Y465" s="16" t="str" cm="1">
        <f t="array" ref="Y465">_xlfn.IFS(K465 &lt;= 15, "Fast Moving", K465 &lt;= 35, "Moderate Moving", K465 &gt; 35, "Slow Moving")</f>
        <v>Fast Moving</v>
      </c>
      <c r="Z465" s="16" t="str" cm="1">
        <f t="array" ref="Z465">_xlfn.IFS(M465=5, "Highly Satisfied", M465&gt;=4, "Very Satisfied", M465&gt;=3, "Satisfied", M465&gt;=2, "Neutral", M465&lt;2, "Dissatisfied")</f>
        <v>Very Satisfied</v>
      </c>
      <c r="AA465" s="16" t="str">
        <f t="shared" si="79"/>
        <v>Cheap Value</v>
      </c>
      <c r="AB465" s="16" t="str" cm="1">
        <f t="array" ref="AB465">_xlfn.IFS(OR(C465="Zara", C465="Mango"), "Luxury Brand", OR(C465="Gap", C465="Forever21"), "Budget Brand", TRUE, "Mid-Market")</f>
        <v>Mid-Market</v>
      </c>
    </row>
    <row r="466" spans="1:28" x14ac:dyDescent="0.35">
      <c r="A466" t="s">
        <v>517</v>
      </c>
      <c r="B466" t="s">
        <v>13</v>
      </c>
      <c r="C466" t="s">
        <v>51</v>
      </c>
      <c r="D466" t="s">
        <v>21</v>
      </c>
      <c r="E466" t="s">
        <v>53</v>
      </c>
      <c r="F466" t="s">
        <v>26</v>
      </c>
      <c r="G466" s="4">
        <v>229.63</v>
      </c>
      <c r="H466">
        <v>0.3</v>
      </c>
      <c r="I466" s="3">
        <v>228.94</v>
      </c>
      <c r="J466" s="1">
        <v>45875</v>
      </c>
      <c r="K466">
        <v>30</v>
      </c>
      <c r="L466">
        <v>3.4</v>
      </c>
      <c r="M466">
        <f t="shared" si="70"/>
        <v>3.4</v>
      </c>
      <c r="N466" t="b">
        <v>0</v>
      </c>
      <c r="O466" t="s">
        <v>2229</v>
      </c>
      <c r="P466" t="str">
        <f t="shared" si="71"/>
        <v>No Return</v>
      </c>
      <c r="Q466" s="4">
        <f t="shared" si="72"/>
        <v>6868.2332999999999</v>
      </c>
      <c r="R466">
        <f t="shared" si="73"/>
        <v>2025</v>
      </c>
      <c r="S466" s="4" t="str">
        <f t="shared" si="74"/>
        <v>August</v>
      </c>
      <c r="T466" s="17">
        <f t="shared" si="75"/>
        <v>0.68889</v>
      </c>
      <c r="U466" s="17">
        <f t="shared" si="76"/>
        <v>228.94111000000001</v>
      </c>
      <c r="V466" s="16">
        <f t="shared" si="77"/>
        <v>0</v>
      </c>
      <c r="W466" s="16" t="str">
        <f t="shared" si="78"/>
        <v>XS</v>
      </c>
      <c r="X466" s="16" t="str" cm="1">
        <f t="array" ref="X466">_xlfn.IFS(K466 &lt; 10, "Need to Restock", K466 &lt; 20, "Low Stock", K466 &lt; 30, "Stock OK", K466 &gt;= 30, "High Stock")</f>
        <v>High Stock</v>
      </c>
      <c r="Y466" s="16" t="str" cm="1">
        <f t="array" ref="Y466">_xlfn.IFS(K466 &lt;= 15, "Fast Moving", K466 &lt;= 35, "Moderate Moving", K466 &gt; 35, "Slow Moving")</f>
        <v>Moderate Moving</v>
      </c>
      <c r="Z466" s="16" t="str" cm="1">
        <f t="array" ref="Z466">_xlfn.IFS(M466=5, "Highly Satisfied", M466&gt;=4, "Very Satisfied", M466&gt;=3, "Satisfied", M466&gt;=2, "Neutral", M466&lt;2, "Dissatisfied")</f>
        <v>Satisfied</v>
      </c>
      <c r="AA466" s="16" t="str">
        <f t="shared" si="79"/>
        <v>High Value</v>
      </c>
      <c r="AB466" s="16" t="str" cm="1">
        <f t="array" ref="AB466">_xlfn.IFS(OR(C466="Zara", C466="Mango"), "Luxury Brand", OR(C466="Gap", C466="Forever21"), "Budget Brand", TRUE, "Mid-Market")</f>
        <v>Mid-Market</v>
      </c>
    </row>
    <row r="467" spans="1:28" x14ac:dyDescent="0.35">
      <c r="A467" t="s">
        <v>518</v>
      </c>
      <c r="B467" t="s">
        <v>19</v>
      </c>
      <c r="C467" t="s">
        <v>51</v>
      </c>
      <c r="D467" t="s">
        <v>15</v>
      </c>
      <c r="E467" t="s">
        <v>37</v>
      </c>
      <c r="F467" t="s">
        <v>62</v>
      </c>
      <c r="G467" s="4">
        <v>74.09</v>
      </c>
      <c r="H467">
        <v>0</v>
      </c>
      <c r="I467" s="3">
        <v>74.09</v>
      </c>
      <c r="J467" s="1">
        <v>45542</v>
      </c>
      <c r="K467">
        <v>35</v>
      </c>
      <c r="L467">
        <v>3.4</v>
      </c>
      <c r="M467">
        <f t="shared" si="70"/>
        <v>3.4</v>
      </c>
      <c r="N467" t="b">
        <v>0</v>
      </c>
      <c r="O467" t="s">
        <v>2229</v>
      </c>
      <c r="P467" t="str">
        <f t="shared" si="71"/>
        <v>No Return</v>
      </c>
      <c r="Q467" s="4">
        <f t="shared" si="72"/>
        <v>2593.15</v>
      </c>
      <c r="R467">
        <f t="shared" si="73"/>
        <v>2024</v>
      </c>
      <c r="S467" s="4" t="str">
        <f t="shared" si="74"/>
        <v>September</v>
      </c>
      <c r="T467" s="17">
        <f t="shared" si="75"/>
        <v>0</v>
      </c>
      <c r="U467" s="17">
        <f t="shared" si="76"/>
        <v>74.09</v>
      </c>
      <c r="V467" s="16">
        <f t="shared" si="77"/>
        <v>0</v>
      </c>
      <c r="W467" s="16" t="str">
        <f t="shared" si="78"/>
        <v>S</v>
      </c>
      <c r="X467" s="16" t="str" cm="1">
        <f t="array" ref="X467">_xlfn.IFS(K467 &lt; 10, "Need to Restock", K467 &lt; 20, "Low Stock", K467 &lt; 30, "Stock OK", K467 &gt;= 30, "High Stock")</f>
        <v>High Stock</v>
      </c>
      <c r="Y467" s="16" t="str" cm="1">
        <f t="array" ref="Y467">_xlfn.IFS(K467 &lt;= 15, "Fast Moving", K467 &lt;= 35, "Moderate Moving", K467 &gt; 35, "Slow Moving")</f>
        <v>Moderate Moving</v>
      </c>
      <c r="Z467" s="16" t="str" cm="1">
        <f t="array" ref="Z467">_xlfn.IFS(M467=5, "Highly Satisfied", M467&gt;=4, "Very Satisfied", M467&gt;=3, "Satisfied", M467&gt;=2, "Neutral", M467&lt;2, "Dissatisfied")</f>
        <v>Satisfied</v>
      </c>
      <c r="AA467" s="16" t="str">
        <f t="shared" si="79"/>
        <v>Cheap Value</v>
      </c>
      <c r="AB467" s="16" t="str" cm="1">
        <f t="array" ref="AB467">_xlfn.IFS(OR(C467="Zara", C467="Mango"), "Luxury Brand", OR(C467="Gap", C467="Forever21"), "Budget Brand", TRUE, "Mid-Market")</f>
        <v>Mid-Market</v>
      </c>
    </row>
    <row r="468" spans="1:28" x14ac:dyDescent="0.35">
      <c r="A468" t="s">
        <v>519</v>
      </c>
      <c r="B468" t="s">
        <v>36</v>
      </c>
      <c r="C468" t="s">
        <v>30</v>
      </c>
      <c r="D468" t="s">
        <v>15</v>
      </c>
      <c r="E468" t="s">
        <v>53</v>
      </c>
      <c r="F468" t="s">
        <v>68</v>
      </c>
      <c r="G468" s="4">
        <v>27.22</v>
      </c>
      <c r="H468">
        <v>0</v>
      </c>
      <c r="I468" s="3">
        <v>27.22</v>
      </c>
      <c r="J468" s="1">
        <v>45544</v>
      </c>
      <c r="K468">
        <v>14</v>
      </c>
      <c r="L468">
        <v>2.4</v>
      </c>
      <c r="M468">
        <f t="shared" si="70"/>
        <v>2.4</v>
      </c>
      <c r="N468" t="b">
        <v>0</v>
      </c>
      <c r="O468" t="s">
        <v>2229</v>
      </c>
      <c r="P468" t="str">
        <f t="shared" si="71"/>
        <v>No Return</v>
      </c>
      <c r="Q468" s="4">
        <f t="shared" si="72"/>
        <v>381.08</v>
      </c>
      <c r="R468">
        <f t="shared" si="73"/>
        <v>2024</v>
      </c>
      <c r="S468" s="4" t="str">
        <f t="shared" si="74"/>
        <v>September</v>
      </c>
      <c r="T468" s="17">
        <f t="shared" si="75"/>
        <v>0</v>
      </c>
      <c r="U468" s="17">
        <f t="shared" si="76"/>
        <v>27.22</v>
      </c>
      <c r="V468" s="16">
        <f t="shared" si="77"/>
        <v>0</v>
      </c>
      <c r="W468" s="16" t="str">
        <f t="shared" si="78"/>
        <v>XS</v>
      </c>
      <c r="X468" s="16" t="str" cm="1">
        <f t="array" ref="X468">_xlfn.IFS(K468 &lt; 10, "Need to Restock", K468 &lt; 20, "Low Stock", K468 &lt; 30, "Stock OK", K468 &gt;= 30, "High Stock")</f>
        <v>Low Stock</v>
      </c>
      <c r="Y468" s="16" t="str" cm="1">
        <f t="array" ref="Y468">_xlfn.IFS(K468 &lt;= 15, "Fast Moving", K468 &lt;= 35, "Moderate Moving", K468 &gt; 35, "Slow Moving")</f>
        <v>Fast Moving</v>
      </c>
      <c r="Z468" s="16" t="str" cm="1">
        <f t="array" ref="Z468">_xlfn.IFS(M468=5, "Highly Satisfied", M468&gt;=4, "Very Satisfied", M468&gt;=3, "Satisfied", M468&gt;=2, "Neutral", M468&lt;2, "Dissatisfied")</f>
        <v>Neutral</v>
      </c>
      <c r="AA468" s="16" t="str">
        <f t="shared" si="79"/>
        <v>Cheap Value</v>
      </c>
      <c r="AB468" s="16" t="str" cm="1">
        <f t="array" ref="AB468">_xlfn.IFS(OR(C468="Zara", C468="Mango"), "Luxury Brand", OR(C468="Gap", C468="Forever21"), "Budget Brand", TRUE, "Mid-Market")</f>
        <v>Mid-Market</v>
      </c>
    </row>
    <row r="469" spans="1:28" x14ac:dyDescent="0.35">
      <c r="A469" t="s">
        <v>520</v>
      </c>
      <c r="B469" t="s">
        <v>19</v>
      </c>
      <c r="C469" t="s">
        <v>51</v>
      </c>
      <c r="D469" t="s">
        <v>15</v>
      </c>
      <c r="E469" t="s">
        <v>22</v>
      </c>
      <c r="F469" t="s">
        <v>64</v>
      </c>
      <c r="G469" s="4">
        <v>32.64</v>
      </c>
      <c r="H469">
        <v>1.4</v>
      </c>
      <c r="I469" s="3">
        <v>32.18</v>
      </c>
      <c r="J469" s="1">
        <v>45783</v>
      </c>
      <c r="K469">
        <v>29</v>
      </c>
      <c r="L469">
        <v>1.5</v>
      </c>
      <c r="M469">
        <f t="shared" si="70"/>
        <v>1.5</v>
      </c>
      <c r="N469" t="b">
        <v>1</v>
      </c>
      <c r="O469" t="s">
        <v>113</v>
      </c>
      <c r="P469" t="str">
        <f t="shared" si="71"/>
        <v>Changed Mind</v>
      </c>
      <c r="Q469" s="4">
        <f t="shared" si="72"/>
        <v>933.30815999999993</v>
      </c>
      <c r="R469">
        <f t="shared" si="73"/>
        <v>2025</v>
      </c>
      <c r="S469" s="4" t="str">
        <f t="shared" si="74"/>
        <v>May</v>
      </c>
      <c r="T469" s="17">
        <f t="shared" si="75"/>
        <v>0.45695999999999998</v>
      </c>
      <c r="U469" s="17">
        <f t="shared" si="76"/>
        <v>32.183039999999998</v>
      </c>
      <c r="V469" s="16">
        <f t="shared" si="77"/>
        <v>1</v>
      </c>
      <c r="W469" s="16" t="str">
        <f t="shared" si="78"/>
        <v>L</v>
      </c>
      <c r="X469" s="16" t="str" cm="1">
        <f t="array" ref="X469">_xlfn.IFS(K469 &lt; 10, "Need to Restock", K469 &lt; 20, "Low Stock", K469 &lt; 30, "Stock OK", K469 &gt;= 30, "High Stock")</f>
        <v>Stock OK</v>
      </c>
      <c r="Y469" s="16" t="str" cm="1">
        <f t="array" ref="Y469">_xlfn.IFS(K469 &lt;= 15, "Fast Moving", K469 &lt;= 35, "Moderate Moving", K469 &gt; 35, "Slow Moving")</f>
        <v>Moderate Moving</v>
      </c>
      <c r="Z469" s="16" t="str" cm="1">
        <f t="array" ref="Z469">_xlfn.IFS(M469=5, "Highly Satisfied", M469&gt;=4, "Very Satisfied", M469&gt;=3, "Satisfied", M469&gt;=2, "Neutral", M469&lt;2, "Dissatisfied")</f>
        <v>Dissatisfied</v>
      </c>
      <c r="AA469" s="16" t="str">
        <f t="shared" si="79"/>
        <v>Cheap Value</v>
      </c>
      <c r="AB469" s="16" t="str" cm="1">
        <f t="array" ref="AB469">_xlfn.IFS(OR(C469="Zara", C469="Mango"), "Luxury Brand", OR(C469="Gap", C469="Forever21"), "Budget Brand", TRUE, "Mid-Market")</f>
        <v>Mid-Market</v>
      </c>
    </row>
    <row r="470" spans="1:28" x14ac:dyDescent="0.35">
      <c r="A470" t="s">
        <v>521</v>
      </c>
      <c r="B470" t="s">
        <v>25</v>
      </c>
      <c r="C470" t="s">
        <v>14</v>
      </c>
      <c r="D470" t="s">
        <v>60</v>
      </c>
      <c r="E470" t="s">
        <v>2229</v>
      </c>
      <c r="F470" t="s">
        <v>64</v>
      </c>
      <c r="G470" s="4">
        <v>30.25</v>
      </c>
      <c r="H470">
        <v>11.8</v>
      </c>
      <c r="I470" s="3">
        <v>26.68</v>
      </c>
      <c r="J470" s="1">
        <v>45875</v>
      </c>
      <c r="K470">
        <v>30</v>
      </c>
      <c r="L470">
        <v>3.4</v>
      </c>
      <c r="M470">
        <f t="shared" si="70"/>
        <v>3.4</v>
      </c>
      <c r="N470" t="b">
        <v>0</v>
      </c>
      <c r="O470" t="s">
        <v>2229</v>
      </c>
      <c r="P470" t="str">
        <f t="shared" si="71"/>
        <v>No Return</v>
      </c>
      <c r="Q470" s="4">
        <f t="shared" si="72"/>
        <v>800.41499999999996</v>
      </c>
      <c r="R470">
        <f t="shared" si="73"/>
        <v>2025</v>
      </c>
      <c r="S470" s="4" t="str">
        <f t="shared" si="74"/>
        <v>August</v>
      </c>
      <c r="T470" s="17">
        <f t="shared" si="75"/>
        <v>3.5695000000000001</v>
      </c>
      <c r="U470" s="17">
        <f t="shared" si="76"/>
        <v>26.680499999999999</v>
      </c>
      <c r="V470" s="16">
        <f t="shared" si="77"/>
        <v>0</v>
      </c>
      <c r="W470" s="16" t="str">
        <f t="shared" si="78"/>
        <v>No Size</v>
      </c>
      <c r="X470" s="16" t="str" cm="1">
        <f t="array" ref="X470">_xlfn.IFS(K470 &lt; 10, "Need to Restock", K470 &lt; 20, "Low Stock", K470 &lt; 30, "Stock OK", K470 &gt;= 30, "High Stock")</f>
        <v>High Stock</v>
      </c>
      <c r="Y470" s="16" t="str" cm="1">
        <f t="array" ref="Y470">_xlfn.IFS(K470 &lt;= 15, "Fast Moving", K470 &lt;= 35, "Moderate Moving", K470 &gt; 35, "Slow Moving")</f>
        <v>Moderate Moving</v>
      </c>
      <c r="Z470" s="16" t="str" cm="1">
        <f t="array" ref="Z470">_xlfn.IFS(M470=5, "Highly Satisfied", M470&gt;=4, "Very Satisfied", M470&gt;=3, "Satisfied", M470&gt;=2, "Neutral", M470&lt;2, "Dissatisfied")</f>
        <v>Satisfied</v>
      </c>
      <c r="AA470" s="16" t="str">
        <f t="shared" si="79"/>
        <v>Cheap Value</v>
      </c>
      <c r="AB470" s="16" t="str" cm="1">
        <f t="array" ref="AB470">_xlfn.IFS(OR(C470="Zara", C470="Mango"), "Luxury Brand", OR(C470="Gap", C470="Forever21"), "Budget Brand", TRUE, "Mid-Market")</f>
        <v>Luxury Brand</v>
      </c>
    </row>
    <row r="471" spans="1:28" x14ac:dyDescent="0.35">
      <c r="A471" t="s">
        <v>522</v>
      </c>
      <c r="B471" t="s">
        <v>13</v>
      </c>
      <c r="C471" t="s">
        <v>20</v>
      </c>
      <c r="D471" t="s">
        <v>60</v>
      </c>
      <c r="E471" t="s">
        <v>37</v>
      </c>
      <c r="F471" t="s">
        <v>68</v>
      </c>
      <c r="G471" s="4">
        <v>180.57</v>
      </c>
      <c r="H471">
        <v>0</v>
      </c>
      <c r="I471" s="3">
        <v>180.57</v>
      </c>
      <c r="J471" s="1">
        <v>45875</v>
      </c>
      <c r="K471">
        <v>28</v>
      </c>
      <c r="L471" t="s">
        <v>2229</v>
      </c>
      <c r="M471">
        <f t="shared" si="70"/>
        <v>3</v>
      </c>
      <c r="N471" t="b">
        <v>0</v>
      </c>
      <c r="O471" t="s">
        <v>2229</v>
      </c>
      <c r="P471" t="str">
        <f t="shared" si="71"/>
        <v>No Return</v>
      </c>
      <c r="Q471" s="4">
        <f t="shared" si="72"/>
        <v>5055.96</v>
      </c>
      <c r="R471">
        <f t="shared" si="73"/>
        <v>2025</v>
      </c>
      <c r="S471" s="4" t="str">
        <f t="shared" si="74"/>
        <v>August</v>
      </c>
      <c r="T471" s="17">
        <f t="shared" si="75"/>
        <v>0</v>
      </c>
      <c r="U471" s="17">
        <f t="shared" si="76"/>
        <v>180.57</v>
      </c>
      <c r="V471" s="16">
        <f t="shared" si="77"/>
        <v>0</v>
      </c>
      <c r="W471" s="16" t="str">
        <f t="shared" si="78"/>
        <v>S</v>
      </c>
      <c r="X471" s="16" t="str" cm="1">
        <f t="array" ref="X471">_xlfn.IFS(K471 &lt; 10, "Need to Restock", K471 &lt; 20, "Low Stock", K471 &lt; 30, "Stock OK", K471 &gt;= 30, "High Stock")</f>
        <v>Stock OK</v>
      </c>
      <c r="Y471" s="16" t="str" cm="1">
        <f t="array" ref="Y471">_xlfn.IFS(K471 &lt;= 15, "Fast Moving", K471 &lt;= 35, "Moderate Moving", K471 &gt; 35, "Slow Moving")</f>
        <v>Moderate Moving</v>
      </c>
      <c r="Z471" s="16" t="str" cm="1">
        <f t="array" ref="Z471">_xlfn.IFS(M471=5, "Highly Satisfied", M471&gt;=4, "Very Satisfied", M471&gt;=3, "Satisfied", M471&gt;=2, "Neutral", M471&lt;2, "Dissatisfied")</f>
        <v>Satisfied</v>
      </c>
      <c r="AA471" s="16" t="str">
        <f t="shared" si="79"/>
        <v>High Value</v>
      </c>
      <c r="AB471" s="16" t="str" cm="1">
        <f t="array" ref="AB471">_xlfn.IFS(OR(C471="Zara", C471="Mango"), "Luxury Brand", OR(C471="Gap", C471="Forever21"), "Budget Brand", TRUE, "Mid-Market")</f>
        <v>Mid-Market</v>
      </c>
    </row>
    <row r="472" spans="1:28" x14ac:dyDescent="0.35">
      <c r="A472" t="s">
        <v>523</v>
      </c>
      <c r="B472" t="s">
        <v>36</v>
      </c>
      <c r="C472" t="s">
        <v>20</v>
      </c>
      <c r="D472" t="s">
        <v>60</v>
      </c>
      <c r="E472" t="s">
        <v>53</v>
      </c>
      <c r="F472" t="s">
        <v>33</v>
      </c>
      <c r="G472" s="4">
        <v>96.55</v>
      </c>
      <c r="H472">
        <v>0</v>
      </c>
      <c r="I472" s="3">
        <v>96.55</v>
      </c>
      <c r="J472" s="1">
        <v>45875</v>
      </c>
      <c r="K472">
        <v>17</v>
      </c>
      <c r="L472">
        <v>4.4000000000000004</v>
      </c>
      <c r="M472">
        <f t="shared" si="70"/>
        <v>4.4000000000000004</v>
      </c>
      <c r="N472" t="b">
        <v>0</v>
      </c>
      <c r="O472" t="s">
        <v>2229</v>
      </c>
      <c r="P472" t="str">
        <f t="shared" si="71"/>
        <v>No Return</v>
      </c>
      <c r="Q472" s="4">
        <f t="shared" si="72"/>
        <v>1641.35</v>
      </c>
      <c r="R472">
        <f t="shared" si="73"/>
        <v>2025</v>
      </c>
      <c r="S472" s="4" t="str">
        <f t="shared" si="74"/>
        <v>August</v>
      </c>
      <c r="T472" s="17">
        <f t="shared" si="75"/>
        <v>0</v>
      </c>
      <c r="U472" s="17">
        <f t="shared" si="76"/>
        <v>96.55</v>
      </c>
      <c r="V472" s="16">
        <f t="shared" si="77"/>
        <v>0</v>
      </c>
      <c r="W472" s="16" t="str">
        <f t="shared" si="78"/>
        <v>XS</v>
      </c>
      <c r="X472" s="16" t="str" cm="1">
        <f t="array" ref="X472">_xlfn.IFS(K472 &lt; 10, "Need to Restock", K472 &lt; 20, "Low Stock", K472 &lt; 30, "Stock OK", K472 &gt;= 30, "High Stock")</f>
        <v>Low Stock</v>
      </c>
      <c r="Y472" s="16" t="str" cm="1">
        <f t="array" ref="Y472">_xlfn.IFS(K472 &lt;= 15, "Fast Moving", K472 &lt;= 35, "Moderate Moving", K472 &gt; 35, "Slow Moving")</f>
        <v>Moderate Moving</v>
      </c>
      <c r="Z472" s="16" t="str" cm="1">
        <f t="array" ref="Z472">_xlfn.IFS(M472=5, "Highly Satisfied", M472&gt;=4, "Very Satisfied", M472&gt;=3, "Satisfied", M472&gt;=2, "Neutral", M472&lt;2, "Dissatisfied")</f>
        <v>Very Satisfied</v>
      </c>
      <c r="AA472" s="16" t="str">
        <f t="shared" si="79"/>
        <v>High Value</v>
      </c>
      <c r="AB472" s="16" t="str" cm="1">
        <f t="array" ref="AB472">_xlfn.IFS(OR(C472="Zara", C472="Mango"), "Luxury Brand", OR(C472="Gap", C472="Forever21"), "Budget Brand", TRUE, "Mid-Market")</f>
        <v>Mid-Market</v>
      </c>
    </row>
    <row r="473" spans="1:28" x14ac:dyDescent="0.35">
      <c r="A473" t="s">
        <v>524</v>
      </c>
      <c r="B473" t="s">
        <v>36</v>
      </c>
      <c r="C473" t="s">
        <v>51</v>
      </c>
      <c r="D473" t="s">
        <v>32</v>
      </c>
      <c r="E473" t="s">
        <v>2229</v>
      </c>
      <c r="F473" t="s">
        <v>23</v>
      </c>
      <c r="G473" s="4">
        <v>68.53</v>
      </c>
      <c r="H473">
        <v>54.3</v>
      </c>
      <c r="I473" s="3">
        <v>31.32</v>
      </c>
      <c r="J473" s="1">
        <v>45875</v>
      </c>
      <c r="K473">
        <v>38</v>
      </c>
      <c r="L473">
        <v>2.9</v>
      </c>
      <c r="M473">
        <f t="shared" si="70"/>
        <v>2.9</v>
      </c>
      <c r="N473" t="b">
        <v>0</v>
      </c>
      <c r="O473" t="s">
        <v>2229</v>
      </c>
      <c r="P473" t="str">
        <f t="shared" si="71"/>
        <v>No Return</v>
      </c>
      <c r="Q473" s="4">
        <f t="shared" si="72"/>
        <v>1190.0919800000001</v>
      </c>
      <c r="R473">
        <f t="shared" si="73"/>
        <v>2025</v>
      </c>
      <c r="S473" s="4" t="str">
        <f t="shared" si="74"/>
        <v>August</v>
      </c>
      <c r="T473" s="17">
        <f t="shared" si="75"/>
        <v>37.211789999999993</v>
      </c>
      <c r="U473" s="17">
        <f t="shared" si="76"/>
        <v>31.318210000000004</v>
      </c>
      <c r="V473" s="16">
        <f t="shared" si="77"/>
        <v>0</v>
      </c>
      <c r="W473" s="16" t="str">
        <f t="shared" si="78"/>
        <v>No Size</v>
      </c>
      <c r="X473" s="16" t="str" cm="1">
        <f t="array" ref="X473">_xlfn.IFS(K473 &lt; 10, "Need to Restock", K473 &lt; 20, "Low Stock", K473 &lt; 30, "Stock OK", K473 &gt;= 30, "High Stock")</f>
        <v>High Stock</v>
      </c>
      <c r="Y473" s="16" t="str" cm="1">
        <f t="array" ref="Y473">_xlfn.IFS(K473 &lt;= 15, "Fast Moving", K473 &lt;= 35, "Moderate Moving", K473 &gt; 35, "Slow Moving")</f>
        <v>Slow Moving</v>
      </c>
      <c r="Z473" s="16" t="str" cm="1">
        <f t="array" ref="Z473">_xlfn.IFS(M473=5, "Highly Satisfied", M473&gt;=4, "Very Satisfied", M473&gt;=3, "Satisfied", M473&gt;=2, "Neutral", M473&lt;2, "Dissatisfied")</f>
        <v>Neutral</v>
      </c>
      <c r="AA473" s="16" t="str">
        <f t="shared" si="79"/>
        <v>Cheap Value</v>
      </c>
      <c r="AB473" s="16" t="str" cm="1">
        <f t="array" ref="AB473">_xlfn.IFS(OR(C473="Zara", C473="Mango"), "Luxury Brand", OR(C473="Gap", C473="Forever21"), "Budget Brand", TRUE, "Mid-Market")</f>
        <v>Mid-Market</v>
      </c>
    </row>
    <row r="474" spans="1:28" x14ac:dyDescent="0.35">
      <c r="A474" t="s">
        <v>525</v>
      </c>
      <c r="B474" t="s">
        <v>28</v>
      </c>
      <c r="C474" t="s">
        <v>59</v>
      </c>
      <c r="D474" t="s">
        <v>32</v>
      </c>
      <c r="E474" t="s">
        <v>53</v>
      </c>
      <c r="F474" t="s">
        <v>33</v>
      </c>
      <c r="G474" s="4">
        <v>71.94</v>
      </c>
      <c r="H474">
        <v>0</v>
      </c>
      <c r="I474" s="3">
        <v>71.94</v>
      </c>
      <c r="J474" s="1">
        <v>45875</v>
      </c>
      <c r="K474">
        <v>45</v>
      </c>
      <c r="L474">
        <v>3.3</v>
      </c>
      <c r="M474">
        <f t="shared" si="70"/>
        <v>3.3</v>
      </c>
      <c r="N474" t="b">
        <v>0</v>
      </c>
      <c r="O474" t="s">
        <v>2229</v>
      </c>
      <c r="P474" t="str">
        <f t="shared" si="71"/>
        <v>No Return</v>
      </c>
      <c r="Q474" s="4">
        <f t="shared" si="72"/>
        <v>3237.2999999999997</v>
      </c>
      <c r="R474">
        <f t="shared" si="73"/>
        <v>2025</v>
      </c>
      <c r="S474" s="4" t="str">
        <f t="shared" si="74"/>
        <v>August</v>
      </c>
      <c r="T474" s="17">
        <f t="shared" si="75"/>
        <v>0</v>
      </c>
      <c r="U474" s="17">
        <f t="shared" si="76"/>
        <v>71.94</v>
      </c>
      <c r="V474" s="16">
        <f t="shared" si="77"/>
        <v>0</v>
      </c>
      <c r="W474" s="16" t="str">
        <f t="shared" si="78"/>
        <v>XS</v>
      </c>
      <c r="X474" s="16" t="str" cm="1">
        <f t="array" ref="X474">_xlfn.IFS(K474 &lt; 10, "Need to Restock", K474 &lt; 20, "Low Stock", K474 &lt; 30, "Stock OK", K474 &gt;= 30, "High Stock")</f>
        <v>High Stock</v>
      </c>
      <c r="Y474" s="16" t="str" cm="1">
        <f t="array" ref="Y474">_xlfn.IFS(K474 &lt;= 15, "Fast Moving", K474 &lt;= 35, "Moderate Moving", K474 &gt; 35, "Slow Moving")</f>
        <v>Slow Moving</v>
      </c>
      <c r="Z474" s="16" t="str" cm="1">
        <f t="array" ref="Z474">_xlfn.IFS(M474=5, "Highly Satisfied", M474&gt;=4, "Very Satisfied", M474&gt;=3, "Satisfied", M474&gt;=2, "Neutral", M474&lt;2, "Dissatisfied")</f>
        <v>Satisfied</v>
      </c>
      <c r="AA474" s="16" t="str">
        <f t="shared" si="79"/>
        <v>Cheap Value</v>
      </c>
      <c r="AB474" s="16" t="str" cm="1">
        <f t="array" ref="AB474">_xlfn.IFS(OR(C474="Zara", C474="Mango"), "Luxury Brand", OR(C474="Gap", C474="Forever21"), "Budget Brand", TRUE, "Mid-Market")</f>
        <v>Budget Brand</v>
      </c>
    </row>
    <row r="475" spans="1:28" x14ac:dyDescent="0.35">
      <c r="A475" t="s">
        <v>526</v>
      </c>
      <c r="B475" t="s">
        <v>28</v>
      </c>
      <c r="C475" t="s">
        <v>59</v>
      </c>
      <c r="D475" t="s">
        <v>32</v>
      </c>
      <c r="E475" t="s">
        <v>22</v>
      </c>
      <c r="F475" t="s">
        <v>42</v>
      </c>
      <c r="G475" s="4">
        <v>80.72</v>
      </c>
      <c r="H475">
        <v>9.9</v>
      </c>
      <c r="I475" s="3">
        <v>72.73</v>
      </c>
      <c r="J475" s="1">
        <v>45875</v>
      </c>
      <c r="K475">
        <v>37</v>
      </c>
      <c r="L475">
        <v>2.5</v>
      </c>
      <c r="M475">
        <f t="shared" si="70"/>
        <v>2.5</v>
      </c>
      <c r="N475" t="b">
        <v>0</v>
      </c>
      <c r="O475" t="s">
        <v>2229</v>
      </c>
      <c r="P475" t="str">
        <f t="shared" si="71"/>
        <v>No Return</v>
      </c>
      <c r="Q475" s="4">
        <f t="shared" si="72"/>
        <v>2690.9626399999997</v>
      </c>
      <c r="R475">
        <f t="shared" si="73"/>
        <v>2025</v>
      </c>
      <c r="S475" s="4" t="str">
        <f t="shared" si="74"/>
        <v>August</v>
      </c>
      <c r="T475" s="17">
        <f t="shared" si="75"/>
        <v>7.9912800000000006</v>
      </c>
      <c r="U475" s="17">
        <f t="shared" si="76"/>
        <v>72.728719999999996</v>
      </c>
      <c r="V475" s="16">
        <f t="shared" si="77"/>
        <v>0</v>
      </c>
      <c r="W475" s="16" t="str">
        <f t="shared" si="78"/>
        <v>L</v>
      </c>
      <c r="X475" s="16" t="str" cm="1">
        <f t="array" ref="X475">_xlfn.IFS(K475 &lt; 10, "Need to Restock", K475 &lt; 20, "Low Stock", K475 &lt; 30, "Stock OK", K475 &gt;= 30, "High Stock")</f>
        <v>High Stock</v>
      </c>
      <c r="Y475" s="16" t="str" cm="1">
        <f t="array" ref="Y475">_xlfn.IFS(K475 &lt;= 15, "Fast Moving", K475 &lt;= 35, "Moderate Moving", K475 &gt; 35, "Slow Moving")</f>
        <v>Slow Moving</v>
      </c>
      <c r="Z475" s="16" t="str" cm="1">
        <f t="array" ref="Z475">_xlfn.IFS(M475=5, "Highly Satisfied", M475&gt;=4, "Very Satisfied", M475&gt;=3, "Satisfied", M475&gt;=2, "Neutral", M475&lt;2, "Dissatisfied")</f>
        <v>Neutral</v>
      </c>
      <c r="AA475" s="16" t="str">
        <f t="shared" si="79"/>
        <v>Cheap Value</v>
      </c>
      <c r="AB475" s="16" t="str" cm="1">
        <f t="array" ref="AB475">_xlfn.IFS(OR(C475="Zara", C475="Mango"), "Luxury Brand", OR(C475="Gap", C475="Forever21"), "Budget Brand", TRUE, "Mid-Market")</f>
        <v>Budget Brand</v>
      </c>
    </row>
    <row r="476" spans="1:28" x14ac:dyDescent="0.35">
      <c r="A476" t="s">
        <v>527</v>
      </c>
      <c r="B476" t="s">
        <v>13</v>
      </c>
      <c r="C476" t="s">
        <v>14</v>
      </c>
      <c r="D476" t="s">
        <v>21</v>
      </c>
      <c r="E476" t="s">
        <v>22</v>
      </c>
      <c r="F476" t="s">
        <v>44</v>
      </c>
      <c r="G476" s="4">
        <v>208.8</v>
      </c>
      <c r="H476">
        <v>0</v>
      </c>
      <c r="I476" s="3">
        <v>208.8</v>
      </c>
      <c r="J476" s="1">
        <v>45875</v>
      </c>
      <c r="K476">
        <v>13</v>
      </c>
      <c r="L476">
        <v>1.6</v>
      </c>
      <c r="M476">
        <f t="shared" si="70"/>
        <v>1.6</v>
      </c>
      <c r="N476" t="b">
        <v>0</v>
      </c>
      <c r="O476" t="s">
        <v>2229</v>
      </c>
      <c r="P476" t="str">
        <f t="shared" si="71"/>
        <v>No Return</v>
      </c>
      <c r="Q476" s="4">
        <f t="shared" si="72"/>
        <v>2714.4</v>
      </c>
      <c r="R476">
        <f t="shared" si="73"/>
        <v>2025</v>
      </c>
      <c r="S476" s="4" t="str">
        <f t="shared" si="74"/>
        <v>August</v>
      </c>
      <c r="T476" s="17">
        <f t="shared" si="75"/>
        <v>0</v>
      </c>
      <c r="U476" s="17">
        <f t="shared" si="76"/>
        <v>208.8</v>
      </c>
      <c r="V476" s="16">
        <f t="shared" si="77"/>
        <v>0</v>
      </c>
      <c r="W476" s="16" t="str">
        <f t="shared" si="78"/>
        <v>L</v>
      </c>
      <c r="X476" s="16" t="str" cm="1">
        <f t="array" ref="X476">_xlfn.IFS(K476 &lt; 10, "Need to Restock", K476 &lt; 20, "Low Stock", K476 &lt; 30, "Stock OK", K476 &gt;= 30, "High Stock")</f>
        <v>Low Stock</v>
      </c>
      <c r="Y476" s="16" t="str" cm="1">
        <f t="array" ref="Y476">_xlfn.IFS(K476 &lt;= 15, "Fast Moving", K476 &lt;= 35, "Moderate Moving", K476 &gt; 35, "Slow Moving")</f>
        <v>Fast Moving</v>
      </c>
      <c r="Z476" s="16" t="str" cm="1">
        <f t="array" ref="Z476">_xlfn.IFS(M476=5, "Highly Satisfied", M476&gt;=4, "Very Satisfied", M476&gt;=3, "Satisfied", M476&gt;=2, "Neutral", M476&lt;2, "Dissatisfied")</f>
        <v>Dissatisfied</v>
      </c>
      <c r="AA476" s="16" t="str">
        <f t="shared" si="79"/>
        <v>High Value</v>
      </c>
      <c r="AB476" s="16" t="str" cm="1">
        <f t="array" ref="AB476">_xlfn.IFS(OR(C476="Zara", C476="Mango"), "Luxury Brand", OR(C476="Gap", C476="Forever21"), "Budget Brand", TRUE, "Mid-Market")</f>
        <v>Luxury Brand</v>
      </c>
    </row>
    <row r="477" spans="1:28" x14ac:dyDescent="0.35">
      <c r="A477" t="s">
        <v>528</v>
      </c>
      <c r="B477" t="s">
        <v>28</v>
      </c>
      <c r="C477" t="s">
        <v>41</v>
      </c>
      <c r="D477" t="s">
        <v>60</v>
      </c>
      <c r="E477" t="s">
        <v>56</v>
      </c>
      <c r="F477" t="s">
        <v>62</v>
      </c>
      <c r="G477" s="4">
        <v>158.15</v>
      </c>
      <c r="H477">
        <v>54.1</v>
      </c>
      <c r="I477" s="3">
        <v>72.59</v>
      </c>
      <c r="J477" s="1">
        <v>45875</v>
      </c>
      <c r="K477">
        <v>36</v>
      </c>
      <c r="L477">
        <v>4.5</v>
      </c>
      <c r="M477">
        <f t="shared" si="70"/>
        <v>4.5</v>
      </c>
      <c r="N477" t="b">
        <v>0</v>
      </c>
      <c r="O477" t="s">
        <v>2229</v>
      </c>
      <c r="P477" t="str">
        <f t="shared" si="71"/>
        <v>No Return</v>
      </c>
      <c r="Q477" s="4">
        <f t="shared" si="72"/>
        <v>2613.2706000000003</v>
      </c>
      <c r="R477">
        <f t="shared" si="73"/>
        <v>2025</v>
      </c>
      <c r="S477" s="4" t="str">
        <f t="shared" si="74"/>
        <v>August</v>
      </c>
      <c r="T477" s="17">
        <f t="shared" si="75"/>
        <v>85.559150000000002</v>
      </c>
      <c r="U477" s="17">
        <f t="shared" si="76"/>
        <v>72.590850000000003</v>
      </c>
      <c r="V477" s="16">
        <f t="shared" si="77"/>
        <v>0</v>
      </c>
      <c r="W477" s="16" t="str">
        <f t="shared" si="78"/>
        <v>M</v>
      </c>
      <c r="X477" s="16" t="str" cm="1">
        <f t="array" ref="X477">_xlfn.IFS(K477 &lt; 10, "Need to Restock", K477 &lt; 20, "Low Stock", K477 &lt; 30, "Stock OK", K477 &gt;= 30, "High Stock")</f>
        <v>High Stock</v>
      </c>
      <c r="Y477" s="16" t="str" cm="1">
        <f t="array" ref="Y477">_xlfn.IFS(K477 &lt;= 15, "Fast Moving", K477 &lt;= 35, "Moderate Moving", K477 &gt; 35, "Slow Moving")</f>
        <v>Slow Moving</v>
      </c>
      <c r="Z477" s="16" t="str" cm="1">
        <f t="array" ref="Z477">_xlfn.IFS(M477=5, "Highly Satisfied", M477&gt;=4, "Very Satisfied", M477&gt;=3, "Satisfied", M477&gt;=2, "Neutral", M477&lt;2, "Dissatisfied")</f>
        <v>Very Satisfied</v>
      </c>
      <c r="AA477" s="16" t="str">
        <f t="shared" si="79"/>
        <v>Cheap Value</v>
      </c>
      <c r="AB477" s="16" t="str" cm="1">
        <f t="array" ref="AB477">_xlfn.IFS(OR(C477="Zara", C477="Mango"), "Luxury Brand", OR(C477="Gap", C477="Forever21"), "Budget Brand", TRUE, "Mid-Market")</f>
        <v>Luxury Brand</v>
      </c>
    </row>
    <row r="478" spans="1:28" x14ac:dyDescent="0.35">
      <c r="A478" t="s">
        <v>529</v>
      </c>
      <c r="B478" t="s">
        <v>19</v>
      </c>
      <c r="C478" t="s">
        <v>14</v>
      </c>
      <c r="D478" t="s">
        <v>32</v>
      </c>
      <c r="E478" t="s">
        <v>37</v>
      </c>
      <c r="F478" t="s">
        <v>33</v>
      </c>
      <c r="G478" s="4">
        <v>85.92</v>
      </c>
      <c r="H478">
        <v>0</v>
      </c>
      <c r="I478" s="3">
        <v>85.92</v>
      </c>
      <c r="J478" s="1">
        <v>45875</v>
      </c>
      <c r="K478">
        <v>12</v>
      </c>
      <c r="L478" t="s">
        <v>2229</v>
      </c>
      <c r="M478">
        <f t="shared" si="70"/>
        <v>3</v>
      </c>
      <c r="N478" t="b">
        <v>0</v>
      </c>
      <c r="O478" t="s">
        <v>2229</v>
      </c>
      <c r="P478" t="str">
        <f t="shared" si="71"/>
        <v>No Return</v>
      </c>
      <c r="Q478" s="4">
        <f t="shared" si="72"/>
        <v>1031.04</v>
      </c>
      <c r="R478">
        <f t="shared" si="73"/>
        <v>2025</v>
      </c>
      <c r="S478" s="4" t="str">
        <f t="shared" si="74"/>
        <v>August</v>
      </c>
      <c r="T478" s="17">
        <f t="shared" si="75"/>
        <v>0</v>
      </c>
      <c r="U478" s="17">
        <f t="shared" si="76"/>
        <v>85.92</v>
      </c>
      <c r="V478" s="16">
        <f t="shared" si="77"/>
        <v>0</v>
      </c>
      <c r="W478" s="16" t="str">
        <f t="shared" si="78"/>
        <v>S</v>
      </c>
      <c r="X478" s="16" t="str" cm="1">
        <f t="array" ref="X478">_xlfn.IFS(K478 &lt; 10, "Need to Restock", K478 &lt; 20, "Low Stock", K478 &lt; 30, "Stock OK", K478 &gt;= 30, "High Stock")</f>
        <v>Low Stock</v>
      </c>
      <c r="Y478" s="16" t="str" cm="1">
        <f t="array" ref="Y478">_xlfn.IFS(K478 &lt;= 15, "Fast Moving", K478 &lt;= 35, "Moderate Moving", K478 &gt; 35, "Slow Moving")</f>
        <v>Fast Moving</v>
      </c>
      <c r="Z478" s="16" t="str" cm="1">
        <f t="array" ref="Z478">_xlfn.IFS(M478=5, "Highly Satisfied", M478&gt;=4, "Very Satisfied", M478&gt;=3, "Satisfied", M478&gt;=2, "Neutral", M478&lt;2, "Dissatisfied")</f>
        <v>Satisfied</v>
      </c>
      <c r="AA478" s="16" t="str">
        <f t="shared" si="79"/>
        <v>High Value</v>
      </c>
      <c r="AB478" s="16" t="str" cm="1">
        <f t="array" ref="AB478">_xlfn.IFS(OR(C478="Zara", C478="Mango"), "Luxury Brand", OR(C478="Gap", C478="Forever21"), "Budget Brand", TRUE, "Mid-Market")</f>
        <v>Luxury Brand</v>
      </c>
    </row>
    <row r="479" spans="1:28" x14ac:dyDescent="0.35">
      <c r="A479" t="s">
        <v>530</v>
      </c>
      <c r="B479" t="s">
        <v>25</v>
      </c>
      <c r="C479" t="s">
        <v>59</v>
      </c>
      <c r="D479" t="s">
        <v>15</v>
      </c>
      <c r="E479" t="s">
        <v>2229</v>
      </c>
      <c r="F479" t="s">
        <v>23</v>
      </c>
      <c r="G479" s="4">
        <v>69.59</v>
      </c>
      <c r="H479">
        <v>0</v>
      </c>
      <c r="I479" s="3">
        <v>69.59</v>
      </c>
      <c r="J479" s="1">
        <v>45561</v>
      </c>
      <c r="K479">
        <v>38</v>
      </c>
      <c r="L479">
        <v>1.5</v>
      </c>
      <c r="M479">
        <f t="shared" si="70"/>
        <v>1.5</v>
      </c>
      <c r="N479" t="b">
        <v>0</v>
      </c>
      <c r="O479" t="s">
        <v>2229</v>
      </c>
      <c r="P479" t="str">
        <f t="shared" si="71"/>
        <v>No Return</v>
      </c>
      <c r="Q479" s="4">
        <f t="shared" si="72"/>
        <v>2644.42</v>
      </c>
      <c r="R479">
        <f t="shared" si="73"/>
        <v>2024</v>
      </c>
      <c r="S479" s="4" t="str">
        <f t="shared" si="74"/>
        <v>September</v>
      </c>
      <c r="T479" s="17">
        <f t="shared" si="75"/>
        <v>0</v>
      </c>
      <c r="U479" s="17">
        <f t="shared" si="76"/>
        <v>69.59</v>
      </c>
      <c r="V479" s="16">
        <f t="shared" si="77"/>
        <v>0</v>
      </c>
      <c r="W479" s="16" t="str">
        <f t="shared" si="78"/>
        <v>No Size</v>
      </c>
      <c r="X479" s="16" t="str" cm="1">
        <f t="array" ref="X479">_xlfn.IFS(K479 &lt; 10, "Need to Restock", K479 &lt; 20, "Low Stock", K479 &lt; 30, "Stock OK", K479 &gt;= 30, "High Stock")</f>
        <v>High Stock</v>
      </c>
      <c r="Y479" s="16" t="str" cm="1">
        <f t="array" ref="Y479">_xlfn.IFS(K479 &lt;= 15, "Fast Moving", K479 &lt;= 35, "Moderate Moving", K479 &gt; 35, "Slow Moving")</f>
        <v>Slow Moving</v>
      </c>
      <c r="Z479" s="16" t="str" cm="1">
        <f t="array" ref="Z479">_xlfn.IFS(M479=5, "Highly Satisfied", M479&gt;=4, "Very Satisfied", M479&gt;=3, "Satisfied", M479&gt;=2, "Neutral", M479&lt;2, "Dissatisfied")</f>
        <v>Dissatisfied</v>
      </c>
      <c r="AA479" s="16" t="str">
        <f t="shared" si="79"/>
        <v>Cheap Value</v>
      </c>
      <c r="AB479" s="16" t="str" cm="1">
        <f t="array" ref="AB479">_xlfn.IFS(OR(C479="Zara", C479="Mango"), "Luxury Brand", OR(C479="Gap", C479="Forever21"), "Budget Brand", TRUE, "Mid-Market")</f>
        <v>Budget Brand</v>
      </c>
    </row>
    <row r="480" spans="1:28" x14ac:dyDescent="0.35">
      <c r="A480" t="s">
        <v>531</v>
      </c>
      <c r="B480" t="s">
        <v>40</v>
      </c>
      <c r="C480" t="s">
        <v>14</v>
      </c>
      <c r="D480" t="s">
        <v>21</v>
      </c>
      <c r="E480" t="s">
        <v>16</v>
      </c>
      <c r="F480" t="s">
        <v>17</v>
      </c>
      <c r="G480" s="4">
        <v>136.16999999999999</v>
      </c>
      <c r="H480">
        <v>19.100000000000001</v>
      </c>
      <c r="I480" s="3">
        <v>110.16</v>
      </c>
      <c r="J480" s="1">
        <v>45875</v>
      </c>
      <c r="K480">
        <v>14</v>
      </c>
      <c r="L480" t="s">
        <v>2229</v>
      </c>
      <c r="M480">
        <f t="shared" si="70"/>
        <v>3</v>
      </c>
      <c r="N480" t="b">
        <v>0</v>
      </c>
      <c r="O480" t="s">
        <v>2229</v>
      </c>
      <c r="P480" t="str">
        <f t="shared" si="71"/>
        <v>No Return</v>
      </c>
      <c r="Q480" s="4">
        <f t="shared" si="72"/>
        <v>1542.2614199999998</v>
      </c>
      <c r="R480">
        <f t="shared" si="73"/>
        <v>2025</v>
      </c>
      <c r="S480" s="4" t="str">
        <f t="shared" si="74"/>
        <v>August</v>
      </c>
      <c r="T480" s="17">
        <f t="shared" si="75"/>
        <v>26.008469999999999</v>
      </c>
      <c r="U480" s="17">
        <f t="shared" si="76"/>
        <v>110.16152999999998</v>
      </c>
      <c r="V480" s="16">
        <f t="shared" si="77"/>
        <v>0</v>
      </c>
      <c r="W480" s="16" t="str">
        <f t="shared" si="78"/>
        <v>XL</v>
      </c>
      <c r="X480" s="16" t="str" cm="1">
        <f t="array" ref="X480">_xlfn.IFS(K480 &lt; 10, "Need to Restock", K480 &lt; 20, "Low Stock", K480 &lt; 30, "Stock OK", K480 &gt;= 30, "High Stock")</f>
        <v>Low Stock</v>
      </c>
      <c r="Y480" s="16" t="str" cm="1">
        <f t="array" ref="Y480">_xlfn.IFS(K480 &lt;= 15, "Fast Moving", K480 &lt;= 35, "Moderate Moving", K480 &gt; 35, "Slow Moving")</f>
        <v>Fast Moving</v>
      </c>
      <c r="Z480" s="16" t="str" cm="1">
        <f t="array" ref="Z480">_xlfn.IFS(M480=5, "Highly Satisfied", M480&gt;=4, "Very Satisfied", M480&gt;=3, "Satisfied", M480&gt;=2, "Neutral", M480&lt;2, "Dissatisfied")</f>
        <v>Satisfied</v>
      </c>
      <c r="AA480" s="16" t="str">
        <f t="shared" si="79"/>
        <v>High Value</v>
      </c>
      <c r="AB480" s="16" t="str" cm="1">
        <f t="array" ref="AB480">_xlfn.IFS(OR(C480="Zara", C480="Mango"), "Luxury Brand", OR(C480="Gap", C480="Forever21"), "Budget Brand", TRUE, "Mid-Market")</f>
        <v>Luxury Brand</v>
      </c>
    </row>
    <row r="481" spans="1:28" x14ac:dyDescent="0.35">
      <c r="A481" t="s">
        <v>532</v>
      </c>
      <c r="B481" t="s">
        <v>28</v>
      </c>
      <c r="C481" t="s">
        <v>41</v>
      </c>
      <c r="D481" t="s">
        <v>15</v>
      </c>
      <c r="E481" t="s">
        <v>53</v>
      </c>
      <c r="F481" t="s">
        <v>23</v>
      </c>
      <c r="G481" s="4">
        <v>124.26</v>
      </c>
      <c r="H481">
        <v>0</v>
      </c>
      <c r="I481" s="3">
        <v>124.26</v>
      </c>
      <c r="J481" s="1">
        <v>45512</v>
      </c>
      <c r="K481">
        <v>44</v>
      </c>
      <c r="L481">
        <v>4</v>
      </c>
      <c r="M481">
        <f t="shared" si="70"/>
        <v>4</v>
      </c>
      <c r="N481" t="b">
        <v>0</v>
      </c>
      <c r="O481" t="s">
        <v>2229</v>
      </c>
      <c r="P481" t="str">
        <f t="shared" si="71"/>
        <v>No Return</v>
      </c>
      <c r="Q481" s="4">
        <f t="shared" si="72"/>
        <v>5467.4400000000005</v>
      </c>
      <c r="R481">
        <f t="shared" si="73"/>
        <v>2024</v>
      </c>
      <c r="S481" s="4" t="str">
        <f t="shared" si="74"/>
        <v>August</v>
      </c>
      <c r="T481" s="17">
        <f t="shared" si="75"/>
        <v>0</v>
      </c>
      <c r="U481" s="17">
        <f t="shared" si="76"/>
        <v>124.26</v>
      </c>
      <c r="V481" s="16">
        <f t="shared" si="77"/>
        <v>0</v>
      </c>
      <c r="W481" s="16" t="str">
        <f t="shared" si="78"/>
        <v>XS</v>
      </c>
      <c r="X481" s="16" t="str" cm="1">
        <f t="array" ref="X481">_xlfn.IFS(K481 &lt; 10, "Need to Restock", K481 &lt; 20, "Low Stock", K481 &lt; 30, "Stock OK", K481 &gt;= 30, "High Stock")</f>
        <v>High Stock</v>
      </c>
      <c r="Y481" s="16" t="str" cm="1">
        <f t="array" ref="Y481">_xlfn.IFS(K481 &lt;= 15, "Fast Moving", K481 &lt;= 35, "Moderate Moving", K481 &gt; 35, "Slow Moving")</f>
        <v>Slow Moving</v>
      </c>
      <c r="Z481" s="16" t="str" cm="1">
        <f t="array" ref="Z481">_xlfn.IFS(M481=5, "Highly Satisfied", M481&gt;=4, "Very Satisfied", M481&gt;=3, "Satisfied", M481&gt;=2, "Neutral", M481&lt;2, "Dissatisfied")</f>
        <v>Very Satisfied</v>
      </c>
      <c r="AA481" s="16" t="str">
        <f t="shared" si="79"/>
        <v>High Value</v>
      </c>
      <c r="AB481" s="16" t="str" cm="1">
        <f t="array" ref="AB481">_xlfn.IFS(OR(C481="Zara", C481="Mango"), "Luxury Brand", OR(C481="Gap", C481="Forever21"), "Budget Brand", TRUE, "Mid-Market")</f>
        <v>Luxury Brand</v>
      </c>
    </row>
    <row r="482" spans="1:28" x14ac:dyDescent="0.35">
      <c r="A482" t="s">
        <v>533</v>
      </c>
      <c r="B482" t="s">
        <v>28</v>
      </c>
      <c r="C482" t="s">
        <v>30</v>
      </c>
      <c r="D482" t="s">
        <v>21</v>
      </c>
      <c r="E482" t="s">
        <v>37</v>
      </c>
      <c r="F482" t="s">
        <v>26</v>
      </c>
      <c r="G482" s="4">
        <v>129.33000000000001</v>
      </c>
      <c r="H482">
        <v>0</v>
      </c>
      <c r="I482" s="3">
        <v>129.33000000000001</v>
      </c>
      <c r="J482" s="1">
        <v>45875</v>
      </c>
      <c r="K482">
        <v>15</v>
      </c>
      <c r="L482">
        <v>3.1</v>
      </c>
      <c r="M482">
        <f t="shared" si="70"/>
        <v>3.1</v>
      </c>
      <c r="N482" t="b">
        <v>0</v>
      </c>
      <c r="O482" t="s">
        <v>2229</v>
      </c>
      <c r="P482" t="str">
        <f t="shared" si="71"/>
        <v>No Return</v>
      </c>
      <c r="Q482" s="4">
        <f t="shared" si="72"/>
        <v>1939.9500000000003</v>
      </c>
      <c r="R482">
        <f t="shared" si="73"/>
        <v>2025</v>
      </c>
      <c r="S482" s="4" t="str">
        <f t="shared" si="74"/>
        <v>August</v>
      </c>
      <c r="T482" s="17">
        <f t="shared" si="75"/>
        <v>0</v>
      </c>
      <c r="U482" s="17">
        <f t="shared" si="76"/>
        <v>129.33000000000001</v>
      </c>
      <c r="V482" s="16">
        <f t="shared" si="77"/>
        <v>0</v>
      </c>
      <c r="W482" s="16" t="str">
        <f t="shared" si="78"/>
        <v>S</v>
      </c>
      <c r="X482" s="16" t="str" cm="1">
        <f t="array" ref="X482">_xlfn.IFS(K482 &lt; 10, "Need to Restock", K482 &lt; 20, "Low Stock", K482 &lt; 30, "Stock OK", K482 &gt;= 30, "High Stock")</f>
        <v>Low Stock</v>
      </c>
      <c r="Y482" s="16" t="str" cm="1">
        <f t="array" ref="Y482">_xlfn.IFS(K482 &lt;= 15, "Fast Moving", K482 &lt;= 35, "Moderate Moving", K482 &gt; 35, "Slow Moving")</f>
        <v>Fast Moving</v>
      </c>
      <c r="Z482" s="16" t="str" cm="1">
        <f t="array" ref="Z482">_xlfn.IFS(M482=5, "Highly Satisfied", M482&gt;=4, "Very Satisfied", M482&gt;=3, "Satisfied", M482&gt;=2, "Neutral", M482&lt;2, "Dissatisfied")</f>
        <v>Satisfied</v>
      </c>
      <c r="AA482" s="16" t="str">
        <f t="shared" si="79"/>
        <v>High Value</v>
      </c>
      <c r="AB482" s="16" t="str" cm="1">
        <f t="array" ref="AB482">_xlfn.IFS(OR(C482="Zara", C482="Mango"), "Luxury Brand", OR(C482="Gap", C482="Forever21"), "Budget Brand", TRUE, "Mid-Market")</f>
        <v>Mid-Market</v>
      </c>
    </row>
    <row r="483" spans="1:28" x14ac:dyDescent="0.35">
      <c r="A483" t="s">
        <v>534</v>
      </c>
      <c r="B483" t="s">
        <v>40</v>
      </c>
      <c r="C483" t="s">
        <v>46</v>
      </c>
      <c r="D483" t="s">
        <v>15</v>
      </c>
      <c r="E483" t="s">
        <v>37</v>
      </c>
      <c r="F483" t="s">
        <v>62</v>
      </c>
      <c r="G483" s="4">
        <v>123.93</v>
      </c>
      <c r="H483">
        <v>30</v>
      </c>
      <c r="I483" s="3">
        <v>86.75</v>
      </c>
      <c r="J483" s="1">
        <v>45869</v>
      </c>
      <c r="K483">
        <v>39</v>
      </c>
      <c r="L483">
        <v>1.9</v>
      </c>
      <c r="M483">
        <f t="shared" si="70"/>
        <v>1.9</v>
      </c>
      <c r="N483" t="b">
        <v>0</v>
      </c>
      <c r="O483" t="s">
        <v>2229</v>
      </c>
      <c r="P483" t="str">
        <f t="shared" si="71"/>
        <v>No Return</v>
      </c>
      <c r="Q483" s="4">
        <f t="shared" si="72"/>
        <v>3383.2890000000002</v>
      </c>
      <c r="R483">
        <f t="shared" si="73"/>
        <v>2025</v>
      </c>
      <c r="S483" s="4" t="str">
        <f t="shared" si="74"/>
        <v>July</v>
      </c>
      <c r="T483" s="17">
        <f t="shared" si="75"/>
        <v>37.179000000000002</v>
      </c>
      <c r="U483" s="17">
        <f t="shared" si="76"/>
        <v>86.751000000000005</v>
      </c>
      <c r="V483" s="16">
        <f t="shared" si="77"/>
        <v>0</v>
      </c>
      <c r="W483" s="16" t="str">
        <f t="shared" si="78"/>
        <v>S</v>
      </c>
      <c r="X483" s="16" t="str" cm="1">
        <f t="array" ref="X483">_xlfn.IFS(K483 &lt; 10, "Need to Restock", K483 &lt; 20, "Low Stock", K483 &lt; 30, "Stock OK", K483 &gt;= 30, "High Stock")</f>
        <v>High Stock</v>
      </c>
      <c r="Y483" s="16" t="str" cm="1">
        <f t="array" ref="Y483">_xlfn.IFS(K483 &lt;= 15, "Fast Moving", K483 &lt;= 35, "Moderate Moving", K483 &gt; 35, "Slow Moving")</f>
        <v>Slow Moving</v>
      </c>
      <c r="Z483" s="16" t="str" cm="1">
        <f t="array" ref="Z483">_xlfn.IFS(M483=5, "Highly Satisfied", M483&gt;=4, "Very Satisfied", M483&gt;=3, "Satisfied", M483&gt;=2, "Neutral", M483&lt;2, "Dissatisfied")</f>
        <v>Dissatisfied</v>
      </c>
      <c r="AA483" s="16" t="str">
        <f t="shared" si="79"/>
        <v>High Value</v>
      </c>
      <c r="AB483" s="16" t="str" cm="1">
        <f t="array" ref="AB483">_xlfn.IFS(OR(C483="Zara", C483="Mango"), "Luxury Brand", OR(C483="Gap", C483="Forever21"), "Budget Brand", TRUE, "Mid-Market")</f>
        <v>Mid-Market</v>
      </c>
    </row>
    <row r="484" spans="1:28" x14ac:dyDescent="0.35">
      <c r="A484" t="s">
        <v>535</v>
      </c>
      <c r="B484" t="s">
        <v>28</v>
      </c>
      <c r="C484" t="s">
        <v>14</v>
      </c>
      <c r="D484" t="s">
        <v>60</v>
      </c>
      <c r="E484" t="s">
        <v>53</v>
      </c>
      <c r="F484" t="s">
        <v>54</v>
      </c>
      <c r="G484" s="4">
        <v>62.76</v>
      </c>
      <c r="H484">
        <v>0</v>
      </c>
      <c r="I484" s="3">
        <v>62.76</v>
      </c>
      <c r="J484" s="1">
        <v>45875</v>
      </c>
      <c r="K484">
        <v>12</v>
      </c>
      <c r="L484">
        <v>4.7</v>
      </c>
      <c r="M484">
        <f t="shared" si="70"/>
        <v>4.7</v>
      </c>
      <c r="N484" t="b">
        <v>0</v>
      </c>
      <c r="O484" t="s">
        <v>2229</v>
      </c>
      <c r="P484" t="str">
        <f t="shared" si="71"/>
        <v>No Return</v>
      </c>
      <c r="Q484" s="4">
        <f t="shared" si="72"/>
        <v>753.12</v>
      </c>
      <c r="R484">
        <f t="shared" si="73"/>
        <v>2025</v>
      </c>
      <c r="S484" s="4" t="str">
        <f t="shared" si="74"/>
        <v>August</v>
      </c>
      <c r="T484" s="17">
        <f t="shared" si="75"/>
        <v>0</v>
      </c>
      <c r="U484" s="17">
        <f t="shared" si="76"/>
        <v>62.76</v>
      </c>
      <c r="V484" s="16">
        <f t="shared" si="77"/>
        <v>0</v>
      </c>
      <c r="W484" s="16" t="str">
        <f t="shared" si="78"/>
        <v>XS</v>
      </c>
      <c r="X484" s="16" t="str" cm="1">
        <f t="array" ref="X484">_xlfn.IFS(K484 &lt; 10, "Need to Restock", K484 &lt; 20, "Low Stock", K484 &lt; 30, "Stock OK", K484 &gt;= 30, "High Stock")</f>
        <v>Low Stock</v>
      </c>
      <c r="Y484" s="16" t="str" cm="1">
        <f t="array" ref="Y484">_xlfn.IFS(K484 &lt;= 15, "Fast Moving", K484 &lt;= 35, "Moderate Moving", K484 &gt; 35, "Slow Moving")</f>
        <v>Fast Moving</v>
      </c>
      <c r="Z484" s="16" t="str" cm="1">
        <f t="array" ref="Z484">_xlfn.IFS(M484=5, "Highly Satisfied", M484&gt;=4, "Very Satisfied", M484&gt;=3, "Satisfied", M484&gt;=2, "Neutral", M484&lt;2, "Dissatisfied")</f>
        <v>Very Satisfied</v>
      </c>
      <c r="AA484" s="16" t="str">
        <f t="shared" si="79"/>
        <v>Cheap Value</v>
      </c>
      <c r="AB484" s="16" t="str" cm="1">
        <f t="array" ref="AB484">_xlfn.IFS(OR(C484="Zara", C484="Mango"), "Luxury Brand", OR(C484="Gap", C484="Forever21"), "Budget Brand", TRUE, "Mid-Market")</f>
        <v>Luxury Brand</v>
      </c>
    </row>
    <row r="485" spans="1:28" x14ac:dyDescent="0.35">
      <c r="A485" t="s">
        <v>536</v>
      </c>
      <c r="B485" t="s">
        <v>28</v>
      </c>
      <c r="C485" t="s">
        <v>20</v>
      </c>
      <c r="D485" t="s">
        <v>15</v>
      </c>
      <c r="E485" t="s">
        <v>53</v>
      </c>
      <c r="F485" t="s">
        <v>42</v>
      </c>
      <c r="G485" s="4">
        <v>74.540000000000006</v>
      </c>
      <c r="H485">
        <v>0</v>
      </c>
      <c r="I485" s="3">
        <v>74.540000000000006</v>
      </c>
      <c r="J485" s="1">
        <v>45603</v>
      </c>
      <c r="K485">
        <v>4</v>
      </c>
      <c r="L485">
        <v>3.5</v>
      </c>
      <c r="M485">
        <f t="shared" si="70"/>
        <v>3.5</v>
      </c>
      <c r="N485" t="b">
        <v>0</v>
      </c>
      <c r="O485" t="s">
        <v>2229</v>
      </c>
      <c r="P485" t="str">
        <f t="shared" si="71"/>
        <v>No Return</v>
      </c>
      <c r="Q485" s="4">
        <f t="shared" si="72"/>
        <v>298.16000000000003</v>
      </c>
      <c r="R485">
        <f t="shared" si="73"/>
        <v>2024</v>
      </c>
      <c r="S485" s="4" t="str">
        <f t="shared" si="74"/>
        <v>November</v>
      </c>
      <c r="T485" s="17">
        <f t="shared" si="75"/>
        <v>0</v>
      </c>
      <c r="U485" s="17">
        <f t="shared" si="76"/>
        <v>74.540000000000006</v>
      </c>
      <c r="V485" s="16">
        <f t="shared" si="77"/>
        <v>0</v>
      </c>
      <c r="W485" s="16" t="str">
        <f t="shared" si="78"/>
        <v>XS</v>
      </c>
      <c r="X485" s="16" t="str" cm="1">
        <f t="array" ref="X485">_xlfn.IFS(K485 &lt; 10, "Need to Restock", K485 &lt; 20, "Low Stock", K485 &lt; 30, "Stock OK", K485 &gt;= 30, "High Stock")</f>
        <v>Need to Restock</v>
      </c>
      <c r="Y485" s="16" t="str" cm="1">
        <f t="array" ref="Y485">_xlfn.IFS(K485 &lt;= 15, "Fast Moving", K485 &lt;= 35, "Moderate Moving", K485 &gt; 35, "Slow Moving")</f>
        <v>Fast Moving</v>
      </c>
      <c r="Z485" s="16" t="str" cm="1">
        <f t="array" ref="Z485">_xlfn.IFS(M485=5, "Highly Satisfied", M485&gt;=4, "Very Satisfied", M485&gt;=3, "Satisfied", M485&gt;=2, "Neutral", M485&lt;2, "Dissatisfied")</f>
        <v>Satisfied</v>
      </c>
      <c r="AA485" s="16" t="str">
        <f t="shared" si="79"/>
        <v>Cheap Value</v>
      </c>
      <c r="AB485" s="16" t="str" cm="1">
        <f t="array" ref="AB485">_xlfn.IFS(OR(C485="Zara", C485="Mango"), "Luxury Brand", OR(C485="Gap", C485="Forever21"), "Budget Brand", TRUE, "Mid-Market")</f>
        <v>Mid-Market</v>
      </c>
    </row>
    <row r="486" spans="1:28" x14ac:dyDescent="0.35">
      <c r="A486" t="s">
        <v>537</v>
      </c>
      <c r="B486" t="s">
        <v>19</v>
      </c>
      <c r="C486" t="s">
        <v>59</v>
      </c>
      <c r="D486" t="s">
        <v>60</v>
      </c>
      <c r="E486" t="s">
        <v>37</v>
      </c>
      <c r="F486" t="s">
        <v>23</v>
      </c>
      <c r="G486" s="4">
        <v>114.03</v>
      </c>
      <c r="H486">
        <v>0</v>
      </c>
      <c r="I486" s="3">
        <v>114.03</v>
      </c>
      <c r="J486" s="1">
        <v>45875</v>
      </c>
      <c r="K486">
        <v>2</v>
      </c>
      <c r="L486" t="s">
        <v>2229</v>
      </c>
      <c r="M486">
        <f t="shared" si="70"/>
        <v>3</v>
      </c>
      <c r="N486" t="b">
        <v>0</v>
      </c>
      <c r="O486" t="s">
        <v>2229</v>
      </c>
      <c r="P486" t="str">
        <f t="shared" si="71"/>
        <v>No Return</v>
      </c>
      <c r="Q486" s="4">
        <f t="shared" si="72"/>
        <v>228.06</v>
      </c>
      <c r="R486">
        <f t="shared" si="73"/>
        <v>2025</v>
      </c>
      <c r="S486" s="4" t="str">
        <f t="shared" si="74"/>
        <v>August</v>
      </c>
      <c r="T486" s="17">
        <f t="shared" si="75"/>
        <v>0</v>
      </c>
      <c r="U486" s="17">
        <f t="shared" si="76"/>
        <v>114.03</v>
      </c>
      <c r="V486" s="16">
        <f t="shared" si="77"/>
        <v>0</v>
      </c>
      <c r="W486" s="16" t="str">
        <f t="shared" si="78"/>
        <v>S</v>
      </c>
      <c r="X486" s="16" t="str" cm="1">
        <f t="array" ref="X486">_xlfn.IFS(K486 &lt; 10, "Need to Restock", K486 &lt; 20, "Low Stock", K486 &lt; 30, "Stock OK", K486 &gt;= 30, "High Stock")</f>
        <v>Need to Restock</v>
      </c>
      <c r="Y486" s="16" t="str" cm="1">
        <f t="array" ref="Y486">_xlfn.IFS(K486 &lt;= 15, "Fast Moving", K486 &lt;= 35, "Moderate Moving", K486 &gt; 35, "Slow Moving")</f>
        <v>Fast Moving</v>
      </c>
      <c r="Z486" s="16" t="str" cm="1">
        <f t="array" ref="Z486">_xlfn.IFS(M486=5, "Highly Satisfied", M486&gt;=4, "Very Satisfied", M486&gt;=3, "Satisfied", M486&gt;=2, "Neutral", M486&lt;2, "Dissatisfied")</f>
        <v>Satisfied</v>
      </c>
      <c r="AA486" s="16" t="str">
        <f t="shared" si="79"/>
        <v>High Value</v>
      </c>
      <c r="AB486" s="16" t="str" cm="1">
        <f t="array" ref="AB486">_xlfn.IFS(OR(C486="Zara", C486="Mango"), "Luxury Brand", OR(C486="Gap", C486="Forever21"), "Budget Brand", TRUE, "Mid-Market")</f>
        <v>Budget Brand</v>
      </c>
    </row>
    <row r="487" spans="1:28" x14ac:dyDescent="0.35">
      <c r="A487" t="s">
        <v>538</v>
      </c>
      <c r="B487" t="s">
        <v>25</v>
      </c>
      <c r="C487" t="s">
        <v>59</v>
      </c>
      <c r="D487" t="s">
        <v>32</v>
      </c>
      <c r="E487" t="s">
        <v>2229</v>
      </c>
      <c r="F487" t="s">
        <v>33</v>
      </c>
      <c r="G487" s="4">
        <v>20.59</v>
      </c>
      <c r="H487">
        <v>27.6</v>
      </c>
      <c r="I487" s="3">
        <v>14.91</v>
      </c>
      <c r="J487" s="1">
        <v>45875</v>
      </c>
      <c r="K487">
        <v>36</v>
      </c>
      <c r="L487" t="s">
        <v>2229</v>
      </c>
      <c r="M487">
        <f t="shared" si="70"/>
        <v>3</v>
      </c>
      <c r="N487" t="b">
        <v>0</v>
      </c>
      <c r="O487" t="s">
        <v>2229</v>
      </c>
      <c r="P487" t="str">
        <f t="shared" si="71"/>
        <v>No Return</v>
      </c>
      <c r="Q487" s="4">
        <f t="shared" si="72"/>
        <v>536.65775999999994</v>
      </c>
      <c r="R487">
        <f t="shared" si="73"/>
        <v>2025</v>
      </c>
      <c r="S487" s="4" t="str">
        <f t="shared" si="74"/>
        <v>August</v>
      </c>
      <c r="T487" s="17">
        <f t="shared" si="75"/>
        <v>5.6828400000000006</v>
      </c>
      <c r="U487" s="17">
        <f t="shared" si="76"/>
        <v>14.907159999999999</v>
      </c>
      <c r="V487" s="16">
        <f t="shared" si="77"/>
        <v>0</v>
      </c>
      <c r="W487" s="16" t="str">
        <f t="shared" si="78"/>
        <v>No Size</v>
      </c>
      <c r="X487" s="16" t="str" cm="1">
        <f t="array" ref="X487">_xlfn.IFS(K487 &lt; 10, "Need to Restock", K487 &lt; 20, "Low Stock", K487 &lt; 30, "Stock OK", K487 &gt;= 30, "High Stock")</f>
        <v>High Stock</v>
      </c>
      <c r="Y487" s="16" t="str" cm="1">
        <f t="array" ref="Y487">_xlfn.IFS(K487 &lt;= 15, "Fast Moving", K487 &lt;= 35, "Moderate Moving", K487 &gt; 35, "Slow Moving")</f>
        <v>Slow Moving</v>
      </c>
      <c r="Z487" s="16" t="str" cm="1">
        <f t="array" ref="Z487">_xlfn.IFS(M487=5, "Highly Satisfied", M487&gt;=4, "Very Satisfied", M487&gt;=3, "Satisfied", M487&gt;=2, "Neutral", M487&lt;2, "Dissatisfied")</f>
        <v>Satisfied</v>
      </c>
      <c r="AA487" s="16" t="str">
        <f t="shared" si="79"/>
        <v>Cheap Value</v>
      </c>
      <c r="AB487" s="16" t="str" cm="1">
        <f t="array" ref="AB487">_xlfn.IFS(OR(C487="Zara", C487="Mango"), "Luxury Brand", OR(C487="Gap", C487="Forever21"), "Budget Brand", TRUE, "Mid-Market")</f>
        <v>Budget Brand</v>
      </c>
    </row>
    <row r="488" spans="1:28" x14ac:dyDescent="0.35">
      <c r="A488" t="s">
        <v>539</v>
      </c>
      <c r="B488" t="s">
        <v>28</v>
      </c>
      <c r="C488" t="s">
        <v>30</v>
      </c>
      <c r="D488" t="s">
        <v>60</v>
      </c>
      <c r="E488" t="s">
        <v>16</v>
      </c>
      <c r="F488" t="s">
        <v>42</v>
      </c>
      <c r="G488" s="4">
        <v>167.86</v>
      </c>
      <c r="H488">
        <v>0</v>
      </c>
      <c r="I488" s="3">
        <v>167.86</v>
      </c>
      <c r="J488" s="1">
        <v>45875</v>
      </c>
      <c r="K488">
        <v>17</v>
      </c>
      <c r="L488">
        <v>3.2</v>
      </c>
      <c r="M488">
        <f t="shared" si="70"/>
        <v>3.2</v>
      </c>
      <c r="N488" t="b">
        <v>0</v>
      </c>
      <c r="O488" t="s">
        <v>2229</v>
      </c>
      <c r="P488" t="str">
        <f t="shared" si="71"/>
        <v>No Return</v>
      </c>
      <c r="Q488" s="4">
        <f t="shared" si="72"/>
        <v>2853.6200000000003</v>
      </c>
      <c r="R488">
        <f t="shared" si="73"/>
        <v>2025</v>
      </c>
      <c r="S488" s="4" t="str">
        <f t="shared" si="74"/>
        <v>August</v>
      </c>
      <c r="T488" s="17">
        <f t="shared" si="75"/>
        <v>0</v>
      </c>
      <c r="U488" s="17">
        <f t="shared" si="76"/>
        <v>167.86</v>
      </c>
      <c r="V488" s="16">
        <f t="shared" si="77"/>
        <v>0</v>
      </c>
      <c r="W488" s="16" t="str">
        <f t="shared" si="78"/>
        <v>XL</v>
      </c>
      <c r="X488" s="16" t="str" cm="1">
        <f t="array" ref="X488">_xlfn.IFS(K488 &lt; 10, "Need to Restock", K488 &lt; 20, "Low Stock", K488 &lt; 30, "Stock OK", K488 &gt;= 30, "High Stock")</f>
        <v>Low Stock</v>
      </c>
      <c r="Y488" s="16" t="str" cm="1">
        <f t="array" ref="Y488">_xlfn.IFS(K488 &lt;= 15, "Fast Moving", K488 &lt;= 35, "Moderate Moving", K488 &gt; 35, "Slow Moving")</f>
        <v>Moderate Moving</v>
      </c>
      <c r="Z488" s="16" t="str" cm="1">
        <f t="array" ref="Z488">_xlfn.IFS(M488=5, "Highly Satisfied", M488&gt;=4, "Very Satisfied", M488&gt;=3, "Satisfied", M488&gt;=2, "Neutral", M488&lt;2, "Dissatisfied")</f>
        <v>Satisfied</v>
      </c>
      <c r="AA488" s="16" t="str">
        <f t="shared" si="79"/>
        <v>High Value</v>
      </c>
      <c r="AB488" s="16" t="str" cm="1">
        <f t="array" ref="AB488">_xlfn.IFS(OR(C488="Zara", C488="Mango"), "Luxury Brand", OR(C488="Gap", C488="Forever21"), "Budget Brand", TRUE, "Mid-Market")</f>
        <v>Mid-Market</v>
      </c>
    </row>
    <row r="489" spans="1:28" x14ac:dyDescent="0.35">
      <c r="A489" t="s">
        <v>540</v>
      </c>
      <c r="B489" t="s">
        <v>25</v>
      </c>
      <c r="C489" t="s">
        <v>20</v>
      </c>
      <c r="D489" t="s">
        <v>32</v>
      </c>
      <c r="E489" t="s">
        <v>2229</v>
      </c>
      <c r="F489" t="s">
        <v>38</v>
      </c>
      <c r="G489" s="4">
        <v>62.2</v>
      </c>
      <c r="H489">
        <v>37.700000000000003</v>
      </c>
      <c r="I489" s="3">
        <v>38.75</v>
      </c>
      <c r="J489" s="1">
        <v>45875</v>
      </c>
      <c r="K489">
        <v>16</v>
      </c>
      <c r="L489">
        <v>3.1</v>
      </c>
      <c r="M489">
        <f t="shared" si="70"/>
        <v>3.1</v>
      </c>
      <c r="N489" t="b">
        <v>0</v>
      </c>
      <c r="O489" t="s">
        <v>2229</v>
      </c>
      <c r="P489" t="str">
        <f t="shared" si="71"/>
        <v>No Return</v>
      </c>
      <c r="Q489" s="4">
        <f t="shared" si="72"/>
        <v>620.00959999999998</v>
      </c>
      <c r="R489">
        <f t="shared" si="73"/>
        <v>2025</v>
      </c>
      <c r="S489" s="4" t="str">
        <f t="shared" si="74"/>
        <v>August</v>
      </c>
      <c r="T489" s="17">
        <f t="shared" si="75"/>
        <v>23.449400000000001</v>
      </c>
      <c r="U489" s="17">
        <f t="shared" si="76"/>
        <v>38.750599999999999</v>
      </c>
      <c r="V489" s="16">
        <f t="shared" si="77"/>
        <v>0</v>
      </c>
      <c r="W489" s="16" t="str">
        <f t="shared" si="78"/>
        <v>No Size</v>
      </c>
      <c r="X489" s="16" t="str" cm="1">
        <f t="array" ref="X489">_xlfn.IFS(K489 &lt; 10, "Need to Restock", K489 &lt; 20, "Low Stock", K489 &lt; 30, "Stock OK", K489 &gt;= 30, "High Stock")</f>
        <v>Low Stock</v>
      </c>
      <c r="Y489" s="16" t="str" cm="1">
        <f t="array" ref="Y489">_xlfn.IFS(K489 &lt;= 15, "Fast Moving", K489 &lt;= 35, "Moderate Moving", K489 &gt; 35, "Slow Moving")</f>
        <v>Moderate Moving</v>
      </c>
      <c r="Z489" s="16" t="str" cm="1">
        <f t="array" ref="Z489">_xlfn.IFS(M489=5, "Highly Satisfied", M489&gt;=4, "Very Satisfied", M489&gt;=3, "Satisfied", M489&gt;=2, "Neutral", M489&lt;2, "Dissatisfied")</f>
        <v>Satisfied</v>
      </c>
      <c r="AA489" s="16" t="str">
        <f t="shared" si="79"/>
        <v>Cheap Value</v>
      </c>
      <c r="AB489" s="16" t="str" cm="1">
        <f t="array" ref="AB489">_xlfn.IFS(OR(C489="Zara", C489="Mango"), "Luxury Brand", OR(C489="Gap", C489="Forever21"), "Budget Brand", TRUE, "Mid-Market")</f>
        <v>Mid-Market</v>
      </c>
    </row>
    <row r="490" spans="1:28" x14ac:dyDescent="0.35">
      <c r="A490" t="s">
        <v>541</v>
      </c>
      <c r="B490" t="s">
        <v>13</v>
      </c>
      <c r="C490" t="s">
        <v>30</v>
      </c>
      <c r="D490" t="s">
        <v>32</v>
      </c>
      <c r="E490" t="s">
        <v>2229</v>
      </c>
      <c r="F490" t="s">
        <v>23</v>
      </c>
      <c r="G490" s="4">
        <v>223.69</v>
      </c>
      <c r="H490">
        <v>6.3</v>
      </c>
      <c r="I490" s="3">
        <v>209.6</v>
      </c>
      <c r="J490" s="1">
        <v>45875</v>
      </c>
      <c r="K490">
        <v>18</v>
      </c>
      <c r="L490">
        <v>1.9</v>
      </c>
      <c r="M490">
        <f t="shared" si="70"/>
        <v>1.9</v>
      </c>
      <c r="N490" t="b">
        <v>0</v>
      </c>
      <c r="O490" t="s">
        <v>2229</v>
      </c>
      <c r="P490" t="str">
        <f t="shared" si="71"/>
        <v>No Return</v>
      </c>
      <c r="Q490" s="4">
        <f t="shared" si="72"/>
        <v>3772.7555400000001</v>
      </c>
      <c r="R490">
        <f t="shared" si="73"/>
        <v>2025</v>
      </c>
      <c r="S490" s="4" t="str">
        <f t="shared" si="74"/>
        <v>August</v>
      </c>
      <c r="T490" s="17">
        <f t="shared" si="75"/>
        <v>14.09247</v>
      </c>
      <c r="U490" s="17">
        <f t="shared" si="76"/>
        <v>209.59753000000001</v>
      </c>
      <c r="V490" s="16">
        <f t="shared" si="77"/>
        <v>0</v>
      </c>
      <c r="W490" s="16" t="str">
        <f t="shared" si="78"/>
        <v>No Size</v>
      </c>
      <c r="X490" s="16" t="str" cm="1">
        <f t="array" ref="X490">_xlfn.IFS(K490 &lt; 10, "Need to Restock", K490 &lt; 20, "Low Stock", K490 &lt; 30, "Stock OK", K490 &gt;= 30, "High Stock")</f>
        <v>Low Stock</v>
      </c>
      <c r="Y490" s="16" t="str" cm="1">
        <f t="array" ref="Y490">_xlfn.IFS(K490 &lt;= 15, "Fast Moving", K490 &lt;= 35, "Moderate Moving", K490 &gt; 35, "Slow Moving")</f>
        <v>Moderate Moving</v>
      </c>
      <c r="Z490" s="16" t="str" cm="1">
        <f t="array" ref="Z490">_xlfn.IFS(M490=5, "Highly Satisfied", M490&gt;=4, "Very Satisfied", M490&gt;=3, "Satisfied", M490&gt;=2, "Neutral", M490&lt;2, "Dissatisfied")</f>
        <v>Dissatisfied</v>
      </c>
      <c r="AA490" s="16" t="str">
        <f t="shared" si="79"/>
        <v>High Value</v>
      </c>
      <c r="AB490" s="16" t="str" cm="1">
        <f t="array" ref="AB490">_xlfn.IFS(OR(C490="Zara", C490="Mango"), "Luxury Brand", OR(C490="Gap", C490="Forever21"), "Budget Brand", TRUE, "Mid-Market")</f>
        <v>Mid-Market</v>
      </c>
    </row>
    <row r="491" spans="1:28" x14ac:dyDescent="0.35">
      <c r="A491" t="s">
        <v>542</v>
      </c>
      <c r="B491" t="s">
        <v>25</v>
      </c>
      <c r="C491" t="s">
        <v>41</v>
      </c>
      <c r="D491" t="s">
        <v>60</v>
      </c>
      <c r="E491" t="s">
        <v>2229</v>
      </c>
      <c r="F491" t="s">
        <v>42</v>
      </c>
      <c r="G491" s="4">
        <v>67.13</v>
      </c>
      <c r="H491">
        <v>0</v>
      </c>
      <c r="I491" s="3">
        <v>67.13</v>
      </c>
      <c r="J491" s="1">
        <v>45875</v>
      </c>
      <c r="K491">
        <v>3</v>
      </c>
      <c r="L491">
        <v>1.4</v>
      </c>
      <c r="M491">
        <f t="shared" si="70"/>
        <v>1.4</v>
      </c>
      <c r="N491" t="b">
        <v>0</v>
      </c>
      <c r="O491" t="s">
        <v>2229</v>
      </c>
      <c r="P491" t="str">
        <f t="shared" si="71"/>
        <v>No Return</v>
      </c>
      <c r="Q491" s="4">
        <f t="shared" si="72"/>
        <v>201.39</v>
      </c>
      <c r="R491">
        <f t="shared" si="73"/>
        <v>2025</v>
      </c>
      <c r="S491" s="4" t="str">
        <f t="shared" si="74"/>
        <v>August</v>
      </c>
      <c r="T491" s="17">
        <f t="shared" si="75"/>
        <v>0</v>
      </c>
      <c r="U491" s="17">
        <f t="shared" si="76"/>
        <v>67.13</v>
      </c>
      <c r="V491" s="16">
        <f t="shared" si="77"/>
        <v>0</v>
      </c>
      <c r="W491" s="16" t="str">
        <f t="shared" si="78"/>
        <v>No Size</v>
      </c>
      <c r="X491" s="16" t="str" cm="1">
        <f t="array" ref="X491">_xlfn.IFS(K491 &lt; 10, "Need to Restock", K491 &lt; 20, "Low Stock", K491 &lt; 30, "Stock OK", K491 &gt;= 30, "High Stock")</f>
        <v>Need to Restock</v>
      </c>
      <c r="Y491" s="16" t="str" cm="1">
        <f t="array" ref="Y491">_xlfn.IFS(K491 &lt;= 15, "Fast Moving", K491 &lt;= 35, "Moderate Moving", K491 &gt; 35, "Slow Moving")</f>
        <v>Fast Moving</v>
      </c>
      <c r="Z491" s="16" t="str" cm="1">
        <f t="array" ref="Z491">_xlfn.IFS(M491=5, "Highly Satisfied", M491&gt;=4, "Very Satisfied", M491&gt;=3, "Satisfied", M491&gt;=2, "Neutral", M491&lt;2, "Dissatisfied")</f>
        <v>Dissatisfied</v>
      </c>
      <c r="AA491" s="16" t="str">
        <f t="shared" si="79"/>
        <v>Cheap Value</v>
      </c>
      <c r="AB491" s="16" t="str" cm="1">
        <f t="array" ref="AB491">_xlfn.IFS(OR(C491="Zara", C491="Mango"), "Luxury Brand", OR(C491="Gap", C491="Forever21"), "Budget Brand", TRUE, "Mid-Market")</f>
        <v>Luxury Brand</v>
      </c>
    </row>
    <row r="492" spans="1:28" x14ac:dyDescent="0.35">
      <c r="A492" t="s">
        <v>543</v>
      </c>
      <c r="B492" t="s">
        <v>40</v>
      </c>
      <c r="C492" t="s">
        <v>14</v>
      </c>
      <c r="D492" t="s">
        <v>60</v>
      </c>
      <c r="E492" t="s">
        <v>56</v>
      </c>
      <c r="F492" t="s">
        <v>17</v>
      </c>
      <c r="G492" s="4">
        <v>144.81</v>
      </c>
      <c r="H492">
        <v>33.299999999999997</v>
      </c>
      <c r="I492" s="3">
        <v>96.59</v>
      </c>
      <c r="J492" s="1">
        <v>45875</v>
      </c>
      <c r="K492">
        <v>33</v>
      </c>
      <c r="L492">
        <v>2.8</v>
      </c>
      <c r="M492">
        <f t="shared" si="70"/>
        <v>2.8</v>
      </c>
      <c r="N492" t="b">
        <v>0</v>
      </c>
      <c r="O492" t="s">
        <v>2229</v>
      </c>
      <c r="P492" t="str">
        <f t="shared" si="71"/>
        <v>No Return</v>
      </c>
      <c r="Q492" s="4">
        <f t="shared" si="72"/>
        <v>3187.4129100000005</v>
      </c>
      <c r="R492">
        <f t="shared" si="73"/>
        <v>2025</v>
      </c>
      <c r="S492" s="4" t="str">
        <f t="shared" si="74"/>
        <v>August</v>
      </c>
      <c r="T492" s="17">
        <f t="shared" si="75"/>
        <v>48.221729999999994</v>
      </c>
      <c r="U492" s="17">
        <f t="shared" si="76"/>
        <v>96.588270000000009</v>
      </c>
      <c r="V492" s="16">
        <f t="shared" si="77"/>
        <v>0</v>
      </c>
      <c r="W492" s="16" t="str">
        <f t="shared" si="78"/>
        <v>M</v>
      </c>
      <c r="X492" s="16" t="str" cm="1">
        <f t="array" ref="X492">_xlfn.IFS(K492 &lt; 10, "Need to Restock", K492 &lt; 20, "Low Stock", K492 &lt; 30, "Stock OK", K492 &gt;= 30, "High Stock")</f>
        <v>High Stock</v>
      </c>
      <c r="Y492" s="16" t="str" cm="1">
        <f t="array" ref="Y492">_xlfn.IFS(K492 &lt;= 15, "Fast Moving", K492 &lt;= 35, "Moderate Moving", K492 &gt; 35, "Slow Moving")</f>
        <v>Moderate Moving</v>
      </c>
      <c r="Z492" s="16" t="str" cm="1">
        <f t="array" ref="Z492">_xlfn.IFS(M492=5, "Highly Satisfied", M492&gt;=4, "Very Satisfied", M492&gt;=3, "Satisfied", M492&gt;=2, "Neutral", M492&lt;2, "Dissatisfied")</f>
        <v>Neutral</v>
      </c>
      <c r="AA492" s="16" t="str">
        <f t="shared" si="79"/>
        <v>High Value</v>
      </c>
      <c r="AB492" s="16" t="str" cm="1">
        <f t="array" ref="AB492">_xlfn.IFS(OR(C492="Zara", C492="Mango"), "Luxury Brand", OR(C492="Gap", C492="Forever21"), "Budget Brand", TRUE, "Mid-Market")</f>
        <v>Luxury Brand</v>
      </c>
    </row>
    <row r="493" spans="1:28" x14ac:dyDescent="0.35">
      <c r="A493" t="s">
        <v>544</v>
      </c>
      <c r="B493" t="s">
        <v>13</v>
      </c>
      <c r="C493" t="s">
        <v>59</v>
      </c>
      <c r="D493" t="s">
        <v>21</v>
      </c>
      <c r="E493" t="s">
        <v>53</v>
      </c>
      <c r="F493" t="s">
        <v>64</v>
      </c>
      <c r="G493" s="4">
        <v>152.93</v>
      </c>
      <c r="H493">
        <v>53</v>
      </c>
      <c r="I493" s="3">
        <v>71.88</v>
      </c>
      <c r="J493" s="1">
        <v>45875</v>
      </c>
      <c r="K493">
        <v>2</v>
      </c>
      <c r="L493">
        <v>4.5999999999999996</v>
      </c>
      <c r="M493">
        <f t="shared" si="70"/>
        <v>4.5999999999999996</v>
      </c>
      <c r="N493" t="b">
        <v>1</v>
      </c>
      <c r="O493" t="s">
        <v>113</v>
      </c>
      <c r="P493" t="str">
        <f t="shared" si="71"/>
        <v>Changed Mind</v>
      </c>
      <c r="Q493" s="4">
        <f t="shared" si="72"/>
        <v>143.7542</v>
      </c>
      <c r="R493">
        <f t="shared" si="73"/>
        <v>2025</v>
      </c>
      <c r="S493" s="4" t="str">
        <f t="shared" si="74"/>
        <v>August</v>
      </c>
      <c r="T493" s="17">
        <f t="shared" si="75"/>
        <v>81.052900000000008</v>
      </c>
      <c r="U493" s="17">
        <f t="shared" si="76"/>
        <v>71.877099999999999</v>
      </c>
      <c r="V493" s="16">
        <f t="shared" si="77"/>
        <v>1</v>
      </c>
      <c r="W493" s="16" t="str">
        <f t="shared" si="78"/>
        <v>XS</v>
      </c>
      <c r="X493" s="16" t="str" cm="1">
        <f t="array" ref="X493">_xlfn.IFS(K493 &lt; 10, "Need to Restock", K493 &lt; 20, "Low Stock", K493 &lt; 30, "Stock OK", K493 &gt;= 30, "High Stock")</f>
        <v>Need to Restock</v>
      </c>
      <c r="Y493" s="16" t="str" cm="1">
        <f t="array" ref="Y493">_xlfn.IFS(K493 &lt;= 15, "Fast Moving", K493 &lt;= 35, "Moderate Moving", K493 &gt; 35, "Slow Moving")</f>
        <v>Fast Moving</v>
      </c>
      <c r="Z493" s="16" t="str" cm="1">
        <f t="array" ref="Z493">_xlfn.IFS(M493=5, "Highly Satisfied", M493&gt;=4, "Very Satisfied", M493&gt;=3, "Satisfied", M493&gt;=2, "Neutral", M493&lt;2, "Dissatisfied")</f>
        <v>Very Satisfied</v>
      </c>
      <c r="AA493" s="16" t="str">
        <f t="shared" si="79"/>
        <v>Cheap Value</v>
      </c>
      <c r="AB493" s="16" t="str" cm="1">
        <f t="array" ref="AB493">_xlfn.IFS(OR(C493="Zara", C493="Mango"), "Luxury Brand", OR(C493="Gap", C493="Forever21"), "Budget Brand", TRUE, "Mid-Market")</f>
        <v>Budget Brand</v>
      </c>
    </row>
    <row r="494" spans="1:28" x14ac:dyDescent="0.35">
      <c r="A494" t="s">
        <v>545</v>
      </c>
      <c r="B494" t="s">
        <v>40</v>
      </c>
      <c r="C494" t="s">
        <v>73</v>
      </c>
      <c r="D494" t="s">
        <v>60</v>
      </c>
      <c r="E494" t="s">
        <v>47</v>
      </c>
      <c r="F494" t="s">
        <v>33</v>
      </c>
      <c r="G494" s="4">
        <v>111.29</v>
      </c>
      <c r="H494">
        <v>0</v>
      </c>
      <c r="I494" s="3">
        <v>111.29</v>
      </c>
      <c r="J494" s="1">
        <v>45875</v>
      </c>
      <c r="K494">
        <v>48</v>
      </c>
      <c r="L494">
        <v>4.9000000000000004</v>
      </c>
      <c r="M494">
        <f t="shared" si="70"/>
        <v>4.9000000000000004</v>
      </c>
      <c r="N494" t="b">
        <v>0</v>
      </c>
      <c r="O494" t="s">
        <v>2229</v>
      </c>
      <c r="P494" t="str">
        <f t="shared" si="71"/>
        <v>No Return</v>
      </c>
      <c r="Q494" s="4">
        <f t="shared" si="72"/>
        <v>5341.92</v>
      </c>
      <c r="R494">
        <f t="shared" si="73"/>
        <v>2025</v>
      </c>
      <c r="S494" s="4" t="str">
        <f t="shared" si="74"/>
        <v>August</v>
      </c>
      <c r="T494" s="17">
        <f t="shared" si="75"/>
        <v>0</v>
      </c>
      <c r="U494" s="17">
        <f t="shared" si="76"/>
        <v>111.29</v>
      </c>
      <c r="V494" s="16">
        <f t="shared" si="77"/>
        <v>0</v>
      </c>
      <c r="W494" s="16" t="str">
        <f t="shared" si="78"/>
        <v>XXL</v>
      </c>
      <c r="X494" s="16" t="str" cm="1">
        <f t="array" ref="X494">_xlfn.IFS(K494 &lt; 10, "Need to Restock", K494 &lt; 20, "Low Stock", K494 &lt; 30, "Stock OK", K494 &gt;= 30, "High Stock")</f>
        <v>High Stock</v>
      </c>
      <c r="Y494" s="16" t="str" cm="1">
        <f t="array" ref="Y494">_xlfn.IFS(K494 &lt;= 15, "Fast Moving", K494 &lt;= 35, "Moderate Moving", K494 &gt; 35, "Slow Moving")</f>
        <v>Slow Moving</v>
      </c>
      <c r="Z494" s="16" t="str" cm="1">
        <f t="array" ref="Z494">_xlfn.IFS(M494=5, "Highly Satisfied", M494&gt;=4, "Very Satisfied", M494&gt;=3, "Satisfied", M494&gt;=2, "Neutral", M494&lt;2, "Dissatisfied")</f>
        <v>Very Satisfied</v>
      </c>
      <c r="AA494" s="16" t="str">
        <f t="shared" si="79"/>
        <v>High Value</v>
      </c>
      <c r="AB494" s="16" t="str" cm="1">
        <f t="array" ref="AB494">_xlfn.IFS(OR(C494="Zara", C494="Mango"), "Luxury Brand", OR(C494="Gap", C494="Forever21"), "Budget Brand", TRUE, "Mid-Market")</f>
        <v>Budget Brand</v>
      </c>
    </row>
    <row r="495" spans="1:28" x14ac:dyDescent="0.35">
      <c r="A495" t="s">
        <v>546</v>
      </c>
      <c r="B495" t="s">
        <v>13</v>
      </c>
      <c r="C495" t="s">
        <v>30</v>
      </c>
      <c r="D495" t="s">
        <v>21</v>
      </c>
      <c r="E495" t="s">
        <v>53</v>
      </c>
      <c r="F495" t="s">
        <v>23</v>
      </c>
      <c r="G495" s="4">
        <v>159.18</v>
      </c>
      <c r="H495">
        <v>0</v>
      </c>
      <c r="I495" s="3">
        <v>159.18</v>
      </c>
      <c r="J495" s="1">
        <v>45875</v>
      </c>
      <c r="K495">
        <v>38</v>
      </c>
      <c r="L495">
        <v>2.4</v>
      </c>
      <c r="M495">
        <f t="shared" si="70"/>
        <v>2.4</v>
      </c>
      <c r="N495" t="b">
        <v>1</v>
      </c>
      <c r="O495" t="s">
        <v>81</v>
      </c>
      <c r="P495" t="str">
        <f t="shared" si="71"/>
        <v>Quality Issue</v>
      </c>
      <c r="Q495" s="4">
        <f t="shared" si="72"/>
        <v>6048.84</v>
      </c>
      <c r="R495">
        <f t="shared" si="73"/>
        <v>2025</v>
      </c>
      <c r="S495" s="4" t="str">
        <f t="shared" si="74"/>
        <v>August</v>
      </c>
      <c r="T495" s="17">
        <f t="shared" si="75"/>
        <v>0</v>
      </c>
      <c r="U495" s="17">
        <f t="shared" si="76"/>
        <v>159.18</v>
      </c>
      <c r="V495" s="16">
        <f t="shared" si="77"/>
        <v>1</v>
      </c>
      <c r="W495" s="16" t="str">
        <f t="shared" si="78"/>
        <v>XS</v>
      </c>
      <c r="X495" s="16" t="str" cm="1">
        <f t="array" ref="X495">_xlfn.IFS(K495 &lt; 10, "Need to Restock", K495 &lt; 20, "Low Stock", K495 &lt; 30, "Stock OK", K495 &gt;= 30, "High Stock")</f>
        <v>High Stock</v>
      </c>
      <c r="Y495" s="16" t="str" cm="1">
        <f t="array" ref="Y495">_xlfn.IFS(K495 &lt;= 15, "Fast Moving", K495 &lt;= 35, "Moderate Moving", K495 &gt; 35, "Slow Moving")</f>
        <v>Slow Moving</v>
      </c>
      <c r="Z495" s="16" t="str" cm="1">
        <f t="array" ref="Z495">_xlfn.IFS(M495=5, "Highly Satisfied", M495&gt;=4, "Very Satisfied", M495&gt;=3, "Satisfied", M495&gt;=2, "Neutral", M495&lt;2, "Dissatisfied")</f>
        <v>Neutral</v>
      </c>
      <c r="AA495" s="16" t="str">
        <f t="shared" si="79"/>
        <v>High Value</v>
      </c>
      <c r="AB495" s="16" t="str" cm="1">
        <f t="array" ref="AB495">_xlfn.IFS(OR(C495="Zara", C495="Mango"), "Luxury Brand", OR(C495="Gap", C495="Forever21"), "Budget Brand", TRUE, "Mid-Market")</f>
        <v>Mid-Market</v>
      </c>
    </row>
    <row r="496" spans="1:28" x14ac:dyDescent="0.35">
      <c r="A496" t="s">
        <v>547</v>
      </c>
      <c r="B496" t="s">
        <v>13</v>
      </c>
      <c r="C496" t="s">
        <v>14</v>
      </c>
      <c r="D496" t="s">
        <v>21</v>
      </c>
      <c r="E496" t="s">
        <v>47</v>
      </c>
      <c r="F496" t="s">
        <v>33</v>
      </c>
      <c r="G496" s="4">
        <v>215.93</v>
      </c>
      <c r="H496">
        <v>0</v>
      </c>
      <c r="I496" s="3">
        <v>215.93</v>
      </c>
      <c r="J496" s="1">
        <v>45875</v>
      </c>
      <c r="K496">
        <v>43</v>
      </c>
      <c r="L496">
        <v>3.5</v>
      </c>
      <c r="M496">
        <f t="shared" si="70"/>
        <v>3.5</v>
      </c>
      <c r="N496" t="b">
        <v>0</v>
      </c>
      <c r="O496" t="s">
        <v>2229</v>
      </c>
      <c r="P496" t="str">
        <f t="shared" si="71"/>
        <v>No Return</v>
      </c>
      <c r="Q496" s="4">
        <f t="shared" si="72"/>
        <v>9284.99</v>
      </c>
      <c r="R496">
        <f t="shared" si="73"/>
        <v>2025</v>
      </c>
      <c r="S496" s="4" t="str">
        <f t="shared" si="74"/>
        <v>August</v>
      </c>
      <c r="T496" s="17">
        <f t="shared" si="75"/>
        <v>0</v>
      </c>
      <c r="U496" s="17">
        <f t="shared" si="76"/>
        <v>215.93</v>
      </c>
      <c r="V496" s="16">
        <f t="shared" si="77"/>
        <v>0</v>
      </c>
      <c r="W496" s="16" t="str">
        <f t="shared" si="78"/>
        <v>XXL</v>
      </c>
      <c r="X496" s="16" t="str" cm="1">
        <f t="array" ref="X496">_xlfn.IFS(K496 &lt; 10, "Need to Restock", K496 &lt; 20, "Low Stock", K496 &lt; 30, "Stock OK", K496 &gt;= 30, "High Stock")</f>
        <v>High Stock</v>
      </c>
      <c r="Y496" s="16" t="str" cm="1">
        <f t="array" ref="Y496">_xlfn.IFS(K496 &lt;= 15, "Fast Moving", K496 &lt;= 35, "Moderate Moving", K496 &gt; 35, "Slow Moving")</f>
        <v>Slow Moving</v>
      </c>
      <c r="Z496" s="16" t="str" cm="1">
        <f t="array" ref="Z496">_xlfn.IFS(M496=5, "Highly Satisfied", M496&gt;=4, "Very Satisfied", M496&gt;=3, "Satisfied", M496&gt;=2, "Neutral", M496&lt;2, "Dissatisfied")</f>
        <v>Satisfied</v>
      </c>
      <c r="AA496" s="16" t="str">
        <f t="shared" si="79"/>
        <v>High Value</v>
      </c>
      <c r="AB496" s="16" t="str" cm="1">
        <f t="array" ref="AB496">_xlfn.IFS(OR(C496="Zara", C496="Mango"), "Luxury Brand", OR(C496="Gap", C496="Forever21"), "Budget Brand", TRUE, "Mid-Market")</f>
        <v>Luxury Brand</v>
      </c>
    </row>
    <row r="497" spans="1:28" x14ac:dyDescent="0.35">
      <c r="A497" t="s">
        <v>548</v>
      </c>
      <c r="B497" t="s">
        <v>19</v>
      </c>
      <c r="C497" t="s">
        <v>51</v>
      </c>
      <c r="D497" t="s">
        <v>15</v>
      </c>
      <c r="E497" t="s">
        <v>2229</v>
      </c>
      <c r="F497" t="s">
        <v>54</v>
      </c>
      <c r="G497" s="4">
        <v>51.69</v>
      </c>
      <c r="H497">
        <v>33.4</v>
      </c>
      <c r="I497" s="3">
        <v>34.43</v>
      </c>
      <c r="J497" s="1">
        <v>45511</v>
      </c>
      <c r="K497">
        <v>36</v>
      </c>
      <c r="L497">
        <v>3.4</v>
      </c>
      <c r="M497">
        <f t="shared" si="70"/>
        <v>3.4</v>
      </c>
      <c r="N497" t="b">
        <v>0</v>
      </c>
      <c r="O497" t="s">
        <v>2229</v>
      </c>
      <c r="P497" t="str">
        <f t="shared" si="71"/>
        <v>No Return</v>
      </c>
      <c r="Q497" s="4">
        <f t="shared" si="72"/>
        <v>1239.31944</v>
      </c>
      <c r="R497">
        <f t="shared" si="73"/>
        <v>2024</v>
      </c>
      <c r="S497" s="4" t="str">
        <f t="shared" si="74"/>
        <v>August</v>
      </c>
      <c r="T497" s="17">
        <f t="shared" si="75"/>
        <v>17.264459999999996</v>
      </c>
      <c r="U497" s="17">
        <f t="shared" si="76"/>
        <v>34.425539999999998</v>
      </c>
      <c r="V497" s="16">
        <f t="shared" si="77"/>
        <v>0</v>
      </c>
      <c r="W497" s="16" t="str">
        <f t="shared" si="78"/>
        <v>No Size</v>
      </c>
      <c r="X497" s="16" t="str" cm="1">
        <f t="array" ref="X497">_xlfn.IFS(K497 &lt; 10, "Need to Restock", K497 &lt; 20, "Low Stock", K497 &lt; 30, "Stock OK", K497 &gt;= 30, "High Stock")</f>
        <v>High Stock</v>
      </c>
      <c r="Y497" s="16" t="str" cm="1">
        <f t="array" ref="Y497">_xlfn.IFS(K497 &lt;= 15, "Fast Moving", K497 &lt;= 35, "Moderate Moving", K497 &gt; 35, "Slow Moving")</f>
        <v>Slow Moving</v>
      </c>
      <c r="Z497" s="16" t="str" cm="1">
        <f t="array" ref="Z497">_xlfn.IFS(M497=5, "Highly Satisfied", M497&gt;=4, "Very Satisfied", M497&gt;=3, "Satisfied", M497&gt;=2, "Neutral", M497&lt;2, "Dissatisfied")</f>
        <v>Satisfied</v>
      </c>
      <c r="AA497" s="16" t="str">
        <f t="shared" si="79"/>
        <v>Cheap Value</v>
      </c>
      <c r="AB497" s="16" t="str" cm="1">
        <f t="array" ref="AB497">_xlfn.IFS(OR(C497="Zara", C497="Mango"), "Luxury Brand", OR(C497="Gap", C497="Forever21"), "Budget Brand", TRUE, "Mid-Market")</f>
        <v>Mid-Market</v>
      </c>
    </row>
    <row r="498" spans="1:28" x14ac:dyDescent="0.35">
      <c r="A498" t="s">
        <v>549</v>
      </c>
      <c r="B498" t="s">
        <v>13</v>
      </c>
      <c r="C498" t="s">
        <v>51</v>
      </c>
      <c r="D498" t="s">
        <v>60</v>
      </c>
      <c r="E498" t="s">
        <v>22</v>
      </c>
      <c r="F498" t="s">
        <v>23</v>
      </c>
      <c r="G498" s="4">
        <v>137.38</v>
      </c>
      <c r="H498">
        <v>0</v>
      </c>
      <c r="I498" s="3">
        <v>137.38</v>
      </c>
      <c r="J498" s="1">
        <v>45875</v>
      </c>
      <c r="K498">
        <v>43</v>
      </c>
      <c r="L498">
        <v>3.5</v>
      </c>
      <c r="M498">
        <f t="shared" si="70"/>
        <v>3.5</v>
      </c>
      <c r="N498" t="b">
        <v>0</v>
      </c>
      <c r="O498" t="s">
        <v>2229</v>
      </c>
      <c r="P498" t="str">
        <f t="shared" si="71"/>
        <v>No Return</v>
      </c>
      <c r="Q498" s="4">
        <f t="shared" si="72"/>
        <v>5907.34</v>
      </c>
      <c r="R498">
        <f t="shared" si="73"/>
        <v>2025</v>
      </c>
      <c r="S498" s="4" t="str">
        <f t="shared" si="74"/>
        <v>August</v>
      </c>
      <c r="T498" s="17">
        <f t="shared" si="75"/>
        <v>0</v>
      </c>
      <c r="U498" s="17">
        <f t="shared" si="76"/>
        <v>137.38</v>
      </c>
      <c r="V498" s="16">
        <f t="shared" si="77"/>
        <v>0</v>
      </c>
      <c r="W498" s="16" t="str">
        <f t="shared" si="78"/>
        <v>L</v>
      </c>
      <c r="X498" s="16" t="str" cm="1">
        <f t="array" ref="X498">_xlfn.IFS(K498 &lt; 10, "Need to Restock", K498 &lt; 20, "Low Stock", K498 &lt; 30, "Stock OK", K498 &gt;= 30, "High Stock")</f>
        <v>High Stock</v>
      </c>
      <c r="Y498" s="16" t="str" cm="1">
        <f t="array" ref="Y498">_xlfn.IFS(K498 &lt;= 15, "Fast Moving", K498 &lt;= 35, "Moderate Moving", K498 &gt; 35, "Slow Moving")</f>
        <v>Slow Moving</v>
      </c>
      <c r="Z498" s="16" t="str" cm="1">
        <f t="array" ref="Z498">_xlfn.IFS(M498=5, "Highly Satisfied", M498&gt;=4, "Very Satisfied", M498&gt;=3, "Satisfied", M498&gt;=2, "Neutral", M498&lt;2, "Dissatisfied")</f>
        <v>Satisfied</v>
      </c>
      <c r="AA498" s="16" t="str">
        <f t="shared" si="79"/>
        <v>High Value</v>
      </c>
      <c r="AB498" s="16" t="str" cm="1">
        <f t="array" ref="AB498">_xlfn.IFS(OR(C498="Zara", C498="Mango"), "Luxury Brand", OR(C498="Gap", C498="Forever21"), "Budget Brand", TRUE, "Mid-Market")</f>
        <v>Mid-Market</v>
      </c>
    </row>
    <row r="499" spans="1:28" x14ac:dyDescent="0.35">
      <c r="A499" t="s">
        <v>550</v>
      </c>
      <c r="B499" t="s">
        <v>36</v>
      </c>
      <c r="C499" t="s">
        <v>73</v>
      </c>
      <c r="D499" t="s">
        <v>32</v>
      </c>
      <c r="E499" t="s">
        <v>47</v>
      </c>
      <c r="F499" t="s">
        <v>44</v>
      </c>
      <c r="G499" s="4">
        <v>96.7</v>
      </c>
      <c r="H499">
        <v>38.799999999999997</v>
      </c>
      <c r="I499" s="3">
        <v>59.18</v>
      </c>
      <c r="J499" s="1">
        <v>45875</v>
      </c>
      <c r="K499">
        <v>46</v>
      </c>
      <c r="L499">
        <v>1.7</v>
      </c>
      <c r="M499">
        <f t="shared" si="70"/>
        <v>1.7</v>
      </c>
      <c r="N499" t="b">
        <v>0</v>
      </c>
      <c r="O499" t="s">
        <v>2229</v>
      </c>
      <c r="P499" t="str">
        <f t="shared" si="71"/>
        <v>No Return</v>
      </c>
      <c r="Q499" s="4">
        <f t="shared" si="72"/>
        <v>2722.2984000000006</v>
      </c>
      <c r="R499">
        <f t="shared" si="73"/>
        <v>2025</v>
      </c>
      <c r="S499" s="4" t="str">
        <f t="shared" si="74"/>
        <v>August</v>
      </c>
      <c r="T499" s="17">
        <f t="shared" si="75"/>
        <v>37.519599999999997</v>
      </c>
      <c r="U499" s="17">
        <f t="shared" si="76"/>
        <v>59.180400000000013</v>
      </c>
      <c r="V499" s="16">
        <f t="shared" si="77"/>
        <v>0</v>
      </c>
      <c r="W499" s="16" t="str">
        <f t="shared" si="78"/>
        <v>XXL</v>
      </c>
      <c r="X499" s="16" t="str" cm="1">
        <f t="array" ref="X499">_xlfn.IFS(K499 &lt; 10, "Need to Restock", K499 &lt; 20, "Low Stock", K499 &lt; 30, "Stock OK", K499 &gt;= 30, "High Stock")</f>
        <v>High Stock</v>
      </c>
      <c r="Y499" s="16" t="str" cm="1">
        <f t="array" ref="Y499">_xlfn.IFS(K499 &lt;= 15, "Fast Moving", K499 &lt;= 35, "Moderate Moving", K499 &gt; 35, "Slow Moving")</f>
        <v>Slow Moving</v>
      </c>
      <c r="Z499" s="16" t="str" cm="1">
        <f t="array" ref="Z499">_xlfn.IFS(M499=5, "Highly Satisfied", M499&gt;=4, "Very Satisfied", M499&gt;=3, "Satisfied", M499&gt;=2, "Neutral", M499&lt;2, "Dissatisfied")</f>
        <v>Dissatisfied</v>
      </c>
      <c r="AA499" s="16" t="str">
        <f t="shared" si="79"/>
        <v>Cheap Value</v>
      </c>
      <c r="AB499" s="16" t="str" cm="1">
        <f t="array" ref="AB499">_xlfn.IFS(OR(C499="Zara", C499="Mango"), "Luxury Brand", OR(C499="Gap", C499="Forever21"), "Budget Brand", TRUE, "Mid-Market")</f>
        <v>Budget Brand</v>
      </c>
    </row>
    <row r="500" spans="1:28" x14ac:dyDescent="0.35">
      <c r="A500" t="s">
        <v>551</v>
      </c>
      <c r="B500" t="s">
        <v>36</v>
      </c>
      <c r="C500" t="s">
        <v>46</v>
      </c>
      <c r="D500" t="s">
        <v>15</v>
      </c>
      <c r="E500" t="s">
        <v>56</v>
      </c>
      <c r="F500" t="s">
        <v>64</v>
      </c>
      <c r="G500" s="4">
        <v>58.73</v>
      </c>
      <c r="H500">
        <v>38.1</v>
      </c>
      <c r="I500" s="3">
        <v>36.35</v>
      </c>
      <c r="J500" s="1">
        <v>45653</v>
      </c>
      <c r="K500">
        <v>50</v>
      </c>
      <c r="L500">
        <v>1.2</v>
      </c>
      <c r="M500">
        <f t="shared" si="70"/>
        <v>1.2</v>
      </c>
      <c r="N500" t="b">
        <v>0</v>
      </c>
      <c r="O500" t="s">
        <v>2229</v>
      </c>
      <c r="P500" t="str">
        <f t="shared" si="71"/>
        <v>No Return</v>
      </c>
      <c r="Q500" s="4">
        <f t="shared" si="72"/>
        <v>1817.6935000000001</v>
      </c>
      <c r="R500">
        <f t="shared" si="73"/>
        <v>2024</v>
      </c>
      <c r="S500" s="4" t="str">
        <f t="shared" si="74"/>
        <v>December</v>
      </c>
      <c r="T500" s="17">
        <f t="shared" si="75"/>
        <v>22.37613</v>
      </c>
      <c r="U500" s="17">
        <f t="shared" si="76"/>
        <v>36.353870000000001</v>
      </c>
      <c r="V500" s="16">
        <f t="shared" si="77"/>
        <v>0</v>
      </c>
      <c r="W500" s="16" t="str">
        <f t="shared" si="78"/>
        <v>M</v>
      </c>
      <c r="X500" s="16" t="str" cm="1">
        <f t="array" ref="X500">_xlfn.IFS(K500 &lt; 10, "Need to Restock", K500 &lt; 20, "Low Stock", K500 &lt; 30, "Stock OK", K500 &gt;= 30, "High Stock")</f>
        <v>High Stock</v>
      </c>
      <c r="Y500" s="16" t="str" cm="1">
        <f t="array" ref="Y500">_xlfn.IFS(K500 &lt;= 15, "Fast Moving", K500 &lt;= 35, "Moderate Moving", K500 &gt; 35, "Slow Moving")</f>
        <v>Slow Moving</v>
      </c>
      <c r="Z500" s="16" t="str" cm="1">
        <f t="array" ref="Z500">_xlfn.IFS(M500=5, "Highly Satisfied", M500&gt;=4, "Very Satisfied", M500&gt;=3, "Satisfied", M500&gt;=2, "Neutral", M500&lt;2, "Dissatisfied")</f>
        <v>Dissatisfied</v>
      </c>
      <c r="AA500" s="16" t="str">
        <f t="shared" si="79"/>
        <v>Cheap Value</v>
      </c>
      <c r="AB500" s="16" t="str" cm="1">
        <f t="array" ref="AB500">_xlfn.IFS(OR(C500="Zara", C500="Mango"), "Luxury Brand", OR(C500="Gap", C500="Forever21"), "Budget Brand", TRUE, "Mid-Market")</f>
        <v>Mid-Market</v>
      </c>
    </row>
    <row r="501" spans="1:28" x14ac:dyDescent="0.35">
      <c r="A501" t="s">
        <v>552</v>
      </c>
      <c r="B501" t="s">
        <v>13</v>
      </c>
      <c r="C501" t="s">
        <v>59</v>
      </c>
      <c r="D501" t="s">
        <v>21</v>
      </c>
      <c r="E501" t="s">
        <v>37</v>
      </c>
      <c r="F501" t="s">
        <v>44</v>
      </c>
      <c r="G501" s="4">
        <v>204.68</v>
      </c>
      <c r="H501">
        <v>0</v>
      </c>
      <c r="I501" s="3">
        <v>204.68</v>
      </c>
      <c r="J501" s="1">
        <v>45875</v>
      </c>
      <c r="K501">
        <v>33</v>
      </c>
      <c r="L501">
        <v>3.1</v>
      </c>
      <c r="M501">
        <f t="shared" si="70"/>
        <v>3.1</v>
      </c>
      <c r="N501" t="b">
        <v>0</v>
      </c>
      <c r="O501" t="s">
        <v>2229</v>
      </c>
      <c r="P501" t="str">
        <f t="shared" si="71"/>
        <v>No Return</v>
      </c>
      <c r="Q501" s="4">
        <f t="shared" si="72"/>
        <v>6754.4400000000005</v>
      </c>
      <c r="R501">
        <f t="shared" si="73"/>
        <v>2025</v>
      </c>
      <c r="S501" s="4" t="str">
        <f t="shared" si="74"/>
        <v>August</v>
      </c>
      <c r="T501" s="17">
        <f t="shared" si="75"/>
        <v>0</v>
      </c>
      <c r="U501" s="17">
        <f t="shared" si="76"/>
        <v>204.68</v>
      </c>
      <c r="V501" s="16">
        <f t="shared" si="77"/>
        <v>0</v>
      </c>
      <c r="W501" s="16" t="str">
        <f t="shared" si="78"/>
        <v>S</v>
      </c>
      <c r="X501" s="16" t="str" cm="1">
        <f t="array" ref="X501">_xlfn.IFS(K501 &lt; 10, "Need to Restock", K501 &lt; 20, "Low Stock", K501 &lt; 30, "Stock OK", K501 &gt;= 30, "High Stock")</f>
        <v>High Stock</v>
      </c>
      <c r="Y501" s="16" t="str" cm="1">
        <f t="array" ref="Y501">_xlfn.IFS(K501 &lt;= 15, "Fast Moving", K501 &lt;= 35, "Moderate Moving", K501 &gt; 35, "Slow Moving")</f>
        <v>Moderate Moving</v>
      </c>
      <c r="Z501" s="16" t="str" cm="1">
        <f t="array" ref="Z501">_xlfn.IFS(M501=5, "Highly Satisfied", M501&gt;=4, "Very Satisfied", M501&gt;=3, "Satisfied", M501&gt;=2, "Neutral", M501&lt;2, "Dissatisfied")</f>
        <v>Satisfied</v>
      </c>
      <c r="AA501" s="16" t="str">
        <f t="shared" si="79"/>
        <v>High Value</v>
      </c>
      <c r="AB501" s="16" t="str" cm="1">
        <f t="array" ref="AB501">_xlfn.IFS(OR(C501="Zara", C501="Mango"), "Luxury Brand", OR(C501="Gap", C501="Forever21"), "Budget Brand", TRUE, "Mid-Market")</f>
        <v>Budget Brand</v>
      </c>
    </row>
    <row r="502" spans="1:28" x14ac:dyDescent="0.35">
      <c r="A502" t="s">
        <v>553</v>
      </c>
      <c r="B502" t="s">
        <v>36</v>
      </c>
      <c r="C502" t="s">
        <v>73</v>
      </c>
      <c r="D502" t="s">
        <v>15</v>
      </c>
      <c r="E502" t="s">
        <v>22</v>
      </c>
      <c r="F502" t="s">
        <v>33</v>
      </c>
      <c r="G502" s="4">
        <v>117.26</v>
      </c>
      <c r="H502">
        <v>0</v>
      </c>
      <c r="I502" s="3">
        <v>117.26</v>
      </c>
      <c r="J502" s="1">
        <v>45560</v>
      </c>
      <c r="K502">
        <v>29</v>
      </c>
      <c r="L502" t="s">
        <v>2229</v>
      </c>
      <c r="M502">
        <f t="shared" si="70"/>
        <v>3</v>
      </c>
      <c r="N502" t="b">
        <v>0</v>
      </c>
      <c r="O502" t="s">
        <v>2229</v>
      </c>
      <c r="P502" t="str">
        <f t="shared" si="71"/>
        <v>No Return</v>
      </c>
      <c r="Q502" s="4">
        <f t="shared" si="72"/>
        <v>3400.54</v>
      </c>
      <c r="R502">
        <f t="shared" si="73"/>
        <v>2024</v>
      </c>
      <c r="S502" s="4" t="str">
        <f t="shared" si="74"/>
        <v>September</v>
      </c>
      <c r="T502" s="17">
        <f t="shared" si="75"/>
        <v>0</v>
      </c>
      <c r="U502" s="17">
        <f t="shared" si="76"/>
        <v>117.26</v>
      </c>
      <c r="V502" s="16">
        <f t="shared" si="77"/>
        <v>0</v>
      </c>
      <c r="W502" s="16" t="str">
        <f t="shared" si="78"/>
        <v>L</v>
      </c>
      <c r="X502" s="16" t="str" cm="1">
        <f t="array" ref="X502">_xlfn.IFS(K502 &lt; 10, "Need to Restock", K502 &lt; 20, "Low Stock", K502 &lt; 30, "Stock OK", K502 &gt;= 30, "High Stock")</f>
        <v>Stock OK</v>
      </c>
      <c r="Y502" s="16" t="str" cm="1">
        <f t="array" ref="Y502">_xlfn.IFS(K502 &lt;= 15, "Fast Moving", K502 &lt;= 35, "Moderate Moving", K502 &gt; 35, "Slow Moving")</f>
        <v>Moderate Moving</v>
      </c>
      <c r="Z502" s="16" t="str" cm="1">
        <f t="array" ref="Z502">_xlfn.IFS(M502=5, "Highly Satisfied", M502&gt;=4, "Very Satisfied", M502&gt;=3, "Satisfied", M502&gt;=2, "Neutral", M502&lt;2, "Dissatisfied")</f>
        <v>Satisfied</v>
      </c>
      <c r="AA502" s="16" t="str">
        <f t="shared" si="79"/>
        <v>High Value</v>
      </c>
      <c r="AB502" s="16" t="str" cm="1">
        <f t="array" ref="AB502">_xlfn.IFS(OR(C502="Zara", C502="Mango"), "Luxury Brand", OR(C502="Gap", C502="Forever21"), "Budget Brand", TRUE, "Mid-Market")</f>
        <v>Budget Brand</v>
      </c>
    </row>
    <row r="503" spans="1:28" x14ac:dyDescent="0.35">
      <c r="A503" t="s">
        <v>554</v>
      </c>
      <c r="B503" t="s">
        <v>13</v>
      </c>
      <c r="C503" t="s">
        <v>59</v>
      </c>
      <c r="D503" t="s">
        <v>60</v>
      </c>
      <c r="E503" t="s">
        <v>47</v>
      </c>
      <c r="F503" t="s">
        <v>33</v>
      </c>
      <c r="G503" s="4">
        <v>91.95</v>
      </c>
      <c r="H503">
        <v>0</v>
      </c>
      <c r="I503" s="3">
        <v>91.95</v>
      </c>
      <c r="J503" s="1">
        <v>45875</v>
      </c>
      <c r="K503">
        <v>1</v>
      </c>
      <c r="L503">
        <v>2.5</v>
      </c>
      <c r="M503">
        <f t="shared" si="70"/>
        <v>2.5</v>
      </c>
      <c r="N503" t="b">
        <v>0</v>
      </c>
      <c r="O503" t="s">
        <v>2229</v>
      </c>
      <c r="P503" t="str">
        <f t="shared" si="71"/>
        <v>No Return</v>
      </c>
      <c r="Q503" s="4">
        <f t="shared" si="72"/>
        <v>91.95</v>
      </c>
      <c r="R503">
        <f t="shared" si="73"/>
        <v>2025</v>
      </c>
      <c r="S503" s="4" t="str">
        <f t="shared" si="74"/>
        <v>August</v>
      </c>
      <c r="T503" s="17">
        <f t="shared" si="75"/>
        <v>0</v>
      </c>
      <c r="U503" s="17">
        <f t="shared" si="76"/>
        <v>91.95</v>
      </c>
      <c r="V503" s="16">
        <f t="shared" si="77"/>
        <v>0</v>
      </c>
      <c r="W503" s="16" t="str">
        <f t="shared" si="78"/>
        <v>XXL</v>
      </c>
      <c r="X503" s="16" t="str" cm="1">
        <f t="array" ref="X503">_xlfn.IFS(K503 &lt; 10, "Need to Restock", K503 &lt; 20, "Low Stock", K503 &lt; 30, "Stock OK", K503 &gt;= 30, "High Stock")</f>
        <v>Need to Restock</v>
      </c>
      <c r="Y503" s="16" t="str" cm="1">
        <f t="array" ref="Y503">_xlfn.IFS(K503 &lt;= 15, "Fast Moving", K503 &lt;= 35, "Moderate Moving", K503 &gt; 35, "Slow Moving")</f>
        <v>Fast Moving</v>
      </c>
      <c r="Z503" s="16" t="str" cm="1">
        <f t="array" ref="Z503">_xlfn.IFS(M503=5, "Highly Satisfied", M503&gt;=4, "Very Satisfied", M503&gt;=3, "Satisfied", M503&gt;=2, "Neutral", M503&lt;2, "Dissatisfied")</f>
        <v>Neutral</v>
      </c>
      <c r="AA503" s="16" t="str">
        <f t="shared" si="79"/>
        <v>High Value</v>
      </c>
      <c r="AB503" s="16" t="str" cm="1">
        <f t="array" ref="AB503">_xlfn.IFS(OR(C503="Zara", C503="Mango"), "Luxury Brand", OR(C503="Gap", C503="Forever21"), "Budget Brand", TRUE, "Mid-Market")</f>
        <v>Budget Brand</v>
      </c>
    </row>
    <row r="504" spans="1:28" x14ac:dyDescent="0.35">
      <c r="A504" t="s">
        <v>555</v>
      </c>
      <c r="B504" t="s">
        <v>36</v>
      </c>
      <c r="C504" t="s">
        <v>59</v>
      </c>
      <c r="D504" t="s">
        <v>32</v>
      </c>
      <c r="E504" t="s">
        <v>16</v>
      </c>
      <c r="F504" t="s">
        <v>62</v>
      </c>
      <c r="G504" s="4">
        <v>94.53</v>
      </c>
      <c r="H504">
        <v>0</v>
      </c>
      <c r="I504" s="3">
        <v>94.53</v>
      </c>
      <c r="J504" s="1">
        <v>45875</v>
      </c>
      <c r="K504">
        <v>13</v>
      </c>
      <c r="L504">
        <v>2.4</v>
      </c>
      <c r="M504">
        <f t="shared" si="70"/>
        <v>2.4</v>
      </c>
      <c r="N504" t="b">
        <v>0</v>
      </c>
      <c r="O504" t="s">
        <v>2229</v>
      </c>
      <c r="P504" t="str">
        <f t="shared" si="71"/>
        <v>No Return</v>
      </c>
      <c r="Q504" s="4">
        <f t="shared" si="72"/>
        <v>1228.8900000000001</v>
      </c>
      <c r="R504">
        <f t="shared" si="73"/>
        <v>2025</v>
      </c>
      <c r="S504" s="4" t="str">
        <f t="shared" si="74"/>
        <v>August</v>
      </c>
      <c r="T504" s="17">
        <f t="shared" si="75"/>
        <v>0</v>
      </c>
      <c r="U504" s="17">
        <f t="shared" si="76"/>
        <v>94.53</v>
      </c>
      <c r="V504" s="16">
        <f t="shared" si="77"/>
        <v>0</v>
      </c>
      <c r="W504" s="16" t="str">
        <f t="shared" si="78"/>
        <v>XL</v>
      </c>
      <c r="X504" s="16" t="str" cm="1">
        <f t="array" ref="X504">_xlfn.IFS(K504 &lt; 10, "Need to Restock", K504 &lt; 20, "Low Stock", K504 &lt; 30, "Stock OK", K504 &gt;= 30, "High Stock")</f>
        <v>Low Stock</v>
      </c>
      <c r="Y504" s="16" t="str" cm="1">
        <f t="array" ref="Y504">_xlfn.IFS(K504 &lt;= 15, "Fast Moving", K504 &lt;= 35, "Moderate Moving", K504 &gt; 35, "Slow Moving")</f>
        <v>Fast Moving</v>
      </c>
      <c r="Z504" s="16" t="str" cm="1">
        <f t="array" ref="Z504">_xlfn.IFS(M504=5, "Highly Satisfied", M504&gt;=4, "Very Satisfied", M504&gt;=3, "Satisfied", M504&gt;=2, "Neutral", M504&lt;2, "Dissatisfied")</f>
        <v>Neutral</v>
      </c>
      <c r="AA504" s="16" t="str">
        <f t="shared" si="79"/>
        <v>High Value</v>
      </c>
      <c r="AB504" s="16" t="str" cm="1">
        <f t="array" ref="AB504">_xlfn.IFS(OR(C504="Zara", C504="Mango"), "Luxury Brand", OR(C504="Gap", C504="Forever21"), "Budget Brand", TRUE, "Mid-Market")</f>
        <v>Budget Brand</v>
      </c>
    </row>
    <row r="505" spans="1:28" x14ac:dyDescent="0.35">
      <c r="A505" t="s">
        <v>556</v>
      </c>
      <c r="B505" t="s">
        <v>40</v>
      </c>
      <c r="C505" t="s">
        <v>41</v>
      </c>
      <c r="D505" t="s">
        <v>32</v>
      </c>
      <c r="E505" t="s">
        <v>47</v>
      </c>
      <c r="F505" t="s">
        <v>33</v>
      </c>
      <c r="G505" s="4">
        <v>71.94</v>
      </c>
      <c r="H505">
        <v>3</v>
      </c>
      <c r="I505" s="3">
        <v>69.78</v>
      </c>
      <c r="J505" s="1">
        <v>45875</v>
      </c>
      <c r="K505">
        <v>45</v>
      </c>
      <c r="L505">
        <v>1.4</v>
      </c>
      <c r="M505">
        <f t="shared" si="70"/>
        <v>1.4</v>
      </c>
      <c r="N505" t="b">
        <v>0</v>
      </c>
      <c r="O505" t="s">
        <v>2229</v>
      </c>
      <c r="P505" t="str">
        <f t="shared" si="71"/>
        <v>No Return</v>
      </c>
      <c r="Q505" s="4">
        <f t="shared" si="72"/>
        <v>3140.1809999999996</v>
      </c>
      <c r="R505">
        <f t="shared" si="73"/>
        <v>2025</v>
      </c>
      <c r="S505" s="4" t="str">
        <f t="shared" si="74"/>
        <v>August</v>
      </c>
      <c r="T505" s="17">
        <f t="shared" si="75"/>
        <v>2.1581999999999999</v>
      </c>
      <c r="U505" s="17">
        <f t="shared" si="76"/>
        <v>69.78179999999999</v>
      </c>
      <c r="V505" s="16">
        <f t="shared" si="77"/>
        <v>0</v>
      </c>
      <c r="W505" s="16" t="str">
        <f t="shared" si="78"/>
        <v>XXL</v>
      </c>
      <c r="X505" s="16" t="str" cm="1">
        <f t="array" ref="X505">_xlfn.IFS(K505 &lt; 10, "Need to Restock", K505 &lt; 20, "Low Stock", K505 &lt; 30, "Stock OK", K505 &gt;= 30, "High Stock")</f>
        <v>High Stock</v>
      </c>
      <c r="Y505" s="16" t="str" cm="1">
        <f t="array" ref="Y505">_xlfn.IFS(K505 &lt;= 15, "Fast Moving", K505 &lt;= 35, "Moderate Moving", K505 &gt; 35, "Slow Moving")</f>
        <v>Slow Moving</v>
      </c>
      <c r="Z505" s="16" t="str" cm="1">
        <f t="array" ref="Z505">_xlfn.IFS(M505=5, "Highly Satisfied", M505&gt;=4, "Very Satisfied", M505&gt;=3, "Satisfied", M505&gt;=2, "Neutral", M505&lt;2, "Dissatisfied")</f>
        <v>Dissatisfied</v>
      </c>
      <c r="AA505" s="16" t="str">
        <f t="shared" si="79"/>
        <v>Cheap Value</v>
      </c>
      <c r="AB505" s="16" t="str" cm="1">
        <f t="array" ref="AB505">_xlfn.IFS(OR(C505="Zara", C505="Mango"), "Luxury Brand", OR(C505="Gap", C505="Forever21"), "Budget Brand", TRUE, "Mid-Market")</f>
        <v>Luxury Brand</v>
      </c>
    </row>
    <row r="506" spans="1:28" x14ac:dyDescent="0.35">
      <c r="A506" t="s">
        <v>557</v>
      </c>
      <c r="B506" t="s">
        <v>40</v>
      </c>
      <c r="C506" t="s">
        <v>51</v>
      </c>
      <c r="D506" t="s">
        <v>21</v>
      </c>
      <c r="E506" t="s">
        <v>16</v>
      </c>
      <c r="F506" t="s">
        <v>44</v>
      </c>
      <c r="G506" s="4">
        <v>177.72</v>
      </c>
      <c r="H506">
        <v>5.9</v>
      </c>
      <c r="I506" s="3">
        <v>167.23</v>
      </c>
      <c r="J506" s="1">
        <v>45875</v>
      </c>
      <c r="K506">
        <v>47</v>
      </c>
      <c r="L506" t="s">
        <v>2229</v>
      </c>
      <c r="M506">
        <f t="shared" si="70"/>
        <v>3</v>
      </c>
      <c r="N506" t="b">
        <v>0</v>
      </c>
      <c r="O506" t="s">
        <v>2229</v>
      </c>
      <c r="P506" t="str">
        <f t="shared" si="71"/>
        <v>No Return</v>
      </c>
      <c r="Q506" s="4">
        <f t="shared" si="72"/>
        <v>7860.0224399999997</v>
      </c>
      <c r="R506">
        <f t="shared" si="73"/>
        <v>2025</v>
      </c>
      <c r="S506" s="4" t="str">
        <f t="shared" si="74"/>
        <v>August</v>
      </c>
      <c r="T506" s="17">
        <f t="shared" si="75"/>
        <v>10.485480000000001</v>
      </c>
      <c r="U506" s="17">
        <f t="shared" si="76"/>
        <v>167.23452</v>
      </c>
      <c r="V506" s="16">
        <f t="shared" si="77"/>
        <v>0</v>
      </c>
      <c r="W506" s="16" t="str">
        <f t="shared" si="78"/>
        <v>XL</v>
      </c>
      <c r="X506" s="16" t="str" cm="1">
        <f t="array" ref="X506">_xlfn.IFS(K506 &lt; 10, "Need to Restock", K506 &lt; 20, "Low Stock", K506 &lt; 30, "Stock OK", K506 &gt;= 30, "High Stock")</f>
        <v>High Stock</v>
      </c>
      <c r="Y506" s="16" t="str" cm="1">
        <f t="array" ref="Y506">_xlfn.IFS(K506 &lt;= 15, "Fast Moving", K506 &lt;= 35, "Moderate Moving", K506 &gt; 35, "Slow Moving")</f>
        <v>Slow Moving</v>
      </c>
      <c r="Z506" s="16" t="str" cm="1">
        <f t="array" ref="Z506">_xlfn.IFS(M506=5, "Highly Satisfied", M506&gt;=4, "Very Satisfied", M506&gt;=3, "Satisfied", M506&gt;=2, "Neutral", M506&lt;2, "Dissatisfied")</f>
        <v>Satisfied</v>
      </c>
      <c r="AA506" s="16" t="str">
        <f t="shared" si="79"/>
        <v>High Value</v>
      </c>
      <c r="AB506" s="16" t="str" cm="1">
        <f t="array" ref="AB506">_xlfn.IFS(OR(C506="Zara", C506="Mango"), "Luxury Brand", OR(C506="Gap", C506="Forever21"), "Budget Brand", TRUE, "Mid-Market")</f>
        <v>Mid-Market</v>
      </c>
    </row>
    <row r="507" spans="1:28" x14ac:dyDescent="0.35">
      <c r="A507" t="s">
        <v>558</v>
      </c>
      <c r="B507" t="s">
        <v>25</v>
      </c>
      <c r="C507" t="s">
        <v>14</v>
      </c>
      <c r="D507" t="s">
        <v>60</v>
      </c>
      <c r="E507" t="s">
        <v>2229</v>
      </c>
      <c r="F507" t="s">
        <v>33</v>
      </c>
      <c r="G507" s="4">
        <v>34.4</v>
      </c>
      <c r="H507">
        <v>0</v>
      </c>
      <c r="I507" s="3">
        <v>34.4</v>
      </c>
      <c r="J507" s="1">
        <v>45875</v>
      </c>
      <c r="K507">
        <v>43</v>
      </c>
      <c r="L507">
        <v>3</v>
      </c>
      <c r="M507">
        <f t="shared" si="70"/>
        <v>3</v>
      </c>
      <c r="N507" t="b">
        <v>1</v>
      </c>
      <c r="O507" t="s">
        <v>123</v>
      </c>
      <c r="P507" t="str">
        <f t="shared" si="71"/>
        <v>Wrong Item</v>
      </c>
      <c r="Q507" s="4">
        <f t="shared" si="72"/>
        <v>1479.2</v>
      </c>
      <c r="R507">
        <f t="shared" si="73"/>
        <v>2025</v>
      </c>
      <c r="S507" s="4" t="str">
        <f t="shared" si="74"/>
        <v>August</v>
      </c>
      <c r="T507" s="17">
        <f t="shared" si="75"/>
        <v>0</v>
      </c>
      <c r="U507" s="17">
        <f t="shared" si="76"/>
        <v>34.4</v>
      </c>
      <c r="V507" s="16">
        <f t="shared" si="77"/>
        <v>1</v>
      </c>
      <c r="W507" s="16" t="str">
        <f t="shared" si="78"/>
        <v>No Size</v>
      </c>
      <c r="X507" s="16" t="str" cm="1">
        <f t="array" ref="X507">_xlfn.IFS(K507 &lt; 10, "Need to Restock", K507 &lt; 20, "Low Stock", K507 &lt; 30, "Stock OK", K507 &gt;= 30, "High Stock")</f>
        <v>High Stock</v>
      </c>
      <c r="Y507" s="16" t="str" cm="1">
        <f t="array" ref="Y507">_xlfn.IFS(K507 &lt;= 15, "Fast Moving", K507 &lt;= 35, "Moderate Moving", K507 &gt; 35, "Slow Moving")</f>
        <v>Slow Moving</v>
      </c>
      <c r="Z507" s="16" t="str" cm="1">
        <f t="array" ref="Z507">_xlfn.IFS(M507=5, "Highly Satisfied", M507&gt;=4, "Very Satisfied", M507&gt;=3, "Satisfied", M507&gt;=2, "Neutral", M507&lt;2, "Dissatisfied")</f>
        <v>Satisfied</v>
      </c>
      <c r="AA507" s="16" t="str">
        <f t="shared" si="79"/>
        <v>Cheap Value</v>
      </c>
      <c r="AB507" s="16" t="str" cm="1">
        <f t="array" ref="AB507">_xlfn.IFS(OR(C507="Zara", C507="Mango"), "Luxury Brand", OR(C507="Gap", C507="Forever21"), "Budget Brand", TRUE, "Mid-Market")</f>
        <v>Luxury Brand</v>
      </c>
    </row>
    <row r="508" spans="1:28" x14ac:dyDescent="0.35">
      <c r="A508" t="s">
        <v>559</v>
      </c>
      <c r="B508" t="s">
        <v>36</v>
      </c>
      <c r="C508" t="s">
        <v>30</v>
      </c>
      <c r="D508" t="s">
        <v>15</v>
      </c>
      <c r="E508" t="s">
        <v>56</v>
      </c>
      <c r="F508" t="s">
        <v>38</v>
      </c>
      <c r="G508" s="4">
        <v>119.72</v>
      </c>
      <c r="H508">
        <v>0</v>
      </c>
      <c r="I508" s="3">
        <v>119.72</v>
      </c>
      <c r="J508" s="1">
        <v>45675</v>
      </c>
      <c r="K508">
        <v>18</v>
      </c>
      <c r="L508">
        <v>3.7</v>
      </c>
      <c r="M508">
        <f t="shared" si="70"/>
        <v>3.7</v>
      </c>
      <c r="N508" t="b">
        <v>0</v>
      </c>
      <c r="O508" t="s">
        <v>2229</v>
      </c>
      <c r="P508" t="str">
        <f t="shared" si="71"/>
        <v>No Return</v>
      </c>
      <c r="Q508" s="4">
        <f t="shared" si="72"/>
        <v>2154.96</v>
      </c>
      <c r="R508">
        <f t="shared" si="73"/>
        <v>2025</v>
      </c>
      <c r="S508" s="4" t="str">
        <f t="shared" si="74"/>
        <v>January</v>
      </c>
      <c r="T508" s="17">
        <f t="shared" si="75"/>
        <v>0</v>
      </c>
      <c r="U508" s="17">
        <f t="shared" si="76"/>
        <v>119.72</v>
      </c>
      <c r="V508" s="16">
        <f t="shared" si="77"/>
        <v>0</v>
      </c>
      <c r="W508" s="16" t="str">
        <f t="shared" si="78"/>
        <v>M</v>
      </c>
      <c r="X508" s="16" t="str" cm="1">
        <f t="array" ref="X508">_xlfn.IFS(K508 &lt; 10, "Need to Restock", K508 &lt; 20, "Low Stock", K508 &lt; 30, "Stock OK", K508 &gt;= 30, "High Stock")</f>
        <v>Low Stock</v>
      </c>
      <c r="Y508" s="16" t="str" cm="1">
        <f t="array" ref="Y508">_xlfn.IFS(K508 &lt;= 15, "Fast Moving", K508 &lt;= 35, "Moderate Moving", K508 &gt; 35, "Slow Moving")</f>
        <v>Moderate Moving</v>
      </c>
      <c r="Z508" s="16" t="str" cm="1">
        <f t="array" ref="Z508">_xlfn.IFS(M508=5, "Highly Satisfied", M508&gt;=4, "Very Satisfied", M508&gt;=3, "Satisfied", M508&gt;=2, "Neutral", M508&lt;2, "Dissatisfied")</f>
        <v>Satisfied</v>
      </c>
      <c r="AA508" s="16" t="str">
        <f t="shared" si="79"/>
        <v>High Value</v>
      </c>
      <c r="AB508" s="16" t="str" cm="1">
        <f t="array" ref="AB508">_xlfn.IFS(OR(C508="Zara", C508="Mango"), "Luxury Brand", OR(C508="Gap", C508="Forever21"), "Budget Brand", TRUE, "Mid-Market")</f>
        <v>Mid-Market</v>
      </c>
    </row>
    <row r="509" spans="1:28" x14ac:dyDescent="0.35">
      <c r="A509" t="s">
        <v>560</v>
      </c>
      <c r="B509" t="s">
        <v>25</v>
      </c>
      <c r="C509" t="s">
        <v>46</v>
      </c>
      <c r="D509" t="s">
        <v>60</v>
      </c>
      <c r="E509" t="s">
        <v>2229</v>
      </c>
      <c r="F509" t="s">
        <v>68</v>
      </c>
      <c r="G509" s="4">
        <v>44.09</v>
      </c>
      <c r="H509">
        <v>0</v>
      </c>
      <c r="I509" s="3">
        <v>44.09</v>
      </c>
      <c r="J509" s="1">
        <v>45875</v>
      </c>
      <c r="K509">
        <v>2</v>
      </c>
      <c r="L509">
        <v>2</v>
      </c>
      <c r="M509">
        <f t="shared" si="70"/>
        <v>2</v>
      </c>
      <c r="N509" t="b">
        <v>0</v>
      </c>
      <c r="O509" t="s">
        <v>2229</v>
      </c>
      <c r="P509" t="str">
        <f t="shared" si="71"/>
        <v>No Return</v>
      </c>
      <c r="Q509" s="4">
        <f t="shared" si="72"/>
        <v>88.18</v>
      </c>
      <c r="R509">
        <f t="shared" si="73"/>
        <v>2025</v>
      </c>
      <c r="S509" s="4" t="str">
        <f t="shared" si="74"/>
        <v>August</v>
      </c>
      <c r="T509" s="17">
        <f t="shared" si="75"/>
        <v>0</v>
      </c>
      <c r="U509" s="17">
        <f t="shared" si="76"/>
        <v>44.09</v>
      </c>
      <c r="V509" s="16">
        <f t="shared" si="77"/>
        <v>0</v>
      </c>
      <c r="W509" s="16" t="str">
        <f t="shared" si="78"/>
        <v>No Size</v>
      </c>
      <c r="X509" s="16" t="str" cm="1">
        <f t="array" ref="X509">_xlfn.IFS(K509 &lt; 10, "Need to Restock", K509 &lt; 20, "Low Stock", K509 &lt; 30, "Stock OK", K509 &gt;= 30, "High Stock")</f>
        <v>Need to Restock</v>
      </c>
      <c r="Y509" s="16" t="str" cm="1">
        <f t="array" ref="Y509">_xlfn.IFS(K509 &lt;= 15, "Fast Moving", K509 &lt;= 35, "Moderate Moving", K509 &gt; 35, "Slow Moving")</f>
        <v>Fast Moving</v>
      </c>
      <c r="Z509" s="16" t="str" cm="1">
        <f t="array" ref="Z509">_xlfn.IFS(M509=5, "Highly Satisfied", M509&gt;=4, "Very Satisfied", M509&gt;=3, "Satisfied", M509&gt;=2, "Neutral", M509&lt;2, "Dissatisfied")</f>
        <v>Neutral</v>
      </c>
      <c r="AA509" s="16" t="str">
        <f t="shared" si="79"/>
        <v>Cheap Value</v>
      </c>
      <c r="AB509" s="16" t="str" cm="1">
        <f t="array" ref="AB509">_xlfn.IFS(OR(C509="Zara", C509="Mango"), "Luxury Brand", OR(C509="Gap", C509="Forever21"), "Budget Brand", TRUE, "Mid-Market")</f>
        <v>Mid-Market</v>
      </c>
    </row>
    <row r="510" spans="1:28" x14ac:dyDescent="0.35">
      <c r="A510" t="s">
        <v>561</v>
      </c>
      <c r="B510" t="s">
        <v>36</v>
      </c>
      <c r="C510" t="s">
        <v>41</v>
      </c>
      <c r="D510" t="s">
        <v>15</v>
      </c>
      <c r="E510" t="s">
        <v>16</v>
      </c>
      <c r="F510" t="s">
        <v>64</v>
      </c>
      <c r="G510" s="4">
        <v>42.47</v>
      </c>
      <c r="H510">
        <v>0</v>
      </c>
      <c r="I510" s="3">
        <v>42.47</v>
      </c>
      <c r="J510" s="1">
        <v>45610</v>
      </c>
      <c r="K510">
        <v>33</v>
      </c>
      <c r="L510">
        <v>4.5</v>
      </c>
      <c r="M510">
        <f t="shared" si="70"/>
        <v>4.5</v>
      </c>
      <c r="N510" t="b">
        <v>1</v>
      </c>
      <c r="O510" t="s">
        <v>113</v>
      </c>
      <c r="P510" t="str">
        <f t="shared" si="71"/>
        <v>Changed Mind</v>
      </c>
      <c r="Q510" s="4">
        <f t="shared" si="72"/>
        <v>1401.51</v>
      </c>
      <c r="R510">
        <f t="shared" si="73"/>
        <v>2024</v>
      </c>
      <c r="S510" s="4" t="str">
        <f t="shared" si="74"/>
        <v>November</v>
      </c>
      <c r="T510" s="17">
        <f t="shared" si="75"/>
        <v>0</v>
      </c>
      <c r="U510" s="17">
        <f t="shared" si="76"/>
        <v>42.47</v>
      </c>
      <c r="V510" s="16">
        <f t="shared" si="77"/>
        <v>1</v>
      </c>
      <c r="W510" s="16" t="str">
        <f t="shared" si="78"/>
        <v>XL</v>
      </c>
      <c r="X510" s="16" t="str" cm="1">
        <f t="array" ref="X510">_xlfn.IFS(K510 &lt; 10, "Need to Restock", K510 &lt; 20, "Low Stock", K510 &lt; 30, "Stock OK", K510 &gt;= 30, "High Stock")</f>
        <v>High Stock</v>
      </c>
      <c r="Y510" s="16" t="str" cm="1">
        <f t="array" ref="Y510">_xlfn.IFS(K510 &lt;= 15, "Fast Moving", K510 &lt;= 35, "Moderate Moving", K510 &gt; 35, "Slow Moving")</f>
        <v>Moderate Moving</v>
      </c>
      <c r="Z510" s="16" t="str" cm="1">
        <f t="array" ref="Z510">_xlfn.IFS(M510=5, "Highly Satisfied", M510&gt;=4, "Very Satisfied", M510&gt;=3, "Satisfied", M510&gt;=2, "Neutral", M510&lt;2, "Dissatisfied")</f>
        <v>Very Satisfied</v>
      </c>
      <c r="AA510" s="16" t="str">
        <f t="shared" si="79"/>
        <v>Cheap Value</v>
      </c>
      <c r="AB510" s="16" t="str" cm="1">
        <f t="array" ref="AB510">_xlfn.IFS(OR(C510="Zara", C510="Mango"), "Luxury Brand", OR(C510="Gap", C510="Forever21"), "Budget Brand", TRUE, "Mid-Market")</f>
        <v>Luxury Brand</v>
      </c>
    </row>
    <row r="511" spans="1:28" x14ac:dyDescent="0.35">
      <c r="A511" t="s">
        <v>562</v>
      </c>
      <c r="B511" t="s">
        <v>40</v>
      </c>
      <c r="C511" t="s">
        <v>30</v>
      </c>
      <c r="D511" t="s">
        <v>60</v>
      </c>
      <c r="E511" t="s">
        <v>16</v>
      </c>
      <c r="F511" t="s">
        <v>64</v>
      </c>
      <c r="G511" s="4">
        <v>68.430000000000007</v>
      </c>
      <c r="H511">
        <v>0</v>
      </c>
      <c r="I511" s="3">
        <v>68.430000000000007</v>
      </c>
      <c r="J511" s="1">
        <v>45875</v>
      </c>
      <c r="K511">
        <v>16</v>
      </c>
      <c r="L511" t="s">
        <v>2229</v>
      </c>
      <c r="M511">
        <f t="shared" si="70"/>
        <v>3</v>
      </c>
      <c r="N511" t="b">
        <v>0</v>
      </c>
      <c r="O511" t="s">
        <v>2229</v>
      </c>
      <c r="P511" t="str">
        <f t="shared" si="71"/>
        <v>No Return</v>
      </c>
      <c r="Q511" s="4">
        <f t="shared" si="72"/>
        <v>1094.8800000000001</v>
      </c>
      <c r="R511">
        <f t="shared" si="73"/>
        <v>2025</v>
      </c>
      <c r="S511" s="4" t="str">
        <f t="shared" si="74"/>
        <v>August</v>
      </c>
      <c r="T511" s="17">
        <f t="shared" si="75"/>
        <v>0</v>
      </c>
      <c r="U511" s="17">
        <f t="shared" si="76"/>
        <v>68.430000000000007</v>
      </c>
      <c r="V511" s="16">
        <f t="shared" si="77"/>
        <v>0</v>
      </c>
      <c r="W511" s="16" t="str">
        <f t="shared" si="78"/>
        <v>XL</v>
      </c>
      <c r="X511" s="16" t="str" cm="1">
        <f t="array" ref="X511">_xlfn.IFS(K511 &lt; 10, "Need to Restock", K511 &lt; 20, "Low Stock", K511 &lt; 30, "Stock OK", K511 &gt;= 30, "High Stock")</f>
        <v>Low Stock</v>
      </c>
      <c r="Y511" s="16" t="str" cm="1">
        <f t="array" ref="Y511">_xlfn.IFS(K511 &lt;= 15, "Fast Moving", K511 &lt;= 35, "Moderate Moving", K511 &gt; 35, "Slow Moving")</f>
        <v>Moderate Moving</v>
      </c>
      <c r="Z511" s="16" t="str" cm="1">
        <f t="array" ref="Z511">_xlfn.IFS(M511=5, "Highly Satisfied", M511&gt;=4, "Very Satisfied", M511&gt;=3, "Satisfied", M511&gt;=2, "Neutral", M511&lt;2, "Dissatisfied")</f>
        <v>Satisfied</v>
      </c>
      <c r="AA511" s="16" t="str">
        <f t="shared" si="79"/>
        <v>Cheap Value</v>
      </c>
      <c r="AB511" s="16" t="str" cm="1">
        <f t="array" ref="AB511">_xlfn.IFS(OR(C511="Zara", C511="Mango"), "Luxury Brand", OR(C511="Gap", C511="Forever21"), "Budget Brand", TRUE, "Mid-Market")</f>
        <v>Mid-Market</v>
      </c>
    </row>
    <row r="512" spans="1:28" x14ac:dyDescent="0.35">
      <c r="A512" t="s">
        <v>563</v>
      </c>
      <c r="B512" t="s">
        <v>28</v>
      </c>
      <c r="C512" t="s">
        <v>14</v>
      </c>
      <c r="D512" t="s">
        <v>32</v>
      </c>
      <c r="E512" t="s">
        <v>53</v>
      </c>
      <c r="F512" t="s">
        <v>44</v>
      </c>
      <c r="G512" s="4">
        <v>165.39</v>
      </c>
      <c r="H512">
        <v>31.8</v>
      </c>
      <c r="I512" s="3">
        <v>112.8</v>
      </c>
      <c r="J512" s="1">
        <v>45875</v>
      </c>
      <c r="K512">
        <v>9</v>
      </c>
      <c r="L512">
        <v>4.5999999999999996</v>
      </c>
      <c r="M512">
        <f t="shared" si="70"/>
        <v>4.5999999999999996</v>
      </c>
      <c r="N512" t="b">
        <v>0</v>
      </c>
      <c r="O512" t="s">
        <v>2229</v>
      </c>
      <c r="P512" t="str">
        <f t="shared" si="71"/>
        <v>No Return</v>
      </c>
      <c r="Q512" s="4">
        <f t="shared" si="72"/>
        <v>1015.1638199999999</v>
      </c>
      <c r="R512">
        <f t="shared" si="73"/>
        <v>2025</v>
      </c>
      <c r="S512" s="4" t="str">
        <f t="shared" si="74"/>
        <v>August</v>
      </c>
      <c r="T512" s="17">
        <f t="shared" si="75"/>
        <v>52.594019999999993</v>
      </c>
      <c r="U512" s="17">
        <f t="shared" si="76"/>
        <v>112.79597999999999</v>
      </c>
      <c r="V512" s="16">
        <f t="shared" si="77"/>
        <v>0</v>
      </c>
      <c r="W512" s="16" t="str">
        <f t="shared" si="78"/>
        <v>XS</v>
      </c>
      <c r="X512" s="16" t="str" cm="1">
        <f t="array" ref="X512">_xlfn.IFS(K512 &lt; 10, "Need to Restock", K512 &lt; 20, "Low Stock", K512 &lt; 30, "Stock OK", K512 &gt;= 30, "High Stock")</f>
        <v>Need to Restock</v>
      </c>
      <c r="Y512" s="16" t="str" cm="1">
        <f t="array" ref="Y512">_xlfn.IFS(K512 &lt;= 15, "Fast Moving", K512 &lt;= 35, "Moderate Moving", K512 &gt; 35, "Slow Moving")</f>
        <v>Fast Moving</v>
      </c>
      <c r="Z512" s="16" t="str" cm="1">
        <f t="array" ref="Z512">_xlfn.IFS(M512=5, "Highly Satisfied", M512&gt;=4, "Very Satisfied", M512&gt;=3, "Satisfied", M512&gt;=2, "Neutral", M512&lt;2, "Dissatisfied")</f>
        <v>Very Satisfied</v>
      </c>
      <c r="AA512" s="16" t="str">
        <f t="shared" si="79"/>
        <v>High Value</v>
      </c>
      <c r="AB512" s="16" t="str" cm="1">
        <f t="array" ref="AB512">_xlfn.IFS(OR(C512="Zara", C512="Mango"), "Luxury Brand", OR(C512="Gap", C512="Forever21"), "Budget Brand", TRUE, "Mid-Market")</f>
        <v>Luxury Brand</v>
      </c>
    </row>
    <row r="513" spans="1:28" x14ac:dyDescent="0.35">
      <c r="A513" t="s">
        <v>564</v>
      </c>
      <c r="B513" t="s">
        <v>25</v>
      </c>
      <c r="C513" t="s">
        <v>51</v>
      </c>
      <c r="D513" t="s">
        <v>21</v>
      </c>
      <c r="E513" t="s">
        <v>2229</v>
      </c>
      <c r="F513" t="s">
        <v>44</v>
      </c>
      <c r="G513" s="4">
        <v>35.36</v>
      </c>
      <c r="H513">
        <v>0</v>
      </c>
      <c r="I513" s="3">
        <v>35.36</v>
      </c>
      <c r="J513" s="1">
        <v>45875</v>
      </c>
      <c r="K513">
        <v>42</v>
      </c>
      <c r="L513">
        <v>4.5</v>
      </c>
      <c r="M513">
        <f t="shared" si="70"/>
        <v>4.5</v>
      </c>
      <c r="N513" t="b">
        <v>0</v>
      </c>
      <c r="O513" t="s">
        <v>2229</v>
      </c>
      <c r="P513" t="str">
        <f t="shared" si="71"/>
        <v>No Return</v>
      </c>
      <c r="Q513" s="4">
        <f t="shared" si="72"/>
        <v>1485.12</v>
      </c>
      <c r="R513">
        <f t="shared" si="73"/>
        <v>2025</v>
      </c>
      <c r="S513" s="4" t="str">
        <f t="shared" si="74"/>
        <v>August</v>
      </c>
      <c r="T513" s="17">
        <f t="shared" si="75"/>
        <v>0</v>
      </c>
      <c r="U513" s="17">
        <f t="shared" si="76"/>
        <v>35.36</v>
      </c>
      <c r="V513" s="16">
        <f t="shared" si="77"/>
        <v>0</v>
      </c>
      <c r="W513" s="16" t="str">
        <f t="shared" si="78"/>
        <v>No Size</v>
      </c>
      <c r="X513" s="16" t="str" cm="1">
        <f t="array" ref="X513">_xlfn.IFS(K513 &lt; 10, "Need to Restock", K513 &lt; 20, "Low Stock", K513 &lt; 30, "Stock OK", K513 &gt;= 30, "High Stock")</f>
        <v>High Stock</v>
      </c>
      <c r="Y513" s="16" t="str" cm="1">
        <f t="array" ref="Y513">_xlfn.IFS(K513 &lt;= 15, "Fast Moving", K513 &lt;= 35, "Moderate Moving", K513 &gt; 35, "Slow Moving")</f>
        <v>Slow Moving</v>
      </c>
      <c r="Z513" s="16" t="str" cm="1">
        <f t="array" ref="Z513">_xlfn.IFS(M513=5, "Highly Satisfied", M513&gt;=4, "Very Satisfied", M513&gt;=3, "Satisfied", M513&gt;=2, "Neutral", M513&lt;2, "Dissatisfied")</f>
        <v>Very Satisfied</v>
      </c>
      <c r="AA513" s="16" t="str">
        <f t="shared" si="79"/>
        <v>Cheap Value</v>
      </c>
      <c r="AB513" s="16" t="str" cm="1">
        <f t="array" ref="AB513">_xlfn.IFS(OR(C513="Zara", C513="Mango"), "Luxury Brand", OR(C513="Gap", C513="Forever21"), "Budget Brand", TRUE, "Mid-Market")</f>
        <v>Mid-Market</v>
      </c>
    </row>
    <row r="514" spans="1:28" x14ac:dyDescent="0.35">
      <c r="A514" t="s">
        <v>565</v>
      </c>
      <c r="B514" t="s">
        <v>40</v>
      </c>
      <c r="C514" t="s">
        <v>46</v>
      </c>
      <c r="D514" t="s">
        <v>60</v>
      </c>
      <c r="E514" t="s">
        <v>56</v>
      </c>
      <c r="F514" t="s">
        <v>62</v>
      </c>
      <c r="G514" s="4">
        <v>95.73</v>
      </c>
      <c r="H514">
        <v>0</v>
      </c>
      <c r="I514" s="3">
        <v>95.73</v>
      </c>
      <c r="J514" s="1">
        <v>45875</v>
      </c>
      <c r="K514">
        <v>6</v>
      </c>
      <c r="L514">
        <v>4.5999999999999996</v>
      </c>
      <c r="M514">
        <f t="shared" ref="M514:M577" si="80">IF(L514="null", 3, L514)</f>
        <v>4.5999999999999996</v>
      </c>
      <c r="N514" t="b">
        <v>0</v>
      </c>
      <c r="O514" t="s">
        <v>2229</v>
      </c>
      <c r="P514" t="str">
        <f t="shared" ref="P514:P577" si="81">IF(O514="null", "No Return", O514)</f>
        <v>No Return</v>
      </c>
      <c r="Q514" s="4">
        <f t="shared" ref="Q514:Q577" si="82">U514 * K514</f>
        <v>574.38</v>
      </c>
      <c r="R514">
        <f t="shared" ref="R514:R577" si="83">YEAR(J514)</f>
        <v>2025</v>
      </c>
      <c r="S514" s="4" t="str">
        <f t="shared" ref="S514:S577" si="84">TEXT(J514, "mmmm")</f>
        <v>August</v>
      </c>
      <c r="T514" s="17">
        <f t="shared" ref="T514:T577" si="85">G514 * (H514 / 100)</f>
        <v>0</v>
      </c>
      <c r="U514" s="17">
        <f t="shared" ref="U514:U577" si="86">G514 * (1 - (H514 / 100))</f>
        <v>95.73</v>
      </c>
      <c r="V514" s="16">
        <f t="shared" ref="V514:V577" si="87">IF(N514=TRUE, 1, 0)</f>
        <v>0</v>
      </c>
      <c r="W514" s="16" t="str">
        <f t="shared" ref="W514:W577" si="88">IF(E514="null", "No Size", E514)</f>
        <v>M</v>
      </c>
      <c r="X514" s="16" t="str" cm="1">
        <f t="array" ref="X514">_xlfn.IFS(K514 &lt; 10, "Need to Restock", K514 &lt; 20, "Low Stock", K514 &lt; 30, "Stock OK", K514 &gt;= 30, "High Stock")</f>
        <v>Need to Restock</v>
      </c>
      <c r="Y514" s="16" t="str" cm="1">
        <f t="array" ref="Y514">_xlfn.IFS(K514 &lt;= 15, "Fast Moving", K514 &lt;= 35, "Moderate Moving", K514 &gt; 35, "Slow Moving")</f>
        <v>Fast Moving</v>
      </c>
      <c r="Z514" s="16" t="str" cm="1">
        <f t="array" ref="Z514">_xlfn.IFS(M514=5, "Highly Satisfied", M514&gt;=4, "Very Satisfied", M514&gt;=3, "Satisfied", M514&gt;=2, "Neutral", M514&lt;2, "Dissatisfied")</f>
        <v>Very Satisfied</v>
      </c>
      <c r="AA514" s="16" t="str">
        <f t="shared" ref="AA514:AA577" si="89">IF(I514 &gt;= 74.88, "High Value", "Cheap Value")</f>
        <v>High Value</v>
      </c>
      <c r="AB514" s="16" t="str" cm="1">
        <f t="array" ref="AB514">_xlfn.IFS(OR(C514="Zara", C514="Mango"), "Luxury Brand", OR(C514="Gap", C514="Forever21"), "Budget Brand", TRUE, "Mid-Market")</f>
        <v>Mid-Market</v>
      </c>
    </row>
    <row r="515" spans="1:28" x14ac:dyDescent="0.35">
      <c r="A515" t="s">
        <v>566</v>
      </c>
      <c r="B515" t="s">
        <v>25</v>
      </c>
      <c r="C515" t="s">
        <v>30</v>
      </c>
      <c r="D515" t="s">
        <v>15</v>
      </c>
      <c r="E515" t="s">
        <v>2229</v>
      </c>
      <c r="F515" t="s">
        <v>68</v>
      </c>
      <c r="G515" s="4">
        <v>72.28</v>
      </c>
      <c r="H515">
        <v>51.3</v>
      </c>
      <c r="I515" s="3">
        <v>35.200000000000003</v>
      </c>
      <c r="J515" s="1">
        <v>45703</v>
      </c>
      <c r="K515">
        <v>31</v>
      </c>
      <c r="L515">
        <v>1.9</v>
      </c>
      <c r="M515">
        <f t="shared" si="80"/>
        <v>1.9</v>
      </c>
      <c r="N515" t="b">
        <v>0</v>
      </c>
      <c r="O515" t="s">
        <v>2229</v>
      </c>
      <c r="P515" t="str">
        <f t="shared" si="81"/>
        <v>No Return</v>
      </c>
      <c r="Q515" s="4">
        <f t="shared" si="82"/>
        <v>1091.2111599999998</v>
      </c>
      <c r="R515">
        <f t="shared" si="83"/>
        <v>2025</v>
      </c>
      <c r="S515" s="4" t="str">
        <f t="shared" si="84"/>
        <v>February</v>
      </c>
      <c r="T515" s="17">
        <f t="shared" si="85"/>
        <v>37.079640000000005</v>
      </c>
      <c r="U515" s="17">
        <f t="shared" si="86"/>
        <v>35.200359999999996</v>
      </c>
      <c r="V515" s="16">
        <f t="shared" si="87"/>
        <v>0</v>
      </c>
      <c r="W515" s="16" t="str">
        <f t="shared" si="88"/>
        <v>No Size</v>
      </c>
      <c r="X515" s="16" t="str" cm="1">
        <f t="array" ref="X515">_xlfn.IFS(K515 &lt; 10, "Need to Restock", K515 &lt; 20, "Low Stock", K515 &lt; 30, "Stock OK", K515 &gt;= 30, "High Stock")</f>
        <v>High Stock</v>
      </c>
      <c r="Y515" s="16" t="str" cm="1">
        <f t="array" ref="Y515">_xlfn.IFS(K515 &lt;= 15, "Fast Moving", K515 &lt;= 35, "Moderate Moving", K515 &gt; 35, "Slow Moving")</f>
        <v>Moderate Moving</v>
      </c>
      <c r="Z515" s="16" t="str" cm="1">
        <f t="array" ref="Z515">_xlfn.IFS(M515=5, "Highly Satisfied", M515&gt;=4, "Very Satisfied", M515&gt;=3, "Satisfied", M515&gt;=2, "Neutral", M515&lt;2, "Dissatisfied")</f>
        <v>Dissatisfied</v>
      </c>
      <c r="AA515" s="16" t="str">
        <f t="shared" si="89"/>
        <v>Cheap Value</v>
      </c>
      <c r="AB515" s="16" t="str" cm="1">
        <f t="array" ref="AB515">_xlfn.IFS(OR(C515="Zara", C515="Mango"), "Luxury Brand", OR(C515="Gap", C515="Forever21"), "Budget Brand", TRUE, "Mid-Market")</f>
        <v>Mid-Market</v>
      </c>
    </row>
    <row r="516" spans="1:28" x14ac:dyDescent="0.35">
      <c r="A516" t="s">
        <v>567</v>
      </c>
      <c r="B516" t="s">
        <v>13</v>
      </c>
      <c r="C516" t="s">
        <v>51</v>
      </c>
      <c r="D516" t="s">
        <v>60</v>
      </c>
      <c r="E516" t="s">
        <v>2229</v>
      </c>
      <c r="F516" t="s">
        <v>33</v>
      </c>
      <c r="G516" s="4">
        <v>80.349999999999994</v>
      </c>
      <c r="H516">
        <v>0</v>
      </c>
      <c r="I516" s="3">
        <v>80.349999999999994</v>
      </c>
      <c r="J516" s="1">
        <v>45875</v>
      </c>
      <c r="K516">
        <v>28</v>
      </c>
      <c r="L516">
        <v>2.9</v>
      </c>
      <c r="M516">
        <f t="shared" si="80"/>
        <v>2.9</v>
      </c>
      <c r="N516" t="b">
        <v>0</v>
      </c>
      <c r="O516" t="s">
        <v>2229</v>
      </c>
      <c r="P516" t="str">
        <f t="shared" si="81"/>
        <v>No Return</v>
      </c>
      <c r="Q516" s="4">
        <f t="shared" si="82"/>
        <v>2249.7999999999997</v>
      </c>
      <c r="R516">
        <f t="shared" si="83"/>
        <v>2025</v>
      </c>
      <c r="S516" s="4" t="str">
        <f t="shared" si="84"/>
        <v>August</v>
      </c>
      <c r="T516" s="17">
        <f t="shared" si="85"/>
        <v>0</v>
      </c>
      <c r="U516" s="17">
        <f t="shared" si="86"/>
        <v>80.349999999999994</v>
      </c>
      <c r="V516" s="16">
        <f t="shared" si="87"/>
        <v>0</v>
      </c>
      <c r="W516" s="16" t="str">
        <f t="shared" si="88"/>
        <v>No Size</v>
      </c>
      <c r="X516" s="16" t="str" cm="1">
        <f t="array" ref="X516">_xlfn.IFS(K516 &lt; 10, "Need to Restock", K516 &lt; 20, "Low Stock", K516 &lt; 30, "Stock OK", K516 &gt;= 30, "High Stock")</f>
        <v>Stock OK</v>
      </c>
      <c r="Y516" s="16" t="str" cm="1">
        <f t="array" ref="Y516">_xlfn.IFS(K516 &lt;= 15, "Fast Moving", K516 &lt;= 35, "Moderate Moving", K516 &gt; 35, "Slow Moving")</f>
        <v>Moderate Moving</v>
      </c>
      <c r="Z516" s="16" t="str" cm="1">
        <f t="array" ref="Z516">_xlfn.IFS(M516=5, "Highly Satisfied", M516&gt;=4, "Very Satisfied", M516&gt;=3, "Satisfied", M516&gt;=2, "Neutral", M516&lt;2, "Dissatisfied")</f>
        <v>Neutral</v>
      </c>
      <c r="AA516" s="16" t="str">
        <f t="shared" si="89"/>
        <v>High Value</v>
      </c>
      <c r="AB516" s="16" t="str" cm="1">
        <f t="array" ref="AB516">_xlfn.IFS(OR(C516="Zara", C516="Mango"), "Luxury Brand", OR(C516="Gap", C516="Forever21"), "Budget Brand", TRUE, "Mid-Market")</f>
        <v>Mid-Market</v>
      </c>
    </row>
    <row r="517" spans="1:28" x14ac:dyDescent="0.35">
      <c r="A517" t="s">
        <v>568</v>
      </c>
      <c r="B517" t="s">
        <v>36</v>
      </c>
      <c r="C517" t="s">
        <v>30</v>
      </c>
      <c r="D517" t="s">
        <v>21</v>
      </c>
      <c r="E517" t="s">
        <v>16</v>
      </c>
      <c r="F517" t="s">
        <v>38</v>
      </c>
      <c r="G517" s="4">
        <v>119.04</v>
      </c>
      <c r="H517">
        <v>0</v>
      </c>
      <c r="I517" s="3">
        <v>119.04</v>
      </c>
      <c r="J517" s="1">
        <v>45875</v>
      </c>
      <c r="K517">
        <v>35</v>
      </c>
      <c r="L517">
        <v>1.4</v>
      </c>
      <c r="M517">
        <f t="shared" si="80"/>
        <v>1.4</v>
      </c>
      <c r="N517" t="b">
        <v>0</v>
      </c>
      <c r="O517" t="s">
        <v>2229</v>
      </c>
      <c r="P517" t="str">
        <f t="shared" si="81"/>
        <v>No Return</v>
      </c>
      <c r="Q517" s="4">
        <f t="shared" si="82"/>
        <v>4166.4000000000005</v>
      </c>
      <c r="R517">
        <f t="shared" si="83"/>
        <v>2025</v>
      </c>
      <c r="S517" s="4" t="str">
        <f t="shared" si="84"/>
        <v>August</v>
      </c>
      <c r="T517" s="17">
        <f t="shared" si="85"/>
        <v>0</v>
      </c>
      <c r="U517" s="17">
        <f t="shared" si="86"/>
        <v>119.04</v>
      </c>
      <c r="V517" s="16">
        <f t="shared" si="87"/>
        <v>0</v>
      </c>
      <c r="W517" s="16" t="str">
        <f t="shared" si="88"/>
        <v>XL</v>
      </c>
      <c r="X517" s="16" t="str" cm="1">
        <f t="array" ref="X517">_xlfn.IFS(K517 &lt; 10, "Need to Restock", K517 &lt; 20, "Low Stock", K517 &lt; 30, "Stock OK", K517 &gt;= 30, "High Stock")</f>
        <v>High Stock</v>
      </c>
      <c r="Y517" s="16" t="str" cm="1">
        <f t="array" ref="Y517">_xlfn.IFS(K517 &lt;= 15, "Fast Moving", K517 &lt;= 35, "Moderate Moving", K517 &gt; 35, "Slow Moving")</f>
        <v>Moderate Moving</v>
      </c>
      <c r="Z517" s="16" t="str" cm="1">
        <f t="array" ref="Z517">_xlfn.IFS(M517=5, "Highly Satisfied", M517&gt;=4, "Very Satisfied", M517&gt;=3, "Satisfied", M517&gt;=2, "Neutral", M517&lt;2, "Dissatisfied")</f>
        <v>Dissatisfied</v>
      </c>
      <c r="AA517" s="16" t="str">
        <f t="shared" si="89"/>
        <v>High Value</v>
      </c>
      <c r="AB517" s="16" t="str" cm="1">
        <f t="array" ref="AB517">_xlfn.IFS(OR(C517="Zara", C517="Mango"), "Luxury Brand", OR(C517="Gap", C517="Forever21"), "Budget Brand", TRUE, "Mid-Market")</f>
        <v>Mid-Market</v>
      </c>
    </row>
    <row r="518" spans="1:28" x14ac:dyDescent="0.35">
      <c r="A518" t="s">
        <v>569</v>
      </c>
      <c r="B518" t="s">
        <v>19</v>
      </c>
      <c r="C518" t="s">
        <v>59</v>
      </c>
      <c r="D518" t="s">
        <v>21</v>
      </c>
      <c r="E518" t="s">
        <v>53</v>
      </c>
      <c r="F518" t="s">
        <v>68</v>
      </c>
      <c r="G518" s="4">
        <v>60.53</v>
      </c>
      <c r="H518">
        <v>42.5</v>
      </c>
      <c r="I518" s="3">
        <v>34.799999999999997</v>
      </c>
      <c r="J518" s="1">
        <v>45875</v>
      </c>
      <c r="K518">
        <v>8</v>
      </c>
      <c r="L518" t="s">
        <v>2229</v>
      </c>
      <c r="M518">
        <f t="shared" si="80"/>
        <v>3</v>
      </c>
      <c r="N518" t="b">
        <v>1</v>
      </c>
      <c r="O518" t="s">
        <v>34</v>
      </c>
      <c r="P518" t="str">
        <f t="shared" si="81"/>
        <v>Color Mismatch</v>
      </c>
      <c r="Q518" s="4">
        <f t="shared" si="82"/>
        <v>278.43799999999999</v>
      </c>
      <c r="R518">
        <f t="shared" si="83"/>
        <v>2025</v>
      </c>
      <c r="S518" s="4" t="str">
        <f t="shared" si="84"/>
        <v>August</v>
      </c>
      <c r="T518" s="17">
        <f t="shared" si="85"/>
        <v>25.725249999999999</v>
      </c>
      <c r="U518" s="17">
        <f t="shared" si="86"/>
        <v>34.804749999999999</v>
      </c>
      <c r="V518" s="16">
        <f t="shared" si="87"/>
        <v>1</v>
      </c>
      <c r="W518" s="16" t="str">
        <f t="shared" si="88"/>
        <v>XS</v>
      </c>
      <c r="X518" s="16" t="str" cm="1">
        <f t="array" ref="X518">_xlfn.IFS(K518 &lt; 10, "Need to Restock", K518 &lt; 20, "Low Stock", K518 &lt; 30, "Stock OK", K518 &gt;= 30, "High Stock")</f>
        <v>Need to Restock</v>
      </c>
      <c r="Y518" s="16" t="str" cm="1">
        <f t="array" ref="Y518">_xlfn.IFS(K518 &lt;= 15, "Fast Moving", K518 &lt;= 35, "Moderate Moving", K518 &gt; 35, "Slow Moving")</f>
        <v>Fast Moving</v>
      </c>
      <c r="Z518" s="16" t="str" cm="1">
        <f t="array" ref="Z518">_xlfn.IFS(M518=5, "Highly Satisfied", M518&gt;=4, "Very Satisfied", M518&gt;=3, "Satisfied", M518&gt;=2, "Neutral", M518&lt;2, "Dissatisfied")</f>
        <v>Satisfied</v>
      </c>
      <c r="AA518" s="16" t="str">
        <f t="shared" si="89"/>
        <v>Cheap Value</v>
      </c>
      <c r="AB518" s="16" t="str" cm="1">
        <f t="array" ref="AB518">_xlfn.IFS(OR(C518="Zara", C518="Mango"), "Luxury Brand", OR(C518="Gap", C518="Forever21"), "Budget Brand", TRUE, "Mid-Market")</f>
        <v>Budget Brand</v>
      </c>
    </row>
    <row r="519" spans="1:28" x14ac:dyDescent="0.35">
      <c r="A519" t="s">
        <v>570</v>
      </c>
      <c r="B519" t="s">
        <v>13</v>
      </c>
      <c r="C519" t="s">
        <v>46</v>
      </c>
      <c r="D519" t="s">
        <v>32</v>
      </c>
      <c r="E519" t="s">
        <v>56</v>
      </c>
      <c r="F519" t="s">
        <v>62</v>
      </c>
      <c r="G519" s="4">
        <v>92.54</v>
      </c>
      <c r="H519">
        <v>43.8</v>
      </c>
      <c r="I519" s="3">
        <v>52.01</v>
      </c>
      <c r="J519" s="1">
        <v>45875</v>
      </c>
      <c r="K519">
        <v>33</v>
      </c>
      <c r="L519">
        <v>1.5</v>
      </c>
      <c r="M519">
        <f t="shared" si="80"/>
        <v>1.5</v>
      </c>
      <c r="N519" t="b">
        <v>1</v>
      </c>
      <c r="O519" t="s">
        <v>76</v>
      </c>
      <c r="P519" t="str">
        <f t="shared" si="81"/>
        <v>Damaged</v>
      </c>
      <c r="Q519" s="4">
        <f t="shared" si="82"/>
        <v>1716.2468400000002</v>
      </c>
      <c r="R519">
        <f t="shared" si="83"/>
        <v>2025</v>
      </c>
      <c r="S519" s="4" t="str">
        <f t="shared" si="84"/>
        <v>August</v>
      </c>
      <c r="T519" s="17">
        <f t="shared" si="85"/>
        <v>40.532519999999998</v>
      </c>
      <c r="U519" s="17">
        <f t="shared" si="86"/>
        <v>52.007480000000008</v>
      </c>
      <c r="V519" s="16">
        <f t="shared" si="87"/>
        <v>1</v>
      </c>
      <c r="W519" s="16" t="str">
        <f t="shared" si="88"/>
        <v>M</v>
      </c>
      <c r="X519" s="16" t="str" cm="1">
        <f t="array" ref="X519">_xlfn.IFS(K519 &lt; 10, "Need to Restock", K519 &lt; 20, "Low Stock", K519 &lt; 30, "Stock OK", K519 &gt;= 30, "High Stock")</f>
        <v>High Stock</v>
      </c>
      <c r="Y519" s="16" t="str" cm="1">
        <f t="array" ref="Y519">_xlfn.IFS(K519 &lt;= 15, "Fast Moving", K519 &lt;= 35, "Moderate Moving", K519 &gt; 35, "Slow Moving")</f>
        <v>Moderate Moving</v>
      </c>
      <c r="Z519" s="16" t="str" cm="1">
        <f t="array" ref="Z519">_xlfn.IFS(M519=5, "Highly Satisfied", M519&gt;=4, "Very Satisfied", M519&gt;=3, "Satisfied", M519&gt;=2, "Neutral", M519&lt;2, "Dissatisfied")</f>
        <v>Dissatisfied</v>
      </c>
      <c r="AA519" s="16" t="str">
        <f t="shared" si="89"/>
        <v>Cheap Value</v>
      </c>
      <c r="AB519" s="16" t="str" cm="1">
        <f t="array" ref="AB519">_xlfn.IFS(OR(C519="Zara", C519="Mango"), "Luxury Brand", OR(C519="Gap", C519="Forever21"), "Budget Brand", TRUE, "Mid-Market")</f>
        <v>Mid-Market</v>
      </c>
    </row>
    <row r="520" spans="1:28" x14ac:dyDescent="0.35">
      <c r="A520" t="s">
        <v>571</v>
      </c>
      <c r="B520" t="s">
        <v>25</v>
      </c>
      <c r="C520" t="s">
        <v>20</v>
      </c>
      <c r="D520" t="s">
        <v>32</v>
      </c>
      <c r="E520" t="s">
        <v>2229</v>
      </c>
      <c r="F520" t="s">
        <v>23</v>
      </c>
      <c r="G520" s="4">
        <v>28.4</v>
      </c>
      <c r="H520">
        <v>0</v>
      </c>
      <c r="I520" s="3">
        <v>28.4</v>
      </c>
      <c r="J520" s="1">
        <v>45875</v>
      </c>
      <c r="K520">
        <v>4</v>
      </c>
      <c r="L520">
        <v>3.1</v>
      </c>
      <c r="M520">
        <f t="shared" si="80"/>
        <v>3.1</v>
      </c>
      <c r="N520" t="b">
        <v>0</v>
      </c>
      <c r="O520" t="s">
        <v>2229</v>
      </c>
      <c r="P520" t="str">
        <f t="shared" si="81"/>
        <v>No Return</v>
      </c>
      <c r="Q520" s="4">
        <f t="shared" si="82"/>
        <v>113.6</v>
      </c>
      <c r="R520">
        <f t="shared" si="83"/>
        <v>2025</v>
      </c>
      <c r="S520" s="4" t="str">
        <f t="shared" si="84"/>
        <v>August</v>
      </c>
      <c r="T520" s="17">
        <f t="shared" si="85"/>
        <v>0</v>
      </c>
      <c r="U520" s="17">
        <f t="shared" si="86"/>
        <v>28.4</v>
      </c>
      <c r="V520" s="16">
        <f t="shared" si="87"/>
        <v>0</v>
      </c>
      <c r="W520" s="16" t="str">
        <f t="shared" si="88"/>
        <v>No Size</v>
      </c>
      <c r="X520" s="16" t="str" cm="1">
        <f t="array" ref="X520">_xlfn.IFS(K520 &lt; 10, "Need to Restock", K520 &lt; 20, "Low Stock", K520 &lt; 30, "Stock OK", K520 &gt;= 30, "High Stock")</f>
        <v>Need to Restock</v>
      </c>
      <c r="Y520" s="16" t="str" cm="1">
        <f t="array" ref="Y520">_xlfn.IFS(K520 &lt;= 15, "Fast Moving", K520 &lt;= 35, "Moderate Moving", K520 &gt; 35, "Slow Moving")</f>
        <v>Fast Moving</v>
      </c>
      <c r="Z520" s="16" t="str" cm="1">
        <f t="array" ref="Z520">_xlfn.IFS(M520=5, "Highly Satisfied", M520&gt;=4, "Very Satisfied", M520&gt;=3, "Satisfied", M520&gt;=2, "Neutral", M520&lt;2, "Dissatisfied")</f>
        <v>Satisfied</v>
      </c>
      <c r="AA520" s="16" t="str">
        <f t="shared" si="89"/>
        <v>Cheap Value</v>
      </c>
      <c r="AB520" s="16" t="str" cm="1">
        <f t="array" ref="AB520">_xlfn.IFS(OR(C520="Zara", C520="Mango"), "Luxury Brand", OR(C520="Gap", C520="Forever21"), "Budget Brand", TRUE, "Mid-Market")</f>
        <v>Mid-Market</v>
      </c>
    </row>
    <row r="521" spans="1:28" x14ac:dyDescent="0.35">
      <c r="A521" t="s">
        <v>572</v>
      </c>
      <c r="B521" t="s">
        <v>36</v>
      </c>
      <c r="C521" t="s">
        <v>14</v>
      </c>
      <c r="D521" t="s">
        <v>60</v>
      </c>
      <c r="E521" t="s">
        <v>56</v>
      </c>
      <c r="F521" t="s">
        <v>38</v>
      </c>
      <c r="G521" s="4">
        <v>91.65</v>
      </c>
      <c r="H521">
        <v>0</v>
      </c>
      <c r="I521" s="3">
        <v>91.65</v>
      </c>
      <c r="J521" s="1">
        <v>45875</v>
      </c>
      <c r="K521">
        <v>40</v>
      </c>
      <c r="L521">
        <v>3.8</v>
      </c>
      <c r="M521">
        <f t="shared" si="80"/>
        <v>3.8</v>
      </c>
      <c r="N521" t="b">
        <v>0</v>
      </c>
      <c r="O521" t="s">
        <v>2229</v>
      </c>
      <c r="P521" t="str">
        <f t="shared" si="81"/>
        <v>No Return</v>
      </c>
      <c r="Q521" s="4">
        <f t="shared" si="82"/>
        <v>3666</v>
      </c>
      <c r="R521">
        <f t="shared" si="83"/>
        <v>2025</v>
      </c>
      <c r="S521" s="4" t="str">
        <f t="shared" si="84"/>
        <v>August</v>
      </c>
      <c r="T521" s="17">
        <f t="shared" si="85"/>
        <v>0</v>
      </c>
      <c r="U521" s="17">
        <f t="shared" si="86"/>
        <v>91.65</v>
      </c>
      <c r="V521" s="16">
        <f t="shared" si="87"/>
        <v>0</v>
      </c>
      <c r="W521" s="16" t="str">
        <f t="shared" si="88"/>
        <v>M</v>
      </c>
      <c r="X521" s="16" t="str" cm="1">
        <f t="array" ref="X521">_xlfn.IFS(K521 &lt; 10, "Need to Restock", K521 &lt; 20, "Low Stock", K521 &lt; 30, "Stock OK", K521 &gt;= 30, "High Stock")</f>
        <v>High Stock</v>
      </c>
      <c r="Y521" s="16" t="str" cm="1">
        <f t="array" ref="Y521">_xlfn.IFS(K521 &lt;= 15, "Fast Moving", K521 &lt;= 35, "Moderate Moving", K521 &gt; 35, "Slow Moving")</f>
        <v>Slow Moving</v>
      </c>
      <c r="Z521" s="16" t="str" cm="1">
        <f t="array" ref="Z521">_xlfn.IFS(M521=5, "Highly Satisfied", M521&gt;=4, "Very Satisfied", M521&gt;=3, "Satisfied", M521&gt;=2, "Neutral", M521&lt;2, "Dissatisfied")</f>
        <v>Satisfied</v>
      </c>
      <c r="AA521" s="16" t="str">
        <f t="shared" si="89"/>
        <v>High Value</v>
      </c>
      <c r="AB521" s="16" t="str" cm="1">
        <f t="array" ref="AB521">_xlfn.IFS(OR(C521="Zara", C521="Mango"), "Luxury Brand", OR(C521="Gap", C521="Forever21"), "Budget Brand", TRUE, "Mid-Market")</f>
        <v>Luxury Brand</v>
      </c>
    </row>
    <row r="522" spans="1:28" x14ac:dyDescent="0.35">
      <c r="A522" t="s">
        <v>573</v>
      </c>
      <c r="B522" t="s">
        <v>25</v>
      </c>
      <c r="C522" t="s">
        <v>41</v>
      </c>
      <c r="D522" t="s">
        <v>32</v>
      </c>
      <c r="E522" t="s">
        <v>2229</v>
      </c>
      <c r="F522" t="s">
        <v>62</v>
      </c>
      <c r="G522" s="4">
        <v>72.569999999999993</v>
      </c>
      <c r="H522">
        <v>0</v>
      </c>
      <c r="I522" s="3">
        <v>72.569999999999993</v>
      </c>
      <c r="J522" s="1">
        <v>45875</v>
      </c>
      <c r="K522">
        <v>27</v>
      </c>
      <c r="L522">
        <v>2.5</v>
      </c>
      <c r="M522">
        <f t="shared" si="80"/>
        <v>2.5</v>
      </c>
      <c r="N522" t="b">
        <v>0</v>
      </c>
      <c r="O522" t="s">
        <v>2229</v>
      </c>
      <c r="P522" t="str">
        <f t="shared" si="81"/>
        <v>No Return</v>
      </c>
      <c r="Q522" s="4">
        <f t="shared" si="82"/>
        <v>1959.3899999999999</v>
      </c>
      <c r="R522">
        <f t="shared" si="83"/>
        <v>2025</v>
      </c>
      <c r="S522" s="4" t="str">
        <f t="shared" si="84"/>
        <v>August</v>
      </c>
      <c r="T522" s="17">
        <f t="shared" si="85"/>
        <v>0</v>
      </c>
      <c r="U522" s="17">
        <f t="shared" si="86"/>
        <v>72.569999999999993</v>
      </c>
      <c r="V522" s="16">
        <f t="shared" si="87"/>
        <v>0</v>
      </c>
      <c r="W522" s="16" t="str">
        <f t="shared" si="88"/>
        <v>No Size</v>
      </c>
      <c r="X522" s="16" t="str" cm="1">
        <f t="array" ref="X522">_xlfn.IFS(K522 &lt; 10, "Need to Restock", K522 &lt; 20, "Low Stock", K522 &lt; 30, "Stock OK", K522 &gt;= 30, "High Stock")</f>
        <v>Stock OK</v>
      </c>
      <c r="Y522" s="16" t="str" cm="1">
        <f t="array" ref="Y522">_xlfn.IFS(K522 &lt;= 15, "Fast Moving", K522 &lt;= 35, "Moderate Moving", K522 &gt; 35, "Slow Moving")</f>
        <v>Moderate Moving</v>
      </c>
      <c r="Z522" s="16" t="str" cm="1">
        <f t="array" ref="Z522">_xlfn.IFS(M522=5, "Highly Satisfied", M522&gt;=4, "Very Satisfied", M522&gt;=3, "Satisfied", M522&gt;=2, "Neutral", M522&lt;2, "Dissatisfied")</f>
        <v>Neutral</v>
      </c>
      <c r="AA522" s="16" t="str">
        <f t="shared" si="89"/>
        <v>Cheap Value</v>
      </c>
      <c r="AB522" s="16" t="str" cm="1">
        <f t="array" ref="AB522">_xlfn.IFS(OR(C522="Zara", C522="Mango"), "Luxury Brand", OR(C522="Gap", C522="Forever21"), "Budget Brand", TRUE, "Mid-Market")</f>
        <v>Luxury Brand</v>
      </c>
    </row>
    <row r="523" spans="1:28" x14ac:dyDescent="0.35">
      <c r="A523" t="s">
        <v>574</v>
      </c>
      <c r="B523" t="s">
        <v>36</v>
      </c>
      <c r="C523" t="s">
        <v>46</v>
      </c>
      <c r="D523" t="s">
        <v>32</v>
      </c>
      <c r="E523" t="s">
        <v>22</v>
      </c>
      <c r="F523" t="s">
        <v>42</v>
      </c>
      <c r="G523" s="4">
        <v>39.049999999999997</v>
      </c>
      <c r="H523">
        <v>0</v>
      </c>
      <c r="I523" s="3">
        <v>39.049999999999997</v>
      </c>
      <c r="J523" s="1">
        <v>45875</v>
      </c>
      <c r="K523">
        <v>10</v>
      </c>
      <c r="L523">
        <v>3.5</v>
      </c>
      <c r="M523">
        <f t="shared" si="80"/>
        <v>3.5</v>
      </c>
      <c r="N523" t="b">
        <v>0</v>
      </c>
      <c r="O523" t="s">
        <v>2229</v>
      </c>
      <c r="P523" t="str">
        <f t="shared" si="81"/>
        <v>No Return</v>
      </c>
      <c r="Q523" s="4">
        <f t="shared" si="82"/>
        <v>390.5</v>
      </c>
      <c r="R523">
        <f t="shared" si="83"/>
        <v>2025</v>
      </c>
      <c r="S523" s="4" t="str">
        <f t="shared" si="84"/>
        <v>August</v>
      </c>
      <c r="T523" s="17">
        <f t="shared" si="85"/>
        <v>0</v>
      </c>
      <c r="U523" s="17">
        <f t="shared" si="86"/>
        <v>39.049999999999997</v>
      </c>
      <c r="V523" s="16">
        <f t="shared" si="87"/>
        <v>0</v>
      </c>
      <c r="W523" s="16" t="str">
        <f t="shared" si="88"/>
        <v>L</v>
      </c>
      <c r="X523" s="16" t="str" cm="1">
        <f t="array" ref="X523">_xlfn.IFS(K523 &lt; 10, "Need to Restock", K523 &lt; 20, "Low Stock", K523 &lt; 30, "Stock OK", K523 &gt;= 30, "High Stock")</f>
        <v>Low Stock</v>
      </c>
      <c r="Y523" s="16" t="str" cm="1">
        <f t="array" ref="Y523">_xlfn.IFS(K523 &lt;= 15, "Fast Moving", K523 &lt;= 35, "Moderate Moving", K523 &gt; 35, "Slow Moving")</f>
        <v>Fast Moving</v>
      </c>
      <c r="Z523" s="16" t="str" cm="1">
        <f t="array" ref="Z523">_xlfn.IFS(M523=5, "Highly Satisfied", M523&gt;=4, "Very Satisfied", M523&gt;=3, "Satisfied", M523&gt;=2, "Neutral", M523&lt;2, "Dissatisfied")</f>
        <v>Satisfied</v>
      </c>
      <c r="AA523" s="16" t="str">
        <f t="shared" si="89"/>
        <v>Cheap Value</v>
      </c>
      <c r="AB523" s="16" t="str" cm="1">
        <f t="array" ref="AB523">_xlfn.IFS(OR(C523="Zara", C523="Mango"), "Luxury Brand", OR(C523="Gap", C523="Forever21"), "Budget Brand", TRUE, "Mid-Market")</f>
        <v>Mid-Market</v>
      </c>
    </row>
    <row r="524" spans="1:28" x14ac:dyDescent="0.35">
      <c r="A524" t="s">
        <v>575</v>
      </c>
      <c r="B524" t="s">
        <v>40</v>
      </c>
      <c r="C524" t="s">
        <v>14</v>
      </c>
      <c r="D524" t="s">
        <v>21</v>
      </c>
      <c r="E524" t="s">
        <v>37</v>
      </c>
      <c r="F524" t="s">
        <v>38</v>
      </c>
      <c r="G524" s="4">
        <v>113.21</v>
      </c>
      <c r="H524">
        <v>0</v>
      </c>
      <c r="I524" s="3">
        <v>113.21</v>
      </c>
      <c r="J524" s="1">
        <v>45875</v>
      </c>
      <c r="K524">
        <v>12</v>
      </c>
      <c r="L524">
        <v>4.4000000000000004</v>
      </c>
      <c r="M524">
        <f t="shared" si="80"/>
        <v>4.4000000000000004</v>
      </c>
      <c r="N524" t="b">
        <v>0</v>
      </c>
      <c r="O524" t="s">
        <v>2229</v>
      </c>
      <c r="P524" t="str">
        <f t="shared" si="81"/>
        <v>No Return</v>
      </c>
      <c r="Q524" s="4">
        <f t="shared" si="82"/>
        <v>1358.52</v>
      </c>
      <c r="R524">
        <f t="shared" si="83"/>
        <v>2025</v>
      </c>
      <c r="S524" s="4" t="str">
        <f t="shared" si="84"/>
        <v>August</v>
      </c>
      <c r="T524" s="17">
        <f t="shared" si="85"/>
        <v>0</v>
      </c>
      <c r="U524" s="17">
        <f t="shared" si="86"/>
        <v>113.21</v>
      </c>
      <c r="V524" s="16">
        <f t="shared" si="87"/>
        <v>0</v>
      </c>
      <c r="W524" s="16" t="str">
        <f t="shared" si="88"/>
        <v>S</v>
      </c>
      <c r="X524" s="16" t="str" cm="1">
        <f t="array" ref="X524">_xlfn.IFS(K524 &lt; 10, "Need to Restock", K524 &lt; 20, "Low Stock", K524 &lt; 30, "Stock OK", K524 &gt;= 30, "High Stock")</f>
        <v>Low Stock</v>
      </c>
      <c r="Y524" s="16" t="str" cm="1">
        <f t="array" ref="Y524">_xlfn.IFS(K524 &lt;= 15, "Fast Moving", K524 &lt;= 35, "Moderate Moving", K524 &gt; 35, "Slow Moving")</f>
        <v>Fast Moving</v>
      </c>
      <c r="Z524" s="16" t="str" cm="1">
        <f t="array" ref="Z524">_xlfn.IFS(M524=5, "Highly Satisfied", M524&gt;=4, "Very Satisfied", M524&gt;=3, "Satisfied", M524&gt;=2, "Neutral", M524&lt;2, "Dissatisfied")</f>
        <v>Very Satisfied</v>
      </c>
      <c r="AA524" s="16" t="str">
        <f t="shared" si="89"/>
        <v>High Value</v>
      </c>
      <c r="AB524" s="16" t="str" cm="1">
        <f t="array" ref="AB524">_xlfn.IFS(OR(C524="Zara", C524="Mango"), "Luxury Brand", OR(C524="Gap", C524="Forever21"), "Budget Brand", TRUE, "Mid-Market")</f>
        <v>Luxury Brand</v>
      </c>
    </row>
    <row r="525" spans="1:28" x14ac:dyDescent="0.35">
      <c r="A525" t="s">
        <v>576</v>
      </c>
      <c r="B525" t="s">
        <v>25</v>
      </c>
      <c r="C525" t="s">
        <v>73</v>
      </c>
      <c r="D525" t="s">
        <v>15</v>
      </c>
      <c r="E525" t="s">
        <v>2229</v>
      </c>
      <c r="F525" t="s">
        <v>62</v>
      </c>
      <c r="G525" s="4">
        <v>25.34</v>
      </c>
      <c r="H525">
        <v>0</v>
      </c>
      <c r="I525" s="3">
        <v>25.34</v>
      </c>
      <c r="J525" s="1">
        <v>45869</v>
      </c>
      <c r="K525">
        <v>17</v>
      </c>
      <c r="L525">
        <v>3.3</v>
      </c>
      <c r="M525">
        <f t="shared" si="80"/>
        <v>3.3</v>
      </c>
      <c r="N525" t="b">
        <v>0</v>
      </c>
      <c r="O525" t="s">
        <v>2229</v>
      </c>
      <c r="P525" t="str">
        <f t="shared" si="81"/>
        <v>No Return</v>
      </c>
      <c r="Q525" s="4">
        <f t="shared" si="82"/>
        <v>430.78</v>
      </c>
      <c r="R525">
        <f t="shared" si="83"/>
        <v>2025</v>
      </c>
      <c r="S525" s="4" t="str">
        <f t="shared" si="84"/>
        <v>July</v>
      </c>
      <c r="T525" s="17">
        <f t="shared" si="85"/>
        <v>0</v>
      </c>
      <c r="U525" s="17">
        <f t="shared" si="86"/>
        <v>25.34</v>
      </c>
      <c r="V525" s="16">
        <f t="shared" si="87"/>
        <v>0</v>
      </c>
      <c r="W525" s="16" t="str">
        <f t="shared" si="88"/>
        <v>No Size</v>
      </c>
      <c r="X525" s="16" t="str" cm="1">
        <f t="array" ref="X525">_xlfn.IFS(K525 &lt; 10, "Need to Restock", K525 &lt; 20, "Low Stock", K525 &lt; 30, "Stock OK", K525 &gt;= 30, "High Stock")</f>
        <v>Low Stock</v>
      </c>
      <c r="Y525" s="16" t="str" cm="1">
        <f t="array" ref="Y525">_xlfn.IFS(K525 &lt;= 15, "Fast Moving", K525 &lt;= 35, "Moderate Moving", K525 &gt; 35, "Slow Moving")</f>
        <v>Moderate Moving</v>
      </c>
      <c r="Z525" s="16" t="str" cm="1">
        <f t="array" ref="Z525">_xlfn.IFS(M525=5, "Highly Satisfied", M525&gt;=4, "Very Satisfied", M525&gt;=3, "Satisfied", M525&gt;=2, "Neutral", M525&lt;2, "Dissatisfied")</f>
        <v>Satisfied</v>
      </c>
      <c r="AA525" s="16" t="str">
        <f t="shared" si="89"/>
        <v>Cheap Value</v>
      </c>
      <c r="AB525" s="16" t="str" cm="1">
        <f t="array" ref="AB525">_xlfn.IFS(OR(C525="Zara", C525="Mango"), "Luxury Brand", OR(C525="Gap", C525="Forever21"), "Budget Brand", TRUE, "Mid-Market")</f>
        <v>Budget Brand</v>
      </c>
    </row>
    <row r="526" spans="1:28" x14ac:dyDescent="0.35">
      <c r="A526" t="s">
        <v>577</v>
      </c>
      <c r="B526" t="s">
        <v>19</v>
      </c>
      <c r="C526" t="s">
        <v>41</v>
      </c>
      <c r="D526" t="s">
        <v>15</v>
      </c>
      <c r="E526" t="s">
        <v>22</v>
      </c>
      <c r="F526" t="s">
        <v>26</v>
      </c>
      <c r="G526" s="4">
        <v>98.16</v>
      </c>
      <c r="H526">
        <v>56.7</v>
      </c>
      <c r="I526" s="3">
        <v>42.5</v>
      </c>
      <c r="J526" s="1">
        <v>45693</v>
      </c>
      <c r="K526">
        <v>44</v>
      </c>
      <c r="L526">
        <v>2.6</v>
      </c>
      <c r="M526">
        <f t="shared" si="80"/>
        <v>2.6</v>
      </c>
      <c r="N526" t="b">
        <v>0</v>
      </c>
      <c r="O526" t="s">
        <v>2229</v>
      </c>
      <c r="P526" t="str">
        <f t="shared" si="81"/>
        <v>No Return</v>
      </c>
      <c r="Q526" s="4">
        <f t="shared" si="82"/>
        <v>1870.1443199999994</v>
      </c>
      <c r="R526">
        <f t="shared" si="83"/>
        <v>2025</v>
      </c>
      <c r="S526" s="4" t="str">
        <f t="shared" si="84"/>
        <v>February</v>
      </c>
      <c r="T526" s="17">
        <f t="shared" si="85"/>
        <v>55.656720000000007</v>
      </c>
      <c r="U526" s="17">
        <f t="shared" si="86"/>
        <v>42.50327999999999</v>
      </c>
      <c r="V526" s="16">
        <f t="shared" si="87"/>
        <v>0</v>
      </c>
      <c r="W526" s="16" t="str">
        <f t="shared" si="88"/>
        <v>L</v>
      </c>
      <c r="X526" s="16" t="str" cm="1">
        <f t="array" ref="X526">_xlfn.IFS(K526 &lt; 10, "Need to Restock", K526 &lt; 20, "Low Stock", K526 &lt; 30, "Stock OK", K526 &gt;= 30, "High Stock")</f>
        <v>High Stock</v>
      </c>
      <c r="Y526" s="16" t="str" cm="1">
        <f t="array" ref="Y526">_xlfn.IFS(K526 &lt;= 15, "Fast Moving", K526 &lt;= 35, "Moderate Moving", K526 &gt; 35, "Slow Moving")</f>
        <v>Slow Moving</v>
      </c>
      <c r="Z526" s="16" t="str" cm="1">
        <f t="array" ref="Z526">_xlfn.IFS(M526=5, "Highly Satisfied", M526&gt;=4, "Very Satisfied", M526&gt;=3, "Satisfied", M526&gt;=2, "Neutral", M526&lt;2, "Dissatisfied")</f>
        <v>Neutral</v>
      </c>
      <c r="AA526" s="16" t="str">
        <f t="shared" si="89"/>
        <v>Cheap Value</v>
      </c>
      <c r="AB526" s="16" t="str" cm="1">
        <f t="array" ref="AB526">_xlfn.IFS(OR(C526="Zara", C526="Mango"), "Luxury Brand", OR(C526="Gap", C526="Forever21"), "Budget Brand", TRUE, "Mid-Market")</f>
        <v>Luxury Brand</v>
      </c>
    </row>
    <row r="527" spans="1:28" x14ac:dyDescent="0.35">
      <c r="A527" t="s">
        <v>578</v>
      </c>
      <c r="B527" t="s">
        <v>19</v>
      </c>
      <c r="C527" t="s">
        <v>30</v>
      </c>
      <c r="D527" t="s">
        <v>15</v>
      </c>
      <c r="E527" t="s">
        <v>53</v>
      </c>
      <c r="F527" t="s">
        <v>64</v>
      </c>
      <c r="G527" s="4">
        <v>60.54</v>
      </c>
      <c r="H527">
        <v>0</v>
      </c>
      <c r="I527" s="3">
        <v>60.54</v>
      </c>
      <c r="J527" s="1">
        <v>45757</v>
      </c>
      <c r="K527">
        <v>35</v>
      </c>
      <c r="L527">
        <v>1.7</v>
      </c>
      <c r="M527">
        <f t="shared" si="80"/>
        <v>1.7</v>
      </c>
      <c r="N527" t="b">
        <v>0</v>
      </c>
      <c r="O527" t="s">
        <v>2229</v>
      </c>
      <c r="P527" t="str">
        <f t="shared" si="81"/>
        <v>No Return</v>
      </c>
      <c r="Q527" s="4">
        <f t="shared" si="82"/>
        <v>2118.9</v>
      </c>
      <c r="R527">
        <f t="shared" si="83"/>
        <v>2025</v>
      </c>
      <c r="S527" s="4" t="str">
        <f t="shared" si="84"/>
        <v>April</v>
      </c>
      <c r="T527" s="17">
        <f t="shared" si="85"/>
        <v>0</v>
      </c>
      <c r="U527" s="17">
        <f t="shared" si="86"/>
        <v>60.54</v>
      </c>
      <c r="V527" s="16">
        <f t="shared" si="87"/>
        <v>0</v>
      </c>
      <c r="W527" s="16" t="str">
        <f t="shared" si="88"/>
        <v>XS</v>
      </c>
      <c r="X527" s="16" t="str" cm="1">
        <f t="array" ref="X527">_xlfn.IFS(K527 &lt; 10, "Need to Restock", K527 &lt; 20, "Low Stock", K527 &lt; 30, "Stock OK", K527 &gt;= 30, "High Stock")</f>
        <v>High Stock</v>
      </c>
      <c r="Y527" s="16" t="str" cm="1">
        <f t="array" ref="Y527">_xlfn.IFS(K527 &lt;= 15, "Fast Moving", K527 &lt;= 35, "Moderate Moving", K527 &gt; 35, "Slow Moving")</f>
        <v>Moderate Moving</v>
      </c>
      <c r="Z527" s="16" t="str" cm="1">
        <f t="array" ref="Z527">_xlfn.IFS(M527=5, "Highly Satisfied", M527&gt;=4, "Very Satisfied", M527&gt;=3, "Satisfied", M527&gt;=2, "Neutral", M527&lt;2, "Dissatisfied")</f>
        <v>Dissatisfied</v>
      </c>
      <c r="AA527" s="16" t="str">
        <f t="shared" si="89"/>
        <v>Cheap Value</v>
      </c>
      <c r="AB527" s="16" t="str" cm="1">
        <f t="array" ref="AB527">_xlfn.IFS(OR(C527="Zara", C527="Mango"), "Luxury Brand", OR(C527="Gap", C527="Forever21"), "Budget Brand", TRUE, "Mid-Market")</f>
        <v>Mid-Market</v>
      </c>
    </row>
    <row r="528" spans="1:28" x14ac:dyDescent="0.35">
      <c r="A528" t="s">
        <v>579</v>
      </c>
      <c r="B528" t="s">
        <v>40</v>
      </c>
      <c r="C528" t="s">
        <v>14</v>
      </c>
      <c r="D528" t="s">
        <v>21</v>
      </c>
      <c r="E528" t="s">
        <v>37</v>
      </c>
      <c r="F528" t="s">
        <v>23</v>
      </c>
      <c r="G528" s="4">
        <v>132.61000000000001</v>
      </c>
      <c r="H528">
        <v>7.4</v>
      </c>
      <c r="I528" s="3">
        <v>122.8</v>
      </c>
      <c r="J528" s="1">
        <v>45875</v>
      </c>
      <c r="K528">
        <v>0</v>
      </c>
      <c r="L528">
        <v>4.2</v>
      </c>
      <c r="M528">
        <f t="shared" si="80"/>
        <v>4.2</v>
      </c>
      <c r="N528" t="b">
        <v>0</v>
      </c>
      <c r="O528" t="s">
        <v>2229</v>
      </c>
      <c r="P528" t="str">
        <f t="shared" si="81"/>
        <v>No Return</v>
      </c>
      <c r="Q528" s="4">
        <f t="shared" si="82"/>
        <v>0</v>
      </c>
      <c r="R528">
        <f t="shared" si="83"/>
        <v>2025</v>
      </c>
      <c r="S528" s="4" t="str">
        <f t="shared" si="84"/>
        <v>August</v>
      </c>
      <c r="T528" s="17">
        <f t="shared" si="85"/>
        <v>9.8131400000000024</v>
      </c>
      <c r="U528" s="17">
        <f t="shared" si="86"/>
        <v>122.79686000000001</v>
      </c>
      <c r="V528" s="16">
        <f t="shared" si="87"/>
        <v>0</v>
      </c>
      <c r="W528" s="16" t="str">
        <f t="shared" si="88"/>
        <v>S</v>
      </c>
      <c r="X528" s="16" t="str" cm="1">
        <f t="array" ref="X528">_xlfn.IFS(K528 &lt; 10, "Need to Restock", K528 &lt; 20, "Low Stock", K528 &lt; 30, "Stock OK", K528 &gt;= 30, "High Stock")</f>
        <v>Need to Restock</v>
      </c>
      <c r="Y528" s="16" t="str" cm="1">
        <f t="array" ref="Y528">_xlfn.IFS(K528 &lt;= 15, "Fast Moving", K528 &lt;= 35, "Moderate Moving", K528 &gt; 35, "Slow Moving")</f>
        <v>Fast Moving</v>
      </c>
      <c r="Z528" s="16" t="str" cm="1">
        <f t="array" ref="Z528">_xlfn.IFS(M528=5, "Highly Satisfied", M528&gt;=4, "Very Satisfied", M528&gt;=3, "Satisfied", M528&gt;=2, "Neutral", M528&lt;2, "Dissatisfied")</f>
        <v>Very Satisfied</v>
      </c>
      <c r="AA528" s="16" t="str">
        <f t="shared" si="89"/>
        <v>High Value</v>
      </c>
      <c r="AB528" s="16" t="str" cm="1">
        <f t="array" ref="AB528">_xlfn.IFS(OR(C528="Zara", C528="Mango"), "Luxury Brand", OR(C528="Gap", C528="Forever21"), "Budget Brand", TRUE, "Mid-Market")</f>
        <v>Luxury Brand</v>
      </c>
    </row>
    <row r="529" spans="1:28" x14ac:dyDescent="0.35">
      <c r="A529" t="s">
        <v>580</v>
      </c>
      <c r="B529" t="s">
        <v>13</v>
      </c>
      <c r="C529" t="s">
        <v>51</v>
      </c>
      <c r="D529" t="s">
        <v>32</v>
      </c>
      <c r="E529" t="s">
        <v>16</v>
      </c>
      <c r="F529" t="s">
        <v>23</v>
      </c>
      <c r="G529" s="4">
        <v>234.14</v>
      </c>
      <c r="H529">
        <v>0</v>
      </c>
      <c r="I529" s="3">
        <v>234.14</v>
      </c>
      <c r="J529" s="1">
        <v>45875</v>
      </c>
      <c r="K529">
        <v>40</v>
      </c>
      <c r="L529">
        <v>1.7</v>
      </c>
      <c r="M529">
        <f t="shared" si="80"/>
        <v>1.7</v>
      </c>
      <c r="N529" t="b">
        <v>0</v>
      </c>
      <c r="O529" t="s">
        <v>2229</v>
      </c>
      <c r="P529" t="str">
        <f t="shared" si="81"/>
        <v>No Return</v>
      </c>
      <c r="Q529" s="4">
        <f t="shared" si="82"/>
        <v>9365.5999999999985</v>
      </c>
      <c r="R529">
        <f t="shared" si="83"/>
        <v>2025</v>
      </c>
      <c r="S529" s="4" t="str">
        <f t="shared" si="84"/>
        <v>August</v>
      </c>
      <c r="T529" s="17">
        <f t="shared" si="85"/>
        <v>0</v>
      </c>
      <c r="U529" s="17">
        <f t="shared" si="86"/>
        <v>234.14</v>
      </c>
      <c r="V529" s="16">
        <f t="shared" si="87"/>
        <v>0</v>
      </c>
      <c r="W529" s="16" t="str">
        <f t="shared" si="88"/>
        <v>XL</v>
      </c>
      <c r="X529" s="16" t="str" cm="1">
        <f t="array" ref="X529">_xlfn.IFS(K529 &lt; 10, "Need to Restock", K529 &lt; 20, "Low Stock", K529 &lt; 30, "Stock OK", K529 &gt;= 30, "High Stock")</f>
        <v>High Stock</v>
      </c>
      <c r="Y529" s="16" t="str" cm="1">
        <f t="array" ref="Y529">_xlfn.IFS(K529 &lt;= 15, "Fast Moving", K529 &lt;= 35, "Moderate Moving", K529 &gt; 35, "Slow Moving")</f>
        <v>Slow Moving</v>
      </c>
      <c r="Z529" s="16" t="str" cm="1">
        <f t="array" ref="Z529">_xlfn.IFS(M529=5, "Highly Satisfied", M529&gt;=4, "Very Satisfied", M529&gt;=3, "Satisfied", M529&gt;=2, "Neutral", M529&lt;2, "Dissatisfied")</f>
        <v>Dissatisfied</v>
      </c>
      <c r="AA529" s="16" t="str">
        <f t="shared" si="89"/>
        <v>High Value</v>
      </c>
      <c r="AB529" s="16" t="str" cm="1">
        <f t="array" ref="AB529">_xlfn.IFS(OR(C529="Zara", C529="Mango"), "Luxury Brand", OR(C529="Gap", C529="Forever21"), "Budget Brand", TRUE, "Mid-Market")</f>
        <v>Mid-Market</v>
      </c>
    </row>
    <row r="530" spans="1:28" x14ac:dyDescent="0.35">
      <c r="A530" t="s">
        <v>581</v>
      </c>
      <c r="B530" t="s">
        <v>25</v>
      </c>
      <c r="C530" t="s">
        <v>46</v>
      </c>
      <c r="D530" t="s">
        <v>32</v>
      </c>
      <c r="E530" t="s">
        <v>2229</v>
      </c>
      <c r="F530" t="s">
        <v>26</v>
      </c>
      <c r="G530" s="4">
        <v>31.86</v>
      </c>
      <c r="H530">
        <v>48.2</v>
      </c>
      <c r="I530" s="3">
        <v>16.5</v>
      </c>
      <c r="J530" s="1">
        <v>45875</v>
      </c>
      <c r="K530">
        <v>32</v>
      </c>
      <c r="L530">
        <v>4.5</v>
      </c>
      <c r="M530">
        <f t="shared" si="80"/>
        <v>4.5</v>
      </c>
      <c r="N530" t="b">
        <v>0</v>
      </c>
      <c r="O530" t="s">
        <v>2229</v>
      </c>
      <c r="P530" t="str">
        <f t="shared" si="81"/>
        <v>No Return</v>
      </c>
      <c r="Q530" s="4">
        <f t="shared" si="82"/>
        <v>528.11135999999999</v>
      </c>
      <c r="R530">
        <f t="shared" si="83"/>
        <v>2025</v>
      </c>
      <c r="S530" s="4" t="str">
        <f t="shared" si="84"/>
        <v>August</v>
      </c>
      <c r="T530" s="17">
        <f t="shared" si="85"/>
        <v>15.356520000000002</v>
      </c>
      <c r="U530" s="17">
        <f t="shared" si="86"/>
        <v>16.50348</v>
      </c>
      <c r="V530" s="16">
        <f t="shared" si="87"/>
        <v>0</v>
      </c>
      <c r="W530" s="16" t="str">
        <f t="shared" si="88"/>
        <v>No Size</v>
      </c>
      <c r="X530" s="16" t="str" cm="1">
        <f t="array" ref="X530">_xlfn.IFS(K530 &lt; 10, "Need to Restock", K530 &lt; 20, "Low Stock", K530 &lt; 30, "Stock OK", K530 &gt;= 30, "High Stock")</f>
        <v>High Stock</v>
      </c>
      <c r="Y530" s="16" t="str" cm="1">
        <f t="array" ref="Y530">_xlfn.IFS(K530 &lt;= 15, "Fast Moving", K530 &lt;= 35, "Moderate Moving", K530 &gt; 35, "Slow Moving")</f>
        <v>Moderate Moving</v>
      </c>
      <c r="Z530" s="16" t="str" cm="1">
        <f t="array" ref="Z530">_xlfn.IFS(M530=5, "Highly Satisfied", M530&gt;=4, "Very Satisfied", M530&gt;=3, "Satisfied", M530&gt;=2, "Neutral", M530&lt;2, "Dissatisfied")</f>
        <v>Very Satisfied</v>
      </c>
      <c r="AA530" s="16" t="str">
        <f t="shared" si="89"/>
        <v>Cheap Value</v>
      </c>
      <c r="AB530" s="16" t="str" cm="1">
        <f t="array" ref="AB530">_xlfn.IFS(OR(C530="Zara", C530="Mango"), "Luxury Brand", OR(C530="Gap", C530="Forever21"), "Budget Brand", TRUE, "Mid-Market")</f>
        <v>Mid-Market</v>
      </c>
    </row>
    <row r="531" spans="1:28" x14ac:dyDescent="0.35">
      <c r="A531" t="s">
        <v>582</v>
      </c>
      <c r="B531" t="s">
        <v>25</v>
      </c>
      <c r="C531" t="s">
        <v>20</v>
      </c>
      <c r="D531" t="s">
        <v>15</v>
      </c>
      <c r="E531" t="s">
        <v>2229</v>
      </c>
      <c r="F531" t="s">
        <v>38</v>
      </c>
      <c r="G531" s="4">
        <v>15.14</v>
      </c>
      <c r="H531">
        <v>36.700000000000003</v>
      </c>
      <c r="I531" s="3">
        <v>9.58</v>
      </c>
      <c r="J531" s="1">
        <v>45861</v>
      </c>
      <c r="K531">
        <v>41</v>
      </c>
      <c r="L531">
        <v>3.8</v>
      </c>
      <c r="M531">
        <f t="shared" si="80"/>
        <v>3.8</v>
      </c>
      <c r="N531" t="b">
        <v>0</v>
      </c>
      <c r="O531" t="s">
        <v>2229</v>
      </c>
      <c r="P531" t="str">
        <f t="shared" si="81"/>
        <v>No Return</v>
      </c>
      <c r="Q531" s="4">
        <f t="shared" si="82"/>
        <v>392.92842000000002</v>
      </c>
      <c r="R531">
        <f t="shared" si="83"/>
        <v>2025</v>
      </c>
      <c r="S531" s="4" t="str">
        <f t="shared" si="84"/>
        <v>July</v>
      </c>
      <c r="T531" s="17">
        <f t="shared" si="85"/>
        <v>5.5563800000000008</v>
      </c>
      <c r="U531" s="17">
        <f t="shared" si="86"/>
        <v>9.5836199999999998</v>
      </c>
      <c r="V531" s="16">
        <f t="shared" si="87"/>
        <v>0</v>
      </c>
      <c r="W531" s="16" t="str">
        <f t="shared" si="88"/>
        <v>No Size</v>
      </c>
      <c r="X531" s="16" t="str" cm="1">
        <f t="array" ref="X531">_xlfn.IFS(K531 &lt; 10, "Need to Restock", K531 &lt; 20, "Low Stock", K531 &lt; 30, "Stock OK", K531 &gt;= 30, "High Stock")</f>
        <v>High Stock</v>
      </c>
      <c r="Y531" s="16" t="str" cm="1">
        <f t="array" ref="Y531">_xlfn.IFS(K531 &lt;= 15, "Fast Moving", K531 &lt;= 35, "Moderate Moving", K531 &gt; 35, "Slow Moving")</f>
        <v>Slow Moving</v>
      </c>
      <c r="Z531" s="16" t="str" cm="1">
        <f t="array" ref="Z531">_xlfn.IFS(M531=5, "Highly Satisfied", M531&gt;=4, "Very Satisfied", M531&gt;=3, "Satisfied", M531&gt;=2, "Neutral", M531&lt;2, "Dissatisfied")</f>
        <v>Satisfied</v>
      </c>
      <c r="AA531" s="16" t="str">
        <f t="shared" si="89"/>
        <v>Cheap Value</v>
      </c>
      <c r="AB531" s="16" t="str" cm="1">
        <f t="array" ref="AB531">_xlfn.IFS(OR(C531="Zara", C531="Mango"), "Luxury Brand", OR(C531="Gap", C531="Forever21"), "Budget Brand", TRUE, "Mid-Market")</f>
        <v>Mid-Market</v>
      </c>
    </row>
    <row r="532" spans="1:28" x14ac:dyDescent="0.35">
      <c r="A532" t="s">
        <v>583</v>
      </c>
      <c r="B532" t="s">
        <v>28</v>
      </c>
      <c r="C532" t="s">
        <v>46</v>
      </c>
      <c r="D532" t="s">
        <v>21</v>
      </c>
      <c r="E532" t="s">
        <v>53</v>
      </c>
      <c r="F532" t="s">
        <v>64</v>
      </c>
      <c r="G532" s="4">
        <v>77.72</v>
      </c>
      <c r="H532">
        <v>0</v>
      </c>
      <c r="I532" s="3">
        <v>77.72</v>
      </c>
      <c r="J532" s="1">
        <v>45875</v>
      </c>
      <c r="K532">
        <v>48</v>
      </c>
      <c r="L532">
        <v>1.1000000000000001</v>
      </c>
      <c r="M532">
        <f t="shared" si="80"/>
        <v>1.1000000000000001</v>
      </c>
      <c r="N532" t="b">
        <v>0</v>
      </c>
      <c r="O532" t="s">
        <v>2229</v>
      </c>
      <c r="P532" t="str">
        <f t="shared" si="81"/>
        <v>No Return</v>
      </c>
      <c r="Q532" s="4">
        <f t="shared" si="82"/>
        <v>3730.56</v>
      </c>
      <c r="R532">
        <f t="shared" si="83"/>
        <v>2025</v>
      </c>
      <c r="S532" s="4" t="str">
        <f t="shared" si="84"/>
        <v>August</v>
      </c>
      <c r="T532" s="17">
        <f t="shared" si="85"/>
        <v>0</v>
      </c>
      <c r="U532" s="17">
        <f t="shared" si="86"/>
        <v>77.72</v>
      </c>
      <c r="V532" s="16">
        <f t="shared" si="87"/>
        <v>0</v>
      </c>
      <c r="W532" s="16" t="str">
        <f t="shared" si="88"/>
        <v>XS</v>
      </c>
      <c r="X532" s="16" t="str" cm="1">
        <f t="array" ref="X532">_xlfn.IFS(K532 &lt; 10, "Need to Restock", K532 &lt; 20, "Low Stock", K532 &lt; 30, "Stock OK", K532 &gt;= 30, "High Stock")</f>
        <v>High Stock</v>
      </c>
      <c r="Y532" s="16" t="str" cm="1">
        <f t="array" ref="Y532">_xlfn.IFS(K532 &lt;= 15, "Fast Moving", K532 &lt;= 35, "Moderate Moving", K532 &gt; 35, "Slow Moving")</f>
        <v>Slow Moving</v>
      </c>
      <c r="Z532" s="16" t="str" cm="1">
        <f t="array" ref="Z532">_xlfn.IFS(M532=5, "Highly Satisfied", M532&gt;=4, "Very Satisfied", M532&gt;=3, "Satisfied", M532&gt;=2, "Neutral", M532&lt;2, "Dissatisfied")</f>
        <v>Dissatisfied</v>
      </c>
      <c r="AA532" s="16" t="str">
        <f t="shared" si="89"/>
        <v>High Value</v>
      </c>
      <c r="AB532" s="16" t="str" cm="1">
        <f t="array" ref="AB532">_xlfn.IFS(OR(C532="Zara", C532="Mango"), "Luxury Brand", OR(C532="Gap", C532="Forever21"), "Budget Brand", TRUE, "Mid-Market")</f>
        <v>Mid-Market</v>
      </c>
    </row>
    <row r="533" spans="1:28" x14ac:dyDescent="0.35">
      <c r="A533" t="s">
        <v>584</v>
      </c>
      <c r="B533" t="s">
        <v>25</v>
      </c>
      <c r="C533" t="s">
        <v>14</v>
      </c>
      <c r="D533" t="s">
        <v>15</v>
      </c>
      <c r="E533" t="s">
        <v>2229</v>
      </c>
      <c r="F533" t="s">
        <v>38</v>
      </c>
      <c r="G533" s="4">
        <v>78.040000000000006</v>
      </c>
      <c r="H533">
        <v>0</v>
      </c>
      <c r="I533" s="3">
        <v>78.040000000000006</v>
      </c>
      <c r="J533" s="1">
        <v>45756</v>
      </c>
      <c r="K533">
        <v>38</v>
      </c>
      <c r="L533">
        <v>4.9000000000000004</v>
      </c>
      <c r="M533">
        <f t="shared" si="80"/>
        <v>4.9000000000000004</v>
      </c>
      <c r="N533" t="b">
        <v>0</v>
      </c>
      <c r="O533" t="s">
        <v>2229</v>
      </c>
      <c r="P533" t="str">
        <f t="shared" si="81"/>
        <v>No Return</v>
      </c>
      <c r="Q533" s="4">
        <f t="shared" si="82"/>
        <v>2965.5200000000004</v>
      </c>
      <c r="R533">
        <f t="shared" si="83"/>
        <v>2025</v>
      </c>
      <c r="S533" s="4" t="str">
        <f t="shared" si="84"/>
        <v>April</v>
      </c>
      <c r="T533" s="17">
        <f t="shared" si="85"/>
        <v>0</v>
      </c>
      <c r="U533" s="17">
        <f t="shared" si="86"/>
        <v>78.040000000000006</v>
      </c>
      <c r="V533" s="16">
        <f t="shared" si="87"/>
        <v>0</v>
      </c>
      <c r="W533" s="16" t="str">
        <f t="shared" si="88"/>
        <v>No Size</v>
      </c>
      <c r="X533" s="16" t="str" cm="1">
        <f t="array" ref="X533">_xlfn.IFS(K533 &lt; 10, "Need to Restock", K533 &lt; 20, "Low Stock", K533 &lt; 30, "Stock OK", K533 &gt;= 30, "High Stock")</f>
        <v>High Stock</v>
      </c>
      <c r="Y533" s="16" t="str" cm="1">
        <f t="array" ref="Y533">_xlfn.IFS(K533 &lt;= 15, "Fast Moving", K533 &lt;= 35, "Moderate Moving", K533 &gt; 35, "Slow Moving")</f>
        <v>Slow Moving</v>
      </c>
      <c r="Z533" s="16" t="str" cm="1">
        <f t="array" ref="Z533">_xlfn.IFS(M533=5, "Highly Satisfied", M533&gt;=4, "Very Satisfied", M533&gt;=3, "Satisfied", M533&gt;=2, "Neutral", M533&lt;2, "Dissatisfied")</f>
        <v>Very Satisfied</v>
      </c>
      <c r="AA533" s="16" t="str">
        <f t="shared" si="89"/>
        <v>High Value</v>
      </c>
      <c r="AB533" s="16" t="str" cm="1">
        <f t="array" ref="AB533">_xlfn.IFS(OR(C533="Zara", C533="Mango"), "Luxury Brand", OR(C533="Gap", C533="Forever21"), "Budget Brand", TRUE, "Mid-Market")</f>
        <v>Luxury Brand</v>
      </c>
    </row>
    <row r="534" spans="1:28" x14ac:dyDescent="0.35">
      <c r="A534" t="s">
        <v>585</v>
      </c>
      <c r="B534" t="s">
        <v>13</v>
      </c>
      <c r="C534" t="s">
        <v>59</v>
      </c>
      <c r="D534" t="s">
        <v>32</v>
      </c>
      <c r="E534" t="s">
        <v>56</v>
      </c>
      <c r="F534" t="s">
        <v>68</v>
      </c>
      <c r="G534" s="4">
        <v>169.82</v>
      </c>
      <c r="H534">
        <v>0</v>
      </c>
      <c r="I534" s="3">
        <v>169.82</v>
      </c>
      <c r="J534" s="1">
        <v>45875</v>
      </c>
      <c r="K534">
        <v>28</v>
      </c>
      <c r="L534">
        <v>4</v>
      </c>
      <c r="M534">
        <f t="shared" si="80"/>
        <v>4</v>
      </c>
      <c r="N534" t="b">
        <v>0</v>
      </c>
      <c r="O534" t="s">
        <v>2229</v>
      </c>
      <c r="P534" t="str">
        <f t="shared" si="81"/>
        <v>No Return</v>
      </c>
      <c r="Q534" s="4">
        <f t="shared" si="82"/>
        <v>4754.96</v>
      </c>
      <c r="R534">
        <f t="shared" si="83"/>
        <v>2025</v>
      </c>
      <c r="S534" s="4" t="str">
        <f t="shared" si="84"/>
        <v>August</v>
      </c>
      <c r="T534" s="17">
        <f t="shared" si="85"/>
        <v>0</v>
      </c>
      <c r="U534" s="17">
        <f t="shared" si="86"/>
        <v>169.82</v>
      </c>
      <c r="V534" s="16">
        <f t="shared" si="87"/>
        <v>0</v>
      </c>
      <c r="W534" s="16" t="str">
        <f t="shared" si="88"/>
        <v>M</v>
      </c>
      <c r="X534" s="16" t="str" cm="1">
        <f t="array" ref="X534">_xlfn.IFS(K534 &lt; 10, "Need to Restock", K534 &lt; 20, "Low Stock", K534 &lt; 30, "Stock OK", K534 &gt;= 30, "High Stock")</f>
        <v>Stock OK</v>
      </c>
      <c r="Y534" s="16" t="str" cm="1">
        <f t="array" ref="Y534">_xlfn.IFS(K534 &lt;= 15, "Fast Moving", K534 &lt;= 35, "Moderate Moving", K534 &gt; 35, "Slow Moving")</f>
        <v>Moderate Moving</v>
      </c>
      <c r="Z534" s="16" t="str" cm="1">
        <f t="array" ref="Z534">_xlfn.IFS(M534=5, "Highly Satisfied", M534&gt;=4, "Very Satisfied", M534&gt;=3, "Satisfied", M534&gt;=2, "Neutral", M534&lt;2, "Dissatisfied")</f>
        <v>Very Satisfied</v>
      </c>
      <c r="AA534" s="16" t="str">
        <f t="shared" si="89"/>
        <v>High Value</v>
      </c>
      <c r="AB534" s="16" t="str" cm="1">
        <f t="array" ref="AB534">_xlfn.IFS(OR(C534="Zara", C534="Mango"), "Luxury Brand", OR(C534="Gap", C534="Forever21"), "Budget Brand", TRUE, "Mid-Market")</f>
        <v>Budget Brand</v>
      </c>
    </row>
    <row r="535" spans="1:28" x14ac:dyDescent="0.35">
      <c r="A535" t="s">
        <v>586</v>
      </c>
      <c r="B535" t="s">
        <v>36</v>
      </c>
      <c r="C535" t="s">
        <v>46</v>
      </c>
      <c r="D535" t="s">
        <v>15</v>
      </c>
      <c r="E535" t="s">
        <v>22</v>
      </c>
      <c r="F535" t="s">
        <v>33</v>
      </c>
      <c r="G535" s="4">
        <v>94.71</v>
      </c>
      <c r="H535">
        <v>38.9</v>
      </c>
      <c r="I535" s="3">
        <v>57.87</v>
      </c>
      <c r="J535" s="1">
        <v>45520</v>
      </c>
      <c r="K535">
        <v>39</v>
      </c>
      <c r="L535">
        <v>4.7</v>
      </c>
      <c r="M535">
        <f t="shared" si="80"/>
        <v>4.7</v>
      </c>
      <c r="N535" t="b">
        <v>0</v>
      </c>
      <c r="O535" t="s">
        <v>2229</v>
      </c>
      <c r="P535" t="str">
        <f t="shared" si="81"/>
        <v>No Return</v>
      </c>
      <c r="Q535" s="4">
        <f t="shared" si="82"/>
        <v>2256.8445899999997</v>
      </c>
      <c r="R535">
        <f t="shared" si="83"/>
        <v>2024</v>
      </c>
      <c r="S535" s="4" t="str">
        <f t="shared" si="84"/>
        <v>August</v>
      </c>
      <c r="T535" s="17">
        <f t="shared" si="85"/>
        <v>36.842190000000002</v>
      </c>
      <c r="U535" s="17">
        <f t="shared" si="86"/>
        <v>57.867809999999992</v>
      </c>
      <c r="V535" s="16">
        <f t="shared" si="87"/>
        <v>0</v>
      </c>
      <c r="W535" s="16" t="str">
        <f t="shared" si="88"/>
        <v>L</v>
      </c>
      <c r="X535" s="16" t="str" cm="1">
        <f t="array" ref="X535">_xlfn.IFS(K535 &lt; 10, "Need to Restock", K535 &lt; 20, "Low Stock", K535 &lt; 30, "Stock OK", K535 &gt;= 30, "High Stock")</f>
        <v>High Stock</v>
      </c>
      <c r="Y535" s="16" t="str" cm="1">
        <f t="array" ref="Y535">_xlfn.IFS(K535 &lt;= 15, "Fast Moving", K535 &lt;= 35, "Moderate Moving", K535 &gt; 35, "Slow Moving")</f>
        <v>Slow Moving</v>
      </c>
      <c r="Z535" s="16" t="str" cm="1">
        <f t="array" ref="Z535">_xlfn.IFS(M535=5, "Highly Satisfied", M535&gt;=4, "Very Satisfied", M535&gt;=3, "Satisfied", M535&gt;=2, "Neutral", M535&lt;2, "Dissatisfied")</f>
        <v>Very Satisfied</v>
      </c>
      <c r="AA535" s="16" t="str">
        <f t="shared" si="89"/>
        <v>Cheap Value</v>
      </c>
      <c r="AB535" s="16" t="str" cm="1">
        <f t="array" ref="AB535">_xlfn.IFS(OR(C535="Zara", C535="Mango"), "Luxury Brand", OR(C535="Gap", C535="Forever21"), "Budget Brand", TRUE, "Mid-Market")</f>
        <v>Mid-Market</v>
      </c>
    </row>
    <row r="536" spans="1:28" x14ac:dyDescent="0.35">
      <c r="A536" t="s">
        <v>587</v>
      </c>
      <c r="B536" t="s">
        <v>28</v>
      </c>
      <c r="C536" t="s">
        <v>51</v>
      </c>
      <c r="D536" t="s">
        <v>15</v>
      </c>
      <c r="E536" t="s">
        <v>16</v>
      </c>
      <c r="F536" t="s">
        <v>17</v>
      </c>
      <c r="G536" s="4">
        <v>112.6</v>
      </c>
      <c r="H536">
        <v>22</v>
      </c>
      <c r="I536" s="3">
        <v>87.83</v>
      </c>
      <c r="J536" s="1">
        <v>45860</v>
      </c>
      <c r="K536">
        <v>29</v>
      </c>
      <c r="L536">
        <v>2.1</v>
      </c>
      <c r="M536">
        <f t="shared" si="80"/>
        <v>2.1</v>
      </c>
      <c r="N536" t="b">
        <v>1</v>
      </c>
      <c r="O536" t="s">
        <v>34</v>
      </c>
      <c r="P536" t="str">
        <f t="shared" si="81"/>
        <v>Color Mismatch</v>
      </c>
      <c r="Q536" s="4">
        <f t="shared" si="82"/>
        <v>2547.0120000000002</v>
      </c>
      <c r="R536">
        <f t="shared" si="83"/>
        <v>2025</v>
      </c>
      <c r="S536" s="4" t="str">
        <f t="shared" si="84"/>
        <v>July</v>
      </c>
      <c r="T536" s="17">
        <f t="shared" si="85"/>
        <v>24.771999999999998</v>
      </c>
      <c r="U536" s="17">
        <f t="shared" si="86"/>
        <v>87.828000000000003</v>
      </c>
      <c r="V536" s="16">
        <f t="shared" si="87"/>
        <v>1</v>
      </c>
      <c r="W536" s="16" t="str">
        <f t="shared" si="88"/>
        <v>XL</v>
      </c>
      <c r="X536" s="16" t="str" cm="1">
        <f t="array" ref="X536">_xlfn.IFS(K536 &lt; 10, "Need to Restock", K536 &lt; 20, "Low Stock", K536 &lt; 30, "Stock OK", K536 &gt;= 30, "High Stock")</f>
        <v>Stock OK</v>
      </c>
      <c r="Y536" s="16" t="str" cm="1">
        <f t="array" ref="Y536">_xlfn.IFS(K536 &lt;= 15, "Fast Moving", K536 &lt;= 35, "Moderate Moving", K536 &gt; 35, "Slow Moving")</f>
        <v>Moderate Moving</v>
      </c>
      <c r="Z536" s="16" t="str" cm="1">
        <f t="array" ref="Z536">_xlfn.IFS(M536=5, "Highly Satisfied", M536&gt;=4, "Very Satisfied", M536&gt;=3, "Satisfied", M536&gt;=2, "Neutral", M536&lt;2, "Dissatisfied")</f>
        <v>Neutral</v>
      </c>
      <c r="AA536" s="16" t="str">
        <f t="shared" si="89"/>
        <v>High Value</v>
      </c>
      <c r="AB536" s="16" t="str" cm="1">
        <f t="array" ref="AB536">_xlfn.IFS(OR(C536="Zara", C536="Mango"), "Luxury Brand", OR(C536="Gap", C536="Forever21"), "Budget Brand", TRUE, "Mid-Market")</f>
        <v>Mid-Market</v>
      </c>
    </row>
    <row r="537" spans="1:28" x14ac:dyDescent="0.35">
      <c r="A537" t="s">
        <v>588</v>
      </c>
      <c r="B537" t="s">
        <v>36</v>
      </c>
      <c r="C537" t="s">
        <v>14</v>
      </c>
      <c r="D537" t="s">
        <v>60</v>
      </c>
      <c r="E537" t="s">
        <v>22</v>
      </c>
      <c r="F537" t="s">
        <v>64</v>
      </c>
      <c r="G537" s="4">
        <v>104.16</v>
      </c>
      <c r="H537">
        <v>0</v>
      </c>
      <c r="I537" s="3">
        <v>104.16</v>
      </c>
      <c r="J537" s="1">
        <v>45875</v>
      </c>
      <c r="K537">
        <v>21</v>
      </c>
      <c r="L537">
        <v>1.6</v>
      </c>
      <c r="M537">
        <f t="shared" si="80"/>
        <v>1.6</v>
      </c>
      <c r="N537" t="b">
        <v>0</v>
      </c>
      <c r="O537" t="s">
        <v>2229</v>
      </c>
      <c r="P537" t="str">
        <f t="shared" si="81"/>
        <v>No Return</v>
      </c>
      <c r="Q537" s="4">
        <f t="shared" si="82"/>
        <v>2187.36</v>
      </c>
      <c r="R537">
        <f t="shared" si="83"/>
        <v>2025</v>
      </c>
      <c r="S537" s="4" t="str">
        <f t="shared" si="84"/>
        <v>August</v>
      </c>
      <c r="T537" s="17">
        <f t="shared" si="85"/>
        <v>0</v>
      </c>
      <c r="U537" s="17">
        <f t="shared" si="86"/>
        <v>104.16</v>
      </c>
      <c r="V537" s="16">
        <f t="shared" si="87"/>
        <v>0</v>
      </c>
      <c r="W537" s="16" t="str">
        <f t="shared" si="88"/>
        <v>L</v>
      </c>
      <c r="X537" s="16" t="str" cm="1">
        <f t="array" ref="X537">_xlfn.IFS(K537 &lt; 10, "Need to Restock", K537 &lt; 20, "Low Stock", K537 &lt; 30, "Stock OK", K537 &gt;= 30, "High Stock")</f>
        <v>Stock OK</v>
      </c>
      <c r="Y537" s="16" t="str" cm="1">
        <f t="array" ref="Y537">_xlfn.IFS(K537 &lt;= 15, "Fast Moving", K537 &lt;= 35, "Moderate Moving", K537 &gt; 35, "Slow Moving")</f>
        <v>Moderate Moving</v>
      </c>
      <c r="Z537" s="16" t="str" cm="1">
        <f t="array" ref="Z537">_xlfn.IFS(M537=5, "Highly Satisfied", M537&gt;=4, "Very Satisfied", M537&gt;=3, "Satisfied", M537&gt;=2, "Neutral", M537&lt;2, "Dissatisfied")</f>
        <v>Dissatisfied</v>
      </c>
      <c r="AA537" s="16" t="str">
        <f t="shared" si="89"/>
        <v>High Value</v>
      </c>
      <c r="AB537" s="16" t="str" cm="1">
        <f t="array" ref="AB537">_xlfn.IFS(OR(C537="Zara", C537="Mango"), "Luxury Brand", OR(C537="Gap", C537="Forever21"), "Budget Brand", TRUE, "Mid-Market")</f>
        <v>Luxury Brand</v>
      </c>
    </row>
    <row r="538" spans="1:28" x14ac:dyDescent="0.35">
      <c r="A538" t="s">
        <v>589</v>
      </c>
      <c r="B538" t="s">
        <v>13</v>
      </c>
      <c r="C538" t="s">
        <v>59</v>
      </c>
      <c r="D538" t="s">
        <v>21</v>
      </c>
      <c r="E538" t="s">
        <v>47</v>
      </c>
      <c r="F538" t="s">
        <v>38</v>
      </c>
      <c r="G538" s="4">
        <v>174.86</v>
      </c>
      <c r="H538">
        <v>0</v>
      </c>
      <c r="I538" s="3">
        <v>174.86</v>
      </c>
      <c r="J538" s="1">
        <v>45875</v>
      </c>
      <c r="K538">
        <v>15</v>
      </c>
      <c r="L538">
        <v>1.7</v>
      </c>
      <c r="M538">
        <f t="shared" si="80"/>
        <v>1.7</v>
      </c>
      <c r="N538" t="b">
        <v>0</v>
      </c>
      <c r="O538" t="s">
        <v>2229</v>
      </c>
      <c r="P538" t="str">
        <f t="shared" si="81"/>
        <v>No Return</v>
      </c>
      <c r="Q538" s="4">
        <f t="shared" si="82"/>
        <v>2622.9</v>
      </c>
      <c r="R538">
        <f t="shared" si="83"/>
        <v>2025</v>
      </c>
      <c r="S538" s="4" t="str">
        <f t="shared" si="84"/>
        <v>August</v>
      </c>
      <c r="T538" s="17">
        <f t="shared" si="85"/>
        <v>0</v>
      </c>
      <c r="U538" s="17">
        <f t="shared" si="86"/>
        <v>174.86</v>
      </c>
      <c r="V538" s="16">
        <f t="shared" si="87"/>
        <v>0</v>
      </c>
      <c r="W538" s="16" t="str">
        <f t="shared" si="88"/>
        <v>XXL</v>
      </c>
      <c r="X538" s="16" t="str" cm="1">
        <f t="array" ref="X538">_xlfn.IFS(K538 &lt; 10, "Need to Restock", K538 &lt; 20, "Low Stock", K538 &lt; 30, "Stock OK", K538 &gt;= 30, "High Stock")</f>
        <v>Low Stock</v>
      </c>
      <c r="Y538" s="16" t="str" cm="1">
        <f t="array" ref="Y538">_xlfn.IFS(K538 &lt;= 15, "Fast Moving", K538 &lt;= 35, "Moderate Moving", K538 &gt; 35, "Slow Moving")</f>
        <v>Fast Moving</v>
      </c>
      <c r="Z538" s="16" t="str" cm="1">
        <f t="array" ref="Z538">_xlfn.IFS(M538=5, "Highly Satisfied", M538&gt;=4, "Very Satisfied", M538&gt;=3, "Satisfied", M538&gt;=2, "Neutral", M538&lt;2, "Dissatisfied")</f>
        <v>Dissatisfied</v>
      </c>
      <c r="AA538" s="16" t="str">
        <f t="shared" si="89"/>
        <v>High Value</v>
      </c>
      <c r="AB538" s="16" t="str" cm="1">
        <f t="array" ref="AB538">_xlfn.IFS(OR(C538="Zara", C538="Mango"), "Luxury Brand", OR(C538="Gap", C538="Forever21"), "Budget Brand", TRUE, "Mid-Market")</f>
        <v>Budget Brand</v>
      </c>
    </row>
    <row r="539" spans="1:28" x14ac:dyDescent="0.35">
      <c r="A539" t="s">
        <v>590</v>
      </c>
      <c r="B539" t="s">
        <v>13</v>
      </c>
      <c r="C539" t="s">
        <v>20</v>
      </c>
      <c r="D539" t="s">
        <v>15</v>
      </c>
      <c r="E539" t="s">
        <v>22</v>
      </c>
      <c r="F539" t="s">
        <v>64</v>
      </c>
      <c r="G539" s="4">
        <v>217.89</v>
      </c>
      <c r="H539">
        <v>49.4</v>
      </c>
      <c r="I539" s="3">
        <v>110.25</v>
      </c>
      <c r="J539" s="1">
        <v>45623</v>
      </c>
      <c r="K539">
        <v>42</v>
      </c>
      <c r="L539">
        <v>2.9</v>
      </c>
      <c r="M539">
        <f t="shared" si="80"/>
        <v>2.9</v>
      </c>
      <c r="N539" t="b">
        <v>0</v>
      </c>
      <c r="O539" t="s">
        <v>2229</v>
      </c>
      <c r="P539" t="str">
        <f t="shared" si="81"/>
        <v>No Return</v>
      </c>
      <c r="Q539" s="4">
        <f t="shared" si="82"/>
        <v>4630.5982799999992</v>
      </c>
      <c r="R539">
        <f t="shared" si="83"/>
        <v>2024</v>
      </c>
      <c r="S539" s="4" t="str">
        <f t="shared" si="84"/>
        <v>November</v>
      </c>
      <c r="T539" s="17">
        <f t="shared" si="85"/>
        <v>107.63766</v>
      </c>
      <c r="U539" s="17">
        <f t="shared" si="86"/>
        <v>110.25233999999999</v>
      </c>
      <c r="V539" s="16">
        <f t="shared" si="87"/>
        <v>0</v>
      </c>
      <c r="W539" s="16" t="str">
        <f t="shared" si="88"/>
        <v>L</v>
      </c>
      <c r="X539" s="16" t="str" cm="1">
        <f t="array" ref="X539">_xlfn.IFS(K539 &lt; 10, "Need to Restock", K539 &lt; 20, "Low Stock", K539 &lt; 30, "Stock OK", K539 &gt;= 30, "High Stock")</f>
        <v>High Stock</v>
      </c>
      <c r="Y539" s="16" t="str" cm="1">
        <f t="array" ref="Y539">_xlfn.IFS(K539 &lt;= 15, "Fast Moving", K539 &lt;= 35, "Moderate Moving", K539 &gt; 35, "Slow Moving")</f>
        <v>Slow Moving</v>
      </c>
      <c r="Z539" s="16" t="str" cm="1">
        <f t="array" ref="Z539">_xlfn.IFS(M539=5, "Highly Satisfied", M539&gt;=4, "Very Satisfied", M539&gt;=3, "Satisfied", M539&gt;=2, "Neutral", M539&lt;2, "Dissatisfied")</f>
        <v>Neutral</v>
      </c>
      <c r="AA539" s="16" t="str">
        <f t="shared" si="89"/>
        <v>High Value</v>
      </c>
      <c r="AB539" s="16" t="str" cm="1">
        <f t="array" ref="AB539">_xlfn.IFS(OR(C539="Zara", C539="Mango"), "Luxury Brand", OR(C539="Gap", C539="Forever21"), "Budget Brand", TRUE, "Mid-Market")</f>
        <v>Mid-Market</v>
      </c>
    </row>
    <row r="540" spans="1:28" x14ac:dyDescent="0.35">
      <c r="A540" t="s">
        <v>591</v>
      </c>
      <c r="B540" t="s">
        <v>28</v>
      </c>
      <c r="C540" t="s">
        <v>41</v>
      </c>
      <c r="D540" t="s">
        <v>21</v>
      </c>
      <c r="E540" t="s">
        <v>22</v>
      </c>
      <c r="F540" t="s">
        <v>26</v>
      </c>
      <c r="G540" s="4">
        <v>123.14</v>
      </c>
      <c r="H540">
        <v>0</v>
      </c>
      <c r="I540" s="3">
        <v>123.14</v>
      </c>
      <c r="J540" s="1">
        <v>45875</v>
      </c>
      <c r="K540">
        <v>15</v>
      </c>
      <c r="L540">
        <v>1.8</v>
      </c>
      <c r="M540">
        <f t="shared" si="80"/>
        <v>1.8</v>
      </c>
      <c r="N540" t="b">
        <v>1</v>
      </c>
      <c r="O540" t="s">
        <v>123</v>
      </c>
      <c r="P540" t="str">
        <f t="shared" si="81"/>
        <v>Wrong Item</v>
      </c>
      <c r="Q540" s="4">
        <f t="shared" si="82"/>
        <v>1847.1</v>
      </c>
      <c r="R540">
        <f t="shared" si="83"/>
        <v>2025</v>
      </c>
      <c r="S540" s="4" t="str">
        <f t="shared" si="84"/>
        <v>August</v>
      </c>
      <c r="T540" s="17">
        <f t="shared" si="85"/>
        <v>0</v>
      </c>
      <c r="U540" s="17">
        <f t="shared" si="86"/>
        <v>123.14</v>
      </c>
      <c r="V540" s="16">
        <f t="shared" si="87"/>
        <v>1</v>
      </c>
      <c r="W540" s="16" t="str">
        <f t="shared" si="88"/>
        <v>L</v>
      </c>
      <c r="X540" s="16" t="str" cm="1">
        <f t="array" ref="X540">_xlfn.IFS(K540 &lt; 10, "Need to Restock", K540 &lt; 20, "Low Stock", K540 &lt; 30, "Stock OK", K540 &gt;= 30, "High Stock")</f>
        <v>Low Stock</v>
      </c>
      <c r="Y540" s="16" t="str" cm="1">
        <f t="array" ref="Y540">_xlfn.IFS(K540 &lt;= 15, "Fast Moving", K540 &lt;= 35, "Moderate Moving", K540 &gt; 35, "Slow Moving")</f>
        <v>Fast Moving</v>
      </c>
      <c r="Z540" s="16" t="str" cm="1">
        <f t="array" ref="Z540">_xlfn.IFS(M540=5, "Highly Satisfied", M540&gt;=4, "Very Satisfied", M540&gt;=3, "Satisfied", M540&gt;=2, "Neutral", M540&lt;2, "Dissatisfied")</f>
        <v>Dissatisfied</v>
      </c>
      <c r="AA540" s="16" t="str">
        <f t="shared" si="89"/>
        <v>High Value</v>
      </c>
      <c r="AB540" s="16" t="str" cm="1">
        <f t="array" ref="AB540">_xlfn.IFS(OR(C540="Zara", C540="Mango"), "Luxury Brand", OR(C540="Gap", C540="Forever21"), "Budget Brand", TRUE, "Mid-Market")</f>
        <v>Luxury Brand</v>
      </c>
    </row>
    <row r="541" spans="1:28" x14ac:dyDescent="0.35">
      <c r="A541" t="s">
        <v>592</v>
      </c>
      <c r="B541" t="s">
        <v>19</v>
      </c>
      <c r="C541" t="s">
        <v>51</v>
      </c>
      <c r="D541" t="s">
        <v>21</v>
      </c>
      <c r="E541" t="s">
        <v>16</v>
      </c>
      <c r="F541" t="s">
        <v>62</v>
      </c>
      <c r="G541" s="4">
        <v>103.96</v>
      </c>
      <c r="H541">
        <v>0</v>
      </c>
      <c r="I541" s="3">
        <v>103.96</v>
      </c>
      <c r="J541" s="1">
        <v>45875</v>
      </c>
      <c r="K541">
        <v>23</v>
      </c>
      <c r="L541">
        <v>3.3</v>
      </c>
      <c r="M541">
        <f t="shared" si="80"/>
        <v>3.3</v>
      </c>
      <c r="N541" t="b">
        <v>0</v>
      </c>
      <c r="O541" t="s">
        <v>2229</v>
      </c>
      <c r="P541" t="str">
        <f t="shared" si="81"/>
        <v>No Return</v>
      </c>
      <c r="Q541" s="4">
        <f t="shared" si="82"/>
        <v>2391.08</v>
      </c>
      <c r="R541">
        <f t="shared" si="83"/>
        <v>2025</v>
      </c>
      <c r="S541" s="4" t="str">
        <f t="shared" si="84"/>
        <v>August</v>
      </c>
      <c r="T541" s="17">
        <f t="shared" si="85"/>
        <v>0</v>
      </c>
      <c r="U541" s="17">
        <f t="shared" si="86"/>
        <v>103.96</v>
      </c>
      <c r="V541" s="16">
        <f t="shared" si="87"/>
        <v>0</v>
      </c>
      <c r="W541" s="16" t="str">
        <f t="shared" si="88"/>
        <v>XL</v>
      </c>
      <c r="X541" s="16" t="str" cm="1">
        <f t="array" ref="X541">_xlfn.IFS(K541 &lt; 10, "Need to Restock", K541 &lt; 20, "Low Stock", K541 &lt; 30, "Stock OK", K541 &gt;= 30, "High Stock")</f>
        <v>Stock OK</v>
      </c>
      <c r="Y541" s="16" t="str" cm="1">
        <f t="array" ref="Y541">_xlfn.IFS(K541 &lt;= 15, "Fast Moving", K541 &lt;= 35, "Moderate Moving", K541 &gt; 35, "Slow Moving")</f>
        <v>Moderate Moving</v>
      </c>
      <c r="Z541" s="16" t="str" cm="1">
        <f t="array" ref="Z541">_xlfn.IFS(M541=5, "Highly Satisfied", M541&gt;=4, "Very Satisfied", M541&gt;=3, "Satisfied", M541&gt;=2, "Neutral", M541&lt;2, "Dissatisfied")</f>
        <v>Satisfied</v>
      </c>
      <c r="AA541" s="16" t="str">
        <f t="shared" si="89"/>
        <v>High Value</v>
      </c>
      <c r="AB541" s="16" t="str" cm="1">
        <f t="array" ref="AB541">_xlfn.IFS(OR(C541="Zara", C541="Mango"), "Luxury Brand", OR(C541="Gap", C541="Forever21"), "Budget Brand", TRUE, "Mid-Market")</f>
        <v>Mid-Market</v>
      </c>
    </row>
    <row r="542" spans="1:28" x14ac:dyDescent="0.35">
      <c r="A542" t="s">
        <v>593</v>
      </c>
      <c r="B542" t="s">
        <v>40</v>
      </c>
      <c r="C542" t="s">
        <v>46</v>
      </c>
      <c r="D542" t="s">
        <v>15</v>
      </c>
      <c r="E542" t="s">
        <v>16</v>
      </c>
      <c r="F542" t="s">
        <v>42</v>
      </c>
      <c r="G542" s="4">
        <v>138.44999999999999</v>
      </c>
      <c r="H542">
        <v>0</v>
      </c>
      <c r="I542" s="3">
        <v>138.44999999999999</v>
      </c>
      <c r="J542" s="1">
        <v>45744</v>
      </c>
      <c r="K542">
        <v>18</v>
      </c>
      <c r="L542">
        <v>3.3</v>
      </c>
      <c r="M542">
        <f t="shared" si="80"/>
        <v>3.3</v>
      </c>
      <c r="N542" t="b">
        <v>0</v>
      </c>
      <c r="O542" t="s">
        <v>2229</v>
      </c>
      <c r="P542" t="str">
        <f t="shared" si="81"/>
        <v>No Return</v>
      </c>
      <c r="Q542" s="4">
        <f t="shared" si="82"/>
        <v>2492.1</v>
      </c>
      <c r="R542">
        <f t="shared" si="83"/>
        <v>2025</v>
      </c>
      <c r="S542" s="4" t="str">
        <f t="shared" si="84"/>
        <v>March</v>
      </c>
      <c r="T542" s="17">
        <f t="shared" si="85"/>
        <v>0</v>
      </c>
      <c r="U542" s="17">
        <f t="shared" si="86"/>
        <v>138.44999999999999</v>
      </c>
      <c r="V542" s="16">
        <f t="shared" si="87"/>
        <v>0</v>
      </c>
      <c r="W542" s="16" t="str">
        <f t="shared" si="88"/>
        <v>XL</v>
      </c>
      <c r="X542" s="16" t="str" cm="1">
        <f t="array" ref="X542">_xlfn.IFS(K542 &lt; 10, "Need to Restock", K542 &lt; 20, "Low Stock", K542 &lt; 30, "Stock OK", K542 &gt;= 30, "High Stock")</f>
        <v>Low Stock</v>
      </c>
      <c r="Y542" s="16" t="str" cm="1">
        <f t="array" ref="Y542">_xlfn.IFS(K542 &lt;= 15, "Fast Moving", K542 &lt;= 35, "Moderate Moving", K542 &gt; 35, "Slow Moving")</f>
        <v>Moderate Moving</v>
      </c>
      <c r="Z542" s="16" t="str" cm="1">
        <f t="array" ref="Z542">_xlfn.IFS(M542=5, "Highly Satisfied", M542&gt;=4, "Very Satisfied", M542&gt;=3, "Satisfied", M542&gt;=2, "Neutral", M542&lt;2, "Dissatisfied")</f>
        <v>Satisfied</v>
      </c>
      <c r="AA542" s="16" t="str">
        <f t="shared" si="89"/>
        <v>High Value</v>
      </c>
      <c r="AB542" s="16" t="str" cm="1">
        <f t="array" ref="AB542">_xlfn.IFS(OR(C542="Zara", C542="Mango"), "Luxury Brand", OR(C542="Gap", C542="Forever21"), "Budget Brand", TRUE, "Mid-Market")</f>
        <v>Mid-Market</v>
      </c>
    </row>
    <row r="543" spans="1:28" x14ac:dyDescent="0.35">
      <c r="A543" t="s">
        <v>594</v>
      </c>
      <c r="B543" t="s">
        <v>28</v>
      </c>
      <c r="C543" t="s">
        <v>59</v>
      </c>
      <c r="D543" t="s">
        <v>60</v>
      </c>
      <c r="E543" t="s">
        <v>37</v>
      </c>
      <c r="F543" t="s">
        <v>26</v>
      </c>
      <c r="G543" s="4">
        <v>165.1</v>
      </c>
      <c r="H543">
        <v>0</v>
      </c>
      <c r="I543" s="3">
        <v>165.1</v>
      </c>
      <c r="J543" s="1">
        <v>45875</v>
      </c>
      <c r="K543">
        <v>7</v>
      </c>
      <c r="L543" t="s">
        <v>2229</v>
      </c>
      <c r="M543">
        <f t="shared" si="80"/>
        <v>3</v>
      </c>
      <c r="N543" t="b">
        <v>0</v>
      </c>
      <c r="O543" t="s">
        <v>2229</v>
      </c>
      <c r="P543" t="str">
        <f t="shared" si="81"/>
        <v>No Return</v>
      </c>
      <c r="Q543" s="4">
        <f t="shared" si="82"/>
        <v>1155.7</v>
      </c>
      <c r="R543">
        <f t="shared" si="83"/>
        <v>2025</v>
      </c>
      <c r="S543" s="4" t="str">
        <f t="shared" si="84"/>
        <v>August</v>
      </c>
      <c r="T543" s="17">
        <f t="shared" si="85"/>
        <v>0</v>
      </c>
      <c r="U543" s="17">
        <f t="shared" si="86"/>
        <v>165.1</v>
      </c>
      <c r="V543" s="16">
        <f t="shared" si="87"/>
        <v>0</v>
      </c>
      <c r="W543" s="16" t="str">
        <f t="shared" si="88"/>
        <v>S</v>
      </c>
      <c r="X543" s="16" t="str" cm="1">
        <f t="array" ref="X543">_xlfn.IFS(K543 &lt; 10, "Need to Restock", K543 &lt; 20, "Low Stock", K543 &lt; 30, "Stock OK", K543 &gt;= 30, "High Stock")</f>
        <v>Need to Restock</v>
      </c>
      <c r="Y543" s="16" t="str" cm="1">
        <f t="array" ref="Y543">_xlfn.IFS(K543 &lt;= 15, "Fast Moving", K543 &lt;= 35, "Moderate Moving", K543 &gt; 35, "Slow Moving")</f>
        <v>Fast Moving</v>
      </c>
      <c r="Z543" s="16" t="str" cm="1">
        <f t="array" ref="Z543">_xlfn.IFS(M543=5, "Highly Satisfied", M543&gt;=4, "Very Satisfied", M543&gt;=3, "Satisfied", M543&gt;=2, "Neutral", M543&lt;2, "Dissatisfied")</f>
        <v>Satisfied</v>
      </c>
      <c r="AA543" s="16" t="str">
        <f t="shared" si="89"/>
        <v>High Value</v>
      </c>
      <c r="AB543" s="16" t="str" cm="1">
        <f t="array" ref="AB543">_xlfn.IFS(OR(C543="Zara", C543="Mango"), "Luxury Brand", OR(C543="Gap", C543="Forever21"), "Budget Brand", TRUE, "Mid-Market")</f>
        <v>Budget Brand</v>
      </c>
    </row>
    <row r="544" spans="1:28" x14ac:dyDescent="0.35">
      <c r="A544" t="s">
        <v>595</v>
      </c>
      <c r="B544" t="s">
        <v>28</v>
      </c>
      <c r="C544" t="s">
        <v>59</v>
      </c>
      <c r="D544" t="s">
        <v>21</v>
      </c>
      <c r="E544" t="s">
        <v>47</v>
      </c>
      <c r="F544" t="s">
        <v>38</v>
      </c>
      <c r="G544" s="4">
        <v>147.25</v>
      </c>
      <c r="H544">
        <v>0</v>
      </c>
      <c r="I544" s="3">
        <v>147.25</v>
      </c>
      <c r="J544" s="1">
        <v>45875</v>
      </c>
      <c r="K544">
        <v>15</v>
      </c>
      <c r="L544">
        <v>2.7</v>
      </c>
      <c r="M544">
        <f t="shared" si="80"/>
        <v>2.7</v>
      </c>
      <c r="N544" t="b">
        <v>0</v>
      </c>
      <c r="O544" t="s">
        <v>2229</v>
      </c>
      <c r="P544" t="str">
        <f t="shared" si="81"/>
        <v>No Return</v>
      </c>
      <c r="Q544" s="4">
        <f t="shared" si="82"/>
        <v>2208.75</v>
      </c>
      <c r="R544">
        <f t="shared" si="83"/>
        <v>2025</v>
      </c>
      <c r="S544" s="4" t="str">
        <f t="shared" si="84"/>
        <v>August</v>
      </c>
      <c r="T544" s="17">
        <f t="shared" si="85"/>
        <v>0</v>
      </c>
      <c r="U544" s="17">
        <f t="shared" si="86"/>
        <v>147.25</v>
      </c>
      <c r="V544" s="16">
        <f t="shared" si="87"/>
        <v>0</v>
      </c>
      <c r="W544" s="16" t="str">
        <f t="shared" si="88"/>
        <v>XXL</v>
      </c>
      <c r="X544" s="16" t="str" cm="1">
        <f t="array" ref="X544">_xlfn.IFS(K544 &lt; 10, "Need to Restock", K544 &lt; 20, "Low Stock", K544 &lt; 30, "Stock OK", K544 &gt;= 30, "High Stock")</f>
        <v>Low Stock</v>
      </c>
      <c r="Y544" s="16" t="str" cm="1">
        <f t="array" ref="Y544">_xlfn.IFS(K544 &lt;= 15, "Fast Moving", K544 &lt;= 35, "Moderate Moving", K544 &gt; 35, "Slow Moving")</f>
        <v>Fast Moving</v>
      </c>
      <c r="Z544" s="16" t="str" cm="1">
        <f t="array" ref="Z544">_xlfn.IFS(M544=5, "Highly Satisfied", M544&gt;=4, "Very Satisfied", M544&gt;=3, "Satisfied", M544&gt;=2, "Neutral", M544&lt;2, "Dissatisfied")</f>
        <v>Neutral</v>
      </c>
      <c r="AA544" s="16" t="str">
        <f t="shared" si="89"/>
        <v>High Value</v>
      </c>
      <c r="AB544" s="16" t="str" cm="1">
        <f t="array" ref="AB544">_xlfn.IFS(OR(C544="Zara", C544="Mango"), "Luxury Brand", OR(C544="Gap", C544="Forever21"), "Budget Brand", TRUE, "Mid-Market")</f>
        <v>Budget Brand</v>
      </c>
    </row>
    <row r="545" spans="1:28" x14ac:dyDescent="0.35">
      <c r="A545" t="s">
        <v>596</v>
      </c>
      <c r="B545" t="s">
        <v>28</v>
      </c>
      <c r="C545" t="s">
        <v>20</v>
      </c>
      <c r="D545" t="s">
        <v>32</v>
      </c>
      <c r="E545" t="s">
        <v>22</v>
      </c>
      <c r="F545" t="s">
        <v>23</v>
      </c>
      <c r="G545" s="4">
        <v>126.23</v>
      </c>
      <c r="H545">
        <v>0</v>
      </c>
      <c r="I545" s="3">
        <v>126.23</v>
      </c>
      <c r="J545" s="1">
        <v>45875</v>
      </c>
      <c r="K545">
        <v>48</v>
      </c>
      <c r="L545">
        <v>2.1</v>
      </c>
      <c r="M545">
        <f t="shared" si="80"/>
        <v>2.1</v>
      </c>
      <c r="N545" t="b">
        <v>0</v>
      </c>
      <c r="O545" t="s">
        <v>2229</v>
      </c>
      <c r="P545" t="str">
        <f t="shared" si="81"/>
        <v>No Return</v>
      </c>
      <c r="Q545" s="4">
        <f t="shared" si="82"/>
        <v>6059.04</v>
      </c>
      <c r="R545">
        <f t="shared" si="83"/>
        <v>2025</v>
      </c>
      <c r="S545" s="4" t="str">
        <f t="shared" si="84"/>
        <v>August</v>
      </c>
      <c r="T545" s="17">
        <f t="shared" si="85"/>
        <v>0</v>
      </c>
      <c r="U545" s="17">
        <f t="shared" si="86"/>
        <v>126.23</v>
      </c>
      <c r="V545" s="16">
        <f t="shared" si="87"/>
        <v>0</v>
      </c>
      <c r="W545" s="16" t="str">
        <f t="shared" si="88"/>
        <v>L</v>
      </c>
      <c r="X545" s="16" t="str" cm="1">
        <f t="array" ref="X545">_xlfn.IFS(K545 &lt; 10, "Need to Restock", K545 &lt; 20, "Low Stock", K545 &lt; 30, "Stock OK", K545 &gt;= 30, "High Stock")</f>
        <v>High Stock</v>
      </c>
      <c r="Y545" s="16" t="str" cm="1">
        <f t="array" ref="Y545">_xlfn.IFS(K545 &lt;= 15, "Fast Moving", K545 &lt;= 35, "Moderate Moving", K545 &gt; 35, "Slow Moving")</f>
        <v>Slow Moving</v>
      </c>
      <c r="Z545" s="16" t="str" cm="1">
        <f t="array" ref="Z545">_xlfn.IFS(M545=5, "Highly Satisfied", M545&gt;=4, "Very Satisfied", M545&gt;=3, "Satisfied", M545&gt;=2, "Neutral", M545&lt;2, "Dissatisfied")</f>
        <v>Neutral</v>
      </c>
      <c r="AA545" s="16" t="str">
        <f t="shared" si="89"/>
        <v>High Value</v>
      </c>
      <c r="AB545" s="16" t="str" cm="1">
        <f t="array" ref="AB545">_xlfn.IFS(OR(C545="Zara", C545="Mango"), "Luxury Brand", OR(C545="Gap", C545="Forever21"), "Budget Brand", TRUE, "Mid-Market")</f>
        <v>Mid-Market</v>
      </c>
    </row>
    <row r="546" spans="1:28" x14ac:dyDescent="0.35">
      <c r="A546" t="s">
        <v>597</v>
      </c>
      <c r="B546" t="s">
        <v>13</v>
      </c>
      <c r="C546" t="s">
        <v>51</v>
      </c>
      <c r="D546" t="s">
        <v>32</v>
      </c>
      <c r="E546" t="s">
        <v>56</v>
      </c>
      <c r="F546" t="s">
        <v>62</v>
      </c>
      <c r="G546" s="4">
        <v>229.04</v>
      </c>
      <c r="H546">
        <v>0</v>
      </c>
      <c r="I546" s="3">
        <v>229.04</v>
      </c>
      <c r="J546" s="1">
        <v>45875</v>
      </c>
      <c r="K546">
        <v>5</v>
      </c>
      <c r="L546">
        <v>4.5</v>
      </c>
      <c r="M546">
        <f t="shared" si="80"/>
        <v>4.5</v>
      </c>
      <c r="N546" t="b">
        <v>0</v>
      </c>
      <c r="O546" t="s">
        <v>2229</v>
      </c>
      <c r="P546" t="str">
        <f t="shared" si="81"/>
        <v>No Return</v>
      </c>
      <c r="Q546" s="4">
        <f t="shared" si="82"/>
        <v>1145.2</v>
      </c>
      <c r="R546">
        <f t="shared" si="83"/>
        <v>2025</v>
      </c>
      <c r="S546" s="4" t="str">
        <f t="shared" si="84"/>
        <v>August</v>
      </c>
      <c r="T546" s="17">
        <f t="shared" si="85"/>
        <v>0</v>
      </c>
      <c r="U546" s="17">
        <f t="shared" si="86"/>
        <v>229.04</v>
      </c>
      <c r="V546" s="16">
        <f t="shared" si="87"/>
        <v>0</v>
      </c>
      <c r="W546" s="16" t="str">
        <f t="shared" si="88"/>
        <v>M</v>
      </c>
      <c r="X546" s="16" t="str" cm="1">
        <f t="array" ref="X546">_xlfn.IFS(K546 &lt; 10, "Need to Restock", K546 &lt; 20, "Low Stock", K546 &lt; 30, "Stock OK", K546 &gt;= 30, "High Stock")</f>
        <v>Need to Restock</v>
      </c>
      <c r="Y546" s="16" t="str" cm="1">
        <f t="array" ref="Y546">_xlfn.IFS(K546 &lt;= 15, "Fast Moving", K546 &lt;= 35, "Moderate Moving", K546 &gt; 35, "Slow Moving")</f>
        <v>Fast Moving</v>
      </c>
      <c r="Z546" s="16" t="str" cm="1">
        <f t="array" ref="Z546">_xlfn.IFS(M546=5, "Highly Satisfied", M546&gt;=4, "Very Satisfied", M546&gt;=3, "Satisfied", M546&gt;=2, "Neutral", M546&lt;2, "Dissatisfied")</f>
        <v>Very Satisfied</v>
      </c>
      <c r="AA546" s="16" t="str">
        <f t="shared" si="89"/>
        <v>High Value</v>
      </c>
      <c r="AB546" s="16" t="str" cm="1">
        <f t="array" ref="AB546">_xlfn.IFS(OR(C546="Zara", C546="Mango"), "Luxury Brand", OR(C546="Gap", C546="Forever21"), "Budget Brand", TRUE, "Mid-Market")</f>
        <v>Mid-Market</v>
      </c>
    </row>
    <row r="547" spans="1:28" x14ac:dyDescent="0.35">
      <c r="A547" t="s">
        <v>598</v>
      </c>
      <c r="B547" t="s">
        <v>25</v>
      </c>
      <c r="C547" t="s">
        <v>51</v>
      </c>
      <c r="D547" t="s">
        <v>21</v>
      </c>
      <c r="E547" t="s">
        <v>2229</v>
      </c>
      <c r="F547" t="s">
        <v>38</v>
      </c>
      <c r="G547" s="4">
        <v>38.65</v>
      </c>
      <c r="H547">
        <v>32.6</v>
      </c>
      <c r="I547" s="3">
        <v>26.05</v>
      </c>
      <c r="J547" s="1">
        <v>45875</v>
      </c>
      <c r="K547">
        <v>46</v>
      </c>
      <c r="L547">
        <v>1.1000000000000001</v>
      </c>
      <c r="M547">
        <f t="shared" si="80"/>
        <v>1.1000000000000001</v>
      </c>
      <c r="N547" t="b">
        <v>0</v>
      </c>
      <c r="O547" t="s">
        <v>2229</v>
      </c>
      <c r="P547" t="str">
        <f t="shared" si="81"/>
        <v>No Return</v>
      </c>
      <c r="Q547" s="4">
        <f t="shared" si="82"/>
        <v>1198.3045999999999</v>
      </c>
      <c r="R547">
        <f t="shared" si="83"/>
        <v>2025</v>
      </c>
      <c r="S547" s="4" t="str">
        <f t="shared" si="84"/>
        <v>August</v>
      </c>
      <c r="T547" s="17">
        <f t="shared" si="85"/>
        <v>12.5999</v>
      </c>
      <c r="U547" s="17">
        <f t="shared" si="86"/>
        <v>26.050099999999997</v>
      </c>
      <c r="V547" s="16">
        <f t="shared" si="87"/>
        <v>0</v>
      </c>
      <c r="W547" s="16" t="str">
        <f t="shared" si="88"/>
        <v>No Size</v>
      </c>
      <c r="X547" s="16" t="str" cm="1">
        <f t="array" ref="X547">_xlfn.IFS(K547 &lt; 10, "Need to Restock", K547 &lt; 20, "Low Stock", K547 &lt; 30, "Stock OK", K547 &gt;= 30, "High Stock")</f>
        <v>High Stock</v>
      </c>
      <c r="Y547" s="16" t="str" cm="1">
        <f t="array" ref="Y547">_xlfn.IFS(K547 &lt;= 15, "Fast Moving", K547 &lt;= 35, "Moderate Moving", K547 &gt; 35, "Slow Moving")</f>
        <v>Slow Moving</v>
      </c>
      <c r="Z547" s="16" t="str" cm="1">
        <f t="array" ref="Z547">_xlfn.IFS(M547=5, "Highly Satisfied", M547&gt;=4, "Very Satisfied", M547&gt;=3, "Satisfied", M547&gt;=2, "Neutral", M547&lt;2, "Dissatisfied")</f>
        <v>Dissatisfied</v>
      </c>
      <c r="AA547" s="16" t="str">
        <f t="shared" si="89"/>
        <v>Cheap Value</v>
      </c>
      <c r="AB547" s="16" t="str" cm="1">
        <f t="array" ref="AB547">_xlfn.IFS(OR(C547="Zara", C547="Mango"), "Luxury Brand", OR(C547="Gap", C547="Forever21"), "Budget Brand", TRUE, "Mid-Market")</f>
        <v>Mid-Market</v>
      </c>
    </row>
    <row r="548" spans="1:28" x14ac:dyDescent="0.35">
      <c r="A548" t="s">
        <v>599</v>
      </c>
      <c r="B548" t="s">
        <v>36</v>
      </c>
      <c r="C548" t="s">
        <v>30</v>
      </c>
      <c r="D548" t="s">
        <v>15</v>
      </c>
      <c r="E548" t="s">
        <v>53</v>
      </c>
      <c r="F548" t="s">
        <v>23</v>
      </c>
      <c r="G548" s="4">
        <v>80.819999999999993</v>
      </c>
      <c r="H548">
        <v>0</v>
      </c>
      <c r="I548" s="3">
        <v>80.819999999999993</v>
      </c>
      <c r="J548" s="1">
        <v>45699</v>
      </c>
      <c r="K548">
        <v>42</v>
      </c>
      <c r="L548" t="s">
        <v>2229</v>
      </c>
      <c r="M548">
        <f t="shared" si="80"/>
        <v>3</v>
      </c>
      <c r="N548" t="b">
        <v>0</v>
      </c>
      <c r="O548" t="s">
        <v>2229</v>
      </c>
      <c r="P548" t="str">
        <f t="shared" si="81"/>
        <v>No Return</v>
      </c>
      <c r="Q548" s="4">
        <f t="shared" si="82"/>
        <v>3394.4399999999996</v>
      </c>
      <c r="R548">
        <f t="shared" si="83"/>
        <v>2025</v>
      </c>
      <c r="S548" s="4" t="str">
        <f t="shared" si="84"/>
        <v>February</v>
      </c>
      <c r="T548" s="17">
        <f t="shared" si="85"/>
        <v>0</v>
      </c>
      <c r="U548" s="17">
        <f t="shared" si="86"/>
        <v>80.819999999999993</v>
      </c>
      <c r="V548" s="16">
        <f t="shared" si="87"/>
        <v>0</v>
      </c>
      <c r="W548" s="16" t="str">
        <f t="shared" si="88"/>
        <v>XS</v>
      </c>
      <c r="X548" s="16" t="str" cm="1">
        <f t="array" ref="X548">_xlfn.IFS(K548 &lt; 10, "Need to Restock", K548 &lt; 20, "Low Stock", K548 &lt; 30, "Stock OK", K548 &gt;= 30, "High Stock")</f>
        <v>High Stock</v>
      </c>
      <c r="Y548" s="16" t="str" cm="1">
        <f t="array" ref="Y548">_xlfn.IFS(K548 &lt;= 15, "Fast Moving", K548 &lt;= 35, "Moderate Moving", K548 &gt; 35, "Slow Moving")</f>
        <v>Slow Moving</v>
      </c>
      <c r="Z548" s="16" t="str" cm="1">
        <f t="array" ref="Z548">_xlfn.IFS(M548=5, "Highly Satisfied", M548&gt;=4, "Very Satisfied", M548&gt;=3, "Satisfied", M548&gt;=2, "Neutral", M548&lt;2, "Dissatisfied")</f>
        <v>Satisfied</v>
      </c>
      <c r="AA548" s="16" t="str">
        <f t="shared" si="89"/>
        <v>High Value</v>
      </c>
      <c r="AB548" s="16" t="str" cm="1">
        <f t="array" ref="AB548">_xlfn.IFS(OR(C548="Zara", C548="Mango"), "Luxury Brand", OR(C548="Gap", C548="Forever21"), "Budget Brand", TRUE, "Mid-Market")</f>
        <v>Mid-Market</v>
      </c>
    </row>
    <row r="549" spans="1:28" x14ac:dyDescent="0.35">
      <c r="A549" t="s">
        <v>600</v>
      </c>
      <c r="B549" t="s">
        <v>25</v>
      </c>
      <c r="C549" t="s">
        <v>20</v>
      </c>
      <c r="D549" t="s">
        <v>15</v>
      </c>
      <c r="E549" t="s">
        <v>2229</v>
      </c>
      <c r="F549" t="s">
        <v>54</v>
      </c>
      <c r="G549" s="4">
        <v>56.44</v>
      </c>
      <c r="H549">
        <v>0</v>
      </c>
      <c r="I549" s="3">
        <v>56.44</v>
      </c>
      <c r="J549" s="1">
        <v>45734</v>
      </c>
      <c r="K549">
        <v>35</v>
      </c>
      <c r="L549">
        <v>4</v>
      </c>
      <c r="M549">
        <f t="shared" si="80"/>
        <v>4</v>
      </c>
      <c r="N549" t="b">
        <v>0</v>
      </c>
      <c r="O549" t="s">
        <v>2229</v>
      </c>
      <c r="P549" t="str">
        <f t="shared" si="81"/>
        <v>No Return</v>
      </c>
      <c r="Q549" s="4">
        <f t="shared" si="82"/>
        <v>1975.3999999999999</v>
      </c>
      <c r="R549">
        <f t="shared" si="83"/>
        <v>2025</v>
      </c>
      <c r="S549" s="4" t="str">
        <f t="shared" si="84"/>
        <v>March</v>
      </c>
      <c r="T549" s="17">
        <f t="shared" si="85"/>
        <v>0</v>
      </c>
      <c r="U549" s="17">
        <f t="shared" si="86"/>
        <v>56.44</v>
      </c>
      <c r="V549" s="16">
        <f t="shared" si="87"/>
        <v>0</v>
      </c>
      <c r="W549" s="16" t="str">
        <f t="shared" si="88"/>
        <v>No Size</v>
      </c>
      <c r="X549" s="16" t="str" cm="1">
        <f t="array" ref="X549">_xlfn.IFS(K549 &lt; 10, "Need to Restock", K549 &lt; 20, "Low Stock", K549 &lt; 30, "Stock OK", K549 &gt;= 30, "High Stock")</f>
        <v>High Stock</v>
      </c>
      <c r="Y549" s="16" t="str" cm="1">
        <f t="array" ref="Y549">_xlfn.IFS(K549 &lt;= 15, "Fast Moving", K549 &lt;= 35, "Moderate Moving", K549 &gt; 35, "Slow Moving")</f>
        <v>Moderate Moving</v>
      </c>
      <c r="Z549" s="16" t="str" cm="1">
        <f t="array" ref="Z549">_xlfn.IFS(M549=5, "Highly Satisfied", M549&gt;=4, "Very Satisfied", M549&gt;=3, "Satisfied", M549&gt;=2, "Neutral", M549&lt;2, "Dissatisfied")</f>
        <v>Very Satisfied</v>
      </c>
      <c r="AA549" s="16" t="str">
        <f t="shared" si="89"/>
        <v>Cheap Value</v>
      </c>
      <c r="AB549" s="16" t="str" cm="1">
        <f t="array" ref="AB549">_xlfn.IFS(OR(C549="Zara", C549="Mango"), "Luxury Brand", OR(C549="Gap", C549="Forever21"), "Budget Brand", TRUE, "Mid-Market")</f>
        <v>Mid-Market</v>
      </c>
    </row>
    <row r="550" spans="1:28" x14ac:dyDescent="0.35">
      <c r="A550" t="s">
        <v>601</v>
      </c>
      <c r="B550" t="s">
        <v>40</v>
      </c>
      <c r="C550" t="s">
        <v>14</v>
      </c>
      <c r="D550" t="s">
        <v>32</v>
      </c>
      <c r="E550" t="s">
        <v>56</v>
      </c>
      <c r="F550" t="s">
        <v>54</v>
      </c>
      <c r="G550" s="4">
        <v>121.3</v>
      </c>
      <c r="H550">
        <v>0</v>
      </c>
      <c r="I550" s="3">
        <v>121.3</v>
      </c>
      <c r="J550" s="1">
        <v>45875</v>
      </c>
      <c r="K550">
        <v>33</v>
      </c>
      <c r="L550">
        <v>2.2999999999999998</v>
      </c>
      <c r="M550">
        <f t="shared" si="80"/>
        <v>2.2999999999999998</v>
      </c>
      <c r="N550" t="b">
        <v>0</v>
      </c>
      <c r="O550" t="s">
        <v>2229</v>
      </c>
      <c r="P550" t="str">
        <f t="shared" si="81"/>
        <v>No Return</v>
      </c>
      <c r="Q550" s="4">
        <f t="shared" si="82"/>
        <v>4002.9</v>
      </c>
      <c r="R550">
        <f t="shared" si="83"/>
        <v>2025</v>
      </c>
      <c r="S550" s="4" t="str">
        <f t="shared" si="84"/>
        <v>August</v>
      </c>
      <c r="T550" s="17">
        <f t="shared" si="85"/>
        <v>0</v>
      </c>
      <c r="U550" s="17">
        <f t="shared" si="86"/>
        <v>121.3</v>
      </c>
      <c r="V550" s="16">
        <f t="shared" si="87"/>
        <v>0</v>
      </c>
      <c r="W550" s="16" t="str">
        <f t="shared" si="88"/>
        <v>M</v>
      </c>
      <c r="X550" s="16" t="str" cm="1">
        <f t="array" ref="X550">_xlfn.IFS(K550 &lt; 10, "Need to Restock", K550 &lt; 20, "Low Stock", K550 &lt; 30, "Stock OK", K550 &gt;= 30, "High Stock")</f>
        <v>High Stock</v>
      </c>
      <c r="Y550" s="16" t="str" cm="1">
        <f t="array" ref="Y550">_xlfn.IFS(K550 &lt;= 15, "Fast Moving", K550 &lt;= 35, "Moderate Moving", K550 &gt; 35, "Slow Moving")</f>
        <v>Moderate Moving</v>
      </c>
      <c r="Z550" s="16" t="str" cm="1">
        <f t="array" ref="Z550">_xlfn.IFS(M550=5, "Highly Satisfied", M550&gt;=4, "Very Satisfied", M550&gt;=3, "Satisfied", M550&gt;=2, "Neutral", M550&lt;2, "Dissatisfied")</f>
        <v>Neutral</v>
      </c>
      <c r="AA550" s="16" t="str">
        <f t="shared" si="89"/>
        <v>High Value</v>
      </c>
      <c r="AB550" s="16" t="str" cm="1">
        <f t="array" ref="AB550">_xlfn.IFS(OR(C550="Zara", C550="Mango"), "Luxury Brand", OR(C550="Gap", C550="Forever21"), "Budget Brand", TRUE, "Mid-Market")</f>
        <v>Luxury Brand</v>
      </c>
    </row>
    <row r="551" spans="1:28" x14ac:dyDescent="0.35">
      <c r="A551" t="s">
        <v>602</v>
      </c>
      <c r="B551" t="s">
        <v>36</v>
      </c>
      <c r="C551" t="s">
        <v>59</v>
      </c>
      <c r="D551" t="s">
        <v>32</v>
      </c>
      <c r="E551" t="s">
        <v>2229</v>
      </c>
      <c r="F551" t="s">
        <v>26</v>
      </c>
      <c r="G551" s="4">
        <v>101.98</v>
      </c>
      <c r="H551">
        <v>28.4</v>
      </c>
      <c r="I551" s="3">
        <v>73.02</v>
      </c>
      <c r="J551" s="1">
        <v>45875</v>
      </c>
      <c r="K551">
        <v>40</v>
      </c>
      <c r="L551">
        <v>4.5</v>
      </c>
      <c r="M551">
        <f t="shared" si="80"/>
        <v>4.5</v>
      </c>
      <c r="N551" t="b">
        <v>0</v>
      </c>
      <c r="O551" t="s">
        <v>2229</v>
      </c>
      <c r="P551" t="str">
        <f t="shared" si="81"/>
        <v>No Return</v>
      </c>
      <c r="Q551" s="4">
        <f t="shared" si="82"/>
        <v>2920.7071999999998</v>
      </c>
      <c r="R551">
        <f t="shared" si="83"/>
        <v>2025</v>
      </c>
      <c r="S551" s="4" t="str">
        <f t="shared" si="84"/>
        <v>August</v>
      </c>
      <c r="T551" s="17">
        <f t="shared" si="85"/>
        <v>28.962319999999998</v>
      </c>
      <c r="U551" s="17">
        <f t="shared" si="86"/>
        <v>73.017679999999999</v>
      </c>
      <c r="V551" s="16">
        <f t="shared" si="87"/>
        <v>0</v>
      </c>
      <c r="W551" s="16" t="str">
        <f t="shared" si="88"/>
        <v>No Size</v>
      </c>
      <c r="X551" s="16" t="str" cm="1">
        <f t="array" ref="X551">_xlfn.IFS(K551 &lt; 10, "Need to Restock", K551 &lt; 20, "Low Stock", K551 &lt; 30, "Stock OK", K551 &gt;= 30, "High Stock")</f>
        <v>High Stock</v>
      </c>
      <c r="Y551" s="16" t="str" cm="1">
        <f t="array" ref="Y551">_xlfn.IFS(K551 &lt;= 15, "Fast Moving", K551 &lt;= 35, "Moderate Moving", K551 &gt; 35, "Slow Moving")</f>
        <v>Slow Moving</v>
      </c>
      <c r="Z551" s="16" t="str" cm="1">
        <f t="array" ref="Z551">_xlfn.IFS(M551=5, "Highly Satisfied", M551&gt;=4, "Very Satisfied", M551&gt;=3, "Satisfied", M551&gt;=2, "Neutral", M551&lt;2, "Dissatisfied")</f>
        <v>Very Satisfied</v>
      </c>
      <c r="AA551" s="16" t="str">
        <f t="shared" si="89"/>
        <v>Cheap Value</v>
      </c>
      <c r="AB551" s="16" t="str" cm="1">
        <f t="array" ref="AB551">_xlfn.IFS(OR(C551="Zara", C551="Mango"), "Luxury Brand", OR(C551="Gap", C551="Forever21"), "Budget Brand", TRUE, "Mid-Market")</f>
        <v>Budget Brand</v>
      </c>
    </row>
    <row r="552" spans="1:28" x14ac:dyDescent="0.35">
      <c r="A552" t="s">
        <v>603</v>
      </c>
      <c r="B552" t="s">
        <v>36</v>
      </c>
      <c r="C552" t="s">
        <v>30</v>
      </c>
      <c r="D552" t="s">
        <v>15</v>
      </c>
      <c r="E552" t="s">
        <v>22</v>
      </c>
      <c r="F552" t="s">
        <v>17</v>
      </c>
      <c r="G552" s="4">
        <v>89.99</v>
      </c>
      <c r="H552">
        <v>0</v>
      </c>
      <c r="I552" s="3">
        <v>89.99</v>
      </c>
      <c r="J552" s="1">
        <v>45716</v>
      </c>
      <c r="K552">
        <v>26</v>
      </c>
      <c r="L552">
        <v>4.0999999999999996</v>
      </c>
      <c r="M552">
        <f t="shared" si="80"/>
        <v>4.0999999999999996</v>
      </c>
      <c r="N552" t="b">
        <v>0</v>
      </c>
      <c r="O552" t="s">
        <v>2229</v>
      </c>
      <c r="P552" t="str">
        <f t="shared" si="81"/>
        <v>No Return</v>
      </c>
      <c r="Q552" s="4">
        <f t="shared" si="82"/>
        <v>2339.7399999999998</v>
      </c>
      <c r="R552">
        <f t="shared" si="83"/>
        <v>2025</v>
      </c>
      <c r="S552" s="4" t="str">
        <f t="shared" si="84"/>
        <v>February</v>
      </c>
      <c r="T552" s="17">
        <f t="shared" si="85"/>
        <v>0</v>
      </c>
      <c r="U552" s="17">
        <f t="shared" si="86"/>
        <v>89.99</v>
      </c>
      <c r="V552" s="16">
        <f t="shared" si="87"/>
        <v>0</v>
      </c>
      <c r="W552" s="16" t="str">
        <f t="shared" si="88"/>
        <v>L</v>
      </c>
      <c r="X552" s="16" t="str" cm="1">
        <f t="array" ref="X552">_xlfn.IFS(K552 &lt; 10, "Need to Restock", K552 &lt; 20, "Low Stock", K552 &lt; 30, "Stock OK", K552 &gt;= 30, "High Stock")</f>
        <v>Stock OK</v>
      </c>
      <c r="Y552" s="16" t="str" cm="1">
        <f t="array" ref="Y552">_xlfn.IFS(K552 &lt;= 15, "Fast Moving", K552 &lt;= 35, "Moderate Moving", K552 &gt; 35, "Slow Moving")</f>
        <v>Moderate Moving</v>
      </c>
      <c r="Z552" s="16" t="str" cm="1">
        <f t="array" ref="Z552">_xlfn.IFS(M552=5, "Highly Satisfied", M552&gt;=4, "Very Satisfied", M552&gt;=3, "Satisfied", M552&gt;=2, "Neutral", M552&lt;2, "Dissatisfied")</f>
        <v>Very Satisfied</v>
      </c>
      <c r="AA552" s="16" t="str">
        <f t="shared" si="89"/>
        <v>High Value</v>
      </c>
      <c r="AB552" s="16" t="str" cm="1">
        <f t="array" ref="AB552">_xlfn.IFS(OR(C552="Zara", C552="Mango"), "Luxury Brand", OR(C552="Gap", C552="Forever21"), "Budget Brand", TRUE, "Mid-Market")</f>
        <v>Mid-Market</v>
      </c>
    </row>
    <row r="553" spans="1:28" x14ac:dyDescent="0.35">
      <c r="A553" t="s">
        <v>604</v>
      </c>
      <c r="B553" t="s">
        <v>28</v>
      </c>
      <c r="C553" t="s">
        <v>73</v>
      </c>
      <c r="D553" t="s">
        <v>60</v>
      </c>
      <c r="E553" t="s">
        <v>47</v>
      </c>
      <c r="F553" t="s">
        <v>44</v>
      </c>
      <c r="G553" s="4">
        <v>64.31</v>
      </c>
      <c r="H553">
        <v>34.5</v>
      </c>
      <c r="I553" s="3">
        <v>42.12</v>
      </c>
      <c r="J553" s="1">
        <v>45875</v>
      </c>
      <c r="K553">
        <v>48</v>
      </c>
      <c r="L553">
        <v>4.5</v>
      </c>
      <c r="M553">
        <f t="shared" si="80"/>
        <v>4.5</v>
      </c>
      <c r="N553" t="b">
        <v>0</v>
      </c>
      <c r="O553" t="s">
        <v>2229</v>
      </c>
      <c r="P553" t="str">
        <f t="shared" si="81"/>
        <v>No Return</v>
      </c>
      <c r="Q553" s="4">
        <f t="shared" si="82"/>
        <v>2021.9064000000003</v>
      </c>
      <c r="R553">
        <f t="shared" si="83"/>
        <v>2025</v>
      </c>
      <c r="S553" s="4" t="str">
        <f t="shared" si="84"/>
        <v>August</v>
      </c>
      <c r="T553" s="17">
        <f t="shared" si="85"/>
        <v>22.18695</v>
      </c>
      <c r="U553" s="17">
        <f t="shared" si="86"/>
        <v>42.123050000000006</v>
      </c>
      <c r="V553" s="16">
        <f t="shared" si="87"/>
        <v>0</v>
      </c>
      <c r="W553" s="16" t="str">
        <f t="shared" si="88"/>
        <v>XXL</v>
      </c>
      <c r="X553" s="16" t="str" cm="1">
        <f t="array" ref="X553">_xlfn.IFS(K553 &lt; 10, "Need to Restock", K553 &lt; 20, "Low Stock", K553 &lt; 30, "Stock OK", K553 &gt;= 30, "High Stock")</f>
        <v>High Stock</v>
      </c>
      <c r="Y553" s="16" t="str" cm="1">
        <f t="array" ref="Y553">_xlfn.IFS(K553 &lt;= 15, "Fast Moving", K553 &lt;= 35, "Moderate Moving", K553 &gt; 35, "Slow Moving")</f>
        <v>Slow Moving</v>
      </c>
      <c r="Z553" s="16" t="str" cm="1">
        <f t="array" ref="Z553">_xlfn.IFS(M553=5, "Highly Satisfied", M553&gt;=4, "Very Satisfied", M553&gt;=3, "Satisfied", M553&gt;=2, "Neutral", M553&lt;2, "Dissatisfied")</f>
        <v>Very Satisfied</v>
      </c>
      <c r="AA553" s="16" t="str">
        <f t="shared" si="89"/>
        <v>Cheap Value</v>
      </c>
      <c r="AB553" s="16" t="str" cm="1">
        <f t="array" ref="AB553">_xlfn.IFS(OR(C553="Zara", C553="Mango"), "Luxury Brand", OR(C553="Gap", C553="Forever21"), "Budget Brand", TRUE, "Mid-Market")</f>
        <v>Budget Brand</v>
      </c>
    </row>
    <row r="554" spans="1:28" x14ac:dyDescent="0.35">
      <c r="A554" t="s">
        <v>605</v>
      </c>
      <c r="B554" t="s">
        <v>40</v>
      </c>
      <c r="C554" t="s">
        <v>14</v>
      </c>
      <c r="D554" t="s">
        <v>15</v>
      </c>
      <c r="E554" t="s">
        <v>22</v>
      </c>
      <c r="F554" t="s">
        <v>54</v>
      </c>
      <c r="G554" s="4">
        <v>168.92</v>
      </c>
      <c r="H554">
        <v>0</v>
      </c>
      <c r="I554" s="3">
        <v>168.92</v>
      </c>
      <c r="J554" s="1">
        <v>45852</v>
      </c>
      <c r="K554">
        <v>11</v>
      </c>
      <c r="L554">
        <v>4.4000000000000004</v>
      </c>
      <c r="M554">
        <f t="shared" si="80"/>
        <v>4.4000000000000004</v>
      </c>
      <c r="N554" t="b">
        <v>0</v>
      </c>
      <c r="O554" t="s">
        <v>2229</v>
      </c>
      <c r="P554" t="str">
        <f t="shared" si="81"/>
        <v>No Return</v>
      </c>
      <c r="Q554" s="4">
        <f t="shared" si="82"/>
        <v>1858.12</v>
      </c>
      <c r="R554">
        <f t="shared" si="83"/>
        <v>2025</v>
      </c>
      <c r="S554" s="4" t="str">
        <f t="shared" si="84"/>
        <v>July</v>
      </c>
      <c r="T554" s="17">
        <f t="shared" si="85"/>
        <v>0</v>
      </c>
      <c r="U554" s="17">
        <f t="shared" si="86"/>
        <v>168.92</v>
      </c>
      <c r="V554" s="16">
        <f t="shared" si="87"/>
        <v>0</v>
      </c>
      <c r="W554" s="16" t="str">
        <f t="shared" si="88"/>
        <v>L</v>
      </c>
      <c r="X554" s="16" t="str" cm="1">
        <f t="array" ref="X554">_xlfn.IFS(K554 &lt; 10, "Need to Restock", K554 &lt; 20, "Low Stock", K554 &lt; 30, "Stock OK", K554 &gt;= 30, "High Stock")</f>
        <v>Low Stock</v>
      </c>
      <c r="Y554" s="16" t="str" cm="1">
        <f t="array" ref="Y554">_xlfn.IFS(K554 &lt;= 15, "Fast Moving", K554 &lt;= 35, "Moderate Moving", K554 &gt; 35, "Slow Moving")</f>
        <v>Fast Moving</v>
      </c>
      <c r="Z554" s="16" t="str" cm="1">
        <f t="array" ref="Z554">_xlfn.IFS(M554=5, "Highly Satisfied", M554&gt;=4, "Very Satisfied", M554&gt;=3, "Satisfied", M554&gt;=2, "Neutral", M554&lt;2, "Dissatisfied")</f>
        <v>Very Satisfied</v>
      </c>
      <c r="AA554" s="16" t="str">
        <f t="shared" si="89"/>
        <v>High Value</v>
      </c>
      <c r="AB554" s="16" t="str" cm="1">
        <f t="array" ref="AB554">_xlfn.IFS(OR(C554="Zara", C554="Mango"), "Luxury Brand", OR(C554="Gap", C554="Forever21"), "Budget Brand", TRUE, "Mid-Market")</f>
        <v>Luxury Brand</v>
      </c>
    </row>
    <row r="555" spans="1:28" x14ac:dyDescent="0.35">
      <c r="A555" t="s">
        <v>606</v>
      </c>
      <c r="B555" t="s">
        <v>36</v>
      </c>
      <c r="C555" t="s">
        <v>59</v>
      </c>
      <c r="D555" t="s">
        <v>60</v>
      </c>
      <c r="E555" t="s">
        <v>16</v>
      </c>
      <c r="F555" t="s">
        <v>62</v>
      </c>
      <c r="G555" s="4">
        <v>86.46</v>
      </c>
      <c r="H555">
        <v>49.5</v>
      </c>
      <c r="I555" s="3">
        <v>43.66</v>
      </c>
      <c r="J555" s="1">
        <v>45875</v>
      </c>
      <c r="K555">
        <v>19</v>
      </c>
      <c r="L555">
        <v>4.3</v>
      </c>
      <c r="M555">
        <f t="shared" si="80"/>
        <v>4.3</v>
      </c>
      <c r="N555" t="b">
        <v>0</v>
      </c>
      <c r="O555" t="s">
        <v>2229</v>
      </c>
      <c r="P555" t="str">
        <f t="shared" si="81"/>
        <v>No Return</v>
      </c>
      <c r="Q555" s="4">
        <f t="shared" si="82"/>
        <v>829.58369999999991</v>
      </c>
      <c r="R555">
        <f t="shared" si="83"/>
        <v>2025</v>
      </c>
      <c r="S555" s="4" t="str">
        <f t="shared" si="84"/>
        <v>August</v>
      </c>
      <c r="T555" s="17">
        <f t="shared" si="85"/>
        <v>42.797699999999999</v>
      </c>
      <c r="U555" s="17">
        <f t="shared" si="86"/>
        <v>43.662299999999995</v>
      </c>
      <c r="V555" s="16">
        <f t="shared" si="87"/>
        <v>0</v>
      </c>
      <c r="W555" s="16" t="str">
        <f t="shared" si="88"/>
        <v>XL</v>
      </c>
      <c r="X555" s="16" t="str" cm="1">
        <f t="array" ref="X555">_xlfn.IFS(K555 &lt; 10, "Need to Restock", K555 &lt; 20, "Low Stock", K555 &lt; 30, "Stock OK", K555 &gt;= 30, "High Stock")</f>
        <v>Low Stock</v>
      </c>
      <c r="Y555" s="16" t="str" cm="1">
        <f t="array" ref="Y555">_xlfn.IFS(K555 &lt;= 15, "Fast Moving", K555 &lt;= 35, "Moderate Moving", K555 &gt; 35, "Slow Moving")</f>
        <v>Moderate Moving</v>
      </c>
      <c r="Z555" s="16" t="str" cm="1">
        <f t="array" ref="Z555">_xlfn.IFS(M555=5, "Highly Satisfied", M555&gt;=4, "Very Satisfied", M555&gt;=3, "Satisfied", M555&gt;=2, "Neutral", M555&lt;2, "Dissatisfied")</f>
        <v>Very Satisfied</v>
      </c>
      <c r="AA555" s="16" t="str">
        <f t="shared" si="89"/>
        <v>Cheap Value</v>
      </c>
      <c r="AB555" s="16" t="str" cm="1">
        <f t="array" ref="AB555">_xlfn.IFS(OR(C555="Zara", C555="Mango"), "Luxury Brand", OR(C555="Gap", C555="Forever21"), "Budget Brand", TRUE, "Mid-Market")</f>
        <v>Budget Brand</v>
      </c>
    </row>
    <row r="556" spans="1:28" x14ac:dyDescent="0.35">
      <c r="A556" t="s">
        <v>607</v>
      </c>
      <c r="B556" t="s">
        <v>19</v>
      </c>
      <c r="C556" t="s">
        <v>73</v>
      </c>
      <c r="D556" t="s">
        <v>21</v>
      </c>
      <c r="E556" t="s">
        <v>53</v>
      </c>
      <c r="F556" t="s">
        <v>17</v>
      </c>
      <c r="G556" s="4">
        <v>36.840000000000003</v>
      </c>
      <c r="H556">
        <v>18.899999999999999</v>
      </c>
      <c r="I556" s="3">
        <v>29.88</v>
      </c>
      <c r="J556" s="1">
        <v>45875</v>
      </c>
      <c r="K556">
        <v>39</v>
      </c>
      <c r="L556">
        <v>1.2</v>
      </c>
      <c r="M556">
        <f t="shared" si="80"/>
        <v>1.2</v>
      </c>
      <c r="N556" t="b">
        <v>0</v>
      </c>
      <c r="O556" t="s">
        <v>2229</v>
      </c>
      <c r="P556" t="str">
        <f t="shared" si="81"/>
        <v>No Return</v>
      </c>
      <c r="Q556" s="4">
        <f t="shared" si="82"/>
        <v>1165.2123600000002</v>
      </c>
      <c r="R556">
        <f t="shared" si="83"/>
        <v>2025</v>
      </c>
      <c r="S556" s="4" t="str">
        <f t="shared" si="84"/>
        <v>August</v>
      </c>
      <c r="T556" s="17">
        <f t="shared" si="85"/>
        <v>6.9627599999999994</v>
      </c>
      <c r="U556" s="17">
        <f t="shared" si="86"/>
        <v>29.877240000000004</v>
      </c>
      <c r="V556" s="16">
        <f t="shared" si="87"/>
        <v>0</v>
      </c>
      <c r="W556" s="16" t="str">
        <f t="shared" si="88"/>
        <v>XS</v>
      </c>
      <c r="X556" s="16" t="str" cm="1">
        <f t="array" ref="X556">_xlfn.IFS(K556 &lt; 10, "Need to Restock", K556 &lt; 20, "Low Stock", K556 &lt; 30, "Stock OK", K556 &gt;= 30, "High Stock")</f>
        <v>High Stock</v>
      </c>
      <c r="Y556" s="16" t="str" cm="1">
        <f t="array" ref="Y556">_xlfn.IFS(K556 &lt;= 15, "Fast Moving", K556 &lt;= 35, "Moderate Moving", K556 &gt; 35, "Slow Moving")</f>
        <v>Slow Moving</v>
      </c>
      <c r="Z556" s="16" t="str" cm="1">
        <f t="array" ref="Z556">_xlfn.IFS(M556=5, "Highly Satisfied", M556&gt;=4, "Very Satisfied", M556&gt;=3, "Satisfied", M556&gt;=2, "Neutral", M556&lt;2, "Dissatisfied")</f>
        <v>Dissatisfied</v>
      </c>
      <c r="AA556" s="16" t="str">
        <f t="shared" si="89"/>
        <v>Cheap Value</v>
      </c>
      <c r="AB556" s="16" t="str" cm="1">
        <f t="array" ref="AB556">_xlfn.IFS(OR(C556="Zara", C556="Mango"), "Luxury Brand", OR(C556="Gap", C556="Forever21"), "Budget Brand", TRUE, "Mid-Market")</f>
        <v>Budget Brand</v>
      </c>
    </row>
    <row r="557" spans="1:28" x14ac:dyDescent="0.35">
      <c r="A557" t="s">
        <v>608</v>
      </c>
      <c r="B557" t="s">
        <v>19</v>
      </c>
      <c r="C557" t="s">
        <v>51</v>
      </c>
      <c r="D557" t="s">
        <v>15</v>
      </c>
      <c r="E557" t="s">
        <v>53</v>
      </c>
      <c r="F557" t="s">
        <v>23</v>
      </c>
      <c r="G557" s="4">
        <v>38.5</v>
      </c>
      <c r="H557">
        <v>0</v>
      </c>
      <c r="I557" s="3">
        <v>38.5</v>
      </c>
      <c r="J557" s="1">
        <v>45722</v>
      </c>
      <c r="K557">
        <v>2</v>
      </c>
      <c r="L557">
        <v>3.2</v>
      </c>
      <c r="M557">
        <f t="shared" si="80"/>
        <v>3.2</v>
      </c>
      <c r="N557" t="b">
        <v>0</v>
      </c>
      <c r="O557" t="s">
        <v>2229</v>
      </c>
      <c r="P557" t="str">
        <f t="shared" si="81"/>
        <v>No Return</v>
      </c>
      <c r="Q557" s="4">
        <f t="shared" si="82"/>
        <v>77</v>
      </c>
      <c r="R557">
        <f t="shared" si="83"/>
        <v>2025</v>
      </c>
      <c r="S557" s="4" t="str">
        <f t="shared" si="84"/>
        <v>March</v>
      </c>
      <c r="T557" s="17">
        <f t="shared" si="85"/>
        <v>0</v>
      </c>
      <c r="U557" s="17">
        <f t="shared" si="86"/>
        <v>38.5</v>
      </c>
      <c r="V557" s="16">
        <f t="shared" si="87"/>
        <v>0</v>
      </c>
      <c r="W557" s="16" t="str">
        <f t="shared" si="88"/>
        <v>XS</v>
      </c>
      <c r="X557" s="16" t="str" cm="1">
        <f t="array" ref="X557">_xlfn.IFS(K557 &lt; 10, "Need to Restock", K557 &lt; 20, "Low Stock", K557 &lt; 30, "Stock OK", K557 &gt;= 30, "High Stock")</f>
        <v>Need to Restock</v>
      </c>
      <c r="Y557" s="16" t="str" cm="1">
        <f t="array" ref="Y557">_xlfn.IFS(K557 &lt;= 15, "Fast Moving", K557 &lt;= 35, "Moderate Moving", K557 &gt; 35, "Slow Moving")</f>
        <v>Fast Moving</v>
      </c>
      <c r="Z557" s="16" t="str" cm="1">
        <f t="array" ref="Z557">_xlfn.IFS(M557=5, "Highly Satisfied", M557&gt;=4, "Very Satisfied", M557&gt;=3, "Satisfied", M557&gt;=2, "Neutral", M557&lt;2, "Dissatisfied")</f>
        <v>Satisfied</v>
      </c>
      <c r="AA557" s="16" t="str">
        <f t="shared" si="89"/>
        <v>Cheap Value</v>
      </c>
      <c r="AB557" s="16" t="str" cm="1">
        <f t="array" ref="AB557">_xlfn.IFS(OR(C557="Zara", C557="Mango"), "Luxury Brand", OR(C557="Gap", C557="Forever21"), "Budget Brand", TRUE, "Mid-Market")</f>
        <v>Mid-Market</v>
      </c>
    </row>
    <row r="558" spans="1:28" x14ac:dyDescent="0.35">
      <c r="A558" t="s">
        <v>609</v>
      </c>
      <c r="B558" t="s">
        <v>36</v>
      </c>
      <c r="C558" t="s">
        <v>41</v>
      </c>
      <c r="D558" t="s">
        <v>21</v>
      </c>
      <c r="E558" t="s">
        <v>2229</v>
      </c>
      <c r="F558" t="s">
        <v>54</v>
      </c>
      <c r="G558" s="4">
        <v>68.02</v>
      </c>
      <c r="H558">
        <v>37.700000000000003</v>
      </c>
      <c r="I558" s="3">
        <v>42.38</v>
      </c>
      <c r="J558" s="1">
        <v>45875</v>
      </c>
      <c r="K558">
        <v>40</v>
      </c>
      <c r="L558">
        <v>2.1</v>
      </c>
      <c r="M558">
        <f t="shared" si="80"/>
        <v>2.1</v>
      </c>
      <c r="N558" t="b">
        <v>0</v>
      </c>
      <c r="O558" t="s">
        <v>2229</v>
      </c>
      <c r="P558" t="str">
        <f t="shared" si="81"/>
        <v>No Return</v>
      </c>
      <c r="Q558" s="4">
        <f t="shared" si="82"/>
        <v>1695.0583999999999</v>
      </c>
      <c r="R558">
        <f t="shared" si="83"/>
        <v>2025</v>
      </c>
      <c r="S558" s="4" t="str">
        <f t="shared" si="84"/>
        <v>August</v>
      </c>
      <c r="T558" s="17">
        <f t="shared" si="85"/>
        <v>25.643539999999998</v>
      </c>
      <c r="U558" s="17">
        <f t="shared" si="86"/>
        <v>42.376459999999994</v>
      </c>
      <c r="V558" s="16">
        <f t="shared" si="87"/>
        <v>0</v>
      </c>
      <c r="W558" s="16" t="str">
        <f t="shared" si="88"/>
        <v>No Size</v>
      </c>
      <c r="X558" s="16" t="str" cm="1">
        <f t="array" ref="X558">_xlfn.IFS(K558 &lt; 10, "Need to Restock", K558 &lt; 20, "Low Stock", K558 &lt; 30, "Stock OK", K558 &gt;= 30, "High Stock")</f>
        <v>High Stock</v>
      </c>
      <c r="Y558" s="16" t="str" cm="1">
        <f t="array" ref="Y558">_xlfn.IFS(K558 &lt;= 15, "Fast Moving", K558 &lt;= 35, "Moderate Moving", K558 &gt; 35, "Slow Moving")</f>
        <v>Slow Moving</v>
      </c>
      <c r="Z558" s="16" t="str" cm="1">
        <f t="array" ref="Z558">_xlfn.IFS(M558=5, "Highly Satisfied", M558&gt;=4, "Very Satisfied", M558&gt;=3, "Satisfied", M558&gt;=2, "Neutral", M558&lt;2, "Dissatisfied")</f>
        <v>Neutral</v>
      </c>
      <c r="AA558" s="16" t="str">
        <f t="shared" si="89"/>
        <v>Cheap Value</v>
      </c>
      <c r="AB558" s="16" t="str" cm="1">
        <f t="array" ref="AB558">_xlfn.IFS(OR(C558="Zara", C558="Mango"), "Luxury Brand", OR(C558="Gap", C558="Forever21"), "Budget Brand", TRUE, "Mid-Market")</f>
        <v>Luxury Brand</v>
      </c>
    </row>
    <row r="559" spans="1:28" x14ac:dyDescent="0.35">
      <c r="A559" t="s">
        <v>610</v>
      </c>
      <c r="B559" t="s">
        <v>40</v>
      </c>
      <c r="C559" t="s">
        <v>20</v>
      </c>
      <c r="D559" t="s">
        <v>32</v>
      </c>
      <c r="E559" t="s">
        <v>56</v>
      </c>
      <c r="F559" t="s">
        <v>68</v>
      </c>
      <c r="G559" s="4">
        <v>117.23</v>
      </c>
      <c r="H559">
        <v>0</v>
      </c>
      <c r="I559" s="3">
        <v>117.23</v>
      </c>
      <c r="J559" s="1">
        <v>45875</v>
      </c>
      <c r="K559">
        <v>30</v>
      </c>
      <c r="L559" t="s">
        <v>2229</v>
      </c>
      <c r="M559">
        <f t="shared" si="80"/>
        <v>3</v>
      </c>
      <c r="N559" t="b">
        <v>1</v>
      </c>
      <c r="O559" t="s">
        <v>113</v>
      </c>
      <c r="P559" t="str">
        <f t="shared" si="81"/>
        <v>Changed Mind</v>
      </c>
      <c r="Q559" s="4">
        <f t="shared" si="82"/>
        <v>3516.9</v>
      </c>
      <c r="R559">
        <f t="shared" si="83"/>
        <v>2025</v>
      </c>
      <c r="S559" s="4" t="str">
        <f t="shared" si="84"/>
        <v>August</v>
      </c>
      <c r="T559" s="17">
        <f t="shared" si="85"/>
        <v>0</v>
      </c>
      <c r="U559" s="17">
        <f t="shared" si="86"/>
        <v>117.23</v>
      </c>
      <c r="V559" s="16">
        <f t="shared" si="87"/>
        <v>1</v>
      </c>
      <c r="W559" s="16" t="str">
        <f t="shared" si="88"/>
        <v>M</v>
      </c>
      <c r="X559" s="16" t="str" cm="1">
        <f t="array" ref="X559">_xlfn.IFS(K559 &lt; 10, "Need to Restock", K559 &lt; 20, "Low Stock", K559 &lt; 30, "Stock OK", K559 &gt;= 30, "High Stock")</f>
        <v>High Stock</v>
      </c>
      <c r="Y559" s="16" t="str" cm="1">
        <f t="array" ref="Y559">_xlfn.IFS(K559 &lt;= 15, "Fast Moving", K559 &lt;= 35, "Moderate Moving", K559 &gt; 35, "Slow Moving")</f>
        <v>Moderate Moving</v>
      </c>
      <c r="Z559" s="16" t="str" cm="1">
        <f t="array" ref="Z559">_xlfn.IFS(M559=5, "Highly Satisfied", M559&gt;=4, "Very Satisfied", M559&gt;=3, "Satisfied", M559&gt;=2, "Neutral", M559&lt;2, "Dissatisfied")</f>
        <v>Satisfied</v>
      </c>
      <c r="AA559" s="16" t="str">
        <f t="shared" si="89"/>
        <v>High Value</v>
      </c>
      <c r="AB559" s="16" t="str" cm="1">
        <f t="array" ref="AB559">_xlfn.IFS(OR(C559="Zara", C559="Mango"), "Luxury Brand", OR(C559="Gap", C559="Forever21"), "Budget Brand", TRUE, "Mid-Market")</f>
        <v>Mid-Market</v>
      </c>
    </row>
    <row r="560" spans="1:28" x14ac:dyDescent="0.35">
      <c r="A560" t="s">
        <v>611</v>
      </c>
      <c r="B560" t="s">
        <v>19</v>
      </c>
      <c r="C560" t="s">
        <v>51</v>
      </c>
      <c r="D560" t="s">
        <v>15</v>
      </c>
      <c r="E560" t="s">
        <v>37</v>
      </c>
      <c r="F560" t="s">
        <v>62</v>
      </c>
      <c r="G560" s="4">
        <v>79.33</v>
      </c>
      <c r="H560">
        <v>0</v>
      </c>
      <c r="I560" s="3">
        <v>79.33</v>
      </c>
      <c r="J560" s="1">
        <v>45687</v>
      </c>
      <c r="K560">
        <v>10</v>
      </c>
      <c r="L560">
        <v>3.4</v>
      </c>
      <c r="M560">
        <f t="shared" si="80"/>
        <v>3.4</v>
      </c>
      <c r="N560" t="b">
        <v>1</v>
      </c>
      <c r="O560" t="s">
        <v>113</v>
      </c>
      <c r="P560" t="str">
        <f t="shared" si="81"/>
        <v>Changed Mind</v>
      </c>
      <c r="Q560" s="4">
        <f t="shared" si="82"/>
        <v>793.3</v>
      </c>
      <c r="R560">
        <f t="shared" si="83"/>
        <v>2025</v>
      </c>
      <c r="S560" s="4" t="str">
        <f t="shared" si="84"/>
        <v>January</v>
      </c>
      <c r="T560" s="17">
        <f t="shared" si="85"/>
        <v>0</v>
      </c>
      <c r="U560" s="17">
        <f t="shared" si="86"/>
        <v>79.33</v>
      </c>
      <c r="V560" s="16">
        <f t="shared" si="87"/>
        <v>1</v>
      </c>
      <c r="W560" s="16" t="str">
        <f t="shared" si="88"/>
        <v>S</v>
      </c>
      <c r="X560" s="16" t="str" cm="1">
        <f t="array" ref="X560">_xlfn.IFS(K560 &lt; 10, "Need to Restock", K560 &lt; 20, "Low Stock", K560 &lt; 30, "Stock OK", K560 &gt;= 30, "High Stock")</f>
        <v>Low Stock</v>
      </c>
      <c r="Y560" s="16" t="str" cm="1">
        <f t="array" ref="Y560">_xlfn.IFS(K560 &lt;= 15, "Fast Moving", K560 &lt;= 35, "Moderate Moving", K560 &gt; 35, "Slow Moving")</f>
        <v>Fast Moving</v>
      </c>
      <c r="Z560" s="16" t="str" cm="1">
        <f t="array" ref="Z560">_xlfn.IFS(M560=5, "Highly Satisfied", M560&gt;=4, "Very Satisfied", M560&gt;=3, "Satisfied", M560&gt;=2, "Neutral", M560&lt;2, "Dissatisfied")</f>
        <v>Satisfied</v>
      </c>
      <c r="AA560" s="16" t="str">
        <f t="shared" si="89"/>
        <v>High Value</v>
      </c>
      <c r="AB560" s="16" t="str" cm="1">
        <f t="array" ref="AB560">_xlfn.IFS(OR(C560="Zara", C560="Mango"), "Luxury Brand", OR(C560="Gap", C560="Forever21"), "Budget Brand", TRUE, "Mid-Market")</f>
        <v>Mid-Market</v>
      </c>
    </row>
    <row r="561" spans="1:28" x14ac:dyDescent="0.35">
      <c r="A561" t="s">
        <v>612</v>
      </c>
      <c r="B561" t="s">
        <v>36</v>
      </c>
      <c r="C561" t="s">
        <v>41</v>
      </c>
      <c r="D561" t="s">
        <v>60</v>
      </c>
      <c r="E561" t="s">
        <v>22</v>
      </c>
      <c r="F561" t="s">
        <v>44</v>
      </c>
      <c r="G561" s="4">
        <v>75.819999999999993</v>
      </c>
      <c r="H561">
        <v>42.7</v>
      </c>
      <c r="I561" s="3">
        <v>43.44</v>
      </c>
      <c r="J561" s="1">
        <v>45875</v>
      </c>
      <c r="K561">
        <v>11</v>
      </c>
      <c r="L561">
        <v>2</v>
      </c>
      <c r="M561">
        <f t="shared" si="80"/>
        <v>2</v>
      </c>
      <c r="N561" t="b">
        <v>0</v>
      </c>
      <c r="O561" t="s">
        <v>2229</v>
      </c>
      <c r="P561" t="str">
        <f t="shared" si="81"/>
        <v>No Return</v>
      </c>
      <c r="Q561" s="4">
        <f t="shared" si="82"/>
        <v>477.89345999999989</v>
      </c>
      <c r="R561">
        <f t="shared" si="83"/>
        <v>2025</v>
      </c>
      <c r="S561" s="4" t="str">
        <f t="shared" si="84"/>
        <v>August</v>
      </c>
      <c r="T561" s="17">
        <f t="shared" si="85"/>
        <v>32.375140000000002</v>
      </c>
      <c r="U561" s="17">
        <f t="shared" si="86"/>
        <v>43.444859999999991</v>
      </c>
      <c r="V561" s="16">
        <f t="shared" si="87"/>
        <v>0</v>
      </c>
      <c r="W561" s="16" t="str">
        <f t="shared" si="88"/>
        <v>L</v>
      </c>
      <c r="X561" s="16" t="str" cm="1">
        <f t="array" ref="X561">_xlfn.IFS(K561 &lt; 10, "Need to Restock", K561 &lt; 20, "Low Stock", K561 &lt; 30, "Stock OK", K561 &gt;= 30, "High Stock")</f>
        <v>Low Stock</v>
      </c>
      <c r="Y561" s="16" t="str" cm="1">
        <f t="array" ref="Y561">_xlfn.IFS(K561 &lt;= 15, "Fast Moving", K561 &lt;= 35, "Moderate Moving", K561 &gt; 35, "Slow Moving")</f>
        <v>Fast Moving</v>
      </c>
      <c r="Z561" s="16" t="str" cm="1">
        <f t="array" ref="Z561">_xlfn.IFS(M561=5, "Highly Satisfied", M561&gt;=4, "Very Satisfied", M561&gt;=3, "Satisfied", M561&gt;=2, "Neutral", M561&lt;2, "Dissatisfied")</f>
        <v>Neutral</v>
      </c>
      <c r="AA561" s="16" t="str">
        <f t="shared" si="89"/>
        <v>Cheap Value</v>
      </c>
      <c r="AB561" s="16" t="str" cm="1">
        <f t="array" ref="AB561">_xlfn.IFS(OR(C561="Zara", C561="Mango"), "Luxury Brand", OR(C561="Gap", C561="Forever21"), "Budget Brand", TRUE, "Mid-Market")</f>
        <v>Luxury Brand</v>
      </c>
    </row>
    <row r="562" spans="1:28" x14ac:dyDescent="0.35">
      <c r="A562" t="s">
        <v>613</v>
      </c>
      <c r="B562" t="s">
        <v>40</v>
      </c>
      <c r="C562" t="s">
        <v>51</v>
      </c>
      <c r="D562" t="s">
        <v>15</v>
      </c>
      <c r="E562" t="s">
        <v>56</v>
      </c>
      <c r="F562" t="s">
        <v>33</v>
      </c>
      <c r="G562" s="4">
        <v>141.41999999999999</v>
      </c>
      <c r="H562">
        <v>0</v>
      </c>
      <c r="I562" s="3">
        <v>141.41999999999999</v>
      </c>
      <c r="J562" s="1">
        <v>45741</v>
      </c>
      <c r="K562">
        <v>10</v>
      </c>
      <c r="L562">
        <v>2.5</v>
      </c>
      <c r="M562">
        <f t="shared" si="80"/>
        <v>2.5</v>
      </c>
      <c r="N562" t="b">
        <v>0</v>
      </c>
      <c r="O562" t="s">
        <v>2229</v>
      </c>
      <c r="P562" t="str">
        <f t="shared" si="81"/>
        <v>No Return</v>
      </c>
      <c r="Q562" s="4">
        <f t="shared" si="82"/>
        <v>1414.1999999999998</v>
      </c>
      <c r="R562">
        <f t="shared" si="83"/>
        <v>2025</v>
      </c>
      <c r="S562" s="4" t="str">
        <f t="shared" si="84"/>
        <v>March</v>
      </c>
      <c r="T562" s="17">
        <f t="shared" si="85"/>
        <v>0</v>
      </c>
      <c r="U562" s="17">
        <f t="shared" si="86"/>
        <v>141.41999999999999</v>
      </c>
      <c r="V562" s="16">
        <f t="shared" si="87"/>
        <v>0</v>
      </c>
      <c r="W562" s="16" t="str">
        <f t="shared" si="88"/>
        <v>M</v>
      </c>
      <c r="X562" s="16" t="str" cm="1">
        <f t="array" ref="X562">_xlfn.IFS(K562 &lt; 10, "Need to Restock", K562 &lt; 20, "Low Stock", K562 &lt; 30, "Stock OK", K562 &gt;= 30, "High Stock")</f>
        <v>Low Stock</v>
      </c>
      <c r="Y562" s="16" t="str" cm="1">
        <f t="array" ref="Y562">_xlfn.IFS(K562 &lt;= 15, "Fast Moving", K562 &lt;= 35, "Moderate Moving", K562 &gt; 35, "Slow Moving")</f>
        <v>Fast Moving</v>
      </c>
      <c r="Z562" s="16" t="str" cm="1">
        <f t="array" ref="Z562">_xlfn.IFS(M562=5, "Highly Satisfied", M562&gt;=4, "Very Satisfied", M562&gt;=3, "Satisfied", M562&gt;=2, "Neutral", M562&lt;2, "Dissatisfied")</f>
        <v>Neutral</v>
      </c>
      <c r="AA562" s="16" t="str">
        <f t="shared" si="89"/>
        <v>High Value</v>
      </c>
      <c r="AB562" s="16" t="str" cm="1">
        <f t="array" ref="AB562">_xlfn.IFS(OR(C562="Zara", C562="Mango"), "Luxury Brand", OR(C562="Gap", C562="Forever21"), "Budget Brand", TRUE, "Mid-Market")</f>
        <v>Mid-Market</v>
      </c>
    </row>
    <row r="563" spans="1:28" x14ac:dyDescent="0.35">
      <c r="A563" t="s">
        <v>614</v>
      </c>
      <c r="B563" t="s">
        <v>28</v>
      </c>
      <c r="C563" t="s">
        <v>20</v>
      </c>
      <c r="D563" t="s">
        <v>15</v>
      </c>
      <c r="E563" t="s">
        <v>22</v>
      </c>
      <c r="F563" t="s">
        <v>26</v>
      </c>
      <c r="G563" s="4">
        <v>124.2</v>
      </c>
      <c r="H563">
        <v>0</v>
      </c>
      <c r="I563" s="3">
        <v>124.2</v>
      </c>
      <c r="J563" s="1">
        <v>45532</v>
      </c>
      <c r="K563">
        <v>24</v>
      </c>
      <c r="L563">
        <v>1</v>
      </c>
      <c r="M563">
        <f t="shared" si="80"/>
        <v>1</v>
      </c>
      <c r="N563" t="b">
        <v>0</v>
      </c>
      <c r="O563" t="s">
        <v>2229</v>
      </c>
      <c r="P563" t="str">
        <f t="shared" si="81"/>
        <v>No Return</v>
      </c>
      <c r="Q563" s="4">
        <f t="shared" si="82"/>
        <v>2980.8</v>
      </c>
      <c r="R563">
        <f t="shared" si="83"/>
        <v>2024</v>
      </c>
      <c r="S563" s="4" t="str">
        <f t="shared" si="84"/>
        <v>August</v>
      </c>
      <c r="T563" s="17">
        <f t="shared" si="85"/>
        <v>0</v>
      </c>
      <c r="U563" s="17">
        <f t="shared" si="86"/>
        <v>124.2</v>
      </c>
      <c r="V563" s="16">
        <f t="shared" si="87"/>
        <v>0</v>
      </c>
      <c r="W563" s="16" t="str">
        <f t="shared" si="88"/>
        <v>L</v>
      </c>
      <c r="X563" s="16" t="str" cm="1">
        <f t="array" ref="X563">_xlfn.IFS(K563 &lt; 10, "Need to Restock", K563 &lt; 20, "Low Stock", K563 &lt; 30, "Stock OK", K563 &gt;= 30, "High Stock")</f>
        <v>Stock OK</v>
      </c>
      <c r="Y563" s="16" t="str" cm="1">
        <f t="array" ref="Y563">_xlfn.IFS(K563 &lt;= 15, "Fast Moving", K563 &lt;= 35, "Moderate Moving", K563 &gt; 35, "Slow Moving")</f>
        <v>Moderate Moving</v>
      </c>
      <c r="Z563" s="16" t="str" cm="1">
        <f t="array" ref="Z563">_xlfn.IFS(M563=5, "Highly Satisfied", M563&gt;=4, "Very Satisfied", M563&gt;=3, "Satisfied", M563&gt;=2, "Neutral", M563&lt;2, "Dissatisfied")</f>
        <v>Dissatisfied</v>
      </c>
      <c r="AA563" s="16" t="str">
        <f t="shared" si="89"/>
        <v>High Value</v>
      </c>
      <c r="AB563" s="16" t="str" cm="1">
        <f t="array" ref="AB563">_xlfn.IFS(OR(C563="Zara", C563="Mango"), "Luxury Brand", OR(C563="Gap", C563="Forever21"), "Budget Brand", TRUE, "Mid-Market")</f>
        <v>Mid-Market</v>
      </c>
    </row>
    <row r="564" spans="1:28" x14ac:dyDescent="0.35">
      <c r="A564" t="s">
        <v>615</v>
      </c>
      <c r="B564" t="s">
        <v>36</v>
      </c>
      <c r="C564" t="s">
        <v>73</v>
      </c>
      <c r="D564" t="s">
        <v>21</v>
      </c>
      <c r="E564" t="s">
        <v>22</v>
      </c>
      <c r="F564" t="s">
        <v>62</v>
      </c>
      <c r="G564" s="4">
        <v>48.42</v>
      </c>
      <c r="H564">
        <v>0</v>
      </c>
      <c r="I564" s="3">
        <v>48.42</v>
      </c>
      <c r="J564" s="1">
        <v>45875</v>
      </c>
      <c r="K564">
        <v>6</v>
      </c>
      <c r="L564">
        <v>4.3</v>
      </c>
      <c r="M564">
        <f t="shared" si="80"/>
        <v>4.3</v>
      </c>
      <c r="N564" t="b">
        <v>0</v>
      </c>
      <c r="O564" t="s">
        <v>2229</v>
      </c>
      <c r="P564" t="str">
        <f t="shared" si="81"/>
        <v>No Return</v>
      </c>
      <c r="Q564" s="4">
        <f t="shared" si="82"/>
        <v>290.52</v>
      </c>
      <c r="R564">
        <f t="shared" si="83"/>
        <v>2025</v>
      </c>
      <c r="S564" s="4" t="str">
        <f t="shared" si="84"/>
        <v>August</v>
      </c>
      <c r="T564" s="17">
        <f t="shared" si="85"/>
        <v>0</v>
      </c>
      <c r="U564" s="17">
        <f t="shared" si="86"/>
        <v>48.42</v>
      </c>
      <c r="V564" s="16">
        <f t="shared" si="87"/>
        <v>0</v>
      </c>
      <c r="W564" s="16" t="str">
        <f t="shared" si="88"/>
        <v>L</v>
      </c>
      <c r="X564" s="16" t="str" cm="1">
        <f t="array" ref="X564">_xlfn.IFS(K564 &lt; 10, "Need to Restock", K564 &lt; 20, "Low Stock", K564 &lt; 30, "Stock OK", K564 &gt;= 30, "High Stock")</f>
        <v>Need to Restock</v>
      </c>
      <c r="Y564" s="16" t="str" cm="1">
        <f t="array" ref="Y564">_xlfn.IFS(K564 &lt;= 15, "Fast Moving", K564 &lt;= 35, "Moderate Moving", K564 &gt; 35, "Slow Moving")</f>
        <v>Fast Moving</v>
      </c>
      <c r="Z564" s="16" t="str" cm="1">
        <f t="array" ref="Z564">_xlfn.IFS(M564=5, "Highly Satisfied", M564&gt;=4, "Very Satisfied", M564&gt;=3, "Satisfied", M564&gt;=2, "Neutral", M564&lt;2, "Dissatisfied")</f>
        <v>Very Satisfied</v>
      </c>
      <c r="AA564" s="16" t="str">
        <f t="shared" si="89"/>
        <v>Cheap Value</v>
      </c>
      <c r="AB564" s="16" t="str" cm="1">
        <f t="array" ref="AB564">_xlfn.IFS(OR(C564="Zara", C564="Mango"), "Luxury Brand", OR(C564="Gap", C564="Forever21"), "Budget Brand", TRUE, "Mid-Market")</f>
        <v>Budget Brand</v>
      </c>
    </row>
    <row r="565" spans="1:28" x14ac:dyDescent="0.35">
      <c r="A565" t="s">
        <v>616</v>
      </c>
      <c r="B565" t="s">
        <v>40</v>
      </c>
      <c r="C565" t="s">
        <v>46</v>
      </c>
      <c r="D565" t="s">
        <v>32</v>
      </c>
      <c r="E565" t="s">
        <v>53</v>
      </c>
      <c r="F565" t="s">
        <v>38</v>
      </c>
      <c r="G565" s="4">
        <v>119.4</v>
      </c>
      <c r="H565">
        <v>0</v>
      </c>
      <c r="I565" s="3">
        <v>119.4</v>
      </c>
      <c r="J565" s="1">
        <v>45875</v>
      </c>
      <c r="K565">
        <v>45</v>
      </c>
      <c r="L565">
        <v>4.2</v>
      </c>
      <c r="M565">
        <f t="shared" si="80"/>
        <v>4.2</v>
      </c>
      <c r="N565" t="b">
        <v>0</v>
      </c>
      <c r="O565" t="s">
        <v>2229</v>
      </c>
      <c r="P565" t="str">
        <f t="shared" si="81"/>
        <v>No Return</v>
      </c>
      <c r="Q565" s="4">
        <f t="shared" si="82"/>
        <v>5373</v>
      </c>
      <c r="R565">
        <f t="shared" si="83"/>
        <v>2025</v>
      </c>
      <c r="S565" s="4" t="str">
        <f t="shared" si="84"/>
        <v>August</v>
      </c>
      <c r="T565" s="17">
        <f t="shared" si="85"/>
        <v>0</v>
      </c>
      <c r="U565" s="17">
        <f t="shared" si="86"/>
        <v>119.4</v>
      </c>
      <c r="V565" s="16">
        <f t="shared" si="87"/>
        <v>0</v>
      </c>
      <c r="W565" s="16" t="str">
        <f t="shared" si="88"/>
        <v>XS</v>
      </c>
      <c r="X565" s="16" t="str" cm="1">
        <f t="array" ref="X565">_xlfn.IFS(K565 &lt; 10, "Need to Restock", K565 &lt; 20, "Low Stock", K565 &lt; 30, "Stock OK", K565 &gt;= 30, "High Stock")</f>
        <v>High Stock</v>
      </c>
      <c r="Y565" s="16" t="str" cm="1">
        <f t="array" ref="Y565">_xlfn.IFS(K565 &lt;= 15, "Fast Moving", K565 &lt;= 35, "Moderate Moving", K565 &gt; 35, "Slow Moving")</f>
        <v>Slow Moving</v>
      </c>
      <c r="Z565" s="16" t="str" cm="1">
        <f t="array" ref="Z565">_xlfn.IFS(M565=5, "Highly Satisfied", M565&gt;=4, "Very Satisfied", M565&gt;=3, "Satisfied", M565&gt;=2, "Neutral", M565&lt;2, "Dissatisfied")</f>
        <v>Very Satisfied</v>
      </c>
      <c r="AA565" s="16" t="str">
        <f t="shared" si="89"/>
        <v>High Value</v>
      </c>
      <c r="AB565" s="16" t="str" cm="1">
        <f t="array" ref="AB565">_xlfn.IFS(OR(C565="Zara", C565="Mango"), "Luxury Brand", OR(C565="Gap", C565="Forever21"), "Budget Brand", TRUE, "Mid-Market")</f>
        <v>Mid-Market</v>
      </c>
    </row>
    <row r="566" spans="1:28" x14ac:dyDescent="0.35">
      <c r="A566" t="s">
        <v>617</v>
      </c>
      <c r="B566" t="s">
        <v>28</v>
      </c>
      <c r="C566" t="s">
        <v>41</v>
      </c>
      <c r="D566" t="s">
        <v>60</v>
      </c>
      <c r="E566" t="s">
        <v>56</v>
      </c>
      <c r="F566" t="s">
        <v>68</v>
      </c>
      <c r="G566" s="4">
        <v>186.07</v>
      </c>
      <c r="H566">
        <v>0</v>
      </c>
      <c r="I566" s="3">
        <v>186.07</v>
      </c>
      <c r="J566" s="1">
        <v>45875</v>
      </c>
      <c r="K566">
        <v>41</v>
      </c>
      <c r="L566">
        <v>2.6</v>
      </c>
      <c r="M566">
        <f t="shared" si="80"/>
        <v>2.6</v>
      </c>
      <c r="N566" t="b">
        <v>0</v>
      </c>
      <c r="O566" t="s">
        <v>2229</v>
      </c>
      <c r="P566" t="str">
        <f t="shared" si="81"/>
        <v>No Return</v>
      </c>
      <c r="Q566" s="4">
        <f t="shared" si="82"/>
        <v>7628.87</v>
      </c>
      <c r="R566">
        <f t="shared" si="83"/>
        <v>2025</v>
      </c>
      <c r="S566" s="4" t="str">
        <f t="shared" si="84"/>
        <v>August</v>
      </c>
      <c r="T566" s="17">
        <f t="shared" si="85"/>
        <v>0</v>
      </c>
      <c r="U566" s="17">
        <f t="shared" si="86"/>
        <v>186.07</v>
      </c>
      <c r="V566" s="16">
        <f t="shared" si="87"/>
        <v>0</v>
      </c>
      <c r="W566" s="16" t="str">
        <f t="shared" si="88"/>
        <v>M</v>
      </c>
      <c r="X566" s="16" t="str" cm="1">
        <f t="array" ref="X566">_xlfn.IFS(K566 &lt; 10, "Need to Restock", K566 &lt; 20, "Low Stock", K566 &lt; 30, "Stock OK", K566 &gt;= 30, "High Stock")</f>
        <v>High Stock</v>
      </c>
      <c r="Y566" s="16" t="str" cm="1">
        <f t="array" ref="Y566">_xlfn.IFS(K566 &lt;= 15, "Fast Moving", K566 &lt;= 35, "Moderate Moving", K566 &gt; 35, "Slow Moving")</f>
        <v>Slow Moving</v>
      </c>
      <c r="Z566" s="16" t="str" cm="1">
        <f t="array" ref="Z566">_xlfn.IFS(M566=5, "Highly Satisfied", M566&gt;=4, "Very Satisfied", M566&gt;=3, "Satisfied", M566&gt;=2, "Neutral", M566&lt;2, "Dissatisfied")</f>
        <v>Neutral</v>
      </c>
      <c r="AA566" s="16" t="str">
        <f t="shared" si="89"/>
        <v>High Value</v>
      </c>
      <c r="AB566" s="16" t="str" cm="1">
        <f t="array" ref="AB566">_xlfn.IFS(OR(C566="Zara", C566="Mango"), "Luxury Brand", OR(C566="Gap", C566="Forever21"), "Budget Brand", TRUE, "Mid-Market")</f>
        <v>Luxury Brand</v>
      </c>
    </row>
    <row r="567" spans="1:28" x14ac:dyDescent="0.35">
      <c r="A567" t="s">
        <v>618</v>
      </c>
      <c r="B567" t="s">
        <v>28</v>
      </c>
      <c r="C567" t="s">
        <v>41</v>
      </c>
      <c r="D567" t="s">
        <v>60</v>
      </c>
      <c r="E567" t="s">
        <v>16</v>
      </c>
      <c r="F567" t="s">
        <v>68</v>
      </c>
      <c r="G567" s="4">
        <v>109.46</v>
      </c>
      <c r="H567">
        <v>0</v>
      </c>
      <c r="I567" s="3">
        <v>109.46</v>
      </c>
      <c r="J567" s="1">
        <v>45875</v>
      </c>
      <c r="K567">
        <v>38</v>
      </c>
      <c r="L567">
        <v>4.0999999999999996</v>
      </c>
      <c r="M567">
        <f t="shared" si="80"/>
        <v>4.0999999999999996</v>
      </c>
      <c r="N567" t="b">
        <v>0</v>
      </c>
      <c r="O567" t="s">
        <v>2229</v>
      </c>
      <c r="P567" t="str">
        <f t="shared" si="81"/>
        <v>No Return</v>
      </c>
      <c r="Q567" s="4">
        <f t="shared" si="82"/>
        <v>4159.4799999999996</v>
      </c>
      <c r="R567">
        <f t="shared" si="83"/>
        <v>2025</v>
      </c>
      <c r="S567" s="4" t="str">
        <f t="shared" si="84"/>
        <v>August</v>
      </c>
      <c r="T567" s="17">
        <f t="shared" si="85"/>
        <v>0</v>
      </c>
      <c r="U567" s="17">
        <f t="shared" si="86"/>
        <v>109.46</v>
      </c>
      <c r="V567" s="16">
        <f t="shared" si="87"/>
        <v>0</v>
      </c>
      <c r="W567" s="16" t="str">
        <f t="shared" si="88"/>
        <v>XL</v>
      </c>
      <c r="X567" s="16" t="str" cm="1">
        <f t="array" ref="X567">_xlfn.IFS(K567 &lt; 10, "Need to Restock", K567 &lt; 20, "Low Stock", K567 &lt; 30, "Stock OK", K567 &gt;= 30, "High Stock")</f>
        <v>High Stock</v>
      </c>
      <c r="Y567" s="16" t="str" cm="1">
        <f t="array" ref="Y567">_xlfn.IFS(K567 &lt;= 15, "Fast Moving", K567 &lt;= 35, "Moderate Moving", K567 &gt; 35, "Slow Moving")</f>
        <v>Slow Moving</v>
      </c>
      <c r="Z567" s="16" t="str" cm="1">
        <f t="array" ref="Z567">_xlfn.IFS(M567=5, "Highly Satisfied", M567&gt;=4, "Very Satisfied", M567&gt;=3, "Satisfied", M567&gt;=2, "Neutral", M567&lt;2, "Dissatisfied")</f>
        <v>Very Satisfied</v>
      </c>
      <c r="AA567" s="16" t="str">
        <f t="shared" si="89"/>
        <v>High Value</v>
      </c>
      <c r="AB567" s="16" t="str" cm="1">
        <f t="array" ref="AB567">_xlfn.IFS(OR(C567="Zara", C567="Mango"), "Luxury Brand", OR(C567="Gap", C567="Forever21"), "Budget Brand", TRUE, "Mid-Market")</f>
        <v>Luxury Brand</v>
      </c>
    </row>
    <row r="568" spans="1:28" x14ac:dyDescent="0.35">
      <c r="A568" t="s">
        <v>619</v>
      </c>
      <c r="B568" t="s">
        <v>40</v>
      </c>
      <c r="C568" t="s">
        <v>59</v>
      </c>
      <c r="D568" t="s">
        <v>21</v>
      </c>
      <c r="E568" t="s">
        <v>37</v>
      </c>
      <c r="F568" t="s">
        <v>38</v>
      </c>
      <c r="G568" s="4">
        <v>116.18</v>
      </c>
      <c r="H568">
        <v>42.7</v>
      </c>
      <c r="I568" s="3">
        <v>66.569999999999993</v>
      </c>
      <c r="J568" s="1">
        <v>45875</v>
      </c>
      <c r="K568">
        <v>3</v>
      </c>
      <c r="L568">
        <v>3.5</v>
      </c>
      <c r="M568">
        <f t="shared" si="80"/>
        <v>3.5</v>
      </c>
      <c r="N568" t="b">
        <v>0</v>
      </c>
      <c r="O568" t="s">
        <v>2229</v>
      </c>
      <c r="P568" t="str">
        <f t="shared" si="81"/>
        <v>No Return</v>
      </c>
      <c r="Q568" s="4">
        <f t="shared" si="82"/>
        <v>199.71341999999999</v>
      </c>
      <c r="R568">
        <f t="shared" si="83"/>
        <v>2025</v>
      </c>
      <c r="S568" s="4" t="str">
        <f t="shared" si="84"/>
        <v>August</v>
      </c>
      <c r="T568" s="17">
        <f t="shared" si="85"/>
        <v>49.608860000000007</v>
      </c>
      <c r="U568" s="17">
        <f t="shared" si="86"/>
        <v>66.57114</v>
      </c>
      <c r="V568" s="16">
        <f t="shared" si="87"/>
        <v>0</v>
      </c>
      <c r="W568" s="16" t="str">
        <f t="shared" si="88"/>
        <v>S</v>
      </c>
      <c r="X568" s="16" t="str" cm="1">
        <f t="array" ref="X568">_xlfn.IFS(K568 &lt; 10, "Need to Restock", K568 &lt; 20, "Low Stock", K568 &lt; 30, "Stock OK", K568 &gt;= 30, "High Stock")</f>
        <v>Need to Restock</v>
      </c>
      <c r="Y568" s="16" t="str" cm="1">
        <f t="array" ref="Y568">_xlfn.IFS(K568 &lt;= 15, "Fast Moving", K568 &lt;= 35, "Moderate Moving", K568 &gt; 35, "Slow Moving")</f>
        <v>Fast Moving</v>
      </c>
      <c r="Z568" s="16" t="str" cm="1">
        <f t="array" ref="Z568">_xlfn.IFS(M568=5, "Highly Satisfied", M568&gt;=4, "Very Satisfied", M568&gt;=3, "Satisfied", M568&gt;=2, "Neutral", M568&lt;2, "Dissatisfied")</f>
        <v>Satisfied</v>
      </c>
      <c r="AA568" s="16" t="str">
        <f t="shared" si="89"/>
        <v>Cheap Value</v>
      </c>
      <c r="AB568" s="16" t="str" cm="1">
        <f t="array" ref="AB568">_xlfn.IFS(OR(C568="Zara", C568="Mango"), "Luxury Brand", OR(C568="Gap", C568="Forever21"), "Budget Brand", TRUE, "Mid-Market")</f>
        <v>Budget Brand</v>
      </c>
    </row>
    <row r="569" spans="1:28" x14ac:dyDescent="0.35">
      <c r="A569" t="s">
        <v>620</v>
      </c>
      <c r="B569" t="s">
        <v>25</v>
      </c>
      <c r="C569" t="s">
        <v>14</v>
      </c>
      <c r="D569" t="s">
        <v>21</v>
      </c>
      <c r="E569" t="s">
        <v>2229</v>
      </c>
      <c r="F569" t="s">
        <v>44</v>
      </c>
      <c r="G569" s="4">
        <v>41.29</v>
      </c>
      <c r="H569">
        <v>26.3</v>
      </c>
      <c r="I569" s="3">
        <v>30.43</v>
      </c>
      <c r="J569" s="1">
        <v>45875</v>
      </c>
      <c r="K569">
        <v>5</v>
      </c>
      <c r="L569">
        <v>4.7</v>
      </c>
      <c r="M569">
        <f t="shared" si="80"/>
        <v>4.7</v>
      </c>
      <c r="N569" t="b">
        <v>0</v>
      </c>
      <c r="O569" t="s">
        <v>2229</v>
      </c>
      <c r="P569" t="str">
        <f t="shared" si="81"/>
        <v>No Return</v>
      </c>
      <c r="Q569" s="4">
        <f t="shared" si="82"/>
        <v>152.15365</v>
      </c>
      <c r="R569">
        <f t="shared" si="83"/>
        <v>2025</v>
      </c>
      <c r="S569" s="4" t="str">
        <f t="shared" si="84"/>
        <v>August</v>
      </c>
      <c r="T569" s="17">
        <f t="shared" si="85"/>
        <v>10.85927</v>
      </c>
      <c r="U569" s="17">
        <f t="shared" si="86"/>
        <v>30.430730000000001</v>
      </c>
      <c r="V569" s="16">
        <f t="shared" si="87"/>
        <v>0</v>
      </c>
      <c r="W569" s="16" t="str">
        <f t="shared" si="88"/>
        <v>No Size</v>
      </c>
      <c r="X569" s="16" t="str" cm="1">
        <f t="array" ref="X569">_xlfn.IFS(K569 &lt; 10, "Need to Restock", K569 &lt; 20, "Low Stock", K569 &lt; 30, "Stock OK", K569 &gt;= 30, "High Stock")</f>
        <v>Need to Restock</v>
      </c>
      <c r="Y569" s="16" t="str" cm="1">
        <f t="array" ref="Y569">_xlfn.IFS(K569 &lt;= 15, "Fast Moving", K569 &lt;= 35, "Moderate Moving", K569 &gt; 35, "Slow Moving")</f>
        <v>Fast Moving</v>
      </c>
      <c r="Z569" s="16" t="str" cm="1">
        <f t="array" ref="Z569">_xlfn.IFS(M569=5, "Highly Satisfied", M569&gt;=4, "Very Satisfied", M569&gt;=3, "Satisfied", M569&gt;=2, "Neutral", M569&lt;2, "Dissatisfied")</f>
        <v>Very Satisfied</v>
      </c>
      <c r="AA569" s="16" t="str">
        <f t="shared" si="89"/>
        <v>Cheap Value</v>
      </c>
      <c r="AB569" s="16" t="str" cm="1">
        <f t="array" ref="AB569">_xlfn.IFS(OR(C569="Zara", C569="Mango"), "Luxury Brand", OR(C569="Gap", C569="Forever21"), "Budget Brand", TRUE, "Mid-Market")</f>
        <v>Luxury Brand</v>
      </c>
    </row>
    <row r="570" spans="1:28" x14ac:dyDescent="0.35">
      <c r="A570" t="s">
        <v>621</v>
      </c>
      <c r="B570" t="s">
        <v>19</v>
      </c>
      <c r="C570" t="s">
        <v>20</v>
      </c>
      <c r="D570" t="s">
        <v>21</v>
      </c>
      <c r="E570" t="s">
        <v>37</v>
      </c>
      <c r="F570" t="s">
        <v>44</v>
      </c>
      <c r="G570" s="4">
        <v>94.68</v>
      </c>
      <c r="H570">
        <v>45</v>
      </c>
      <c r="I570" s="3">
        <v>52.07</v>
      </c>
      <c r="J570" s="1">
        <v>45875</v>
      </c>
      <c r="K570">
        <v>47</v>
      </c>
      <c r="L570">
        <v>2.6</v>
      </c>
      <c r="M570">
        <f t="shared" si="80"/>
        <v>2.6</v>
      </c>
      <c r="N570" t="b">
        <v>0</v>
      </c>
      <c r="O570" t="s">
        <v>2229</v>
      </c>
      <c r="P570" t="str">
        <f t="shared" si="81"/>
        <v>No Return</v>
      </c>
      <c r="Q570" s="4">
        <f t="shared" si="82"/>
        <v>2447.4780000000001</v>
      </c>
      <c r="R570">
        <f t="shared" si="83"/>
        <v>2025</v>
      </c>
      <c r="S570" s="4" t="str">
        <f t="shared" si="84"/>
        <v>August</v>
      </c>
      <c r="T570" s="17">
        <f t="shared" si="85"/>
        <v>42.606000000000002</v>
      </c>
      <c r="U570" s="17">
        <f t="shared" si="86"/>
        <v>52.074000000000005</v>
      </c>
      <c r="V570" s="16">
        <f t="shared" si="87"/>
        <v>0</v>
      </c>
      <c r="W570" s="16" t="str">
        <f t="shared" si="88"/>
        <v>S</v>
      </c>
      <c r="X570" s="16" t="str" cm="1">
        <f t="array" ref="X570">_xlfn.IFS(K570 &lt; 10, "Need to Restock", K570 &lt; 20, "Low Stock", K570 &lt; 30, "Stock OK", K570 &gt;= 30, "High Stock")</f>
        <v>High Stock</v>
      </c>
      <c r="Y570" s="16" t="str" cm="1">
        <f t="array" ref="Y570">_xlfn.IFS(K570 &lt;= 15, "Fast Moving", K570 &lt;= 35, "Moderate Moving", K570 &gt; 35, "Slow Moving")</f>
        <v>Slow Moving</v>
      </c>
      <c r="Z570" s="16" t="str" cm="1">
        <f t="array" ref="Z570">_xlfn.IFS(M570=5, "Highly Satisfied", M570&gt;=4, "Very Satisfied", M570&gt;=3, "Satisfied", M570&gt;=2, "Neutral", M570&lt;2, "Dissatisfied")</f>
        <v>Neutral</v>
      </c>
      <c r="AA570" s="16" t="str">
        <f t="shared" si="89"/>
        <v>Cheap Value</v>
      </c>
      <c r="AB570" s="16" t="str" cm="1">
        <f t="array" ref="AB570">_xlfn.IFS(OR(C570="Zara", C570="Mango"), "Luxury Brand", OR(C570="Gap", C570="Forever21"), "Budget Brand", TRUE, "Mid-Market")</f>
        <v>Mid-Market</v>
      </c>
    </row>
    <row r="571" spans="1:28" x14ac:dyDescent="0.35">
      <c r="A571" t="s">
        <v>622</v>
      </c>
      <c r="B571" t="s">
        <v>25</v>
      </c>
      <c r="C571" t="s">
        <v>14</v>
      </c>
      <c r="D571" t="s">
        <v>15</v>
      </c>
      <c r="E571" t="s">
        <v>2229</v>
      </c>
      <c r="F571" t="s">
        <v>33</v>
      </c>
      <c r="G571" s="4">
        <v>48.55</v>
      </c>
      <c r="H571">
        <v>32.700000000000003</v>
      </c>
      <c r="I571" s="3">
        <v>32.67</v>
      </c>
      <c r="J571" s="1">
        <v>45566</v>
      </c>
      <c r="K571">
        <v>39</v>
      </c>
      <c r="L571">
        <v>2.8</v>
      </c>
      <c r="M571">
        <f t="shared" si="80"/>
        <v>2.8</v>
      </c>
      <c r="N571" t="b">
        <v>0</v>
      </c>
      <c r="O571" t="s">
        <v>2229</v>
      </c>
      <c r="P571" t="str">
        <f t="shared" si="81"/>
        <v>No Return</v>
      </c>
      <c r="Q571" s="4">
        <f t="shared" si="82"/>
        <v>1274.2918499999998</v>
      </c>
      <c r="R571">
        <f t="shared" si="83"/>
        <v>2024</v>
      </c>
      <c r="S571" s="4" t="str">
        <f t="shared" si="84"/>
        <v>October</v>
      </c>
      <c r="T571" s="17">
        <f t="shared" si="85"/>
        <v>15.87585</v>
      </c>
      <c r="U571" s="17">
        <f t="shared" si="86"/>
        <v>32.674149999999997</v>
      </c>
      <c r="V571" s="16">
        <f t="shared" si="87"/>
        <v>0</v>
      </c>
      <c r="W571" s="16" t="str">
        <f t="shared" si="88"/>
        <v>No Size</v>
      </c>
      <c r="X571" s="16" t="str" cm="1">
        <f t="array" ref="X571">_xlfn.IFS(K571 &lt; 10, "Need to Restock", K571 &lt; 20, "Low Stock", K571 &lt; 30, "Stock OK", K571 &gt;= 30, "High Stock")</f>
        <v>High Stock</v>
      </c>
      <c r="Y571" s="16" t="str" cm="1">
        <f t="array" ref="Y571">_xlfn.IFS(K571 &lt;= 15, "Fast Moving", K571 &lt;= 35, "Moderate Moving", K571 &gt; 35, "Slow Moving")</f>
        <v>Slow Moving</v>
      </c>
      <c r="Z571" s="16" t="str" cm="1">
        <f t="array" ref="Z571">_xlfn.IFS(M571=5, "Highly Satisfied", M571&gt;=4, "Very Satisfied", M571&gt;=3, "Satisfied", M571&gt;=2, "Neutral", M571&lt;2, "Dissatisfied")</f>
        <v>Neutral</v>
      </c>
      <c r="AA571" s="16" t="str">
        <f t="shared" si="89"/>
        <v>Cheap Value</v>
      </c>
      <c r="AB571" s="16" t="str" cm="1">
        <f t="array" ref="AB571">_xlfn.IFS(OR(C571="Zara", C571="Mango"), "Luxury Brand", OR(C571="Gap", C571="Forever21"), "Budget Brand", TRUE, "Mid-Market")</f>
        <v>Luxury Brand</v>
      </c>
    </row>
    <row r="572" spans="1:28" x14ac:dyDescent="0.35">
      <c r="A572" t="s">
        <v>623</v>
      </c>
      <c r="B572" t="s">
        <v>19</v>
      </c>
      <c r="C572" t="s">
        <v>59</v>
      </c>
      <c r="D572" t="s">
        <v>60</v>
      </c>
      <c r="E572" t="s">
        <v>56</v>
      </c>
      <c r="F572" t="s">
        <v>64</v>
      </c>
      <c r="G572" s="4">
        <v>75.22</v>
      </c>
      <c r="H572">
        <v>0</v>
      </c>
      <c r="I572" s="3">
        <v>75.22</v>
      </c>
      <c r="J572" s="1">
        <v>45875</v>
      </c>
      <c r="K572">
        <v>22</v>
      </c>
      <c r="L572">
        <v>2.1</v>
      </c>
      <c r="M572">
        <f t="shared" si="80"/>
        <v>2.1</v>
      </c>
      <c r="N572" t="b">
        <v>1</v>
      </c>
      <c r="O572" t="s">
        <v>71</v>
      </c>
      <c r="P572" t="str">
        <f t="shared" si="81"/>
        <v>Size Issue</v>
      </c>
      <c r="Q572" s="4">
        <f t="shared" si="82"/>
        <v>1654.84</v>
      </c>
      <c r="R572">
        <f t="shared" si="83"/>
        <v>2025</v>
      </c>
      <c r="S572" s="4" t="str">
        <f t="shared" si="84"/>
        <v>August</v>
      </c>
      <c r="T572" s="17">
        <f t="shared" si="85"/>
        <v>0</v>
      </c>
      <c r="U572" s="17">
        <f t="shared" si="86"/>
        <v>75.22</v>
      </c>
      <c r="V572" s="16">
        <f t="shared" si="87"/>
        <v>1</v>
      </c>
      <c r="W572" s="16" t="str">
        <f t="shared" si="88"/>
        <v>M</v>
      </c>
      <c r="X572" s="16" t="str" cm="1">
        <f t="array" ref="X572">_xlfn.IFS(K572 &lt; 10, "Need to Restock", K572 &lt; 20, "Low Stock", K572 &lt; 30, "Stock OK", K572 &gt;= 30, "High Stock")</f>
        <v>Stock OK</v>
      </c>
      <c r="Y572" s="16" t="str" cm="1">
        <f t="array" ref="Y572">_xlfn.IFS(K572 &lt;= 15, "Fast Moving", K572 &lt;= 35, "Moderate Moving", K572 &gt; 35, "Slow Moving")</f>
        <v>Moderate Moving</v>
      </c>
      <c r="Z572" s="16" t="str" cm="1">
        <f t="array" ref="Z572">_xlfn.IFS(M572=5, "Highly Satisfied", M572&gt;=4, "Very Satisfied", M572&gt;=3, "Satisfied", M572&gt;=2, "Neutral", M572&lt;2, "Dissatisfied")</f>
        <v>Neutral</v>
      </c>
      <c r="AA572" s="16" t="str">
        <f t="shared" si="89"/>
        <v>High Value</v>
      </c>
      <c r="AB572" s="16" t="str" cm="1">
        <f t="array" ref="AB572">_xlfn.IFS(OR(C572="Zara", C572="Mango"), "Luxury Brand", OR(C572="Gap", C572="Forever21"), "Budget Brand", TRUE, "Mid-Market")</f>
        <v>Budget Brand</v>
      </c>
    </row>
    <row r="573" spans="1:28" x14ac:dyDescent="0.35">
      <c r="A573" t="s">
        <v>624</v>
      </c>
      <c r="B573" t="s">
        <v>28</v>
      </c>
      <c r="C573" t="s">
        <v>46</v>
      </c>
      <c r="D573" t="s">
        <v>60</v>
      </c>
      <c r="E573" t="s">
        <v>53</v>
      </c>
      <c r="F573" t="s">
        <v>33</v>
      </c>
      <c r="G573" s="4">
        <v>98.95</v>
      </c>
      <c r="H573">
        <v>30.3</v>
      </c>
      <c r="I573" s="3">
        <v>68.97</v>
      </c>
      <c r="J573" s="1">
        <v>45875</v>
      </c>
      <c r="K573">
        <v>16</v>
      </c>
      <c r="L573" t="s">
        <v>2229</v>
      </c>
      <c r="M573">
        <f t="shared" si="80"/>
        <v>3</v>
      </c>
      <c r="N573" t="b">
        <v>0</v>
      </c>
      <c r="O573" t="s">
        <v>2229</v>
      </c>
      <c r="P573" t="str">
        <f t="shared" si="81"/>
        <v>No Return</v>
      </c>
      <c r="Q573" s="4">
        <f t="shared" si="82"/>
        <v>1103.4904000000001</v>
      </c>
      <c r="R573">
        <f t="shared" si="83"/>
        <v>2025</v>
      </c>
      <c r="S573" s="4" t="str">
        <f t="shared" si="84"/>
        <v>August</v>
      </c>
      <c r="T573" s="17">
        <f t="shared" si="85"/>
        <v>29.981850000000001</v>
      </c>
      <c r="U573" s="17">
        <f t="shared" si="86"/>
        <v>68.968150000000009</v>
      </c>
      <c r="V573" s="16">
        <f t="shared" si="87"/>
        <v>0</v>
      </c>
      <c r="W573" s="16" t="str">
        <f t="shared" si="88"/>
        <v>XS</v>
      </c>
      <c r="X573" s="16" t="str" cm="1">
        <f t="array" ref="X573">_xlfn.IFS(K573 &lt; 10, "Need to Restock", K573 &lt; 20, "Low Stock", K573 &lt; 30, "Stock OK", K573 &gt;= 30, "High Stock")</f>
        <v>Low Stock</v>
      </c>
      <c r="Y573" s="16" t="str" cm="1">
        <f t="array" ref="Y573">_xlfn.IFS(K573 &lt;= 15, "Fast Moving", K573 &lt;= 35, "Moderate Moving", K573 &gt; 35, "Slow Moving")</f>
        <v>Moderate Moving</v>
      </c>
      <c r="Z573" s="16" t="str" cm="1">
        <f t="array" ref="Z573">_xlfn.IFS(M573=5, "Highly Satisfied", M573&gt;=4, "Very Satisfied", M573&gt;=3, "Satisfied", M573&gt;=2, "Neutral", M573&lt;2, "Dissatisfied")</f>
        <v>Satisfied</v>
      </c>
      <c r="AA573" s="16" t="str">
        <f t="shared" si="89"/>
        <v>Cheap Value</v>
      </c>
      <c r="AB573" s="16" t="str" cm="1">
        <f t="array" ref="AB573">_xlfn.IFS(OR(C573="Zara", C573="Mango"), "Luxury Brand", OR(C573="Gap", C573="Forever21"), "Budget Brand", TRUE, "Mid-Market")</f>
        <v>Mid-Market</v>
      </c>
    </row>
    <row r="574" spans="1:28" x14ac:dyDescent="0.35">
      <c r="A574" t="s">
        <v>625</v>
      </c>
      <c r="B574" t="s">
        <v>19</v>
      </c>
      <c r="C574" t="s">
        <v>46</v>
      </c>
      <c r="D574" t="s">
        <v>15</v>
      </c>
      <c r="E574" t="s">
        <v>16</v>
      </c>
      <c r="F574" t="s">
        <v>68</v>
      </c>
      <c r="G574" s="4">
        <v>39.56</v>
      </c>
      <c r="H574">
        <v>0</v>
      </c>
      <c r="I574" s="3">
        <v>39.56</v>
      </c>
      <c r="J574" s="1">
        <v>45678</v>
      </c>
      <c r="K574">
        <v>15</v>
      </c>
      <c r="L574" t="s">
        <v>2229</v>
      </c>
      <c r="M574">
        <f t="shared" si="80"/>
        <v>3</v>
      </c>
      <c r="N574" t="b">
        <v>0</v>
      </c>
      <c r="O574" t="s">
        <v>2229</v>
      </c>
      <c r="P574" t="str">
        <f t="shared" si="81"/>
        <v>No Return</v>
      </c>
      <c r="Q574" s="4">
        <f t="shared" si="82"/>
        <v>593.40000000000009</v>
      </c>
      <c r="R574">
        <f t="shared" si="83"/>
        <v>2025</v>
      </c>
      <c r="S574" s="4" t="str">
        <f t="shared" si="84"/>
        <v>January</v>
      </c>
      <c r="T574" s="17">
        <f t="shared" si="85"/>
        <v>0</v>
      </c>
      <c r="U574" s="17">
        <f t="shared" si="86"/>
        <v>39.56</v>
      </c>
      <c r="V574" s="16">
        <f t="shared" si="87"/>
        <v>0</v>
      </c>
      <c r="W574" s="16" t="str">
        <f t="shared" si="88"/>
        <v>XL</v>
      </c>
      <c r="X574" s="16" t="str" cm="1">
        <f t="array" ref="X574">_xlfn.IFS(K574 &lt; 10, "Need to Restock", K574 &lt; 20, "Low Stock", K574 &lt; 30, "Stock OK", K574 &gt;= 30, "High Stock")</f>
        <v>Low Stock</v>
      </c>
      <c r="Y574" s="16" t="str" cm="1">
        <f t="array" ref="Y574">_xlfn.IFS(K574 &lt;= 15, "Fast Moving", K574 &lt;= 35, "Moderate Moving", K574 &gt; 35, "Slow Moving")</f>
        <v>Fast Moving</v>
      </c>
      <c r="Z574" s="16" t="str" cm="1">
        <f t="array" ref="Z574">_xlfn.IFS(M574=5, "Highly Satisfied", M574&gt;=4, "Very Satisfied", M574&gt;=3, "Satisfied", M574&gt;=2, "Neutral", M574&lt;2, "Dissatisfied")</f>
        <v>Satisfied</v>
      </c>
      <c r="AA574" s="16" t="str">
        <f t="shared" si="89"/>
        <v>Cheap Value</v>
      </c>
      <c r="AB574" s="16" t="str" cm="1">
        <f t="array" ref="AB574">_xlfn.IFS(OR(C574="Zara", C574="Mango"), "Luxury Brand", OR(C574="Gap", C574="Forever21"), "Budget Brand", TRUE, "Mid-Market")</f>
        <v>Mid-Market</v>
      </c>
    </row>
    <row r="575" spans="1:28" x14ac:dyDescent="0.35">
      <c r="A575" t="s">
        <v>626</v>
      </c>
      <c r="B575" t="s">
        <v>13</v>
      </c>
      <c r="C575" t="s">
        <v>20</v>
      </c>
      <c r="D575" t="s">
        <v>21</v>
      </c>
      <c r="E575" t="s">
        <v>37</v>
      </c>
      <c r="F575" t="s">
        <v>33</v>
      </c>
      <c r="G575" s="4">
        <v>153.88</v>
      </c>
      <c r="H575">
        <v>0</v>
      </c>
      <c r="I575" s="3">
        <v>153.88</v>
      </c>
      <c r="J575" s="1">
        <v>45875</v>
      </c>
      <c r="K575">
        <v>42</v>
      </c>
      <c r="L575">
        <v>2.2000000000000002</v>
      </c>
      <c r="M575">
        <f t="shared" si="80"/>
        <v>2.2000000000000002</v>
      </c>
      <c r="N575" t="b">
        <v>0</v>
      </c>
      <c r="O575" t="s">
        <v>2229</v>
      </c>
      <c r="P575" t="str">
        <f t="shared" si="81"/>
        <v>No Return</v>
      </c>
      <c r="Q575" s="4">
        <f t="shared" si="82"/>
        <v>6462.96</v>
      </c>
      <c r="R575">
        <f t="shared" si="83"/>
        <v>2025</v>
      </c>
      <c r="S575" s="4" t="str">
        <f t="shared" si="84"/>
        <v>August</v>
      </c>
      <c r="T575" s="17">
        <f t="shared" si="85"/>
        <v>0</v>
      </c>
      <c r="U575" s="17">
        <f t="shared" si="86"/>
        <v>153.88</v>
      </c>
      <c r="V575" s="16">
        <f t="shared" si="87"/>
        <v>0</v>
      </c>
      <c r="W575" s="16" t="str">
        <f t="shared" si="88"/>
        <v>S</v>
      </c>
      <c r="X575" s="16" t="str" cm="1">
        <f t="array" ref="X575">_xlfn.IFS(K575 &lt; 10, "Need to Restock", K575 &lt; 20, "Low Stock", K575 &lt; 30, "Stock OK", K575 &gt;= 30, "High Stock")</f>
        <v>High Stock</v>
      </c>
      <c r="Y575" s="16" t="str" cm="1">
        <f t="array" ref="Y575">_xlfn.IFS(K575 &lt;= 15, "Fast Moving", K575 &lt;= 35, "Moderate Moving", K575 &gt; 35, "Slow Moving")</f>
        <v>Slow Moving</v>
      </c>
      <c r="Z575" s="16" t="str" cm="1">
        <f t="array" ref="Z575">_xlfn.IFS(M575=5, "Highly Satisfied", M575&gt;=4, "Very Satisfied", M575&gt;=3, "Satisfied", M575&gt;=2, "Neutral", M575&lt;2, "Dissatisfied")</f>
        <v>Neutral</v>
      </c>
      <c r="AA575" s="16" t="str">
        <f t="shared" si="89"/>
        <v>High Value</v>
      </c>
      <c r="AB575" s="16" t="str" cm="1">
        <f t="array" ref="AB575">_xlfn.IFS(OR(C575="Zara", C575="Mango"), "Luxury Brand", OR(C575="Gap", C575="Forever21"), "Budget Brand", TRUE, "Mid-Market")</f>
        <v>Mid-Market</v>
      </c>
    </row>
    <row r="576" spans="1:28" x14ac:dyDescent="0.35">
      <c r="A576" t="s">
        <v>627</v>
      </c>
      <c r="B576" t="s">
        <v>25</v>
      </c>
      <c r="C576" t="s">
        <v>51</v>
      </c>
      <c r="D576" t="s">
        <v>60</v>
      </c>
      <c r="E576" t="s">
        <v>2229</v>
      </c>
      <c r="F576" t="s">
        <v>54</v>
      </c>
      <c r="G576" s="4">
        <v>68.87</v>
      </c>
      <c r="H576">
        <v>0</v>
      </c>
      <c r="I576" s="3">
        <v>68.87</v>
      </c>
      <c r="J576" s="1">
        <v>45875</v>
      </c>
      <c r="K576">
        <v>9</v>
      </c>
      <c r="L576">
        <v>1.1000000000000001</v>
      </c>
      <c r="M576">
        <f t="shared" si="80"/>
        <v>1.1000000000000001</v>
      </c>
      <c r="N576" t="b">
        <v>0</v>
      </c>
      <c r="O576" t="s">
        <v>2229</v>
      </c>
      <c r="P576" t="str">
        <f t="shared" si="81"/>
        <v>No Return</v>
      </c>
      <c r="Q576" s="4">
        <f t="shared" si="82"/>
        <v>619.83000000000004</v>
      </c>
      <c r="R576">
        <f t="shared" si="83"/>
        <v>2025</v>
      </c>
      <c r="S576" s="4" t="str">
        <f t="shared" si="84"/>
        <v>August</v>
      </c>
      <c r="T576" s="17">
        <f t="shared" si="85"/>
        <v>0</v>
      </c>
      <c r="U576" s="17">
        <f t="shared" si="86"/>
        <v>68.87</v>
      </c>
      <c r="V576" s="16">
        <f t="shared" si="87"/>
        <v>0</v>
      </c>
      <c r="W576" s="16" t="str">
        <f t="shared" si="88"/>
        <v>No Size</v>
      </c>
      <c r="X576" s="16" t="str" cm="1">
        <f t="array" ref="X576">_xlfn.IFS(K576 &lt; 10, "Need to Restock", K576 &lt; 20, "Low Stock", K576 &lt; 30, "Stock OK", K576 &gt;= 30, "High Stock")</f>
        <v>Need to Restock</v>
      </c>
      <c r="Y576" s="16" t="str" cm="1">
        <f t="array" ref="Y576">_xlfn.IFS(K576 &lt;= 15, "Fast Moving", K576 &lt;= 35, "Moderate Moving", K576 &gt; 35, "Slow Moving")</f>
        <v>Fast Moving</v>
      </c>
      <c r="Z576" s="16" t="str" cm="1">
        <f t="array" ref="Z576">_xlfn.IFS(M576=5, "Highly Satisfied", M576&gt;=4, "Very Satisfied", M576&gt;=3, "Satisfied", M576&gt;=2, "Neutral", M576&lt;2, "Dissatisfied")</f>
        <v>Dissatisfied</v>
      </c>
      <c r="AA576" s="16" t="str">
        <f t="shared" si="89"/>
        <v>Cheap Value</v>
      </c>
      <c r="AB576" s="16" t="str" cm="1">
        <f t="array" ref="AB576">_xlfn.IFS(OR(C576="Zara", C576="Mango"), "Luxury Brand", OR(C576="Gap", C576="Forever21"), "Budget Brand", TRUE, "Mid-Market")</f>
        <v>Mid-Market</v>
      </c>
    </row>
    <row r="577" spans="1:28" x14ac:dyDescent="0.35">
      <c r="A577" t="s">
        <v>628</v>
      </c>
      <c r="B577" t="s">
        <v>36</v>
      </c>
      <c r="C577" t="s">
        <v>51</v>
      </c>
      <c r="D577" t="s">
        <v>32</v>
      </c>
      <c r="E577" t="s">
        <v>56</v>
      </c>
      <c r="F577" t="s">
        <v>23</v>
      </c>
      <c r="G577" s="4">
        <v>25.56</v>
      </c>
      <c r="H577">
        <v>38.9</v>
      </c>
      <c r="I577" s="3">
        <v>15.62</v>
      </c>
      <c r="J577" s="1">
        <v>45875</v>
      </c>
      <c r="K577">
        <v>48</v>
      </c>
      <c r="L577" t="s">
        <v>2229</v>
      </c>
      <c r="M577">
        <f t="shared" si="80"/>
        <v>3</v>
      </c>
      <c r="N577" t="b">
        <v>0</v>
      </c>
      <c r="O577" t="s">
        <v>2229</v>
      </c>
      <c r="P577" t="str">
        <f t="shared" si="81"/>
        <v>No Return</v>
      </c>
      <c r="Q577" s="4">
        <f t="shared" si="82"/>
        <v>749.62367999999992</v>
      </c>
      <c r="R577">
        <f t="shared" si="83"/>
        <v>2025</v>
      </c>
      <c r="S577" s="4" t="str">
        <f t="shared" si="84"/>
        <v>August</v>
      </c>
      <c r="T577" s="17">
        <f t="shared" si="85"/>
        <v>9.9428400000000003</v>
      </c>
      <c r="U577" s="17">
        <f t="shared" si="86"/>
        <v>15.617159999999998</v>
      </c>
      <c r="V577" s="16">
        <f t="shared" si="87"/>
        <v>0</v>
      </c>
      <c r="W577" s="16" t="str">
        <f t="shared" si="88"/>
        <v>M</v>
      </c>
      <c r="X577" s="16" t="str" cm="1">
        <f t="array" ref="X577">_xlfn.IFS(K577 &lt; 10, "Need to Restock", K577 &lt; 20, "Low Stock", K577 &lt; 30, "Stock OK", K577 &gt;= 30, "High Stock")</f>
        <v>High Stock</v>
      </c>
      <c r="Y577" s="16" t="str" cm="1">
        <f t="array" ref="Y577">_xlfn.IFS(K577 &lt;= 15, "Fast Moving", K577 &lt;= 35, "Moderate Moving", K577 &gt; 35, "Slow Moving")</f>
        <v>Slow Moving</v>
      </c>
      <c r="Z577" s="16" t="str" cm="1">
        <f t="array" ref="Z577">_xlfn.IFS(M577=5, "Highly Satisfied", M577&gt;=4, "Very Satisfied", M577&gt;=3, "Satisfied", M577&gt;=2, "Neutral", M577&lt;2, "Dissatisfied")</f>
        <v>Satisfied</v>
      </c>
      <c r="AA577" s="16" t="str">
        <f t="shared" si="89"/>
        <v>Cheap Value</v>
      </c>
      <c r="AB577" s="16" t="str" cm="1">
        <f t="array" ref="AB577">_xlfn.IFS(OR(C577="Zara", C577="Mango"), "Luxury Brand", OR(C577="Gap", C577="Forever21"), "Budget Brand", TRUE, "Mid-Market")</f>
        <v>Mid-Market</v>
      </c>
    </row>
    <row r="578" spans="1:28" x14ac:dyDescent="0.35">
      <c r="A578" t="s">
        <v>629</v>
      </c>
      <c r="B578" t="s">
        <v>13</v>
      </c>
      <c r="C578" t="s">
        <v>46</v>
      </c>
      <c r="D578" t="s">
        <v>32</v>
      </c>
      <c r="E578" t="s">
        <v>47</v>
      </c>
      <c r="F578" t="s">
        <v>33</v>
      </c>
      <c r="G578" s="4">
        <v>246.49</v>
      </c>
      <c r="H578">
        <v>0</v>
      </c>
      <c r="I578" s="3">
        <v>246.49</v>
      </c>
      <c r="J578" s="1">
        <v>45875</v>
      </c>
      <c r="K578">
        <v>20</v>
      </c>
      <c r="L578">
        <v>4.8</v>
      </c>
      <c r="M578">
        <f t="shared" ref="M578:M641" si="90">IF(L578="null", 3, L578)</f>
        <v>4.8</v>
      </c>
      <c r="N578" t="b">
        <v>0</v>
      </c>
      <c r="O578" t="s">
        <v>2229</v>
      </c>
      <c r="P578" t="str">
        <f t="shared" ref="P578:P641" si="91">IF(O578="null", "No Return", O578)</f>
        <v>No Return</v>
      </c>
      <c r="Q578" s="4">
        <f t="shared" ref="Q578:Q641" si="92">U578 * K578</f>
        <v>4929.8</v>
      </c>
      <c r="R578">
        <f t="shared" ref="R578:R641" si="93">YEAR(J578)</f>
        <v>2025</v>
      </c>
      <c r="S578" s="4" t="str">
        <f t="shared" ref="S578:S641" si="94">TEXT(J578, "mmmm")</f>
        <v>August</v>
      </c>
      <c r="T578" s="17">
        <f t="shared" ref="T578:T641" si="95">G578 * (H578 / 100)</f>
        <v>0</v>
      </c>
      <c r="U578" s="17">
        <f t="shared" ref="U578:U641" si="96">G578 * (1 - (H578 / 100))</f>
        <v>246.49</v>
      </c>
      <c r="V578" s="16">
        <f t="shared" ref="V578:V641" si="97">IF(N578=TRUE, 1, 0)</f>
        <v>0</v>
      </c>
      <c r="W578" s="16" t="str">
        <f t="shared" ref="W578:W641" si="98">IF(E578="null", "No Size", E578)</f>
        <v>XXL</v>
      </c>
      <c r="X578" s="16" t="str" cm="1">
        <f t="array" ref="X578">_xlfn.IFS(K578 &lt; 10, "Need to Restock", K578 &lt; 20, "Low Stock", K578 &lt; 30, "Stock OK", K578 &gt;= 30, "High Stock")</f>
        <v>Stock OK</v>
      </c>
      <c r="Y578" s="16" t="str" cm="1">
        <f t="array" ref="Y578">_xlfn.IFS(K578 &lt;= 15, "Fast Moving", K578 &lt;= 35, "Moderate Moving", K578 &gt; 35, "Slow Moving")</f>
        <v>Moderate Moving</v>
      </c>
      <c r="Z578" s="16" t="str" cm="1">
        <f t="array" ref="Z578">_xlfn.IFS(M578=5, "Highly Satisfied", M578&gt;=4, "Very Satisfied", M578&gt;=3, "Satisfied", M578&gt;=2, "Neutral", M578&lt;2, "Dissatisfied")</f>
        <v>Very Satisfied</v>
      </c>
      <c r="AA578" s="16" t="str">
        <f t="shared" ref="AA578:AA641" si="99">IF(I578 &gt;= 74.88, "High Value", "Cheap Value")</f>
        <v>High Value</v>
      </c>
      <c r="AB578" s="16" t="str" cm="1">
        <f t="array" ref="AB578">_xlfn.IFS(OR(C578="Zara", C578="Mango"), "Luxury Brand", OR(C578="Gap", C578="Forever21"), "Budget Brand", TRUE, "Mid-Market")</f>
        <v>Mid-Market</v>
      </c>
    </row>
    <row r="579" spans="1:28" x14ac:dyDescent="0.35">
      <c r="A579" t="s">
        <v>630</v>
      </c>
      <c r="B579" t="s">
        <v>25</v>
      </c>
      <c r="C579" t="s">
        <v>46</v>
      </c>
      <c r="D579" t="s">
        <v>32</v>
      </c>
      <c r="E579" t="s">
        <v>2229</v>
      </c>
      <c r="F579" t="s">
        <v>44</v>
      </c>
      <c r="G579" s="4">
        <v>52.41</v>
      </c>
      <c r="H579">
        <v>0</v>
      </c>
      <c r="I579" s="3">
        <v>52.41</v>
      </c>
      <c r="J579" s="1">
        <v>45875</v>
      </c>
      <c r="K579">
        <v>14</v>
      </c>
      <c r="L579" t="s">
        <v>2229</v>
      </c>
      <c r="M579">
        <f t="shared" si="90"/>
        <v>3</v>
      </c>
      <c r="N579" t="b">
        <v>0</v>
      </c>
      <c r="O579" t="s">
        <v>2229</v>
      </c>
      <c r="P579" t="str">
        <f t="shared" si="91"/>
        <v>No Return</v>
      </c>
      <c r="Q579" s="4">
        <f t="shared" si="92"/>
        <v>733.74</v>
      </c>
      <c r="R579">
        <f t="shared" si="93"/>
        <v>2025</v>
      </c>
      <c r="S579" s="4" t="str">
        <f t="shared" si="94"/>
        <v>August</v>
      </c>
      <c r="T579" s="17">
        <f t="shared" si="95"/>
        <v>0</v>
      </c>
      <c r="U579" s="17">
        <f t="shared" si="96"/>
        <v>52.41</v>
      </c>
      <c r="V579" s="16">
        <f t="shared" si="97"/>
        <v>0</v>
      </c>
      <c r="W579" s="16" t="str">
        <f t="shared" si="98"/>
        <v>No Size</v>
      </c>
      <c r="X579" s="16" t="str" cm="1">
        <f t="array" ref="X579">_xlfn.IFS(K579 &lt; 10, "Need to Restock", K579 &lt; 20, "Low Stock", K579 &lt; 30, "Stock OK", K579 &gt;= 30, "High Stock")</f>
        <v>Low Stock</v>
      </c>
      <c r="Y579" s="16" t="str" cm="1">
        <f t="array" ref="Y579">_xlfn.IFS(K579 &lt;= 15, "Fast Moving", K579 &lt;= 35, "Moderate Moving", K579 &gt; 35, "Slow Moving")</f>
        <v>Fast Moving</v>
      </c>
      <c r="Z579" s="16" t="str" cm="1">
        <f t="array" ref="Z579">_xlfn.IFS(M579=5, "Highly Satisfied", M579&gt;=4, "Very Satisfied", M579&gt;=3, "Satisfied", M579&gt;=2, "Neutral", M579&lt;2, "Dissatisfied")</f>
        <v>Satisfied</v>
      </c>
      <c r="AA579" s="16" t="str">
        <f t="shared" si="99"/>
        <v>Cheap Value</v>
      </c>
      <c r="AB579" s="16" t="str" cm="1">
        <f t="array" ref="AB579">_xlfn.IFS(OR(C579="Zara", C579="Mango"), "Luxury Brand", OR(C579="Gap", C579="Forever21"), "Budget Brand", TRUE, "Mid-Market")</f>
        <v>Mid-Market</v>
      </c>
    </row>
    <row r="580" spans="1:28" x14ac:dyDescent="0.35">
      <c r="A580" t="s">
        <v>631</v>
      </c>
      <c r="B580" t="s">
        <v>19</v>
      </c>
      <c r="C580" t="s">
        <v>14</v>
      </c>
      <c r="D580" t="s">
        <v>60</v>
      </c>
      <c r="E580" t="s">
        <v>56</v>
      </c>
      <c r="F580" t="s">
        <v>62</v>
      </c>
      <c r="G580" s="4">
        <v>33.770000000000003</v>
      </c>
      <c r="H580">
        <v>0</v>
      </c>
      <c r="I580" s="3">
        <v>33.770000000000003</v>
      </c>
      <c r="J580" s="1">
        <v>45875</v>
      </c>
      <c r="K580">
        <v>12</v>
      </c>
      <c r="L580">
        <v>3.8</v>
      </c>
      <c r="M580">
        <f t="shared" si="90"/>
        <v>3.8</v>
      </c>
      <c r="N580" t="b">
        <v>0</v>
      </c>
      <c r="O580" t="s">
        <v>2229</v>
      </c>
      <c r="P580" t="str">
        <f t="shared" si="91"/>
        <v>No Return</v>
      </c>
      <c r="Q580" s="4">
        <f t="shared" si="92"/>
        <v>405.24</v>
      </c>
      <c r="R580">
        <f t="shared" si="93"/>
        <v>2025</v>
      </c>
      <c r="S580" s="4" t="str">
        <f t="shared" si="94"/>
        <v>August</v>
      </c>
      <c r="T580" s="17">
        <f t="shared" si="95"/>
        <v>0</v>
      </c>
      <c r="U580" s="17">
        <f t="shared" si="96"/>
        <v>33.770000000000003</v>
      </c>
      <c r="V580" s="16">
        <f t="shared" si="97"/>
        <v>0</v>
      </c>
      <c r="W580" s="16" t="str">
        <f t="shared" si="98"/>
        <v>M</v>
      </c>
      <c r="X580" s="16" t="str" cm="1">
        <f t="array" ref="X580">_xlfn.IFS(K580 &lt; 10, "Need to Restock", K580 &lt; 20, "Low Stock", K580 &lt; 30, "Stock OK", K580 &gt;= 30, "High Stock")</f>
        <v>Low Stock</v>
      </c>
      <c r="Y580" s="16" t="str" cm="1">
        <f t="array" ref="Y580">_xlfn.IFS(K580 &lt;= 15, "Fast Moving", K580 &lt;= 35, "Moderate Moving", K580 &gt; 35, "Slow Moving")</f>
        <v>Fast Moving</v>
      </c>
      <c r="Z580" s="16" t="str" cm="1">
        <f t="array" ref="Z580">_xlfn.IFS(M580=5, "Highly Satisfied", M580&gt;=4, "Very Satisfied", M580&gt;=3, "Satisfied", M580&gt;=2, "Neutral", M580&lt;2, "Dissatisfied")</f>
        <v>Satisfied</v>
      </c>
      <c r="AA580" s="16" t="str">
        <f t="shared" si="99"/>
        <v>Cheap Value</v>
      </c>
      <c r="AB580" s="16" t="str" cm="1">
        <f t="array" ref="AB580">_xlfn.IFS(OR(C580="Zara", C580="Mango"), "Luxury Brand", OR(C580="Gap", C580="Forever21"), "Budget Brand", TRUE, "Mid-Market")</f>
        <v>Luxury Brand</v>
      </c>
    </row>
    <row r="581" spans="1:28" x14ac:dyDescent="0.35">
      <c r="A581" t="s">
        <v>632</v>
      </c>
      <c r="B581" t="s">
        <v>28</v>
      </c>
      <c r="C581" t="s">
        <v>46</v>
      </c>
      <c r="D581" t="s">
        <v>60</v>
      </c>
      <c r="E581" t="s">
        <v>56</v>
      </c>
      <c r="F581" t="s">
        <v>23</v>
      </c>
      <c r="G581" s="4">
        <v>96.7</v>
      </c>
      <c r="H581">
        <v>0</v>
      </c>
      <c r="I581" s="3">
        <v>96.7</v>
      </c>
      <c r="J581" s="1">
        <v>45875</v>
      </c>
      <c r="K581">
        <v>28</v>
      </c>
      <c r="L581">
        <v>3</v>
      </c>
      <c r="M581">
        <f t="shared" si="90"/>
        <v>3</v>
      </c>
      <c r="N581" t="b">
        <v>0</v>
      </c>
      <c r="O581" t="s">
        <v>2229</v>
      </c>
      <c r="P581" t="str">
        <f t="shared" si="91"/>
        <v>No Return</v>
      </c>
      <c r="Q581" s="4">
        <f t="shared" si="92"/>
        <v>2707.6</v>
      </c>
      <c r="R581">
        <f t="shared" si="93"/>
        <v>2025</v>
      </c>
      <c r="S581" s="4" t="str">
        <f t="shared" si="94"/>
        <v>August</v>
      </c>
      <c r="T581" s="17">
        <f t="shared" si="95"/>
        <v>0</v>
      </c>
      <c r="U581" s="17">
        <f t="shared" si="96"/>
        <v>96.7</v>
      </c>
      <c r="V581" s="16">
        <f t="shared" si="97"/>
        <v>0</v>
      </c>
      <c r="W581" s="16" t="str">
        <f t="shared" si="98"/>
        <v>M</v>
      </c>
      <c r="X581" s="16" t="str" cm="1">
        <f t="array" ref="X581">_xlfn.IFS(K581 &lt; 10, "Need to Restock", K581 &lt; 20, "Low Stock", K581 &lt; 30, "Stock OK", K581 &gt;= 30, "High Stock")</f>
        <v>Stock OK</v>
      </c>
      <c r="Y581" s="16" t="str" cm="1">
        <f t="array" ref="Y581">_xlfn.IFS(K581 &lt;= 15, "Fast Moving", K581 &lt;= 35, "Moderate Moving", K581 &gt; 35, "Slow Moving")</f>
        <v>Moderate Moving</v>
      </c>
      <c r="Z581" s="16" t="str" cm="1">
        <f t="array" ref="Z581">_xlfn.IFS(M581=5, "Highly Satisfied", M581&gt;=4, "Very Satisfied", M581&gt;=3, "Satisfied", M581&gt;=2, "Neutral", M581&lt;2, "Dissatisfied")</f>
        <v>Satisfied</v>
      </c>
      <c r="AA581" s="16" t="str">
        <f t="shared" si="99"/>
        <v>High Value</v>
      </c>
      <c r="AB581" s="16" t="str" cm="1">
        <f t="array" ref="AB581">_xlfn.IFS(OR(C581="Zara", C581="Mango"), "Luxury Brand", OR(C581="Gap", C581="Forever21"), "Budget Brand", TRUE, "Mid-Market")</f>
        <v>Mid-Market</v>
      </c>
    </row>
    <row r="582" spans="1:28" x14ac:dyDescent="0.35">
      <c r="A582" t="s">
        <v>633</v>
      </c>
      <c r="B582" t="s">
        <v>40</v>
      </c>
      <c r="C582" t="s">
        <v>46</v>
      </c>
      <c r="D582" t="s">
        <v>15</v>
      </c>
      <c r="E582" t="s">
        <v>56</v>
      </c>
      <c r="F582" t="s">
        <v>17</v>
      </c>
      <c r="G582" s="4">
        <v>95.81</v>
      </c>
      <c r="H582">
        <v>0</v>
      </c>
      <c r="I582" s="3">
        <v>95.81</v>
      </c>
      <c r="J582" s="1">
        <v>45786</v>
      </c>
      <c r="K582">
        <v>47</v>
      </c>
      <c r="L582">
        <v>4.9000000000000004</v>
      </c>
      <c r="M582">
        <f t="shared" si="90"/>
        <v>4.9000000000000004</v>
      </c>
      <c r="N582" t="b">
        <v>0</v>
      </c>
      <c r="O582" t="s">
        <v>2229</v>
      </c>
      <c r="P582" t="str">
        <f t="shared" si="91"/>
        <v>No Return</v>
      </c>
      <c r="Q582" s="4">
        <f t="shared" si="92"/>
        <v>4503.07</v>
      </c>
      <c r="R582">
        <f t="shared" si="93"/>
        <v>2025</v>
      </c>
      <c r="S582" s="4" t="str">
        <f t="shared" si="94"/>
        <v>May</v>
      </c>
      <c r="T582" s="17">
        <f t="shared" si="95"/>
        <v>0</v>
      </c>
      <c r="U582" s="17">
        <f t="shared" si="96"/>
        <v>95.81</v>
      </c>
      <c r="V582" s="16">
        <f t="shared" si="97"/>
        <v>0</v>
      </c>
      <c r="W582" s="16" t="str">
        <f t="shared" si="98"/>
        <v>M</v>
      </c>
      <c r="X582" s="16" t="str" cm="1">
        <f t="array" ref="X582">_xlfn.IFS(K582 &lt; 10, "Need to Restock", K582 &lt; 20, "Low Stock", K582 &lt; 30, "Stock OK", K582 &gt;= 30, "High Stock")</f>
        <v>High Stock</v>
      </c>
      <c r="Y582" s="16" t="str" cm="1">
        <f t="array" ref="Y582">_xlfn.IFS(K582 &lt;= 15, "Fast Moving", K582 &lt;= 35, "Moderate Moving", K582 &gt; 35, "Slow Moving")</f>
        <v>Slow Moving</v>
      </c>
      <c r="Z582" s="16" t="str" cm="1">
        <f t="array" ref="Z582">_xlfn.IFS(M582=5, "Highly Satisfied", M582&gt;=4, "Very Satisfied", M582&gt;=3, "Satisfied", M582&gt;=2, "Neutral", M582&lt;2, "Dissatisfied")</f>
        <v>Very Satisfied</v>
      </c>
      <c r="AA582" s="16" t="str">
        <f t="shared" si="99"/>
        <v>High Value</v>
      </c>
      <c r="AB582" s="16" t="str" cm="1">
        <f t="array" ref="AB582">_xlfn.IFS(OR(C582="Zara", C582="Mango"), "Luxury Brand", OR(C582="Gap", C582="Forever21"), "Budget Brand", TRUE, "Mid-Market")</f>
        <v>Mid-Market</v>
      </c>
    </row>
    <row r="583" spans="1:28" x14ac:dyDescent="0.35">
      <c r="A583" t="s">
        <v>634</v>
      </c>
      <c r="B583" t="s">
        <v>19</v>
      </c>
      <c r="C583" t="s">
        <v>59</v>
      </c>
      <c r="D583" t="s">
        <v>32</v>
      </c>
      <c r="E583" t="s">
        <v>56</v>
      </c>
      <c r="F583" t="s">
        <v>68</v>
      </c>
      <c r="G583" s="4">
        <v>41.58</v>
      </c>
      <c r="H583">
        <v>0</v>
      </c>
      <c r="I583" s="3">
        <v>41.58</v>
      </c>
      <c r="J583" s="1">
        <v>45875</v>
      </c>
      <c r="K583">
        <v>3</v>
      </c>
      <c r="L583">
        <v>1.6</v>
      </c>
      <c r="M583">
        <f t="shared" si="90"/>
        <v>1.6</v>
      </c>
      <c r="N583" t="b">
        <v>0</v>
      </c>
      <c r="O583" t="s">
        <v>2229</v>
      </c>
      <c r="P583" t="str">
        <f t="shared" si="91"/>
        <v>No Return</v>
      </c>
      <c r="Q583" s="4">
        <f t="shared" si="92"/>
        <v>124.74</v>
      </c>
      <c r="R583">
        <f t="shared" si="93"/>
        <v>2025</v>
      </c>
      <c r="S583" s="4" t="str">
        <f t="shared" si="94"/>
        <v>August</v>
      </c>
      <c r="T583" s="17">
        <f t="shared" si="95"/>
        <v>0</v>
      </c>
      <c r="U583" s="17">
        <f t="shared" si="96"/>
        <v>41.58</v>
      </c>
      <c r="V583" s="16">
        <f t="shared" si="97"/>
        <v>0</v>
      </c>
      <c r="W583" s="16" t="str">
        <f t="shared" si="98"/>
        <v>M</v>
      </c>
      <c r="X583" s="16" t="str" cm="1">
        <f t="array" ref="X583">_xlfn.IFS(K583 &lt; 10, "Need to Restock", K583 &lt; 20, "Low Stock", K583 &lt; 30, "Stock OK", K583 &gt;= 30, "High Stock")</f>
        <v>Need to Restock</v>
      </c>
      <c r="Y583" s="16" t="str" cm="1">
        <f t="array" ref="Y583">_xlfn.IFS(K583 &lt;= 15, "Fast Moving", K583 &lt;= 35, "Moderate Moving", K583 &gt; 35, "Slow Moving")</f>
        <v>Fast Moving</v>
      </c>
      <c r="Z583" s="16" t="str" cm="1">
        <f t="array" ref="Z583">_xlfn.IFS(M583=5, "Highly Satisfied", M583&gt;=4, "Very Satisfied", M583&gt;=3, "Satisfied", M583&gt;=2, "Neutral", M583&lt;2, "Dissatisfied")</f>
        <v>Dissatisfied</v>
      </c>
      <c r="AA583" s="16" t="str">
        <f t="shared" si="99"/>
        <v>Cheap Value</v>
      </c>
      <c r="AB583" s="16" t="str" cm="1">
        <f t="array" ref="AB583">_xlfn.IFS(OR(C583="Zara", C583="Mango"), "Luxury Brand", OR(C583="Gap", C583="Forever21"), "Budget Brand", TRUE, "Mid-Market")</f>
        <v>Budget Brand</v>
      </c>
    </row>
    <row r="584" spans="1:28" x14ac:dyDescent="0.35">
      <c r="A584" t="s">
        <v>635</v>
      </c>
      <c r="B584" t="s">
        <v>19</v>
      </c>
      <c r="C584" t="s">
        <v>20</v>
      </c>
      <c r="D584" t="s">
        <v>60</v>
      </c>
      <c r="E584" t="s">
        <v>16</v>
      </c>
      <c r="F584" t="s">
        <v>38</v>
      </c>
      <c r="G584" s="4">
        <v>46.67</v>
      </c>
      <c r="H584">
        <v>6.6</v>
      </c>
      <c r="I584" s="3">
        <v>43.59</v>
      </c>
      <c r="J584" s="1">
        <v>45875</v>
      </c>
      <c r="K584">
        <v>35</v>
      </c>
      <c r="L584">
        <v>1.3</v>
      </c>
      <c r="M584">
        <f t="shared" si="90"/>
        <v>1.3</v>
      </c>
      <c r="N584" t="b">
        <v>1</v>
      </c>
      <c r="O584" t="s">
        <v>81</v>
      </c>
      <c r="P584" t="str">
        <f t="shared" si="91"/>
        <v>Quality Issue</v>
      </c>
      <c r="Q584" s="4">
        <f t="shared" si="92"/>
        <v>1525.6423</v>
      </c>
      <c r="R584">
        <f t="shared" si="93"/>
        <v>2025</v>
      </c>
      <c r="S584" s="4" t="str">
        <f t="shared" si="94"/>
        <v>August</v>
      </c>
      <c r="T584" s="17">
        <f t="shared" si="95"/>
        <v>3.0802200000000002</v>
      </c>
      <c r="U584" s="17">
        <f t="shared" si="96"/>
        <v>43.589779999999998</v>
      </c>
      <c r="V584" s="16">
        <f t="shared" si="97"/>
        <v>1</v>
      </c>
      <c r="W584" s="16" t="str">
        <f t="shared" si="98"/>
        <v>XL</v>
      </c>
      <c r="X584" s="16" t="str" cm="1">
        <f t="array" ref="X584">_xlfn.IFS(K584 &lt; 10, "Need to Restock", K584 &lt; 20, "Low Stock", K584 &lt; 30, "Stock OK", K584 &gt;= 30, "High Stock")</f>
        <v>High Stock</v>
      </c>
      <c r="Y584" s="16" t="str" cm="1">
        <f t="array" ref="Y584">_xlfn.IFS(K584 &lt;= 15, "Fast Moving", K584 &lt;= 35, "Moderate Moving", K584 &gt; 35, "Slow Moving")</f>
        <v>Moderate Moving</v>
      </c>
      <c r="Z584" s="16" t="str" cm="1">
        <f t="array" ref="Z584">_xlfn.IFS(M584=5, "Highly Satisfied", M584&gt;=4, "Very Satisfied", M584&gt;=3, "Satisfied", M584&gt;=2, "Neutral", M584&lt;2, "Dissatisfied")</f>
        <v>Dissatisfied</v>
      </c>
      <c r="AA584" s="16" t="str">
        <f t="shared" si="99"/>
        <v>Cheap Value</v>
      </c>
      <c r="AB584" s="16" t="str" cm="1">
        <f t="array" ref="AB584">_xlfn.IFS(OR(C584="Zara", C584="Mango"), "Luxury Brand", OR(C584="Gap", C584="Forever21"), "Budget Brand", TRUE, "Mid-Market")</f>
        <v>Mid-Market</v>
      </c>
    </row>
    <row r="585" spans="1:28" x14ac:dyDescent="0.35">
      <c r="A585" t="s">
        <v>636</v>
      </c>
      <c r="B585" t="s">
        <v>36</v>
      </c>
      <c r="C585" t="s">
        <v>14</v>
      </c>
      <c r="D585" t="s">
        <v>21</v>
      </c>
      <c r="E585" t="s">
        <v>22</v>
      </c>
      <c r="F585" t="s">
        <v>54</v>
      </c>
      <c r="G585" s="4">
        <v>25.98</v>
      </c>
      <c r="H585">
        <v>59.4</v>
      </c>
      <c r="I585" s="3">
        <v>10.55</v>
      </c>
      <c r="J585" s="1">
        <v>45875</v>
      </c>
      <c r="K585">
        <v>40</v>
      </c>
      <c r="L585" t="s">
        <v>2229</v>
      </c>
      <c r="M585">
        <f t="shared" si="90"/>
        <v>3</v>
      </c>
      <c r="N585" t="b">
        <v>0</v>
      </c>
      <c r="O585" t="s">
        <v>2229</v>
      </c>
      <c r="P585" t="str">
        <f t="shared" si="91"/>
        <v>No Return</v>
      </c>
      <c r="Q585" s="4">
        <f t="shared" si="92"/>
        <v>421.91520000000003</v>
      </c>
      <c r="R585">
        <f t="shared" si="93"/>
        <v>2025</v>
      </c>
      <c r="S585" s="4" t="str">
        <f t="shared" si="94"/>
        <v>August</v>
      </c>
      <c r="T585" s="17">
        <f t="shared" si="95"/>
        <v>15.432119999999999</v>
      </c>
      <c r="U585" s="17">
        <f t="shared" si="96"/>
        <v>10.547880000000001</v>
      </c>
      <c r="V585" s="16">
        <f t="shared" si="97"/>
        <v>0</v>
      </c>
      <c r="W585" s="16" t="str">
        <f t="shared" si="98"/>
        <v>L</v>
      </c>
      <c r="X585" s="16" t="str" cm="1">
        <f t="array" ref="X585">_xlfn.IFS(K585 &lt; 10, "Need to Restock", K585 &lt; 20, "Low Stock", K585 &lt; 30, "Stock OK", K585 &gt;= 30, "High Stock")</f>
        <v>High Stock</v>
      </c>
      <c r="Y585" s="16" t="str" cm="1">
        <f t="array" ref="Y585">_xlfn.IFS(K585 &lt;= 15, "Fast Moving", K585 &lt;= 35, "Moderate Moving", K585 &gt; 35, "Slow Moving")</f>
        <v>Slow Moving</v>
      </c>
      <c r="Z585" s="16" t="str" cm="1">
        <f t="array" ref="Z585">_xlfn.IFS(M585=5, "Highly Satisfied", M585&gt;=4, "Very Satisfied", M585&gt;=3, "Satisfied", M585&gt;=2, "Neutral", M585&lt;2, "Dissatisfied")</f>
        <v>Satisfied</v>
      </c>
      <c r="AA585" s="16" t="str">
        <f t="shared" si="99"/>
        <v>Cheap Value</v>
      </c>
      <c r="AB585" s="16" t="str" cm="1">
        <f t="array" ref="AB585">_xlfn.IFS(OR(C585="Zara", C585="Mango"), "Luxury Brand", OR(C585="Gap", C585="Forever21"), "Budget Brand", TRUE, "Mid-Market")</f>
        <v>Luxury Brand</v>
      </c>
    </row>
    <row r="586" spans="1:28" x14ac:dyDescent="0.35">
      <c r="A586" t="s">
        <v>637</v>
      </c>
      <c r="B586" t="s">
        <v>13</v>
      </c>
      <c r="C586" t="s">
        <v>20</v>
      </c>
      <c r="D586" t="s">
        <v>60</v>
      </c>
      <c r="E586" t="s">
        <v>22</v>
      </c>
      <c r="F586" t="s">
        <v>54</v>
      </c>
      <c r="G586" s="4">
        <v>204.82</v>
      </c>
      <c r="H586">
        <v>14</v>
      </c>
      <c r="I586" s="3">
        <v>176.15</v>
      </c>
      <c r="J586" s="1">
        <v>45875</v>
      </c>
      <c r="K586">
        <v>27</v>
      </c>
      <c r="L586">
        <v>3.8</v>
      </c>
      <c r="M586">
        <f t="shared" si="90"/>
        <v>3.8</v>
      </c>
      <c r="N586" t="b">
        <v>0</v>
      </c>
      <c r="O586" t="s">
        <v>2229</v>
      </c>
      <c r="P586" t="str">
        <f t="shared" si="91"/>
        <v>No Return</v>
      </c>
      <c r="Q586" s="4">
        <f t="shared" si="92"/>
        <v>4755.9204</v>
      </c>
      <c r="R586">
        <f t="shared" si="93"/>
        <v>2025</v>
      </c>
      <c r="S586" s="4" t="str">
        <f t="shared" si="94"/>
        <v>August</v>
      </c>
      <c r="T586" s="17">
        <f t="shared" si="95"/>
        <v>28.674800000000001</v>
      </c>
      <c r="U586" s="17">
        <f t="shared" si="96"/>
        <v>176.14519999999999</v>
      </c>
      <c r="V586" s="16">
        <f t="shared" si="97"/>
        <v>0</v>
      </c>
      <c r="W586" s="16" t="str">
        <f t="shared" si="98"/>
        <v>L</v>
      </c>
      <c r="X586" s="16" t="str" cm="1">
        <f t="array" ref="X586">_xlfn.IFS(K586 &lt; 10, "Need to Restock", K586 &lt; 20, "Low Stock", K586 &lt; 30, "Stock OK", K586 &gt;= 30, "High Stock")</f>
        <v>Stock OK</v>
      </c>
      <c r="Y586" s="16" t="str" cm="1">
        <f t="array" ref="Y586">_xlfn.IFS(K586 &lt;= 15, "Fast Moving", K586 &lt;= 35, "Moderate Moving", K586 &gt; 35, "Slow Moving")</f>
        <v>Moderate Moving</v>
      </c>
      <c r="Z586" s="16" t="str" cm="1">
        <f t="array" ref="Z586">_xlfn.IFS(M586=5, "Highly Satisfied", M586&gt;=4, "Very Satisfied", M586&gt;=3, "Satisfied", M586&gt;=2, "Neutral", M586&lt;2, "Dissatisfied")</f>
        <v>Satisfied</v>
      </c>
      <c r="AA586" s="16" t="str">
        <f t="shared" si="99"/>
        <v>High Value</v>
      </c>
      <c r="AB586" s="16" t="str" cm="1">
        <f t="array" ref="AB586">_xlfn.IFS(OR(C586="Zara", C586="Mango"), "Luxury Brand", OR(C586="Gap", C586="Forever21"), "Budget Brand", TRUE, "Mid-Market")</f>
        <v>Mid-Market</v>
      </c>
    </row>
    <row r="587" spans="1:28" x14ac:dyDescent="0.35">
      <c r="A587" t="s">
        <v>638</v>
      </c>
      <c r="B587" t="s">
        <v>19</v>
      </c>
      <c r="C587" t="s">
        <v>14</v>
      </c>
      <c r="D587" t="s">
        <v>21</v>
      </c>
      <c r="E587" t="s">
        <v>47</v>
      </c>
      <c r="F587" t="s">
        <v>23</v>
      </c>
      <c r="G587" s="4">
        <v>43.43</v>
      </c>
      <c r="H587">
        <v>47.1</v>
      </c>
      <c r="I587" s="3">
        <v>22.97</v>
      </c>
      <c r="J587" s="1">
        <v>45875</v>
      </c>
      <c r="K587">
        <v>44</v>
      </c>
      <c r="L587">
        <v>4.7</v>
      </c>
      <c r="M587">
        <f t="shared" si="90"/>
        <v>4.7</v>
      </c>
      <c r="N587" t="b">
        <v>0</v>
      </c>
      <c r="O587" t="s">
        <v>2229</v>
      </c>
      <c r="P587" t="str">
        <f t="shared" si="91"/>
        <v>No Return</v>
      </c>
      <c r="Q587" s="4">
        <f t="shared" si="92"/>
        <v>1010.8766799999999</v>
      </c>
      <c r="R587">
        <f t="shared" si="93"/>
        <v>2025</v>
      </c>
      <c r="S587" s="4" t="str">
        <f t="shared" si="94"/>
        <v>August</v>
      </c>
      <c r="T587" s="17">
        <f t="shared" si="95"/>
        <v>20.45553</v>
      </c>
      <c r="U587" s="17">
        <f t="shared" si="96"/>
        <v>22.974469999999997</v>
      </c>
      <c r="V587" s="16">
        <f t="shared" si="97"/>
        <v>0</v>
      </c>
      <c r="W587" s="16" t="str">
        <f t="shared" si="98"/>
        <v>XXL</v>
      </c>
      <c r="X587" s="16" t="str" cm="1">
        <f t="array" ref="X587">_xlfn.IFS(K587 &lt; 10, "Need to Restock", K587 &lt; 20, "Low Stock", K587 &lt; 30, "Stock OK", K587 &gt;= 30, "High Stock")</f>
        <v>High Stock</v>
      </c>
      <c r="Y587" s="16" t="str" cm="1">
        <f t="array" ref="Y587">_xlfn.IFS(K587 &lt;= 15, "Fast Moving", K587 &lt;= 35, "Moderate Moving", K587 &gt; 35, "Slow Moving")</f>
        <v>Slow Moving</v>
      </c>
      <c r="Z587" s="16" t="str" cm="1">
        <f t="array" ref="Z587">_xlfn.IFS(M587=5, "Highly Satisfied", M587&gt;=4, "Very Satisfied", M587&gt;=3, "Satisfied", M587&gt;=2, "Neutral", M587&lt;2, "Dissatisfied")</f>
        <v>Very Satisfied</v>
      </c>
      <c r="AA587" s="16" t="str">
        <f t="shared" si="99"/>
        <v>Cheap Value</v>
      </c>
      <c r="AB587" s="16" t="str" cm="1">
        <f t="array" ref="AB587">_xlfn.IFS(OR(C587="Zara", C587="Mango"), "Luxury Brand", OR(C587="Gap", C587="Forever21"), "Budget Brand", TRUE, "Mid-Market")</f>
        <v>Luxury Brand</v>
      </c>
    </row>
    <row r="588" spans="1:28" x14ac:dyDescent="0.35">
      <c r="A588" t="s">
        <v>639</v>
      </c>
      <c r="B588" t="s">
        <v>25</v>
      </c>
      <c r="C588" t="s">
        <v>46</v>
      </c>
      <c r="D588" t="s">
        <v>60</v>
      </c>
      <c r="E588" t="s">
        <v>2229</v>
      </c>
      <c r="F588" t="s">
        <v>42</v>
      </c>
      <c r="G588" s="4">
        <v>40.5</v>
      </c>
      <c r="H588">
        <v>40.5</v>
      </c>
      <c r="I588" s="3">
        <v>24.1</v>
      </c>
      <c r="J588" s="1">
        <v>45875</v>
      </c>
      <c r="K588">
        <v>25</v>
      </c>
      <c r="L588">
        <v>2.9</v>
      </c>
      <c r="M588">
        <f t="shared" si="90"/>
        <v>2.9</v>
      </c>
      <c r="N588" t="b">
        <v>0</v>
      </c>
      <c r="O588" t="s">
        <v>2229</v>
      </c>
      <c r="P588" t="str">
        <f t="shared" si="91"/>
        <v>No Return</v>
      </c>
      <c r="Q588" s="4">
        <f t="shared" si="92"/>
        <v>602.4375</v>
      </c>
      <c r="R588">
        <f t="shared" si="93"/>
        <v>2025</v>
      </c>
      <c r="S588" s="4" t="str">
        <f t="shared" si="94"/>
        <v>August</v>
      </c>
      <c r="T588" s="17">
        <f t="shared" si="95"/>
        <v>16.4025</v>
      </c>
      <c r="U588" s="17">
        <f t="shared" si="96"/>
        <v>24.0975</v>
      </c>
      <c r="V588" s="16">
        <f t="shared" si="97"/>
        <v>0</v>
      </c>
      <c r="W588" s="16" t="str">
        <f t="shared" si="98"/>
        <v>No Size</v>
      </c>
      <c r="X588" s="16" t="str" cm="1">
        <f t="array" ref="X588">_xlfn.IFS(K588 &lt; 10, "Need to Restock", K588 &lt; 20, "Low Stock", K588 &lt; 30, "Stock OK", K588 &gt;= 30, "High Stock")</f>
        <v>Stock OK</v>
      </c>
      <c r="Y588" s="16" t="str" cm="1">
        <f t="array" ref="Y588">_xlfn.IFS(K588 &lt;= 15, "Fast Moving", K588 &lt;= 35, "Moderate Moving", K588 &gt; 35, "Slow Moving")</f>
        <v>Moderate Moving</v>
      </c>
      <c r="Z588" s="16" t="str" cm="1">
        <f t="array" ref="Z588">_xlfn.IFS(M588=5, "Highly Satisfied", M588&gt;=4, "Very Satisfied", M588&gt;=3, "Satisfied", M588&gt;=2, "Neutral", M588&lt;2, "Dissatisfied")</f>
        <v>Neutral</v>
      </c>
      <c r="AA588" s="16" t="str">
        <f t="shared" si="99"/>
        <v>Cheap Value</v>
      </c>
      <c r="AB588" s="16" t="str" cm="1">
        <f t="array" ref="AB588">_xlfn.IFS(OR(C588="Zara", C588="Mango"), "Luxury Brand", OR(C588="Gap", C588="Forever21"), "Budget Brand", TRUE, "Mid-Market")</f>
        <v>Mid-Market</v>
      </c>
    </row>
    <row r="589" spans="1:28" x14ac:dyDescent="0.35">
      <c r="A589" t="s">
        <v>640</v>
      </c>
      <c r="B589" t="s">
        <v>36</v>
      </c>
      <c r="C589" t="s">
        <v>73</v>
      </c>
      <c r="D589" t="s">
        <v>21</v>
      </c>
      <c r="E589" t="s">
        <v>56</v>
      </c>
      <c r="F589" t="s">
        <v>17</v>
      </c>
      <c r="G589" s="4">
        <v>73.59</v>
      </c>
      <c r="H589">
        <v>16.600000000000001</v>
      </c>
      <c r="I589" s="3">
        <v>61.37</v>
      </c>
      <c r="J589" s="1">
        <v>45875</v>
      </c>
      <c r="K589">
        <v>34</v>
      </c>
      <c r="L589">
        <v>4</v>
      </c>
      <c r="M589">
        <f t="shared" si="90"/>
        <v>4</v>
      </c>
      <c r="N589" t="b">
        <v>0</v>
      </c>
      <c r="O589" t="s">
        <v>2229</v>
      </c>
      <c r="P589" t="str">
        <f t="shared" si="91"/>
        <v>No Return</v>
      </c>
      <c r="Q589" s="4">
        <f t="shared" si="92"/>
        <v>2086.7180400000002</v>
      </c>
      <c r="R589">
        <f t="shared" si="93"/>
        <v>2025</v>
      </c>
      <c r="S589" s="4" t="str">
        <f t="shared" si="94"/>
        <v>August</v>
      </c>
      <c r="T589" s="17">
        <f t="shared" si="95"/>
        <v>12.215940000000002</v>
      </c>
      <c r="U589" s="17">
        <f t="shared" si="96"/>
        <v>61.37406</v>
      </c>
      <c r="V589" s="16">
        <f t="shared" si="97"/>
        <v>0</v>
      </c>
      <c r="W589" s="16" t="str">
        <f t="shared" si="98"/>
        <v>M</v>
      </c>
      <c r="X589" s="16" t="str" cm="1">
        <f t="array" ref="X589">_xlfn.IFS(K589 &lt; 10, "Need to Restock", K589 &lt; 20, "Low Stock", K589 &lt; 30, "Stock OK", K589 &gt;= 30, "High Stock")</f>
        <v>High Stock</v>
      </c>
      <c r="Y589" s="16" t="str" cm="1">
        <f t="array" ref="Y589">_xlfn.IFS(K589 &lt;= 15, "Fast Moving", K589 &lt;= 35, "Moderate Moving", K589 &gt; 35, "Slow Moving")</f>
        <v>Moderate Moving</v>
      </c>
      <c r="Z589" s="16" t="str" cm="1">
        <f t="array" ref="Z589">_xlfn.IFS(M589=5, "Highly Satisfied", M589&gt;=4, "Very Satisfied", M589&gt;=3, "Satisfied", M589&gt;=2, "Neutral", M589&lt;2, "Dissatisfied")</f>
        <v>Very Satisfied</v>
      </c>
      <c r="AA589" s="16" t="str">
        <f t="shared" si="99"/>
        <v>Cheap Value</v>
      </c>
      <c r="AB589" s="16" t="str" cm="1">
        <f t="array" ref="AB589">_xlfn.IFS(OR(C589="Zara", C589="Mango"), "Luxury Brand", OR(C589="Gap", C589="Forever21"), "Budget Brand", TRUE, "Mid-Market")</f>
        <v>Budget Brand</v>
      </c>
    </row>
    <row r="590" spans="1:28" x14ac:dyDescent="0.35">
      <c r="A590" t="s">
        <v>641</v>
      </c>
      <c r="B590" t="s">
        <v>25</v>
      </c>
      <c r="C590" t="s">
        <v>51</v>
      </c>
      <c r="D590" t="s">
        <v>60</v>
      </c>
      <c r="E590" t="s">
        <v>2229</v>
      </c>
      <c r="F590" t="s">
        <v>62</v>
      </c>
      <c r="G590" s="4">
        <v>17.670000000000002</v>
      </c>
      <c r="H590">
        <v>0</v>
      </c>
      <c r="I590" s="3">
        <v>17.670000000000002</v>
      </c>
      <c r="J590" s="1">
        <v>45875</v>
      </c>
      <c r="K590">
        <v>29</v>
      </c>
      <c r="L590">
        <v>4.3</v>
      </c>
      <c r="M590">
        <f t="shared" si="90"/>
        <v>4.3</v>
      </c>
      <c r="N590" t="b">
        <v>0</v>
      </c>
      <c r="O590" t="s">
        <v>2229</v>
      </c>
      <c r="P590" t="str">
        <f t="shared" si="91"/>
        <v>No Return</v>
      </c>
      <c r="Q590" s="4">
        <f t="shared" si="92"/>
        <v>512.43000000000006</v>
      </c>
      <c r="R590">
        <f t="shared" si="93"/>
        <v>2025</v>
      </c>
      <c r="S590" s="4" t="str">
        <f t="shared" si="94"/>
        <v>August</v>
      </c>
      <c r="T590" s="17">
        <f t="shared" si="95"/>
        <v>0</v>
      </c>
      <c r="U590" s="17">
        <f t="shared" si="96"/>
        <v>17.670000000000002</v>
      </c>
      <c r="V590" s="16">
        <f t="shared" si="97"/>
        <v>0</v>
      </c>
      <c r="W590" s="16" t="str">
        <f t="shared" si="98"/>
        <v>No Size</v>
      </c>
      <c r="X590" s="16" t="str" cm="1">
        <f t="array" ref="X590">_xlfn.IFS(K590 &lt; 10, "Need to Restock", K590 &lt; 20, "Low Stock", K590 &lt; 30, "Stock OK", K590 &gt;= 30, "High Stock")</f>
        <v>Stock OK</v>
      </c>
      <c r="Y590" s="16" t="str" cm="1">
        <f t="array" ref="Y590">_xlfn.IFS(K590 &lt;= 15, "Fast Moving", K590 &lt;= 35, "Moderate Moving", K590 &gt; 35, "Slow Moving")</f>
        <v>Moderate Moving</v>
      </c>
      <c r="Z590" s="16" t="str" cm="1">
        <f t="array" ref="Z590">_xlfn.IFS(M590=5, "Highly Satisfied", M590&gt;=4, "Very Satisfied", M590&gt;=3, "Satisfied", M590&gt;=2, "Neutral", M590&lt;2, "Dissatisfied")</f>
        <v>Very Satisfied</v>
      </c>
      <c r="AA590" s="16" t="str">
        <f t="shared" si="99"/>
        <v>Cheap Value</v>
      </c>
      <c r="AB590" s="16" t="str" cm="1">
        <f t="array" ref="AB590">_xlfn.IFS(OR(C590="Zara", C590="Mango"), "Luxury Brand", OR(C590="Gap", C590="Forever21"), "Budget Brand", TRUE, "Mid-Market")</f>
        <v>Mid-Market</v>
      </c>
    </row>
    <row r="591" spans="1:28" x14ac:dyDescent="0.35">
      <c r="A591" t="s">
        <v>642</v>
      </c>
      <c r="B591" t="s">
        <v>40</v>
      </c>
      <c r="C591" t="s">
        <v>59</v>
      </c>
      <c r="D591" t="s">
        <v>21</v>
      </c>
      <c r="E591" t="s">
        <v>37</v>
      </c>
      <c r="F591" t="s">
        <v>44</v>
      </c>
      <c r="G591" s="4">
        <v>70.010000000000005</v>
      </c>
      <c r="H591">
        <v>28</v>
      </c>
      <c r="I591" s="3">
        <v>50.41</v>
      </c>
      <c r="J591" s="1">
        <v>45875</v>
      </c>
      <c r="K591">
        <v>23</v>
      </c>
      <c r="L591" t="s">
        <v>2229</v>
      </c>
      <c r="M591">
        <f t="shared" si="90"/>
        <v>3</v>
      </c>
      <c r="N591" t="b">
        <v>0</v>
      </c>
      <c r="O591" t="s">
        <v>2229</v>
      </c>
      <c r="P591" t="str">
        <f t="shared" si="91"/>
        <v>No Return</v>
      </c>
      <c r="Q591" s="4">
        <f t="shared" si="92"/>
        <v>1159.3656000000001</v>
      </c>
      <c r="R591">
        <f t="shared" si="93"/>
        <v>2025</v>
      </c>
      <c r="S591" s="4" t="str">
        <f t="shared" si="94"/>
        <v>August</v>
      </c>
      <c r="T591" s="17">
        <f t="shared" si="95"/>
        <v>19.602800000000002</v>
      </c>
      <c r="U591" s="17">
        <f t="shared" si="96"/>
        <v>50.407200000000003</v>
      </c>
      <c r="V591" s="16">
        <f t="shared" si="97"/>
        <v>0</v>
      </c>
      <c r="W591" s="16" t="str">
        <f t="shared" si="98"/>
        <v>S</v>
      </c>
      <c r="X591" s="16" t="str" cm="1">
        <f t="array" ref="X591">_xlfn.IFS(K591 &lt; 10, "Need to Restock", K591 &lt; 20, "Low Stock", K591 &lt; 30, "Stock OK", K591 &gt;= 30, "High Stock")</f>
        <v>Stock OK</v>
      </c>
      <c r="Y591" s="16" t="str" cm="1">
        <f t="array" ref="Y591">_xlfn.IFS(K591 &lt;= 15, "Fast Moving", K591 &lt;= 35, "Moderate Moving", K591 &gt; 35, "Slow Moving")</f>
        <v>Moderate Moving</v>
      </c>
      <c r="Z591" s="16" t="str" cm="1">
        <f t="array" ref="Z591">_xlfn.IFS(M591=5, "Highly Satisfied", M591&gt;=4, "Very Satisfied", M591&gt;=3, "Satisfied", M591&gt;=2, "Neutral", M591&lt;2, "Dissatisfied")</f>
        <v>Satisfied</v>
      </c>
      <c r="AA591" s="16" t="str">
        <f t="shared" si="99"/>
        <v>Cheap Value</v>
      </c>
      <c r="AB591" s="16" t="str" cm="1">
        <f t="array" ref="AB591">_xlfn.IFS(OR(C591="Zara", C591="Mango"), "Luxury Brand", OR(C591="Gap", C591="Forever21"), "Budget Brand", TRUE, "Mid-Market")</f>
        <v>Budget Brand</v>
      </c>
    </row>
    <row r="592" spans="1:28" x14ac:dyDescent="0.35">
      <c r="A592" t="s">
        <v>643</v>
      </c>
      <c r="B592" t="s">
        <v>28</v>
      </c>
      <c r="C592" t="s">
        <v>41</v>
      </c>
      <c r="D592" t="s">
        <v>32</v>
      </c>
      <c r="E592" t="s">
        <v>53</v>
      </c>
      <c r="F592" t="s">
        <v>17</v>
      </c>
      <c r="G592" s="4">
        <v>79.319999999999993</v>
      </c>
      <c r="H592">
        <v>33.700000000000003</v>
      </c>
      <c r="I592" s="3">
        <v>52.59</v>
      </c>
      <c r="J592" s="1">
        <v>45875</v>
      </c>
      <c r="K592">
        <v>38</v>
      </c>
      <c r="L592">
        <v>3</v>
      </c>
      <c r="M592">
        <f t="shared" si="90"/>
        <v>3</v>
      </c>
      <c r="N592" t="b">
        <v>1</v>
      </c>
      <c r="O592" t="s">
        <v>71</v>
      </c>
      <c r="P592" t="str">
        <f t="shared" si="91"/>
        <v>Size Issue</v>
      </c>
      <c r="Q592" s="4">
        <f t="shared" si="92"/>
        <v>1998.3880799999999</v>
      </c>
      <c r="R592">
        <f t="shared" si="93"/>
        <v>2025</v>
      </c>
      <c r="S592" s="4" t="str">
        <f t="shared" si="94"/>
        <v>August</v>
      </c>
      <c r="T592" s="17">
        <f t="shared" si="95"/>
        <v>26.730840000000001</v>
      </c>
      <c r="U592" s="17">
        <f t="shared" si="96"/>
        <v>52.58916</v>
      </c>
      <c r="V592" s="16">
        <f t="shared" si="97"/>
        <v>1</v>
      </c>
      <c r="W592" s="16" t="str">
        <f t="shared" si="98"/>
        <v>XS</v>
      </c>
      <c r="X592" s="16" t="str" cm="1">
        <f t="array" ref="X592">_xlfn.IFS(K592 &lt; 10, "Need to Restock", K592 &lt; 20, "Low Stock", K592 &lt; 30, "Stock OK", K592 &gt;= 30, "High Stock")</f>
        <v>High Stock</v>
      </c>
      <c r="Y592" s="16" t="str" cm="1">
        <f t="array" ref="Y592">_xlfn.IFS(K592 &lt;= 15, "Fast Moving", K592 &lt;= 35, "Moderate Moving", K592 &gt; 35, "Slow Moving")</f>
        <v>Slow Moving</v>
      </c>
      <c r="Z592" s="16" t="str" cm="1">
        <f t="array" ref="Z592">_xlfn.IFS(M592=5, "Highly Satisfied", M592&gt;=4, "Very Satisfied", M592&gt;=3, "Satisfied", M592&gt;=2, "Neutral", M592&lt;2, "Dissatisfied")</f>
        <v>Satisfied</v>
      </c>
      <c r="AA592" s="16" t="str">
        <f t="shared" si="99"/>
        <v>Cheap Value</v>
      </c>
      <c r="AB592" s="16" t="str" cm="1">
        <f t="array" ref="AB592">_xlfn.IFS(OR(C592="Zara", C592="Mango"), "Luxury Brand", OR(C592="Gap", C592="Forever21"), "Budget Brand", TRUE, "Mid-Market")</f>
        <v>Luxury Brand</v>
      </c>
    </row>
    <row r="593" spans="1:28" x14ac:dyDescent="0.35">
      <c r="A593" t="s">
        <v>644</v>
      </c>
      <c r="B593" t="s">
        <v>25</v>
      </c>
      <c r="C593" t="s">
        <v>14</v>
      </c>
      <c r="D593" t="s">
        <v>60</v>
      </c>
      <c r="E593" t="s">
        <v>2229</v>
      </c>
      <c r="F593" t="s">
        <v>54</v>
      </c>
      <c r="G593" s="4">
        <v>45.24</v>
      </c>
      <c r="H593">
        <v>0</v>
      </c>
      <c r="I593" s="3">
        <v>45.24</v>
      </c>
      <c r="J593" s="1">
        <v>45875</v>
      </c>
      <c r="K593">
        <v>20</v>
      </c>
      <c r="L593">
        <v>3</v>
      </c>
      <c r="M593">
        <f t="shared" si="90"/>
        <v>3</v>
      </c>
      <c r="N593" t="b">
        <v>1</v>
      </c>
      <c r="O593" t="s">
        <v>81</v>
      </c>
      <c r="P593" t="str">
        <f t="shared" si="91"/>
        <v>Quality Issue</v>
      </c>
      <c r="Q593" s="4">
        <f t="shared" si="92"/>
        <v>904.80000000000007</v>
      </c>
      <c r="R593">
        <f t="shared" si="93"/>
        <v>2025</v>
      </c>
      <c r="S593" s="4" t="str">
        <f t="shared" si="94"/>
        <v>August</v>
      </c>
      <c r="T593" s="17">
        <f t="shared" si="95"/>
        <v>0</v>
      </c>
      <c r="U593" s="17">
        <f t="shared" si="96"/>
        <v>45.24</v>
      </c>
      <c r="V593" s="16">
        <f t="shared" si="97"/>
        <v>1</v>
      </c>
      <c r="W593" s="16" t="str">
        <f t="shared" si="98"/>
        <v>No Size</v>
      </c>
      <c r="X593" s="16" t="str" cm="1">
        <f t="array" ref="X593">_xlfn.IFS(K593 &lt; 10, "Need to Restock", K593 &lt; 20, "Low Stock", K593 &lt; 30, "Stock OK", K593 &gt;= 30, "High Stock")</f>
        <v>Stock OK</v>
      </c>
      <c r="Y593" s="16" t="str" cm="1">
        <f t="array" ref="Y593">_xlfn.IFS(K593 &lt;= 15, "Fast Moving", K593 &lt;= 35, "Moderate Moving", K593 &gt; 35, "Slow Moving")</f>
        <v>Moderate Moving</v>
      </c>
      <c r="Z593" s="16" t="str" cm="1">
        <f t="array" ref="Z593">_xlfn.IFS(M593=5, "Highly Satisfied", M593&gt;=4, "Very Satisfied", M593&gt;=3, "Satisfied", M593&gt;=2, "Neutral", M593&lt;2, "Dissatisfied")</f>
        <v>Satisfied</v>
      </c>
      <c r="AA593" s="16" t="str">
        <f t="shared" si="99"/>
        <v>Cheap Value</v>
      </c>
      <c r="AB593" s="16" t="str" cm="1">
        <f t="array" ref="AB593">_xlfn.IFS(OR(C593="Zara", C593="Mango"), "Luxury Brand", OR(C593="Gap", C593="Forever21"), "Budget Brand", TRUE, "Mid-Market")</f>
        <v>Luxury Brand</v>
      </c>
    </row>
    <row r="594" spans="1:28" x14ac:dyDescent="0.35">
      <c r="A594" t="s">
        <v>645</v>
      </c>
      <c r="B594" t="s">
        <v>19</v>
      </c>
      <c r="C594" t="s">
        <v>46</v>
      </c>
      <c r="D594" t="s">
        <v>60</v>
      </c>
      <c r="E594" t="s">
        <v>47</v>
      </c>
      <c r="F594" t="s">
        <v>17</v>
      </c>
      <c r="G594" s="4">
        <v>63.51</v>
      </c>
      <c r="H594">
        <v>13.6</v>
      </c>
      <c r="I594" s="3">
        <v>54.87</v>
      </c>
      <c r="J594" s="1">
        <v>45875</v>
      </c>
      <c r="K594">
        <v>19</v>
      </c>
      <c r="L594" t="s">
        <v>2229</v>
      </c>
      <c r="M594">
        <f t="shared" si="90"/>
        <v>3</v>
      </c>
      <c r="N594" t="b">
        <v>0</v>
      </c>
      <c r="O594" t="s">
        <v>2229</v>
      </c>
      <c r="P594" t="str">
        <f t="shared" si="91"/>
        <v>No Return</v>
      </c>
      <c r="Q594" s="4">
        <f t="shared" si="92"/>
        <v>1042.58016</v>
      </c>
      <c r="R594">
        <f t="shared" si="93"/>
        <v>2025</v>
      </c>
      <c r="S594" s="4" t="str">
        <f t="shared" si="94"/>
        <v>August</v>
      </c>
      <c r="T594" s="17">
        <f t="shared" si="95"/>
        <v>8.637360000000001</v>
      </c>
      <c r="U594" s="17">
        <f t="shared" si="96"/>
        <v>54.872639999999997</v>
      </c>
      <c r="V594" s="16">
        <f t="shared" si="97"/>
        <v>0</v>
      </c>
      <c r="W594" s="16" t="str">
        <f t="shared" si="98"/>
        <v>XXL</v>
      </c>
      <c r="X594" s="16" t="str" cm="1">
        <f t="array" ref="X594">_xlfn.IFS(K594 &lt; 10, "Need to Restock", K594 &lt; 20, "Low Stock", K594 &lt; 30, "Stock OK", K594 &gt;= 30, "High Stock")</f>
        <v>Low Stock</v>
      </c>
      <c r="Y594" s="16" t="str" cm="1">
        <f t="array" ref="Y594">_xlfn.IFS(K594 &lt;= 15, "Fast Moving", K594 &lt;= 35, "Moderate Moving", K594 &gt; 35, "Slow Moving")</f>
        <v>Moderate Moving</v>
      </c>
      <c r="Z594" s="16" t="str" cm="1">
        <f t="array" ref="Z594">_xlfn.IFS(M594=5, "Highly Satisfied", M594&gt;=4, "Very Satisfied", M594&gt;=3, "Satisfied", M594&gt;=2, "Neutral", M594&lt;2, "Dissatisfied")</f>
        <v>Satisfied</v>
      </c>
      <c r="AA594" s="16" t="str">
        <f t="shared" si="99"/>
        <v>Cheap Value</v>
      </c>
      <c r="AB594" s="16" t="str" cm="1">
        <f t="array" ref="AB594">_xlfn.IFS(OR(C594="Zara", C594="Mango"), "Luxury Brand", OR(C594="Gap", C594="Forever21"), "Budget Brand", TRUE, "Mid-Market")</f>
        <v>Mid-Market</v>
      </c>
    </row>
    <row r="595" spans="1:28" x14ac:dyDescent="0.35">
      <c r="A595" t="s">
        <v>646</v>
      </c>
      <c r="B595" t="s">
        <v>36</v>
      </c>
      <c r="C595" t="s">
        <v>51</v>
      </c>
      <c r="D595" t="s">
        <v>21</v>
      </c>
      <c r="E595" t="s">
        <v>47</v>
      </c>
      <c r="F595" t="s">
        <v>33</v>
      </c>
      <c r="G595" s="4">
        <v>55.23</v>
      </c>
      <c r="H595">
        <v>33.6</v>
      </c>
      <c r="I595" s="3">
        <v>36.67</v>
      </c>
      <c r="J595" s="1">
        <v>45875</v>
      </c>
      <c r="K595">
        <v>9</v>
      </c>
      <c r="L595" t="s">
        <v>2229</v>
      </c>
      <c r="M595">
        <f t="shared" si="90"/>
        <v>3</v>
      </c>
      <c r="N595" t="b">
        <v>0</v>
      </c>
      <c r="O595" t="s">
        <v>2229</v>
      </c>
      <c r="P595" t="str">
        <f t="shared" si="91"/>
        <v>No Return</v>
      </c>
      <c r="Q595" s="4">
        <f t="shared" si="92"/>
        <v>330.0544799999999</v>
      </c>
      <c r="R595">
        <f t="shared" si="93"/>
        <v>2025</v>
      </c>
      <c r="S595" s="4" t="str">
        <f t="shared" si="94"/>
        <v>August</v>
      </c>
      <c r="T595" s="17">
        <f t="shared" si="95"/>
        <v>18.557279999999999</v>
      </c>
      <c r="U595" s="17">
        <f t="shared" si="96"/>
        <v>36.672719999999991</v>
      </c>
      <c r="V595" s="16">
        <f t="shared" si="97"/>
        <v>0</v>
      </c>
      <c r="W595" s="16" t="str">
        <f t="shared" si="98"/>
        <v>XXL</v>
      </c>
      <c r="X595" s="16" t="str" cm="1">
        <f t="array" ref="X595">_xlfn.IFS(K595 &lt; 10, "Need to Restock", K595 &lt; 20, "Low Stock", K595 &lt; 30, "Stock OK", K595 &gt;= 30, "High Stock")</f>
        <v>Need to Restock</v>
      </c>
      <c r="Y595" s="16" t="str" cm="1">
        <f t="array" ref="Y595">_xlfn.IFS(K595 &lt;= 15, "Fast Moving", K595 &lt;= 35, "Moderate Moving", K595 &gt; 35, "Slow Moving")</f>
        <v>Fast Moving</v>
      </c>
      <c r="Z595" s="16" t="str" cm="1">
        <f t="array" ref="Z595">_xlfn.IFS(M595=5, "Highly Satisfied", M595&gt;=4, "Very Satisfied", M595&gt;=3, "Satisfied", M595&gt;=2, "Neutral", M595&lt;2, "Dissatisfied")</f>
        <v>Satisfied</v>
      </c>
      <c r="AA595" s="16" t="str">
        <f t="shared" si="99"/>
        <v>Cheap Value</v>
      </c>
      <c r="AB595" s="16" t="str" cm="1">
        <f t="array" ref="AB595">_xlfn.IFS(OR(C595="Zara", C595="Mango"), "Luxury Brand", OR(C595="Gap", C595="Forever21"), "Budget Brand", TRUE, "Mid-Market")</f>
        <v>Mid-Market</v>
      </c>
    </row>
    <row r="596" spans="1:28" x14ac:dyDescent="0.35">
      <c r="A596" t="s">
        <v>647</v>
      </c>
      <c r="B596" t="s">
        <v>40</v>
      </c>
      <c r="C596" t="s">
        <v>30</v>
      </c>
      <c r="D596" t="s">
        <v>32</v>
      </c>
      <c r="E596" t="s">
        <v>56</v>
      </c>
      <c r="F596" t="s">
        <v>62</v>
      </c>
      <c r="G596" s="4">
        <v>137.59</v>
      </c>
      <c r="H596">
        <v>0</v>
      </c>
      <c r="I596" s="3">
        <v>137.59</v>
      </c>
      <c r="J596" s="1">
        <v>45875</v>
      </c>
      <c r="K596">
        <v>18</v>
      </c>
      <c r="L596" t="s">
        <v>2229</v>
      </c>
      <c r="M596">
        <f t="shared" si="90"/>
        <v>3</v>
      </c>
      <c r="N596" t="b">
        <v>0</v>
      </c>
      <c r="O596" t="s">
        <v>2229</v>
      </c>
      <c r="P596" t="str">
        <f t="shared" si="91"/>
        <v>No Return</v>
      </c>
      <c r="Q596" s="4">
        <f t="shared" si="92"/>
        <v>2476.62</v>
      </c>
      <c r="R596">
        <f t="shared" si="93"/>
        <v>2025</v>
      </c>
      <c r="S596" s="4" t="str">
        <f t="shared" si="94"/>
        <v>August</v>
      </c>
      <c r="T596" s="17">
        <f t="shared" si="95"/>
        <v>0</v>
      </c>
      <c r="U596" s="17">
        <f t="shared" si="96"/>
        <v>137.59</v>
      </c>
      <c r="V596" s="16">
        <f t="shared" si="97"/>
        <v>0</v>
      </c>
      <c r="W596" s="16" t="str">
        <f t="shared" si="98"/>
        <v>M</v>
      </c>
      <c r="X596" s="16" t="str" cm="1">
        <f t="array" ref="X596">_xlfn.IFS(K596 &lt; 10, "Need to Restock", K596 &lt; 20, "Low Stock", K596 &lt; 30, "Stock OK", K596 &gt;= 30, "High Stock")</f>
        <v>Low Stock</v>
      </c>
      <c r="Y596" s="16" t="str" cm="1">
        <f t="array" ref="Y596">_xlfn.IFS(K596 &lt;= 15, "Fast Moving", K596 &lt;= 35, "Moderate Moving", K596 &gt; 35, "Slow Moving")</f>
        <v>Moderate Moving</v>
      </c>
      <c r="Z596" s="16" t="str" cm="1">
        <f t="array" ref="Z596">_xlfn.IFS(M596=5, "Highly Satisfied", M596&gt;=4, "Very Satisfied", M596&gt;=3, "Satisfied", M596&gt;=2, "Neutral", M596&lt;2, "Dissatisfied")</f>
        <v>Satisfied</v>
      </c>
      <c r="AA596" s="16" t="str">
        <f t="shared" si="99"/>
        <v>High Value</v>
      </c>
      <c r="AB596" s="16" t="str" cm="1">
        <f t="array" ref="AB596">_xlfn.IFS(OR(C596="Zara", C596="Mango"), "Luxury Brand", OR(C596="Gap", C596="Forever21"), "Budget Brand", TRUE, "Mid-Market")</f>
        <v>Mid-Market</v>
      </c>
    </row>
    <row r="597" spans="1:28" x14ac:dyDescent="0.35">
      <c r="A597" t="s">
        <v>648</v>
      </c>
      <c r="B597" t="s">
        <v>28</v>
      </c>
      <c r="C597" t="s">
        <v>46</v>
      </c>
      <c r="D597" t="s">
        <v>32</v>
      </c>
      <c r="E597" t="s">
        <v>2229</v>
      </c>
      <c r="F597" t="s">
        <v>33</v>
      </c>
      <c r="G597" s="4">
        <v>65.8</v>
      </c>
      <c r="H597">
        <v>0</v>
      </c>
      <c r="I597" s="3">
        <v>65.8</v>
      </c>
      <c r="J597" s="1">
        <v>45875</v>
      </c>
      <c r="K597">
        <v>46</v>
      </c>
      <c r="L597">
        <v>3.2</v>
      </c>
      <c r="M597">
        <f t="shared" si="90"/>
        <v>3.2</v>
      </c>
      <c r="N597" t="b">
        <v>0</v>
      </c>
      <c r="O597" t="s">
        <v>2229</v>
      </c>
      <c r="P597" t="str">
        <f t="shared" si="91"/>
        <v>No Return</v>
      </c>
      <c r="Q597" s="4">
        <f t="shared" si="92"/>
        <v>3026.7999999999997</v>
      </c>
      <c r="R597">
        <f t="shared" si="93"/>
        <v>2025</v>
      </c>
      <c r="S597" s="4" t="str">
        <f t="shared" si="94"/>
        <v>August</v>
      </c>
      <c r="T597" s="17">
        <f t="shared" si="95"/>
        <v>0</v>
      </c>
      <c r="U597" s="17">
        <f t="shared" si="96"/>
        <v>65.8</v>
      </c>
      <c r="V597" s="16">
        <f t="shared" si="97"/>
        <v>0</v>
      </c>
      <c r="W597" s="16" t="str">
        <f t="shared" si="98"/>
        <v>No Size</v>
      </c>
      <c r="X597" s="16" t="str" cm="1">
        <f t="array" ref="X597">_xlfn.IFS(K597 &lt; 10, "Need to Restock", K597 &lt; 20, "Low Stock", K597 &lt; 30, "Stock OK", K597 &gt;= 30, "High Stock")</f>
        <v>High Stock</v>
      </c>
      <c r="Y597" s="16" t="str" cm="1">
        <f t="array" ref="Y597">_xlfn.IFS(K597 &lt;= 15, "Fast Moving", K597 &lt;= 35, "Moderate Moving", K597 &gt; 35, "Slow Moving")</f>
        <v>Slow Moving</v>
      </c>
      <c r="Z597" s="16" t="str" cm="1">
        <f t="array" ref="Z597">_xlfn.IFS(M597=5, "Highly Satisfied", M597&gt;=4, "Very Satisfied", M597&gt;=3, "Satisfied", M597&gt;=2, "Neutral", M597&lt;2, "Dissatisfied")</f>
        <v>Satisfied</v>
      </c>
      <c r="AA597" s="16" t="str">
        <f t="shared" si="99"/>
        <v>Cheap Value</v>
      </c>
      <c r="AB597" s="16" t="str" cm="1">
        <f t="array" ref="AB597">_xlfn.IFS(OR(C597="Zara", C597="Mango"), "Luxury Brand", OR(C597="Gap", C597="Forever21"), "Budget Brand", TRUE, "Mid-Market")</f>
        <v>Mid-Market</v>
      </c>
    </row>
    <row r="598" spans="1:28" x14ac:dyDescent="0.35">
      <c r="A598" t="s">
        <v>649</v>
      </c>
      <c r="B598" t="s">
        <v>28</v>
      </c>
      <c r="C598" t="s">
        <v>20</v>
      </c>
      <c r="D598" t="s">
        <v>21</v>
      </c>
      <c r="E598" t="s">
        <v>16</v>
      </c>
      <c r="F598" t="s">
        <v>42</v>
      </c>
      <c r="G598" s="4">
        <v>88.42</v>
      </c>
      <c r="H598">
        <v>0</v>
      </c>
      <c r="I598" s="3">
        <v>88.42</v>
      </c>
      <c r="J598" s="1">
        <v>45875</v>
      </c>
      <c r="K598">
        <v>44</v>
      </c>
      <c r="L598">
        <v>3.4</v>
      </c>
      <c r="M598">
        <f t="shared" si="90"/>
        <v>3.4</v>
      </c>
      <c r="N598" t="b">
        <v>1</v>
      </c>
      <c r="O598" t="s">
        <v>76</v>
      </c>
      <c r="P598" t="str">
        <f t="shared" si="91"/>
        <v>Damaged</v>
      </c>
      <c r="Q598" s="4">
        <f t="shared" si="92"/>
        <v>3890.48</v>
      </c>
      <c r="R598">
        <f t="shared" si="93"/>
        <v>2025</v>
      </c>
      <c r="S598" s="4" t="str">
        <f t="shared" si="94"/>
        <v>August</v>
      </c>
      <c r="T598" s="17">
        <f t="shared" si="95"/>
        <v>0</v>
      </c>
      <c r="U598" s="17">
        <f t="shared" si="96"/>
        <v>88.42</v>
      </c>
      <c r="V598" s="16">
        <f t="shared" si="97"/>
        <v>1</v>
      </c>
      <c r="W598" s="16" t="str">
        <f t="shared" si="98"/>
        <v>XL</v>
      </c>
      <c r="X598" s="16" t="str" cm="1">
        <f t="array" ref="X598">_xlfn.IFS(K598 &lt; 10, "Need to Restock", K598 &lt; 20, "Low Stock", K598 &lt; 30, "Stock OK", K598 &gt;= 30, "High Stock")</f>
        <v>High Stock</v>
      </c>
      <c r="Y598" s="16" t="str" cm="1">
        <f t="array" ref="Y598">_xlfn.IFS(K598 &lt;= 15, "Fast Moving", K598 &lt;= 35, "Moderate Moving", K598 &gt; 35, "Slow Moving")</f>
        <v>Slow Moving</v>
      </c>
      <c r="Z598" s="16" t="str" cm="1">
        <f t="array" ref="Z598">_xlfn.IFS(M598=5, "Highly Satisfied", M598&gt;=4, "Very Satisfied", M598&gt;=3, "Satisfied", M598&gt;=2, "Neutral", M598&lt;2, "Dissatisfied")</f>
        <v>Satisfied</v>
      </c>
      <c r="AA598" s="16" t="str">
        <f t="shared" si="99"/>
        <v>High Value</v>
      </c>
      <c r="AB598" s="16" t="str" cm="1">
        <f t="array" ref="AB598">_xlfn.IFS(OR(C598="Zara", C598="Mango"), "Luxury Brand", OR(C598="Gap", C598="Forever21"), "Budget Brand", TRUE, "Mid-Market")</f>
        <v>Mid-Market</v>
      </c>
    </row>
    <row r="599" spans="1:28" x14ac:dyDescent="0.35">
      <c r="A599" t="s">
        <v>650</v>
      </c>
      <c r="B599" t="s">
        <v>40</v>
      </c>
      <c r="C599" t="s">
        <v>41</v>
      </c>
      <c r="D599" t="s">
        <v>32</v>
      </c>
      <c r="E599" t="s">
        <v>56</v>
      </c>
      <c r="F599" t="s">
        <v>17</v>
      </c>
      <c r="G599" s="4">
        <v>75.540000000000006</v>
      </c>
      <c r="H599">
        <v>0</v>
      </c>
      <c r="I599" s="3">
        <v>75.540000000000006</v>
      </c>
      <c r="J599" s="1">
        <v>45875</v>
      </c>
      <c r="K599">
        <v>6</v>
      </c>
      <c r="L599">
        <v>4.5999999999999996</v>
      </c>
      <c r="M599">
        <f t="shared" si="90"/>
        <v>4.5999999999999996</v>
      </c>
      <c r="N599" t="b">
        <v>0</v>
      </c>
      <c r="O599" t="s">
        <v>2229</v>
      </c>
      <c r="P599" t="str">
        <f t="shared" si="91"/>
        <v>No Return</v>
      </c>
      <c r="Q599" s="4">
        <f t="shared" si="92"/>
        <v>453.24</v>
      </c>
      <c r="R599">
        <f t="shared" si="93"/>
        <v>2025</v>
      </c>
      <c r="S599" s="4" t="str">
        <f t="shared" si="94"/>
        <v>August</v>
      </c>
      <c r="T599" s="17">
        <f t="shared" si="95"/>
        <v>0</v>
      </c>
      <c r="U599" s="17">
        <f t="shared" si="96"/>
        <v>75.540000000000006</v>
      </c>
      <c r="V599" s="16">
        <f t="shared" si="97"/>
        <v>0</v>
      </c>
      <c r="W599" s="16" t="str">
        <f t="shared" si="98"/>
        <v>M</v>
      </c>
      <c r="X599" s="16" t="str" cm="1">
        <f t="array" ref="X599">_xlfn.IFS(K599 &lt; 10, "Need to Restock", K599 &lt; 20, "Low Stock", K599 &lt; 30, "Stock OK", K599 &gt;= 30, "High Stock")</f>
        <v>Need to Restock</v>
      </c>
      <c r="Y599" s="16" t="str" cm="1">
        <f t="array" ref="Y599">_xlfn.IFS(K599 &lt;= 15, "Fast Moving", K599 &lt;= 35, "Moderate Moving", K599 &gt; 35, "Slow Moving")</f>
        <v>Fast Moving</v>
      </c>
      <c r="Z599" s="16" t="str" cm="1">
        <f t="array" ref="Z599">_xlfn.IFS(M599=5, "Highly Satisfied", M599&gt;=4, "Very Satisfied", M599&gt;=3, "Satisfied", M599&gt;=2, "Neutral", M599&lt;2, "Dissatisfied")</f>
        <v>Very Satisfied</v>
      </c>
      <c r="AA599" s="16" t="str">
        <f t="shared" si="99"/>
        <v>High Value</v>
      </c>
      <c r="AB599" s="16" t="str" cm="1">
        <f t="array" ref="AB599">_xlfn.IFS(OR(C599="Zara", C599="Mango"), "Luxury Brand", OR(C599="Gap", C599="Forever21"), "Budget Brand", TRUE, "Mid-Market")</f>
        <v>Luxury Brand</v>
      </c>
    </row>
    <row r="600" spans="1:28" x14ac:dyDescent="0.35">
      <c r="A600" t="s">
        <v>651</v>
      </c>
      <c r="B600" t="s">
        <v>28</v>
      </c>
      <c r="C600" t="s">
        <v>46</v>
      </c>
      <c r="D600" t="s">
        <v>15</v>
      </c>
      <c r="E600" t="s">
        <v>22</v>
      </c>
      <c r="F600" t="s">
        <v>33</v>
      </c>
      <c r="G600" s="4">
        <v>185.13</v>
      </c>
      <c r="H600">
        <v>0</v>
      </c>
      <c r="I600" s="3">
        <v>185.13</v>
      </c>
      <c r="J600" s="1">
        <v>45786</v>
      </c>
      <c r="K600">
        <v>49</v>
      </c>
      <c r="L600">
        <v>4.9000000000000004</v>
      </c>
      <c r="M600">
        <f t="shared" si="90"/>
        <v>4.9000000000000004</v>
      </c>
      <c r="N600" t="b">
        <v>0</v>
      </c>
      <c r="O600" t="s">
        <v>2229</v>
      </c>
      <c r="P600" t="str">
        <f t="shared" si="91"/>
        <v>No Return</v>
      </c>
      <c r="Q600" s="4">
        <f t="shared" si="92"/>
        <v>9071.369999999999</v>
      </c>
      <c r="R600">
        <f t="shared" si="93"/>
        <v>2025</v>
      </c>
      <c r="S600" s="4" t="str">
        <f t="shared" si="94"/>
        <v>May</v>
      </c>
      <c r="T600" s="17">
        <f t="shared" si="95"/>
        <v>0</v>
      </c>
      <c r="U600" s="17">
        <f t="shared" si="96"/>
        <v>185.13</v>
      </c>
      <c r="V600" s="16">
        <f t="shared" si="97"/>
        <v>0</v>
      </c>
      <c r="W600" s="16" t="str">
        <f t="shared" si="98"/>
        <v>L</v>
      </c>
      <c r="X600" s="16" t="str" cm="1">
        <f t="array" ref="X600">_xlfn.IFS(K600 &lt; 10, "Need to Restock", K600 &lt; 20, "Low Stock", K600 &lt; 30, "Stock OK", K600 &gt;= 30, "High Stock")</f>
        <v>High Stock</v>
      </c>
      <c r="Y600" s="16" t="str" cm="1">
        <f t="array" ref="Y600">_xlfn.IFS(K600 &lt;= 15, "Fast Moving", K600 &lt;= 35, "Moderate Moving", K600 &gt; 35, "Slow Moving")</f>
        <v>Slow Moving</v>
      </c>
      <c r="Z600" s="16" t="str" cm="1">
        <f t="array" ref="Z600">_xlfn.IFS(M600=5, "Highly Satisfied", M600&gt;=4, "Very Satisfied", M600&gt;=3, "Satisfied", M600&gt;=2, "Neutral", M600&lt;2, "Dissatisfied")</f>
        <v>Very Satisfied</v>
      </c>
      <c r="AA600" s="16" t="str">
        <f t="shared" si="99"/>
        <v>High Value</v>
      </c>
      <c r="AB600" s="16" t="str" cm="1">
        <f t="array" ref="AB600">_xlfn.IFS(OR(C600="Zara", C600="Mango"), "Luxury Brand", OR(C600="Gap", C600="Forever21"), "Budget Brand", TRUE, "Mid-Market")</f>
        <v>Mid-Market</v>
      </c>
    </row>
    <row r="601" spans="1:28" x14ac:dyDescent="0.35">
      <c r="A601" t="s">
        <v>652</v>
      </c>
      <c r="B601" t="s">
        <v>13</v>
      </c>
      <c r="C601" t="s">
        <v>41</v>
      </c>
      <c r="D601" t="s">
        <v>32</v>
      </c>
      <c r="E601" t="s">
        <v>22</v>
      </c>
      <c r="F601" t="s">
        <v>26</v>
      </c>
      <c r="G601" s="4">
        <v>132.58000000000001</v>
      </c>
      <c r="H601">
        <v>0</v>
      </c>
      <c r="I601" s="3">
        <v>132.58000000000001</v>
      </c>
      <c r="J601" s="1">
        <v>45875</v>
      </c>
      <c r="K601">
        <v>45</v>
      </c>
      <c r="L601">
        <v>1.6</v>
      </c>
      <c r="M601">
        <f t="shared" si="90"/>
        <v>1.6</v>
      </c>
      <c r="N601" t="b">
        <v>0</v>
      </c>
      <c r="O601" t="s">
        <v>2229</v>
      </c>
      <c r="P601" t="str">
        <f t="shared" si="91"/>
        <v>No Return</v>
      </c>
      <c r="Q601" s="4">
        <f t="shared" si="92"/>
        <v>5966.1</v>
      </c>
      <c r="R601">
        <f t="shared" si="93"/>
        <v>2025</v>
      </c>
      <c r="S601" s="4" t="str">
        <f t="shared" si="94"/>
        <v>August</v>
      </c>
      <c r="T601" s="17">
        <f t="shared" si="95"/>
        <v>0</v>
      </c>
      <c r="U601" s="17">
        <f t="shared" si="96"/>
        <v>132.58000000000001</v>
      </c>
      <c r="V601" s="16">
        <f t="shared" si="97"/>
        <v>0</v>
      </c>
      <c r="W601" s="16" t="str">
        <f t="shared" si="98"/>
        <v>L</v>
      </c>
      <c r="X601" s="16" t="str" cm="1">
        <f t="array" ref="X601">_xlfn.IFS(K601 &lt; 10, "Need to Restock", K601 &lt; 20, "Low Stock", K601 &lt; 30, "Stock OK", K601 &gt;= 30, "High Stock")</f>
        <v>High Stock</v>
      </c>
      <c r="Y601" s="16" t="str" cm="1">
        <f t="array" ref="Y601">_xlfn.IFS(K601 &lt;= 15, "Fast Moving", K601 &lt;= 35, "Moderate Moving", K601 &gt; 35, "Slow Moving")</f>
        <v>Slow Moving</v>
      </c>
      <c r="Z601" s="16" t="str" cm="1">
        <f t="array" ref="Z601">_xlfn.IFS(M601=5, "Highly Satisfied", M601&gt;=4, "Very Satisfied", M601&gt;=3, "Satisfied", M601&gt;=2, "Neutral", M601&lt;2, "Dissatisfied")</f>
        <v>Dissatisfied</v>
      </c>
      <c r="AA601" s="16" t="str">
        <f t="shared" si="99"/>
        <v>High Value</v>
      </c>
      <c r="AB601" s="16" t="str" cm="1">
        <f t="array" ref="AB601">_xlfn.IFS(OR(C601="Zara", C601="Mango"), "Luxury Brand", OR(C601="Gap", C601="Forever21"), "Budget Brand", TRUE, "Mid-Market")</f>
        <v>Luxury Brand</v>
      </c>
    </row>
    <row r="602" spans="1:28" x14ac:dyDescent="0.35">
      <c r="A602" t="s">
        <v>653</v>
      </c>
      <c r="B602" t="s">
        <v>36</v>
      </c>
      <c r="C602" t="s">
        <v>14</v>
      </c>
      <c r="D602" t="s">
        <v>32</v>
      </c>
      <c r="E602" t="s">
        <v>56</v>
      </c>
      <c r="F602" t="s">
        <v>33</v>
      </c>
      <c r="G602" s="4">
        <v>93.38</v>
      </c>
      <c r="H602">
        <v>0</v>
      </c>
      <c r="I602" s="3">
        <v>93.38</v>
      </c>
      <c r="J602" s="1">
        <v>45875</v>
      </c>
      <c r="K602">
        <v>7</v>
      </c>
      <c r="L602">
        <v>3.5</v>
      </c>
      <c r="M602">
        <f t="shared" si="90"/>
        <v>3.5</v>
      </c>
      <c r="N602" t="b">
        <v>0</v>
      </c>
      <c r="O602" t="s">
        <v>2229</v>
      </c>
      <c r="P602" t="str">
        <f t="shared" si="91"/>
        <v>No Return</v>
      </c>
      <c r="Q602" s="4">
        <f t="shared" si="92"/>
        <v>653.66</v>
      </c>
      <c r="R602">
        <f t="shared" si="93"/>
        <v>2025</v>
      </c>
      <c r="S602" s="4" t="str">
        <f t="shared" si="94"/>
        <v>August</v>
      </c>
      <c r="T602" s="17">
        <f t="shared" si="95"/>
        <v>0</v>
      </c>
      <c r="U602" s="17">
        <f t="shared" si="96"/>
        <v>93.38</v>
      </c>
      <c r="V602" s="16">
        <f t="shared" si="97"/>
        <v>0</v>
      </c>
      <c r="W602" s="16" t="str">
        <f t="shared" si="98"/>
        <v>M</v>
      </c>
      <c r="X602" s="16" t="str" cm="1">
        <f t="array" ref="X602">_xlfn.IFS(K602 &lt; 10, "Need to Restock", K602 &lt; 20, "Low Stock", K602 &lt; 30, "Stock OK", K602 &gt;= 30, "High Stock")</f>
        <v>Need to Restock</v>
      </c>
      <c r="Y602" s="16" t="str" cm="1">
        <f t="array" ref="Y602">_xlfn.IFS(K602 &lt;= 15, "Fast Moving", K602 &lt;= 35, "Moderate Moving", K602 &gt; 35, "Slow Moving")</f>
        <v>Fast Moving</v>
      </c>
      <c r="Z602" s="16" t="str" cm="1">
        <f t="array" ref="Z602">_xlfn.IFS(M602=5, "Highly Satisfied", M602&gt;=4, "Very Satisfied", M602&gt;=3, "Satisfied", M602&gt;=2, "Neutral", M602&lt;2, "Dissatisfied")</f>
        <v>Satisfied</v>
      </c>
      <c r="AA602" s="16" t="str">
        <f t="shared" si="99"/>
        <v>High Value</v>
      </c>
      <c r="AB602" s="16" t="str" cm="1">
        <f t="array" ref="AB602">_xlfn.IFS(OR(C602="Zara", C602="Mango"), "Luxury Brand", OR(C602="Gap", C602="Forever21"), "Budget Brand", TRUE, "Mid-Market")</f>
        <v>Luxury Brand</v>
      </c>
    </row>
    <row r="603" spans="1:28" x14ac:dyDescent="0.35">
      <c r="A603" t="s">
        <v>654</v>
      </c>
      <c r="B603" t="s">
        <v>25</v>
      </c>
      <c r="C603" t="s">
        <v>51</v>
      </c>
      <c r="D603" t="s">
        <v>32</v>
      </c>
      <c r="E603" t="s">
        <v>2229</v>
      </c>
      <c r="F603" t="s">
        <v>26</v>
      </c>
      <c r="G603" s="4">
        <v>47.28</v>
      </c>
      <c r="H603">
        <v>0</v>
      </c>
      <c r="I603" s="3">
        <v>47.28</v>
      </c>
      <c r="J603" s="1">
        <v>45875</v>
      </c>
      <c r="K603">
        <v>38</v>
      </c>
      <c r="L603">
        <v>4.2</v>
      </c>
      <c r="M603">
        <f t="shared" si="90"/>
        <v>4.2</v>
      </c>
      <c r="N603" t="b">
        <v>0</v>
      </c>
      <c r="O603" t="s">
        <v>2229</v>
      </c>
      <c r="P603" t="str">
        <f t="shared" si="91"/>
        <v>No Return</v>
      </c>
      <c r="Q603" s="4">
        <f t="shared" si="92"/>
        <v>1796.64</v>
      </c>
      <c r="R603">
        <f t="shared" si="93"/>
        <v>2025</v>
      </c>
      <c r="S603" s="4" t="str">
        <f t="shared" si="94"/>
        <v>August</v>
      </c>
      <c r="T603" s="17">
        <f t="shared" si="95"/>
        <v>0</v>
      </c>
      <c r="U603" s="17">
        <f t="shared" si="96"/>
        <v>47.28</v>
      </c>
      <c r="V603" s="16">
        <f t="shared" si="97"/>
        <v>0</v>
      </c>
      <c r="W603" s="16" t="str">
        <f t="shared" si="98"/>
        <v>No Size</v>
      </c>
      <c r="X603" s="16" t="str" cm="1">
        <f t="array" ref="X603">_xlfn.IFS(K603 &lt; 10, "Need to Restock", K603 &lt; 20, "Low Stock", K603 &lt; 30, "Stock OK", K603 &gt;= 30, "High Stock")</f>
        <v>High Stock</v>
      </c>
      <c r="Y603" s="16" t="str" cm="1">
        <f t="array" ref="Y603">_xlfn.IFS(K603 &lt;= 15, "Fast Moving", K603 &lt;= 35, "Moderate Moving", K603 &gt; 35, "Slow Moving")</f>
        <v>Slow Moving</v>
      </c>
      <c r="Z603" s="16" t="str" cm="1">
        <f t="array" ref="Z603">_xlfn.IFS(M603=5, "Highly Satisfied", M603&gt;=4, "Very Satisfied", M603&gt;=3, "Satisfied", M603&gt;=2, "Neutral", M603&lt;2, "Dissatisfied")</f>
        <v>Very Satisfied</v>
      </c>
      <c r="AA603" s="16" t="str">
        <f t="shared" si="99"/>
        <v>Cheap Value</v>
      </c>
      <c r="AB603" s="16" t="str" cm="1">
        <f t="array" ref="AB603">_xlfn.IFS(OR(C603="Zara", C603="Mango"), "Luxury Brand", OR(C603="Gap", C603="Forever21"), "Budget Brand", TRUE, "Mid-Market")</f>
        <v>Mid-Market</v>
      </c>
    </row>
    <row r="604" spans="1:28" x14ac:dyDescent="0.35">
      <c r="A604" t="s">
        <v>655</v>
      </c>
      <c r="B604" t="s">
        <v>36</v>
      </c>
      <c r="C604" t="s">
        <v>30</v>
      </c>
      <c r="D604" t="s">
        <v>15</v>
      </c>
      <c r="E604" t="s">
        <v>22</v>
      </c>
      <c r="F604" t="s">
        <v>44</v>
      </c>
      <c r="G604" s="4">
        <v>59.88</v>
      </c>
      <c r="H604">
        <v>0</v>
      </c>
      <c r="I604" s="3">
        <v>59.88</v>
      </c>
      <c r="J604" s="1">
        <v>45577</v>
      </c>
      <c r="K604">
        <v>33</v>
      </c>
      <c r="L604">
        <v>2.9</v>
      </c>
      <c r="M604">
        <f t="shared" si="90"/>
        <v>2.9</v>
      </c>
      <c r="N604" t="b">
        <v>0</v>
      </c>
      <c r="O604" t="s">
        <v>2229</v>
      </c>
      <c r="P604" t="str">
        <f t="shared" si="91"/>
        <v>No Return</v>
      </c>
      <c r="Q604" s="4">
        <f t="shared" si="92"/>
        <v>1976.0400000000002</v>
      </c>
      <c r="R604">
        <f t="shared" si="93"/>
        <v>2024</v>
      </c>
      <c r="S604" s="4" t="str">
        <f t="shared" si="94"/>
        <v>October</v>
      </c>
      <c r="T604" s="17">
        <f t="shared" si="95"/>
        <v>0</v>
      </c>
      <c r="U604" s="17">
        <f t="shared" si="96"/>
        <v>59.88</v>
      </c>
      <c r="V604" s="16">
        <f t="shared" si="97"/>
        <v>0</v>
      </c>
      <c r="W604" s="16" t="str">
        <f t="shared" si="98"/>
        <v>L</v>
      </c>
      <c r="X604" s="16" t="str" cm="1">
        <f t="array" ref="X604">_xlfn.IFS(K604 &lt; 10, "Need to Restock", K604 &lt; 20, "Low Stock", K604 &lt; 30, "Stock OK", K604 &gt;= 30, "High Stock")</f>
        <v>High Stock</v>
      </c>
      <c r="Y604" s="16" t="str" cm="1">
        <f t="array" ref="Y604">_xlfn.IFS(K604 &lt;= 15, "Fast Moving", K604 &lt;= 35, "Moderate Moving", K604 &gt; 35, "Slow Moving")</f>
        <v>Moderate Moving</v>
      </c>
      <c r="Z604" s="16" t="str" cm="1">
        <f t="array" ref="Z604">_xlfn.IFS(M604=5, "Highly Satisfied", M604&gt;=4, "Very Satisfied", M604&gt;=3, "Satisfied", M604&gt;=2, "Neutral", M604&lt;2, "Dissatisfied")</f>
        <v>Neutral</v>
      </c>
      <c r="AA604" s="16" t="str">
        <f t="shared" si="99"/>
        <v>Cheap Value</v>
      </c>
      <c r="AB604" s="16" t="str" cm="1">
        <f t="array" ref="AB604">_xlfn.IFS(OR(C604="Zara", C604="Mango"), "Luxury Brand", OR(C604="Gap", C604="Forever21"), "Budget Brand", TRUE, "Mid-Market")</f>
        <v>Mid-Market</v>
      </c>
    </row>
    <row r="605" spans="1:28" x14ac:dyDescent="0.35">
      <c r="A605" t="s">
        <v>656</v>
      </c>
      <c r="B605" t="s">
        <v>40</v>
      </c>
      <c r="C605" t="s">
        <v>46</v>
      </c>
      <c r="D605" t="s">
        <v>21</v>
      </c>
      <c r="E605" t="s">
        <v>47</v>
      </c>
      <c r="F605" t="s">
        <v>26</v>
      </c>
      <c r="G605" s="4">
        <v>140.07</v>
      </c>
      <c r="H605">
        <v>0</v>
      </c>
      <c r="I605" s="3">
        <v>140.07</v>
      </c>
      <c r="J605" s="1">
        <v>45875</v>
      </c>
      <c r="K605">
        <v>15</v>
      </c>
      <c r="L605">
        <v>2.7</v>
      </c>
      <c r="M605">
        <f t="shared" si="90"/>
        <v>2.7</v>
      </c>
      <c r="N605" t="b">
        <v>0</v>
      </c>
      <c r="O605" t="s">
        <v>2229</v>
      </c>
      <c r="P605" t="str">
        <f t="shared" si="91"/>
        <v>No Return</v>
      </c>
      <c r="Q605" s="4">
        <f t="shared" si="92"/>
        <v>2101.0499999999997</v>
      </c>
      <c r="R605">
        <f t="shared" si="93"/>
        <v>2025</v>
      </c>
      <c r="S605" s="4" t="str">
        <f t="shared" si="94"/>
        <v>August</v>
      </c>
      <c r="T605" s="17">
        <f t="shared" si="95"/>
        <v>0</v>
      </c>
      <c r="U605" s="17">
        <f t="shared" si="96"/>
        <v>140.07</v>
      </c>
      <c r="V605" s="16">
        <f t="shared" si="97"/>
        <v>0</v>
      </c>
      <c r="W605" s="16" t="str">
        <f t="shared" si="98"/>
        <v>XXL</v>
      </c>
      <c r="X605" s="16" t="str" cm="1">
        <f t="array" ref="X605">_xlfn.IFS(K605 &lt; 10, "Need to Restock", K605 &lt; 20, "Low Stock", K605 &lt; 30, "Stock OK", K605 &gt;= 30, "High Stock")</f>
        <v>Low Stock</v>
      </c>
      <c r="Y605" s="16" t="str" cm="1">
        <f t="array" ref="Y605">_xlfn.IFS(K605 &lt;= 15, "Fast Moving", K605 &lt;= 35, "Moderate Moving", K605 &gt; 35, "Slow Moving")</f>
        <v>Fast Moving</v>
      </c>
      <c r="Z605" s="16" t="str" cm="1">
        <f t="array" ref="Z605">_xlfn.IFS(M605=5, "Highly Satisfied", M605&gt;=4, "Very Satisfied", M605&gt;=3, "Satisfied", M605&gt;=2, "Neutral", M605&lt;2, "Dissatisfied")</f>
        <v>Neutral</v>
      </c>
      <c r="AA605" s="16" t="str">
        <f t="shared" si="99"/>
        <v>High Value</v>
      </c>
      <c r="AB605" s="16" t="str" cm="1">
        <f t="array" ref="AB605">_xlfn.IFS(OR(C605="Zara", C605="Mango"), "Luxury Brand", OR(C605="Gap", C605="Forever21"), "Budget Brand", TRUE, "Mid-Market")</f>
        <v>Mid-Market</v>
      </c>
    </row>
    <row r="606" spans="1:28" x14ac:dyDescent="0.35">
      <c r="A606" t="s">
        <v>657</v>
      </c>
      <c r="B606" t="s">
        <v>25</v>
      </c>
      <c r="C606" t="s">
        <v>20</v>
      </c>
      <c r="D606" t="s">
        <v>21</v>
      </c>
      <c r="E606" t="s">
        <v>2229</v>
      </c>
      <c r="F606" t="s">
        <v>26</v>
      </c>
      <c r="G606" s="4">
        <v>66.599999999999994</v>
      </c>
      <c r="H606">
        <v>0</v>
      </c>
      <c r="I606" s="3">
        <v>66.599999999999994</v>
      </c>
      <c r="J606" s="1">
        <v>45875</v>
      </c>
      <c r="K606">
        <v>47</v>
      </c>
      <c r="L606">
        <v>4</v>
      </c>
      <c r="M606">
        <f t="shared" si="90"/>
        <v>4</v>
      </c>
      <c r="N606" t="b">
        <v>0</v>
      </c>
      <c r="O606" t="s">
        <v>2229</v>
      </c>
      <c r="P606" t="str">
        <f t="shared" si="91"/>
        <v>No Return</v>
      </c>
      <c r="Q606" s="4">
        <f t="shared" si="92"/>
        <v>3130.2</v>
      </c>
      <c r="R606">
        <f t="shared" si="93"/>
        <v>2025</v>
      </c>
      <c r="S606" s="4" t="str">
        <f t="shared" si="94"/>
        <v>August</v>
      </c>
      <c r="T606" s="17">
        <f t="shared" si="95"/>
        <v>0</v>
      </c>
      <c r="U606" s="17">
        <f t="shared" si="96"/>
        <v>66.599999999999994</v>
      </c>
      <c r="V606" s="16">
        <f t="shared" si="97"/>
        <v>0</v>
      </c>
      <c r="W606" s="16" t="str">
        <f t="shared" si="98"/>
        <v>No Size</v>
      </c>
      <c r="X606" s="16" t="str" cm="1">
        <f t="array" ref="X606">_xlfn.IFS(K606 &lt; 10, "Need to Restock", K606 &lt; 20, "Low Stock", K606 &lt; 30, "Stock OK", K606 &gt;= 30, "High Stock")</f>
        <v>High Stock</v>
      </c>
      <c r="Y606" s="16" t="str" cm="1">
        <f t="array" ref="Y606">_xlfn.IFS(K606 &lt;= 15, "Fast Moving", K606 &lt;= 35, "Moderate Moving", K606 &gt; 35, "Slow Moving")</f>
        <v>Slow Moving</v>
      </c>
      <c r="Z606" s="16" t="str" cm="1">
        <f t="array" ref="Z606">_xlfn.IFS(M606=5, "Highly Satisfied", M606&gt;=4, "Very Satisfied", M606&gt;=3, "Satisfied", M606&gt;=2, "Neutral", M606&lt;2, "Dissatisfied")</f>
        <v>Very Satisfied</v>
      </c>
      <c r="AA606" s="16" t="str">
        <f t="shared" si="99"/>
        <v>Cheap Value</v>
      </c>
      <c r="AB606" s="16" t="str" cm="1">
        <f t="array" ref="AB606">_xlfn.IFS(OR(C606="Zara", C606="Mango"), "Luxury Brand", OR(C606="Gap", C606="Forever21"), "Budget Brand", TRUE, "Mid-Market")</f>
        <v>Mid-Market</v>
      </c>
    </row>
    <row r="607" spans="1:28" x14ac:dyDescent="0.35">
      <c r="A607" t="s">
        <v>658</v>
      </c>
      <c r="B607" t="s">
        <v>25</v>
      </c>
      <c r="C607" t="s">
        <v>59</v>
      </c>
      <c r="D607" t="s">
        <v>60</v>
      </c>
      <c r="E607" t="s">
        <v>2229</v>
      </c>
      <c r="F607" t="s">
        <v>64</v>
      </c>
      <c r="G607" s="4">
        <v>39.82</v>
      </c>
      <c r="H607">
        <v>35.4</v>
      </c>
      <c r="I607" s="3">
        <v>25.72</v>
      </c>
      <c r="J607" s="1">
        <v>45875</v>
      </c>
      <c r="K607">
        <v>9</v>
      </c>
      <c r="L607">
        <v>4.5999999999999996</v>
      </c>
      <c r="M607">
        <f t="shared" si="90"/>
        <v>4.5999999999999996</v>
      </c>
      <c r="N607" t="b">
        <v>0</v>
      </c>
      <c r="O607" t="s">
        <v>2229</v>
      </c>
      <c r="P607" t="str">
        <f t="shared" si="91"/>
        <v>No Return</v>
      </c>
      <c r="Q607" s="4">
        <f t="shared" si="92"/>
        <v>231.51348000000002</v>
      </c>
      <c r="R607">
        <f t="shared" si="93"/>
        <v>2025</v>
      </c>
      <c r="S607" s="4" t="str">
        <f t="shared" si="94"/>
        <v>August</v>
      </c>
      <c r="T607" s="17">
        <f t="shared" si="95"/>
        <v>14.09628</v>
      </c>
      <c r="U607" s="17">
        <f t="shared" si="96"/>
        <v>25.72372</v>
      </c>
      <c r="V607" s="16">
        <f t="shared" si="97"/>
        <v>0</v>
      </c>
      <c r="W607" s="16" t="str">
        <f t="shared" si="98"/>
        <v>No Size</v>
      </c>
      <c r="X607" s="16" t="str" cm="1">
        <f t="array" ref="X607">_xlfn.IFS(K607 &lt; 10, "Need to Restock", K607 &lt; 20, "Low Stock", K607 &lt; 30, "Stock OK", K607 &gt;= 30, "High Stock")</f>
        <v>Need to Restock</v>
      </c>
      <c r="Y607" s="16" t="str" cm="1">
        <f t="array" ref="Y607">_xlfn.IFS(K607 &lt;= 15, "Fast Moving", K607 &lt;= 35, "Moderate Moving", K607 &gt; 35, "Slow Moving")</f>
        <v>Fast Moving</v>
      </c>
      <c r="Z607" s="16" t="str" cm="1">
        <f t="array" ref="Z607">_xlfn.IFS(M607=5, "Highly Satisfied", M607&gt;=4, "Very Satisfied", M607&gt;=3, "Satisfied", M607&gt;=2, "Neutral", M607&lt;2, "Dissatisfied")</f>
        <v>Very Satisfied</v>
      </c>
      <c r="AA607" s="16" t="str">
        <f t="shared" si="99"/>
        <v>Cheap Value</v>
      </c>
      <c r="AB607" s="16" t="str" cm="1">
        <f t="array" ref="AB607">_xlfn.IFS(OR(C607="Zara", C607="Mango"), "Luxury Brand", OR(C607="Gap", C607="Forever21"), "Budget Brand", TRUE, "Mid-Market")</f>
        <v>Budget Brand</v>
      </c>
    </row>
    <row r="608" spans="1:28" x14ac:dyDescent="0.35">
      <c r="A608" t="s">
        <v>659</v>
      </c>
      <c r="B608" t="s">
        <v>25</v>
      </c>
      <c r="C608" t="s">
        <v>14</v>
      </c>
      <c r="D608" t="s">
        <v>32</v>
      </c>
      <c r="E608" t="s">
        <v>2229</v>
      </c>
      <c r="F608" t="s">
        <v>17</v>
      </c>
      <c r="G608" s="4">
        <v>70.739999999999995</v>
      </c>
      <c r="H608">
        <v>0</v>
      </c>
      <c r="I608" s="3">
        <v>70.739999999999995</v>
      </c>
      <c r="J608" s="1">
        <v>45875</v>
      </c>
      <c r="K608">
        <v>49</v>
      </c>
      <c r="L608">
        <v>1.8</v>
      </c>
      <c r="M608">
        <f t="shared" si="90"/>
        <v>1.8</v>
      </c>
      <c r="N608" t="b">
        <v>0</v>
      </c>
      <c r="O608" t="s">
        <v>2229</v>
      </c>
      <c r="P608" t="str">
        <f t="shared" si="91"/>
        <v>No Return</v>
      </c>
      <c r="Q608" s="4">
        <f t="shared" si="92"/>
        <v>3466.2599999999998</v>
      </c>
      <c r="R608">
        <f t="shared" si="93"/>
        <v>2025</v>
      </c>
      <c r="S608" s="4" t="str">
        <f t="shared" si="94"/>
        <v>August</v>
      </c>
      <c r="T608" s="17">
        <f t="shared" si="95"/>
        <v>0</v>
      </c>
      <c r="U608" s="17">
        <f t="shared" si="96"/>
        <v>70.739999999999995</v>
      </c>
      <c r="V608" s="16">
        <f t="shared" si="97"/>
        <v>0</v>
      </c>
      <c r="W608" s="16" t="str">
        <f t="shared" si="98"/>
        <v>No Size</v>
      </c>
      <c r="X608" s="16" t="str" cm="1">
        <f t="array" ref="X608">_xlfn.IFS(K608 &lt; 10, "Need to Restock", K608 &lt; 20, "Low Stock", K608 &lt; 30, "Stock OK", K608 &gt;= 30, "High Stock")</f>
        <v>High Stock</v>
      </c>
      <c r="Y608" s="16" t="str" cm="1">
        <f t="array" ref="Y608">_xlfn.IFS(K608 &lt;= 15, "Fast Moving", K608 &lt;= 35, "Moderate Moving", K608 &gt; 35, "Slow Moving")</f>
        <v>Slow Moving</v>
      </c>
      <c r="Z608" s="16" t="str" cm="1">
        <f t="array" ref="Z608">_xlfn.IFS(M608=5, "Highly Satisfied", M608&gt;=4, "Very Satisfied", M608&gt;=3, "Satisfied", M608&gt;=2, "Neutral", M608&lt;2, "Dissatisfied")</f>
        <v>Dissatisfied</v>
      </c>
      <c r="AA608" s="16" t="str">
        <f t="shared" si="99"/>
        <v>Cheap Value</v>
      </c>
      <c r="AB608" s="16" t="str" cm="1">
        <f t="array" ref="AB608">_xlfn.IFS(OR(C608="Zara", C608="Mango"), "Luxury Brand", OR(C608="Gap", C608="Forever21"), "Budget Brand", TRUE, "Mid-Market")</f>
        <v>Luxury Brand</v>
      </c>
    </row>
    <row r="609" spans="1:28" x14ac:dyDescent="0.35">
      <c r="A609" t="s">
        <v>660</v>
      </c>
      <c r="B609" t="s">
        <v>40</v>
      </c>
      <c r="C609" t="s">
        <v>14</v>
      </c>
      <c r="D609" t="s">
        <v>15</v>
      </c>
      <c r="E609" t="s">
        <v>56</v>
      </c>
      <c r="F609" t="s">
        <v>17</v>
      </c>
      <c r="G609" s="4">
        <v>95.33</v>
      </c>
      <c r="H609">
        <v>0</v>
      </c>
      <c r="I609" s="3">
        <v>95.33</v>
      </c>
      <c r="J609" s="1">
        <v>45815</v>
      </c>
      <c r="K609">
        <v>36</v>
      </c>
      <c r="L609" t="s">
        <v>2229</v>
      </c>
      <c r="M609">
        <f t="shared" si="90"/>
        <v>3</v>
      </c>
      <c r="N609" t="b">
        <v>1</v>
      </c>
      <c r="O609" t="s">
        <v>81</v>
      </c>
      <c r="P609" t="str">
        <f t="shared" si="91"/>
        <v>Quality Issue</v>
      </c>
      <c r="Q609" s="4">
        <f t="shared" si="92"/>
        <v>3431.88</v>
      </c>
      <c r="R609">
        <f t="shared" si="93"/>
        <v>2025</v>
      </c>
      <c r="S609" s="4" t="str">
        <f t="shared" si="94"/>
        <v>June</v>
      </c>
      <c r="T609" s="17">
        <f t="shared" si="95"/>
        <v>0</v>
      </c>
      <c r="U609" s="17">
        <f t="shared" si="96"/>
        <v>95.33</v>
      </c>
      <c r="V609" s="16">
        <f t="shared" si="97"/>
        <v>1</v>
      </c>
      <c r="W609" s="16" t="str">
        <f t="shared" si="98"/>
        <v>M</v>
      </c>
      <c r="X609" s="16" t="str" cm="1">
        <f t="array" ref="X609">_xlfn.IFS(K609 &lt; 10, "Need to Restock", K609 &lt; 20, "Low Stock", K609 &lt; 30, "Stock OK", K609 &gt;= 30, "High Stock")</f>
        <v>High Stock</v>
      </c>
      <c r="Y609" s="16" t="str" cm="1">
        <f t="array" ref="Y609">_xlfn.IFS(K609 &lt;= 15, "Fast Moving", K609 &lt;= 35, "Moderate Moving", K609 &gt; 35, "Slow Moving")</f>
        <v>Slow Moving</v>
      </c>
      <c r="Z609" s="16" t="str" cm="1">
        <f t="array" ref="Z609">_xlfn.IFS(M609=5, "Highly Satisfied", M609&gt;=4, "Very Satisfied", M609&gt;=3, "Satisfied", M609&gt;=2, "Neutral", M609&lt;2, "Dissatisfied")</f>
        <v>Satisfied</v>
      </c>
      <c r="AA609" s="16" t="str">
        <f t="shared" si="99"/>
        <v>High Value</v>
      </c>
      <c r="AB609" s="16" t="str" cm="1">
        <f t="array" ref="AB609">_xlfn.IFS(OR(C609="Zara", C609="Mango"), "Luxury Brand", OR(C609="Gap", C609="Forever21"), "Budget Brand", TRUE, "Mid-Market")</f>
        <v>Luxury Brand</v>
      </c>
    </row>
    <row r="610" spans="1:28" x14ac:dyDescent="0.35">
      <c r="A610" t="s">
        <v>661</v>
      </c>
      <c r="B610" t="s">
        <v>25</v>
      </c>
      <c r="C610" t="s">
        <v>73</v>
      </c>
      <c r="D610" t="s">
        <v>15</v>
      </c>
      <c r="E610" t="s">
        <v>2229</v>
      </c>
      <c r="F610" t="s">
        <v>17</v>
      </c>
      <c r="G610" s="4">
        <v>32.619999999999997</v>
      </c>
      <c r="H610">
        <v>29.1</v>
      </c>
      <c r="I610" s="3">
        <v>23.13</v>
      </c>
      <c r="J610" s="1">
        <v>45865</v>
      </c>
      <c r="K610">
        <v>9</v>
      </c>
      <c r="L610">
        <v>1.4</v>
      </c>
      <c r="M610">
        <f t="shared" si="90"/>
        <v>1.4</v>
      </c>
      <c r="N610" t="b">
        <v>0</v>
      </c>
      <c r="O610" t="s">
        <v>2229</v>
      </c>
      <c r="P610" t="str">
        <f t="shared" si="91"/>
        <v>No Return</v>
      </c>
      <c r="Q610" s="4">
        <f t="shared" si="92"/>
        <v>208.14821999999998</v>
      </c>
      <c r="R610">
        <f t="shared" si="93"/>
        <v>2025</v>
      </c>
      <c r="S610" s="4" t="str">
        <f t="shared" si="94"/>
        <v>July</v>
      </c>
      <c r="T610" s="17">
        <f t="shared" si="95"/>
        <v>9.492420000000001</v>
      </c>
      <c r="U610" s="17">
        <f t="shared" si="96"/>
        <v>23.127579999999998</v>
      </c>
      <c r="V610" s="16">
        <f t="shared" si="97"/>
        <v>0</v>
      </c>
      <c r="W610" s="16" t="str">
        <f t="shared" si="98"/>
        <v>No Size</v>
      </c>
      <c r="X610" s="16" t="str" cm="1">
        <f t="array" ref="X610">_xlfn.IFS(K610 &lt; 10, "Need to Restock", K610 &lt; 20, "Low Stock", K610 &lt; 30, "Stock OK", K610 &gt;= 30, "High Stock")</f>
        <v>Need to Restock</v>
      </c>
      <c r="Y610" s="16" t="str" cm="1">
        <f t="array" ref="Y610">_xlfn.IFS(K610 &lt;= 15, "Fast Moving", K610 &lt;= 35, "Moderate Moving", K610 &gt; 35, "Slow Moving")</f>
        <v>Fast Moving</v>
      </c>
      <c r="Z610" s="16" t="str" cm="1">
        <f t="array" ref="Z610">_xlfn.IFS(M610=5, "Highly Satisfied", M610&gt;=4, "Very Satisfied", M610&gt;=3, "Satisfied", M610&gt;=2, "Neutral", M610&lt;2, "Dissatisfied")</f>
        <v>Dissatisfied</v>
      </c>
      <c r="AA610" s="16" t="str">
        <f t="shared" si="99"/>
        <v>Cheap Value</v>
      </c>
      <c r="AB610" s="16" t="str" cm="1">
        <f t="array" ref="AB610">_xlfn.IFS(OR(C610="Zara", C610="Mango"), "Luxury Brand", OR(C610="Gap", C610="Forever21"), "Budget Brand", TRUE, "Mid-Market")</f>
        <v>Budget Brand</v>
      </c>
    </row>
    <row r="611" spans="1:28" x14ac:dyDescent="0.35">
      <c r="A611" t="s">
        <v>662</v>
      </c>
      <c r="B611" t="s">
        <v>36</v>
      </c>
      <c r="C611" t="s">
        <v>41</v>
      </c>
      <c r="D611" t="s">
        <v>60</v>
      </c>
      <c r="E611" t="s">
        <v>16</v>
      </c>
      <c r="F611" t="s">
        <v>64</v>
      </c>
      <c r="G611" s="4">
        <v>41.07</v>
      </c>
      <c r="H611">
        <v>0</v>
      </c>
      <c r="I611" s="3">
        <v>41.07</v>
      </c>
      <c r="J611" s="1">
        <v>45875</v>
      </c>
      <c r="K611">
        <v>10</v>
      </c>
      <c r="L611">
        <v>4.8</v>
      </c>
      <c r="M611">
        <f t="shared" si="90"/>
        <v>4.8</v>
      </c>
      <c r="N611" t="b">
        <v>0</v>
      </c>
      <c r="O611" t="s">
        <v>2229</v>
      </c>
      <c r="P611" t="str">
        <f t="shared" si="91"/>
        <v>No Return</v>
      </c>
      <c r="Q611" s="4">
        <f t="shared" si="92"/>
        <v>410.7</v>
      </c>
      <c r="R611">
        <f t="shared" si="93"/>
        <v>2025</v>
      </c>
      <c r="S611" s="4" t="str">
        <f t="shared" si="94"/>
        <v>August</v>
      </c>
      <c r="T611" s="17">
        <f t="shared" si="95"/>
        <v>0</v>
      </c>
      <c r="U611" s="17">
        <f t="shared" si="96"/>
        <v>41.07</v>
      </c>
      <c r="V611" s="16">
        <f t="shared" si="97"/>
        <v>0</v>
      </c>
      <c r="W611" s="16" t="str">
        <f t="shared" si="98"/>
        <v>XL</v>
      </c>
      <c r="X611" s="16" t="str" cm="1">
        <f t="array" ref="X611">_xlfn.IFS(K611 &lt; 10, "Need to Restock", K611 &lt; 20, "Low Stock", K611 &lt; 30, "Stock OK", K611 &gt;= 30, "High Stock")</f>
        <v>Low Stock</v>
      </c>
      <c r="Y611" s="16" t="str" cm="1">
        <f t="array" ref="Y611">_xlfn.IFS(K611 &lt;= 15, "Fast Moving", K611 &lt;= 35, "Moderate Moving", K611 &gt; 35, "Slow Moving")</f>
        <v>Fast Moving</v>
      </c>
      <c r="Z611" s="16" t="str" cm="1">
        <f t="array" ref="Z611">_xlfn.IFS(M611=5, "Highly Satisfied", M611&gt;=4, "Very Satisfied", M611&gt;=3, "Satisfied", M611&gt;=2, "Neutral", M611&lt;2, "Dissatisfied")</f>
        <v>Very Satisfied</v>
      </c>
      <c r="AA611" s="16" t="str">
        <f t="shared" si="99"/>
        <v>Cheap Value</v>
      </c>
      <c r="AB611" s="16" t="str" cm="1">
        <f t="array" ref="AB611">_xlfn.IFS(OR(C611="Zara", C611="Mango"), "Luxury Brand", OR(C611="Gap", C611="Forever21"), "Budget Brand", TRUE, "Mid-Market")</f>
        <v>Luxury Brand</v>
      </c>
    </row>
    <row r="612" spans="1:28" x14ac:dyDescent="0.35">
      <c r="A612" t="s">
        <v>663</v>
      </c>
      <c r="B612" t="s">
        <v>36</v>
      </c>
      <c r="C612" t="s">
        <v>14</v>
      </c>
      <c r="D612" t="s">
        <v>21</v>
      </c>
      <c r="E612" t="s">
        <v>16</v>
      </c>
      <c r="F612" t="s">
        <v>38</v>
      </c>
      <c r="G612" s="4">
        <v>43.1</v>
      </c>
      <c r="H612">
        <v>0</v>
      </c>
      <c r="I612" s="3">
        <v>43.1</v>
      </c>
      <c r="J612" s="1">
        <v>45875</v>
      </c>
      <c r="K612">
        <v>34</v>
      </c>
      <c r="L612">
        <v>4.9000000000000004</v>
      </c>
      <c r="M612">
        <f t="shared" si="90"/>
        <v>4.9000000000000004</v>
      </c>
      <c r="N612" t="b">
        <v>0</v>
      </c>
      <c r="O612" t="s">
        <v>2229</v>
      </c>
      <c r="P612" t="str">
        <f t="shared" si="91"/>
        <v>No Return</v>
      </c>
      <c r="Q612" s="4">
        <f t="shared" si="92"/>
        <v>1465.4</v>
      </c>
      <c r="R612">
        <f t="shared" si="93"/>
        <v>2025</v>
      </c>
      <c r="S612" s="4" t="str">
        <f t="shared" si="94"/>
        <v>August</v>
      </c>
      <c r="T612" s="17">
        <f t="shared" si="95"/>
        <v>0</v>
      </c>
      <c r="U612" s="17">
        <f t="shared" si="96"/>
        <v>43.1</v>
      </c>
      <c r="V612" s="16">
        <f t="shared" si="97"/>
        <v>0</v>
      </c>
      <c r="W612" s="16" t="str">
        <f t="shared" si="98"/>
        <v>XL</v>
      </c>
      <c r="X612" s="16" t="str" cm="1">
        <f t="array" ref="X612">_xlfn.IFS(K612 &lt; 10, "Need to Restock", K612 &lt; 20, "Low Stock", K612 &lt; 30, "Stock OK", K612 &gt;= 30, "High Stock")</f>
        <v>High Stock</v>
      </c>
      <c r="Y612" s="16" t="str" cm="1">
        <f t="array" ref="Y612">_xlfn.IFS(K612 &lt;= 15, "Fast Moving", K612 &lt;= 35, "Moderate Moving", K612 &gt; 35, "Slow Moving")</f>
        <v>Moderate Moving</v>
      </c>
      <c r="Z612" s="16" t="str" cm="1">
        <f t="array" ref="Z612">_xlfn.IFS(M612=5, "Highly Satisfied", M612&gt;=4, "Very Satisfied", M612&gt;=3, "Satisfied", M612&gt;=2, "Neutral", M612&lt;2, "Dissatisfied")</f>
        <v>Very Satisfied</v>
      </c>
      <c r="AA612" s="16" t="str">
        <f t="shared" si="99"/>
        <v>Cheap Value</v>
      </c>
      <c r="AB612" s="16" t="str" cm="1">
        <f t="array" ref="AB612">_xlfn.IFS(OR(C612="Zara", C612="Mango"), "Luxury Brand", OR(C612="Gap", C612="Forever21"), "Budget Brand", TRUE, "Mid-Market")</f>
        <v>Luxury Brand</v>
      </c>
    </row>
    <row r="613" spans="1:28" x14ac:dyDescent="0.35">
      <c r="A613" t="s">
        <v>664</v>
      </c>
      <c r="B613" t="s">
        <v>13</v>
      </c>
      <c r="C613" t="s">
        <v>51</v>
      </c>
      <c r="D613" t="s">
        <v>21</v>
      </c>
      <c r="E613" t="s">
        <v>47</v>
      </c>
      <c r="F613" t="s">
        <v>62</v>
      </c>
      <c r="G613" s="4">
        <v>102.03</v>
      </c>
      <c r="H613">
        <v>27.9</v>
      </c>
      <c r="I613" s="3">
        <v>73.56</v>
      </c>
      <c r="J613" s="1">
        <v>45875</v>
      </c>
      <c r="K613">
        <v>21</v>
      </c>
      <c r="L613">
        <v>2.2000000000000002</v>
      </c>
      <c r="M613">
        <f t="shared" si="90"/>
        <v>2.2000000000000002</v>
      </c>
      <c r="N613" t="b">
        <v>1</v>
      </c>
      <c r="O613" t="s">
        <v>71</v>
      </c>
      <c r="P613" t="str">
        <f t="shared" si="91"/>
        <v>Size Issue</v>
      </c>
      <c r="Q613" s="4">
        <f t="shared" si="92"/>
        <v>1544.8362300000001</v>
      </c>
      <c r="R613">
        <f t="shared" si="93"/>
        <v>2025</v>
      </c>
      <c r="S613" s="4" t="str">
        <f t="shared" si="94"/>
        <v>August</v>
      </c>
      <c r="T613" s="17">
        <f t="shared" si="95"/>
        <v>28.466369999999998</v>
      </c>
      <c r="U613" s="17">
        <f t="shared" si="96"/>
        <v>73.563630000000003</v>
      </c>
      <c r="V613" s="16">
        <f t="shared" si="97"/>
        <v>1</v>
      </c>
      <c r="W613" s="16" t="str">
        <f t="shared" si="98"/>
        <v>XXL</v>
      </c>
      <c r="X613" s="16" t="str" cm="1">
        <f t="array" ref="X613">_xlfn.IFS(K613 &lt; 10, "Need to Restock", K613 &lt; 20, "Low Stock", K613 &lt; 30, "Stock OK", K613 &gt;= 30, "High Stock")</f>
        <v>Stock OK</v>
      </c>
      <c r="Y613" s="16" t="str" cm="1">
        <f t="array" ref="Y613">_xlfn.IFS(K613 &lt;= 15, "Fast Moving", K613 &lt;= 35, "Moderate Moving", K613 &gt; 35, "Slow Moving")</f>
        <v>Moderate Moving</v>
      </c>
      <c r="Z613" s="16" t="str" cm="1">
        <f t="array" ref="Z613">_xlfn.IFS(M613=5, "Highly Satisfied", M613&gt;=4, "Very Satisfied", M613&gt;=3, "Satisfied", M613&gt;=2, "Neutral", M613&lt;2, "Dissatisfied")</f>
        <v>Neutral</v>
      </c>
      <c r="AA613" s="16" t="str">
        <f t="shared" si="99"/>
        <v>Cheap Value</v>
      </c>
      <c r="AB613" s="16" t="str" cm="1">
        <f t="array" ref="AB613">_xlfn.IFS(OR(C613="Zara", C613="Mango"), "Luxury Brand", OR(C613="Gap", C613="Forever21"), "Budget Brand", TRUE, "Mid-Market")</f>
        <v>Mid-Market</v>
      </c>
    </row>
    <row r="614" spans="1:28" x14ac:dyDescent="0.35">
      <c r="A614" t="s">
        <v>665</v>
      </c>
      <c r="B614" t="s">
        <v>25</v>
      </c>
      <c r="C614" t="s">
        <v>41</v>
      </c>
      <c r="D614" t="s">
        <v>21</v>
      </c>
      <c r="E614" t="s">
        <v>2229</v>
      </c>
      <c r="F614" t="s">
        <v>17</v>
      </c>
      <c r="G614" s="4">
        <v>54.11</v>
      </c>
      <c r="H614">
        <v>0</v>
      </c>
      <c r="I614" s="3">
        <v>54.11</v>
      </c>
      <c r="J614" s="1">
        <v>45875</v>
      </c>
      <c r="K614">
        <v>15</v>
      </c>
      <c r="L614">
        <v>2.6</v>
      </c>
      <c r="M614">
        <f t="shared" si="90"/>
        <v>2.6</v>
      </c>
      <c r="N614" t="b">
        <v>0</v>
      </c>
      <c r="O614" t="s">
        <v>2229</v>
      </c>
      <c r="P614" t="str">
        <f t="shared" si="91"/>
        <v>No Return</v>
      </c>
      <c r="Q614" s="4">
        <f t="shared" si="92"/>
        <v>811.65</v>
      </c>
      <c r="R614">
        <f t="shared" si="93"/>
        <v>2025</v>
      </c>
      <c r="S614" s="4" t="str">
        <f t="shared" si="94"/>
        <v>August</v>
      </c>
      <c r="T614" s="17">
        <f t="shared" si="95"/>
        <v>0</v>
      </c>
      <c r="U614" s="17">
        <f t="shared" si="96"/>
        <v>54.11</v>
      </c>
      <c r="V614" s="16">
        <f t="shared" si="97"/>
        <v>0</v>
      </c>
      <c r="W614" s="16" t="str">
        <f t="shared" si="98"/>
        <v>No Size</v>
      </c>
      <c r="X614" s="16" t="str" cm="1">
        <f t="array" ref="X614">_xlfn.IFS(K614 &lt; 10, "Need to Restock", K614 &lt; 20, "Low Stock", K614 &lt; 30, "Stock OK", K614 &gt;= 30, "High Stock")</f>
        <v>Low Stock</v>
      </c>
      <c r="Y614" s="16" t="str" cm="1">
        <f t="array" ref="Y614">_xlfn.IFS(K614 &lt;= 15, "Fast Moving", K614 &lt;= 35, "Moderate Moving", K614 &gt; 35, "Slow Moving")</f>
        <v>Fast Moving</v>
      </c>
      <c r="Z614" s="16" t="str" cm="1">
        <f t="array" ref="Z614">_xlfn.IFS(M614=5, "Highly Satisfied", M614&gt;=4, "Very Satisfied", M614&gt;=3, "Satisfied", M614&gt;=2, "Neutral", M614&lt;2, "Dissatisfied")</f>
        <v>Neutral</v>
      </c>
      <c r="AA614" s="16" t="str">
        <f t="shared" si="99"/>
        <v>Cheap Value</v>
      </c>
      <c r="AB614" s="16" t="str" cm="1">
        <f t="array" ref="AB614">_xlfn.IFS(OR(C614="Zara", C614="Mango"), "Luxury Brand", OR(C614="Gap", C614="Forever21"), "Budget Brand", TRUE, "Mid-Market")</f>
        <v>Luxury Brand</v>
      </c>
    </row>
    <row r="615" spans="1:28" x14ac:dyDescent="0.35">
      <c r="A615" t="s">
        <v>666</v>
      </c>
      <c r="B615" t="s">
        <v>25</v>
      </c>
      <c r="C615" t="s">
        <v>41</v>
      </c>
      <c r="D615" t="s">
        <v>21</v>
      </c>
      <c r="E615" t="s">
        <v>2229</v>
      </c>
      <c r="F615" t="s">
        <v>64</v>
      </c>
      <c r="G615" s="4">
        <v>43.5</v>
      </c>
      <c r="H615">
        <v>0</v>
      </c>
      <c r="I615" s="3">
        <v>43.5</v>
      </c>
      <c r="J615" s="1">
        <v>45875</v>
      </c>
      <c r="K615">
        <v>35</v>
      </c>
      <c r="L615">
        <v>2.8</v>
      </c>
      <c r="M615">
        <f t="shared" si="90"/>
        <v>2.8</v>
      </c>
      <c r="N615" t="b">
        <v>0</v>
      </c>
      <c r="O615" t="s">
        <v>2229</v>
      </c>
      <c r="P615" t="str">
        <f t="shared" si="91"/>
        <v>No Return</v>
      </c>
      <c r="Q615" s="4">
        <f t="shared" si="92"/>
        <v>1522.5</v>
      </c>
      <c r="R615">
        <f t="shared" si="93"/>
        <v>2025</v>
      </c>
      <c r="S615" s="4" t="str">
        <f t="shared" si="94"/>
        <v>August</v>
      </c>
      <c r="T615" s="17">
        <f t="shared" si="95"/>
        <v>0</v>
      </c>
      <c r="U615" s="17">
        <f t="shared" si="96"/>
        <v>43.5</v>
      </c>
      <c r="V615" s="16">
        <f t="shared" si="97"/>
        <v>0</v>
      </c>
      <c r="W615" s="16" t="str">
        <f t="shared" si="98"/>
        <v>No Size</v>
      </c>
      <c r="X615" s="16" t="str" cm="1">
        <f t="array" ref="X615">_xlfn.IFS(K615 &lt; 10, "Need to Restock", K615 &lt; 20, "Low Stock", K615 &lt; 30, "Stock OK", K615 &gt;= 30, "High Stock")</f>
        <v>High Stock</v>
      </c>
      <c r="Y615" s="16" t="str" cm="1">
        <f t="array" ref="Y615">_xlfn.IFS(K615 &lt;= 15, "Fast Moving", K615 &lt;= 35, "Moderate Moving", K615 &gt; 35, "Slow Moving")</f>
        <v>Moderate Moving</v>
      </c>
      <c r="Z615" s="16" t="str" cm="1">
        <f t="array" ref="Z615">_xlfn.IFS(M615=5, "Highly Satisfied", M615&gt;=4, "Very Satisfied", M615&gt;=3, "Satisfied", M615&gt;=2, "Neutral", M615&lt;2, "Dissatisfied")</f>
        <v>Neutral</v>
      </c>
      <c r="AA615" s="16" t="str">
        <f t="shared" si="99"/>
        <v>Cheap Value</v>
      </c>
      <c r="AB615" s="16" t="str" cm="1">
        <f t="array" ref="AB615">_xlfn.IFS(OR(C615="Zara", C615="Mango"), "Luxury Brand", OR(C615="Gap", C615="Forever21"), "Budget Brand", TRUE, "Mid-Market")</f>
        <v>Luxury Brand</v>
      </c>
    </row>
    <row r="616" spans="1:28" x14ac:dyDescent="0.35">
      <c r="A616" t="s">
        <v>667</v>
      </c>
      <c r="B616" t="s">
        <v>25</v>
      </c>
      <c r="C616" t="s">
        <v>30</v>
      </c>
      <c r="D616" t="s">
        <v>21</v>
      </c>
      <c r="E616" t="s">
        <v>2229</v>
      </c>
      <c r="F616" t="s">
        <v>23</v>
      </c>
      <c r="G616" s="4">
        <v>66</v>
      </c>
      <c r="H616">
        <v>0</v>
      </c>
      <c r="I616" s="3">
        <v>66</v>
      </c>
      <c r="J616" s="1">
        <v>45875</v>
      </c>
      <c r="K616">
        <v>19</v>
      </c>
      <c r="L616">
        <v>2.6</v>
      </c>
      <c r="M616">
        <f t="shared" si="90"/>
        <v>2.6</v>
      </c>
      <c r="N616" t="b">
        <v>0</v>
      </c>
      <c r="O616" t="s">
        <v>2229</v>
      </c>
      <c r="P616" t="str">
        <f t="shared" si="91"/>
        <v>No Return</v>
      </c>
      <c r="Q616" s="4">
        <f t="shared" si="92"/>
        <v>1254</v>
      </c>
      <c r="R616">
        <f t="shared" si="93"/>
        <v>2025</v>
      </c>
      <c r="S616" s="4" t="str">
        <f t="shared" si="94"/>
        <v>August</v>
      </c>
      <c r="T616" s="17">
        <f t="shared" si="95"/>
        <v>0</v>
      </c>
      <c r="U616" s="17">
        <f t="shared" si="96"/>
        <v>66</v>
      </c>
      <c r="V616" s="16">
        <f t="shared" si="97"/>
        <v>0</v>
      </c>
      <c r="W616" s="16" t="str">
        <f t="shared" si="98"/>
        <v>No Size</v>
      </c>
      <c r="X616" s="16" t="str" cm="1">
        <f t="array" ref="X616">_xlfn.IFS(K616 &lt; 10, "Need to Restock", K616 &lt; 20, "Low Stock", K616 &lt; 30, "Stock OK", K616 &gt;= 30, "High Stock")</f>
        <v>Low Stock</v>
      </c>
      <c r="Y616" s="16" t="str" cm="1">
        <f t="array" ref="Y616">_xlfn.IFS(K616 &lt;= 15, "Fast Moving", K616 &lt;= 35, "Moderate Moving", K616 &gt; 35, "Slow Moving")</f>
        <v>Moderate Moving</v>
      </c>
      <c r="Z616" s="16" t="str" cm="1">
        <f t="array" ref="Z616">_xlfn.IFS(M616=5, "Highly Satisfied", M616&gt;=4, "Very Satisfied", M616&gt;=3, "Satisfied", M616&gt;=2, "Neutral", M616&lt;2, "Dissatisfied")</f>
        <v>Neutral</v>
      </c>
      <c r="AA616" s="16" t="str">
        <f t="shared" si="99"/>
        <v>Cheap Value</v>
      </c>
      <c r="AB616" s="16" t="str" cm="1">
        <f t="array" ref="AB616">_xlfn.IFS(OR(C616="Zara", C616="Mango"), "Luxury Brand", OR(C616="Gap", C616="Forever21"), "Budget Brand", TRUE, "Mid-Market")</f>
        <v>Mid-Market</v>
      </c>
    </row>
    <row r="617" spans="1:28" x14ac:dyDescent="0.35">
      <c r="A617" t="s">
        <v>668</v>
      </c>
      <c r="B617" t="s">
        <v>36</v>
      </c>
      <c r="C617" t="s">
        <v>30</v>
      </c>
      <c r="D617" t="s">
        <v>60</v>
      </c>
      <c r="E617" t="s">
        <v>56</v>
      </c>
      <c r="F617" t="s">
        <v>33</v>
      </c>
      <c r="G617" s="4">
        <v>38.85</v>
      </c>
      <c r="H617">
        <v>0</v>
      </c>
      <c r="I617" s="3">
        <v>38.85</v>
      </c>
      <c r="J617" s="1">
        <v>45875</v>
      </c>
      <c r="K617">
        <v>10</v>
      </c>
      <c r="L617">
        <v>3.8</v>
      </c>
      <c r="M617">
        <f t="shared" si="90"/>
        <v>3.8</v>
      </c>
      <c r="N617" t="b">
        <v>0</v>
      </c>
      <c r="O617" t="s">
        <v>2229</v>
      </c>
      <c r="P617" t="str">
        <f t="shared" si="91"/>
        <v>No Return</v>
      </c>
      <c r="Q617" s="4">
        <f t="shared" si="92"/>
        <v>388.5</v>
      </c>
      <c r="R617">
        <f t="shared" si="93"/>
        <v>2025</v>
      </c>
      <c r="S617" s="4" t="str">
        <f t="shared" si="94"/>
        <v>August</v>
      </c>
      <c r="T617" s="17">
        <f t="shared" si="95"/>
        <v>0</v>
      </c>
      <c r="U617" s="17">
        <f t="shared" si="96"/>
        <v>38.85</v>
      </c>
      <c r="V617" s="16">
        <f t="shared" si="97"/>
        <v>0</v>
      </c>
      <c r="W617" s="16" t="str">
        <f t="shared" si="98"/>
        <v>M</v>
      </c>
      <c r="X617" s="16" t="str" cm="1">
        <f t="array" ref="X617">_xlfn.IFS(K617 &lt; 10, "Need to Restock", K617 &lt; 20, "Low Stock", K617 &lt; 30, "Stock OK", K617 &gt;= 30, "High Stock")</f>
        <v>Low Stock</v>
      </c>
      <c r="Y617" s="16" t="str" cm="1">
        <f t="array" ref="Y617">_xlfn.IFS(K617 &lt;= 15, "Fast Moving", K617 &lt;= 35, "Moderate Moving", K617 &gt; 35, "Slow Moving")</f>
        <v>Fast Moving</v>
      </c>
      <c r="Z617" s="16" t="str" cm="1">
        <f t="array" ref="Z617">_xlfn.IFS(M617=5, "Highly Satisfied", M617&gt;=4, "Very Satisfied", M617&gt;=3, "Satisfied", M617&gt;=2, "Neutral", M617&lt;2, "Dissatisfied")</f>
        <v>Satisfied</v>
      </c>
      <c r="AA617" s="16" t="str">
        <f t="shared" si="99"/>
        <v>Cheap Value</v>
      </c>
      <c r="AB617" s="16" t="str" cm="1">
        <f t="array" ref="AB617">_xlfn.IFS(OR(C617="Zara", C617="Mango"), "Luxury Brand", OR(C617="Gap", C617="Forever21"), "Budget Brand", TRUE, "Mid-Market")</f>
        <v>Mid-Market</v>
      </c>
    </row>
    <row r="618" spans="1:28" x14ac:dyDescent="0.35">
      <c r="A618" t="s">
        <v>669</v>
      </c>
      <c r="B618" t="s">
        <v>25</v>
      </c>
      <c r="C618" t="s">
        <v>14</v>
      </c>
      <c r="D618" t="s">
        <v>60</v>
      </c>
      <c r="E618" t="s">
        <v>2229</v>
      </c>
      <c r="F618" t="s">
        <v>54</v>
      </c>
      <c r="G618" s="4">
        <v>61.29</v>
      </c>
      <c r="H618">
        <v>0</v>
      </c>
      <c r="I618" s="3">
        <v>61.29</v>
      </c>
      <c r="J618" s="1">
        <v>45875</v>
      </c>
      <c r="K618">
        <v>15</v>
      </c>
      <c r="L618">
        <v>4</v>
      </c>
      <c r="M618">
        <f t="shared" si="90"/>
        <v>4</v>
      </c>
      <c r="N618" t="b">
        <v>0</v>
      </c>
      <c r="O618" t="s">
        <v>2229</v>
      </c>
      <c r="P618" t="str">
        <f t="shared" si="91"/>
        <v>No Return</v>
      </c>
      <c r="Q618" s="4">
        <f t="shared" si="92"/>
        <v>919.35</v>
      </c>
      <c r="R618">
        <f t="shared" si="93"/>
        <v>2025</v>
      </c>
      <c r="S618" s="4" t="str">
        <f t="shared" si="94"/>
        <v>August</v>
      </c>
      <c r="T618" s="17">
        <f t="shared" si="95"/>
        <v>0</v>
      </c>
      <c r="U618" s="17">
        <f t="shared" si="96"/>
        <v>61.29</v>
      </c>
      <c r="V618" s="16">
        <f t="shared" si="97"/>
        <v>0</v>
      </c>
      <c r="W618" s="16" t="str">
        <f t="shared" si="98"/>
        <v>No Size</v>
      </c>
      <c r="X618" s="16" t="str" cm="1">
        <f t="array" ref="X618">_xlfn.IFS(K618 &lt; 10, "Need to Restock", K618 &lt; 20, "Low Stock", K618 &lt; 30, "Stock OK", K618 &gt;= 30, "High Stock")</f>
        <v>Low Stock</v>
      </c>
      <c r="Y618" s="16" t="str" cm="1">
        <f t="array" ref="Y618">_xlfn.IFS(K618 &lt;= 15, "Fast Moving", K618 &lt;= 35, "Moderate Moving", K618 &gt; 35, "Slow Moving")</f>
        <v>Fast Moving</v>
      </c>
      <c r="Z618" s="16" t="str" cm="1">
        <f t="array" ref="Z618">_xlfn.IFS(M618=5, "Highly Satisfied", M618&gt;=4, "Very Satisfied", M618&gt;=3, "Satisfied", M618&gt;=2, "Neutral", M618&lt;2, "Dissatisfied")</f>
        <v>Very Satisfied</v>
      </c>
      <c r="AA618" s="16" t="str">
        <f t="shared" si="99"/>
        <v>Cheap Value</v>
      </c>
      <c r="AB618" s="16" t="str" cm="1">
        <f t="array" ref="AB618">_xlfn.IFS(OR(C618="Zara", C618="Mango"), "Luxury Brand", OR(C618="Gap", C618="Forever21"), "Budget Brand", TRUE, "Mid-Market")</f>
        <v>Luxury Brand</v>
      </c>
    </row>
    <row r="619" spans="1:28" x14ac:dyDescent="0.35">
      <c r="A619" t="s">
        <v>670</v>
      </c>
      <c r="B619" t="s">
        <v>36</v>
      </c>
      <c r="C619" t="s">
        <v>46</v>
      </c>
      <c r="D619" t="s">
        <v>15</v>
      </c>
      <c r="E619" t="s">
        <v>53</v>
      </c>
      <c r="F619" t="s">
        <v>54</v>
      </c>
      <c r="G619" s="4">
        <v>90.66</v>
      </c>
      <c r="H619">
        <v>0</v>
      </c>
      <c r="I619" s="3">
        <v>90.66</v>
      </c>
      <c r="J619" s="1">
        <v>45736</v>
      </c>
      <c r="K619">
        <v>49</v>
      </c>
      <c r="L619">
        <v>2.4</v>
      </c>
      <c r="M619">
        <f t="shared" si="90"/>
        <v>2.4</v>
      </c>
      <c r="N619" t="b">
        <v>1</v>
      </c>
      <c r="O619" t="s">
        <v>34</v>
      </c>
      <c r="P619" t="str">
        <f t="shared" si="91"/>
        <v>Color Mismatch</v>
      </c>
      <c r="Q619" s="4">
        <f t="shared" si="92"/>
        <v>4442.34</v>
      </c>
      <c r="R619">
        <f t="shared" si="93"/>
        <v>2025</v>
      </c>
      <c r="S619" s="4" t="str">
        <f t="shared" si="94"/>
        <v>March</v>
      </c>
      <c r="T619" s="17">
        <f t="shared" si="95"/>
        <v>0</v>
      </c>
      <c r="U619" s="17">
        <f t="shared" si="96"/>
        <v>90.66</v>
      </c>
      <c r="V619" s="16">
        <f t="shared" si="97"/>
        <v>1</v>
      </c>
      <c r="W619" s="16" t="str">
        <f t="shared" si="98"/>
        <v>XS</v>
      </c>
      <c r="X619" s="16" t="str" cm="1">
        <f t="array" ref="X619">_xlfn.IFS(K619 &lt; 10, "Need to Restock", K619 &lt; 20, "Low Stock", K619 &lt; 30, "Stock OK", K619 &gt;= 30, "High Stock")</f>
        <v>High Stock</v>
      </c>
      <c r="Y619" s="16" t="str" cm="1">
        <f t="array" ref="Y619">_xlfn.IFS(K619 &lt;= 15, "Fast Moving", K619 &lt;= 35, "Moderate Moving", K619 &gt; 35, "Slow Moving")</f>
        <v>Slow Moving</v>
      </c>
      <c r="Z619" s="16" t="str" cm="1">
        <f t="array" ref="Z619">_xlfn.IFS(M619=5, "Highly Satisfied", M619&gt;=4, "Very Satisfied", M619&gt;=3, "Satisfied", M619&gt;=2, "Neutral", M619&lt;2, "Dissatisfied")</f>
        <v>Neutral</v>
      </c>
      <c r="AA619" s="16" t="str">
        <f t="shared" si="99"/>
        <v>High Value</v>
      </c>
      <c r="AB619" s="16" t="str" cm="1">
        <f t="array" ref="AB619">_xlfn.IFS(OR(C619="Zara", C619="Mango"), "Luxury Brand", OR(C619="Gap", C619="Forever21"), "Budget Brand", TRUE, "Mid-Market")</f>
        <v>Mid-Market</v>
      </c>
    </row>
    <row r="620" spans="1:28" x14ac:dyDescent="0.35">
      <c r="A620" t="s">
        <v>671</v>
      </c>
      <c r="B620" t="s">
        <v>40</v>
      </c>
      <c r="C620" t="s">
        <v>41</v>
      </c>
      <c r="D620" t="s">
        <v>32</v>
      </c>
      <c r="E620" t="s">
        <v>16</v>
      </c>
      <c r="F620" t="s">
        <v>44</v>
      </c>
      <c r="G620" s="4">
        <v>119.96</v>
      </c>
      <c r="H620">
        <v>0</v>
      </c>
      <c r="I620" s="3">
        <v>119.96</v>
      </c>
      <c r="J620" s="1">
        <v>45875</v>
      </c>
      <c r="K620">
        <v>5</v>
      </c>
      <c r="L620">
        <v>5</v>
      </c>
      <c r="M620">
        <f t="shared" si="90"/>
        <v>5</v>
      </c>
      <c r="N620" t="b">
        <v>0</v>
      </c>
      <c r="O620" t="s">
        <v>2229</v>
      </c>
      <c r="P620" t="str">
        <f t="shared" si="91"/>
        <v>No Return</v>
      </c>
      <c r="Q620" s="4">
        <f t="shared" si="92"/>
        <v>599.79999999999995</v>
      </c>
      <c r="R620">
        <f t="shared" si="93"/>
        <v>2025</v>
      </c>
      <c r="S620" s="4" t="str">
        <f t="shared" si="94"/>
        <v>August</v>
      </c>
      <c r="T620" s="17">
        <f t="shared" si="95"/>
        <v>0</v>
      </c>
      <c r="U620" s="17">
        <f t="shared" si="96"/>
        <v>119.96</v>
      </c>
      <c r="V620" s="16">
        <f t="shared" si="97"/>
        <v>0</v>
      </c>
      <c r="W620" s="16" t="str">
        <f t="shared" si="98"/>
        <v>XL</v>
      </c>
      <c r="X620" s="16" t="str" cm="1">
        <f t="array" ref="X620">_xlfn.IFS(K620 &lt; 10, "Need to Restock", K620 &lt; 20, "Low Stock", K620 &lt; 30, "Stock OK", K620 &gt;= 30, "High Stock")</f>
        <v>Need to Restock</v>
      </c>
      <c r="Y620" s="16" t="str" cm="1">
        <f t="array" ref="Y620">_xlfn.IFS(K620 &lt;= 15, "Fast Moving", K620 &lt;= 35, "Moderate Moving", K620 &gt; 35, "Slow Moving")</f>
        <v>Fast Moving</v>
      </c>
      <c r="Z620" s="16" t="str" cm="1">
        <f t="array" ref="Z620">_xlfn.IFS(M620=5, "Highly Satisfied", M620&gt;=4, "Very Satisfied", M620&gt;=3, "Satisfied", M620&gt;=2, "Neutral", M620&lt;2, "Dissatisfied")</f>
        <v>Highly Satisfied</v>
      </c>
      <c r="AA620" s="16" t="str">
        <f t="shared" si="99"/>
        <v>High Value</v>
      </c>
      <c r="AB620" s="16" t="str" cm="1">
        <f t="array" ref="AB620">_xlfn.IFS(OR(C620="Zara", C620="Mango"), "Luxury Brand", OR(C620="Gap", C620="Forever21"), "Budget Brand", TRUE, "Mid-Market")</f>
        <v>Luxury Brand</v>
      </c>
    </row>
    <row r="621" spans="1:28" x14ac:dyDescent="0.35">
      <c r="A621" t="s">
        <v>672</v>
      </c>
      <c r="B621" t="s">
        <v>28</v>
      </c>
      <c r="C621" t="s">
        <v>73</v>
      </c>
      <c r="D621" t="s">
        <v>32</v>
      </c>
      <c r="E621" t="s">
        <v>47</v>
      </c>
      <c r="F621" t="s">
        <v>17</v>
      </c>
      <c r="G621" s="4">
        <v>130.21</v>
      </c>
      <c r="H621">
        <v>0</v>
      </c>
      <c r="I621" s="3">
        <v>130.21</v>
      </c>
      <c r="J621" s="1">
        <v>45875</v>
      </c>
      <c r="K621">
        <v>50</v>
      </c>
      <c r="L621">
        <v>4.7</v>
      </c>
      <c r="M621">
        <f t="shared" si="90"/>
        <v>4.7</v>
      </c>
      <c r="N621" t="b">
        <v>0</v>
      </c>
      <c r="O621" t="s">
        <v>2229</v>
      </c>
      <c r="P621" t="str">
        <f t="shared" si="91"/>
        <v>No Return</v>
      </c>
      <c r="Q621" s="4">
        <f t="shared" si="92"/>
        <v>6510.5</v>
      </c>
      <c r="R621">
        <f t="shared" si="93"/>
        <v>2025</v>
      </c>
      <c r="S621" s="4" t="str">
        <f t="shared" si="94"/>
        <v>August</v>
      </c>
      <c r="T621" s="17">
        <f t="shared" si="95"/>
        <v>0</v>
      </c>
      <c r="U621" s="17">
        <f t="shared" si="96"/>
        <v>130.21</v>
      </c>
      <c r="V621" s="16">
        <f t="shared" si="97"/>
        <v>0</v>
      </c>
      <c r="W621" s="16" t="str">
        <f t="shared" si="98"/>
        <v>XXL</v>
      </c>
      <c r="X621" s="16" t="str" cm="1">
        <f t="array" ref="X621">_xlfn.IFS(K621 &lt; 10, "Need to Restock", K621 &lt; 20, "Low Stock", K621 &lt; 30, "Stock OK", K621 &gt;= 30, "High Stock")</f>
        <v>High Stock</v>
      </c>
      <c r="Y621" s="16" t="str" cm="1">
        <f t="array" ref="Y621">_xlfn.IFS(K621 &lt;= 15, "Fast Moving", K621 &lt;= 35, "Moderate Moving", K621 &gt; 35, "Slow Moving")</f>
        <v>Slow Moving</v>
      </c>
      <c r="Z621" s="16" t="str" cm="1">
        <f t="array" ref="Z621">_xlfn.IFS(M621=5, "Highly Satisfied", M621&gt;=4, "Very Satisfied", M621&gt;=3, "Satisfied", M621&gt;=2, "Neutral", M621&lt;2, "Dissatisfied")</f>
        <v>Very Satisfied</v>
      </c>
      <c r="AA621" s="16" t="str">
        <f t="shared" si="99"/>
        <v>High Value</v>
      </c>
      <c r="AB621" s="16" t="str" cm="1">
        <f t="array" ref="AB621">_xlfn.IFS(OR(C621="Zara", C621="Mango"), "Luxury Brand", OR(C621="Gap", C621="Forever21"), "Budget Brand", TRUE, "Mid-Market")</f>
        <v>Budget Brand</v>
      </c>
    </row>
    <row r="622" spans="1:28" x14ac:dyDescent="0.35">
      <c r="A622" t="s">
        <v>673</v>
      </c>
      <c r="B622" t="s">
        <v>19</v>
      </c>
      <c r="C622" t="s">
        <v>30</v>
      </c>
      <c r="D622" t="s">
        <v>21</v>
      </c>
      <c r="E622" t="s">
        <v>53</v>
      </c>
      <c r="F622" t="s">
        <v>17</v>
      </c>
      <c r="G622" s="4">
        <v>49.68</v>
      </c>
      <c r="H622">
        <v>0</v>
      </c>
      <c r="I622" s="3">
        <v>49.68</v>
      </c>
      <c r="J622" s="1">
        <v>45875</v>
      </c>
      <c r="K622">
        <v>15</v>
      </c>
      <c r="L622">
        <v>2.8</v>
      </c>
      <c r="M622">
        <f t="shared" si="90"/>
        <v>2.8</v>
      </c>
      <c r="N622" t="b">
        <v>0</v>
      </c>
      <c r="O622" t="s">
        <v>2229</v>
      </c>
      <c r="P622" t="str">
        <f t="shared" si="91"/>
        <v>No Return</v>
      </c>
      <c r="Q622" s="4">
        <f t="shared" si="92"/>
        <v>745.2</v>
      </c>
      <c r="R622">
        <f t="shared" si="93"/>
        <v>2025</v>
      </c>
      <c r="S622" s="4" t="str">
        <f t="shared" si="94"/>
        <v>August</v>
      </c>
      <c r="T622" s="17">
        <f t="shared" si="95"/>
        <v>0</v>
      </c>
      <c r="U622" s="17">
        <f t="shared" si="96"/>
        <v>49.68</v>
      </c>
      <c r="V622" s="16">
        <f t="shared" si="97"/>
        <v>0</v>
      </c>
      <c r="W622" s="16" t="str">
        <f t="shared" si="98"/>
        <v>XS</v>
      </c>
      <c r="X622" s="16" t="str" cm="1">
        <f t="array" ref="X622">_xlfn.IFS(K622 &lt; 10, "Need to Restock", K622 &lt; 20, "Low Stock", K622 &lt; 30, "Stock OK", K622 &gt;= 30, "High Stock")</f>
        <v>Low Stock</v>
      </c>
      <c r="Y622" s="16" t="str" cm="1">
        <f t="array" ref="Y622">_xlfn.IFS(K622 &lt;= 15, "Fast Moving", K622 &lt;= 35, "Moderate Moving", K622 &gt; 35, "Slow Moving")</f>
        <v>Fast Moving</v>
      </c>
      <c r="Z622" s="16" t="str" cm="1">
        <f t="array" ref="Z622">_xlfn.IFS(M622=5, "Highly Satisfied", M622&gt;=4, "Very Satisfied", M622&gt;=3, "Satisfied", M622&gt;=2, "Neutral", M622&lt;2, "Dissatisfied")</f>
        <v>Neutral</v>
      </c>
      <c r="AA622" s="16" t="str">
        <f t="shared" si="99"/>
        <v>Cheap Value</v>
      </c>
      <c r="AB622" s="16" t="str" cm="1">
        <f t="array" ref="AB622">_xlfn.IFS(OR(C622="Zara", C622="Mango"), "Luxury Brand", OR(C622="Gap", C622="Forever21"), "Budget Brand", TRUE, "Mid-Market")</f>
        <v>Mid-Market</v>
      </c>
    </row>
    <row r="623" spans="1:28" x14ac:dyDescent="0.35">
      <c r="A623" t="s">
        <v>674</v>
      </c>
      <c r="B623" t="s">
        <v>25</v>
      </c>
      <c r="C623" t="s">
        <v>14</v>
      </c>
      <c r="D623" t="s">
        <v>15</v>
      </c>
      <c r="E623" t="s">
        <v>2229</v>
      </c>
      <c r="F623" t="s">
        <v>64</v>
      </c>
      <c r="G623" s="4">
        <v>46.58</v>
      </c>
      <c r="H623">
        <v>0</v>
      </c>
      <c r="I623" s="3">
        <v>46.58</v>
      </c>
      <c r="J623" s="1">
        <v>45560</v>
      </c>
      <c r="K623">
        <v>42</v>
      </c>
      <c r="L623">
        <v>1.7</v>
      </c>
      <c r="M623">
        <f t="shared" si="90"/>
        <v>1.7</v>
      </c>
      <c r="N623" t="b">
        <v>0</v>
      </c>
      <c r="O623" t="s">
        <v>2229</v>
      </c>
      <c r="P623" t="str">
        <f t="shared" si="91"/>
        <v>No Return</v>
      </c>
      <c r="Q623" s="4">
        <f t="shared" si="92"/>
        <v>1956.36</v>
      </c>
      <c r="R623">
        <f t="shared" si="93"/>
        <v>2024</v>
      </c>
      <c r="S623" s="4" t="str">
        <f t="shared" si="94"/>
        <v>September</v>
      </c>
      <c r="T623" s="17">
        <f t="shared" si="95"/>
        <v>0</v>
      </c>
      <c r="U623" s="17">
        <f t="shared" si="96"/>
        <v>46.58</v>
      </c>
      <c r="V623" s="16">
        <f t="shared" si="97"/>
        <v>0</v>
      </c>
      <c r="W623" s="16" t="str">
        <f t="shared" si="98"/>
        <v>No Size</v>
      </c>
      <c r="X623" s="16" t="str" cm="1">
        <f t="array" ref="X623">_xlfn.IFS(K623 &lt; 10, "Need to Restock", K623 &lt; 20, "Low Stock", K623 &lt; 30, "Stock OK", K623 &gt;= 30, "High Stock")</f>
        <v>High Stock</v>
      </c>
      <c r="Y623" s="16" t="str" cm="1">
        <f t="array" ref="Y623">_xlfn.IFS(K623 &lt;= 15, "Fast Moving", K623 &lt;= 35, "Moderate Moving", K623 &gt; 35, "Slow Moving")</f>
        <v>Slow Moving</v>
      </c>
      <c r="Z623" s="16" t="str" cm="1">
        <f t="array" ref="Z623">_xlfn.IFS(M623=5, "Highly Satisfied", M623&gt;=4, "Very Satisfied", M623&gt;=3, "Satisfied", M623&gt;=2, "Neutral", M623&lt;2, "Dissatisfied")</f>
        <v>Dissatisfied</v>
      </c>
      <c r="AA623" s="16" t="str">
        <f t="shared" si="99"/>
        <v>Cheap Value</v>
      </c>
      <c r="AB623" s="16" t="str" cm="1">
        <f t="array" ref="AB623">_xlfn.IFS(OR(C623="Zara", C623="Mango"), "Luxury Brand", OR(C623="Gap", C623="Forever21"), "Budget Brand", TRUE, "Mid-Market")</f>
        <v>Luxury Brand</v>
      </c>
    </row>
    <row r="624" spans="1:28" x14ac:dyDescent="0.35">
      <c r="A624" t="s">
        <v>675</v>
      </c>
      <c r="B624" t="s">
        <v>25</v>
      </c>
      <c r="C624" t="s">
        <v>41</v>
      </c>
      <c r="D624" t="s">
        <v>60</v>
      </c>
      <c r="E624" t="s">
        <v>2229</v>
      </c>
      <c r="F624" t="s">
        <v>68</v>
      </c>
      <c r="G624" s="4">
        <v>69.88</v>
      </c>
      <c r="H624">
        <v>0</v>
      </c>
      <c r="I624" s="3">
        <v>69.88</v>
      </c>
      <c r="J624" s="1">
        <v>45875</v>
      </c>
      <c r="K624">
        <v>8</v>
      </c>
      <c r="L624">
        <v>2.8</v>
      </c>
      <c r="M624">
        <f t="shared" si="90"/>
        <v>2.8</v>
      </c>
      <c r="N624" t="b">
        <v>0</v>
      </c>
      <c r="O624" t="s">
        <v>2229</v>
      </c>
      <c r="P624" t="str">
        <f t="shared" si="91"/>
        <v>No Return</v>
      </c>
      <c r="Q624" s="4">
        <f t="shared" si="92"/>
        <v>559.04</v>
      </c>
      <c r="R624">
        <f t="shared" si="93"/>
        <v>2025</v>
      </c>
      <c r="S624" s="4" t="str">
        <f t="shared" si="94"/>
        <v>August</v>
      </c>
      <c r="T624" s="17">
        <f t="shared" si="95"/>
        <v>0</v>
      </c>
      <c r="U624" s="17">
        <f t="shared" si="96"/>
        <v>69.88</v>
      </c>
      <c r="V624" s="16">
        <f t="shared" si="97"/>
        <v>0</v>
      </c>
      <c r="W624" s="16" t="str">
        <f t="shared" si="98"/>
        <v>No Size</v>
      </c>
      <c r="X624" s="16" t="str" cm="1">
        <f t="array" ref="X624">_xlfn.IFS(K624 &lt; 10, "Need to Restock", K624 &lt; 20, "Low Stock", K624 &lt; 30, "Stock OK", K624 &gt;= 30, "High Stock")</f>
        <v>Need to Restock</v>
      </c>
      <c r="Y624" s="16" t="str" cm="1">
        <f t="array" ref="Y624">_xlfn.IFS(K624 &lt;= 15, "Fast Moving", K624 &lt;= 35, "Moderate Moving", K624 &gt; 35, "Slow Moving")</f>
        <v>Fast Moving</v>
      </c>
      <c r="Z624" s="16" t="str" cm="1">
        <f t="array" ref="Z624">_xlfn.IFS(M624=5, "Highly Satisfied", M624&gt;=4, "Very Satisfied", M624&gt;=3, "Satisfied", M624&gt;=2, "Neutral", M624&lt;2, "Dissatisfied")</f>
        <v>Neutral</v>
      </c>
      <c r="AA624" s="16" t="str">
        <f t="shared" si="99"/>
        <v>Cheap Value</v>
      </c>
      <c r="AB624" s="16" t="str" cm="1">
        <f t="array" ref="AB624">_xlfn.IFS(OR(C624="Zara", C624="Mango"), "Luxury Brand", OR(C624="Gap", C624="Forever21"), "Budget Brand", TRUE, "Mid-Market")</f>
        <v>Luxury Brand</v>
      </c>
    </row>
    <row r="625" spans="1:28" x14ac:dyDescent="0.35">
      <c r="A625" t="s">
        <v>676</v>
      </c>
      <c r="B625" t="s">
        <v>25</v>
      </c>
      <c r="C625" t="s">
        <v>73</v>
      </c>
      <c r="D625" t="s">
        <v>32</v>
      </c>
      <c r="E625" t="s">
        <v>2229</v>
      </c>
      <c r="F625" t="s">
        <v>44</v>
      </c>
      <c r="G625" s="4">
        <v>32.15</v>
      </c>
      <c r="H625">
        <v>0</v>
      </c>
      <c r="I625" s="3">
        <v>32.15</v>
      </c>
      <c r="J625" s="1">
        <v>45875</v>
      </c>
      <c r="K625">
        <v>17</v>
      </c>
      <c r="L625">
        <v>1.9</v>
      </c>
      <c r="M625">
        <f t="shared" si="90"/>
        <v>1.9</v>
      </c>
      <c r="N625" t="b">
        <v>1</v>
      </c>
      <c r="O625" t="s">
        <v>81</v>
      </c>
      <c r="P625" t="str">
        <f t="shared" si="91"/>
        <v>Quality Issue</v>
      </c>
      <c r="Q625" s="4">
        <f t="shared" si="92"/>
        <v>546.54999999999995</v>
      </c>
      <c r="R625">
        <f t="shared" si="93"/>
        <v>2025</v>
      </c>
      <c r="S625" s="4" t="str">
        <f t="shared" si="94"/>
        <v>August</v>
      </c>
      <c r="T625" s="17">
        <f t="shared" si="95"/>
        <v>0</v>
      </c>
      <c r="U625" s="17">
        <f t="shared" si="96"/>
        <v>32.15</v>
      </c>
      <c r="V625" s="16">
        <f t="shared" si="97"/>
        <v>1</v>
      </c>
      <c r="W625" s="16" t="str">
        <f t="shared" si="98"/>
        <v>No Size</v>
      </c>
      <c r="X625" s="16" t="str" cm="1">
        <f t="array" ref="X625">_xlfn.IFS(K625 &lt; 10, "Need to Restock", K625 &lt; 20, "Low Stock", K625 &lt; 30, "Stock OK", K625 &gt;= 30, "High Stock")</f>
        <v>Low Stock</v>
      </c>
      <c r="Y625" s="16" t="str" cm="1">
        <f t="array" ref="Y625">_xlfn.IFS(K625 &lt;= 15, "Fast Moving", K625 &lt;= 35, "Moderate Moving", K625 &gt; 35, "Slow Moving")</f>
        <v>Moderate Moving</v>
      </c>
      <c r="Z625" s="16" t="str" cm="1">
        <f t="array" ref="Z625">_xlfn.IFS(M625=5, "Highly Satisfied", M625&gt;=4, "Very Satisfied", M625&gt;=3, "Satisfied", M625&gt;=2, "Neutral", M625&lt;2, "Dissatisfied")</f>
        <v>Dissatisfied</v>
      </c>
      <c r="AA625" s="16" t="str">
        <f t="shared" si="99"/>
        <v>Cheap Value</v>
      </c>
      <c r="AB625" s="16" t="str" cm="1">
        <f t="array" ref="AB625">_xlfn.IFS(OR(C625="Zara", C625="Mango"), "Luxury Brand", OR(C625="Gap", C625="Forever21"), "Budget Brand", TRUE, "Mid-Market")</f>
        <v>Budget Brand</v>
      </c>
    </row>
    <row r="626" spans="1:28" x14ac:dyDescent="0.35">
      <c r="A626" t="s">
        <v>677</v>
      </c>
      <c r="B626" t="s">
        <v>36</v>
      </c>
      <c r="C626" t="s">
        <v>73</v>
      </c>
      <c r="D626" t="s">
        <v>60</v>
      </c>
      <c r="E626" t="s">
        <v>37</v>
      </c>
      <c r="F626" t="s">
        <v>26</v>
      </c>
      <c r="G626" s="4">
        <v>36.340000000000003</v>
      </c>
      <c r="H626">
        <v>0</v>
      </c>
      <c r="I626" s="3">
        <v>36.340000000000003</v>
      </c>
      <c r="J626" s="1">
        <v>45875</v>
      </c>
      <c r="K626">
        <v>6</v>
      </c>
      <c r="L626">
        <v>4.5</v>
      </c>
      <c r="M626">
        <f t="shared" si="90"/>
        <v>4.5</v>
      </c>
      <c r="N626" t="b">
        <v>1</v>
      </c>
      <c r="O626" t="s">
        <v>76</v>
      </c>
      <c r="P626" t="str">
        <f t="shared" si="91"/>
        <v>Damaged</v>
      </c>
      <c r="Q626" s="4">
        <f t="shared" si="92"/>
        <v>218.04000000000002</v>
      </c>
      <c r="R626">
        <f t="shared" si="93"/>
        <v>2025</v>
      </c>
      <c r="S626" s="4" t="str">
        <f t="shared" si="94"/>
        <v>August</v>
      </c>
      <c r="T626" s="17">
        <f t="shared" si="95"/>
        <v>0</v>
      </c>
      <c r="U626" s="17">
        <f t="shared" si="96"/>
        <v>36.340000000000003</v>
      </c>
      <c r="V626" s="16">
        <f t="shared" si="97"/>
        <v>1</v>
      </c>
      <c r="W626" s="16" t="str">
        <f t="shared" si="98"/>
        <v>S</v>
      </c>
      <c r="X626" s="16" t="str" cm="1">
        <f t="array" ref="X626">_xlfn.IFS(K626 &lt; 10, "Need to Restock", K626 &lt; 20, "Low Stock", K626 &lt; 30, "Stock OK", K626 &gt;= 30, "High Stock")</f>
        <v>Need to Restock</v>
      </c>
      <c r="Y626" s="16" t="str" cm="1">
        <f t="array" ref="Y626">_xlfn.IFS(K626 &lt;= 15, "Fast Moving", K626 &lt;= 35, "Moderate Moving", K626 &gt; 35, "Slow Moving")</f>
        <v>Fast Moving</v>
      </c>
      <c r="Z626" s="16" t="str" cm="1">
        <f t="array" ref="Z626">_xlfn.IFS(M626=5, "Highly Satisfied", M626&gt;=4, "Very Satisfied", M626&gt;=3, "Satisfied", M626&gt;=2, "Neutral", M626&lt;2, "Dissatisfied")</f>
        <v>Very Satisfied</v>
      </c>
      <c r="AA626" s="16" t="str">
        <f t="shared" si="99"/>
        <v>Cheap Value</v>
      </c>
      <c r="AB626" s="16" t="str" cm="1">
        <f t="array" ref="AB626">_xlfn.IFS(OR(C626="Zara", C626="Mango"), "Luxury Brand", OR(C626="Gap", C626="Forever21"), "Budget Brand", TRUE, "Mid-Market")</f>
        <v>Budget Brand</v>
      </c>
    </row>
    <row r="627" spans="1:28" x14ac:dyDescent="0.35">
      <c r="A627" t="s">
        <v>678</v>
      </c>
      <c r="B627" t="s">
        <v>36</v>
      </c>
      <c r="C627" t="s">
        <v>41</v>
      </c>
      <c r="D627" t="s">
        <v>32</v>
      </c>
      <c r="E627" t="s">
        <v>56</v>
      </c>
      <c r="F627" t="s">
        <v>54</v>
      </c>
      <c r="G627" s="4">
        <v>93.01</v>
      </c>
      <c r="H627">
        <v>0</v>
      </c>
      <c r="I627" s="3">
        <v>93.01</v>
      </c>
      <c r="J627" s="1">
        <v>45875</v>
      </c>
      <c r="K627">
        <v>34</v>
      </c>
      <c r="L627">
        <v>1.4</v>
      </c>
      <c r="M627">
        <f t="shared" si="90"/>
        <v>1.4</v>
      </c>
      <c r="N627" t="b">
        <v>0</v>
      </c>
      <c r="O627" t="s">
        <v>2229</v>
      </c>
      <c r="P627" t="str">
        <f t="shared" si="91"/>
        <v>No Return</v>
      </c>
      <c r="Q627" s="4">
        <f t="shared" si="92"/>
        <v>3162.34</v>
      </c>
      <c r="R627">
        <f t="shared" si="93"/>
        <v>2025</v>
      </c>
      <c r="S627" s="4" t="str">
        <f t="shared" si="94"/>
        <v>August</v>
      </c>
      <c r="T627" s="17">
        <f t="shared" si="95"/>
        <v>0</v>
      </c>
      <c r="U627" s="17">
        <f t="shared" si="96"/>
        <v>93.01</v>
      </c>
      <c r="V627" s="16">
        <f t="shared" si="97"/>
        <v>0</v>
      </c>
      <c r="W627" s="16" t="str">
        <f t="shared" si="98"/>
        <v>M</v>
      </c>
      <c r="X627" s="16" t="str" cm="1">
        <f t="array" ref="X627">_xlfn.IFS(K627 &lt; 10, "Need to Restock", K627 &lt; 20, "Low Stock", K627 &lt; 30, "Stock OK", K627 &gt;= 30, "High Stock")</f>
        <v>High Stock</v>
      </c>
      <c r="Y627" s="16" t="str" cm="1">
        <f t="array" ref="Y627">_xlfn.IFS(K627 &lt;= 15, "Fast Moving", K627 &lt;= 35, "Moderate Moving", K627 &gt; 35, "Slow Moving")</f>
        <v>Moderate Moving</v>
      </c>
      <c r="Z627" s="16" t="str" cm="1">
        <f t="array" ref="Z627">_xlfn.IFS(M627=5, "Highly Satisfied", M627&gt;=4, "Very Satisfied", M627&gt;=3, "Satisfied", M627&gt;=2, "Neutral", M627&lt;2, "Dissatisfied")</f>
        <v>Dissatisfied</v>
      </c>
      <c r="AA627" s="16" t="str">
        <f t="shared" si="99"/>
        <v>High Value</v>
      </c>
      <c r="AB627" s="16" t="str" cm="1">
        <f t="array" ref="AB627">_xlfn.IFS(OR(C627="Zara", C627="Mango"), "Luxury Brand", OR(C627="Gap", C627="Forever21"), "Budget Brand", TRUE, "Mid-Market")</f>
        <v>Luxury Brand</v>
      </c>
    </row>
    <row r="628" spans="1:28" x14ac:dyDescent="0.35">
      <c r="A628" t="s">
        <v>679</v>
      </c>
      <c r="B628" t="s">
        <v>19</v>
      </c>
      <c r="C628" t="s">
        <v>59</v>
      </c>
      <c r="D628" t="s">
        <v>21</v>
      </c>
      <c r="E628" t="s">
        <v>37</v>
      </c>
      <c r="F628" t="s">
        <v>68</v>
      </c>
      <c r="G628" s="4">
        <v>75</v>
      </c>
      <c r="H628">
        <v>0</v>
      </c>
      <c r="I628" s="3">
        <v>75</v>
      </c>
      <c r="J628" s="1">
        <v>45875</v>
      </c>
      <c r="K628">
        <v>19</v>
      </c>
      <c r="L628">
        <v>1.6</v>
      </c>
      <c r="M628">
        <f t="shared" si="90"/>
        <v>1.6</v>
      </c>
      <c r="N628" t="b">
        <v>0</v>
      </c>
      <c r="O628" t="s">
        <v>2229</v>
      </c>
      <c r="P628" t="str">
        <f t="shared" si="91"/>
        <v>No Return</v>
      </c>
      <c r="Q628" s="4">
        <f t="shared" si="92"/>
        <v>1425</v>
      </c>
      <c r="R628">
        <f t="shared" si="93"/>
        <v>2025</v>
      </c>
      <c r="S628" s="4" t="str">
        <f t="shared" si="94"/>
        <v>August</v>
      </c>
      <c r="T628" s="17">
        <f t="shared" si="95"/>
        <v>0</v>
      </c>
      <c r="U628" s="17">
        <f t="shared" si="96"/>
        <v>75</v>
      </c>
      <c r="V628" s="16">
        <f t="shared" si="97"/>
        <v>0</v>
      </c>
      <c r="W628" s="16" t="str">
        <f t="shared" si="98"/>
        <v>S</v>
      </c>
      <c r="X628" s="16" t="str" cm="1">
        <f t="array" ref="X628">_xlfn.IFS(K628 &lt; 10, "Need to Restock", K628 &lt; 20, "Low Stock", K628 &lt; 30, "Stock OK", K628 &gt;= 30, "High Stock")</f>
        <v>Low Stock</v>
      </c>
      <c r="Y628" s="16" t="str" cm="1">
        <f t="array" ref="Y628">_xlfn.IFS(K628 &lt;= 15, "Fast Moving", K628 &lt;= 35, "Moderate Moving", K628 &gt; 35, "Slow Moving")</f>
        <v>Moderate Moving</v>
      </c>
      <c r="Z628" s="16" t="str" cm="1">
        <f t="array" ref="Z628">_xlfn.IFS(M628=5, "Highly Satisfied", M628&gt;=4, "Very Satisfied", M628&gt;=3, "Satisfied", M628&gt;=2, "Neutral", M628&lt;2, "Dissatisfied")</f>
        <v>Dissatisfied</v>
      </c>
      <c r="AA628" s="16" t="str">
        <f t="shared" si="99"/>
        <v>High Value</v>
      </c>
      <c r="AB628" s="16" t="str" cm="1">
        <f t="array" ref="AB628">_xlfn.IFS(OR(C628="Zara", C628="Mango"), "Luxury Brand", OR(C628="Gap", C628="Forever21"), "Budget Brand", TRUE, "Mid-Market")</f>
        <v>Budget Brand</v>
      </c>
    </row>
    <row r="629" spans="1:28" x14ac:dyDescent="0.35">
      <c r="A629" t="s">
        <v>680</v>
      </c>
      <c r="B629" t="s">
        <v>13</v>
      </c>
      <c r="C629" t="s">
        <v>14</v>
      </c>
      <c r="D629" t="s">
        <v>32</v>
      </c>
      <c r="E629" t="s">
        <v>56</v>
      </c>
      <c r="F629" t="s">
        <v>42</v>
      </c>
      <c r="G629" s="4">
        <v>81.63</v>
      </c>
      <c r="H629">
        <v>12.4</v>
      </c>
      <c r="I629" s="3">
        <v>71.510000000000005</v>
      </c>
      <c r="J629" s="1">
        <v>45875</v>
      </c>
      <c r="K629">
        <v>3</v>
      </c>
      <c r="L629" t="s">
        <v>2229</v>
      </c>
      <c r="M629">
        <f t="shared" si="90"/>
        <v>3</v>
      </c>
      <c r="N629" t="b">
        <v>0</v>
      </c>
      <c r="O629" t="s">
        <v>2229</v>
      </c>
      <c r="P629" t="str">
        <f t="shared" si="91"/>
        <v>No Return</v>
      </c>
      <c r="Q629" s="4">
        <f t="shared" si="92"/>
        <v>214.52364</v>
      </c>
      <c r="R629">
        <f t="shared" si="93"/>
        <v>2025</v>
      </c>
      <c r="S629" s="4" t="str">
        <f t="shared" si="94"/>
        <v>August</v>
      </c>
      <c r="T629" s="17">
        <f t="shared" si="95"/>
        <v>10.122119999999999</v>
      </c>
      <c r="U629" s="17">
        <f t="shared" si="96"/>
        <v>71.50788</v>
      </c>
      <c r="V629" s="16">
        <f t="shared" si="97"/>
        <v>0</v>
      </c>
      <c r="W629" s="16" t="str">
        <f t="shared" si="98"/>
        <v>M</v>
      </c>
      <c r="X629" s="16" t="str" cm="1">
        <f t="array" ref="X629">_xlfn.IFS(K629 &lt; 10, "Need to Restock", K629 &lt; 20, "Low Stock", K629 &lt; 30, "Stock OK", K629 &gt;= 30, "High Stock")</f>
        <v>Need to Restock</v>
      </c>
      <c r="Y629" s="16" t="str" cm="1">
        <f t="array" ref="Y629">_xlfn.IFS(K629 &lt;= 15, "Fast Moving", K629 &lt;= 35, "Moderate Moving", K629 &gt; 35, "Slow Moving")</f>
        <v>Fast Moving</v>
      </c>
      <c r="Z629" s="16" t="str" cm="1">
        <f t="array" ref="Z629">_xlfn.IFS(M629=5, "Highly Satisfied", M629&gt;=4, "Very Satisfied", M629&gt;=3, "Satisfied", M629&gt;=2, "Neutral", M629&lt;2, "Dissatisfied")</f>
        <v>Satisfied</v>
      </c>
      <c r="AA629" s="16" t="str">
        <f t="shared" si="99"/>
        <v>Cheap Value</v>
      </c>
      <c r="AB629" s="16" t="str" cm="1">
        <f t="array" ref="AB629">_xlfn.IFS(OR(C629="Zara", C629="Mango"), "Luxury Brand", OR(C629="Gap", C629="Forever21"), "Budget Brand", TRUE, "Mid-Market")</f>
        <v>Luxury Brand</v>
      </c>
    </row>
    <row r="630" spans="1:28" x14ac:dyDescent="0.35">
      <c r="A630" t="s">
        <v>681</v>
      </c>
      <c r="B630" t="s">
        <v>36</v>
      </c>
      <c r="C630" t="s">
        <v>20</v>
      </c>
      <c r="D630" t="s">
        <v>15</v>
      </c>
      <c r="E630" t="s">
        <v>16</v>
      </c>
      <c r="F630" t="s">
        <v>38</v>
      </c>
      <c r="G630" s="4">
        <v>109.81</v>
      </c>
      <c r="H630">
        <v>0</v>
      </c>
      <c r="I630" s="3">
        <v>109.81</v>
      </c>
      <c r="J630" s="1">
        <v>45862</v>
      </c>
      <c r="K630">
        <v>17</v>
      </c>
      <c r="L630">
        <v>1.9</v>
      </c>
      <c r="M630">
        <f t="shared" si="90"/>
        <v>1.9</v>
      </c>
      <c r="N630" t="b">
        <v>0</v>
      </c>
      <c r="O630" t="s">
        <v>2229</v>
      </c>
      <c r="P630" t="str">
        <f t="shared" si="91"/>
        <v>No Return</v>
      </c>
      <c r="Q630" s="4">
        <f t="shared" si="92"/>
        <v>1866.77</v>
      </c>
      <c r="R630">
        <f t="shared" si="93"/>
        <v>2025</v>
      </c>
      <c r="S630" s="4" t="str">
        <f t="shared" si="94"/>
        <v>July</v>
      </c>
      <c r="T630" s="17">
        <f t="shared" si="95"/>
        <v>0</v>
      </c>
      <c r="U630" s="17">
        <f t="shared" si="96"/>
        <v>109.81</v>
      </c>
      <c r="V630" s="16">
        <f t="shared" si="97"/>
        <v>0</v>
      </c>
      <c r="W630" s="16" t="str">
        <f t="shared" si="98"/>
        <v>XL</v>
      </c>
      <c r="X630" s="16" t="str" cm="1">
        <f t="array" ref="X630">_xlfn.IFS(K630 &lt; 10, "Need to Restock", K630 &lt; 20, "Low Stock", K630 &lt; 30, "Stock OK", K630 &gt;= 30, "High Stock")</f>
        <v>Low Stock</v>
      </c>
      <c r="Y630" s="16" t="str" cm="1">
        <f t="array" ref="Y630">_xlfn.IFS(K630 &lt;= 15, "Fast Moving", K630 &lt;= 35, "Moderate Moving", K630 &gt; 35, "Slow Moving")</f>
        <v>Moderate Moving</v>
      </c>
      <c r="Z630" s="16" t="str" cm="1">
        <f t="array" ref="Z630">_xlfn.IFS(M630=5, "Highly Satisfied", M630&gt;=4, "Very Satisfied", M630&gt;=3, "Satisfied", M630&gt;=2, "Neutral", M630&lt;2, "Dissatisfied")</f>
        <v>Dissatisfied</v>
      </c>
      <c r="AA630" s="16" t="str">
        <f t="shared" si="99"/>
        <v>High Value</v>
      </c>
      <c r="AB630" s="16" t="str" cm="1">
        <f t="array" ref="AB630">_xlfn.IFS(OR(C630="Zara", C630="Mango"), "Luxury Brand", OR(C630="Gap", C630="Forever21"), "Budget Brand", TRUE, "Mid-Market")</f>
        <v>Mid-Market</v>
      </c>
    </row>
    <row r="631" spans="1:28" x14ac:dyDescent="0.35">
      <c r="A631" t="s">
        <v>682</v>
      </c>
      <c r="B631" t="s">
        <v>36</v>
      </c>
      <c r="C631" t="s">
        <v>51</v>
      </c>
      <c r="D631" t="s">
        <v>32</v>
      </c>
      <c r="E631" t="s">
        <v>2229</v>
      </c>
      <c r="F631" t="s">
        <v>26</v>
      </c>
      <c r="G631" s="4">
        <v>47.7</v>
      </c>
      <c r="H631">
        <v>0</v>
      </c>
      <c r="I631" s="3">
        <v>47.7</v>
      </c>
      <c r="J631" s="1">
        <v>45875</v>
      </c>
      <c r="K631">
        <v>14</v>
      </c>
      <c r="L631">
        <v>2.2999999999999998</v>
      </c>
      <c r="M631">
        <f t="shared" si="90"/>
        <v>2.2999999999999998</v>
      </c>
      <c r="N631" t="b">
        <v>0</v>
      </c>
      <c r="O631" t="s">
        <v>2229</v>
      </c>
      <c r="P631" t="str">
        <f t="shared" si="91"/>
        <v>No Return</v>
      </c>
      <c r="Q631" s="4">
        <f t="shared" si="92"/>
        <v>667.80000000000007</v>
      </c>
      <c r="R631">
        <f t="shared" si="93"/>
        <v>2025</v>
      </c>
      <c r="S631" s="4" t="str">
        <f t="shared" si="94"/>
        <v>August</v>
      </c>
      <c r="T631" s="17">
        <f t="shared" si="95"/>
        <v>0</v>
      </c>
      <c r="U631" s="17">
        <f t="shared" si="96"/>
        <v>47.7</v>
      </c>
      <c r="V631" s="16">
        <f t="shared" si="97"/>
        <v>0</v>
      </c>
      <c r="W631" s="16" t="str">
        <f t="shared" si="98"/>
        <v>No Size</v>
      </c>
      <c r="X631" s="16" t="str" cm="1">
        <f t="array" ref="X631">_xlfn.IFS(K631 &lt; 10, "Need to Restock", K631 &lt; 20, "Low Stock", K631 &lt; 30, "Stock OK", K631 &gt;= 30, "High Stock")</f>
        <v>Low Stock</v>
      </c>
      <c r="Y631" s="16" t="str" cm="1">
        <f t="array" ref="Y631">_xlfn.IFS(K631 &lt;= 15, "Fast Moving", K631 &lt;= 35, "Moderate Moving", K631 &gt; 35, "Slow Moving")</f>
        <v>Fast Moving</v>
      </c>
      <c r="Z631" s="16" t="str" cm="1">
        <f t="array" ref="Z631">_xlfn.IFS(M631=5, "Highly Satisfied", M631&gt;=4, "Very Satisfied", M631&gt;=3, "Satisfied", M631&gt;=2, "Neutral", M631&lt;2, "Dissatisfied")</f>
        <v>Neutral</v>
      </c>
      <c r="AA631" s="16" t="str">
        <f t="shared" si="99"/>
        <v>Cheap Value</v>
      </c>
      <c r="AB631" s="16" t="str" cm="1">
        <f t="array" ref="AB631">_xlfn.IFS(OR(C631="Zara", C631="Mango"), "Luxury Brand", OR(C631="Gap", C631="Forever21"), "Budget Brand", TRUE, "Mid-Market")</f>
        <v>Mid-Market</v>
      </c>
    </row>
    <row r="632" spans="1:28" x14ac:dyDescent="0.35">
      <c r="A632" t="s">
        <v>683</v>
      </c>
      <c r="B632" t="s">
        <v>19</v>
      </c>
      <c r="C632" t="s">
        <v>30</v>
      </c>
      <c r="D632" t="s">
        <v>21</v>
      </c>
      <c r="E632" t="s">
        <v>37</v>
      </c>
      <c r="F632" t="s">
        <v>17</v>
      </c>
      <c r="G632" s="4">
        <v>96.08</v>
      </c>
      <c r="H632">
        <v>0</v>
      </c>
      <c r="I632" s="3">
        <v>96.08</v>
      </c>
      <c r="J632" s="1">
        <v>45875</v>
      </c>
      <c r="K632">
        <v>7</v>
      </c>
      <c r="L632">
        <v>2.5</v>
      </c>
      <c r="M632">
        <f t="shared" si="90"/>
        <v>2.5</v>
      </c>
      <c r="N632" t="b">
        <v>0</v>
      </c>
      <c r="O632" t="s">
        <v>2229</v>
      </c>
      <c r="P632" t="str">
        <f t="shared" si="91"/>
        <v>No Return</v>
      </c>
      <c r="Q632" s="4">
        <f t="shared" si="92"/>
        <v>672.56</v>
      </c>
      <c r="R632">
        <f t="shared" si="93"/>
        <v>2025</v>
      </c>
      <c r="S632" s="4" t="str">
        <f t="shared" si="94"/>
        <v>August</v>
      </c>
      <c r="T632" s="17">
        <f t="shared" si="95"/>
        <v>0</v>
      </c>
      <c r="U632" s="17">
        <f t="shared" si="96"/>
        <v>96.08</v>
      </c>
      <c r="V632" s="16">
        <f t="shared" si="97"/>
        <v>0</v>
      </c>
      <c r="W632" s="16" t="str">
        <f t="shared" si="98"/>
        <v>S</v>
      </c>
      <c r="X632" s="16" t="str" cm="1">
        <f t="array" ref="X632">_xlfn.IFS(K632 &lt; 10, "Need to Restock", K632 &lt; 20, "Low Stock", K632 &lt; 30, "Stock OK", K632 &gt;= 30, "High Stock")</f>
        <v>Need to Restock</v>
      </c>
      <c r="Y632" s="16" t="str" cm="1">
        <f t="array" ref="Y632">_xlfn.IFS(K632 &lt;= 15, "Fast Moving", K632 &lt;= 35, "Moderate Moving", K632 &gt; 35, "Slow Moving")</f>
        <v>Fast Moving</v>
      </c>
      <c r="Z632" s="16" t="str" cm="1">
        <f t="array" ref="Z632">_xlfn.IFS(M632=5, "Highly Satisfied", M632&gt;=4, "Very Satisfied", M632&gt;=3, "Satisfied", M632&gt;=2, "Neutral", M632&lt;2, "Dissatisfied")</f>
        <v>Neutral</v>
      </c>
      <c r="AA632" s="16" t="str">
        <f t="shared" si="99"/>
        <v>High Value</v>
      </c>
      <c r="AB632" s="16" t="str" cm="1">
        <f t="array" ref="AB632">_xlfn.IFS(OR(C632="Zara", C632="Mango"), "Luxury Brand", OR(C632="Gap", C632="Forever21"), "Budget Brand", TRUE, "Mid-Market")</f>
        <v>Mid-Market</v>
      </c>
    </row>
    <row r="633" spans="1:28" x14ac:dyDescent="0.35">
      <c r="A633" t="s">
        <v>684</v>
      </c>
      <c r="B633" t="s">
        <v>19</v>
      </c>
      <c r="C633" t="s">
        <v>46</v>
      </c>
      <c r="D633" t="s">
        <v>21</v>
      </c>
      <c r="E633" t="s">
        <v>53</v>
      </c>
      <c r="F633" t="s">
        <v>68</v>
      </c>
      <c r="G633" s="4">
        <v>28</v>
      </c>
      <c r="H633">
        <v>2.6</v>
      </c>
      <c r="I633" s="3">
        <v>27.27</v>
      </c>
      <c r="J633" s="1">
        <v>45875</v>
      </c>
      <c r="K633">
        <v>2</v>
      </c>
      <c r="L633" t="s">
        <v>2229</v>
      </c>
      <c r="M633">
        <f t="shared" si="90"/>
        <v>3</v>
      </c>
      <c r="N633" t="b">
        <v>0</v>
      </c>
      <c r="O633" t="s">
        <v>2229</v>
      </c>
      <c r="P633" t="str">
        <f t="shared" si="91"/>
        <v>No Return</v>
      </c>
      <c r="Q633" s="4">
        <f t="shared" si="92"/>
        <v>54.543999999999997</v>
      </c>
      <c r="R633">
        <f t="shared" si="93"/>
        <v>2025</v>
      </c>
      <c r="S633" s="4" t="str">
        <f t="shared" si="94"/>
        <v>August</v>
      </c>
      <c r="T633" s="17">
        <f t="shared" si="95"/>
        <v>0.72800000000000009</v>
      </c>
      <c r="U633" s="17">
        <f t="shared" si="96"/>
        <v>27.271999999999998</v>
      </c>
      <c r="V633" s="16">
        <f t="shared" si="97"/>
        <v>0</v>
      </c>
      <c r="W633" s="16" t="str">
        <f t="shared" si="98"/>
        <v>XS</v>
      </c>
      <c r="X633" s="16" t="str" cm="1">
        <f t="array" ref="X633">_xlfn.IFS(K633 &lt; 10, "Need to Restock", K633 &lt; 20, "Low Stock", K633 &lt; 30, "Stock OK", K633 &gt;= 30, "High Stock")</f>
        <v>Need to Restock</v>
      </c>
      <c r="Y633" s="16" t="str" cm="1">
        <f t="array" ref="Y633">_xlfn.IFS(K633 &lt;= 15, "Fast Moving", K633 &lt;= 35, "Moderate Moving", K633 &gt; 35, "Slow Moving")</f>
        <v>Fast Moving</v>
      </c>
      <c r="Z633" s="16" t="str" cm="1">
        <f t="array" ref="Z633">_xlfn.IFS(M633=5, "Highly Satisfied", M633&gt;=4, "Very Satisfied", M633&gt;=3, "Satisfied", M633&gt;=2, "Neutral", M633&lt;2, "Dissatisfied")</f>
        <v>Satisfied</v>
      </c>
      <c r="AA633" s="16" t="str">
        <f t="shared" si="99"/>
        <v>Cheap Value</v>
      </c>
      <c r="AB633" s="16" t="str" cm="1">
        <f t="array" ref="AB633">_xlfn.IFS(OR(C633="Zara", C633="Mango"), "Luxury Brand", OR(C633="Gap", C633="Forever21"), "Budget Brand", TRUE, "Mid-Market")</f>
        <v>Mid-Market</v>
      </c>
    </row>
    <row r="634" spans="1:28" x14ac:dyDescent="0.35">
      <c r="A634" t="s">
        <v>685</v>
      </c>
      <c r="B634" t="s">
        <v>36</v>
      </c>
      <c r="C634" t="s">
        <v>14</v>
      </c>
      <c r="D634" t="s">
        <v>21</v>
      </c>
      <c r="E634" t="s">
        <v>37</v>
      </c>
      <c r="F634" t="s">
        <v>68</v>
      </c>
      <c r="G634" s="4">
        <v>52.43</v>
      </c>
      <c r="H634">
        <v>6.4</v>
      </c>
      <c r="I634" s="3">
        <v>49.07</v>
      </c>
      <c r="J634" s="1">
        <v>45875</v>
      </c>
      <c r="K634">
        <v>42</v>
      </c>
      <c r="L634">
        <v>2.6</v>
      </c>
      <c r="M634">
        <f t="shared" si="90"/>
        <v>2.6</v>
      </c>
      <c r="N634" t="b">
        <v>0</v>
      </c>
      <c r="O634" t="s">
        <v>2229</v>
      </c>
      <c r="P634" t="str">
        <f t="shared" si="91"/>
        <v>No Return</v>
      </c>
      <c r="Q634" s="4">
        <f t="shared" si="92"/>
        <v>2061.1281599999998</v>
      </c>
      <c r="R634">
        <f t="shared" si="93"/>
        <v>2025</v>
      </c>
      <c r="S634" s="4" t="str">
        <f t="shared" si="94"/>
        <v>August</v>
      </c>
      <c r="T634" s="17">
        <f t="shared" si="95"/>
        <v>3.3555199999999998</v>
      </c>
      <c r="U634" s="17">
        <f t="shared" si="96"/>
        <v>49.074479999999994</v>
      </c>
      <c r="V634" s="16">
        <f t="shared" si="97"/>
        <v>0</v>
      </c>
      <c r="W634" s="16" t="str">
        <f t="shared" si="98"/>
        <v>S</v>
      </c>
      <c r="X634" s="16" t="str" cm="1">
        <f t="array" ref="X634">_xlfn.IFS(K634 &lt; 10, "Need to Restock", K634 &lt; 20, "Low Stock", K634 &lt; 30, "Stock OK", K634 &gt;= 30, "High Stock")</f>
        <v>High Stock</v>
      </c>
      <c r="Y634" s="16" t="str" cm="1">
        <f t="array" ref="Y634">_xlfn.IFS(K634 &lt;= 15, "Fast Moving", K634 &lt;= 35, "Moderate Moving", K634 &gt; 35, "Slow Moving")</f>
        <v>Slow Moving</v>
      </c>
      <c r="Z634" s="16" t="str" cm="1">
        <f t="array" ref="Z634">_xlfn.IFS(M634=5, "Highly Satisfied", M634&gt;=4, "Very Satisfied", M634&gt;=3, "Satisfied", M634&gt;=2, "Neutral", M634&lt;2, "Dissatisfied")</f>
        <v>Neutral</v>
      </c>
      <c r="AA634" s="16" t="str">
        <f t="shared" si="99"/>
        <v>Cheap Value</v>
      </c>
      <c r="AB634" s="16" t="str" cm="1">
        <f t="array" ref="AB634">_xlfn.IFS(OR(C634="Zara", C634="Mango"), "Luxury Brand", OR(C634="Gap", C634="Forever21"), "Budget Brand", TRUE, "Mid-Market")</f>
        <v>Luxury Brand</v>
      </c>
    </row>
    <row r="635" spans="1:28" x14ac:dyDescent="0.35">
      <c r="A635" t="s">
        <v>686</v>
      </c>
      <c r="B635" t="s">
        <v>25</v>
      </c>
      <c r="C635" t="s">
        <v>59</v>
      </c>
      <c r="D635" t="s">
        <v>60</v>
      </c>
      <c r="E635" t="s">
        <v>2229</v>
      </c>
      <c r="F635" t="s">
        <v>23</v>
      </c>
      <c r="G635" s="4">
        <v>67.95</v>
      </c>
      <c r="H635">
        <v>18.3</v>
      </c>
      <c r="I635" s="3">
        <v>55.52</v>
      </c>
      <c r="J635" s="1">
        <v>45875</v>
      </c>
      <c r="K635">
        <v>37</v>
      </c>
      <c r="L635" t="s">
        <v>2229</v>
      </c>
      <c r="M635">
        <f t="shared" si="90"/>
        <v>3</v>
      </c>
      <c r="N635" t="b">
        <v>0</v>
      </c>
      <c r="O635" t="s">
        <v>2229</v>
      </c>
      <c r="P635" t="str">
        <f t="shared" si="91"/>
        <v>No Return</v>
      </c>
      <c r="Q635" s="4">
        <f t="shared" si="92"/>
        <v>2054.0605500000001</v>
      </c>
      <c r="R635">
        <f t="shared" si="93"/>
        <v>2025</v>
      </c>
      <c r="S635" s="4" t="str">
        <f t="shared" si="94"/>
        <v>August</v>
      </c>
      <c r="T635" s="17">
        <f t="shared" si="95"/>
        <v>12.434850000000001</v>
      </c>
      <c r="U635" s="17">
        <f t="shared" si="96"/>
        <v>55.515149999999998</v>
      </c>
      <c r="V635" s="16">
        <f t="shared" si="97"/>
        <v>0</v>
      </c>
      <c r="W635" s="16" t="str">
        <f t="shared" si="98"/>
        <v>No Size</v>
      </c>
      <c r="X635" s="16" t="str" cm="1">
        <f t="array" ref="X635">_xlfn.IFS(K635 &lt; 10, "Need to Restock", K635 &lt; 20, "Low Stock", K635 &lt; 30, "Stock OK", K635 &gt;= 30, "High Stock")</f>
        <v>High Stock</v>
      </c>
      <c r="Y635" s="16" t="str" cm="1">
        <f t="array" ref="Y635">_xlfn.IFS(K635 &lt;= 15, "Fast Moving", K635 &lt;= 35, "Moderate Moving", K635 &gt; 35, "Slow Moving")</f>
        <v>Slow Moving</v>
      </c>
      <c r="Z635" s="16" t="str" cm="1">
        <f t="array" ref="Z635">_xlfn.IFS(M635=5, "Highly Satisfied", M635&gt;=4, "Very Satisfied", M635&gt;=3, "Satisfied", M635&gt;=2, "Neutral", M635&lt;2, "Dissatisfied")</f>
        <v>Satisfied</v>
      </c>
      <c r="AA635" s="16" t="str">
        <f t="shared" si="99"/>
        <v>Cheap Value</v>
      </c>
      <c r="AB635" s="16" t="str" cm="1">
        <f t="array" ref="AB635">_xlfn.IFS(OR(C635="Zara", C635="Mango"), "Luxury Brand", OR(C635="Gap", C635="Forever21"), "Budget Brand", TRUE, "Mid-Market")</f>
        <v>Budget Brand</v>
      </c>
    </row>
    <row r="636" spans="1:28" x14ac:dyDescent="0.35">
      <c r="A636" t="s">
        <v>687</v>
      </c>
      <c r="B636" t="s">
        <v>40</v>
      </c>
      <c r="C636" t="s">
        <v>51</v>
      </c>
      <c r="D636" t="s">
        <v>32</v>
      </c>
      <c r="E636" t="s">
        <v>2229</v>
      </c>
      <c r="F636" t="s">
        <v>17</v>
      </c>
      <c r="G636" s="4">
        <v>131.91999999999999</v>
      </c>
      <c r="H636">
        <v>0</v>
      </c>
      <c r="I636" s="3">
        <v>131.91999999999999</v>
      </c>
      <c r="J636" s="1">
        <v>45875</v>
      </c>
      <c r="K636">
        <v>10</v>
      </c>
      <c r="L636">
        <v>2.5</v>
      </c>
      <c r="M636">
        <f t="shared" si="90"/>
        <v>2.5</v>
      </c>
      <c r="N636" t="b">
        <v>0</v>
      </c>
      <c r="O636" t="s">
        <v>2229</v>
      </c>
      <c r="P636" t="str">
        <f t="shared" si="91"/>
        <v>No Return</v>
      </c>
      <c r="Q636" s="4">
        <f t="shared" si="92"/>
        <v>1319.1999999999998</v>
      </c>
      <c r="R636">
        <f t="shared" si="93"/>
        <v>2025</v>
      </c>
      <c r="S636" s="4" t="str">
        <f t="shared" si="94"/>
        <v>August</v>
      </c>
      <c r="T636" s="17">
        <f t="shared" si="95"/>
        <v>0</v>
      </c>
      <c r="U636" s="17">
        <f t="shared" si="96"/>
        <v>131.91999999999999</v>
      </c>
      <c r="V636" s="16">
        <f t="shared" si="97"/>
        <v>0</v>
      </c>
      <c r="W636" s="16" t="str">
        <f t="shared" si="98"/>
        <v>No Size</v>
      </c>
      <c r="X636" s="16" t="str" cm="1">
        <f t="array" ref="X636">_xlfn.IFS(K636 &lt; 10, "Need to Restock", K636 &lt; 20, "Low Stock", K636 &lt; 30, "Stock OK", K636 &gt;= 30, "High Stock")</f>
        <v>Low Stock</v>
      </c>
      <c r="Y636" s="16" t="str" cm="1">
        <f t="array" ref="Y636">_xlfn.IFS(K636 &lt;= 15, "Fast Moving", K636 &lt;= 35, "Moderate Moving", K636 &gt; 35, "Slow Moving")</f>
        <v>Fast Moving</v>
      </c>
      <c r="Z636" s="16" t="str" cm="1">
        <f t="array" ref="Z636">_xlfn.IFS(M636=5, "Highly Satisfied", M636&gt;=4, "Very Satisfied", M636&gt;=3, "Satisfied", M636&gt;=2, "Neutral", M636&lt;2, "Dissatisfied")</f>
        <v>Neutral</v>
      </c>
      <c r="AA636" s="16" t="str">
        <f t="shared" si="99"/>
        <v>High Value</v>
      </c>
      <c r="AB636" s="16" t="str" cm="1">
        <f t="array" ref="AB636">_xlfn.IFS(OR(C636="Zara", C636="Mango"), "Luxury Brand", OR(C636="Gap", C636="Forever21"), "Budget Brand", TRUE, "Mid-Market")</f>
        <v>Mid-Market</v>
      </c>
    </row>
    <row r="637" spans="1:28" x14ac:dyDescent="0.35">
      <c r="A637" t="s">
        <v>688</v>
      </c>
      <c r="B637" t="s">
        <v>13</v>
      </c>
      <c r="C637" t="s">
        <v>51</v>
      </c>
      <c r="D637" t="s">
        <v>15</v>
      </c>
      <c r="E637" t="s">
        <v>53</v>
      </c>
      <c r="F637" t="s">
        <v>33</v>
      </c>
      <c r="G637" s="4">
        <v>205.77</v>
      </c>
      <c r="H637">
        <v>0</v>
      </c>
      <c r="I637" s="3">
        <v>205.77</v>
      </c>
      <c r="J637" s="1">
        <v>45688</v>
      </c>
      <c r="K637">
        <v>38</v>
      </c>
      <c r="L637">
        <v>1</v>
      </c>
      <c r="M637">
        <f t="shared" si="90"/>
        <v>1</v>
      </c>
      <c r="N637" t="b">
        <v>0</v>
      </c>
      <c r="O637" t="s">
        <v>2229</v>
      </c>
      <c r="P637" t="str">
        <f t="shared" si="91"/>
        <v>No Return</v>
      </c>
      <c r="Q637" s="4">
        <f t="shared" si="92"/>
        <v>7819.26</v>
      </c>
      <c r="R637">
        <f t="shared" si="93"/>
        <v>2025</v>
      </c>
      <c r="S637" s="4" t="str">
        <f t="shared" si="94"/>
        <v>January</v>
      </c>
      <c r="T637" s="17">
        <f t="shared" si="95"/>
        <v>0</v>
      </c>
      <c r="U637" s="17">
        <f t="shared" si="96"/>
        <v>205.77</v>
      </c>
      <c r="V637" s="16">
        <f t="shared" si="97"/>
        <v>0</v>
      </c>
      <c r="W637" s="16" t="str">
        <f t="shared" si="98"/>
        <v>XS</v>
      </c>
      <c r="X637" s="16" t="str" cm="1">
        <f t="array" ref="X637">_xlfn.IFS(K637 &lt; 10, "Need to Restock", K637 &lt; 20, "Low Stock", K637 &lt; 30, "Stock OK", K637 &gt;= 30, "High Stock")</f>
        <v>High Stock</v>
      </c>
      <c r="Y637" s="16" t="str" cm="1">
        <f t="array" ref="Y637">_xlfn.IFS(K637 &lt;= 15, "Fast Moving", K637 &lt;= 35, "Moderate Moving", K637 &gt; 35, "Slow Moving")</f>
        <v>Slow Moving</v>
      </c>
      <c r="Z637" s="16" t="str" cm="1">
        <f t="array" ref="Z637">_xlfn.IFS(M637=5, "Highly Satisfied", M637&gt;=4, "Very Satisfied", M637&gt;=3, "Satisfied", M637&gt;=2, "Neutral", M637&lt;2, "Dissatisfied")</f>
        <v>Dissatisfied</v>
      </c>
      <c r="AA637" s="16" t="str">
        <f t="shared" si="99"/>
        <v>High Value</v>
      </c>
      <c r="AB637" s="16" t="str" cm="1">
        <f t="array" ref="AB637">_xlfn.IFS(OR(C637="Zara", C637="Mango"), "Luxury Brand", OR(C637="Gap", C637="Forever21"), "Budget Brand", TRUE, "Mid-Market")</f>
        <v>Mid-Market</v>
      </c>
    </row>
    <row r="638" spans="1:28" x14ac:dyDescent="0.35">
      <c r="A638" t="s">
        <v>689</v>
      </c>
      <c r="B638" t="s">
        <v>19</v>
      </c>
      <c r="C638" t="s">
        <v>20</v>
      </c>
      <c r="D638" t="s">
        <v>21</v>
      </c>
      <c r="E638" t="s">
        <v>16</v>
      </c>
      <c r="F638" t="s">
        <v>33</v>
      </c>
      <c r="G638" s="4">
        <v>97.88</v>
      </c>
      <c r="H638">
        <v>11.3</v>
      </c>
      <c r="I638" s="3">
        <v>86.82</v>
      </c>
      <c r="J638" s="1">
        <v>45875</v>
      </c>
      <c r="K638">
        <v>27</v>
      </c>
      <c r="L638">
        <v>1.3</v>
      </c>
      <c r="M638">
        <f t="shared" si="90"/>
        <v>1.3</v>
      </c>
      <c r="N638" t="b">
        <v>0</v>
      </c>
      <c r="O638" t="s">
        <v>2229</v>
      </c>
      <c r="P638" t="str">
        <f t="shared" si="91"/>
        <v>No Return</v>
      </c>
      <c r="Q638" s="4">
        <f t="shared" si="92"/>
        <v>2344.1281199999999</v>
      </c>
      <c r="R638">
        <f t="shared" si="93"/>
        <v>2025</v>
      </c>
      <c r="S638" s="4" t="str">
        <f t="shared" si="94"/>
        <v>August</v>
      </c>
      <c r="T638" s="17">
        <f t="shared" si="95"/>
        <v>11.06044</v>
      </c>
      <c r="U638" s="17">
        <f t="shared" si="96"/>
        <v>86.819559999999996</v>
      </c>
      <c r="V638" s="16">
        <f t="shared" si="97"/>
        <v>0</v>
      </c>
      <c r="W638" s="16" t="str">
        <f t="shared" si="98"/>
        <v>XL</v>
      </c>
      <c r="X638" s="16" t="str" cm="1">
        <f t="array" ref="X638">_xlfn.IFS(K638 &lt; 10, "Need to Restock", K638 &lt; 20, "Low Stock", K638 &lt; 30, "Stock OK", K638 &gt;= 30, "High Stock")</f>
        <v>Stock OK</v>
      </c>
      <c r="Y638" s="16" t="str" cm="1">
        <f t="array" ref="Y638">_xlfn.IFS(K638 &lt;= 15, "Fast Moving", K638 &lt;= 35, "Moderate Moving", K638 &gt; 35, "Slow Moving")</f>
        <v>Moderate Moving</v>
      </c>
      <c r="Z638" s="16" t="str" cm="1">
        <f t="array" ref="Z638">_xlfn.IFS(M638=5, "Highly Satisfied", M638&gt;=4, "Very Satisfied", M638&gt;=3, "Satisfied", M638&gt;=2, "Neutral", M638&lt;2, "Dissatisfied")</f>
        <v>Dissatisfied</v>
      </c>
      <c r="AA638" s="16" t="str">
        <f t="shared" si="99"/>
        <v>High Value</v>
      </c>
      <c r="AB638" s="16" t="str" cm="1">
        <f t="array" ref="AB638">_xlfn.IFS(OR(C638="Zara", C638="Mango"), "Luxury Brand", OR(C638="Gap", C638="Forever21"), "Budget Brand", TRUE, "Mid-Market")</f>
        <v>Mid-Market</v>
      </c>
    </row>
    <row r="639" spans="1:28" x14ac:dyDescent="0.35">
      <c r="A639" t="s">
        <v>690</v>
      </c>
      <c r="B639" t="s">
        <v>28</v>
      </c>
      <c r="C639" t="s">
        <v>14</v>
      </c>
      <c r="D639" t="s">
        <v>60</v>
      </c>
      <c r="E639" t="s">
        <v>22</v>
      </c>
      <c r="F639" t="s">
        <v>38</v>
      </c>
      <c r="G639" s="4">
        <v>109.55</v>
      </c>
      <c r="H639">
        <v>0</v>
      </c>
      <c r="I639" s="3">
        <v>109.55</v>
      </c>
      <c r="J639" s="1">
        <v>45875</v>
      </c>
      <c r="K639">
        <v>32</v>
      </c>
      <c r="L639">
        <v>1.4</v>
      </c>
      <c r="M639">
        <f t="shared" si="90"/>
        <v>1.4</v>
      </c>
      <c r="N639" t="b">
        <v>0</v>
      </c>
      <c r="O639" t="s">
        <v>2229</v>
      </c>
      <c r="P639" t="str">
        <f t="shared" si="91"/>
        <v>No Return</v>
      </c>
      <c r="Q639" s="4">
        <f t="shared" si="92"/>
        <v>3505.6</v>
      </c>
      <c r="R639">
        <f t="shared" si="93"/>
        <v>2025</v>
      </c>
      <c r="S639" s="4" t="str">
        <f t="shared" si="94"/>
        <v>August</v>
      </c>
      <c r="T639" s="17">
        <f t="shared" si="95"/>
        <v>0</v>
      </c>
      <c r="U639" s="17">
        <f t="shared" si="96"/>
        <v>109.55</v>
      </c>
      <c r="V639" s="16">
        <f t="shared" si="97"/>
        <v>0</v>
      </c>
      <c r="W639" s="16" t="str">
        <f t="shared" si="98"/>
        <v>L</v>
      </c>
      <c r="X639" s="16" t="str" cm="1">
        <f t="array" ref="X639">_xlfn.IFS(K639 &lt; 10, "Need to Restock", K639 &lt; 20, "Low Stock", K639 &lt; 30, "Stock OK", K639 &gt;= 30, "High Stock")</f>
        <v>High Stock</v>
      </c>
      <c r="Y639" s="16" t="str" cm="1">
        <f t="array" ref="Y639">_xlfn.IFS(K639 &lt;= 15, "Fast Moving", K639 &lt;= 35, "Moderate Moving", K639 &gt; 35, "Slow Moving")</f>
        <v>Moderate Moving</v>
      </c>
      <c r="Z639" s="16" t="str" cm="1">
        <f t="array" ref="Z639">_xlfn.IFS(M639=5, "Highly Satisfied", M639&gt;=4, "Very Satisfied", M639&gt;=3, "Satisfied", M639&gt;=2, "Neutral", M639&lt;2, "Dissatisfied")</f>
        <v>Dissatisfied</v>
      </c>
      <c r="AA639" s="16" t="str">
        <f t="shared" si="99"/>
        <v>High Value</v>
      </c>
      <c r="AB639" s="16" t="str" cm="1">
        <f t="array" ref="AB639">_xlfn.IFS(OR(C639="Zara", C639="Mango"), "Luxury Brand", OR(C639="Gap", C639="Forever21"), "Budget Brand", TRUE, "Mid-Market")</f>
        <v>Luxury Brand</v>
      </c>
    </row>
    <row r="640" spans="1:28" x14ac:dyDescent="0.35">
      <c r="A640" t="s">
        <v>691</v>
      </c>
      <c r="B640" t="s">
        <v>36</v>
      </c>
      <c r="C640" t="s">
        <v>14</v>
      </c>
      <c r="D640" t="s">
        <v>32</v>
      </c>
      <c r="E640" t="s">
        <v>22</v>
      </c>
      <c r="F640" t="s">
        <v>38</v>
      </c>
      <c r="G640" s="4">
        <v>52.94</v>
      </c>
      <c r="H640">
        <v>10.6</v>
      </c>
      <c r="I640" s="3">
        <v>47.33</v>
      </c>
      <c r="J640" s="1">
        <v>45875</v>
      </c>
      <c r="K640">
        <v>50</v>
      </c>
      <c r="L640">
        <v>2.7</v>
      </c>
      <c r="M640">
        <f t="shared" si="90"/>
        <v>2.7</v>
      </c>
      <c r="N640" t="b">
        <v>0</v>
      </c>
      <c r="O640" t="s">
        <v>2229</v>
      </c>
      <c r="P640" t="str">
        <f t="shared" si="91"/>
        <v>No Return</v>
      </c>
      <c r="Q640" s="4">
        <f t="shared" si="92"/>
        <v>2366.4179999999997</v>
      </c>
      <c r="R640">
        <f t="shared" si="93"/>
        <v>2025</v>
      </c>
      <c r="S640" s="4" t="str">
        <f t="shared" si="94"/>
        <v>August</v>
      </c>
      <c r="T640" s="17">
        <f t="shared" si="95"/>
        <v>5.6116399999999995</v>
      </c>
      <c r="U640" s="17">
        <f t="shared" si="96"/>
        <v>47.328359999999996</v>
      </c>
      <c r="V640" s="16">
        <f t="shared" si="97"/>
        <v>0</v>
      </c>
      <c r="W640" s="16" t="str">
        <f t="shared" si="98"/>
        <v>L</v>
      </c>
      <c r="X640" s="16" t="str" cm="1">
        <f t="array" ref="X640">_xlfn.IFS(K640 &lt; 10, "Need to Restock", K640 &lt; 20, "Low Stock", K640 &lt; 30, "Stock OK", K640 &gt;= 30, "High Stock")</f>
        <v>High Stock</v>
      </c>
      <c r="Y640" s="16" t="str" cm="1">
        <f t="array" ref="Y640">_xlfn.IFS(K640 &lt;= 15, "Fast Moving", K640 &lt;= 35, "Moderate Moving", K640 &gt; 35, "Slow Moving")</f>
        <v>Slow Moving</v>
      </c>
      <c r="Z640" s="16" t="str" cm="1">
        <f t="array" ref="Z640">_xlfn.IFS(M640=5, "Highly Satisfied", M640&gt;=4, "Very Satisfied", M640&gt;=3, "Satisfied", M640&gt;=2, "Neutral", M640&lt;2, "Dissatisfied")</f>
        <v>Neutral</v>
      </c>
      <c r="AA640" s="16" t="str">
        <f t="shared" si="99"/>
        <v>Cheap Value</v>
      </c>
      <c r="AB640" s="16" t="str" cm="1">
        <f t="array" ref="AB640">_xlfn.IFS(OR(C640="Zara", C640="Mango"), "Luxury Brand", OR(C640="Gap", C640="Forever21"), "Budget Brand", TRUE, "Mid-Market")</f>
        <v>Luxury Brand</v>
      </c>
    </row>
    <row r="641" spans="1:28" x14ac:dyDescent="0.35">
      <c r="A641" t="s">
        <v>692</v>
      </c>
      <c r="B641" t="s">
        <v>36</v>
      </c>
      <c r="C641" t="s">
        <v>30</v>
      </c>
      <c r="D641" t="s">
        <v>21</v>
      </c>
      <c r="E641" t="s">
        <v>53</v>
      </c>
      <c r="F641" t="s">
        <v>23</v>
      </c>
      <c r="G641" s="4">
        <v>70.83</v>
      </c>
      <c r="H641">
        <v>18</v>
      </c>
      <c r="I641" s="3">
        <v>58.08</v>
      </c>
      <c r="J641" s="1">
        <v>45875</v>
      </c>
      <c r="K641">
        <v>21</v>
      </c>
      <c r="L641">
        <v>2.9</v>
      </c>
      <c r="M641">
        <f t="shared" si="90"/>
        <v>2.9</v>
      </c>
      <c r="N641" t="b">
        <v>0</v>
      </c>
      <c r="O641" t="s">
        <v>2229</v>
      </c>
      <c r="P641" t="str">
        <f t="shared" si="91"/>
        <v>No Return</v>
      </c>
      <c r="Q641" s="4">
        <f t="shared" si="92"/>
        <v>1219.6926000000001</v>
      </c>
      <c r="R641">
        <f t="shared" si="93"/>
        <v>2025</v>
      </c>
      <c r="S641" s="4" t="str">
        <f t="shared" si="94"/>
        <v>August</v>
      </c>
      <c r="T641" s="17">
        <f t="shared" si="95"/>
        <v>12.7494</v>
      </c>
      <c r="U641" s="17">
        <f t="shared" si="96"/>
        <v>58.080600000000004</v>
      </c>
      <c r="V641" s="16">
        <f t="shared" si="97"/>
        <v>0</v>
      </c>
      <c r="W641" s="16" t="str">
        <f t="shared" si="98"/>
        <v>XS</v>
      </c>
      <c r="X641" s="16" t="str" cm="1">
        <f t="array" ref="X641">_xlfn.IFS(K641 &lt; 10, "Need to Restock", K641 &lt; 20, "Low Stock", K641 &lt; 30, "Stock OK", K641 &gt;= 30, "High Stock")</f>
        <v>Stock OK</v>
      </c>
      <c r="Y641" s="16" t="str" cm="1">
        <f t="array" ref="Y641">_xlfn.IFS(K641 &lt;= 15, "Fast Moving", K641 &lt;= 35, "Moderate Moving", K641 &gt; 35, "Slow Moving")</f>
        <v>Moderate Moving</v>
      </c>
      <c r="Z641" s="16" t="str" cm="1">
        <f t="array" ref="Z641">_xlfn.IFS(M641=5, "Highly Satisfied", M641&gt;=4, "Very Satisfied", M641&gt;=3, "Satisfied", M641&gt;=2, "Neutral", M641&lt;2, "Dissatisfied")</f>
        <v>Neutral</v>
      </c>
      <c r="AA641" s="16" t="str">
        <f t="shared" si="99"/>
        <v>Cheap Value</v>
      </c>
      <c r="AB641" s="16" t="str" cm="1">
        <f t="array" ref="AB641">_xlfn.IFS(OR(C641="Zara", C641="Mango"), "Luxury Brand", OR(C641="Gap", C641="Forever21"), "Budget Brand", TRUE, "Mid-Market")</f>
        <v>Mid-Market</v>
      </c>
    </row>
    <row r="642" spans="1:28" x14ac:dyDescent="0.35">
      <c r="A642" t="s">
        <v>693</v>
      </c>
      <c r="B642" t="s">
        <v>40</v>
      </c>
      <c r="C642" t="s">
        <v>41</v>
      </c>
      <c r="D642" t="s">
        <v>32</v>
      </c>
      <c r="E642" t="s">
        <v>22</v>
      </c>
      <c r="F642" t="s">
        <v>62</v>
      </c>
      <c r="G642" s="4">
        <v>53.17</v>
      </c>
      <c r="H642">
        <v>0</v>
      </c>
      <c r="I642" s="3">
        <v>53.17</v>
      </c>
      <c r="J642" s="1">
        <v>45875</v>
      </c>
      <c r="K642">
        <v>14</v>
      </c>
      <c r="L642">
        <v>4.5</v>
      </c>
      <c r="M642">
        <f t="shared" ref="M642:M705" si="100">IF(L642="null", 3, L642)</f>
        <v>4.5</v>
      </c>
      <c r="N642" t="b">
        <v>1</v>
      </c>
      <c r="O642" t="s">
        <v>113</v>
      </c>
      <c r="P642" t="str">
        <f t="shared" ref="P642:P705" si="101">IF(O642="null", "No Return", O642)</f>
        <v>Changed Mind</v>
      </c>
      <c r="Q642" s="4">
        <f t="shared" ref="Q642:Q705" si="102">U642 * K642</f>
        <v>744.38</v>
      </c>
      <c r="R642">
        <f t="shared" ref="R642:R705" si="103">YEAR(J642)</f>
        <v>2025</v>
      </c>
      <c r="S642" s="4" t="str">
        <f t="shared" ref="S642:S705" si="104">TEXT(J642, "mmmm")</f>
        <v>August</v>
      </c>
      <c r="T642" s="17">
        <f t="shared" ref="T642:T705" si="105">G642 * (H642 / 100)</f>
        <v>0</v>
      </c>
      <c r="U642" s="17">
        <f t="shared" ref="U642:U705" si="106">G642 * (1 - (H642 / 100))</f>
        <v>53.17</v>
      </c>
      <c r="V642" s="16">
        <f t="shared" ref="V642:V705" si="107">IF(N642=TRUE, 1, 0)</f>
        <v>1</v>
      </c>
      <c r="W642" s="16" t="str">
        <f t="shared" ref="W642:W705" si="108">IF(E642="null", "No Size", E642)</f>
        <v>L</v>
      </c>
      <c r="X642" s="16" t="str" cm="1">
        <f t="array" ref="X642">_xlfn.IFS(K642 &lt; 10, "Need to Restock", K642 &lt; 20, "Low Stock", K642 &lt; 30, "Stock OK", K642 &gt;= 30, "High Stock")</f>
        <v>Low Stock</v>
      </c>
      <c r="Y642" s="16" t="str" cm="1">
        <f t="array" ref="Y642">_xlfn.IFS(K642 &lt;= 15, "Fast Moving", K642 &lt;= 35, "Moderate Moving", K642 &gt; 35, "Slow Moving")</f>
        <v>Fast Moving</v>
      </c>
      <c r="Z642" s="16" t="str" cm="1">
        <f t="array" ref="Z642">_xlfn.IFS(M642=5, "Highly Satisfied", M642&gt;=4, "Very Satisfied", M642&gt;=3, "Satisfied", M642&gt;=2, "Neutral", M642&lt;2, "Dissatisfied")</f>
        <v>Very Satisfied</v>
      </c>
      <c r="AA642" s="16" t="str">
        <f t="shared" ref="AA642:AA705" si="109">IF(I642 &gt;= 74.88, "High Value", "Cheap Value")</f>
        <v>Cheap Value</v>
      </c>
      <c r="AB642" s="16" t="str" cm="1">
        <f t="array" ref="AB642">_xlfn.IFS(OR(C642="Zara", C642="Mango"), "Luxury Brand", OR(C642="Gap", C642="Forever21"), "Budget Brand", TRUE, "Mid-Market")</f>
        <v>Luxury Brand</v>
      </c>
    </row>
    <row r="643" spans="1:28" x14ac:dyDescent="0.35">
      <c r="A643" t="s">
        <v>694</v>
      </c>
      <c r="B643" t="s">
        <v>36</v>
      </c>
      <c r="C643" t="s">
        <v>30</v>
      </c>
      <c r="D643" t="s">
        <v>60</v>
      </c>
      <c r="E643" t="s">
        <v>53</v>
      </c>
      <c r="F643" t="s">
        <v>54</v>
      </c>
      <c r="G643" s="4">
        <v>119.56</v>
      </c>
      <c r="H643">
        <v>46.2</v>
      </c>
      <c r="I643" s="3">
        <v>64.319999999999993</v>
      </c>
      <c r="J643" s="1">
        <v>45875</v>
      </c>
      <c r="K643">
        <v>14</v>
      </c>
      <c r="L643" t="s">
        <v>2229</v>
      </c>
      <c r="M643">
        <f t="shared" si="100"/>
        <v>3</v>
      </c>
      <c r="N643" t="b">
        <v>0</v>
      </c>
      <c r="O643" t="s">
        <v>2229</v>
      </c>
      <c r="P643" t="str">
        <f t="shared" si="101"/>
        <v>No Return</v>
      </c>
      <c r="Q643" s="4">
        <f t="shared" si="102"/>
        <v>900.52592000000016</v>
      </c>
      <c r="R643">
        <f t="shared" si="103"/>
        <v>2025</v>
      </c>
      <c r="S643" s="4" t="str">
        <f t="shared" si="104"/>
        <v>August</v>
      </c>
      <c r="T643" s="17">
        <f t="shared" si="105"/>
        <v>55.236720000000005</v>
      </c>
      <c r="U643" s="17">
        <f t="shared" si="106"/>
        <v>64.323280000000011</v>
      </c>
      <c r="V643" s="16">
        <f t="shared" si="107"/>
        <v>0</v>
      </c>
      <c r="W643" s="16" t="str">
        <f t="shared" si="108"/>
        <v>XS</v>
      </c>
      <c r="X643" s="16" t="str" cm="1">
        <f t="array" ref="X643">_xlfn.IFS(K643 &lt; 10, "Need to Restock", K643 &lt; 20, "Low Stock", K643 &lt; 30, "Stock OK", K643 &gt;= 30, "High Stock")</f>
        <v>Low Stock</v>
      </c>
      <c r="Y643" s="16" t="str" cm="1">
        <f t="array" ref="Y643">_xlfn.IFS(K643 &lt;= 15, "Fast Moving", K643 &lt;= 35, "Moderate Moving", K643 &gt; 35, "Slow Moving")</f>
        <v>Fast Moving</v>
      </c>
      <c r="Z643" s="16" t="str" cm="1">
        <f t="array" ref="Z643">_xlfn.IFS(M643=5, "Highly Satisfied", M643&gt;=4, "Very Satisfied", M643&gt;=3, "Satisfied", M643&gt;=2, "Neutral", M643&lt;2, "Dissatisfied")</f>
        <v>Satisfied</v>
      </c>
      <c r="AA643" s="16" t="str">
        <f t="shared" si="109"/>
        <v>Cheap Value</v>
      </c>
      <c r="AB643" s="16" t="str" cm="1">
        <f t="array" ref="AB643">_xlfn.IFS(OR(C643="Zara", C643="Mango"), "Luxury Brand", OR(C643="Gap", C643="Forever21"), "Budget Brand", TRUE, "Mid-Market")</f>
        <v>Mid-Market</v>
      </c>
    </row>
    <row r="644" spans="1:28" x14ac:dyDescent="0.35">
      <c r="A644" t="s">
        <v>695</v>
      </c>
      <c r="B644" t="s">
        <v>40</v>
      </c>
      <c r="C644" t="s">
        <v>41</v>
      </c>
      <c r="D644" t="s">
        <v>21</v>
      </c>
      <c r="E644" t="s">
        <v>37</v>
      </c>
      <c r="F644" t="s">
        <v>42</v>
      </c>
      <c r="G644" s="4">
        <v>144.43</v>
      </c>
      <c r="H644">
        <v>0</v>
      </c>
      <c r="I644" s="3">
        <v>144.43</v>
      </c>
      <c r="J644" s="1">
        <v>45875</v>
      </c>
      <c r="K644">
        <v>41</v>
      </c>
      <c r="L644">
        <v>3.6</v>
      </c>
      <c r="M644">
        <f t="shared" si="100"/>
        <v>3.6</v>
      </c>
      <c r="N644" t="b">
        <v>0</v>
      </c>
      <c r="O644" t="s">
        <v>2229</v>
      </c>
      <c r="P644" t="str">
        <f t="shared" si="101"/>
        <v>No Return</v>
      </c>
      <c r="Q644" s="4">
        <f t="shared" si="102"/>
        <v>5921.63</v>
      </c>
      <c r="R644">
        <f t="shared" si="103"/>
        <v>2025</v>
      </c>
      <c r="S644" s="4" t="str">
        <f t="shared" si="104"/>
        <v>August</v>
      </c>
      <c r="T644" s="17">
        <f t="shared" si="105"/>
        <v>0</v>
      </c>
      <c r="U644" s="17">
        <f t="shared" si="106"/>
        <v>144.43</v>
      </c>
      <c r="V644" s="16">
        <f t="shared" si="107"/>
        <v>0</v>
      </c>
      <c r="W644" s="16" t="str">
        <f t="shared" si="108"/>
        <v>S</v>
      </c>
      <c r="X644" s="16" t="str" cm="1">
        <f t="array" ref="X644">_xlfn.IFS(K644 &lt; 10, "Need to Restock", K644 &lt; 20, "Low Stock", K644 &lt; 30, "Stock OK", K644 &gt;= 30, "High Stock")</f>
        <v>High Stock</v>
      </c>
      <c r="Y644" s="16" t="str" cm="1">
        <f t="array" ref="Y644">_xlfn.IFS(K644 &lt;= 15, "Fast Moving", K644 &lt;= 35, "Moderate Moving", K644 &gt; 35, "Slow Moving")</f>
        <v>Slow Moving</v>
      </c>
      <c r="Z644" s="16" t="str" cm="1">
        <f t="array" ref="Z644">_xlfn.IFS(M644=5, "Highly Satisfied", M644&gt;=4, "Very Satisfied", M644&gt;=3, "Satisfied", M644&gt;=2, "Neutral", M644&lt;2, "Dissatisfied")</f>
        <v>Satisfied</v>
      </c>
      <c r="AA644" s="16" t="str">
        <f t="shared" si="109"/>
        <v>High Value</v>
      </c>
      <c r="AB644" s="16" t="str" cm="1">
        <f t="array" ref="AB644">_xlfn.IFS(OR(C644="Zara", C644="Mango"), "Luxury Brand", OR(C644="Gap", C644="Forever21"), "Budget Brand", TRUE, "Mid-Market")</f>
        <v>Luxury Brand</v>
      </c>
    </row>
    <row r="645" spans="1:28" x14ac:dyDescent="0.35">
      <c r="A645" t="s">
        <v>696</v>
      </c>
      <c r="B645" t="s">
        <v>13</v>
      </c>
      <c r="C645" t="s">
        <v>41</v>
      </c>
      <c r="D645" t="s">
        <v>15</v>
      </c>
      <c r="E645" t="s">
        <v>37</v>
      </c>
      <c r="F645" t="s">
        <v>64</v>
      </c>
      <c r="G645" s="4">
        <v>172.93</v>
      </c>
      <c r="H645">
        <v>0</v>
      </c>
      <c r="I645" s="3">
        <v>172.93</v>
      </c>
      <c r="J645" s="1">
        <v>45759</v>
      </c>
      <c r="K645">
        <v>43</v>
      </c>
      <c r="L645">
        <v>4.7</v>
      </c>
      <c r="M645">
        <f t="shared" si="100"/>
        <v>4.7</v>
      </c>
      <c r="N645" t="b">
        <v>1</v>
      </c>
      <c r="O645" t="s">
        <v>81</v>
      </c>
      <c r="P645" t="str">
        <f t="shared" si="101"/>
        <v>Quality Issue</v>
      </c>
      <c r="Q645" s="4">
        <f t="shared" si="102"/>
        <v>7435.9900000000007</v>
      </c>
      <c r="R645">
        <f t="shared" si="103"/>
        <v>2025</v>
      </c>
      <c r="S645" s="4" t="str">
        <f t="shared" si="104"/>
        <v>April</v>
      </c>
      <c r="T645" s="17">
        <f t="shared" si="105"/>
        <v>0</v>
      </c>
      <c r="U645" s="17">
        <f t="shared" si="106"/>
        <v>172.93</v>
      </c>
      <c r="V645" s="16">
        <f t="shared" si="107"/>
        <v>1</v>
      </c>
      <c r="W645" s="16" t="str">
        <f t="shared" si="108"/>
        <v>S</v>
      </c>
      <c r="X645" s="16" t="str" cm="1">
        <f t="array" ref="X645">_xlfn.IFS(K645 &lt; 10, "Need to Restock", K645 &lt; 20, "Low Stock", K645 &lt; 30, "Stock OK", K645 &gt;= 30, "High Stock")</f>
        <v>High Stock</v>
      </c>
      <c r="Y645" s="16" t="str" cm="1">
        <f t="array" ref="Y645">_xlfn.IFS(K645 &lt;= 15, "Fast Moving", K645 &lt;= 35, "Moderate Moving", K645 &gt; 35, "Slow Moving")</f>
        <v>Slow Moving</v>
      </c>
      <c r="Z645" s="16" t="str" cm="1">
        <f t="array" ref="Z645">_xlfn.IFS(M645=5, "Highly Satisfied", M645&gt;=4, "Very Satisfied", M645&gt;=3, "Satisfied", M645&gt;=2, "Neutral", M645&lt;2, "Dissatisfied")</f>
        <v>Very Satisfied</v>
      </c>
      <c r="AA645" s="16" t="str">
        <f t="shared" si="109"/>
        <v>High Value</v>
      </c>
      <c r="AB645" s="16" t="str" cm="1">
        <f t="array" ref="AB645">_xlfn.IFS(OR(C645="Zara", C645="Mango"), "Luxury Brand", OR(C645="Gap", C645="Forever21"), "Budget Brand", TRUE, "Mid-Market")</f>
        <v>Luxury Brand</v>
      </c>
    </row>
    <row r="646" spans="1:28" x14ac:dyDescent="0.35">
      <c r="A646" t="s">
        <v>697</v>
      </c>
      <c r="B646" t="s">
        <v>13</v>
      </c>
      <c r="C646" t="s">
        <v>59</v>
      </c>
      <c r="D646" t="s">
        <v>21</v>
      </c>
      <c r="E646" t="s">
        <v>16</v>
      </c>
      <c r="F646" t="s">
        <v>54</v>
      </c>
      <c r="G646" s="4">
        <v>191.95</v>
      </c>
      <c r="H646">
        <v>40.4</v>
      </c>
      <c r="I646" s="3">
        <v>114.4</v>
      </c>
      <c r="J646" s="1">
        <v>45875</v>
      </c>
      <c r="K646">
        <v>21</v>
      </c>
      <c r="L646">
        <v>2.9</v>
      </c>
      <c r="M646">
        <f t="shared" si="100"/>
        <v>2.9</v>
      </c>
      <c r="N646" t="b">
        <v>0</v>
      </c>
      <c r="O646" t="s">
        <v>2229</v>
      </c>
      <c r="P646" t="str">
        <f t="shared" si="101"/>
        <v>No Return</v>
      </c>
      <c r="Q646" s="4">
        <f t="shared" si="102"/>
        <v>2402.4462000000003</v>
      </c>
      <c r="R646">
        <f t="shared" si="103"/>
        <v>2025</v>
      </c>
      <c r="S646" s="4" t="str">
        <f t="shared" si="104"/>
        <v>August</v>
      </c>
      <c r="T646" s="17">
        <f t="shared" si="105"/>
        <v>77.547799999999995</v>
      </c>
      <c r="U646" s="17">
        <f t="shared" si="106"/>
        <v>114.40220000000001</v>
      </c>
      <c r="V646" s="16">
        <f t="shared" si="107"/>
        <v>0</v>
      </c>
      <c r="W646" s="16" t="str">
        <f t="shared" si="108"/>
        <v>XL</v>
      </c>
      <c r="X646" s="16" t="str" cm="1">
        <f t="array" ref="X646">_xlfn.IFS(K646 &lt; 10, "Need to Restock", K646 &lt; 20, "Low Stock", K646 &lt; 30, "Stock OK", K646 &gt;= 30, "High Stock")</f>
        <v>Stock OK</v>
      </c>
      <c r="Y646" s="16" t="str" cm="1">
        <f t="array" ref="Y646">_xlfn.IFS(K646 &lt;= 15, "Fast Moving", K646 &lt;= 35, "Moderate Moving", K646 &gt; 35, "Slow Moving")</f>
        <v>Moderate Moving</v>
      </c>
      <c r="Z646" s="16" t="str" cm="1">
        <f t="array" ref="Z646">_xlfn.IFS(M646=5, "Highly Satisfied", M646&gt;=4, "Very Satisfied", M646&gt;=3, "Satisfied", M646&gt;=2, "Neutral", M646&lt;2, "Dissatisfied")</f>
        <v>Neutral</v>
      </c>
      <c r="AA646" s="16" t="str">
        <f t="shared" si="109"/>
        <v>High Value</v>
      </c>
      <c r="AB646" s="16" t="str" cm="1">
        <f t="array" ref="AB646">_xlfn.IFS(OR(C646="Zara", C646="Mango"), "Luxury Brand", OR(C646="Gap", C646="Forever21"), "Budget Brand", TRUE, "Mid-Market")</f>
        <v>Budget Brand</v>
      </c>
    </row>
    <row r="647" spans="1:28" x14ac:dyDescent="0.35">
      <c r="A647" t="s">
        <v>698</v>
      </c>
      <c r="B647" t="s">
        <v>40</v>
      </c>
      <c r="C647" t="s">
        <v>46</v>
      </c>
      <c r="D647" t="s">
        <v>21</v>
      </c>
      <c r="E647" t="s">
        <v>56</v>
      </c>
      <c r="F647" t="s">
        <v>26</v>
      </c>
      <c r="G647" s="4">
        <v>128.56</v>
      </c>
      <c r="H647">
        <v>0</v>
      </c>
      <c r="I647" s="3">
        <v>128.56</v>
      </c>
      <c r="J647" s="1">
        <v>45875</v>
      </c>
      <c r="K647">
        <v>45</v>
      </c>
      <c r="L647">
        <v>2.4</v>
      </c>
      <c r="M647">
        <f t="shared" si="100"/>
        <v>2.4</v>
      </c>
      <c r="N647" t="b">
        <v>0</v>
      </c>
      <c r="O647" t="s">
        <v>2229</v>
      </c>
      <c r="P647" t="str">
        <f t="shared" si="101"/>
        <v>No Return</v>
      </c>
      <c r="Q647" s="4">
        <f t="shared" si="102"/>
        <v>5785.2</v>
      </c>
      <c r="R647">
        <f t="shared" si="103"/>
        <v>2025</v>
      </c>
      <c r="S647" s="4" t="str">
        <f t="shared" si="104"/>
        <v>August</v>
      </c>
      <c r="T647" s="17">
        <f t="shared" si="105"/>
        <v>0</v>
      </c>
      <c r="U647" s="17">
        <f t="shared" si="106"/>
        <v>128.56</v>
      </c>
      <c r="V647" s="16">
        <f t="shared" si="107"/>
        <v>0</v>
      </c>
      <c r="W647" s="16" t="str">
        <f t="shared" si="108"/>
        <v>M</v>
      </c>
      <c r="X647" s="16" t="str" cm="1">
        <f t="array" ref="X647">_xlfn.IFS(K647 &lt; 10, "Need to Restock", K647 &lt; 20, "Low Stock", K647 &lt; 30, "Stock OK", K647 &gt;= 30, "High Stock")</f>
        <v>High Stock</v>
      </c>
      <c r="Y647" s="16" t="str" cm="1">
        <f t="array" ref="Y647">_xlfn.IFS(K647 &lt;= 15, "Fast Moving", K647 &lt;= 35, "Moderate Moving", K647 &gt; 35, "Slow Moving")</f>
        <v>Slow Moving</v>
      </c>
      <c r="Z647" s="16" t="str" cm="1">
        <f t="array" ref="Z647">_xlfn.IFS(M647=5, "Highly Satisfied", M647&gt;=4, "Very Satisfied", M647&gt;=3, "Satisfied", M647&gt;=2, "Neutral", M647&lt;2, "Dissatisfied")</f>
        <v>Neutral</v>
      </c>
      <c r="AA647" s="16" t="str">
        <f t="shared" si="109"/>
        <v>High Value</v>
      </c>
      <c r="AB647" s="16" t="str" cm="1">
        <f t="array" ref="AB647">_xlfn.IFS(OR(C647="Zara", C647="Mango"), "Luxury Brand", OR(C647="Gap", C647="Forever21"), "Budget Brand", TRUE, "Mid-Market")</f>
        <v>Mid-Market</v>
      </c>
    </row>
    <row r="648" spans="1:28" x14ac:dyDescent="0.35">
      <c r="A648" t="s">
        <v>699</v>
      </c>
      <c r="B648" t="s">
        <v>40</v>
      </c>
      <c r="C648" t="s">
        <v>46</v>
      </c>
      <c r="D648" t="s">
        <v>60</v>
      </c>
      <c r="E648" t="s">
        <v>22</v>
      </c>
      <c r="F648" t="s">
        <v>33</v>
      </c>
      <c r="G648" s="4">
        <v>123.08</v>
      </c>
      <c r="H648">
        <v>53</v>
      </c>
      <c r="I648" s="3">
        <v>57.85</v>
      </c>
      <c r="J648" s="1">
        <v>45875</v>
      </c>
      <c r="K648">
        <v>38</v>
      </c>
      <c r="L648">
        <v>2.5</v>
      </c>
      <c r="M648">
        <f t="shared" si="100"/>
        <v>2.5</v>
      </c>
      <c r="N648" t="b">
        <v>0</v>
      </c>
      <c r="O648" t="s">
        <v>2229</v>
      </c>
      <c r="P648" t="str">
        <f t="shared" si="101"/>
        <v>No Return</v>
      </c>
      <c r="Q648" s="4">
        <f t="shared" si="102"/>
        <v>2198.2087999999999</v>
      </c>
      <c r="R648">
        <f t="shared" si="103"/>
        <v>2025</v>
      </c>
      <c r="S648" s="4" t="str">
        <f t="shared" si="104"/>
        <v>August</v>
      </c>
      <c r="T648" s="17">
        <f t="shared" si="105"/>
        <v>65.232399999999998</v>
      </c>
      <c r="U648" s="17">
        <f t="shared" si="106"/>
        <v>57.847599999999993</v>
      </c>
      <c r="V648" s="16">
        <f t="shared" si="107"/>
        <v>0</v>
      </c>
      <c r="W648" s="16" t="str">
        <f t="shared" si="108"/>
        <v>L</v>
      </c>
      <c r="X648" s="16" t="str" cm="1">
        <f t="array" ref="X648">_xlfn.IFS(K648 &lt; 10, "Need to Restock", K648 &lt; 20, "Low Stock", K648 &lt; 30, "Stock OK", K648 &gt;= 30, "High Stock")</f>
        <v>High Stock</v>
      </c>
      <c r="Y648" s="16" t="str" cm="1">
        <f t="array" ref="Y648">_xlfn.IFS(K648 &lt;= 15, "Fast Moving", K648 &lt;= 35, "Moderate Moving", K648 &gt; 35, "Slow Moving")</f>
        <v>Slow Moving</v>
      </c>
      <c r="Z648" s="16" t="str" cm="1">
        <f t="array" ref="Z648">_xlfn.IFS(M648=5, "Highly Satisfied", M648&gt;=4, "Very Satisfied", M648&gt;=3, "Satisfied", M648&gt;=2, "Neutral", M648&lt;2, "Dissatisfied")</f>
        <v>Neutral</v>
      </c>
      <c r="AA648" s="16" t="str">
        <f t="shared" si="109"/>
        <v>Cheap Value</v>
      </c>
      <c r="AB648" s="16" t="str" cm="1">
        <f t="array" ref="AB648">_xlfn.IFS(OR(C648="Zara", C648="Mango"), "Luxury Brand", OR(C648="Gap", C648="Forever21"), "Budget Brand", TRUE, "Mid-Market")</f>
        <v>Mid-Market</v>
      </c>
    </row>
    <row r="649" spans="1:28" x14ac:dyDescent="0.35">
      <c r="A649" t="s">
        <v>700</v>
      </c>
      <c r="B649" t="s">
        <v>13</v>
      </c>
      <c r="C649" t="s">
        <v>51</v>
      </c>
      <c r="D649" t="s">
        <v>15</v>
      </c>
      <c r="E649" t="s">
        <v>37</v>
      </c>
      <c r="F649" t="s">
        <v>64</v>
      </c>
      <c r="G649" s="4">
        <v>119.78</v>
      </c>
      <c r="H649">
        <v>0</v>
      </c>
      <c r="I649" s="3">
        <v>119.78</v>
      </c>
      <c r="J649" s="1">
        <v>45751</v>
      </c>
      <c r="K649">
        <v>22</v>
      </c>
      <c r="L649">
        <v>1.5</v>
      </c>
      <c r="M649">
        <f t="shared" si="100"/>
        <v>1.5</v>
      </c>
      <c r="N649" t="b">
        <v>1</v>
      </c>
      <c r="O649" t="s">
        <v>34</v>
      </c>
      <c r="P649" t="str">
        <f t="shared" si="101"/>
        <v>Color Mismatch</v>
      </c>
      <c r="Q649" s="4">
        <f t="shared" si="102"/>
        <v>2635.16</v>
      </c>
      <c r="R649">
        <f t="shared" si="103"/>
        <v>2025</v>
      </c>
      <c r="S649" s="4" t="str">
        <f t="shared" si="104"/>
        <v>April</v>
      </c>
      <c r="T649" s="17">
        <f t="shared" si="105"/>
        <v>0</v>
      </c>
      <c r="U649" s="17">
        <f t="shared" si="106"/>
        <v>119.78</v>
      </c>
      <c r="V649" s="16">
        <f t="shared" si="107"/>
        <v>1</v>
      </c>
      <c r="W649" s="16" t="str">
        <f t="shared" si="108"/>
        <v>S</v>
      </c>
      <c r="X649" s="16" t="str" cm="1">
        <f t="array" ref="X649">_xlfn.IFS(K649 &lt; 10, "Need to Restock", K649 &lt; 20, "Low Stock", K649 &lt; 30, "Stock OK", K649 &gt;= 30, "High Stock")</f>
        <v>Stock OK</v>
      </c>
      <c r="Y649" s="16" t="str" cm="1">
        <f t="array" ref="Y649">_xlfn.IFS(K649 &lt;= 15, "Fast Moving", K649 &lt;= 35, "Moderate Moving", K649 &gt; 35, "Slow Moving")</f>
        <v>Moderate Moving</v>
      </c>
      <c r="Z649" s="16" t="str" cm="1">
        <f t="array" ref="Z649">_xlfn.IFS(M649=5, "Highly Satisfied", M649&gt;=4, "Very Satisfied", M649&gt;=3, "Satisfied", M649&gt;=2, "Neutral", M649&lt;2, "Dissatisfied")</f>
        <v>Dissatisfied</v>
      </c>
      <c r="AA649" s="16" t="str">
        <f t="shared" si="109"/>
        <v>High Value</v>
      </c>
      <c r="AB649" s="16" t="str" cm="1">
        <f t="array" ref="AB649">_xlfn.IFS(OR(C649="Zara", C649="Mango"), "Luxury Brand", OR(C649="Gap", C649="Forever21"), "Budget Brand", TRUE, "Mid-Market")</f>
        <v>Mid-Market</v>
      </c>
    </row>
    <row r="650" spans="1:28" x14ac:dyDescent="0.35">
      <c r="A650" t="s">
        <v>701</v>
      </c>
      <c r="B650" t="s">
        <v>36</v>
      </c>
      <c r="C650" t="s">
        <v>30</v>
      </c>
      <c r="D650" t="s">
        <v>60</v>
      </c>
      <c r="E650" t="s">
        <v>53</v>
      </c>
      <c r="F650" t="s">
        <v>33</v>
      </c>
      <c r="G650" s="4">
        <v>110.6</v>
      </c>
      <c r="H650">
        <v>0</v>
      </c>
      <c r="I650" s="3">
        <v>110.6</v>
      </c>
      <c r="J650" s="1">
        <v>45875</v>
      </c>
      <c r="K650">
        <v>19</v>
      </c>
      <c r="L650" t="s">
        <v>2229</v>
      </c>
      <c r="M650">
        <f t="shared" si="100"/>
        <v>3</v>
      </c>
      <c r="N650" t="b">
        <v>1</v>
      </c>
      <c r="O650" t="s">
        <v>34</v>
      </c>
      <c r="P650" t="str">
        <f t="shared" si="101"/>
        <v>Color Mismatch</v>
      </c>
      <c r="Q650" s="4">
        <f t="shared" si="102"/>
        <v>2101.4</v>
      </c>
      <c r="R650">
        <f t="shared" si="103"/>
        <v>2025</v>
      </c>
      <c r="S650" s="4" t="str">
        <f t="shared" si="104"/>
        <v>August</v>
      </c>
      <c r="T650" s="17">
        <f t="shared" si="105"/>
        <v>0</v>
      </c>
      <c r="U650" s="17">
        <f t="shared" si="106"/>
        <v>110.6</v>
      </c>
      <c r="V650" s="16">
        <f t="shared" si="107"/>
        <v>1</v>
      </c>
      <c r="W650" s="16" t="str">
        <f t="shared" si="108"/>
        <v>XS</v>
      </c>
      <c r="X650" s="16" t="str" cm="1">
        <f t="array" ref="X650">_xlfn.IFS(K650 &lt; 10, "Need to Restock", K650 &lt; 20, "Low Stock", K650 &lt; 30, "Stock OK", K650 &gt;= 30, "High Stock")</f>
        <v>Low Stock</v>
      </c>
      <c r="Y650" s="16" t="str" cm="1">
        <f t="array" ref="Y650">_xlfn.IFS(K650 &lt;= 15, "Fast Moving", K650 &lt;= 35, "Moderate Moving", K650 &gt; 35, "Slow Moving")</f>
        <v>Moderate Moving</v>
      </c>
      <c r="Z650" s="16" t="str" cm="1">
        <f t="array" ref="Z650">_xlfn.IFS(M650=5, "Highly Satisfied", M650&gt;=4, "Very Satisfied", M650&gt;=3, "Satisfied", M650&gt;=2, "Neutral", M650&lt;2, "Dissatisfied")</f>
        <v>Satisfied</v>
      </c>
      <c r="AA650" s="16" t="str">
        <f t="shared" si="109"/>
        <v>High Value</v>
      </c>
      <c r="AB650" s="16" t="str" cm="1">
        <f t="array" ref="AB650">_xlfn.IFS(OR(C650="Zara", C650="Mango"), "Luxury Brand", OR(C650="Gap", C650="Forever21"), "Budget Brand", TRUE, "Mid-Market")</f>
        <v>Mid-Market</v>
      </c>
    </row>
    <row r="651" spans="1:28" x14ac:dyDescent="0.35">
      <c r="A651" t="s">
        <v>702</v>
      </c>
      <c r="B651" t="s">
        <v>19</v>
      </c>
      <c r="C651" t="s">
        <v>14</v>
      </c>
      <c r="D651" t="s">
        <v>15</v>
      </c>
      <c r="E651" t="s">
        <v>37</v>
      </c>
      <c r="F651" t="s">
        <v>64</v>
      </c>
      <c r="G651" s="4">
        <v>58.16</v>
      </c>
      <c r="H651">
        <v>0</v>
      </c>
      <c r="I651" s="3">
        <v>58.16</v>
      </c>
      <c r="J651" s="1">
        <v>45840</v>
      </c>
      <c r="K651">
        <v>29</v>
      </c>
      <c r="L651">
        <v>4.0999999999999996</v>
      </c>
      <c r="M651">
        <f t="shared" si="100"/>
        <v>4.0999999999999996</v>
      </c>
      <c r="N651" t="b">
        <v>0</v>
      </c>
      <c r="O651" t="s">
        <v>2229</v>
      </c>
      <c r="P651" t="str">
        <f t="shared" si="101"/>
        <v>No Return</v>
      </c>
      <c r="Q651" s="4">
        <f t="shared" si="102"/>
        <v>1686.6399999999999</v>
      </c>
      <c r="R651">
        <f t="shared" si="103"/>
        <v>2025</v>
      </c>
      <c r="S651" s="4" t="str">
        <f t="shared" si="104"/>
        <v>July</v>
      </c>
      <c r="T651" s="17">
        <f t="shared" si="105"/>
        <v>0</v>
      </c>
      <c r="U651" s="17">
        <f t="shared" si="106"/>
        <v>58.16</v>
      </c>
      <c r="V651" s="16">
        <f t="shared" si="107"/>
        <v>0</v>
      </c>
      <c r="W651" s="16" t="str">
        <f t="shared" si="108"/>
        <v>S</v>
      </c>
      <c r="X651" s="16" t="str" cm="1">
        <f t="array" ref="X651">_xlfn.IFS(K651 &lt; 10, "Need to Restock", K651 &lt; 20, "Low Stock", K651 &lt; 30, "Stock OK", K651 &gt;= 30, "High Stock")</f>
        <v>Stock OK</v>
      </c>
      <c r="Y651" s="16" t="str" cm="1">
        <f t="array" ref="Y651">_xlfn.IFS(K651 &lt;= 15, "Fast Moving", K651 &lt;= 35, "Moderate Moving", K651 &gt; 35, "Slow Moving")</f>
        <v>Moderate Moving</v>
      </c>
      <c r="Z651" s="16" t="str" cm="1">
        <f t="array" ref="Z651">_xlfn.IFS(M651=5, "Highly Satisfied", M651&gt;=4, "Very Satisfied", M651&gt;=3, "Satisfied", M651&gt;=2, "Neutral", M651&lt;2, "Dissatisfied")</f>
        <v>Very Satisfied</v>
      </c>
      <c r="AA651" s="16" t="str">
        <f t="shared" si="109"/>
        <v>Cheap Value</v>
      </c>
      <c r="AB651" s="16" t="str" cm="1">
        <f t="array" ref="AB651">_xlfn.IFS(OR(C651="Zara", C651="Mango"), "Luxury Brand", OR(C651="Gap", C651="Forever21"), "Budget Brand", TRUE, "Mid-Market")</f>
        <v>Luxury Brand</v>
      </c>
    </row>
    <row r="652" spans="1:28" x14ac:dyDescent="0.35">
      <c r="A652" t="s">
        <v>703</v>
      </c>
      <c r="B652" t="s">
        <v>13</v>
      </c>
      <c r="C652" t="s">
        <v>41</v>
      </c>
      <c r="D652" t="s">
        <v>32</v>
      </c>
      <c r="E652" t="s">
        <v>37</v>
      </c>
      <c r="F652" t="s">
        <v>44</v>
      </c>
      <c r="G652" s="4">
        <v>208.82</v>
      </c>
      <c r="H652">
        <v>0</v>
      </c>
      <c r="I652" s="3">
        <v>208.82</v>
      </c>
      <c r="J652" s="1">
        <v>45875</v>
      </c>
      <c r="K652">
        <v>45</v>
      </c>
      <c r="L652">
        <v>1.8</v>
      </c>
      <c r="M652">
        <f t="shared" si="100"/>
        <v>1.8</v>
      </c>
      <c r="N652" t="b">
        <v>0</v>
      </c>
      <c r="O652" t="s">
        <v>2229</v>
      </c>
      <c r="P652" t="str">
        <f t="shared" si="101"/>
        <v>No Return</v>
      </c>
      <c r="Q652" s="4">
        <f t="shared" si="102"/>
        <v>9396.9</v>
      </c>
      <c r="R652">
        <f t="shared" si="103"/>
        <v>2025</v>
      </c>
      <c r="S652" s="4" t="str">
        <f t="shared" si="104"/>
        <v>August</v>
      </c>
      <c r="T652" s="17">
        <f t="shared" si="105"/>
        <v>0</v>
      </c>
      <c r="U652" s="17">
        <f t="shared" si="106"/>
        <v>208.82</v>
      </c>
      <c r="V652" s="16">
        <f t="shared" si="107"/>
        <v>0</v>
      </c>
      <c r="W652" s="16" t="str">
        <f t="shared" si="108"/>
        <v>S</v>
      </c>
      <c r="X652" s="16" t="str" cm="1">
        <f t="array" ref="X652">_xlfn.IFS(K652 &lt; 10, "Need to Restock", K652 &lt; 20, "Low Stock", K652 &lt; 30, "Stock OK", K652 &gt;= 30, "High Stock")</f>
        <v>High Stock</v>
      </c>
      <c r="Y652" s="16" t="str" cm="1">
        <f t="array" ref="Y652">_xlfn.IFS(K652 &lt;= 15, "Fast Moving", K652 &lt;= 35, "Moderate Moving", K652 &gt; 35, "Slow Moving")</f>
        <v>Slow Moving</v>
      </c>
      <c r="Z652" s="16" t="str" cm="1">
        <f t="array" ref="Z652">_xlfn.IFS(M652=5, "Highly Satisfied", M652&gt;=4, "Very Satisfied", M652&gt;=3, "Satisfied", M652&gt;=2, "Neutral", M652&lt;2, "Dissatisfied")</f>
        <v>Dissatisfied</v>
      </c>
      <c r="AA652" s="16" t="str">
        <f t="shared" si="109"/>
        <v>High Value</v>
      </c>
      <c r="AB652" s="16" t="str" cm="1">
        <f t="array" ref="AB652">_xlfn.IFS(OR(C652="Zara", C652="Mango"), "Luxury Brand", OR(C652="Gap", C652="Forever21"), "Budget Brand", TRUE, "Mid-Market")</f>
        <v>Luxury Brand</v>
      </c>
    </row>
    <row r="653" spans="1:28" x14ac:dyDescent="0.35">
      <c r="A653" t="s">
        <v>704</v>
      </c>
      <c r="B653" t="s">
        <v>28</v>
      </c>
      <c r="C653" t="s">
        <v>51</v>
      </c>
      <c r="D653" t="s">
        <v>21</v>
      </c>
      <c r="E653" t="s">
        <v>56</v>
      </c>
      <c r="F653" t="s">
        <v>26</v>
      </c>
      <c r="G653" s="4">
        <v>192.74</v>
      </c>
      <c r="H653">
        <v>0</v>
      </c>
      <c r="I653" s="3">
        <v>192.74</v>
      </c>
      <c r="J653" s="1">
        <v>45875</v>
      </c>
      <c r="K653">
        <v>43</v>
      </c>
      <c r="L653">
        <v>4.3</v>
      </c>
      <c r="M653">
        <f t="shared" si="100"/>
        <v>4.3</v>
      </c>
      <c r="N653" t="b">
        <v>0</v>
      </c>
      <c r="O653" t="s">
        <v>2229</v>
      </c>
      <c r="P653" t="str">
        <f t="shared" si="101"/>
        <v>No Return</v>
      </c>
      <c r="Q653" s="4">
        <f t="shared" si="102"/>
        <v>8287.82</v>
      </c>
      <c r="R653">
        <f t="shared" si="103"/>
        <v>2025</v>
      </c>
      <c r="S653" s="4" t="str">
        <f t="shared" si="104"/>
        <v>August</v>
      </c>
      <c r="T653" s="17">
        <f t="shared" si="105"/>
        <v>0</v>
      </c>
      <c r="U653" s="17">
        <f t="shared" si="106"/>
        <v>192.74</v>
      </c>
      <c r="V653" s="16">
        <f t="shared" si="107"/>
        <v>0</v>
      </c>
      <c r="W653" s="16" t="str">
        <f t="shared" si="108"/>
        <v>M</v>
      </c>
      <c r="X653" s="16" t="str" cm="1">
        <f t="array" ref="X653">_xlfn.IFS(K653 &lt; 10, "Need to Restock", K653 &lt; 20, "Low Stock", K653 &lt; 30, "Stock OK", K653 &gt;= 30, "High Stock")</f>
        <v>High Stock</v>
      </c>
      <c r="Y653" s="16" t="str" cm="1">
        <f t="array" ref="Y653">_xlfn.IFS(K653 &lt;= 15, "Fast Moving", K653 &lt;= 35, "Moderate Moving", K653 &gt; 35, "Slow Moving")</f>
        <v>Slow Moving</v>
      </c>
      <c r="Z653" s="16" t="str" cm="1">
        <f t="array" ref="Z653">_xlfn.IFS(M653=5, "Highly Satisfied", M653&gt;=4, "Very Satisfied", M653&gt;=3, "Satisfied", M653&gt;=2, "Neutral", M653&lt;2, "Dissatisfied")</f>
        <v>Very Satisfied</v>
      </c>
      <c r="AA653" s="16" t="str">
        <f t="shared" si="109"/>
        <v>High Value</v>
      </c>
      <c r="AB653" s="16" t="str" cm="1">
        <f t="array" ref="AB653">_xlfn.IFS(OR(C653="Zara", C653="Mango"), "Luxury Brand", OR(C653="Gap", C653="Forever21"), "Budget Brand", TRUE, "Mid-Market")</f>
        <v>Mid-Market</v>
      </c>
    </row>
    <row r="654" spans="1:28" x14ac:dyDescent="0.35">
      <c r="A654" t="s">
        <v>705</v>
      </c>
      <c r="B654" t="s">
        <v>25</v>
      </c>
      <c r="C654" t="s">
        <v>59</v>
      </c>
      <c r="D654" t="s">
        <v>32</v>
      </c>
      <c r="E654" t="s">
        <v>2229</v>
      </c>
      <c r="F654" t="s">
        <v>17</v>
      </c>
      <c r="G654" s="4">
        <v>71.819999999999993</v>
      </c>
      <c r="H654">
        <v>18.399999999999999</v>
      </c>
      <c r="I654" s="3">
        <v>58.61</v>
      </c>
      <c r="J654" s="1">
        <v>45875</v>
      </c>
      <c r="K654">
        <v>50</v>
      </c>
      <c r="L654">
        <v>1.9</v>
      </c>
      <c r="M654">
        <f t="shared" si="100"/>
        <v>1.9</v>
      </c>
      <c r="N654" t="b">
        <v>0</v>
      </c>
      <c r="O654" t="s">
        <v>2229</v>
      </c>
      <c r="P654" t="str">
        <f t="shared" si="101"/>
        <v>No Return</v>
      </c>
      <c r="Q654" s="4">
        <f t="shared" si="102"/>
        <v>2930.2559999999999</v>
      </c>
      <c r="R654">
        <f t="shared" si="103"/>
        <v>2025</v>
      </c>
      <c r="S654" s="4" t="str">
        <f t="shared" si="104"/>
        <v>August</v>
      </c>
      <c r="T654" s="17">
        <f t="shared" si="105"/>
        <v>13.214879999999999</v>
      </c>
      <c r="U654" s="17">
        <f t="shared" si="106"/>
        <v>58.605119999999999</v>
      </c>
      <c r="V654" s="16">
        <f t="shared" si="107"/>
        <v>0</v>
      </c>
      <c r="W654" s="16" t="str">
        <f t="shared" si="108"/>
        <v>No Size</v>
      </c>
      <c r="X654" s="16" t="str" cm="1">
        <f t="array" ref="X654">_xlfn.IFS(K654 &lt; 10, "Need to Restock", K654 &lt; 20, "Low Stock", K654 &lt; 30, "Stock OK", K654 &gt;= 30, "High Stock")</f>
        <v>High Stock</v>
      </c>
      <c r="Y654" s="16" t="str" cm="1">
        <f t="array" ref="Y654">_xlfn.IFS(K654 &lt;= 15, "Fast Moving", K654 &lt;= 35, "Moderate Moving", K654 &gt; 35, "Slow Moving")</f>
        <v>Slow Moving</v>
      </c>
      <c r="Z654" s="16" t="str" cm="1">
        <f t="array" ref="Z654">_xlfn.IFS(M654=5, "Highly Satisfied", M654&gt;=4, "Very Satisfied", M654&gt;=3, "Satisfied", M654&gt;=2, "Neutral", M654&lt;2, "Dissatisfied")</f>
        <v>Dissatisfied</v>
      </c>
      <c r="AA654" s="16" t="str">
        <f t="shared" si="109"/>
        <v>Cheap Value</v>
      </c>
      <c r="AB654" s="16" t="str" cm="1">
        <f t="array" ref="AB654">_xlfn.IFS(OR(C654="Zara", C654="Mango"), "Luxury Brand", OR(C654="Gap", C654="Forever21"), "Budget Brand", TRUE, "Mid-Market")</f>
        <v>Budget Brand</v>
      </c>
    </row>
    <row r="655" spans="1:28" x14ac:dyDescent="0.35">
      <c r="A655" t="s">
        <v>706</v>
      </c>
      <c r="B655" t="s">
        <v>28</v>
      </c>
      <c r="C655" t="s">
        <v>14</v>
      </c>
      <c r="D655" t="s">
        <v>60</v>
      </c>
      <c r="E655" t="s">
        <v>53</v>
      </c>
      <c r="F655" t="s">
        <v>17</v>
      </c>
      <c r="G655" s="4">
        <v>145.4</v>
      </c>
      <c r="H655">
        <v>0</v>
      </c>
      <c r="I655" s="3">
        <v>145.4</v>
      </c>
      <c r="J655" s="1">
        <v>45875</v>
      </c>
      <c r="K655">
        <v>14</v>
      </c>
      <c r="L655">
        <v>2</v>
      </c>
      <c r="M655">
        <f t="shared" si="100"/>
        <v>2</v>
      </c>
      <c r="N655" t="b">
        <v>0</v>
      </c>
      <c r="O655" t="s">
        <v>2229</v>
      </c>
      <c r="P655" t="str">
        <f t="shared" si="101"/>
        <v>No Return</v>
      </c>
      <c r="Q655" s="4">
        <f t="shared" si="102"/>
        <v>2035.6000000000001</v>
      </c>
      <c r="R655">
        <f t="shared" si="103"/>
        <v>2025</v>
      </c>
      <c r="S655" s="4" t="str">
        <f t="shared" si="104"/>
        <v>August</v>
      </c>
      <c r="T655" s="17">
        <f t="shared" si="105"/>
        <v>0</v>
      </c>
      <c r="U655" s="17">
        <f t="shared" si="106"/>
        <v>145.4</v>
      </c>
      <c r="V655" s="16">
        <f t="shared" si="107"/>
        <v>0</v>
      </c>
      <c r="W655" s="16" t="str">
        <f t="shared" si="108"/>
        <v>XS</v>
      </c>
      <c r="X655" s="16" t="str" cm="1">
        <f t="array" ref="X655">_xlfn.IFS(K655 &lt; 10, "Need to Restock", K655 &lt; 20, "Low Stock", K655 &lt; 30, "Stock OK", K655 &gt;= 30, "High Stock")</f>
        <v>Low Stock</v>
      </c>
      <c r="Y655" s="16" t="str" cm="1">
        <f t="array" ref="Y655">_xlfn.IFS(K655 &lt;= 15, "Fast Moving", K655 &lt;= 35, "Moderate Moving", K655 &gt; 35, "Slow Moving")</f>
        <v>Fast Moving</v>
      </c>
      <c r="Z655" s="16" t="str" cm="1">
        <f t="array" ref="Z655">_xlfn.IFS(M655=5, "Highly Satisfied", M655&gt;=4, "Very Satisfied", M655&gt;=3, "Satisfied", M655&gt;=2, "Neutral", M655&lt;2, "Dissatisfied")</f>
        <v>Neutral</v>
      </c>
      <c r="AA655" s="16" t="str">
        <f t="shared" si="109"/>
        <v>High Value</v>
      </c>
      <c r="AB655" s="16" t="str" cm="1">
        <f t="array" ref="AB655">_xlfn.IFS(OR(C655="Zara", C655="Mango"), "Luxury Brand", OR(C655="Gap", C655="Forever21"), "Budget Brand", TRUE, "Mid-Market")</f>
        <v>Luxury Brand</v>
      </c>
    </row>
    <row r="656" spans="1:28" x14ac:dyDescent="0.35">
      <c r="A656" t="s">
        <v>707</v>
      </c>
      <c r="B656" t="s">
        <v>36</v>
      </c>
      <c r="C656" t="s">
        <v>41</v>
      </c>
      <c r="D656" t="s">
        <v>60</v>
      </c>
      <c r="E656" t="s">
        <v>47</v>
      </c>
      <c r="F656" t="s">
        <v>68</v>
      </c>
      <c r="G656" s="4">
        <v>51.94</v>
      </c>
      <c r="H656">
        <v>0</v>
      </c>
      <c r="I656" s="3">
        <v>51.94</v>
      </c>
      <c r="J656" s="1">
        <v>45875</v>
      </c>
      <c r="K656">
        <v>9</v>
      </c>
      <c r="L656">
        <v>3.2</v>
      </c>
      <c r="M656">
        <f t="shared" si="100"/>
        <v>3.2</v>
      </c>
      <c r="N656" t="b">
        <v>0</v>
      </c>
      <c r="O656" t="s">
        <v>2229</v>
      </c>
      <c r="P656" t="str">
        <f t="shared" si="101"/>
        <v>No Return</v>
      </c>
      <c r="Q656" s="4">
        <f t="shared" si="102"/>
        <v>467.46</v>
      </c>
      <c r="R656">
        <f t="shared" si="103"/>
        <v>2025</v>
      </c>
      <c r="S656" s="4" t="str">
        <f t="shared" si="104"/>
        <v>August</v>
      </c>
      <c r="T656" s="17">
        <f t="shared" si="105"/>
        <v>0</v>
      </c>
      <c r="U656" s="17">
        <f t="shared" si="106"/>
        <v>51.94</v>
      </c>
      <c r="V656" s="16">
        <f t="shared" si="107"/>
        <v>0</v>
      </c>
      <c r="W656" s="16" t="str">
        <f t="shared" si="108"/>
        <v>XXL</v>
      </c>
      <c r="X656" s="16" t="str" cm="1">
        <f t="array" ref="X656">_xlfn.IFS(K656 &lt; 10, "Need to Restock", K656 &lt; 20, "Low Stock", K656 &lt; 30, "Stock OK", K656 &gt;= 30, "High Stock")</f>
        <v>Need to Restock</v>
      </c>
      <c r="Y656" s="16" t="str" cm="1">
        <f t="array" ref="Y656">_xlfn.IFS(K656 &lt;= 15, "Fast Moving", K656 &lt;= 35, "Moderate Moving", K656 &gt; 35, "Slow Moving")</f>
        <v>Fast Moving</v>
      </c>
      <c r="Z656" s="16" t="str" cm="1">
        <f t="array" ref="Z656">_xlfn.IFS(M656=5, "Highly Satisfied", M656&gt;=4, "Very Satisfied", M656&gt;=3, "Satisfied", M656&gt;=2, "Neutral", M656&lt;2, "Dissatisfied")</f>
        <v>Satisfied</v>
      </c>
      <c r="AA656" s="16" t="str">
        <f t="shared" si="109"/>
        <v>Cheap Value</v>
      </c>
      <c r="AB656" s="16" t="str" cm="1">
        <f t="array" ref="AB656">_xlfn.IFS(OR(C656="Zara", C656="Mango"), "Luxury Brand", OR(C656="Gap", C656="Forever21"), "Budget Brand", TRUE, "Mid-Market")</f>
        <v>Luxury Brand</v>
      </c>
    </row>
    <row r="657" spans="1:28" x14ac:dyDescent="0.35">
      <c r="A657" t="s">
        <v>708</v>
      </c>
      <c r="B657" t="s">
        <v>25</v>
      </c>
      <c r="C657" t="s">
        <v>51</v>
      </c>
      <c r="D657" t="s">
        <v>15</v>
      </c>
      <c r="E657" t="s">
        <v>2229</v>
      </c>
      <c r="F657" t="s">
        <v>26</v>
      </c>
      <c r="G657" s="4">
        <v>77.48</v>
      </c>
      <c r="H657">
        <v>0</v>
      </c>
      <c r="I657" s="3">
        <v>77.48</v>
      </c>
      <c r="J657" s="1">
        <v>45572</v>
      </c>
      <c r="K657">
        <v>49</v>
      </c>
      <c r="L657">
        <v>3.3</v>
      </c>
      <c r="M657">
        <f t="shared" si="100"/>
        <v>3.3</v>
      </c>
      <c r="N657" t="b">
        <v>1</v>
      </c>
      <c r="O657" t="s">
        <v>81</v>
      </c>
      <c r="P657" t="str">
        <f t="shared" si="101"/>
        <v>Quality Issue</v>
      </c>
      <c r="Q657" s="4">
        <f t="shared" si="102"/>
        <v>3796.52</v>
      </c>
      <c r="R657">
        <f t="shared" si="103"/>
        <v>2024</v>
      </c>
      <c r="S657" s="4" t="str">
        <f t="shared" si="104"/>
        <v>October</v>
      </c>
      <c r="T657" s="17">
        <f t="shared" si="105"/>
        <v>0</v>
      </c>
      <c r="U657" s="17">
        <f t="shared" si="106"/>
        <v>77.48</v>
      </c>
      <c r="V657" s="16">
        <f t="shared" si="107"/>
        <v>1</v>
      </c>
      <c r="W657" s="16" t="str">
        <f t="shared" si="108"/>
        <v>No Size</v>
      </c>
      <c r="X657" s="16" t="str" cm="1">
        <f t="array" ref="X657">_xlfn.IFS(K657 &lt; 10, "Need to Restock", K657 &lt; 20, "Low Stock", K657 &lt; 30, "Stock OK", K657 &gt;= 30, "High Stock")</f>
        <v>High Stock</v>
      </c>
      <c r="Y657" s="16" t="str" cm="1">
        <f t="array" ref="Y657">_xlfn.IFS(K657 &lt;= 15, "Fast Moving", K657 &lt;= 35, "Moderate Moving", K657 &gt; 35, "Slow Moving")</f>
        <v>Slow Moving</v>
      </c>
      <c r="Z657" s="16" t="str" cm="1">
        <f t="array" ref="Z657">_xlfn.IFS(M657=5, "Highly Satisfied", M657&gt;=4, "Very Satisfied", M657&gt;=3, "Satisfied", M657&gt;=2, "Neutral", M657&lt;2, "Dissatisfied")</f>
        <v>Satisfied</v>
      </c>
      <c r="AA657" s="16" t="str">
        <f t="shared" si="109"/>
        <v>High Value</v>
      </c>
      <c r="AB657" s="16" t="str" cm="1">
        <f t="array" ref="AB657">_xlfn.IFS(OR(C657="Zara", C657="Mango"), "Luxury Brand", OR(C657="Gap", C657="Forever21"), "Budget Brand", TRUE, "Mid-Market")</f>
        <v>Mid-Market</v>
      </c>
    </row>
    <row r="658" spans="1:28" x14ac:dyDescent="0.35">
      <c r="A658" t="s">
        <v>709</v>
      </c>
      <c r="B658" t="s">
        <v>40</v>
      </c>
      <c r="C658" t="s">
        <v>41</v>
      </c>
      <c r="D658" t="s">
        <v>60</v>
      </c>
      <c r="E658" t="s">
        <v>22</v>
      </c>
      <c r="F658" t="s">
        <v>26</v>
      </c>
      <c r="G658" s="4">
        <v>59.66</v>
      </c>
      <c r="H658">
        <v>45.2</v>
      </c>
      <c r="I658" s="3">
        <v>32.69</v>
      </c>
      <c r="J658" s="1">
        <v>45875</v>
      </c>
      <c r="K658">
        <v>14</v>
      </c>
      <c r="L658">
        <v>2.6</v>
      </c>
      <c r="M658">
        <f t="shared" si="100"/>
        <v>2.6</v>
      </c>
      <c r="N658" t="b">
        <v>0</v>
      </c>
      <c r="O658" t="s">
        <v>2229</v>
      </c>
      <c r="P658" t="str">
        <f t="shared" si="101"/>
        <v>No Return</v>
      </c>
      <c r="Q658" s="4">
        <f t="shared" si="102"/>
        <v>457.71152000000001</v>
      </c>
      <c r="R658">
        <f t="shared" si="103"/>
        <v>2025</v>
      </c>
      <c r="S658" s="4" t="str">
        <f t="shared" si="104"/>
        <v>August</v>
      </c>
      <c r="T658" s="17">
        <f t="shared" si="105"/>
        <v>26.96632</v>
      </c>
      <c r="U658" s="17">
        <f t="shared" si="106"/>
        <v>32.693680000000001</v>
      </c>
      <c r="V658" s="16">
        <f t="shared" si="107"/>
        <v>0</v>
      </c>
      <c r="W658" s="16" t="str">
        <f t="shared" si="108"/>
        <v>L</v>
      </c>
      <c r="X658" s="16" t="str" cm="1">
        <f t="array" ref="X658">_xlfn.IFS(K658 &lt; 10, "Need to Restock", K658 &lt; 20, "Low Stock", K658 &lt; 30, "Stock OK", K658 &gt;= 30, "High Stock")</f>
        <v>Low Stock</v>
      </c>
      <c r="Y658" s="16" t="str" cm="1">
        <f t="array" ref="Y658">_xlfn.IFS(K658 &lt;= 15, "Fast Moving", K658 &lt;= 35, "Moderate Moving", K658 &gt; 35, "Slow Moving")</f>
        <v>Fast Moving</v>
      </c>
      <c r="Z658" s="16" t="str" cm="1">
        <f t="array" ref="Z658">_xlfn.IFS(M658=5, "Highly Satisfied", M658&gt;=4, "Very Satisfied", M658&gt;=3, "Satisfied", M658&gt;=2, "Neutral", M658&lt;2, "Dissatisfied")</f>
        <v>Neutral</v>
      </c>
      <c r="AA658" s="16" t="str">
        <f t="shared" si="109"/>
        <v>Cheap Value</v>
      </c>
      <c r="AB658" s="16" t="str" cm="1">
        <f t="array" ref="AB658">_xlfn.IFS(OR(C658="Zara", C658="Mango"), "Luxury Brand", OR(C658="Gap", C658="Forever21"), "Budget Brand", TRUE, "Mid-Market")</f>
        <v>Luxury Brand</v>
      </c>
    </row>
    <row r="659" spans="1:28" x14ac:dyDescent="0.35">
      <c r="A659" t="s">
        <v>710</v>
      </c>
      <c r="B659" t="s">
        <v>36</v>
      </c>
      <c r="C659" t="s">
        <v>20</v>
      </c>
      <c r="D659" t="s">
        <v>60</v>
      </c>
      <c r="E659" t="s">
        <v>37</v>
      </c>
      <c r="F659" t="s">
        <v>17</v>
      </c>
      <c r="G659" s="4">
        <v>102.07</v>
      </c>
      <c r="H659">
        <v>0</v>
      </c>
      <c r="I659" s="3">
        <v>102.07</v>
      </c>
      <c r="J659" s="1">
        <v>45875</v>
      </c>
      <c r="K659">
        <v>26</v>
      </c>
      <c r="L659" t="s">
        <v>2229</v>
      </c>
      <c r="M659">
        <f t="shared" si="100"/>
        <v>3</v>
      </c>
      <c r="N659" t="b">
        <v>1</v>
      </c>
      <c r="O659" t="s">
        <v>34</v>
      </c>
      <c r="P659" t="str">
        <f t="shared" si="101"/>
        <v>Color Mismatch</v>
      </c>
      <c r="Q659" s="4">
        <f t="shared" si="102"/>
        <v>2653.8199999999997</v>
      </c>
      <c r="R659">
        <f t="shared" si="103"/>
        <v>2025</v>
      </c>
      <c r="S659" s="4" t="str">
        <f t="shared" si="104"/>
        <v>August</v>
      </c>
      <c r="T659" s="17">
        <f t="shared" si="105"/>
        <v>0</v>
      </c>
      <c r="U659" s="17">
        <f t="shared" si="106"/>
        <v>102.07</v>
      </c>
      <c r="V659" s="16">
        <f t="shared" si="107"/>
        <v>1</v>
      </c>
      <c r="W659" s="16" t="str">
        <f t="shared" si="108"/>
        <v>S</v>
      </c>
      <c r="X659" s="16" t="str" cm="1">
        <f t="array" ref="X659">_xlfn.IFS(K659 &lt; 10, "Need to Restock", K659 &lt; 20, "Low Stock", K659 &lt; 30, "Stock OK", K659 &gt;= 30, "High Stock")</f>
        <v>Stock OK</v>
      </c>
      <c r="Y659" s="16" t="str" cm="1">
        <f t="array" ref="Y659">_xlfn.IFS(K659 &lt;= 15, "Fast Moving", K659 &lt;= 35, "Moderate Moving", K659 &gt; 35, "Slow Moving")</f>
        <v>Moderate Moving</v>
      </c>
      <c r="Z659" s="16" t="str" cm="1">
        <f t="array" ref="Z659">_xlfn.IFS(M659=5, "Highly Satisfied", M659&gt;=4, "Very Satisfied", M659&gt;=3, "Satisfied", M659&gt;=2, "Neutral", M659&lt;2, "Dissatisfied")</f>
        <v>Satisfied</v>
      </c>
      <c r="AA659" s="16" t="str">
        <f t="shared" si="109"/>
        <v>High Value</v>
      </c>
      <c r="AB659" s="16" t="str" cm="1">
        <f t="array" ref="AB659">_xlfn.IFS(OR(C659="Zara", C659="Mango"), "Luxury Brand", OR(C659="Gap", C659="Forever21"), "Budget Brand", TRUE, "Mid-Market")</f>
        <v>Mid-Market</v>
      </c>
    </row>
    <row r="660" spans="1:28" x14ac:dyDescent="0.35">
      <c r="A660" t="s">
        <v>711</v>
      </c>
      <c r="B660" t="s">
        <v>25</v>
      </c>
      <c r="C660" t="s">
        <v>30</v>
      </c>
      <c r="D660" t="s">
        <v>15</v>
      </c>
      <c r="E660" t="s">
        <v>2229</v>
      </c>
      <c r="F660" t="s">
        <v>38</v>
      </c>
      <c r="G660" s="4">
        <v>48.57</v>
      </c>
      <c r="H660">
        <v>0</v>
      </c>
      <c r="I660" s="3">
        <v>48.57</v>
      </c>
      <c r="J660" s="1">
        <v>45632</v>
      </c>
      <c r="K660">
        <v>12</v>
      </c>
      <c r="L660">
        <v>4.7</v>
      </c>
      <c r="M660">
        <f t="shared" si="100"/>
        <v>4.7</v>
      </c>
      <c r="N660" t="b">
        <v>0</v>
      </c>
      <c r="O660" t="s">
        <v>2229</v>
      </c>
      <c r="P660" t="str">
        <f t="shared" si="101"/>
        <v>No Return</v>
      </c>
      <c r="Q660" s="4">
        <f t="shared" si="102"/>
        <v>582.84</v>
      </c>
      <c r="R660">
        <f t="shared" si="103"/>
        <v>2024</v>
      </c>
      <c r="S660" s="4" t="str">
        <f t="shared" si="104"/>
        <v>December</v>
      </c>
      <c r="T660" s="17">
        <f t="shared" si="105"/>
        <v>0</v>
      </c>
      <c r="U660" s="17">
        <f t="shared" si="106"/>
        <v>48.57</v>
      </c>
      <c r="V660" s="16">
        <f t="shared" si="107"/>
        <v>0</v>
      </c>
      <c r="W660" s="16" t="str">
        <f t="shared" si="108"/>
        <v>No Size</v>
      </c>
      <c r="X660" s="16" t="str" cm="1">
        <f t="array" ref="X660">_xlfn.IFS(K660 &lt; 10, "Need to Restock", K660 &lt; 20, "Low Stock", K660 &lt; 30, "Stock OK", K660 &gt;= 30, "High Stock")</f>
        <v>Low Stock</v>
      </c>
      <c r="Y660" s="16" t="str" cm="1">
        <f t="array" ref="Y660">_xlfn.IFS(K660 &lt;= 15, "Fast Moving", K660 &lt;= 35, "Moderate Moving", K660 &gt; 35, "Slow Moving")</f>
        <v>Fast Moving</v>
      </c>
      <c r="Z660" s="16" t="str" cm="1">
        <f t="array" ref="Z660">_xlfn.IFS(M660=5, "Highly Satisfied", M660&gt;=4, "Very Satisfied", M660&gt;=3, "Satisfied", M660&gt;=2, "Neutral", M660&lt;2, "Dissatisfied")</f>
        <v>Very Satisfied</v>
      </c>
      <c r="AA660" s="16" t="str">
        <f t="shared" si="109"/>
        <v>Cheap Value</v>
      </c>
      <c r="AB660" s="16" t="str" cm="1">
        <f t="array" ref="AB660">_xlfn.IFS(OR(C660="Zara", C660="Mango"), "Luxury Brand", OR(C660="Gap", C660="Forever21"), "Budget Brand", TRUE, "Mid-Market")</f>
        <v>Mid-Market</v>
      </c>
    </row>
    <row r="661" spans="1:28" x14ac:dyDescent="0.35">
      <c r="A661" t="s">
        <v>712</v>
      </c>
      <c r="B661" t="s">
        <v>28</v>
      </c>
      <c r="C661" t="s">
        <v>59</v>
      </c>
      <c r="D661" t="s">
        <v>60</v>
      </c>
      <c r="E661" t="s">
        <v>56</v>
      </c>
      <c r="F661" t="s">
        <v>62</v>
      </c>
      <c r="G661" s="4">
        <v>121.55</v>
      </c>
      <c r="H661">
        <v>0</v>
      </c>
      <c r="I661" s="3">
        <v>121.55</v>
      </c>
      <c r="J661" s="1">
        <v>45875</v>
      </c>
      <c r="K661">
        <v>16</v>
      </c>
      <c r="L661" t="s">
        <v>2229</v>
      </c>
      <c r="M661">
        <f t="shared" si="100"/>
        <v>3</v>
      </c>
      <c r="N661" t="b">
        <v>1</v>
      </c>
      <c r="O661" t="s">
        <v>76</v>
      </c>
      <c r="P661" t="str">
        <f t="shared" si="101"/>
        <v>Damaged</v>
      </c>
      <c r="Q661" s="4">
        <f t="shared" si="102"/>
        <v>1944.8</v>
      </c>
      <c r="R661">
        <f t="shared" si="103"/>
        <v>2025</v>
      </c>
      <c r="S661" s="4" t="str">
        <f t="shared" si="104"/>
        <v>August</v>
      </c>
      <c r="T661" s="17">
        <f t="shared" si="105"/>
        <v>0</v>
      </c>
      <c r="U661" s="17">
        <f t="shared" si="106"/>
        <v>121.55</v>
      </c>
      <c r="V661" s="16">
        <f t="shared" si="107"/>
        <v>1</v>
      </c>
      <c r="W661" s="16" t="str">
        <f t="shared" si="108"/>
        <v>M</v>
      </c>
      <c r="X661" s="16" t="str" cm="1">
        <f t="array" ref="X661">_xlfn.IFS(K661 &lt; 10, "Need to Restock", K661 &lt; 20, "Low Stock", K661 &lt; 30, "Stock OK", K661 &gt;= 30, "High Stock")</f>
        <v>Low Stock</v>
      </c>
      <c r="Y661" s="16" t="str" cm="1">
        <f t="array" ref="Y661">_xlfn.IFS(K661 &lt;= 15, "Fast Moving", K661 &lt;= 35, "Moderate Moving", K661 &gt; 35, "Slow Moving")</f>
        <v>Moderate Moving</v>
      </c>
      <c r="Z661" s="16" t="str" cm="1">
        <f t="array" ref="Z661">_xlfn.IFS(M661=5, "Highly Satisfied", M661&gt;=4, "Very Satisfied", M661&gt;=3, "Satisfied", M661&gt;=2, "Neutral", M661&lt;2, "Dissatisfied")</f>
        <v>Satisfied</v>
      </c>
      <c r="AA661" s="16" t="str">
        <f t="shared" si="109"/>
        <v>High Value</v>
      </c>
      <c r="AB661" s="16" t="str" cm="1">
        <f t="array" ref="AB661">_xlfn.IFS(OR(C661="Zara", C661="Mango"), "Luxury Brand", OR(C661="Gap", C661="Forever21"), "Budget Brand", TRUE, "Mid-Market")</f>
        <v>Budget Brand</v>
      </c>
    </row>
    <row r="662" spans="1:28" x14ac:dyDescent="0.35">
      <c r="A662" t="s">
        <v>713</v>
      </c>
      <c r="B662" t="s">
        <v>25</v>
      </c>
      <c r="C662" t="s">
        <v>51</v>
      </c>
      <c r="D662" t="s">
        <v>21</v>
      </c>
      <c r="E662" t="s">
        <v>2229</v>
      </c>
      <c r="F662" t="s">
        <v>62</v>
      </c>
      <c r="G662" s="4">
        <v>59.22</v>
      </c>
      <c r="H662">
        <v>44.8</v>
      </c>
      <c r="I662" s="3">
        <v>32.69</v>
      </c>
      <c r="J662" s="1">
        <v>45875</v>
      </c>
      <c r="K662">
        <v>21</v>
      </c>
      <c r="L662">
        <v>2</v>
      </c>
      <c r="M662">
        <f t="shared" si="100"/>
        <v>2</v>
      </c>
      <c r="N662" t="b">
        <v>0</v>
      </c>
      <c r="O662" t="s">
        <v>2229</v>
      </c>
      <c r="P662" t="str">
        <f t="shared" si="101"/>
        <v>No Return</v>
      </c>
      <c r="Q662" s="4">
        <f t="shared" si="102"/>
        <v>686.47824000000014</v>
      </c>
      <c r="R662">
        <f t="shared" si="103"/>
        <v>2025</v>
      </c>
      <c r="S662" s="4" t="str">
        <f t="shared" si="104"/>
        <v>August</v>
      </c>
      <c r="T662" s="17">
        <f t="shared" si="105"/>
        <v>26.530559999999998</v>
      </c>
      <c r="U662" s="17">
        <f t="shared" si="106"/>
        <v>32.689440000000005</v>
      </c>
      <c r="V662" s="16">
        <f t="shared" si="107"/>
        <v>0</v>
      </c>
      <c r="W662" s="16" t="str">
        <f t="shared" si="108"/>
        <v>No Size</v>
      </c>
      <c r="X662" s="16" t="str" cm="1">
        <f t="array" ref="X662">_xlfn.IFS(K662 &lt; 10, "Need to Restock", K662 &lt; 20, "Low Stock", K662 &lt; 30, "Stock OK", K662 &gt;= 30, "High Stock")</f>
        <v>Stock OK</v>
      </c>
      <c r="Y662" s="16" t="str" cm="1">
        <f t="array" ref="Y662">_xlfn.IFS(K662 &lt;= 15, "Fast Moving", K662 &lt;= 35, "Moderate Moving", K662 &gt; 35, "Slow Moving")</f>
        <v>Moderate Moving</v>
      </c>
      <c r="Z662" s="16" t="str" cm="1">
        <f t="array" ref="Z662">_xlfn.IFS(M662=5, "Highly Satisfied", M662&gt;=4, "Very Satisfied", M662&gt;=3, "Satisfied", M662&gt;=2, "Neutral", M662&lt;2, "Dissatisfied")</f>
        <v>Neutral</v>
      </c>
      <c r="AA662" s="16" t="str">
        <f t="shared" si="109"/>
        <v>Cheap Value</v>
      </c>
      <c r="AB662" s="16" t="str" cm="1">
        <f t="array" ref="AB662">_xlfn.IFS(OR(C662="Zara", C662="Mango"), "Luxury Brand", OR(C662="Gap", C662="Forever21"), "Budget Brand", TRUE, "Mid-Market")</f>
        <v>Mid-Market</v>
      </c>
    </row>
    <row r="663" spans="1:28" x14ac:dyDescent="0.35">
      <c r="A663" t="s">
        <v>714</v>
      </c>
      <c r="B663" t="s">
        <v>19</v>
      </c>
      <c r="C663" t="s">
        <v>51</v>
      </c>
      <c r="D663" t="s">
        <v>15</v>
      </c>
      <c r="E663" t="s">
        <v>53</v>
      </c>
      <c r="F663" t="s">
        <v>54</v>
      </c>
      <c r="G663" s="4">
        <v>58.5</v>
      </c>
      <c r="H663">
        <v>2.1</v>
      </c>
      <c r="I663" s="3">
        <v>57.27</v>
      </c>
      <c r="J663" s="1">
        <v>45800</v>
      </c>
      <c r="K663">
        <v>24</v>
      </c>
      <c r="L663">
        <v>3.9</v>
      </c>
      <c r="M663">
        <f t="shared" si="100"/>
        <v>3.9</v>
      </c>
      <c r="N663" t="b">
        <v>0</v>
      </c>
      <c r="O663" t="s">
        <v>2229</v>
      </c>
      <c r="P663" t="str">
        <f t="shared" si="101"/>
        <v>No Return</v>
      </c>
      <c r="Q663" s="4">
        <f t="shared" si="102"/>
        <v>1374.5159999999998</v>
      </c>
      <c r="R663">
        <f t="shared" si="103"/>
        <v>2025</v>
      </c>
      <c r="S663" s="4" t="str">
        <f t="shared" si="104"/>
        <v>May</v>
      </c>
      <c r="T663" s="17">
        <f t="shared" si="105"/>
        <v>1.2285000000000001</v>
      </c>
      <c r="U663" s="17">
        <f t="shared" si="106"/>
        <v>57.271499999999996</v>
      </c>
      <c r="V663" s="16">
        <f t="shared" si="107"/>
        <v>0</v>
      </c>
      <c r="W663" s="16" t="str">
        <f t="shared" si="108"/>
        <v>XS</v>
      </c>
      <c r="X663" s="16" t="str" cm="1">
        <f t="array" ref="X663">_xlfn.IFS(K663 &lt; 10, "Need to Restock", K663 &lt; 20, "Low Stock", K663 &lt; 30, "Stock OK", K663 &gt;= 30, "High Stock")</f>
        <v>Stock OK</v>
      </c>
      <c r="Y663" s="16" t="str" cm="1">
        <f t="array" ref="Y663">_xlfn.IFS(K663 &lt;= 15, "Fast Moving", K663 &lt;= 35, "Moderate Moving", K663 &gt; 35, "Slow Moving")</f>
        <v>Moderate Moving</v>
      </c>
      <c r="Z663" s="16" t="str" cm="1">
        <f t="array" ref="Z663">_xlfn.IFS(M663=5, "Highly Satisfied", M663&gt;=4, "Very Satisfied", M663&gt;=3, "Satisfied", M663&gt;=2, "Neutral", M663&lt;2, "Dissatisfied")</f>
        <v>Satisfied</v>
      </c>
      <c r="AA663" s="16" t="str">
        <f t="shared" si="109"/>
        <v>Cheap Value</v>
      </c>
      <c r="AB663" s="16" t="str" cm="1">
        <f t="array" ref="AB663">_xlfn.IFS(OR(C663="Zara", C663="Mango"), "Luxury Brand", OR(C663="Gap", C663="Forever21"), "Budget Brand", TRUE, "Mid-Market")</f>
        <v>Mid-Market</v>
      </c>
    </row>
    <row r="664" spans="1:28" x14ac:dyDescent="0.35">
      <c r="A664" t="s">
        <v>715</v>
      </c>
      <c r="B664" t="s">
        <v>25</v>
      </c>
      <c r="C664" t="s">
        <v>73</v>
      </c>
      <c r="D664" t="s">
        <v>32</v>
      </c>
      <c r="E664" t="s">
        <v>2229</v>
      </c>
      <c r="F664" t="s">
        <v>44</v>
      </c>
      <c r="G664" s="4">
        <v>73.849999999999994</v>
      </c>
      <c r="H664">
        <v>0</v>
      </c>
      <c r="I664" s="3">
        <v>73.849999999999994</v>
      </c>
      <c r="J664" s="1">
        <v>45875</v>
      </c>
      <c r="K664">
        <v>46</v>
      </c>
      <c r="L664">
        <v>2</v>
      </c>
      <c r="M664">
        <f t="shared" si="100"/>
        <v>2</v>
      </c>
      <c r="N664" t="b">
        <v>0</v>
      </c>
      <c r="O664" t="s">
        <v>2229</v>
      </c>
      <c r="P664" t="str">
        <f t="shared" si="101"/>
        <v>No Return</v>
      </c>
      <c r="Q664" s="4">
        <f t="shared" si="102"/>
        <v>3397.1</v>
      </c>
      <c r="R664">
        <f t="shared" si="103"/>
        <v>2025</v>
      </c>
      <c r="S664" s="4" t="str">
        <f t="shared" si="104"/>
        <v>August</v>
      </c>
      <c r="T664" s="17">
        <f t="shared" si="105"/>
        <v>0</v>
      </c>
      <c r="U664" s="17">
        <f t="shared" si="106"/>
        <v>73.849999999999994</v>
      </c>
      <c r="V664" s="16">
        <f t="shared" si="107"/>
        <v>0</v>
      </c>
      <c r="W664" s="16" t="str">
        <f t="shared" si="108"/>
        <v>No Size</v>
      </c>
      <c r="X664" s="16" t="str" cm="1">
        <f t="array" ref="X664">_xlfn.IFS(K664 &lt; 10, "Need to Restock", K664 &lt; 20, "Low Stock", K664 &lt; 30, "Stock OK", K664 &gt;= 30, "High Stock")</f>
        <v>High Stock</v>
      </c>
      <c r="Y664" s="16" t="str" cm="1">
        <f t="array" ref="Y664">_xlfn.IFS(K664 &lt;= 15, "Fast Moving", K664 &lt;= 35, "Moderate Moving", K664 &gt; 35, "Slow Moving")</f>
        <v>Slow Moving</v>
      </c>
      <c r="Z664" s="16" t="str" cm="1">
        <f t="array" ref="Z664">_xlfn.IFS(M664=5, "Highly Satisfied", M664&gt;=4, "Very Satisfied", M664&gt;=3, "Satisfied", M664&gt;=2, "Neutral", M664&lt;2, "Dissatisfied")</f>
        <v>Neutral</v>
      </c>
      <c r="AA664" s="16" t="str">
        <f t="shared" si="109"/>
        <v>Cheap Value</v>
      </c>
      <c r="AB664" s="16" t="str" cm="1">
        <f t="array" ref="AB664">_xlfn.IFS(OR(C664="Zara", C664="Mango"), "Luxury Brand", OR(C664="Gap", C664="Forever21"), "Budget Brand", TRUE, "Mid-Market")</f>
        <v>Budget Brand</v>
      </c>
    </row>
    <row r="665" spans="1:28" x14ac:dyDescent="0.35">
      <c r="A665" t="s">
        <v>716</v>
      </c>
      <c r="B665" t="s">
        <v>36</v>
      </c>
      <c r="C665" t="s">
        <v>46</v>
      </c>
      <c r="D665" t="s">
        <v>60</v>
      </c>
      <c r="E665" t="s">
        <v>47</v>
      </c>
      <c r="F665" t="s">
        <v>17</v>
      </c>
      <c r="G665" s="4">
        <v>114.32</v>
      </c>
      <c r="H665">
        <v>36.5</v>
      </c>
      <c r="I665" s="3">
        <v>72.59</v>
      </c>
      <c r="J665" s="1">
        <v>45875</v>
      </c>
      <c r="K665">
        <v>41</v>
      </c>
      <c r="L665">
        <v>4.0999999999999996</v>
      </c>
      <c r="M665">
        <f t="shared" si="100"/>
        <v>4.0999999999999996</v>
      </c>
      <c r="N665" t="b">
        <v>0</v>
      </c>
      <c r="O665" t="s">
        <v>2229</v>
      </c>
      <c r="P665" t="str">
        <f t="shared" si="101"/>
        <v>No Return</v>
      </c>
      <c r="Q665" s="4">
        <f t="shared" si="102"/>
        <v>2976.3211999999999</v>
      </c>
      <c r="R665">
        <f t="shared" si="103"/>
        <v>2025</v>
      </c>
      <c r="S665" s="4" t="str">
        <f t="shared" si="104"/>
        <v>August</v>
      </c>
      <c r="T665" s="17">
        <f t="shared" si="105"/>
        <v>41.726799999999997</v>
      </c>
      <c r="U665" s="17">
        <f t="shared" si="106"/>
        <v>72.593199999999996</v>
      </c>
      <c r="V665" s="16">
        <f t="shared" si="107"/>
        <v>0</v>
      </c>
      <c r="W665" s="16" t="str">
        <f t="shared" si="108"/>
        <v>XXL</v>
      </c>
      <c r="X665" s="16" t="str" cm="1">
        <f t="array" ref="X665">_xlfn.IFS(K665 &lt; 10, "Need to Restock", K665 &lt; 20, "Low Stock", K665 &lt; 30, "Stock OK", K665 &gt;= 30, "High Stock")</f>
        <v>High Stock</v>
      </c>
      <c r="Y665" s="16" t="str" cm="1">
        <f t="array" ref="Y665">_xlfn.IFS(K665 &lt;= 15, "Fast Moving", K665 &lt;= 35, "Moderate Moving", K665 &gt; 35, "Slow Moving")</f>
        <v>Slow Moving</v>
      </c>
      <c r="Z665" s="16" t="str" cm="1">
        <f t="array" ref="Z665">_xlfn.IFS(M665=5, "Highly Satisfied", M665&gt;=4, "Very Satisfied", M665&gt;=3, "Satisfied", M665&gt;=2, "Neutral", M665&lt;2, "Dissatisfied")</f>
        <v>Very Satisfied</v>
      </c>
      <c r="AA665" s="16" t="str">
        <f t="shared" si="109"/>
        <v>Cheap Value</v>
      </c>
      <c r="AB665" s="16" t="str" cm="1">
        <f t="array" ref="AB665">_xlfn.IFS(OR(C665="Zara", C665="Mango"), "Luxury Brand", OR(C665="Gap", C665="Forever21"), "Budget Brand", TRUE, "Mid-Market")</f>
        <v>Mid-Market</v>
      </c>
    </row>
    <row r="666" spans="1:28" x14ac:dyDescent="0.35">
      <c r="A666" t="s">
        <v>717</v>
      </c>
      <c r="B666" t="s">
        <v>36</v>
      </c>
      <c r="C666" t="s">
        <v>73</v>
      </c>
      <c r="D666" t="s">
        <v>60</v>
      </c>
      <c r="E666" t="s">
        <v>53</v>
      </c>
      <c r="F666" t="s">
        <v>38</v>
      </c>
      <c r="G666" s="4">
        <v>91.4</v>
      </c>
      <c r="H666">
        <v>11</v>
      </c>
      <c r="I666" s="3">
        <v>81.349999999999994</v>
      </c>
      <c r="J666" s="1">
        <v>45875</v>
      </c>
      <c r="K666">
        <v>18</v>
      </c>
      <c r="L666">
        <v>1.6</v>
      </c>
      <c r="M666">
        <f t="shared" si="100"/>
        <v>1.6</v>
      </c>
      <c r="N666" t="b">
        <v>0</v>
      </c>
      <c r="O666" t="s">
        <v>2229</v>
      </c>
      <c r="P666" t="str">
        <f t="shared" si="101"/>
        <v>No Return</v>
      </c>
      <c r="Q666" s="4">
        <f t="shared" si="102"/>
        <v>1464.2280000000001</v>
      </c>
      <c r="R666">
        <f t="shared" si="103"/>
        <v>2025</v>
      </c>
      <c r="S666" s="4" t="str">
        <f t="shared" si="104"/>
        <v>August</v>
      </c>
      <c r="T666" s="17">
        <f t="shared" si="105"/>
        <v>10.054</v>
      </c>
      <c r="U666" s="17">
        <f t="shared" si="106"/>
        <v>81.346000000000004</v>
      </c>
      <c r="V666" s="16">
        <f t="shared" si="107"/>
        <v>0</v>
      </c>
      <c r="W666" s="16" t="str">
        <f t="shared" si="108"/>
        <v>XS</v>
      </c>
      <c r="X666" s="16" t="str" cm="1">
        <f t="array" ref="X666">_xlfn.IFS(K666 &lt; 10, "Need to Restock", K666 &lt; 20, "Low Stock", K666 &lt; 30, "Stock OK", K666 &gt;= 30, "High Stock")</f>
        <v>Low Stock</v>
      </c>
      <c r="Y666" s="16" t="str" cm="1">
        <f t="array" ref="Y666">_xlfn.IFS(K666 &lt;= 15, "Fast Moving", K666 &lt;= 35, "Moderate Moving", K666 &gt; 35, "Slow Moving")</f>
        <v>Moderate Moving</v>
      </c>
      <c r="Z666" s="16" t="str" cm="1">
        <f t="array" ref="Z666">_xlfn.IFS(M666=5, "Highly Satisfied", M666&gt;=4, "Very Satisfied", M666&gt;=3, "Satisfied", M666&gt;=2, "Neutral", M666&lt;2, "Dissatisfied")</f>
        <v>Dissatisfied</v>
      </c>
      <c r="AA666" s="16" t="str">
        <f t="shared" si="109"/>
        <v>High Value</v>
      </c>
      <c r="AB666" s="16" t="str" cm="1">
        <f t="array" ref="AB666">_xlfn.IFS(OR(C666="Zara", C666="Mango"), "Luxury Brand", OR(C666="Gap", C666="Forever21"), "Budget Brand", TRUE, "Mid-Market")</f>
        <v>Budget Brand</v>
      </c>
    </row>
    <row r="667" spans="1:28" x14ac:dyDescent="0.35">
      <c r="A667" t="s">
        <v>718</v>
      </c>
      <c r="B667" t="s">
        <v>25</v>
      </c>
      <c r="C667" t="s">
        <v>73</v>
      </c>
      <c r="D667" t="s">
        <v>21</v>
      </c>
      <c r="E667" t="s">
        <v>2229</v>
      </c>
      <c r="F667" t="s">
        <v>62</v>
      </c>
      <c r="G667" s="4">
        <v>69.77</v>
      </c>
      <c r="H667">
        <v>0</v>
      </c>
      <c r="I667" s="3">
        <v>69.77</v>
      </c>
      <c r="J667" s="1">
        <v>45875</v>
      </c>
      <c r="K667">
        <v>30</v>
      </c>
      <c r="L667" t="s">
        <v>2229</v>
      </c>
      <c r="M667">
        <f t="shared" si="100"/>
        <v>3</v>
      </c>
      <c r="N667" t="b">
        <v>1</v>
      </c>
      <c r="O667" t="s">
        <v>34</v>
      </c>
      <c r="P667" t="str">
        <f t="shared" si="101"/>
        <v>Color Mismatch</v>
      </c>
      <c r="Q667" s="4">
        <f t="shared" si="102"/>
        <v>2093.1</v>
      </c>
      <c r="R667">
        <f t="shared" si="103"/>
        <v>2025</v>
      </c>
      <c r="S667" s="4" t="str">
        <f t="shared" si="104"/>
        <v>August</v>
      </c>
      <c r="T667" s="17">
        <f t="shared" si="105"/>
        <v>0</v>
      </c>
      <c r="U667" s="17">
        <f t="shared" si="106"/>
        <v>69.77</v>
      </c>
      <c r="V667" s="16">
        <f t="shared" si="107"/>
        <v>1</v>
      </c>
      <c r="W667" s="16" t="str">
        <f t="shared" si="108"/>
        <v>No Size</v>
      </c>
      <c r="X667" s="16" t="str" cm="1">
        <f t="array" ref="X667">_xlfn.IFS(K667 &lt; 10, "Need to Restock", K667 &lt; 20, "Low Stock", K667 &lt; 30, "Stock OK", K667 &gt;= 30, "High Stock")</f>
        <v>High Stock</v>
      </c>
      <c r="Y667" s="16" t="str" cm="1">
        <f t="array" ref="Y667">_xlfn.IFS(K667 &lt;= 15, "Fast Moving", K667 &lt;= 35, "Moderate Moving", K667 &gt; 35, "Slow Moving")</f>
        <v>Moderate Moving</v>
      </c>
      <c r="Z667" s="16" t="str" cm="1">
        <f t="array" ref="Z667">_xlfn.IFS(M667=5, "Highly Satisfied", M667&gt;=4, "Very Satisfied", M667&gt;=3, "Satisfied", M667&gt;=2, "Neutral", M667&lt;2, "Dissatisfied")</f>
        <v>Satisfied</v>
      </c>
      <c r="AA667" s="16" t="str">
        <f t="shared" si="109"/>
        <v>Cheap Value</v>
      </c>
      <c r="AB667" s="16" t="str" cm="1">
        <f t="array" ref="AB667">_xlfn.IFS(OR(C667="Zara", C667="Mango"), "Luxury Brand", OR(C667="Gap", C667="Forever21"), "Budget Brand", TRUE, "Mid-Market")</f>
        <v>Budget Brand</v>
      </c>
    </row>
    <row r="668" spans="1:28" x14ac:dyDescent="0.35">
      <c r="A668" t="s">
        <v>719</v>
      </c>
      <c r="B668" t="s">
        <v>19</v>
      </c>
      <c r="C668" t="s">
        <v>46</v>
      </c>
      <c r="D668" t="s">
        <v>60</v>
      </c>
      <c r="E668" t="s">
        <v>22</v>
      </c>
      <c r="F668" t="s">
        <v>26</v>
      </c>
      <c r="G668" s="4">
        <v>72.95</v>
      </c>
      <c r="H668">
        <v>0</v>
      </c>
      <c r="I668" s="3">
        <v>72.95</v>
      </c>
      <c r="J668" s="1">
        <v>45875</v>
      </c>
      <c r="K668">
        <v>27</v>
      </c>
      <c r="L668">
        <v>4.8</v>
      </c>
      <c r="M668">
        <f t="shared" si="100"/>
        <v>4.8</v>
      </c>
      <c r="N668" t="b">
        <v>0</v>
      </c>
      <c r="O668" t="s">
        <v>2229</v>
      </c>
      <c r="P668" t="str">
        <f t="shared" si="101"/>
        <v>No Return</v>
      </c>
      <c r="Q668" s="4">
        <f t="shared" si="102"/>
        <v>1969.65</v>
      </c>
      <c r="R668">
        <f t="shared" si="103"/>
        <v>2025</v>
      </c>
      <c r="S668" s="4" t="str">
        <f t="shared" si="104"/>
        <v>August</v>
      </c>
      <c r="T668" s="17">
        <f t="shared" si="105"/>
        <v>0</v>
      </c>
      <c r="U668" s="17">
        <f t="shared" si="106"/>
        <v>72.95</v>
      </c>
      <c r="V668" s="16">
        <f t="shared" si="107"/>
        <v>0</v>
      </c>
      <c r="W668" s="16" t="str">
        <f t="shared" si="108"/>
        <v>L</v>
      </c>
      <c r="X668" s="16" t="str" cm="1">
        <f t="array" ref="X668">_xlfn.IFS(K668 &lt; 10, "Need to Restock", K668 &lt; 20, "Low Stock", K668 &lt; 30, "Stock OK", K668 &gt;= 30, "High Stock")</f>
        <v>Stock OK</v>
      </c>
      <c r="Y668" s="16" t="str" cm="1">
        <f t="array" ref="Y668">_xlfn.IFS(K668 &lt;= 15, "Fast Moving", K668 &lt;= 35, "Moderate Moving", K668 &gt; 35, "Slow Moving")</f>
        <v>Moderate Moving</v>
      </c>
      <c r="Z668" s="16" t="str" cm="1">
        <f t="array" ref="Z668">_xlfn.IFS(M668=5, "Highly Satisfied", M668&gt;=4, "Very Satisfied", M668&gt;=3, "Satisfied", M668&gt;=2, "Neutral", M668&lt;2, "Dissatisfied")</f>
        <v>Very Satisfied</v>
      </c>
      <c r="AA668" s="16" t="str">
        <f t="shared" si="109"/>
        <v>Cheap Value</v>
      </c>
      <c r="AB668" s="16" t="str" cm="1">
        <f t="array" ref="AB668">_xlfn.IFS(OR(C668="Zara", C668="Mango"), "Luxury Brand", OR(C668="Gap", C668="Forever21"), "Budget Brand", TRUE, "Mid-Market")</f>
        <v>Mid-Market</v>
      </c>
    </row>
    <row r="669" spans="1:28" x14ac:dyDescent="0.35">
      <c r="A669" t="s">
        <v>720</v>
      </c>
      <c r="B669" t="s">
        <v>36</v>
      </c>
      <c r="C669" t="s">
        <v>51</v>
      </c>
      <c r="D669" t="s">
        <v>60</v>
      </c>
      <c r="E669" t="s">
        <v>16</v>
      </c>
      <c r="F669" t="s">
        <v>54</v>
      </c>
      <c r="G669" s="4">
        <v>63.99</v>
      </c>
      <c r="H669">
        <v>42.2</v>
      </c>
      <c r="I669" s="3">
        <v>36.99</v>
      </c>
      <c r="J669" s="1">
        <v>45875</v>
      </c>
      <c r="K669">
        <v>35</v>
      </c>
      <c r="L669">
        <v>3.2</v>
      </c>
      <c r="M669">
        <f t="shared" si="100"/>
        <v>3.2</v>
      </c>
      <c r="N669" t="b">
        <v>0</v>
      </c>
      <c r="O669" t="s">
        <v>2229</v>
      </c>
      <c r="P669" t="str">
        <f t="shared" si="101"/>
        <v>No Return</v>
      </c>
      <c r="Q669" s="4">
        <f t="shared" si="102"/>
        <v>1294.5176999999999</v>
      </c>
      <c r="R669">
        <f t="shared" si="103"/>
        <v>2025</v>
      </c>
      <c r="S669" s="4" t="str">
        <f t="shared" si="104"/>
        <v>August</v>
      </c>
      <c r="T669" s="17">
        <f t="shared" si="105"/>
        <v>27.003780000000003</v>
      </c>
      <c r="U669" s="17">
        <f t="shared" si="106"/>
        <v>36.986219999999996</v>
      </c>
      <c r="V669" s="16">
        <f t="shared" si="107"/>
        <v>0</v>
      </c>
      <c r="W669" s="16" t="str">
        <f t="shared" si="108"/>
        <v>XL</v>
      </c>
      <c r="X669" s="16" t="str" cm="1">
        <f t="array" ref="X669">_xlfn.IFS(K669 &lt; 10, "Need to Restock", K669 &lt; 20, "Low Stock", K669 &lt; 30, "Stock OK", K669 &gt;= 30, "High Stock")</f>
        <v>High Stock</v>
      </c>
      <c r="Y669" s="16" t="str" cm="1">
        <f t="array" ref="Y669">_xlfn.IFS(K669 &lt;= 15, "Fast Moving", K669 &lt;= 35, "Moderate Moving", K669 &gt; 35, "Slow Moving")</f>
        <v>Moderate Moving</v>
      </c>
      <c r="Z669" s="16" t="str" cm="1">
        <f t="array" ref="Z669">_xlfn.IFS(M669=5, "Highly Satisfied", M669&gt;=4, "Very Satisfied", M669&gt;=3, "Satisfied", M669&gt;=2, "Neutral", M669&lt;2, "Dissatisfied")</f>
        <v>Satisfied</v>
      </c>
      <c r="AA669" s="16" t="str">
        <f t="shared" si="109"/>
        <v>Cheap Value</v>
      </c>
      <c r="AB669" s="16" t="str" cm="1">
        <f t="array" ref="AB669">_xlfn.IFS(OR(C669="Zara", C669="Mango"), "Luxury Brand", OR(C669="Gap", C669="Forever21"), "Budget Brand", TRUE, "Mid-Market")</f>
        <v>Mid-Market</v>
      </c>
    </row>
    <row r="670" spans="1:28" x14ac:dyDescent="0.35">
      <c r="A670" t="s">
        <v>721</v>
      </c>
      <c r="B670" t="s">
        <v>40</v>
      </c>
      <c r="C670" t="s">
        <v>30</v>
      </c>
      <c r="D670" t="s">
        <v>60</v>
      </c>
      <c r="E670" t="s">
        <v>16</v>
      </c>
      <c r="F670" t="s">
        <v>42</v>
      </c>
      <c r="G670" s="4">
        <v>74.84</v>
      </c>
      <c r="H670">
        <v>51.9</v>
      </c>
      <c r="I670" s="3">
        <v>36</v>
      </c>
      <c r="J670" s="1">
        <v>45875</v>
      </c>
      <c r="K670">
        <v>35</v>
      </c>
      <c r="L670">
        <v>2.5</v>
      </c>
      <c r="M670">
        <f t="shared" si="100"/>
        <v>2.5</v>
      </c>
      <c r="N670" t="b">
        <v>0</v>
      </c>
      <c r="O670" t="s">
        <v>2229</v>
      </c>
      <c r="P670" t="str">
        <f t="shared" si="101"/>
        <v>No Return</v>
      </c>
      <c r="Q670" s="4">
        <f t="shared" si="102"/>
        <v>1259.9314000000002</v>
      </c>
      <c r="R670">
        <f t="shared" si="103"/>
        <v>2025</v>
      </c>
      <c r="S670" s="4" t="str">
        <f t="shared" si="104"/>
        <v>August</v>
      </c>
      <c r="T670" s="17">
        <f t="shared" si="105"/>
        <v>38.84196</v>
      </c>
      <c r="U670" s="17">
        <f t="shared" si="106"/>
        <v>35.998040000000003</v>
      </c>
      <c r="V670" s="16">
        <f t="shared" si="107"/>
        <v>0</v>
      </c>
      <c r="W670" s="16" t="str">
        <f t="shared" si="108"/>
        <v>XL</v>
      </c>
      <c r="X670" s="16" t="str" cm="1">
        <f t="array" ref="X670">_xlfn.IFS(K670 &lt; 10, "Need to Restock", K670 &lt; 20, "Low Stock", K670 &lt; 30, "Stock OK", K670 &gt;= 30, "High Stock")</f>
        <v>High Stock</v>
      </c>
      <c r="Y670" s="16" t="str" cm="1">
        <f t="array" ref="Y670">_xlfn.IFS(K670 &lt;= 15, "Fast Moving", K670 &lt;= 35, "Moderate Moving", K670 &gt; 35, "Slow Moving")</f>
        <v>Moderate Moving</v>
      </c>
      <c r="Z670" s="16" t="str" cm="1">
        <f t="array" ref="Z670">_xlfn.IFS(M670=5, "Highly Satisfied", M670&gt;=4, "Very Satisfied", M670&gt;=3, "Satisfied", M670&gt;=2, "Neutral", M670&lt;2, "Dissatisfied")</f>
        <v>Neutral</v>
      </c>
      <c r="AA670" s="16" t="str">
        <f t="shared" si="109"/>
        <v>Cheap Value</v>
      </c>
      <c r="AB670" s="16" t="str" cm="1">
        <f t="array" ref="AB670">_xlfn.IFS(OR(C670="Zara", C670="Mango"), "Luxury Brand", OR(C670="Gap", C670="Forever21"), "Budget Brand", TRUE, "Mid-Market")</f>
        <v>Mid-Market</v>
      </c>
    </row>
    <row r="671" spans="1:28" x14ac:dyDescent="0.35">
      <c r="A671" t="s">
        <v>722</v>
      </c>
      <c r="B671" t="s">
        <v>13</v>
      </c>
      <c r="C671" t="s">
        <v>46</v>
      </c>
      <c r="D671" t="s">
        <v>15</v>
      </c>
      <c r="E671" t="s">
        <v>53</v>
      </c>
      <c r="F671" t="s">
        <v>26</v>
      </c>
      <c r="G671" s="4">
        <v>158.84</v>
      </c>
      <c r="H671">
        <v>0</v>
      </c>
      <c r="I671" s="3">
        <v>158.84</v>
      </c>
      <c r="J671" s="1">
        <v>45763</v>
      </c>
      <c r="K671">
        <v>30</v>
      </c>
      <c r="L671">
        <v>4.5999999999999996</v>
      </c>
      <c r="M671">
        <f t="shared" si="100"/>
        <v>4.5999999999999996</v>
      </c>
      <c r="N671" t="b">
        <v>0</v>
      </c>
      <c r="O671" t="s">
        <v>2229</v>
      </c>
      <c r="P671" t="str">
        <f t="shared" si="101"/>
        <v>No Return</v>
      </c>
      <c r="Q671" s="4">
        <f t="shared" si="102"/>
        <v>4765.2</v>
      </c>
      <c r="R671">
        <f t="shared" si="103"/>
        <v>2025</v>
      </c>
      <c r="S671" s="4" t="str">
        <f t="shared" si="104"/>
        <v>April</v>
      </c>
      <c r="T671" s="17">
        <f t="shared" si="105"/>
        <v>0</v>
      </c>
      <c r="U671" s="17">
        <f t="shared" si="106"/>
        <v>158.84</v>
      </c>
      <c r="V671" s="16">
        <f t="shared" si="107"/>
        <v>0</v>
      </c>
      <c r="W671" s="16" t="str">
        <f t="shared" si="108"/>
        <v>XS</v>
      </c>
      <c r="X671" s="16" t="str" cm="1">
        <f t="array" ref="X671">_xlfn.IFS(K671 &lt; 10, "Need to Restock", K671 &lt; 20, "Low Stock", K671 &lt; 30, "Stock OK", K671 &gt;= 30, "High Stock")</f>
        <v>High Stock</v>
      </c>
      <c r="Y671" s="16" t="str" cm="1">
        <f t="array" ref="Y671">_xlfn.IFS(K671 &lt;= 15, "Fast Moving", K671 &lt;= 35, "Moderate Moving", K671 &gt; 35, "Slow Moving")</f>
        <v>Moderate Moving</v>
      </c>
      <c r="Z671" s="16" t="str" cm="1">
        <f t="array" ref="Z671">_xlfn.IFS(M671=5, "Highly Satisfied", M671&gt;=4, "Very Satisfied", M671&gt;=3, "Satisfied", M671&gt;=2, "Neutral", M671&lt;2, "Dissatisfied")</f>
        <v>Very Satisfied</v>
      </c>
      <c r="AA671" s="16" t="str">
        <f t="shared" si="109"/>
        <v>High Value</v>
      </c>
      <c r="AB671" s="16" t="str" cm="1">
        <f t="array" ref="AB671">_xlfn.IFS(OR(C671="Zara", C671="Mango"), "Luxury Brand", OR(C671="Gap", C671="Forever21"), "Budget Brand", TRUE, "Mid-Market")</f>
        <v>Mid-Market</v>
      </c>
    </row>
    <row r="672" spans="1:28" x14ac:dyDescent="0.35">
      <c r="A672" t="s">
        <v>723</v>
      </c>
      <c r="B672" t="s">
        <v>28</v>
      </c>
      <c r="C672" t="s">
        <v>41</v>
      </c>
      <c r="D672" t="s">
        <v>15</v>
      </c>
      <c r="E672" t="s">
        <v>56</v>
      </c>
      <c r="F672" t="s">
        <v>68</v>
      </c>
      <c r="G672" s="4">
        <v>96.36</v>
      </c>
      <c r="H672">
        <v>58.6</v>
      </c>
      <c r="I672" s="3">
        <v>39.89</v>
      </c>
      <c r="J672" s="1">
        <v>45698</v>
      </c>
      <c r="K672">
        <v>16</v>
      </c>
      <c r="L672">
        <v>3.9</v>
      </c>
      <c r="M672">
        <f t="shared" si="100"/>
        <v>3.9</v>
      </c>
      <c r="N672" t="b">
        <v>0</v>
      </c>
      <c r="O672" t="s">
        <v>2229</v>
      </c>
      <c r="P672" t="str">
        <f t="shared" si="101"/>
        <v>No Return</v>
      </c>
      <c r="Q672" s="4">
        <f t="shared" si="102"/>
        <v>638.2886400000001</v>
      </c>
      <c r="R672">
        <f t="shared" si="103"/>
        <v>2025</v>
      </c>
      <c r="S672" s="4" t="str">
        <f t="shared" si="104"/>
        <v>February</v>
      </c>
      <c r="T672" s="17">
        <f t="shared" si="105"/>
        <v>56.466959999999993</v>
      </c>
      <c r="U672" s="17">
        <f t="shared" si="106"/>
        <v>39.893040000000006</v>
      </c>
      <c r="V672" s="16">
        <f t="shared" si="107"/>
        <v>0</v>
      </c>
      <c r="W672" s="16" t="str">
        <f t="shared" si="108"/>
        <v>M</v>
      </c>
      <c r="X672" s="16" t="str" cm="1">
        <f t="array" ref="X672">_xlfn.IFS(K672 &lt; 10, "Need to Restock", K672 &lt; 20, "Low Stock", K672 &lt; 30, "Stock OK", K672 &gt;= 30, "High Stock")</f>
        <v>Low Stock</v>
      </c>
      <c r="Y672" s="16" t="str" cm="1">
        <f t="array" ref="Y672">_xlfn.IFS(K672 &lt;= 15, "Fast Moving", K672 &lt;= 35, "Moderate Moving", K672 &gt; 35, "Slow Moving")</f>
        <v>Moderate Moving</v>
      </c>
      <c r="Z672" s="16" t="str" cm="1">
        <f t="array" ref="Z672">_xlfn.IFS(M672=5, "Highly Satisfied", M672&gt;=4, "Very Satisfied", M672&gt;=3, "Satisfied", M672&gt;=2, "Neutral", M672&lt;2, "Dissatisfied")</f>
        <v>Satisfied</v>
      </c>
      <c r="AA672" s="16" t="str">
        <f t="shared" si="109"/>
        <v>Cheap Value</v>
      </c>
      <c r="AB672" s="16" t="str" cm="1">
        <f t="array" ref="AB672">_xlfn.IFS(OR(C672="Zara", C672="Mango"), "Luxury Brand", OR(C672="Gap", C672="Forever21"), "Budget Brand", TRUE, "Mid-Market")</f>
        <v>Luxury Brand</v>
      </c>
    </row>
    <row r="673" spans="1:28" x14ac:dyDescent="0.35">
      <c r="A673" t="s">
        <v>724</v>
      </c>
      <c r="B673" t="s">
        <v>36</v>
      </c>
      <c r="C673" t="s">
        <v>46</v>
      </c>
      <c r="D673" t="s">
        <v>15</v>
      </c>
      <c r="E673" t="s">
        <v>53</v>
      </c>
      <c r="F673" t="s">
        <v>64</v>
      </c>
      <c r="G673" s="4">
        <v>51.06</v>
      </c>
      <c r="H673">
        <v>13.9</v>
      </c>
      <c r="I673" s="3">
        <v>43.96</v>
      </c>
      <c r="J673" s="1">
        <v>45520</v>
      </c>
      <c r="K673">
        <v>16</v>
      </c>
      <c r="L673">
        <v>1.3</v>
      </c>
      <c r="M673">
        <f t="shared" si="100"/>
        <v>1.3</v>
      </c>
      <c r="N673" t="b">
        <v>0</v>
      </c>
      <c r="O673" t="s">
        <v>2229</v>
      </c>
      <c r="P673" t="str">
        <f t="shared" si="101"/>
        <v>No Return</v>
      </c>
      <c r="Q673" s="4">
        <f t="shared" si="102"/>
        <v>703.40255999999999</v>
      </c>
      <c r="R673">
        <f t="shared" si="103"/>
        <v>2024</v>
      </c>
      <c r="S673" s="4" t="str">
        <f t="shared" si="104"/>
        <v>August</v>
      </c>
      <c r="T673" s="17">
        <f t="shared" si="105"/>
        <v>7.0973400000000009</v>
      </c>
      <c r="U673" s="17">
        <f t="shared" si="106"/>
        <v>43.96266</v>
      </c>
      <c r="V673" s="16">
        <f t="shared" si="107"/>
        <v>0</v>
      </c>
      <c r="W673" s="16" t="str">
        <f t="shared" si="108"/>
        <v>XS</v>
      </c>
      <c r="X673" s="16" t="str" cm="1">
        <f t="array" ref="X673">_xlfn.IFS(K673 &lt; 10, "Need to Restock", K673 &lt; 20, "Low Stock", K673 &lt; 30, "Stock OK", K673 &gt;= 30, "High Stock")</f>
        <v>Low Stock</v>
      </c>
      <c r="Y673" s="16" t="str" cm="1">
        <f t="array" ref="Y673">_xlfn.IFS(K673 &lt;= 15, "Fast Moving", K673 &lt;= 35, "Moderate Moving", K673 &gt; 35, "Slow Moving")</f>
        <v>Moderate Moving</v>
      </c>
      <c r="Z673" s="16" t="str" cm="1">
        <f t="array" ref="Z673">_xlfn.IFS(M673=5, "Highly Satisfied", M673&gt;=4, "Very Satisfied", M673&gt;=3, "Satisfied", M673&gt;=2, "Neutral", M673&lt;2, "Dissatisfied")</f>
        <v>Dissatisfied</v>
      </c>
      <c r="AA673" s="16" t="str">
        <f t="shared" si="109"/>
        <v>Cheap Value</v>
      </c>
      <c r="AB673" s="16" t="str" cm="1">
        <f t="array" ref="AB673">_xlfn.IFS(OR(C673="Zara", C673="Mango"), "Luxury Brand", OR(C673="Gap", C673="Forever21"), "Budget Brand", TRUE, "Mid-Market")</f>
        <v>Mid-Market</v>
      </c>
    </row>
    <row r="674" spans="1:28" x14ac:dyDescent="0.35">
      <c r="A674" t="s">
        <v>725</v>
      </c>
      <c r="B674" t="s">
        <v>36</v>
      </c>
      <c r="C674" t="s">
        <v>30</v>
      </c>
      <c r="D674" t="s">
        <v>60</v>
      </c>
      <c r="E674" t="s">
        <v>22</v>
      </c>
      <c r="F674" t="s">
        <v>62</v>
      </c>
      <c r="G674" s="4">
        <v>49.75</v>
      </c>
      <c r="H674">
        <v>26.4</v>
      </c>
      <c r="I674" s="3">
        <v>36.619999999999997</v>
      </c>
      <c r="J674" s="1">
        <v>45875</v>
      </c>
      <c r="K674">
        <v>24</v>
      </c>
      <c r="L674">
        <v>3.8</v>
      </c>
      <c r="M674">
        <f t="shared" si="100"/>
        <v>3.8</v>
      </c>
      <c r="N674" t="b">
        <v>0</v>
      </c>
      <c r="O674" t="s">
        <v>2229</v>
      </c>
      <c r="P674" t="str">
        <f t="shared" si="101"/>
        <v>No Return</v>
      </c>
      <c r="Q674" s="4">
        <f t="shared" si="102"/>
        <v>878.78399999999999</v>
      </c>
      <c r="R674">
        <f t="shared" si="103"/>
        <v>2025</v>
      </c>
      <c r="S674" s="4" t="str">
        <f t="shared" si="104"/>
        <v>August</v>
      </c>
      <c r="T674" s="17">
        <f t="shared" si="105"/>
        <v>13.134</v>
      </c>
      <c r="U674" s="17">
        <f t="shared" si="106"/>
        <v>36.616</v>
      </c>
      <c r="V674" s="16">
        <f t="shared" si="107"/>
        <v>0</v>
      </c>
      <c r="W674" s="16" t="str">
        <f t="shared" si="108"/>
        <v>L</v>
      </c>
      <c r="X674" s="16" t="str" cm="1">
        <f t="array" ref="X674">_xlfn.IFS(K674 &lt; 10, "Need to Restock", K674 &lt; 20, "Low Stock", K674 &lt; 30, "Stock OK", K674 &gt;= 30, "High Stock")</f>
        <v>Stock OK</v>
      </c>
      <c r="Y674" s="16" t="str" cm="1">
        <f t="array" ref="Y674">_xlfn.IFS(K674 &lt;= 15, "Fast Moving", K674 &lt;= 35, "Moderate Moving", K674 &gt; 35, "Slow Moving")</f>
        <v>Moderate Moving</v>
      </c>
      <c r="Z674" s="16" t="str" cm="1">
        <f t="array" ref="Z674">_xlfn.IFS(M674=5, "Highly Satisfied", M674&gt;=4, "Very Satisfied", M674&gt;=3, "Satisfied", M674&gt;=2, "Neutral", M674&lt;2, "Dissatisfied")</f>
        <v>Satisfied</v>
      </c>
      <c r="AA674" s="16" t="str">
        <f t="shared" si="109"/>
        <v>Cheap Value</v>
      </c>
      <c r="AB674" s="16" t="str" cm="1">
        <f t="array" ref="AB674">_xlfn.IFS(OR(C674="Zara", C674="Mango"), "Luxury Brand", OR(C674="Gap", C674="Forever21"), "Budget Brand", TRUE, "Mid-Market")</f>
        <v>Mid-Market</v>
      </c>
    </row>
    <row r="675" spans="1:28" x14ac:dyDescent="0.35">
      <c r="A675" t="s">
        <v>726</v>
      </c>
      <c r="B675" t="s">
        <v>40</v>
      </c>
      <c r="C675" t="s">
        <v>41</v>
      </c>
      <c r="D675" t="s">
        <v>15</v>
      </c>
      <c r="E675" t="s">
        <v>53</v>
      </c>
      <c r="F675" t="s">
        <v>23</v>
      </c>
      <c r="G675" s="4">
        <v>148.97999999999999</v>
      </c>
      <c r="H675">
        <v>0</v>
      </c>
      <c r="I675" s="3">
        <v>148.97999999999999</v>
      </c>
      <c r="J675" s="1">
        <v>45591</v>
      </c>
      <c r="K675">
        <v>11</v>
      </c>
      <c r="L675">
        <v>2.2000000000000002</v>
      </c>
      <c r="M675">
        <f t="shared" si="100"/>
        <v>2.2000000000000002</v>
      </c>
      <c r="N675" t="b">
        <v>1</v>
      </c>
      <c r="O675" t="s">
        <v>123</v>
      </c>
      <c r="P675" t="str">
        <f t="shared" si="101"/>
        <v>Wrong Item</v>
      </c>
      <c r="Q675" s="4">
        <f t="shared" si="102"/>
        <v>1638.78</v>
      </c>
      <c r="R675">
        <f t="shared" si="103"/>
        <v>2024</v>
      </c>
      <c r="S675" s="4" t="str">
        <f t="shared" si="104"/>
        <v>October</v>
      </c>
      <c r="T675" s="17">
        <f t="shared" si="105"/>
        <v>0</v>
      </c>
      <c r="U675" s="17">
        <f t="shared" si="106"/>
        <v>148.97999999999999</v>
      </c>
      <c r="V675" s="16">
        <f t="shared" si="107"/>
        <v>1</v>
      </c>
      <c r="W675" s="16" t="str">
        <f t="shared" si="108"/>
        <v>XS</v>
      </c>
      <c r="X675" s="16" t="str" cm="1">
        <f t="array" ref="X675">_xlfn.IFS(K675 &lt; 10, "Need to Restock", K675 &lt; 20, "Low Stock", K675 &lt; 30, "Stock OK", K675 &gt;= 30, "High Stock")</f>
        <v>Low Stock</v>
      </c>
      <c r="Y675" s="16" t="str" cm="1">
        <f t="array" ref="Y675">_xlfn.IFS(K675 &lt;= 15, "Fast Moving", K675 &lt;= 35, "Moderate Moving", K675 &gt; 35, "Slow Moving")</f>
        <v>Fast Moving</v>
      </c>
      <c r="Z675" s="16" t="str" cm="1">
        <f t="array" ref="Z675">_xlfn.IFS(M675=5, "Highly Satisfied", M675&gt;=4, "Very Satisfied", M675&gt;=3, "Satisfied", M675&gt;=2, "Neutral", M675&lt;2, "Dissatisfied")</f>
        <v>Neutral</v>
      </c>
      <c r="AA675" s="16" t="str">
        <f t="shared" si="109"/>
        <v>High Value</v>
      </c>
      <c r="AB675" s="16" t="str" cm="1">
        <f t="array" ref="AB675">_xlfn.IFS(OR(C675="Zara", C675="Mango"), "Luxury Brand", OR(C675="Gap", C675="Forever21"), "Budget Brand", TRUE, "Mid-Market")</f>
        <v>Luxury Brand</v>
      </c>
    </row>
    <row r="676" spans="1:28" x14ac:dyDescent="0.35">
      <c r="A676" t="s">
        <v>727</v>
      </c>
      <c r="B676" t="s">
        <v>25</v>
      </c>
      <c r="C676" t="s">
        <v>59</v>
      </c>
      <c r="D676" t="s">
        <v>21</v>
      </c>
      <c r="E676" t="s">
        <v>2229</v>
      </c>
      <c r="F676" t="s">
        <v>38</v>
      </c>
      <c r="G676" s="4">
        <v>72.239999999999995</v>
      </c>
      <c r="H676">
        <v>0</v>
      </c>
      <c r="I676" s="3">
        <v>72.239999999999995</v>
      </c>
      <c r="J676" s="1">
        <v>45875</v>
      </c>
      <c r="K676">
        <v>35</v>
      </c>
      <c r="L676">
        <v>4.0999999999999996</v>
      </c>
      <c r="M676">
        <f t="shared" si="100"/>
        <v>4.0999999999999996</v>
      </c>
      <c r="N676" t="b">
        <v>0</v>
      </c>
      <c r="O676" t="s">
        <v>2229</v>
      </c>
      <c r="P676" t="str">
        <f t="shared" si="101"/>
        <v>No Return</v>
      </c>
      <c r="Q676" s="4">
        <f t="shared" si="102"/>
        <v>2528.3999999999996</v>
      </c>
      <c r="R676">
        <f t="shared" si="103"/>
        <v>2025</v>
      </c>
      <c r="S676" s="4" t="str">
        <f t="shared" si="104"/>
        <v>August</v>
      </c>
      <c r="T676" s="17">
        <f t="shared" si="105"/>
        <v>0</v>
      </c>
      <c r="U676" s="17">
        <f t="shared" si="106"/>
        <v>72.239999999999995</v>
      </c>
      <c r="V676" s="16">
        <f t="shared" si="107"/>
        <v>0</v>
      </c>
      <c r="W676" s="16" t="str">
        <f t="shared" si="108"/>
        <v>No Size</v>
      </c>
      <c r="X676" s="16" t="str" cm="1">
        <f t="array" ref="X676">_xlfn.IFS(K676 &lt; 10, "Need to Restock", K676 &lt; 20, "Low Stock", K676 &lt; 30, "Stock OK", K676 &gt;= 30, "High Stock")</f>
        <v>High Stock</v>
      </c>
      <c r="Y676" s="16" t="str" cm="1">
        <f t="array" ref="Y676">_xlfn.IFS(K676 &lt;= 15, "Fast Moving", K676 &lt;= 35, "Moderate Moving", K676 &gt; 35, "Slow Moving")</f>
        <v>Moderate Moving</v>
      </c>
      <c r="Z676" s="16" t="str" cm="1">
        <f t="array" ref="Z676">_xlfn.IFS(M676=5, "Highly Satisfied", M676&gt;=4, "Very Satisfied", M676&gt;=3, "Satisfied", M676&gt;=2, "Neutral", M676&lt;2, "Dissatisfied")</f>
        <v>Very Satisfied</v>
      </c>
      <c r="AA676" s="16" t="str">
        <f t="shared" si="109"/>
        <v>Cheap Value</v>
      </c>
      <c r="AB676" s="16" t="str" cm="1">
        <f t="array" ref="AB676">_xlfn.IFS(OR(C676="Zara", C676="Mango"), "Luxury Brand", OR(C676="Gap", C676="Forever21"), "Budget Brand", TRUE, "Mid-Market")</f>
        <v>Budget Brand</v>
      </c>
    </row>
    <row r="677" spans="1:28" x14ac:dyDescent="0.35">
      <c r="A677" t="s">
        <v>728</v>
      </c>
      <c r="B677" t="s">
        <v>19</v>
      </c>
      <c r="C677" t="s">
        <v>41</v>
      </c>
      <c r="D677" t="s">
        <v>21</v>
      </c>
      <c r="E677" t="s">
        <v>53</v>
      </c>
      <c r="F677" t="s">
        <v>42</v>
      </c>
      <c r="G677" s="4">
        <v>94.92</v>
      </c>
      <c r="H677">
        <v>0</v>
      </c>
      <c r="I677" s="3">
        <v>94.92</v>
      </c>
      <c r="J677" s="1">
        <v>45875</v>
      </c>
      <c r="K677">
        <v>5</v>
      </c>
      <c r="L677">
        <v>3.3</v>
      </c>
      <c r="M677">
        <f t="shared" si="100"/>
        <v>3.3</v>
      </c>
      <c r="N677" t="b">
        <v>0</v>
      </c>
      <c r="O677" t="s">
        <v>2229</v>
      </c>
      <c r="P677" t="str">
        <f t="shared" si="101"/>
        <v>No Return</v>
      </c>
      <c r="Q677" s="4">
        <f t="shared" si="102"/>
        <v>474.6</v>
      </c>
      <c r="R677">
        <f t="shared" si="103"/>
        <v>2025</v>
      </c>
      <c r="S677" s="4" t="str">
        <f t="shared" si="104"/>
        <v>August</v>
      </c>
      <c r="T677" s="17">
        <f t="shared" si="105"/>
        <v>0</v>
      </c>
      <c r="U677" s="17">
        <f t="shared" si="106"/>
        <v>94.92</v>
      </c>
      <c r="V677" s="16">
        <f t="shared" si="107"/>
        <v>0</v>
      </c>
      <c r="W677" s="16" t="str">
        <f t="shared" si="108"/>
        <v>XS</v>
      </c>
      <c r="X677" s="16" t="str" cm="1">
        <f t="array" ref="X677">_xlfn.IFS(K677 &lt; 10, "Need to Restock", K677 &lt; 20, "Low Stock", K677 &lt; 30, "Stock OK", K677 &gt;= 30, "High Stock")</f>
        <v>Need to Restock</v>
      </c>
      <c r="Y677" s="16" t="str" cm="1">
        <f t="array" ref="Y677">_xlfn.IFS(K677 &lt;= 15, "Fast Moving", K677 &lt;= 35, "Moderate Moving", K677 &gt; 35, "Slow Moving")</f>
        <v>Fast Moving</v>
      </c>
      <c r="Z677" s="16" t="str" cm="1">
        <f t="array" ref="Z677">_xlfn.IFS(M677=5, "Highly Satisfied", M677&gt;=4, "Very Satisfied", M677&gt;=3, "Satisfied", M677&gt;=2, "Neutral", M677&lt;2, "Dissatisfied")</f>
        <v>Satisfied</v>
      </c>
      <c r="AA677" s="16" t="str">
        <f t="shared" si="109"/>
        <v>High Value</v>
      </c>
      <c r="AB677" s="16" t="str" cm="1">
        <f t="array" ref="AB677">_xlfn.IFS(OR(C677="Zara", C677="Mango"), "Luxury Brand", OR(C677="Gap", C677="Forever21"), "Budget Brand", TRUE, "Mid-Market")</f>
        <v>Luxury Brand</v>
      </c>
    </row>
    <row r="678" spans="1:28" x14ac:dyDescent="0.35">
      <c r="A678" t="s">
        <v>729</v>
      </c>
      <c r="B678" t="s">
        <v>13</v>
      </c>
      <c r="C678" t="s">
        <v>30</v>
      </c>
      <c r="D678" t="s">
        <v>32</v>
      </c>
      <c r="E678" t="s">
        <v>47</v>
      </c>
      <c r="F678" t="s">
        <v>68</v>
      </c>
      <c r="G678" s="4">
        <v>91.08</v>
      </c>
      <c r="H678">
        <v>0</v>
      </c>
      <c r="I678" s="3">
        <v>91.08</v>
      </c>
      <c r="J678" s="1">
        <v>45875</v>
      </c>
      <c r="K678">
        <v>47</v>
      </c>
      <c r="L678">
        <v>4.9000000000000004</v>
      </c>
      <c r="M678">
        <f t="shared" si="100"/>
        <v>4.9000000000000004</v>
      </c>
      <c r="N678" t="b">
        <v>0</v>
      </c>
      <c r="O678" t="s">
        <v>2229</v>
      </c>
      <c r="P678" t="str">
        <f t="shared" si="101"/>
        <v>No Return</v>
      </c>
      <c r="Q678" s="4">
        <f t="shared" si="102"/>
        <v>4280.76</v>
      </c>
      <c r="R678">
        <f t="shared" si="103"/>
        <v>2025</v>
      </c>
      <c r="S678" s="4" t="str">
        <f t="shared" si="104"/>
        <v>August</v>
      </c>
      <c r="T678" s="17">
        <f t="shared" si="105"/>
        <v>0</v>
      </c>
      <c r="U678" s="17">
        <f t="shared" si="106"/>
        <v>91.08</v>
      </c>
      <c r="V678" s="16">
        <f t="shared" si="107"/>
        <v>0</v>
      </c>
      <c r="W678" s="16" t="str">
        <f t="shared" si="108"/>
        <v>XXL</v>
      </c>
      <c r="X678" s="16" t="str" cm="1">
        <f t="array" ref="X678">_xlfn.IFS(K678 &lt; 10, "Need to Restock", K678 &lt; 20, "Low Stock", K678 &lt; 30, "Stock OK", K678 &gt;= 30, "High Stock")</f>
        <v>High Stock</v>
      </c>
      <c r="Y678" s="16" t="str" cm="1">
        <f t="array" ref="Y678">_xlfn.IFS(K678 &lt;= 15, "Fast Moving", K678 &lt;= 35, "Moderate Moving", K678 &gt; 35, "Slow Moving")</f>
        <v>Slow Moving</v>
      </c>
      <c r="Z678" s="16" t="str" cm="1">
        <f t="array" ref="Z678">_xlfn.IFS(M678=5, "Highly Satisfied", M678&gt;=4, "Very Satisfied", M678&gt;=3, "Satisfied", M678&gt;=2, "Neutral", M678&lt;2, "Dissatisfied")</f>
        <v>Very Satisfied</v>
      </c>
      <c r="AA678" s="16" t="str">
        <f t="shared" si="109"/>
        <v>High Value</v>
      </c>
      <c r="AB678" s="16" t="str" cm="1">
        <f t="array" ref="AB678">_xlfn.IFS(OR(C678="Zara", C678="Mango"), "Luxury Brand", OR(C678="Gap", C678="Forever21"), "Budget Brand", TRUE, "Mid-Market")</f>
        <v>Mid-Market</v>
      </c>
    </row>
    <row r="679" spans="1:28" x14ac:dyDescent="0.35">
      <c r="A679" t="s">
        <v>730</v>
      </c>
      <c r="B679" t="s">
        <v>25</v>
      </c>
      <c r="C679" t="s">
        <v>30</v>
      </c>
      <c r="D679" t="s">
        <v>32</v>
      </c>
      <c r="E679" t="s">
        <v>2229</v>
      </c>
      <c r="F679" t="s">
        <v>68</v>
      </c>
      <c r="G679" s="4">
        <v>49.72</v>
      </c>
      <c r="H679">
        <v>58.3</v>
      </c>
      <c r="I679" s="3">
        <v>20.73</v>
      </c>
      <c r="J679" s="1">
        <v>45875</v>
      </c>
      <c r="K679">
        <v>4</v>
      </c>
      <c r="L679">
        <v>1.6</v>
      </c>
      <c r="M679">
        <f t="shared" si="100"/>
        <v>1.6</v>
      </c>
      <c r="N679" t="b">
        <v>0</v>
      </c>
      <c r="O679" t="s">
        <v>2229</v>
      </c>
      <c r="P679" t="str">
        <f t="shared" si="101"/>
        <v>No Return</v>
      </c>
      <c r="Q679" s="4">
        <f t="shared" si="102"/>
        <v>82.932960000000008</v>
      </c>
      <c r="R679">
        <f t="shared" si="103"/>
        <v>2025</v>
      </c>
      <c r="S679" s="4" t="str">
        <f t="shared" si="104"/>
        <v>August</v>
      </c>
      <c r="T679" s="17">
        <f t="shared" si="105"/>
        <v>28.986759999999997</v>
      </c>
      <c r="U679" s="17">
        <f t="shared" si="106"/>
        <v>20.733240000000002</v>
      </c>
      <c r="V679" s="16">
        <f t="shared" si="107"/>
        <v>0</v>
      </c>
      <c r="W679" s="16" t="str">
        <f t="shared" si="108"/>
        <v>No Size</v>
      </c>
      <c r="X679" s="16" t="str" cm="1">
        <f t="array" ref="X679">_xlfn.IFS(K679 &lt; 10, "Need to Restock", K679 &lt; 20, "Low Stock", K679 &lt; 30, "Stock OK", K679 &gt;= 30, "High Stock")</f>
        <v>Need to Restock</v>
      </c>
      <c r="Y679" s="16" t="str" cm="1">
        <f t="array" ref="Y679">_xlfn.IFS(K679 &lt;= 15, "Fast Moving", K679 &lt;= 35, "Moderate Moving", K679 &gt; 35, "Slow Moving")</f>
        <v>Fast Moving</v>
      </c>
      <c r="Z679" s="16" t="str" cm="1">
        <f t="array" ref="Z679">_xlfn.IFS(M679=5, "Highly Satisfied", M679&gt;=4, "Very Satisfied", M679&gt;=3, "Satisfied", M679&gt;=2, "Neutral", M679&lt;2, "Dissatisfied")</f>
        <v>Dissatisfied</v>
      </c>
      <c r="AA679" s="16" t="str">
        <f t="shared" si="109"/>
        <v>Cheap Value</v>
      </c>
      <c r="AB679" s="16" t="str" cm="1">
        <f t="array" ref="AB679">_xlfn.IFS(OR(C679="Zara", C679="Mango"), "Luxury Brand", OR(C679="Gap", C679="Forever21"), "Budget Brand", TRUE, "Mid-Market")</f>
        <v>Mid-Market</v>
      </c>
    </row>
    <row r="680" spans="1:28" x14ac:dyDescent="0.35">
      <c r="A680" t="s">
        <v>731</v>
      </c>
      <c r="B680" t="s">
        <v>25</v>
      </c>
      <c r="C680" t="s">
        <v>59</v>
      </c>
      <c r="D680" t="s">
        <v>21</v>
      </c>
      <c r="E680" t="s">
        <v>2229</v>
      </c>
      <c r="F680" t="s">
        <v>64</v>
      </c>
      <c r="G680" s="4">
        <v>23.09</v>
      </c>
      <c r="H680">
        <v>7.1</v>
      </c>
      <c r="I680" s="3">
        <v>21.45</v>
      </c>
      <c r="J680" s="1">
        <v>45875</v>
      </c>
      <c r="K680">
        <v>11</v>
      </c>
      <c r="L680">
        <v>1.2</v>
      </c>
      <c r="M680">
        <f t="shared" si="100"/>
        <v>1.2</v>
      </c>
      <c r="N680" t="b">
        <v>0</v>
      </c>
      <c r="O680" t="s">
        <v>2229</v>
      </c>
      <c r="P680" t="str">
        <f t="shared" si="101"/>
        <v>No Return</v>
      </c>
      <c r="Q680" s="4">
        <f t="shared" si="102"/>
        <v>235.95671000000002</v>
      </c>
      <c r="R680">
        <f t="shared" si="103"/>
        <v>2025</v>
      </c>
      <c r="S680" s="4" t="str">
        <f t="shared" si="104"/>
        <v>August</v>
      </c>
      <c r="T680" s="17">
        <f t="shared" si="105"/>
        <v>1.6393899999999999</v>
      </c>
      <c r="U680" s="17">
        <f t="shared" si="106"/>
        <v>21.450610000000001</v>
      </c>
      <c r="V680" s="16">
        <f t="shared" si="107"/>
        <v>0</v>
      </c>
      <c r="W680" s="16" t="str">
        <f t="shared" si="108"/>
        <v>No Size</v>
      </c>
      <c r="X680" s="16" t="str" cm="1">
        <f t="array" ref="X680">_xlfn.IFS(K680 &lt; 10, "Need to Restock", K680 &lt; 20, "Low Stock", K680 &lt; 30, "Stock OK", K680 &gt;= 30, "High Stock")</f>
        <v>Low Stock</v>
      </c>
      <c r="Y680" s="16" t="str" cm="1">
        <f t="array" ref="Y680">_xlfn.IFS(K680 &lt;= 15, "Fast Moving", K680 &lt;= 35, "Moderate Moving", K680 &gt; 35, "Slow Moving")</f>
        <v>Fast Moving</v>
      </c>
      <c r="Z680" s="16" t="str" cm="1">
        <f t="array" ref="Z680">_xlfn.IFS(M680=5, "Highly Satisfied", M680&gt;=4, "Very Satisfied", M680&gt;=3, "Satisfied", M680&gt;=2, "Neutral", M680&lt;2, "Dissatisfied")</f>
        <v>Dissatisfied</v>
      </c>
      <c r="AA680" s="16" t="str">
        <f t="shared" si="109"/>
        <v>Cheap Value</v>
      </c>
      <c r="AB680" s="16" t="str" cm="1">
        <f t="array" ref="AB680">_xlfn.IFS(OR(C680="Zara", C680="Mango"), "Luxury Brand", OR(C680="Gap", C680="Forever21"), "Budget Brand", TRUE, "Mid-Market")</f>
        <v>Budget Brand</v>
      </c>
    </row>
    <row r="681" spans="1:28" x14ac:dyDescent="0.35">
      <c r="A681" t="s">
        <v>732</v>
      </c>
      <c r="B681" t="s">
        <v>25</v>
      </c>
      <c r="C681" t="s">
        <v>14</v>
      </c>
      <c r="D681" t="s">
        <v>15</v>
      </c>
      <c r="E681" t="s">
        <v>2229</v>
      </c>
      <c r="F681" t="s">
        <v>17</v>
      </c>
      <c r="G681" s="4">
        <v>49.95</v>
      </c>
      <c r="H681">
        <v>0</v>
      </c>
      <c r="I681" s="3">
        <v>49.95</v>
      </c>
      <c r="J681" s="1">
        <v>45552</v>
      </c>
      <c r="K681">
        <v>29</v>
      </c>
      <c r="L681">
        <v>4.3</v>
      </c>
      <c r="M681">
        <f t="shared" si="100"/>
        <v>4.3</v>
      </c>
      <c r="N681" t="b">
        <v>0</v>
      </c>
      <c r="O681" t="s">
        <v>2229</v>
      </c>
      <c r="P681" t="str">
        <f t="shared" si="101"/>
        <v>No Return</v>
      </c>
      <c r="Q681" s="4">
        <f t="shared" si="102"/>
        <v>1448.5500000000002</v>
      </c>
      <c r="R681">
        <f t="shared" si="103"/>
        <v>2024</v>
      </c>
      <c r="S681" s="4" t="str">
        <f t="shared" si="104"/>
        <v>September</v>
      </c>
      <c r="T681" s="17">
        <f t="shared" si="105"/>
        <v>0</v>
      </c>
      <c r="U681" s="17">
        <f t="shared" si="106"/>
        <v>49.95</v>
      </c>
      <c r="V681" s="16">
        <f t="shared" si="107"/>
        <v>0</v>
      </c>
      <c r="W681" s="16" t="str">
        <f t="shared" si="108"/>
        <v>No Size</v>
      </c>
      <c r="X681" s="16" t="str" cm="1">
        <f t="array" ref="X681">_xlfn.IFS(K681 &lt; 10, "Need to Restock", K681 &lt; 20, "Low Stock", K681 &lt; 30, "Stock OK", K681 &gt;= 30, "High Stock")</f>
        <v>Stock OK</v>
      </c>
      <c r="Y681" s="16" t="str" cm="1">
        <f t="array" ref="Y681">_xlfn.IFS(K681 &lt;= 15, "Fast Moving", K681 &lt;= 35, "Moderate Moving", K681 &gt; 35, "Slow Moving")</f>
        <v>Moderate Moving</v>
      </c>
      <c r="Z681" s="16" t="str" cm="1">
        <f t="array" ref="Z681">_xlfn.IFS(M681=5, "Highly Satisfied", M681&gt;=4, "Very Satisfied", M681&gt;=3, "Satisfied", M681&gt;=2, "Neutral", M681&lt;2, "Dissatisfied")</f>
        <v>Very Satisfied</v>
      </c>
      <c r="AA681" s="16" t="str">
        <f t="shared" si="109"/>
        <v>Cheap Value</v>
      </c>
      <c r="AB681" s="16" t="str" cm="1">
        <f t="array" ref="AB681">_xlfn.IFS(OR(C681="Zara", C681="Mango"), "Luxury Brand", OR(C681="Gap", C681="Forever21"), "Budget Brand", TRUE, "Mid-Market")</f>
        <v>Luxury Brand</v>
      </c>
    </row>
    <row r="682" spans="1:28" x14ac:dyDescent="0.35">
      <c r="A682" t="s">
        <v>733</v>
      </c>
      <c r="B682" t="s">
        <v>25</v>
      </c>
      <c r="C682" t="s">
        <v>73</v>
      </c>
      <c r="D682" t="s">
        <v>21</v>
      </c>
      <c r="E682" t="s">
        <v>2229</v>
      </c>
      <c r="F682" t="s">
        <v>44</v>
      </c>
      <c r="G682" s="4">
        <v>25.7</v>
      </c>
      <c r="H682">
        <v>0</v>
      </c>
      <c r="I682" s="3">
        <v>25.7</v>
      </c>
      <c r="J682" s="1">
        <v>45875</v>
      </c>
      <c r="K682">
        <v>38</v>
      </c>
      <c r="L682">
        <v>3.2</v>
      </c>
      <c r="M682">
        <f t="shared" si="100"/>
        <v>3.2</v>
      </c>
      <c r="N682" t="b">
        <v>1</v>
      </c>
      <c r="O682" t="s">
        <v>81</v>
      </c>
      <c r="P682" t="str">
        <f t="shared" si="101"/>
        <v>Quality Issue</v>
      </c>
      <c r="Q682" s="4">
        <f t="shared" si="102"/>
        <v>976.6</v>
      </c>
      <c r="R682">
        <f t="shared" si="103"/>
        <v>2025</v>
      </c>
      <c r="S682" s="4" t="str">
        <f t="shared" si="104"/>
        <v>August</v>
      </c>
      <c r="T682" s="17">
        <f t="shared" si="105"/>
        <v>0</v>
      </c>
      <c r="U682" s="17">
        <f t="shared" si="106"/>
        <v>25.7</v>
      </c>
      <c r="V682" s="16">
        <f t="shared" si="107"/>
        <v>1</v>
      </c>
      <c r="W682" s="16" t="str">
        <f t="shared" si="108"/>
        <v>No Size</v>
      </c>
      <c r="X682" s="16" t="str" cm="1">
        <f t="array" ref="X682">_xlfn.IFS(K682 &lt; 10, "Need to Restock", K682 &lt; 20, "Low Stock", K682 &lt; 30, "Stock OK", K682 &gt;= 30, "High Stock")</f>
        <v>High Stock</v>
      </c>
      <c r="Y682" s="16" t="str" cm="1">
        <f t="array" ref="Y682">_xlfn.IFS(K682 &lt;= 15, "Fast Moving", K682 &lt;= 35, "Moderate Moving", K682 &gt; 35, "Slow Moving")</f>
        <v>Slow Moving</v>
      </c>
      <c r="Z682" s="16" t="str" cm="1">
        <f t="array" ref="Z682">_xlfn.IFS(M682=5, "Highly Satisfied", M682&gt;=4, "Very Satisfied", M682&gt;=3, "Satisfied", M682&gt;=2, "Neutral", M682&lt;2, "Dissatisfied")</f>
        <v>Satisfied</v>
      </c>
      <c r="AA682" s="16" t="str">
        <f t="shared" si="109"/>
        <v>Cheap Value</v>
      </c>
      <c r="AB682" s="16" t="str" cm="1">
        <f t="array" ref="AB682">_xlfn.IFS(OR(C682="Zara", C682="Mango"), "Luxury Brand", OR(C682="Gap", C682="Forever21"), "Budget Brand", TRUE, "Mid-Market")</f>
        <v>Budget Brand</v>
      </c>
    </row>
    <row r="683" spans="1:28" x14ac:dyDescent="0.35">
      <c r="A683" t="s">
        <v>734</v>
      </c>
      <c r="B683" t="s">
        <v>28</v>
      </c>
      <c r="C683" t="s">
        <v>41</v>
      </c>
      <c r="D683" t="s">
        <v>60</v>
      </c>
      <c r="E683" t="s">
        <v>53</v>
      </c>
      <c r="F683" t="s">
        <v>44</v>
      </c>
      <c r="G683" s="4">
        <v>175.22</v>
      </c>
      <c r="H683">
        <v>0</v>
      </c>
      <c r="I683" s="3">
        <v>175.22</v>
      </c>
      <c r="J683" s="1">
        <v>45875</v>
      </c>
      <c r="K683">
        <v>8</v>
      </c>
      <c r="L683">
        <v>4.9000000000000004</v>
      </c>
      <c r="M683">
        <f t="shared" si="100"/>
        <v>4.9000000000000004</v>
      </c>
      <c r="N683" t="b">
        <v>0</v>
      </c>
      <c r="O683" t="s">
        <v>2229</v>
      </c>
      <c r="P683" t="str">
        <f t="shared" si="101"/>
        <v>No Return</v>
      </c>
      <c r="Q683" s="4">
        <f t="shared" si="102"/>
        <v>1401.76</v>
      </c>
      <c r="R683">
        <f t="shared" si="103"/>
        <v>2025</v>
      </c>
      <c r="S683" s="4" t="str">
        <f t="shared" si="104"/>
        <v>August</v>
      </c>
      <c r="T683" s="17">
        <f t="shared" si="105"/>
        <v>0</v>
      </c>
      <c r="U683" s="17">
        <f t="shared" si="106"/>
        <v>175.22</v>
      </c>
      <c r="V683" s="16">
        <f t="shared" si="107"/>
        <v>0</v>
      </c>
      <c r="W683" s="16" t="str">
        <f t="shared" si="108"/>
        <v>XS</v>
      </c>
      <c r="X683" s="16" t="str" cm="1">
        <f t="array" ref="X683">_xlfn.IFS(K683 &lt; 10, "Need to Restock", K683 &lt; 20, "Low Stock", K683 &lt; 30, "Stock OK", K683 &gt;= 30, "High Stock")</f>
        <v>Need to Restock</v>
      </c>
      <c r="Y683" s="16" t="str" cm="1">
        <f t="array" ref="Y683">_xlfn.IFS(K683 &lt;= 15, "Fast Moving", K683 &lt;= 35, "Moderate Moving", K683 &gt; 35, "Slow Moving")</f>
        <v>Fast Moving</v>
      </c>
      <c r="Z683" s="16" t="str" cm="1">
        <f t="array" ref="Z683">_xlfn.IFS(M683=5, "Highly Satisfied", M683&gt;=4, "Very Satisfied", M683&gt;=3, "Satisfied", M683&gt;=2, "Neutral", M683&lt;2, "Dissatisfied")</f>
        <v>Very Satisfied</v>
      </c>
      <c r="AA683" s="16" t="str">
        <f t="shared" si="109"/>
        <v>High Value</v>
      </c>
      <c r="AB683" s="16" t="str" cm="1">
        <f t="array" ref="AB683">_xlfn.IFS(OR(C683="Zara", C683="Mango"), "Luxury Brand", OR(C683="Gap", C683="Forever21"), "Budget Brand", TRUE, "Mid-Market")</f>
        <v>Luxury Brand</v>
      </c>
    </row>
    <row r="684" spans="1:28" x14ac:dyDescent="0.35">
      <c r="A684" t="s">
        <v>735</v>
      </c>
      <c r="B684" t="s">
        <v>36</v>
      </c>
      <c r="C684" t="s">
        <v>51</v>
      </c>
      <c r="D684" t="s">
        <v>60</v>
      </c>
      <c r="E684" t="s">
        <v>53</v>
      </c>
      <c r="F684" t="s">
        <v>38</v>
      </c>
      <c r="G684" s="4">
        <v>37.57</v>
      </c>
      <c r="H684">
        <v>0</v>
      </c>
      <c r="I684" s="3">
        <v>37.57</v>
      </c>
      <c r="J684" s="1">
        <v>45875</v>
      </c>
      <c r="K684">
        <v>18</v>
      </c>
      <c r="L684">
        <v>1.9</v>
      </c>
      <c r="M684">
        <f t="shared" si="100"/>
        <v>1.9</v>
      </c>
      <c r="N684" t="b">
        <v>0</v>
      </c>
      <c r="O684" t="s">
        <v>2229</v>
      </c>
      <c r="P684" t="str">
        <f t="shared" si="101"/>
        <v>No Return</v>
      </c>
      <c r="Q684" s="4">
        <f t="shared" si="102"/>
        <v>676.26</v>
      </c>
      <c r="R684">
        <f t="shared" si="103"/>
        <v>2025</v>
      </c>
      <c r="S684" s="4" t="str">
        <f t="shared" si="104"/>
        <v>August</v>
      </c>
      <c r="T684" s="17">
        <f t="shared" si="105"/>
        <v>0</v>
      </c>
      <c r="U684" s="17">
        <f t="shared" si="106"/>
        <v>37.57</v>
      </c>
      <c r="V684" s="16">
        <f t="shared" si="107"/>
        <v>0</v>
      </c>
      <c r="W684" s="16" t="str">
        <f t="shared" si="108"/>
        <v>XS</v>
      </c>
      <c r="X684" s="16" t="str" cm="1">
        <f t="array" ref="X684">_xlfn.IFS(K684 &lt; 10, "Need to Restock", K684 &lt; 20, "Low Stock", K684 &lt; 30, "Stock OK", K684 &gt;= 30, "High Stock")</f>
        <v>Low Stock</v>
      </c>
      <c r="Y684" s="16" t="str" cm="1">
        <f t="array" ref="Y684">_xlfn.IFS(K684 &lt;= 15, "Fast Moving", K684 &lt;= 35, "Moderate Moving", K684 &gt; 35, "Slow Moving")</f>
        <v>Moderate Moving</v>
      </c>
      <c r="Z684" s="16" t="str" cm="1">
        <f t="array" ref="Z684">_xlfn.IFS(M684=5, "Highly Satisfied", M684&gt;=4, "Very Satisfied", M684&gt;=3, "Satisfied", M684&gt;=2, "Neutral", M684&lt;2, "Dissatisfied")</f>
        <v>Dissatisfied</v>
      </c>
      <c r="AA684" s="16" t="str">
        <f t="shared" si="109"/>
        <v>Cheap Value</v>
      </c>
      <c r="AB684" s="16" t="str" cm="1">
        <f t="array" ref="AB684">_xlfn.IFS(OR(C684="Zara", C684="Mango"), "Luxury Brand", OR(C684="Gap", C684="Forever21"), "Budget Brand", TRUE, "Mid-Market")</f>
        <v>Mid-Market</v>
      </c>
    </row>
    <row r="685" spans="1:28" x14ac:dyDescent="0.35">
      <c r="A685" t="s">
        <v>736</v>
      </c>
      <c r="B685" t="s">
        <v>13</v>
      </c>
      <c r="C685" t="s">
        <v>14</v>
      </c>
      <c r="D685" t="s">
        <v>15</v>
      </c>
      <c r="E685" t="s">
        <v>56</v>
      </c>
      <c r="F685" t="s">
        <v>44</v>
      </c>
      <c r="G685" s="4">
        <v>245.87</v>
      </c>
      <c r="H685">
        <v>0</v>
      </c>
      <c r="I685" s="3">
        <v>245.87</v>
      </c>
      <c r="J685" s="1">
        <v>45832</v>
      </c>
      <c r="K685">
        <v>27</v>
      </c>
      <c r="L685">
        <v>2.6</v>
      </c>
      <c r="M685">
        <f t="shared" si="100"/>
        <v>2.6</v>
      </c>
      <c r="N685" t="b">
        <v>0</v>
      </c>
      <c r="O685" t="s">
        <v>2229</v>
      </c>
      <c r="P685" t="str">
        <f t="shared" si="101"/>
        <v>No Return</v>
      </c>
      <c r="Q685" s="4">
        <f t="shared" si="102"/>
        <v>6638.49</v>
      </c>
      <c r="R685">
        <f t="shared" si="103"/>
        <v>2025</v>
      </c>
      <c r="S685" s="4" t="str">
        <f t="shared" si="104"/>
        <v>June</v>
      </c>
      <c r="T685" s="17">
        <f t="shared" si="105"/>
        <v>0</v>
      </c>
      <c r="U685" s="17">
        <f t="shared" si="106"/>
        <v>245.87</v>
      </c>
      <c r="V685" s="16">
        <f t="shared" si="107"/>
        <v>0</v>
      </c>
      <c r="W685" s="16" t="str">
        <f t="shared" si="108"/>
        <v>M</v>
      </c>
      <c r="X685" s="16" t="str" cm="1">
        <f t="array" ref="X685">_xlfn.IFS(K685 &lt; 10, "Need to Restock", K685 &lt; 20, "Low Stock", K685 &lt; 30, "Stock OK", K685 &gt;= 30, "High Stock")</f>
        <v>Stock OK</v>
      </c>
      <c r="Y685" s="16" t="str" cm="1">
        <f t="array" ref="Y685">_xlfn.IFS(K685 &lt;= 15, "Fast Moving", K685 &lt;= 35, "Moderate Moving", K685 &gt; 35, "Slow Moving")</f>
        <v>Moderate Moving</v>
      </c>
      <c r="Z685" s="16" t="str" cm="1">
        <f t="array" ref="Z685">_xlfn.IFS(M685=5, "Highly Satisfied", M685&gt;=4, "Very Satisfied", M685&gt;=3, "Satisfied", M685&gt;=2, "Neutral", M685&lt;2, "Dissatisfied")</f>
        <v>Neutral</v>
      </c>
      <c r="AA685" s="16" t="str">
        <f t="shared" si="109"/>
        <v>High Value</v>
      </c>
      <c r="AB685" s="16" t="str" cm="1">
        <f t="array" ref="AB685">_xlfn.IFS(OR(C685="Zara", C685="Mango"), "Luxury Brand", OR(C685="Gap", C685="Forever21"), "Budget Brand", TRUE, "Mid-Market")</f>
        <v>Luxury Brand</v>
      </c>
    </row>
    <row r="686" spans="1:28" x14ac:dyDescent="0.35">
      <c r="A686" t="s">
        <v>737</v>
      </c>
      <c r="B686" t="s">
        <v>36</v>
      </c>
      <c r="C686" t="s">
        <v>30</v>
      </c>
      <c r="D686" t="s">
        <v>21</v>
      </c>
      <c r="E686" t="s">
        <v>53</v>
      </c>
      <c r="F686" t="s">
        <v>17</v>
      </c>
      <c r="G686" s="4">
        <v>116.92</v>
      </c>
      <c r="H686">
        <v>0</v>
      </c>
      <c r="I686" s="3">
        <v>116.92</v>
      </c>
      <c r="J686" s="1">
        <v>45875</v>
      </c>
      <c r="K686">
        <v>13</v>
      </c>
      <c r="L686">
        <v>3.2</v>
      </c>
      <c r="M686">
        <f t="shared" si="100"/>
        <v>3.2</v>
      </c>
      <c r="N686" t="b">
        <v>0</v>
      </c>
      <c r="O686" t="s">
        <v>2229</v>
      </c>
      <c r="P686" t="str">
        <f t="shared" si="101"/>
        <v>No Return</v>
      </c>
      <c r="Q686" s="4">
        <f t="shared" si="102"/>
        <v>1519.96</v>
      </c>
      <c r="R686">
        <f t="shared" si="103"/>
        <v>2025</v>
      </c>
      <c r="S686" s="4" t="str">
        <f t="shared" si="104"/>
        <v>August</v>
      </c>
      <c r="T686" s="17">
        <f t="shared" si="105"/>
        <v>0</v>
      </c>
      <c r="U686" s="17">
        <f t="shared" si="106"/>
        <v>116.92</v>
      </c>
      <c r="V686" s="16">
        <f t="shared" si="107"/>
        <v>0</v>
      </c>
      <c r="W686" s="16" t="str">
        <f t="shared" si="108"/>
        <v>XS</v>
      </c>
      <c r="X686" s="16" t="str" cm="1">
        <f t="array" ref="X686">_xlfn.IFS(K686 &lt; 10, "Need to Restock", K686 &lt; 20, "Low Stock", K686 &lt; 30, "Stock OK", K686 &gt;= 30, "High Stock")</f>
        <v>Low Stock</v>
      </c>
      <c r="Y686" s="16" t="str" cm="1">
        <f t="array" ref="Y686">_xlfn.IFS(K686 &lt;= 15, "Fast Moving", K686 &lt;= 35, "Moderate Moving", K686 &gt; 35, "Slow Moving")</f>
        <v>Fast Moving</v>
      </c>
      <c r="Z686" s="16" t="str" cm="1">
        <f t="array" ref="Z686">_xlfn.IFS(M686=5, "Highly Satisfied", M686&gt;=4, "Very Satisfied", M686&gt;=3, "Satisfied", M686&gt;=2, "Neutral", M686&lt;2, "Dissatisfied")</f>
        <v>Satisfied</v>
      </c>
      <c r="AA686" s="16" t="str">
        <f t="shared" si="109"/>
        <v>High Value</v>
      </c>
      <c r="AB686" s="16" t="str" cm="1">
        <f t="array" ref="AB686">_xlfn.IFS(OR(C686="Zara", C686="Mango"), "Luxury Brand", OR(C686="Gap", C686="Forever21"), "Budget Brand", TRUE, "Mid-Market")</f>
        <v>Mid-Market</v>
      </c>
    </row>
    <row r="687" spans="1:28" x14ac:dyDescent="0.35">
      <c r="A687" t="s">
        <v>738</v>
      </c>
      <c r="B687" t="s">
        <v>40</v>
      </c>
      <c r="C687" t="s">
        <v>51</v>
      </c>
      <c r="D687" t="s">
        <v>21</v>
      </c>
      <c r="E687" t="s">
        <v>22</v>
      </c>
      <c r="F687" t="s">
        <v>23</v>
      </c>
      <c r="G687" s="4">
        <v>103.11</v>
      </c>
      <c r="H687">
        <v>0</v>
      </c>
      <c r="I687" s="3">
        <v>103.11</v>
      </c>
      <c r="J687" s="1">
        <v>45875</v>
      </c>
      <c r="K687">
        <v>17</v>
      </c>
      <c r="L687" t="s">
        <v>2229</v>
      </c>
      <c r="M687">
        <f t="shared" si="100"/>
        <v>3</v>
      </c>
      <c r="N687" t="b">
        <v>0</v>
      </c>
      <c r="O687" t="s">
        <v>2229</v>
      </c>
      <c r="P687" t="str">
        <f t="shared" si="101"/>
        <v>No Return</v>
      </c>
      <c r="Q687" s="4">
        <f t="shared" si="102"/>
        <v>1752.87</v>
      </c>
      <c r="R687">
        <f t="shared" si="103"/>
        <v>2025</v>
      </c>
      <c r="S687" s="4" t="str">
        <f t="shared" si="104"/>
        <v>August</v>
      </c>
      <c r="T687" s="17">
        <f t="shared" si="105"/>
        <v>0</v>
      </c>
      <c r="U687" s="17">
        <f t="shared" si="106"/>
        <v>103.11</v>
      </c>
      <c r="V687" s="16">
        <f t="shared" si="107"/>
        <v>0</v>
      </c>
      <c r="W687" s="16" t="str">
        <f t="shared" si="108"/>
        <v>L</v>
      </c>
      <c r="X687" s="16" t="str" cm="1">
        <f t="array" ref="X687">_xlfn.IFS(K687 &lt; 10, "Need to Restock", K687 &lt; 20, "Low Stock", K687 &lt; 30, "Stock OK", K687 &gt;= 30, "High Stock")</f>
        <v>Low Stock</v>
      </c>
      <c r="Y687" s="16" t="str" cm="1">
        <f t="array" ref="Y687">_xlfn.IFS(K687 &lt;= 15, "Fast Moving", K687 &lt;= 35, "Moderate Moving", K687 &gt; 35, "Slow Moving")</f>
        <v>Moderate Moving</v>
      </c>
      <c r="Z687" s="16" t="str" cm="1">
        <f t="array" ref="Z687">_xlfn.IFS(M687=5, "Highly Satisfied", M687&gt;=4, "Very Satisfied", M687&gt;=3, "Satisfied", M687&gt;=2, "Neutral", M687&lt;2, "Dissatisfied")</f>
        <v>Satisfied</v>
      </c>
      <c r="AA687" s="16" t="str">
        <f t="shared" si="109"/>
        <v>High Value</v>
      </c>
      <c r="AB687" s="16" t="str" cm="1">
        <f t="array" ref="AB687">_xlfn.IFS(OR(C687="Zara", C687="Mango"), "Luxury Brand", OR(C687="Gap", C687="Forever21"), "Budget Brand", TRUE, "Mid-Market")</f>
        <v>Mid-Market</v>
      </c>
    </row>
    <row r="688" spans="1:28" x14ac:dyDescent="0.35">
      <c r="A688" t="s">
        <v>739</v>
      </c>
      <c r="B688" t="s">
        <v>13</v>
      </c>
      <c r="C688" t="s">
        <v>20</v>
      </c>
      <c r="D688" t="s">
        <v>32</v>
      </c>
      <c r="E688" t="s">
        <v>56</v>
      </c>
      <c r="F688" t="s">
        <v>64</v>
      </c>
      <c r="G688" s="4">
        <v>238.89</v>
      </c>
      <c r="H688">
        <v>0.5</v>
      </c>
      <c r="I688" s="3">
        <v>237.7</v>
      </c>
      <c r="J688" s="1">
        <v>45875</v>
      </c>
      <c r="K688">
        <v>28</v>
      </c>
      <c r="L688">
        <v>2.7</v>
      </c>
      <c r="M688">
        <f t="shared" si="100"/>
        <v>2.7</v>
      </c>
      <c r="N688" t="b">
        <v>0</v>
      </c>
      <c r="O688" t="s">
        <v>2229</v>
      </c>
      <c r="P688" t="str">
        <f t="shared" si="101"/>
        <v>No Return</v>
      </c>
      <c r="Q688" s="4">
        <f t="shared" si="102"/>
        <v>6655.4754000000003</v>
      </c>
      <c r="R688">
        <f t="shared" si="103"/>
        <v>2025</v>
      </c>
      <c r="S688" s="4" t="str">
        <f t="shared" si="104"/>
        <v>August</v>
      </c>
      <c r="T688" s="17">
        <f t="shared" si="105"/>
        <v>1.19445</v>
      </c>
      <c r="U688" s="17">
        <f t="shared" si="106"/>
        <v>237.69555</v>
      </c>
      <c r="V688" s="16">
        <f t="shared" si="107"/>
        <v>0</v>
      </c>
      <c r="W688" s="16" t="str">
        <f t="shared" si="108"/>
        <v>M</v>
      </c>
      <c r="X688" s="16" t="str" cm="1">
        <f t="array" ref="X688">_xlfn.IFS(K688 &lt; 10, "Need to Restock", K688 &lt; 20, "Low Stock", K688 &lt; 30, "Stock OK", K688 &gt;= 30, "High Stock")</f>
        <v>Stock OK</v>
      </c>
      <c r="Y688" s="16" t="str" cm="1">
        <f t="array" ref="Y688">_xlfn.IFS(K688 &lt;= 15, "Fast Moving", K688 &lt;= 35, "Moderate Moving", K688 &gt; 35, "Slow Moving")</f>
        <v>Moderate Moving</v>
      </c>
      <c r="Z688" s="16" t="str" cm="1">
        <f t="array" ref="Z688">_xlfn.IFS(M688=5, "Highly Satisfied", M688&gt;=4, "Very Satisfied", M688&gt;=3, "Satisfied", M688&gt;=2, "Neutral", M688&lt;2, "Dissatisfied")</f>
        <v>Neutral</v>
      </c>
      <c r="AA688" s="16" t="str">
        <f t="shared" si="109"/>
        <v>High Value</v>
      </c>
      <c r="AB688" s="16" t="str" cm="1">
        <f t="array" ref="AB688">_xlfn.IFS(OR(C688="Zara", C688="Mango"), "Luxury Brand", OR(C688="Gap", C688="Forever21"), "Budget Brand", TRUE, "Mid-Market")</f>
        <v>Mid-Market</v>
      </c>
    </row>
    <row r="689" spans="1:28" x14ac:dyDescent="0.35">
      <c r="A689" t="s">
        <v>740</v>
      </c>
      <c r="B689" t="s">
        <v>28</v>
      </c>
      <c r="C689" t="s">
        <v>20</v>
      </c>
      <c r="D689" t="s">
        <v>60</v>
      </c>
      <c r="E689" t="s">
        <v>53</v>
      </c>
      <c r="F689" t="s">
        <v>23</v>
      </c>
      <c r="G689" s="4">
        <v>86.81</v>
      </c>
      <c r="H689">
        <v>12.6</v>
      </c>
      <c r="I689" s="3">
        <v>75.87</v>
      </c>
      <c r="J689" s="1">
        <v>45875</v>
      </c>
      <c r="K689">
        <v>6</v>
      </c>
      <c r="L689">
        <v>1.7</v>
      </c>
      <c r="M689">
        <f t="shared" si="100"/>
        <v>1.7</v>
      </c>
      <c r="N689" t="b">
        <v>0</v>
      </c>
      <c r="O689" t="s">
        <v>2229</v>
      </c>
      <c r="P689" t="str">
        <f t="shared" si="101"/>
        <v>No Return</v>
      </c>
      <c r="Q689" s="4">
        <f t="shared" si="102"/>
        <v>455.23163999999997</v>
      </c>
      <c r="R689">
        <f t="shared" si="103"/>
        <v>2025</v>
      </c>
      <c r="S689" s="4" t="str">
        <f t="shared" si="104"/>
        <v>August</v>
      </c>
      <c r="T689" s="17">
        <f t="shared" si="105"/>
        <v>10.93806</v>
      </c>
      <c r="U689" s="17">
        <f t="shared" si="106"/>
        <v>75.871939999999995</v>
      </c>
      <c r="V689" s="16">
        <f t="shared" si="107"/>
        <v>0</v>
      </c>
      <c r="W689" s="16" t="str">
        <f t="shared" si="108"/>
        <v>XS</v>
      </c>
      <c r="X689" s="16" t="str" cm="1">
        <f t="array" ref="X689">_xlfn.IFS(K689 &lt; 10, "Need to Restock", K689 &lt; 20, "Low Stock", K689 &lt; 30, "Stock OK", K689 &gt;= 30, "High Stock")</f>
        <v>Need to Restock</v>
      </c>
      <c r="Y689" s="16" t="str" cm="1">
        <f t="array" ref="Y689">_xlfn.IFS(K689 &lt;= 15, "Fast Moving", K689 &lt;= 35, "Moderate Moving", K689 &gt; 35, "Slow Moving")</f>
        <v>Fast Moving</v>
      </c>
      <c r="Z689" s="16" t="str" cm="1">
        <f t="array" ref="Z689">_xlfn.IFS(M689=5, "Highly Satisfied", M689&gt;=4, "Very Satisfied", M689&gt;=3, "Satisfied", M689&gt;=2, "Neutral", M689&lt;2, "Dissatisfied")</f>
        <v>Dissatisfied</v>
      </c>
      <c r="AA689" s="16" t="str">
        <f t="shared" si="109"/>
        <v>High Value</v>
      </c>
      <c r="AB689" s="16" t="str" cm="1">
        <f t="array" ref="AB689">_xlfn.IFS(OR(C689="Zara", C689="Mango"), "Luxury Brand", OR(C689="Gap", C689="Forever21"), "Budget Brand", TRUE, "Mid-Market")</f>
        <v>Mid-Market</v>
      </c>
    </row>
    <row r="690" spans="1:28" x14ac:dyDescent="0.35">
      <c r="A690" t="s">
        <v>741</v>
      </c>
      <c r="B690" t="s">
        <v>36</v>
      </c>
      <c r="C690" t="s">
        <v>41</v>
      </c>
      <c r="D690" t="s">
        <v>60</v>
      </c>
      <c r="E690" t="s">
        <v>53</v>
      </c>
      <c r="F690" t="s">
        <v>42</v>
      </c>
      <c r="G690" s="4">
        <v>58.8</v>
      </c>
      <c r="H690">
        <v>11.8</v>
      </c>
      <c r="I690" s="3">
        <v>51.86</v>
      </c>
      <c r="J690" s="1">
        <v>45875</v>
      </c>
      <c r="K690">
        <v>8</v>
      </c>
      <c r="L690" t="s">
        <v>2229</v>
      </c>
      <c r="M690">
        <f t="shared" si="100"/>
        <v>3</v>
      </c>
      <c r="N690" t="b">
        <v>0</v>
      </c>
      <c r="O690" t="s">
        <v>2229</v>
      </c>
      <c r="P690" t="str">
        <f t="shared" si="101"/>
        <v>No Return</v>
      </c>
      <c r="Q690" s="4">
        <f t="shared" si="102"/>
        <v>414.89279999999997</v>
      </c>
      <c r="R690">
        <f t="shared" si="103"/>
        <v>2025</v>
      </c>
      <c r="S690" s="4" t="str">
        <f t="shared" si="104"/>
        <v>August</v>
      </c>
      <c r="T690" s="17">
        <f t="shared" si="105"/>
        <v>6.9383999999999997</v>
      </c>
      <c r="U690" s="17">
        <f t="shared" si="106"/>
        <v>51.861599999999996</v>
      </c>
      <c r="V690" s="16">
        <f t="shared" si="107"/>
        <v>0</v>
      </c>
      <c r="W690" s="16" t="str">
        <f t="shared" si="108"/>
        <v>XS</v>
      </c>
      <c r="X690" s="16" t="str" cm="1">
        <f t="array" ref="X690">_xlfn.IFS(K690 &lt; 10, "Need to Restock", K690 &lt; 20, "Low Stock", K690 &lt; 30, "Stock OK", K690 &gt;= 30, "High Stock")</f>
        <v>Need to Restock</v>
      </c>
      <c r="Y690" s="16" t="str" cm="1">
        <f t="array" ref="Y690">_xlfn.IFS(K690 &lt;= 15, "Fast Moving", K690 &lt;= 35, "Moderate Moving", K690 &gt; 35, "Slow Moving")</f>
        <v>Fast Moving</v>
      </c>
      <c r="Z690" s="16" t="str" cm="1">
        <f t="array" ref="Z690">_xlfn.IFS(M690=5, "Highly Satisfied", M690&gt;=4, "Very Satisfied", M690&gt;=3, "Satisfied", M690&gt;=2, "Neutral", M690&lt;2, "Dissatisfied")</f>
        <v>Satisfied</v>
      </c>
      <c r="AA690" s="16" t="str">
        <f t="shared" si="109"/>
        <v>Cheap Value</v>
      </c>
      <c r="AB690" s="16" t="str" cm="1">
        <f t="array" ref="AB690">_xlfn.IFS(OR(C690="Zara", C690="Mango"), "Luxury Brand", OR(C690="Gap", C690="Forever21"), "Budget Brand", TRUE, "Mid-Market")</f>
        <v>Luxury Brand</v>
      </c>
    </row>
    <row r="691" spans="1:28" x14ac:dyDescent="0.35">
      <c r="A691" t="s">
        <v>742</v>
      </c>
      <c r="B691" t="s">
        <v>36</v>
      </c>
      <c r="C691" t="s">
        <v>51</v>
      </c>
      <c r="D691" t="s">
        <v>15</v>
      </c>
      <c r="E691" t="s">
        <v>16</v>
      </c>
      <c r="F691" t="s">
        <v>54</v>
      </c>
      <c r="G691" s="4">
        <v>41.65</v>
      </c>
      <c r="H691">
        <v>52</v>
      </c>
      <c r="I691" s="3">
        <v>19.989999999999998</v>
      </c>
      <c r="J691" s="1">
        <v>45793</v>
      </c>
      <c r="K691">
        <v>20</v>
      </c>
      <c r="L691">
        <v>1.2</v>
      </c>
      <c r="M691">
        <f t="shared" si="100"/>
        <v>1.2</v>
      </c>
      <c r="N691" t="b">
        <v>0</v>
      </c>
      <c r="O691" t="s">
        <v>2229</v>
      </c>
      <c r="P691" t="str">
        <f t="shared" si="101"/>
        <v>No Return</v>
      </c>
      <c r="Q691" s="4">
        <f t="shared" si="102"/>
        <v>399.83999999999992</v>
      </c>
      <c r="R691">
        <f t="shared" si="103"/>
        <v>2025</v>
      </c>
      <c r="S691" s="4" t="str">
        <f t="shared" si="104"/>
        <v>May</v>
      </c>
      <c r="T691" s="17">
        <f t="shared" si="105"/>
        <v>21.658000000000001</v>
      </c>
      <c r="U691" s="17">
        <f t="shared" si="106"/>
        <v>19.991999999999997</v>
      </c>
      <c r="V691" s="16">
        <f t="shared" si="107"/>
        <v>0</v>
      </c>
      <c r="W691" s="16" t="str">
        <f t="shared" si="108"/>
        <v>XL</v>
      </c>
      <c r="X691" s="16" t="str" cm="1">
        <f t="array" ref="X691">_xlfn.IFS(K691 &lt; 10, "Need to Restock", K691 &lt; 20, "Low Stock", K691 &lt; 30, "Stock OK", K691 &gt;= 30, "High Stock")</f>
        <v>Stock OK</v>
      </c>
      <c r="Y691" s="16" t="str" cm="1">
        <f t="array" ref="Y691">_xlfn.IFS(K691 &lt;= 15, "Fast Moving", K691 &lt;= 35, "Moderate Moving", K691 &gt; 35, "Slow Moving")</f>
        <v>Moderate Moving</v>
      </c>
      <c r="Z691" s="16" t="str" cm="1">
        <f t="array" ref="Z691">_xlfn.IFS(M691=5, "Highly Satisfied", M691&gt;=4, "Very Satisfied", M691&gt;=3, "Satisfied", M691&gt;=2, "Neutral", M691&lt;2, "Dissatisfied")</f>
        <v>Dissatisfied</v>
      </c>
      <c r="AA691" s="16" t="str">
        <f t="shared" si="109"/>
        <v>Cheap Value</v>
      </c>
      <c r="AB691" s="16" t="str" cm="1">
        <f t="array" ref="AB691">_xlfn.IFS(OR(C691="Zara", C691="Mango"), "Luxury Brand", OR(C691="Gap", C691="Forever21"), "Budget Brand", TRUE, "Mid-Market")</f>
        <v>Mid-Market</v>
      </c>
    </row>
    <row r="692" spans="1:28" x14ac:dyDescent="0.35">
      <c r="A692" t="s">
        <v>743</v>
      </c>
      <c r="B692" t="s">
        <v>19</v>
      </c>
      <c r="C692" t="s">
        <v>46</v>
      </c>
      <c r="D692" t="s">
        <v>15</v>
      </c>
      <c r="E692" t="s">
        <v>16</v>
      </c>
      <c r="F692" t="s">
        <v>26</v>
      </c>
      <c r="G692" s="4">
        <v>61.67</v>
      </c>
      <c r="H692">
        <v>46.4</v>
      </c>
      <c r="I692" s="3">
        <v>33.06</v>
      </c>
      <c r="J692" s="1">
        <v>45853</v>
      </c>
      <c r="K692">
        <v>50</v>
      </c>
      <c r="L692">
        <v>2.7</v>
      </c>
      <c r="M692">
        <f t="shared" si="100"/>
        <v>2.7</v>
      </c>
      <c r="N692" t="b">
        <v>0</v>
      </c>
      <c r="O692" t="s">
        <v>2229</v>
      </c>
      <c r="P692" t="str">
        <f t="shared" si="101"/>
        <v>No Return</v>
      </c>
      <c r="Q692" s="4">
        <f t="shared" si="102"/>
        <v>1652.7560000000001</v>
      </c>
      <c r="R692">
        <f t="shared" si="103"/>
        <v>2025</v>
      </c>
      <c r="S692" s="4" t="str">
        <f t="shared" si="104"/>
        <v>July</v>
      </c>
      <c r="T692" s="17">
        <f t="shared" si="105"/>
        <v>28.614879999999999</v>
      </c>
      <c r="U692" s="17">
        <f t="shared" si="106"/>
        <v>33.055120000000002</v>
      </c>
      <c r="V692" s="16">
        <f t="shared" si="107"/>
        <v>0</v>
      </c>
      <c r="W692" s="16" t="str">
        <f t="shared" si="108"/>
        <v>XL</v>
      </c>
      <c r="X692" s="16" t="str" cm="1">
        <f t="array" ref="X692">_xlfn.IFS(K692 &lt; 10, "Need to Restock", K692 &lt; 20, "Low Stock", K692 &lt; 30, "Stock OK", K692 &gt;= 30, "High Stock")</f>
        <v>High Stock</v>
      </c>
      <c r="Y692" s="16" t="str" cm="1">
        <f t="array" ref="Y692">_xlfn.IFS(K692 &lt;= 15, "Fast Moving", K692 &lt;= 35, "Moderate Moving", K692 &gt; 35, "Slow Moving")</f>
        <v>Slow Moving</v>
      </c>
      <c r="Z692" s="16" t="str" cm="1">
        <f t="array" ref="Z692">_xlfn.IFS(M692=5, "Highly Satisfied", M692&gt;=4, "Very Satisfied", M692&gt;=3, "Satisfied", M692&gt;=2, "Neutral", M692&lt;2, "Dissatisfied")</f>
        <v>Neutral</v>
      </c>
      <c r="AA692" s="16" t="str">
        <f t="shared" si="109"/>
        <v>Cheap Value</v>
      </c>
      <c r="AB692" s="16" t="str" cm="1">
        <f t="array" ref="AB692">_xlfn.IFS(OR(C692="Zara", C692="Mango"), "Luxury Brand", OR(C692="Gap", C692="Forever21"), "Budget Brand", TRUE, "Mid-Market")</f>
        <v>Mid-Market</v>
      </c>
    </row>
    <row r="693" spans="1:28" x14ac:dyDescent="0.35">
      <c r="A693" t="s">
        <v>744</v>
      </c>
      <c r="B693" t="s">
        <v>36</v>
      </c>
      <c r="C693" t="s">
        <v>46</v>
      </c>
      <c r="D693" t="s">
        <v>32</v>
      </c>
      <c r="E693" t="s">
        <v>53</v>
      </c>
      <c r="F693" t="s">
        <v>26</v>
      </c>
      <c r="G693" s="4">
        <v>40.39</v>
      </c>
      <c r="H693">
        <v>0</v>
      </c>
      <c r="I693" s="3">
        <v>40.39</v>
      </c>
      <c r="J693" s="1">
        <v>45875</v>
      </c>
      <c r="K693">
        <v>16</v>
      </c>
      <c r="L693" t="s">
        <v>2229</v>
      </c>
      <c r="M693">
        <f t="shared" si="100"/>
        <v>3</v>
      </c>
      <c r="N693" t="b">
        <v>0</v>
      </c>
      <c r="O693" t="s">
        <v>2229</v>
      </c>
      <c r="P693" t="str">
        <f t="shared" si="101"/>
        <v>No Return</v>
      </c>
      <c r="Q693" s="4">
        <f t="shared" si="102"/>
        <v>646.24</v>
      </c>
      <c r="R693">
        <f t="shared" si="103"/>
        <v>2025</v>
      </c>
      <c r="S693" s="4" t="str">
        <f t="shared" si="104"/>
        <v>August</v>
      </c>
      <c r="T693" s="17">
        <f t="shared" si="105"/>
        <v>0</v>
      </c>
      <c r="U693" s="17">
        <f t="shared" si="106"/>
        <v>40.39</v>
      </c>
      <c r="V693" s="16">
        <f t="shared" si="107"/>
        <v>0</v>
      </c>
      <c r="W693" s="16" t="str">
        <f t="shared" si="108"/>
        <v>XS</v>
      </c>
      <c r="X693" s="16" t="str" cm="1">
        <f t="array" ref="X693">_xlfn.IFS(K693 &lt; 10, "Need to Restock", K693 &lt; 20, "Low Stock", K693 &lt; 30, "Stock OK", K693 &gt;= 30, "High Stock")</f>
        <v>Low Stock</v>
      </c>
      <c r="Y693" s="16" t="str" cm="1">
        <f t="array" ref="Y693">_xlfn.IFS(K693 &lt;= 15, "Fast Moving", K693 &lt;= 35, "Moderate Moving", K693 &gt; 35, "Slow Moving")</f>
        <v>Moderate Moving</v>
      </c>
      <c r="Z693" s="16" t="str" cm="1">
        <f t="array" ref="Z693">_xlfn.IFS(M693=5, "Highly Satisfied", M693&gt;=4, "Very Satisfied", M693&gt;=3, "Satisfied", M693&gt;=2, "Neutral", M693&lt;2, "Dissatisfied")</f>
        <v>Satisfied</v>
      </c>
      <c r="AA693" s="16" t="str">
        <f t="shared" si="109"/>
        <v>Cheap Value</v>
      </c>
      <c r="AB693" s="16" t="str" cm="1">
        <f t="array" ref="AB693">_xlfn.IFS(OR(C693="Zara", C693="Mango"), "Luxury Brand", OR(C693="Gap", C693="Forever21"), "Budget Brand", TRUE, "Mid-Market")</f>
        <v>Mid-Market</v>
      </c>
    </row>
    <row r="694" spans="1:28" x14ac:dyDescent="0.35">
      <c r="A694" t="s">
        <v>745</v>
      </c>
      <c r="B694" t="s">
        <v>19</v>
      </c>
      <c r="C694" t="s">
        <v>51</v>
      </c>
      <c r="D694" t="s">
        <v>32</v>
      </c>
      <c r="E694" t="s">
        <v>47</v>
      </c>
      <c r="F694" t="s">
        <v>64</v>
      </c>
      <c r="G694" s="4">
        <v>95.13</v>
      </c>
      <c r="H694">
        <v>45.4</v>
      </c>
      <c r="I694" s="3">
        <v>51.94</v>
      </c>
      <c r="J694" s="1">
        <v>45875</v>
      </c>
      <c r="K694">
        <v>46</v>
      </c>
      <c r="L694">
        <v>2.5</v>
      </c>
      <c r="M694">
        <f t="shared" si="100"/>
        <v>2.5</v>
      </c>
      <c r="N694" t="b">
        <v>0</v>
      </c>
      <c r="O694" t="s">
        <v>2229</v>
      </c>
      <c r="P694" t="str">
        <f t="shared" si="101"/>
        <v>No Return</v>
      </c>
      <c r="Q694" s="4">
        <f t="shared" si="102"/>
        <v>2389.2850800000001</v>
      </c>
      <c r="R694">
        <f t="shared" si="103"/>
        <v>2025</v>
      </c>
      <c r="S694" s="4" t="str">
        <f t="shared" si="104"/>
        <v>August</v>
      </c>
      <c r="T694" s="17">
        <f t="shared" si="105"/>
        <v>43.189019999999992</v>
      </c>
      <c r="U694" s="17">
        <f t="shared" si="106"/>
        <v>51.940980000000003</v>
      </c>
      <c r="V694" s="16">
        <f t="shared" si="107"/>
        <v>0</v>
      </c>
      <c r="W694" s="16" t="str">
        <f t="shared" si="108"/>
        <v>XXL</v>
      </c>
      <c r="X694" s="16" t="str" cm="1">
        <f t="array" ref="X694">_xlfn.IFS(K694 &lt; 10, "Need to Restock", K694 &lt; 20, "Low Stock", K694 &lt; 30, "Stock OK", K694 &gt;= 30, "High Stock")</f>
        <v>High Stock</v>
      </c>
      <c r="Y694" s="16" t="str" cm="1">
        <f t="array" ref="Y694">_xlfn.IFS(K694 &lt;= 15, "Fast Moving", K694 &lt;= 35, "Moderate Moving", K694 &gt; 35, "Slow Moving")</f>
        <v>Slow Moving</v>
      </c>
      <c r="Z694" s="16" t="str" cm="1">
        <f t="array" ref="Z694">_xlfn.IFS(M694=5, "Highly Satisfied", M694&gt;=4, "Very Satisfied", M694&gt;=3, "Satisfied", M694&gt;=2, "Neutral", M694&lt;2, "Dissatisfied")</f>
        <v>Neutral</v>
      </c>
      <c r="AA694" s="16" t="str">
        <f t="shared" si="109"/>
        <v>Cheap Value</v>
      </c>
      <c r="AB694" s="16" t="str" cm="1">
        <f t="array" ref="AB694">_xlfn.IFS(OR(C694="Zara", C694="Mango"), "Luxury Brand", OR(C694="Gap", C694="Forever21"), "Budget Brand", TRUE, "Mid-Market")</f>
        <v>Mid-Market</v>
      </c>
    </row>
    <row r="695" spans="1:28" x14ac:dyDescent="0.35">
      <c r="A695" t="s">
        <v>746</v>
      </c>
      <c r="B695" t="s">
        <v>36</v>
      </c>
      <c r="C695" t="s">
        <v>14</v>
      </c>
      <c r="D695" t="s">
        <v>32</v>
      </c>
      <c r="E695" t="s">
        <v>37</v>
      </c>
      <c r="F695" t="s">
        <v>44</v>
      </c>
      <c r="G695" s="4">
        <v>115.14</v>
      </c>
      <c r="H695">
        <v>0</v>
      </c>
      <c r="I695" s="3">
        <v>115.14</v>
      </c>
      <c r="J695" s="1">
        <v>45875</v>
      </c>
      <c r="K695">
        <v>43</v>
      </c>
      <c r="L695">
        <v>2.5</v>
      </c>
      <c r="M695">
        <f t="shared" si="100"/>
        <v>2.5</v>
      </c>
      <c r="N695" t="b">
        <v>0</v>
      </c>
      <c r="O695" t="s">
        <v>2229</v>
      </c>
      <c r="P695" t="str">
        <f t="shared" si="101"/>
        <v>No Return</v>
      </c>
      <c r="Q695" s="4">
        <f t="shared" si="102"/>
        <v>4951.0200000000004</v>
      </c>
      <c r="R695">
        <f t="shared" si="103"/>
        <v>2025</v>
      </c>
      <c r="S695" s="4" t="str">
        <f t="shared" si="104"/>
        <v>August</v>
      </c>
      <c r="T695" s="17">
        <f t="shared" si="105"/>
        <v>0</v>
      </c>
      <c r="U695" s="17">
        <f t="shared" si="106"/>
        <v>115.14</v>
      </c>
      <c r="V695" s="16">
        <f t="shared" si="107"/>
        <v>0</v>
      </c>
      <c r="W695" s="16" t="str">
        <f t="shared" si="108"/>
        <v>S</v>
      </c>
      <c r="X695" s="16" t="str" cm="1">
        <f t="array" ref="X695">_xlfn.IFS(K695 &lt; 10, "Need to Restock", K695 &lt; 20, "Low Stock", K695 &lt; 30, "Stock OK", K695 &gt;= 30, "High Stock")</f>
        <v>High Stock</v>
      </c>
      <c r="Y695" s="16" t="str" cm="1">
        <f t="array" ref="Y695">_xlfn.IFS(K695 &lt;= 15, "Fast Moving", K695 &lt;= 35, "Moderate Moving", K695 &gt; 35, "Slow Moving")</f>
        <v>Slow Moving</v>
      </c>
      <c r="Z695" s="16" t="str" cm="1">
        <f t="array" ref="Z695">_xlfn.IFS(M695=5, "Highly Satisfied", M695&gt;=4, "Very Satisfied", M695&gt;=3, "Satisfied", M695&gt;=2, "Neutral", M695&lt;2, "Dissatisfied")</f>
        <v>Neutral</v>
      </c>
      <c r="AA695" s="16" t="str">
        <f t="shared" si="109"/>
        <v>High Value</v>
      </c>
      <c r="AB695" s="16" t="str" cm="1">
        <f t="array" ref="AB695">_xlfn.IFS(OR(C695="Zara", C695="Mango"), "Luxury Brand", OR(C695="Gap", C695="Forever21"), "Budget Brand", TRUE, "Mid-Market")</f>
        <v>Luxury Brand</v>
      </c>
    </row>
    <row r="696" spans="1:28" x14ac:dyDescent="0.35">
      <c r="A696" t="s">
        <v>747</v>
      </c>
      <c r="B696" t="s">
        <v>19</v>
      </c>
      <c r="C696" t="s">
        <v>46</v>
      </c>
      <c r="D696" t="s">
        <v>60</v>
      </c>
      <c r="E696" t="s">
        <v>2229</v>
      </c>
      <c r="F696" t="s">
        <v>54</v>
      </c>
      <c r="G696" s="4">
        <v>59.58</v>
      </c>
      <c r="H696">
        <v>0</v>
      </c>
      <c r="I696" s="3">
        <v>59.58</v>
      </c>
      <c r="J696" s="1">
        <v>45875</v>
      </c>
      <c r="K696">
        <v>27</v>
      </c>
      <c r="L696">
        <v>3.3</v>
      </c>
      <c r="M696">
        <f t="shared" si="100"/>
        <v>3.3</v>
      </c>
      <c r="N696" t="b">
        <v>0</v>
      </c>
      <c r="O696" t="s">
        <v>2229</v>
      </c>
      <c r="P696" t="str">
        <f t="shared" si="101"/>
        <v>No Return</v>
      </c>
      <c r="Q696" s="4">
        <f t="shared" si="102"/>
        <v>1608.6599999999999</v>
      </c>
      <c r="R696">
        <f t="shared" si="103"/>
        <v>2025</v>
      </c>
      <c r="S696" s="4" t="str">
        <f t="shared" si="104"/>
        <v>August</v>
      </c>
      <c r="T696" s="17">
        <f t="shared" si="105"/>
        <v>0</v>
      </c>
      <c r="U696" s="17">
        <f t="shared" si="106"/>
        <v>59.58</v>
      </c>
      <c r="V696" s="16">
        <f t="shared" si="107"/>
        <v>0</v>
      </c>
      <c r="W696" s="16" t="str">
        <f t="shared" si="108"/>
        <v>No Size</v>
      </c>
      <c r="X696" s="16" t="str" cm="1">
        <f t="array" ref="X696">_xlfn.IFS(K696 &lt; 10, "Need to Restock", K696 &lt; 20, "Low Stock", K696 &lt; 30, "Stock OK", K696 &gt;= 30, "High Stock")</f>
        <v>Stock OK</v>
      </c>
      <c r="Y696" s="16" t="str" cm="1">
        <f t="array" ref="Y696">_xlfn.IFS(K696 &lt;= 15, "Fast Moving", K696 &lt;= 35, "Moderate Moving", K696 &gt; 35, "Slow Moving")</f>
        <v>Moderate Moving</v>
      </c>
      <c r="Z696" s="16" t="str" cm="1">
        <f t="array" ref="Z696">_xlfn.IFS(M696=5, "Highly Satisfied", M696&gt;=4, "Very Satisfied", M696&gt;=3, "Satisfied", M696&gt;=2, "Neutral", M696&lt;2, "Dissatisfied")</f>
        <v>Satisfied</v>
      </c>
      <c r="AA696" s="16" t="str">
        <f t="shared" si="109"/>
        <v>Cheap Value</v>
      </c>
      <c r="AB696" s="16" t="str" cm="1">
        <f t="array" ref="AB696">_xlfn.IFS(OR(C696="Zara", C696="Mango"), "Luxury Brand", OR(C696="Gap", C696="Forever21"), "Budget Brand", TRUE, "Mid-Market")</f>
        <v>Mid-Market</v>
      </c>
    </row>
    <row r="697" spans="1:28" x14ac:dyDescent="0.35">
      <c r="A697" t="s">
        <v>748</v>
      </c>
      <c r="B697" t="s">
        <v>28</v>
      </c>
      <c r="C697" t="s">
        <v>20</v>
      </c>
      <c r="D697" t="s">
        <v>15</v>
      </c>
      <c r="E697" t="s">
        <v>56</v>
      </c>
      <c r="F697" t="s">
        <v>64</v>
      </c>
      <c r="G697" s="4">
        <v>169.89</v>
      </c>
      <c r="H697">
        <v>0</v>
      </c>
      <c r="I697" s="3">
        <v>169.89</v>
      </c>
      <c r="J697" s="1">
        <v>45852</v>
      </c>
      <c r="K697">
        <v>12</v>
      </c>
      <c r="L697">
        <v>1.2</v>
      </c>
      <c r="M697">
        <f t="shared" si="100"/>
        <v>1.2</v>
      </c>
      <c r="N697" t="b">
        <v>0</v>
      </c>
      <c r="O697" t="s">
        <v>2229</v>
      </c>
      <c r="P697" t="str">
        <f t="shared" si="101"/>
        <v>No Return</v>
      </c>
      <c r="Q697" s="4">
        <f t="shared" si="102"/>
        <v>2038.6799999999998</v>
      </c>
      <c r="R697">
        <f t="shared" si="103"/>
        <v>2025</v>
      </c>
      <c r="S697" s="4" t="str">
        <f t="shared" si="104"/>
        <v>July</v>
      </c>
      <c r="T697" s="17">
        <f t="shared" si="105"/>
        <v>0</v>
      </c>
      <c r="U697" s="17">
        <f t="shared" si="106"/>
        <v>169.89</v>
      </c>
      <c r="V697" s="16">
        <f t="shared" si="107"/>
        <v>0</v>
      </c>
      <c r="W697" s="16" t="str">
        <f t="shared" si="108"/>
        <v>M</v>
      </c>
      <c r="X697" s="16" t="str" cm="1">
        <f t="array" ref="X697">_xlfn.IFS(K697 &lt; 10, "Need to Restock", K697 &lt; 20, "Low Stock", K697 &lt; 30, "Stock OK", K697 &gt;= 30, "High Stock")</f>
        <v>Low Stock</v>
      </c>
      <c r="Y697" s="16" t="str" cm="1">
        <f t="array" ref="Y697">_xlfn.IFS(K697 &lt;= 15, "Fast Moving", K697 &lt;= 35, "Moderate Moving", K697 &gt; 35, "Slow Moving")</f>
        <v>Fast Moving</v>
      </c>
      <c r="Z697" s="16" t="str" cm="1">
        <f t="array" ref="Z697">_xlfn.IFS(M697=5, "Highly Satisfied", M697&gt;=4, "Very Satisfied", M697&gt;=3, "Satisfied", M697&gt;=2, "Neutral", M697&lt;2, "Dissatisfied")</f>
        <v>Dissatisfied</v>
      </c>
      <c r="AA697" s="16" t="str">
        <f t="shared" si="109"/>
        <v>High Value</v>
      </c>
      <c r="AB697" s="16" t="str" cm="1">
        <f t="array" ref="AB697">_xlfn.IFS(OR(C697="Zara", C697="Mango"), "Luxury Brand", OR(C697="Gap", C697="Forever21"), "Budget Brand", TRUE, "Mid-Market")</f>
        <v>Mid-Market</v>
      </c>
    </row>
    <row r="698" spans="1:28" x14ac:dyDescent="0.35">
      <c r="A698" t="s">
        <v>749</v>
      </c>
      <c r="B698" t="s">
        <v>28</v>
      </c>
      <c r="C698" t="s">
        <v>41</v>
      </c>
      <c r="D698" t="s">
        <v>21</v>
      </c>
      <c r="E698" t="s">
        <v>37</v>
      </c>
      <c r="F698" t="s">
        <v>26</v>
      </c>
      <c r="G698" s="4">
        <v>117.38</v>
      </c>
      <c r="H698">
        <v>22.5</v>
      </c>
      <c r="I698" s="3">
        <v>90.97</v>
      </c>
      <c r="J698" s="1">
        <v>45875</v>
      </c>
      <c r="K698">
        <v>42</v>
      </c>
      <c r="L698">
        <v>2.8</v>
      </c>
      <c r="M698">
        <f t="shared" si="100"/>
        <v>2.8</v>
      </c>
      <c r="N698" t="b">
        <v>1</v>
      </c>
      <c r="O698" t="s">
        <v>34</v>
      </c>
      <c r="P698" t="str">
        <f t="shared" si="101"/>
        <v>Color Mismatch</v>
      </c>
      <c r="Q698" s="4">
        <f t="shared" si="102"/>
        <v>3820.7190000000001</v>
      </c>
      <c r="R698">
        <f t="shared" si="103"/>
        <v>2025</v>
      </c>
      <c r="S698" s="4" t="str">
        <f t="shared" si="104"/>
        <v>August</v>
      </c>
      <c r="T698" s="17">
        <f t="shared" si="105"/>
        <v>26.410499999999999</v>
      </c>
      <c r="U698" s="17">
        <f t="shared" si="106"/>
        <v>90.969499999999996</v>
      </c>
      <c r="V698" s="16">
        <f t="shared" si="107"/>
        <v>1</v>
      </c>
      <c r="W698" s="16" t="str">
        <f t="shared" si="108"/>
        <v>S</v>
      </c>
      <c r="X698" s="16" t="str" cm="1">
        <f t="array" ref="X698">_xlfn.IFS(K698 &lt; 10, "Need to Restock", K698 &lt; 20, "Low Stock", K698 &lt; 30, "Stock OK", K698 &gt;= 30, "High Stock")</f>
        <v>High Stock</v>
      </c>
      <c r="Y698" s="16" t="str" cm="1">
        <f t="array" ref="Y698">_xlfn.IFS(K698 &lt;= 15, "Fast Moving", K698 &lt;= 35, "Moderate Moving", K698 &gt; 35, "Slow Moving")</f>
        <v>Slow Moving</v>
      </c>
      <c r="Z698" s="16" t="str" cm="1">
        <f t="array" ref="Z698">_xlfn.IFS(M698=5, "Highly Satisfied", M698&gt;=4, "Very Satisfied", M698&gt;=3, "Satisfied", M698&gt;=2, "Neutral", M698&lt;2, "Dissatisfied")</f>
        <v>Neutral</v>
      </c>
      <c r="AA698" s="16" t="str">
        <f t="shared" si="109"/>
        <v>High Value</v>
      </c>
      <c r="AB698" s="16" t="str" cm="1">
        <f t="array" ref="AB698">_xlfn.IFS(OR(C698="Zara", C698="Mango"), "Luxury Brand", OR(C698="Gap", C698="Forever21"), "Budget Brand", TRUE, "Mid-Market")</f>
        <v>Luxury Brand</v>
      </c>
    </row>
    <row r="699" spans="1:28" x14ac:dyDescent="0.35">
      <c r="A699" t="s">
        <v>750</v>
      </c>
      <c r="B699" t="s">
        <v>19</v>
      </c>
      <c r="C699" t="s">
        <v>41</v>
      </c>
      <c r="D699" t="s">
        <v>21</v>
      </c>
      <c r="E699" t="s">
        <v>37</v>
      </c>
      <c r="F699" t="s">
        <v>23</v>
      </c>
      <c r="G699" s="4">
        <v>118.95</v>
      </c>
      <c r="H699">
        <v>0</v>
      </c>
      <c r="I699" s="3">
        <v>118.95</v>
      </c>
      <c r="J699" s="1">
        <v>45875</v>
      </c>
      <c r="K699">
        <v>18</v>
      </c>
      <c r="L699">
        <v>1.9</v>
      </c>
      <c r="M699">
        <f t="shared" si="100"/>
        <v>1.9</v>
      </c>
      <c r="N699" t="b">
        <v>1</v>
      </c>
      <c r="O699" t="s">
        <v>81</v>
      </c>
      <c r="P699" t="str">
        <f t="shared" si="101"/>
        <v>Quality Issue</v>
      </c>
      <c r="Q699" s="4">
        <f t="shared" si="102"/>
        <v>2141.1</v>
      </c>
      <c r="R699">
        <f t="shared" si="103"/>
        <v>2025</v>
      </c>
      <c r="S699" s="4" t="str">
        <f t="shared" si="104"/>
        <v>August</v>
      </c>
      <c r="T699" s="17">
        <f t="shared" si="105"/>
        <v>0</v>
      </c>
      <c r="U699" s="17">
        <f t="shared" si="106"/>
        <v>118.95</v>
      </c>
      <c r="V699" s="16">
        <f t="shared" si="107"/>
        <v>1</v>
      </c>
      <c r="W699" s="16" t="str">
        <f t="shared" si="108"/>
        <v>S</v>
      </c>
      <c r="X699" s="16" t="str" cm="1">
        <f t="array" ref="X699">_xlfn.IFS(K699 &lt; 10, "Need to Restock", K699 &lt; 20, "Low Stock", K699 &lt; 30, "Stock OK", K699 &gt;= 30, "High Stock")</f>
        <v>Low Stock</v>
      </c>
      <c r="Y699" s="16" t="str" cm="1">
        <f t="array" ref="Y699">_xlfn.IFS(K699 &lt;= 15, "Fast Moving", K699 &lt;= 35, "Moderate Moving", K699 &gt; 35, "Slow Moving")</f>
        <v>Moderate Moving</v>
      </c>
      <c r="Z699" s="16" t="str" cm="1">
        <f t="array" ref="Z699">_xlfn.IFS(M699=5, "Highly Satisfied", M699&gt;=4, "Very Satisfied", M699&gt;=3, "Satisfied", M699&gt;=2, "Neutral", M699&lt;2, "Dissatisfied")</f>
        <v>Dissatisfied</v>
      </c>
      <c r="AA699" s="16" t="str">
        <f t="shared" si="109"/>
        <v>High Value</v>
      </c>
      <c r="AB699" s="16" t="str" cm="1">
        <f t="array" ref="AB699">_xlfn.IFS(OR(C699="Zara", C699="Mango"), "Luxury Brand", OR(C699="Gap", C699="Forever21"), "Budget Brand", TRUE, "Mid-Market")</f>
        <v>Luxury Brand</v>
      </c>
    </row>
    <row r="700" spans="1:28" x14ac:dyDescent="0.35">
      <c r="A700" t="s">
        <v>751</v>
      </c>
      <c r="B700" t="s">
        <v>25</v>
      </c>
      <c r="C700" t="s">
        <v>20</v>
      </c>
      <c r="D700" t="s">
        <v>32</v>
      </c>
      <c r="E700" t="s">
        <v>2229</v>
      </c>
      <c r="F700" t="s">
        <v>17</v>
      </c>
      <c r="G700" s="4">
        <v>39.299999999999997</v>
      </c>
      <c r="H700">
        <v>0</v>
      </c>
      <c r="I700" s="3">
        <v>39.299999999999997</v>
      </c>
      <c r="J700" s="1">
        <v>45875</v>
      </c>
      <c r="K700">
        <v>39</v>
      </c>
      <c r="L700" t="s">
        <v>2229</v>
      </c>
      <c r="M700">
        <f t="shared" si="100"/>
        <v>3</v>
      </c>
      <c r="N700" t="b">
        <v>0</v>
      </c>
      <c r="O700" t="s">
        <v>2229</v>
      </c>
      <c r="P700" t="str">
        <f t="shared" si="101"/>
        <v>No Return</v>
      </c>
      <c r="Q700" s="4">
        <f t="shared" si="102"/>
        <v>1532.6999999999998</v>
      </c>
      <c r="R700">
        <f t="shared" si="103"/>
        <v>2025</v>
      </c>
      <c r="S700" s="4" t="str">
        <f t="shared" si="104"/>
        <v>August</v>
      </c>
      <c r="T700" s="17">
        <f t="shared" si="105"/>
        <v>0</v>
      </c>
      <c r="U700" s="17">
        <f t="shared" si="106"/>
        <v>39.299999999999997</v>
      </c>
      <c r="V700" s="16">
        <f t="shared" si="107"/>
        <v>0</v>
      </c>
      <c r="W700" s="16" t="str">
        <f t="shared" si="108"/>
        <v>No Size</v>
      </c>
      <c r="X700" s="16" t="str" cm="1">
        <f t="array" ref="X700">_xlfn.IFS(K700 &lt; 10, "Need to Restock", K700 &lt; 20, "Low Stock", K700 &lt; 30, "Stock OK", K700 &gt;= 30, "High Stock")</f>
        <v>High Stock</v>
      </c>
      <c r="Y700" s="16" t="str" cm="1">
        <f t="array" ref="Y700">_xlfn.IFS(K700 &lt;= 15, "Fast Moving", K700 &lt;= 35, "Moderate Moving", K700 &gt; 35, "Slow Moving")</f>
        <v>Slow Moving</v>
      </c>
      <c r="Z700" s="16" t="str" cm="1">
        <f t="array" ref="Z700">_xlfn.IFS(M700=5, "Highly Satisfied", M700&gt;=4, "Very Satisfied", M700&gt;=3, "Satisfied", M700&gt;=2, "Neutral", M700&lt;2, "Dissatisfied")</f>
        <v>Satisfied</v>
      </c>
      <c r="AA700" s="16" t="str">
        <f t="shared" si="109"/>
        <v>Cheap Value</v>
      </c>
      <c r="AB700" s="16" t="str" cm="1">
        <f t="array" ref="AB700">_xlfn.IFS(OR(C700="Zara", C700="Mango"), "Luxury Brand", OR(C700="Gap", C700="Forever21"), "Budget Brand", TRUE, "Mid-Market")</f>
        <v>Mid-Market</v>
      </c>
    </row>
    <row r="701" spans="1:28" x14ac:dyDescent="0.35">
      <c r="A701" t="s">
        <v>752</v>
      </c>
      <c r="B701" t="s">
        <v>19</v>
      </c>
      <c r="C701" t="s">
        <v>46</v>
      </c>
      <c r="D701" t="s">
        <v>21</v>
      </c>
      <c r="E701" t="s">
        <v>22</v>
      </c>
      <c r="F701" t="s">
        <v>54</v>
      </c>
      <c r="G701" s="4">
        <v>74.3</v>
      </c>
      <c r="H701">
        <v>0</v>
      </c>
      <c r="I701" s="3">
        <v>74.3</v>
      </c>
      <c r="J701" s="1">
        <v>45875</v>
      </c>
      <c r="K701">
        <v>31</v>
      </c>
      <c r="L701">
        <v>3.8</v>
      </c>
      <c r="M701">
        <f t="shared" si="100"/>
        <v>3.8</v>
      </c>
      <c r="N701" t="b">
        <v>1</v>
      </c>
      <c r="O701" t="s">
        <v>123</v>
      </c>
      <c r="P701" t="str">
        <f t="shared" si="101"/>
        <v>Wrong Item</v>
      </c>
      <c r="Q701" s="4">
        <f t="shared" si="102"/>
        <v>2303.2999999999997</v>
      </c>
      <c r="R701">
        <f t="shared" si="103"/>
        <v>2025</v>
      </c>
      <c r="S701" s="4" t="str">
        <f t="shared" si="104"/>
        <v>August</v>
      </c>
      <c r="T701" s="17">
        <f t="shared" si="105"/>
        <v>0</v>
      </c>
      <c r="U701" s="17">
        <f t="shared" si="106"/>
        <v>74.3</v>
      </c>
      <c r="V701" s="16">
        <f t="shared" si="107"/>
        <v>1</v>
      </c>
      <c r="W701" s="16" t="str">
        <f t="shared" si="108"/>
        <v>L</v>
      </c>
      <c r="X701" s="16" t="str" cm="1">
        <f t="array" ref="X701">_xlfn.IFS(K701 &lt; 10, "Need to Restock", K701 &lt; 20, "Low Stock", K701 &lt; 30, "Stock OK", K701 &gt;= 30, "High Stock")</f>
        <v>High Stock</v>
      </c>
      <c r="Y701" s="16" t="str" cm="1">
        <f t="array" ref="Y701">_xlfn.IFS(K701 &lt;= 15, "Fast Moving", K701 &lt;= 35, "Moderate Moving", K701 &gt; 35, "Slow Moving")</f>
        <v>Moderate Moving</v>
      </c>
      <c r="Z701" s="16" t="str" cm="1">
        <f t="array" ref="Z701">_xlfn.IFS(M701=5, "Highly Satisfied", M701&gt;=4, "Very Satisfied", M701&gt;=3, "Satisfied", M701&gt;=2, "Neutral", M701&lt;2, "Dissatisfied")</f>
        <v>Satisfied</v>
      </c>
      <c r="AA701" s="16" t="str">
        <f t="shared" si="109"/>
        <v>Cheap Value</v>
      </c>
      <c r="AB701" s="16" t="str" cm="1">
        <f t="array" ref="AB701">_xlfn.IFS(OR(C701="Zara", C701="Mango"), "Luxury Brand", OR(C701="Gap", C701="Forever21"), "Budget Brand", TRUE, "Mid-Market")</f>
        <v>Mid-Market</v>
      </c>
    </row>
    <row r="702" spans="1:28" x14ac:dyDescent="0.35">
      <c r="A702" t="s">
        <v>753</v>
      </c>
      <c r="B702" t="s">
        <v>36</v>
      </c>
      <c r="C702" t="s">
        <v>46</v>
      </c>
      <c r="D702" t="s">
        <v>15</v>
      </c>
      <c r="E702" t="s">
        <v>53</v>
      </c>
      <c r="F702" t="s">
        <v>68</v>
      </c>
      <c r="G702" s="4">
        <v>62.97</v>
      </c>
      <c r="H702">
        <v>0</v>
      </c>
      <c r="I702" s="3">
        <v>62.97</v>
      </c>
      <c r="J702" s="1">
        <v>45803</v>
      </c>
      <c r="K702">
        <v>5</v>
      </c>
      <c r="L702">
        <v>3.5</v>
      </c>
      <c r="M702">
        <f t="shared" si="100"/>
        <v>3.5</v>
      </c>
      <c r="N702" t="b">
        <v>0</v>
      </c>
      <c r="O702" t="s">
        <v>2229</v>
      </c>
      <c r="P702" t="str">
        <f t="shared" si="101"/>
        <v>No Return</v>
      </c>
      <c r="Q702" s="4">
        <f t="shared" si="102"/>
        <v>314.85000000000002</v>
      </c>
      <c r="R702">
        <f t="shared" si="103"/>
        <v>2025</v>
      </c>
      <c r="S702" s="4" t="str">
        <f t="shared" si="104"/>
        <v>May</v>
      </c>
      <c r="T702" s="17">
        <f t="shared" si="105"/>
        <v>0</v>
      </c>
      <c r="U702" s="17">
        <f t="shared" si="106"/>
        <v>62.97</v>
      </c>
      <c r="V702" s="16">
        <f t="shared" si="107"/>
        <v>0</v>
      </c>
      <c r="W702" s="16" t="str">
        <f t="shared" si="108"/>
        <v>XS</v>
      </c>
      <c r="X702" s="16" t="str" cm="1">
        <f t="array" ref="X702">_xlfn.IFS(K702 &lt; 10, "Need to Restock", K702 &lt; 20, "Low Stock", K702 &lt; 30, "Stock OK", K702 &gt;= 30, "High Stock")</f>
        <v>Need to Restock</v>
      </c>
      <c r="Y702" s="16" t="str" cm="1">
        <f t="array" ref="Y702">_xlfn.IFS(K702 &lt;= 15, "Fast Moving", K702 &lt;= 35, "Moderate Moving", K702 &gt; 35, "Slow Moving")</f>
        <v>Fast Moving</v>
      </c>
      <c r="Z702" s="16" t="str" cm="1">
        <f t="array" ref="Z702">_xlfn.IFS(M702=5, "Highly Satisfied", M702&gt;=4, "Very Satisfied", M702&gt;=3, "Satisfied", M702&gt;=2, "Neutral", M702&lt;2, "Dissatisfied")</f>
        <v>Satisfied</v>
      </c>
      <c r="AA702" s="16" t="str">
        <f t="shared" si="109"/>
        <v>Cheap Value</v>
      </c>
      <c r="AB702" s="16" t="str" cm="1">
        <f t="array" ref="AB702">_xlfn.IFS(OR(C702="Zara", C702="Mango"), "Luxury Brand", OR(C702="Gap", C702="Forever21"), "Budget Brand", TRUE, "Mid-Market")</f>
        <v>Mid-Market</v>
      </c>
    </row>
    <row r="703" spans="1:28" x14ac:dyDescent="0.35">
      <c r="A703" t="s">
        <v>754</v>
      </c>
      <c r="B703" t="s">
        <v>25</v>
      </c>
      <c r="C703" t="s">
        <v>46</v>
      </c>
      <c r="D703" t="s">
        <v>60</v>
      </c>
      <c r="E703" t="s">
        <v>2229</v>
      </c>
      <c r="F703" t="s">
        <v>38</v>
      </c>
      <c r="G703" s="4">
        <v>73.599999999999994</v>
      </c>
      <c r="H703">
        <v>0</v>
      </c>
      <c r="I703" s="3">
        <v>73.599999999999994</v>
      </c>
      <c r="J703" s="1">
        <v>45875</v>
      </c>
      <c r="K703">
        <v>1</v>
      </c>
      <c r="L703">
        <v>1.8</v>
      </c>
      <c r="M703">
        <f t="shared" si="100"/>
        <v>1.8</v>
      </c>
      <c r="N703" t="b">
        <v>0</v>
      </c>
      <c r="O703" t="s">
        <v>2229</v>
      </c>
      <c r="P703" t="str">
        <f t="shared" si="101"/>
        <v>No Return</v>
      </c>
      <c r="Q703" s="4">
        <f t="shared" si="102"/>
        <v>73.599999999999994</v>
      </c>
      <c r="R703">
        <f t="shared" si="103"/>
        <v>2025</v>
      </c>
      <c r="S703" s="4" t="str">
        <f t="shared" si="104"/>
        <v>August</v>
      </c>
      <c r="T703" s="17">
        <f t="shared" si="105"/>
        <v>0</v>
      </c>
      <c r="U703" s="17">
        <f t="shared" si="106"/>
        <v>73.599999999999994</v>
      </c>
      <c r="V703" s="16">
        <f t="shared" si="107"/>
        <v>0</v>
      </c>
      <c r="W703" s="16" t="str">
        <f t="shared" si="108"/>
        <v>No Size</v>
      </c>
      <c r="X703" s="16" t="str" cm="1">
        <f t="array" ref="X703">_xlfn.IFS(K703 &lt; 10, "Need to Restock", K703 &lt; 20, "Low Stock", K703 &lt; 30, "Stock OK", K703 &gt;= 30, "High Stock")</f>
        <v>Need to Restock</v>
      </c>
      <c r="Y703" s="16" t="str" cm="1">
        <f t="array" ref="Y703">_xlfn.IFS(K703 &lt;= 15, "Fast Moving", K703 &lt;= 35, "Moderate Moving", K703 &gt; 35, "Slow Moving")</f>
        <v>Fast Moving</v>
      </c>
      <c r="Z703" s="16" t="str" cm="1">
        <f t="array" ref="Z703">_xlfn.IFS(M703=5, "Highly Satisfied", M703&gt;=4, "Very Satisfied", M703&gt;=3, "Satisfied", M703&gt;=2, "Neutral", M703&lt;2, "Dissatisfied")</f>
        <v>Dissatisfied</v>
      </c>
      <c r="AA703" s="16" t="str">
        <f t="shared" si="109"/>
        <v>Cheap Value</v>
      </c>
      <c r="AB703" s="16" t="str" cm="1">
        <f t="array" ref="AB703">_xlfn.IFS(OR(C703="Zara", C703="Mango"), "Luxury Brand", OR(C703="Gap", C703="Forever21"), "Budget Brand", TRUE, "Mid-Market")</f>
        <v>Mid-Market</v>
      </c>
    </row>
    <row r="704" spans="1:28" x14ac:dyDescent="0.35">
      <c r="A704" t="s">
        <v>755</v>
      </c>
      <c r="B704" t="s">
        <v>25</v>
      </c>
      <c r="C704" t="s">
        <v>41</v>
      </c>
      <c r="D704" t="s">
        <v>15</v>
      </c>
      <c r="E704" t="s">
        <v>2229</v>
      </c>
      <c r="F704" t="s">
        <v>26</v>
      </c>
      <c r="G704" s="4">
        <v>77.849999999999994</v>
      </c>
      <c r="H704">
        <v>34.9</v>
      </c>
      <c r="I704" s="3">
        <v>50.68</v>
      </c>
      <c r="J704" s="1">
        <v>45874</v>
      </c>
      <c r="K704">
        <v>11</v>
      </c>
      <c r="L704" t="s">
        <v>2229</v>
      </c>
      <c r="M704">
        <f t="shared" si="100"/>
        <v>3</v>
      </c>
      <c r="N704" t="b">
        <v>0</v>
      </c>
      <c r="O704" t="s">
        <v>2229</v>
      </c>
      <c r="P704" t="str">
        <f t="shared" si="101"/>
        <v>No Return</v>
      </c>
      <c r="Q704" s="4">
        <f t="shared" si="102"/>
        <v>557.48384999999996</v>
      </c>
      <c r="R704">
        <f t="shared" si="103"/>
        <v>2025</v>
      </c>
      <c r="S704" s="4" t="str">
        <f t="shared" si="104"/>
        <v>August</v>
      </c>
      <c r="T704" s="17">
        <f t="shared" si="105"/>
        <v>27.169649999999997</v>
      </c>
      <c r="U704" s="17">
        <f t="shared" si="106"/>
        <v>50.680349999999997</v>
      </c>
      <c r="V704" s="16">
        <f t="shared" si="107"/>
        <v>0</v>
      </c>
      <c r="W704" s="16" t="str">
        <f t="shared" si="108"/>
        <v>No Size</v>
      </c>
      <c r="X704" s="16" t="str" cm="1">
        <f t="array" ref="X704">_xlfn.IFS(K704 &lt; 10, "Need to Restock", K704 &lt; 20, "Low Stock", K704 &lt; 30, "Stock OK", K704 &gt;= 30, "High Stock")</f>
        <v>Low Stock</v>
      </c>
      <c r="Y704" s="16" t="str" cm="1">
        <f t="array" ref="Y704">_xlfn.IFS(K704 &lt;= 15, "Fast Moving", K704 &lt;= 35, "Moderate Moving", K704 &gt; 35, "Slow Moving")</f>
        <v>Fast Moving</v>
      </c>
      <c r="Z704" s="16" t="str" cm="1">
        <f t="array" ref="Z704">_xlfn.IFS(M704=5, "Highly Satisfied", M704&gt;=4, "Very Satisfied", M704&gt;=3, "Satisfied", M704&gt;=2, "Neutral", M704&lt;2, "Dissatisfied")</f>
        <v>Satisfied</v>
      </c>
      <c r="AA704" s="16" t="str">
        <f t="shared" si="109"/>
        <v>Cheap Value</v>
      </c>
      <c r="AB704" s="16" t="str" cm="1">
        <f t="array" ref="AB704">_xlfn.IFS(OR(C704="Zara", C704="Mango"), "Luxury Brand", OR(C704="Gap", C704="Forever21"), "Budget Brand", TRUE, "Mid-Market")</f>
        <v>Luxury Brand</v>
      </c>
    </row>
    <row r="705" spans="1:28" x14ac:dyDescent="0.35">
      <c r="A705" t="s">
        <v>756</v>
      </c>
      <c r="B705" t="s">
        <v>19</v>
      </c>
      <c r="C705" t="s">
        <v>73</v>
      </c>
      <c r="D705" t="s">
        <v>60</v>
      </c>
      <c r="E705" t="s">
        <v>2229</v>
      </c>
      <c r="F705" t="s">
        <v>17</v>
      </c>
      <c r="G705" s="4">
        <v>94.31</v>
      </c>
      <c r="H705">
        <v>0</v>
      </c>
      <c r="I705" s="3">
        <v>94.31</v>
      </c>
      <c r="J705" s="1">
        <v>45875</v>
      </c>
      <c r="K705">
        <v>20</v>
      </c>
      <c r="L705">
        <v>3</v>
      </c>
      <c r="M705">
        <f t="shared" si="100"/>
        <v>3</v>
      </c>
      <c r="N705" t="b">
        <v>0</v>
      </c>
      <c r="O705" t="s">
        <v>2229</v>
      </c>
      <c r="P705" t="str">
        <f t="shared" si="101"/>
        <v>No Return</v>
      </c>
      <c r="Q705" s="4">
        <f t="shared" si="102"/>
        <v>1886.2</v>
      </c>
      <c r="R705">
        <f t="shared" si="103"/>
        <v>2025</v>
      </c>
      <c r="S705" s="4" t="str">
        <f t="shared" si="104"/>
        <v>August</v>
      </c>
      <c r="T705" s="17">
        <f t="shared" si="105"/>
        <v>0</v>
      </c>
      <c r="U705" s="17">
        <f t="shared" si="106"/>
        <v>94.31</v>
      </c>
      <c r="V705" s="16">
        <f t="shared" si="107"/>
        <v>0</v>
      </c>
      <c r="W705" s="16" t="str">
        <f t="shared" si="108"/>
        <v>No Size</v>
      </c>
      <c r="X705" s="16" t="str" cm="1">
        <f t="array" ref="X705">_xlfn.IFS(K705 &lt; 10, "Need to Restock", K705 &lt; 20, "Low Stock", K705 &lt; 30, "Stock OK", K705 &gt;= 30, "High Stock")</f>
        <v>Stock OK</v>
      </c>
      <c r="Y705" s="16" t="str" cm="1">
        <f t="array" ref="Y705">_xlfn.IFS(K705 &lt;= 15, "Fast Moving", K705 &lt;= 35, "Moderate Moving", K705 &gt; 35, "Slow Moving")</f>
        <v>Moderate Moving</v>
      </c>
      <c r="Z705" s="16" t="str" cm="1">
        <f t="array" ref="Z705">_xlfn.IFS(M705=5, "Highly Satisfied", M705&gt;=4, "Very Satisfied", M705&gt;=3, "Satisfied", M705&gt;=2, "Neutral", M705&lt;2, "Dissatisfied")</f>
        <v>Satisfied</v>
      </c>
      <c r="AA705" s="16" t="str">
        <f t="shared" si="109"/>
        <v>High Value</v>
      </c>
      <c r="AB705" s="16" t="str" cm="1">
        <f t="array" ref="AB705">_xlfn.IFS(OR(C705="Zara", C705="Mango"), "Luxury Brand", OR(C705="Gap", C705="Forever21"), "Budget Brand", TRUE, "Mid-Market")</f>
        <v>Budget Brand</v>
      </c>
    </row>
    <row r="706" spans="1:28" x14ac:dyDescent="0.35">
      <c r="A706" t="s">
        <v>757</v>
      </c>
      <c r="B706" t="s">
        <v>36</v>
      </c>
      <c r="C706" t="s">
        <v>51</v>
      </c>
      <c r="D706" t="s">
        <v>15</v>
      </c>
      <c r="E706" t="s">
        <v>2229</v>
      </c>
      <c r="F706" t="s">
        <v>62</v>
      </c>
      <c r="G706" s="4">
        <v>60.36</v>
      </c>
      <c r="H706">
        <v>0</v>
      </c>
      <c r="I706" s="3">
        <v>60.36</v>
      </c>
      <c r="J706" s="1">
        <v>45536</v>
      </c>
      <c r="K706">
        <v>35</v>
      </c>
      <c r="L706">
        <v>3.3</v>
      </c>
      <c r="M706">
        <f t="shared" ref="M706:M769" si="110">IF(L706="null", 3, L706)</f>
        <v>3.3</v>
      </c>
      <c r="N706" t="b">
        <v>0</v>
      </c>
      <c r="O706" t="s">
        <v>2229</v>
      </c>
      <c r="P706" t="str">
        <f t="shared" ref="P706:P769" si="111">IF(O706="null", "No Return", O706)</f>
        <v>No Return</v>
      </c>
      <c r="Q706" s="4">
        <f t="shared" ref="Q706:Q769" si="112">U706 * K706</f>
        <v>2112.6</v>
      </c>
      <c r="R706">
        <f t="shared" ref="R706:R769" si="113">YEAR(J706)</f>
        <v>2024</v>
      </c>
      <c r="S706" s="4" t="str">
        <f t="shared" ref="S706:S769" si="114">TEXT(J706, "mmmm")</f>
        <v>September</v>
      </c>
      <c r="T706" s="17">
        <f t="shared" ref="T706:T769" si="115">G706 * (H706 / 100)</f>
        <v>0</v>
      </c>
      <c r="U706" s="17">
        <f t="shared" ref="U706:U769" si="116">G706 * (1 - (H706 / 100))</f>
        <v>60.36</v>
      </c>
      <c r="V706" s="16">
        <f t="shared" ref="V706:V769" si="117">IF(N706=TRUE, 1, 0)</f>
        <v>0</v>
      </c>
      <c r="W706" s="16" t="str">
        <f t="shared" ref="W706:W769" si="118">IF(E706="null", "No Size", E706)</f>
        <v>No Size</v>
      </c>
      <c r="X706" s="16" t="str" cm="1">
        <f t="array" ref="X706">_xlfn.IFS(K706 &lt; 10, "Need to Restock", K706 &lt; 20, "Low Stock", K706 &lt; 30, "Stock OK", K706 &gt;= 30, "High Stock")</f>
        <v>High Stock</v>
      </c>
      <c r="Y706" s="16" t="str" cm="1">
        <f t="array" ref="Y706">_xlfn.IFS(K706 &lt;= 15, "Fast Moving", K706 &lt;= 35, "Moderate Moving", K706 &gt; 35, "Slow Moving")</f>
        <v>Moderate Moving</v>
      </c>
      <c r="Z706" s="16" t="str" cm="1">
        <f t="array" ref="Z706">_xlfn.IFS(M706=5, "Highly Satisfied", M706&gt;=4, "Very Satisfied", M706&gt;=3, "Satisfied", M706&gt;=2, "Neutral", M706&lt;2, "Dissatisfied")</f>
        <v>Satisfied</v>
      </c>
      <c r="AA706" s="16" t="str">
        <f t="shared" ref="AA706:AA769" si="119">IF(I706 &gt;= 74.88, "High Value", "Cheap Value")</f>
        <v>Cheap Value</v>
      </c>
      <c r="AB706" s="16" t="str" cm="1">
        <f t="array" ref="AB706">_xlfn.IFS(OR(C706="Zara", C706="Mango"), "Luxury Brand", OR(C706="Gap", C706="Forever21"), "Budget Brand", TRUE, "Mid-Market")</f>
        <v>Mid-Market</v>
      </c>
    </row>
    <row r="707" spans="1:28" x14ac:dyDescent="0.35">
      <c r="A707" t="s">
        <v>758</v>
      </c>
      <c r="B707" t="s">
        <v>36</v>
      </c>
      <c r="C707" t="s">
        <v>41</v>
      </c>
      <c r="D707" t="s">
        <v>60</v>
      </c>
      <c r="E707" t="s">
        <v>47</v>
      </c>
      <c r="F707" t="s">
        <v>68</v>
      </c>
      <c r="G707" s="4">
        <v>94.85</v>
      </c>
      <c r="H707">
        <v>0</v>
      </c>
      <c r="I707" s="3">
        <v>94.85</v>
      </c>
      <c r="J707" s="1">
        <v>45875</v>
      </c>
      <c r="K707">
        <v>28</v>
      </c>
      <c r="L707">
        <v>1.5</v>
      </c>
      <c r="M707">
        <f t="shared" si="110"/>
        <v>1.5</v>
      </c>
      <c r="N707" t="b">
        <v>0</v>
      </c>
      <c r="O707" t="s">
        <v>2229</v>
      </c>
      <c r="P707" t="str">
        <f t="shared" si="111"/>
        <v>No Return</v>
      </c>
      <c r="Q707" s="4">
        <f t="shared" si="112"/>
        <v>2655.7999999999997</v>
      </c>
      <c r="R707">
        <f t="shared" si="113"/>
        <v>2025</v>
      </c>
      <c r="S707" s="4" t="str">
        <f t="shared" si="114"/>
        <v>August</v>
      </c>
      <c r="T707" s="17">
        <f t="shared" si="115"/>
        <v>0</v>
      </c>
      <c r="U707" s="17">
        <f t="shared" si="116"/>
        <v>94.85</v>
      </c>
      <c r="V707" s="16">
        <f t="shared" si="117"/>
        <v>0</v>
      </c>
      <c r="W707" s="16" t="str">
        <f t="shared" si="118"/>
        <v>XXL</v>
      </c>
      <c r="X707" s="16" t="str" cm="1">
        <f t="array" ref="X707">_xlfn.IFS(K707 &lt; 10, "Need to Restock", K707 &lt; 20, "Low Stock", K707 &lt; 30, "Stock OK", K707 &gt;= 30, "High Stock")</f>
        <v>Stock OK</v>
      </c>
      <c r="Y707" s="16" t="str" cm="1">
        <f t="array" ref="Y707">_xlfn.IFS(K707 &lt;= 15, "Fast Moving", K707 &lt;= 35, "Moderate Moving", K707 &gt; 35, "Slow Moving")</f>
        <v>Moderate Moving</v>
      </c>
      <c r="Z707" s="16" t="str" cm="1">
        <f t="array" ref="Z707">_xlfn.IFS(M707=5, "Highly Satisfied", M707&gt;=4, "Very Satisfied", M707&gt;=3, "Satisfied", M707&gt;=2, "Neutral", M707&lt;2, "Dissatisfied")</f>
        <v>Dissatisfied</v>
      </c>
      <c r="AA707" s="16" t="str">
        <f t="shared" si="119"/>
        <v>High Value</v>
      </c>
      <c r="AB707" s="16" t="str" cm="1">
        <f t="array" ref="AB707">_xlfn.IFS(OR(C707="Zara", C707="Mango"), "Luxury Brand", OR(C707="Gap", C707="Forever21"), "Budget Brand", TRUE, "Mid-Market")</f>
        <v>Luxury Brand</v>
      </c>
    </row>
    <row r="708" spans="1:28" x14ac:dyDescent="0.35">
      <c r="A708" t="s">
        <v>759</v>
      </c>
      <c r="B708" t="s">
        <v>25</v>
      </c>
      <c r="C708" t="s">
        <v>20</v>
      </c>
      <c r="D708" t="s">
        <v>21</v>
      </c>
      <c r="E708" t="s">
        <v>2229</v>
      </c>
      <c r="F708" t="s">
        <v>42</v>
      </c>
      <c r="G708" s="4">
        <v>30.52</v>
      </c>
      <c r="H708">
        <v>7.9</v>
      </c>
      <c r="I708" s="3">
        <v>28.11</v>
      </c>
      <c r="J708" s="1">
        <v>45875</v>
      </c>
      <c r="K708">
        <v>43</v>
      </c>
      <c r="L708">
        <v>4.7</v>
      </c>
      <c r="M708">
        <f t="shared" si="110"/>
        <v>4.7</v>
      </c>
      <c r="N708" t="b">
        <v>0</v>
      </c>
      <c r="O708" t="s">
        <v>2229</v>
      </c>
      <c r="P708" t="str">
        <f t="shared" si="111"/>
        <v>No Return</v>
      </c>
      <c r="Q708" s="4">
        <f t="shared" si="112"/>
        <v>1208.6835599999999</v>
      </c>
      <c r="R708">
        <f t="shared" si="113"/>
        <v>2025</v>
      </c>
      <c r="S708" s="4" t="str">
        <f t="shared" si="114"/>
        <v>August</v>
      </c>
      <c r="T708" s="17">
        <f t="shared" si="115"/>
        <v>2.4110800000000001</v>
      </c>
      <c r="U708" s="17">
        <f t="shared" si="116"/>
        <v>28.108920000000001</v>
      </c>
      <c r="V708" s="16">
        <f t="shared" si="117"/>
        <v>0</v>
      </c>
      <c r="W708" s="16" t="str">
        <f t="shared" si="118"/>
        <v>No Size</v>
      </c>
      <c r="X708" s="16" t="str" cm="1">
        <f t="array" ref="X708">_xlfn.IFS(K708 &lt; 10, "Need to Restock", K708 &lt; 20, "Low Stock", K708 &lt; 30, "Stock OK", K708 &gt;= 30, "High Stock")</f>
        <v>High Stock</v>
      </c>
      <c r="Y708" s="16" t="str" cm="1">
        <f t="array" ref="Y708">_xlfn.IFS(K708 &lt;= 15, "Fast Moving", K708 &lt;= 35, "Moderate Moving", K708 &gt; 35, "Slow Moving")</f>
        <v>Slow Moving</v>
      </c>
      <c r="Z708" s="16" t="str" cm="1">
        <f t="array" ref="Z708">_xlfn.IFS(M708=5, "Highly Satisfied", M708&gt;=4, "Very Satisfied", M708&gt;=3, "Satisfied", M708&gt;=2, "Neutral", M708&lt;2, "Dissatisfied")</f>
        <v>Very Satisfied</v>
      </c>
      <c r="AA708" s="16" t="str">
        <f t="shared" si="119"/>
        <v>Cheap Value</v>
      </c>
      <c r="AB708" s="16" t="str" cm="1">
        <f t="array" ref="AB708">_xlfn.IFS(OR(C708="Zara", C708="Mango"), "Luxury Brand", OR(C708="Gap", C708="Forever21"), "Budget Brand", TRUE, "Mid-Market")</f>
        <v>Mid-Market</v>
      </c>
    </row>
    <row r="709" spans="1:28" x14ac:dyDescent="0.35">
      <c r="A709" t="s">
        <v>760</v>
      </c>
      <c r="B709" t="s">
        <v>40</v>
      </c>
      <c r="C709" t="s">
        <v>41</v>
      </c>
      <c r="D709" t="s">
        <v>60</v>
      </c>
      <c r="E709" t="s">
        <v>53</v>
      </c>
      <c r="F709" t="s">
        <v>62</v>
      </c>
      <c r="G709" s="4">
        <v>97.06</v>
      </c>
      <c r="H709">
        <v>0</v>
      </c>
      <c r="I709" s="3">
        <v>97.06</v>
      </c>
      <c r="J709" s="1">
        <v>45875</v>
      </c>
      <c r="K709">
        <v>24</v>
      </c>
      <c r="L709">
        <v>3.9</v>
      </c>
      <c r="M709">
        <f t="shared" si="110"/>
        <v>3.9</v>
      </c>
      <c r="N709" t="b">
        <v>0</v>
      </c>
      <c r="O709" t="s">
        <v>2229</v>
      </c>
      <c r="P709" t="str">
        <f t="shared" si="111"/>
        <v>No Return</v>
      </c>
      <c r="Q709" s="4">
        <f t="shared" si="112"/>
        <v>2329.44</v>
      </c>
      <c r="R709">
        <f t="shared" si="113"/>
        <v>2025</v>
      </c>
      <c r="S709" s="4" t="str">
        <f t="shared" si="114"/>
        <v>August</v>
      </c>
      <c r="T709" s="17">
        <f t="shared" si="115"/>
        <v>0</v>
      </c>
      <c r="U709" s="17">
        <f t="shared" si="116"/>
        <v>97.06</v>
      </c>
      <c r="V709" s="16">
        <f t="shared" si="117"/>
        <v>0</v>
      </c>
      <c r="W709" s="16" t="str">
        <f t="shared" si="118"/>
        <v>XS</v>
      </c>
      <c r="X709" s="16" t="str" cm="1">
        <f t="array" ref="X709">_xlfn.IFS(K709 &lt; 10, "Need to Restock", K709 &lt; 20, "Low Stock", K709 &lt; 30, "Stock OK", K709 &gt;= 30, "High Stock")</f>
        <v>Stock OK</v>
      </c>
      <c r="Y709" s="16" t="str" cm="1">
        <f t="array" ref="Y709">_xlfn.IFS(K709 &lt;= 15, "Fast Moving", K709 &lt;= 35, "Moderate Moving", K709 &gt; 35, "Slow Moving")</f>
        <v>Moderate Moving</v>
      </c>
      <c r="Z709" s="16" t="str" cm="1">
        <f t="array" ref="Z709">_xlfn.IFS(M709=5, "Highly Satisfied", M709&gt;=4, "Very Satisfied", M709&gt;=3, "Satisfied", M709&gt;=2, "Neutral", M709&lt;2, "Dissatisfied")</f>
        <v>Satisfied</v>
      </c>
      <c r="AA709" s="16" t="str">
        <f t="shared" si="119"/>
        <v>High Value</v>
      </c>
      <c r="AB709" s="16" t="str" cm="1">
        <f t="array" ref="AB709">_xlfn.IFS(OR(C709="Zara", C709="Mango"), "Luxury Brand", OR(C709="Gap", C709="Forever21"), "Budget Brand", TRUE, "Mid-Market")</f>
        <v>Luxury Brand</v>
      </c>
    </row>
    <row r="710" spans="1:28" x14ac:dyDescent="0.35">
      <c r="A710" t="s">
        <v>761</v>
      </c>
      <c r="B710" t="s">
        <v>36</v>
      </c>
      <c r="C710" t="s">
        <v>73</v>
      </c>
      <c r="D710" t="s">
        <v>60</v>
      </c>
      <c r="E710" t="s">
        <v>56</v>
      </c>
      <c r="F710" t="s">
        <v>64</v>
      </c>
      <c r="G710" s="4">
        <v>57.85</v>
      </c>
      <c r="H710">
        <v>35.4</v>
      </c>
      <c r="I710" s="3">
        <v>37.369999999999997</v>
      </c>
      <c r="J710" s="1">
        <v>45875</v>
      </c>
      <c r="K710">
        <v>17</v>
      </c>
      <c r="L710" t="s">
        <v>2229</v>
      </c>
      <c r="M710">
        <f t="shared" si="110"/>
        <v>3</v>
      </c>
      <c r="N710" t="b">
        <v>0</v>
      </c>
      <c r="O710" t="s">
        <v>2229</v>
      </c>
      <c r="P710" t="str">
        <f t="shared" si="111"/>
        <v>No Return</v>
      </c>
      <c r="Q710" s="4">
        <f t="shared" si="112"/>
        <v>635.30870000000004</v>
      </c>
      <c r="R710">
        <f t="shared" si="113"/>
        <v>2025</v>
      </c>
      <c r="S710" s="4" t="str">
        <f t="shared" si="114"/>
        <v>August</v>
      </c>
      <c r="T710" s="17">
        <f t="shared" si="115"/>
        <v>20.478899999999999</v>
      </c>
      <c r="U710" s="17">
        <f t="shared" si="116"/>
        <v>37.371100000000006</v>
      </c>
      <c r="V710" s="16">
        <f t="shared" si="117"/>
        <v>0</v>
      </c>
      <c r="W710" s="16" t="str">
        <f t="shared" si="118"/>
        <v>M</v>
      </c>
      <c r="X710" s="16" t="str" cm="1">
        <f t="array" ref="X710">_xlfn.IFS(K710 &lt; 10, "Need to Restock", K710 &lt; 20, "Low Stock", K710 &lt; 30, "Stock OK", K710 &gt;= 30, "High Stock")</f>
        <v>Low Stock</v>
      </c>
      <c r="Y710" s="16" t="str" cm="1">
        <f t="array" ref="Y710">_xlfn.IFS(K710 &lt;= 15, "Fast Moving", K710 &lt;= 35, "Moderate Moving", K710 &gt; 35, "Slow Moving")</f>
        <v>Moderate Moving</v>
      </c>
      <c r="Z710" s="16" t="str" cm="1">
        <f t="array" ref="Z710">_xlfn.IFS(M710=5, "Highly Satisfied", M710&gt;=4, "Very Satisfied", M710&gt;=3, "Satisfied", M710&gt;=2, "Neutral", M710&lt;2, "Dissatisfied")</f>
        <v>Satisfied</v>
      </c>
      <c r="AA710" s="16" t="str">
        <f t="shared" si="119"/>
        <v>Cheap Value</v>
      </c>
      <c r="AB710" s="16" t="str" cm="1">
        <f t="array" ref="AB710">_xlfn.IFS(OR(C710="Zara", C710="Mango"), "Luxury Brand", OR(C710="Gap", C710="Forever21"), "Budget Brand", TRUE, "Mid-Market")</f>
        <v>Budget Brand</v>
      </c>
    </row>
    <row r="711" spans="1:28" x14ac:dyDescent="0.35">
      <c r="A711" t="s">
        <v>762</v>
      </c>
      <c r="B711" t="s">
        <v>19</v>
      </c>
      <c r="C711" t="s">
        <v>14</v>
      </c>
      <c r="D711" t="s">
        <v>32</v>
      </c>
      <c r="E711" t="s">
        <v>56</v>
      </c>
      <c r="F711" t="s">
        <v>33</v>
      </c>
      <c r="G711" s="4">
        <v>51.35</v>
      </c>
      <c r="H711">
        <v>19.7</v>
      </c>
      <c r="I711" s="3">
        <v>41.23</v>
      </c>
      <c r="J711" s="1">
        <v>45875</v>
      </c>
      <c r="K711">
        <v>39</v>
      </c>
      <c r="L711">
        <v>1.3</v>
      </c>
      <c r="M711">
        <f t="shared" si="110"/>
        <v>1.3</v>
      </c>
      <c r="N711" t="b">
        <v>0</v>
      </c>
      <c r="O711" t="s">
        <v>2229</v>
      </c>
      <c r="P711" t="str">
        <f t="shared" si="111"/>
        <v>No Return</v>
      </c>
      <c r="Q711" s="4">
        <f t="shared" si="112"/>
        <v>1608.1279500000001</v>
      </c>
      <c r="R711">
        <f t="shared" si="113"/>
        <v>2025</v>
      </c>
      <c r="S711" s="4" t="str">
        <f t="shared" si="114"/>
        <v>August</v>
      </c>
      <c r="T711" s="17">
        <f t="shared" si="115"/>
        <v>10.11595</v>
      </c>
      <c r="U711" s="17">
        <f t="shared" si="116"/>
        <v>41.234050000000003</v>
      </c>
      <c r="V711" s="16">
        <f t="shared" si="117"/>
        <v>0</v>
      </c>
      <c r="W711" s="16" t="str">
        <f t="shared" si="118"/>
        <v>M</v>
      </c>
      <c r="X711" s="16" t="str" cm="1">
        <f t="array" ref="X711">_xlfn.IFS(K711 &lt; 10, "Need to Restock", K711 &lt; 20, "Low Stock", K711 &lt; 30, "Stock OK", K711 &gt;= 30, "High Stock")</f>
        <v>High Stock</v>
      </c>
      <c r="Y711" s="16" t="str" cm="1">
        <f t="array" ref="Y711">_xlfn.IFS(K711 &lt;= 15, "Fast Moving", K711 &lt;= 35, "Moderate Moving", K711 &gt; 35, "Slow Moving")</f>
        <v>Slow Moving</v>
      </c>
      <c r="Z711" s="16" t="str" cm="1">
        <f t="array" ref="Z711">_xlfn.IFS(M711=5, "Highly Satisfied", M711&gt;=4, "Very Satisfied", M711&gt;=3, "Satisfied", M711&gt;=2, "Neutral", M711&lt;2, "Dissatisfied")</f>
        <v>Dissatisfied</v>
      </c>
      <c r="AA711" s="16" t="str">
        <f t="shared" si="119"/>
        <v>Cheap Value</v>
      </c>
      <c r="AB711" s="16" t="str" cm="1">
        <f t="array" ref="AB711">_xlfn.IFS(OR(C711="Zara", C711="Mango"), "Luxury Brand", OR(C711="Gap", C711="Forever21"), "Budget Brand", TRUE, "Mid-Market")</f>
        <v>Luxury Brand</v>
      </c>
    </row>
    <row r="712" spans="1:28" x14ac:dyDescent="0.35">
      <c r="A712" t="s">
        <v>763</v>
      </c>
      <c r="B712" t="s">
        <v>25</v>
      </c>
      <c r="C712" t="s">
        <v>51</v>
      </c>
      <c r="D712" t="s">
        <v>15</v>
      </c>
      <c r="E712" t="s">
        <v>2229</v>
      </c>
      <c r="F712" t="s">
        <v>26</v>
      </c>
      <c r="G712" s="4">
        <v>61.34</v>
      </c>
      <c r="H712">
        <v>45.4</v>
      </c>
      <c r="I712" s="3">
        <v>33.49</v>
      </c>
      <c r="J712" s="1">
        <v>45691</v>
      </c>
      <c r="K712">
        <v>46</v>
      </c>
      <c r="L712" t="s">
        <v>2229</v>
      </c>
      <c r="M712">
        <f t="shared" si="110"/>
        <v>3</v>
      </c>
      <c r="N712" t="b">
        <v>0</v>
      </c>
      <c r="O712" t="s">
        <v>2229</v>
      </c>
      <c r="P712" t="str">
        <f t="shared" si="111"/>
        <v>No Return</v>
      </c>
      <c r="Q712" s="4">
        <f t="shared" si="112"/>
        <v>1540.6154400000003</v>
      </c>
      <c r="R712">
        <f t="shared" si="113"/>
        <v>2025</v>
      </c>
      <c r="S712" s="4" t="str">
        <f t="shared" si="114"/>
        <v>February</v>
      </c>
      <c r="T712" s="17">
        <f t="shared" si="115"/>
        <v>27.84836</v>
      </c>
      <c r="U712" s="17">
        <f t="shared" si="116"/>
        <v>33.491640000000004</v>
      </c>
      <c r="V712" s="16">
        <f t="shared" si="117"/>
        <v>0</v>
      </c>
      <c r="W712" s="16" t="str">
        <f t="shared" si="118"/>
        <v>No Size</v>
      </c>
      <c r="X712" s="16" t="str" cm="1">
        <f t="array" ref="X712">_xlfn.IFS(K712 &lt; 10, "Need to Restock", K712 &lt; 20, "Low Stock", K712 &lt; 30, "Stock OK", K712 &gt;= 30, "High Stock")</f>
        <v>High Stock</v>
      </c>
      <c r="Y712" s="16" t="str" cm="1">
        <f t="array" ref="Y712">_xlfn.IFS(K712 &lt;= 15, "Fast Moving", K712 &lt;= 35, "Moderate Moving", K712 &gt; 35, "Slow Moving")</f>
        <v>Slow Moving</v>
      </c>
      <c r="Z712" s="16" t="str" cm="1">
        <f t="array" ref="Z712">_xlfn.IFS(M712=5, "Highly Satisfied", M712&gt;=4, "Very Satisfied", M712&gt;=3, "Satisfied", M712&gt;=2, "Neutral", M712&lt;2, "Dissatisfied")</f>
        <v>Satisfied</v>
      </c>
      <c r="AA712" s="16" t="str">
        <f t="shared" si="119"/>
        <v>Cheap Value</v>
      </c>
      <c r="AB712" s="16" t="str" cm="1">
        <f t="array" ref="AB712">_xlfn.IFS(OR(C712="Zara", C712="Mango"), "Luxury Brand", OR(C712="Gap", C712="Forever21"), "Budget Brand", TRUE, "Mid-Market")</f>
        <v>Mid-Market</v>
      </c>
    </row>
    <row r="713" spans="1:28" x14ac:dyDescent="0.35">
      <c r="A713" t="s">
        <v>764</v>
      </c>
      <c r="B713" t="s">
        <v>13</v>
      </c>
      <c r="C713" t="s">
        <v>30</v>
      </c>
      <c r="D713" t="s">
        <v>60</v>
      </c>
      <c r="E713" t="s">
        <v>22</v>
      </c>
      <c r="F713" t="s">
        <v>64</v>
      </c>
      <c r="G713" s="4">
        <v>189.28</v>
      </c>
      <c r="H713">
        <v>0</v>
      </c>
      <c r="I713" s="3">
        <v>189.28</v>
      </c>
      <c r="J713" s="1">
        <v>45875</v>
      </c>
      <c r="K713">
        <v>41</v>
      </c>
      <c r="L713">
        <v>2.7</v>
      </c>
      <c r="M713">
        <f t="shared" si="110"/>
        <v>2.7</v>
      </c>
      <c r="N713" t="b">
        <v>1</v>
      </c>
      <c r="O713" t="s">
        <v>123</v>
      </c>
      <c r="P713" t="str">
        <f t="shared" si="111"/>
        <v>Wrong Item</v>
      </c>
      <c r="Q713" s="4">
        <f t="shared" si="112"/>
        <v>7760.4800000000005</v>
      </c>
      <c r="R713">
        <f t="shared" si="113"/>
        <v>2025</v>
      </c>
      <c r="S713" s="4" t="str">
        <f t="shared" si="114"/>
        <v>August</v>
      </c>
      <c r="T713" s="17">
        <f t="shared" si="115"/>
        <v>0</v>
      </c>
      <c r="U713" s="17">
        <f t="shared" si="116"/>
        <v>189.28</v>
      </c>
      <c r="V713" s="16">
        <f t="shared" si="117"/>
        <v>1</v>
      </c>
      <c r="W713" s="16" t="str">
        <f t="shared" si="118"/>
        <v>L</v>
      </c>
      <c r="X713" s="16" t="str" cm="1">
        <f t="array" ref="X713">_xlfn.IFS(K713 &lt; 10, "Need to Restock", K713 &lt; 20, "Low Stock", K713 &lt; 30, "Stock OK", K713 &gt;= 30, "High Stock")</f>
        <v>High Stock</v>
      </c>
      <c r="Y713" s="16" t="str" cm="1">
        <f t="array" ref="Y713">_xlfn.IFS(K713 &lt;= 15, "Fast Moving", K713 &lt;= 35, "Moderate Moving", K713 &gt; 35, "Slow Moving")</f>
        <v>Slow Moving</v>
      </c>
      <c r="Z713" s="16" t="str" cm="1">
        <f t="array" ref="Z713">_xlfn.IFS(M713=5, "Highly Satisfied", M713&gt;=4, "Very Satisfied", M713&gt;=3, "Satisfied", M713&gt;=2, "Neutral", M713&lt;2, "Dissatisfied")</f>
        <v>Neutral</v>
      </c>
      <c r="AA713" s="16" t="str">
        <f t="shared" si="119"/>
        <v>High Value</v>
      </c>
      <c r="AB713" s="16" t="str" cm="1">
        <f t="array" ref="AB713">_xlfn.IFS(OR(C713="Zara", C713="Mango"), "Luxury Brand", OR(C713="Gap", C713="Forever21"), "Budget Brand", TRUE, "Mid-Market")</f>
        <v>Mid-Market</v>
      </c>
    </row>
    <row r="714" spans="1:28" x14ac:dyDescent="0.35">
      <c r="A714" t="s">
        <v>765</v>
      </c>
      <c r="B714" t="s">
        <v>19</v>
      </c>
      <c r="C714" t="s">
        <v>30</v>
      </c>
      <c r="D714" t="s">
        <v>60</v>
      </c>
      <c r="E714" t="s">
        <v>47</v>
      </c>
      <c r="F714" t="s">
        <v>64</v>
      </c>
      <c r="G714" s="4">
        <v>86.67</v>
      </c>
      <c r="H714">
        <v>35.799999999999997</v>
      </c>
      <c r="I714" s="3">
        <v>55.64</v>
      </c>
      <c r="J714" s="1">
        <v>45875</v>
      </c>
      <c r="K714">
        <v>2</v>
      </c>
      <c r="L714">
        <v>4.9000000000000004</v>
      </c>
      <c r="M714">
        <f t="shared" si="110"/>
        <v>4.9000000000000004</v>
      </c>
      <c r="N714" t="b">
        <v>0</v>
      </c>
      <c r="O714" t="s">
        <v>2229</v>
      </c>
      <c r="P714" t="str">
        <f t="shared" si="111"/>
        <v>No Return</v>
      </c>
      <c r="Q714" s="4">
        <f t="shared" si="112"/>
        <v>111.28428000000001</v>
      </c>
      <c r="R714">
        <f t="shared" si="113"/>
        <v>2025</v>
      </c>
      <c r="S714" s="4" t="str">
        <f t="shared" si="114"/>
        <v>August</v>
      </c>
      <c r="T714" s="17">
        <f t="shared" si="115"/>
        <v>31.02786</v>
      </c>
      <c r="U714" s="17">
        <f t="shared" si="116"/>
        <v>55.642140000000005</v>
      </c>
      <c r="V714" s="16">
        <f t="shared" si="117"/>
        <v>0</v>
      </c>
      <c r="W714" s="16" t="str">
        <f t="shared" si="118"/>
        <v>XXL</v>
      </c>
      <c r="X714" s="16" t="str" cm="1">
        <f t="array" ref="X714">_xlfn.IFS(K714 &lt; 10, "Need to Restock", K714 &lt; 20, "Low Stock", K714 &lt; 30, "Stock OK", K714 &gt;= 30, "High Stock")</f>
        <v>Need to Restock</v>
      </c>
      <c r="Y714" s="16" t="str" cm="1">
        <f t="array" ref="Y714">_xlfn.IFS(K714 &lt;= 15, "Fast Moving", K714 &lt;= 35, "Moderate Moving", K714 &gt; 35, "Slow Moving")</f>
        <v>Fast Moving</v>
      </c>
      <c r="Z714" s="16" t="str" cm="1">
        <f t="array" ref="Z714">_xlfn.IFS(M714=5, "Highly Satisfied", M714&gt;=4, "Very Satisfied", M714&gt;=3, "Satisfied", M714&gt;=2, "Neutral", M714&lt;2, "Dissatisfied")</f>
        <v>Very Satisfied</v>
      </c>
      <c r="AA714" s="16" t="str">
        <f t="shared" si="119"/>
        <v>Cheap Value</v>
      </c>
      <c r="AB714" s="16" t="str" cm="1">
        <f t="array" ref="AB714">_xlfn.IFS(OR(C714="Zara", C714="Mango"), "Luxury Brand", OR(C714="Gap", C714="Forever21"), "Budget Brand", TRUE, "Mid-Market")</f>
        <v>Mid-Market</v>
      </c>
    </row>
    <row r="715" spans="1:28" x14ac:dyDescent="0.35">
      <c r="A715" t="s">
        <v>766</v>
      </c>
      <c r="B715" t="s">
        <v>36</v>
      </c>
      <c r="C715" t="s">
        <v>51</v>
      </c>
      <c r="D715" t="s">
        <v>15</v>
      </c>
      <c r="E715" t="s">
        <v>37</v>
      </c>
      <c r="F715" t="s">
        <v>62</v>
      </c>
      <c r="G715" s="4">
        <v>102.84</v>
      </c>
      <c r="H715">
        <v>0</v>
      </c>
      <c r="I715" s="3">
        <v>102.84</v>
      </c>
      <c r="J715" s="1">
        <v>45545</v>
      </c>
      <c r="K715">
        <v>27</v>
      </c>
      <c r="L715">
        <v>1.8</v>
      </c>
      <c r="M715">
        <f t="shared" si="110"/>
        <v>1.8</v>
      </c>
      <c r="N715" t="b">
        <v>0</v>
      </c>
      <c r="O715" t="s">
        <v>2229</v>
      </c>
      <c r="P715" t="str">
        <f t="shared" si="111"/>
        <v>No Return</v>
      </c>
      <c r="Q715" s="4">
        <f t="shared" si="112"/>
        <v>2776.6800000000003</v>
      </c>
      <c r="R715">
        <f t="shared" si="113"/>
        <v>2024</v>
      </c>
      <c r="S715" s="4" t="str">
        <f t="shared" si="114"/>
        <v>September</v>
      </c>
      <c r="T715" s="17">
        <f t="shared" si="115"/>
        <v>0</v>
      </c>
      <c r="U715" s="17">
        <f t="shared" si="116"/>
        <v>102.84</v>
      </c>
      <c r="V715" s="16">
        <f t="shared" si="117"/>
        <v>0</v>
      </c>
      <c r="W715" s="16" t="str">
        <f t="shared" si="118"/>
        <v>S</v>
      </c>
      <c r="X715" s="16" t="str" cm="1">
        <f t="array" ref="X715">_xlfn.IFS(K715 &lt; 10, "Need to Restock", K715 &lt; 20, "Low Stock", K715 &lt; 30, "Stock OK", K715 &gt;= 30, "High Stock")</f>
        <v>Stock OK</v>
      </c>
      <c r="Y715" s="16" t="str" cm="1">
        <f t="array" ref="Y715">_xlfn.IFS(K715 &lt;= 15, "Fast Moving", K715 &lt;= 35, "Moderate Moving", K715 &gt; 35, "Slow Moving")</f>
        <v>Moderate Moving</v>
      </c>
      <c r="Z715" s="16" t="str" cm="1">
        <f t="array" ref="Z715">_xlfn.IFS(M715=5, "Highly Satisfied", M715&gt;=4, "Very Satisfied", M715&gt;=3, "Satisfied", M715&gt;=2, "Neutral", M715&lt;2, "Dissatisfied")</f>
        <v>Dissatisfied</v>
      </c>
      <c r="AA715" s="16" t="str">
        <f t="shared" si="119"/>
        <v>High Value</v>
      </c>
      <c r="AB715" s="16" t="str" cm="1">
        <f t="array" ref="AB715">_xlfn.IFS(OR(C715="Zara", C715="Mango"), "Luxury Brand", OR(C715="Gap", C715="Forever21"), "Budget Brand", TRUE, "Mid-Market")</f>
        <v>Mid-Market</v>
      </c>
    </row>
    <row r="716" spans="1:28" x14ac:dyDescent="0.35">
      <c r="A716" t="s">
        <v>767</v>
      </c>
      <c r="B716" t="s">
        <v>13</v>
      </c>
      <c r="C716" t="s">
        <v>14</v>
      </c>
      <c r="D716" t="s">
        <v>32</v>
      </c>
      <c r="E716" t="s">
        <v>47</v>
      </c>
      <c r="F716" t="s">
        <v>44</v>
      </c>
      <c r="G716" s="4">
        <v>225.21</v>
      </c>
      <c r="H716">
        <v>0</v>
      </c>
      <c r="I716" s="3">
        <v>225.21</v>
      </c>
      <c r="J716" s="1">
        <v>45875</v>
      </c>
      <c r="K716">
        <v>27</v>
      </c>
      <c r="L716">
        <v>3.1</v>
      </c>
      <c r="M716">
        <f t="shared" si="110"/>
        <v>3.1</v>
      </c>
      <c r="N716" t="b">
        <v>1</v>
      </c>
      <c r="O716" t="s">
        <v>113</v>
      </c>
      <c r="P716" t="str">
        <f t="shared" si="111"/>
        <v>Changed Mind</v>
      </c>
      <c r="Q716" s="4">
        <f t="shared" si="112"/>
        <v>6080.67</v>
      </c>
      <c r="R716">
        <f t="shared" si="113"/>
        <v>2025</v>
      </c>
      <c r="S716" s="4" t="str">
        <f t="shared" si="114"/>
        <v>August</v>
      </c>
      <c r="T716" s="17">
        <f t="shared" si="115"/>
        <v>0</v>
      </c>
      <c r="U716" s="17">
        <f t="shared" si="116"/>
        <v>225.21</v>
      </c>
      <c r="V716" s="16">
        <f t="shared" si="117"/>
        <v>1</v>
      </c>
      <c r="W716" s="16" t="str">
        <f t="shared" si="118"/>
        <v>XXL</v>
      </c>
      <c r="X716" s="16" t="str" cm="1">
        <f t="array" ref="X716">_xlfn.IFS(K716 &lt; 10, "Need to Restock", K716 &lt; 20, "Low Stock", K716 &lt; 30, "Stock OK", K716 &gt;= 30, "High Stock")</f>
        <v>Stock OK</v>
      </c>
      <c r="Y716" s="16" t="str" cm="1">
        <f t="array" ref="Y716">_xlfn.IFS(K716 &lt;= 15, "Fast Moving", K716 &lt;= 35, "Moderate Moving", K716 &gt; 35, "Slow Moving")</f>
        <v>Moderate Moving</v>
      </c>
      <c r="Z716" s="16" t="str" cm="1">
        <f t="array" ref="Z716">_xlfn.IFS(M716=5, "Highly Satisfied", M716&gt;=4, "Very Satisfied", M716&gt;=3, "Satisfied", M716&gt;=2, "Neutral", M716&lt;2, "Dissatisfied")</f>
        <v>Satisfied</v>
      </c>
      <c r="AA716" s="16" t="str">
        <f t="shared" si="119"/>
        <v>High Value</v>
      </c>
      <c r="AB716" s="16" t="str" cm="1">
        <f t="array" ref="AB716">_xlfn.IFS(OR(C716="Zara", C716="Mango"), "Luxury Brand", OR(C716="Gap", C716="Forever21"), "Budget Brand", TRUE, "Mid-Market")</f>
        <v>Luxury Brand</v>
      </c>
    </row>
    <row r="717" spans="1:28" x14ac:dyDescent="0.35">
      <c r="A717" t="s">
        <v>768</v>
      </c>
      <c r="B717" t="s">
        <v>40</v>
      </c>
      <c r="C717" t="s">
        <v>20</v>
      </c>
      <c r="D717" t="s">
        <v>21</v>
      </c>
      <c r="E717" t="s">
        <v>16</v>
      </c>
      <c r="F717" t="s">
        <v>38</v>
      </c>
      <c r="G717" s="4">
        <v>48.91</v>
      </c>
      <c r="H717">
        <v>27.8</v>
      </c>
      <c r="I717" s="3">
        <v>35.31</v>
      </c>
      <c r="J717" s="1">
        <v>45875</v>
      </c>
      <c r="K717">
        <v>0</v>
      </c>
      <c r="L717">
        <v>4.0999999999999996</v>
      </c>
      <c r="M717">
        <f t="shared" si="110"/>
        <v>4.0999999999999996</v>
      </c>
      <c r="N717" t="b">
        <v>0</v>
      </c>
      <c r="O717" t="s">
        <v>2229</v>
      </c>
      <c r="P717" t="str">
        <f t="shared" si="111"/>
        <v>No Return</v>
      </c>
      <c r="Q717" s="4">
        <f t="shared" si="112"/>
        <v>0</v>
      </c>
      <c r="R717">
        <f t="shared" si="113"/>
        <v>2025</v>
      </c>
      <c r="S717" s="4" t="str">
        <f t="shared" si="114"/>
        <v>August</v>
      </c>
      <c r="T717" s="17">
        <f t="shared" si="115"/>
        <v>13.59698</v>
      </c>
      <c r="U717" s="17">
        <f t="shared" si="116"/>
        <v>35.313019999999995</v>
      </c>
      <c r="V717" s="16">
        <f t="shared" si="117"/>
        <v>0</v>
      </c>
      <c r="W717" s="16" t="str">
        <f t="shared" si="118"/>
        <v>XL</v>
      </c>
      <c r="X717" s="16" t="str" cm="1">
        <f t="array" ref="X717">_xlfn.IFS(K717 &lt; 10, "Need to Restock", K717 &lt; 20, "Low Stock", K717 &lt; 30, "Stock OK", K717 &gt;= 30, "High Stock")</f>
        <v>Need to Restock</v>
      </c>
      <c r="Y717" s="16" t="str" cm="1">
        <f t="array" ref="Y717">_xlfn.IFS(K717 &lt;= 15, "Fast Moving", K717 &lt;= 35, "Moderate Moving", K717 &gt; 35, "Slow Moving")</f>
        <v>Fast Moving</v>
      </c>
      <c r="Z717" s="16" t="str" cm="1">
        <f t="array" ref="Z717">_xlfn.IFS(M717=5, "Highly Satisfied", M717&gt;=4, "Very Satisfied", M717&gt;=3, "Satisfied", M717&gt;=2, "Neutral", M717&lt;2, "Dissatisfied")</f>
        <v>Very Satisfied</v>
      </c>
      <c r="AA717" s="16" t="str">
        <f t="shared" si="119"/>
        <v>Cheap Value</v>
      </c>
      <c r="AB717" s="16" t="str" cm="1">
        <f t="array" ref="AB717">_xlfn.IFS(OR(C717="Zara", C717="Mango"), "Luxury Brand", OR(C717="Gap", C717="Forever21"), "Budget Brand", TRUE, "Mid-Market")</f>
        <v>Mid-Market</v>
      </c>
    </row>
    <row r="718" spans="1:28" x14ac:dyDescent="0.35">
      <c r="A718" t="s">
        <v>769</v>
      </c>
      <c r="B718" t="s">
        <v>13</v>
      </c>
      <c r="C718" t="s">
        <v>73</v>
      </c>
      <c r="D718" t="s">
        <v>32</v>
      </c>
      <c r="E718" t="s">
        <v>22</v>
      </c>
      <c r="F718" t="s">
        <v>23</v>
      </c>
      <c r="G718" s="4">
        <v>145.93</v>
      </c>
      <c r="H718">
        <v>0</v>
      </c>
      <c r="I718" s="3">
        <v>145.93</v>
      </c>
      <c r="J718" s="1">
        <v>45875</v>
      </c>
      <c r="K718">
        <v>19</v>
      </c>
      <c r="L718">
        <v>1.5</v>
      </c>
      <c r="M718">
        <f t="shared" si="110"/>
        <v>1.5</v>
      </c>
      <c r="N718" t="b">
        <v>0</v>
      </c>
      <c r="O718" t="s">
        <v>2229</v>
      </c>
      <c r="P718" t="str">
        <f t="shared" si="111"/>
        <v>No Return</v>
      </c>
      <c r="Q718" s="4">
        <f t="shared" si="112"/>
        <v>2772.67</v>
      </c>
      <c r="R718">
        <f t="shared" si="113"/>
        <v>2025</v>
      </c>
      <c r="S718" s="4" t="str">
        <f t="shared" si="114"/>
        <v>August</v>
      </c>
      <c r="T718" s="17">
        <f t="shared" si="115"/>
        <v>0</v>
      </c>
      <c r="U718" s="17">
        <f t="shared" si="116"/>
        <v>145.93</v>
      </c>
      <c r="V718" s="16">
        <f t="shared" si="117"/>
        <v>0</v>
      </c>
      <c r="W718" s="16" t="str">
        <f t="shared" si="118"/>
        <v>L</v>
      </c>
      <c r="X718" s="16" t="str" cm="1">
        <f t="array" ref="X718">_xlfn.IFS(K718 &lt; 10, "Need to Restock", K718 &lt; 20, "Low Stock", K718 &lt; 30, "Stock OK", K718 &gt;= 30, "High Stock")</f>
        <v>Low Stock</v>
      </c>
      <c r="Y718" s="16" t="str" cm="1">
        <f t="array" ref="Y718">_xlfn.IFS(K718 &lt;= 15, "Fast Moving", K718 &lt;= 35, "Moderate Moving", K718 &gt; 35, "Slow Moving")</f>
        <v>Moderate Moving</v>
      </c>
      <c r="Z718" s="16" t="str" cm="1">
        <f t="array" ref="Z718">_xlfn.IFS(M718=5, "Highly Satisfied", M718&gt;=4, "Very Satisfied", M718&gt;=3, "Satisfied", M718&gt;=2, "Neutral", M718&lt;2, "Dissatisfied")</f>
        <v>Dissatisfied</v>
      </c>
      <c r="AA718" s="16" t="str">
        <f t="shared" si="119"/>
        <v>High Value</v>
      </c>
      <c r="AB718" s="16" t="str" cm="1">
        <f t="array" ref="AB718">_xlfn.IFS(OR(C718="Zara", C718="Mango"), "Luxury Brand", OR(C718="Gap", C718="Forever21"), "Budget Brand", TRUE, "Mid-Market")</f>
        <v>Budget Brand</v>
      </c>
    </row>
    <row r="719" spans="1:28" x14ac:dyDescent="0.35">
      <c r="A719" t="s">
        <v>770</v>
      </c>
      <c r="B719" t="s">
        <v>13</v>
      </c>
      <c r="C719" t="s">
        <v>30</v>
      </c>
      <c r="D719" t="s">
        <v>21</v>
      </c>
      <c r="E719" t="s">
        <v>2229</v>
      </c>
      <c r="F719" t="s">
        <v>44</v>
      </c>
      <c r="G719" s="4">
        <v>225.92</v>
      </c>
      <c r="H719">
        <v>43.7</v>
      </c>
      <c r="I719" s="3">
        <v>127.19</v>
      </c>
      <c r="J719" s="1">
        <v>45875</v>
      </c>
      <c r="K719">
        <v>30</v>
      </c>
      <c r="L719">
        <v>3.2</v>
      </c>
      <c r="M719">
        <f t="shared" si="110"/>
        <v>3.2</v>
      </c>
      <c r="N719" t="b">
        <v>0</v>
      </c>
      <c r="O719" t="s">
        <v>2229</v>
      </c>
      <c r="P719" t="str">
        <f t="shared" si="111"/>
        <v>No Return</v>
      </c>
      <c r="Q719" s="4">
        <f t="shared" si="112"/>
        <v>3815.7887999999994</v>
      </c>
      <c r="R719">
        <f t="shared" si="113"/>
        <v>2025</v>
      </c>
      <c r="S719" s="4" t="str">
        <f t="shared" si="114"/>
        <v>August</v>
      </c>
      <c r="T719" s="17">
        <f t="shared" si="115"/>
        <v>98.727040000000002</v>
      </c>
      <c r="U719" s="17">
        <f t="shared" si="116"/>
        <v>127.19295999999999</v>
      </c>
      <c r="V719" s="16">
        <f t="shared" si="117"/>
        <v>0</v>
      </c>
      <c r="W719" s="16" t="str">
        <f t="shared" si="118"/>
        <v>No Size</v>
      </c>
      <c r="X719" s="16" t="str" cm="1">
        <f t="array" ref="X719">_xlfn.IFS(K719 &lt; 10, "Need to Restock", K719 &lt; 20, "Low Stock", K719 &lt; 30, "Stock OK", K719 &gt;= 30, "High Stock")</f>
        <v>High Stock</v>
      </c>
      <c r="Y719" s="16" t="str" cm="1">
        <f t="array" ref="Y719">_xlfn.IFS(K719 &lt;= 15, "Fast Moving", K719 &lt;= 35, "Moderate Moving", K719 &gt; 35, "Slow Moving")</f>
        <v>Moderate Moving</v>
      </c>
      <c r="Z719" s="16" t="str" cm="1">
        <f t="array" ref="Z719">_xlfn.IFS(M719=5, "Highly Satisfied", M719&gt;=4, "Very Satisfied", M719&gt;=3, "Satisfied", M719&gt;=2, "Neutral", M719&lt;2, "Dissatisfied")</f>
        <v>Satisfied</v>
      </c>
      <c r="AA719" s="16" t="str">
        <f t="shared" si="119"/>
        <v>High Value</v>
      </c>
      <c r="AB719" s="16" t="str" cm="1">
        <f t="array" ref="AB719">_xlfn.IFS(OR(C719="Zara", C719="Mango"), "Luxury Brand", OR(C719="Gap", C719="Forever21"), "Budget Brand", TRUE, "Mid-Market")</f>
        <v>Mid-Market</v>
      </c>
    </row>
    <row r="720" spans="1:28" x14ac:dyDescent="0.35">
      <c r="A720" t="s">
        <v>771</v>
      </c>
      <c r="B720" t="s">
        <v>13</v>
      </c>
      <c r="C720" t="s">
        <v>20</v>
      </c>
      <c r="D720" t="s">
        <v>60</v>
      </c>
      <c r="E720" t="s">
        <v>16</v>
      </c>
      <c r="F720" t="s">
        <v>44</v>
      </c>
      <c r="G720" s="4">
        <v>202.18</v>
      </c>
      <c r="H720">
        <v>39.700000000000003</v>
      </c>
      <c r="I720" s="3">
        <v>121.91</v>
      </c>
      <c r="J720" s="1">
        <v>45875</v>
      </c>
      <c r="K720">
        <v>20</v>
      </c>
      <c r="L720">
        <v>4.0999999999999996</v>
      </c>
      <c r="M720">
        <f t="shared" si="110"/>
        <v>4.0999999999999996</v>
      </c>
      <c r="N720" t="b">
        <v>0</v>
      </c>
      <c r="O720" t="s">
        <v>2229</v>
      </c>
      <c r="P720" t="str">
        <f t="shared" si="111"/>
        <v>No Return</v>
      </c>
      <c r="Q720" s="4">
        <f t="shared" si="112"/>
        <v>2438.2908000000002</v>
      </c>
      <c r="R720">
        <f t="shared" si="113"/>
        <v>2025</v>
      </c>
      <c r="S720" s="4" t="str">
        <f t="shared" si="114"/>
        <v>August</v>
      </c>
      <c r="T720" s="17">
        <f t="shared" si="115"/>
        <v>80.265460000000004</v>
      </c>
      <c r="U720" s="17">
        <f t="shared" si="116"/>
        <v>121.91454</v>
      </c>
      <c r="V720" s="16">
        <f t="shared" si="117"/>
        <v>0</v>
      </c>
      <c r="W720" s="16" t="str">
        <f t="shared" si="118"/>
        <v>XL</v>
      </c>
      <c r="X720" s="16" t="str" cm="1">
        <f t="array" ref="X720">_xlfn.IFS(K720 &lt; 10, "Need to Restock", K720 &lt; 20, "Low Stock", K720 &lt; 30, "Stock OK", K720 &gt;= 30, "High Stock")</f>
        <v>Stock OK</v>
      </c>
      <c r="Y720" s="16" t="str" cm="1">
        <f t="array" ref="Y720">_xlfn.IFS(K720 &lt;= 15, "Fast Moving", K720 &lt;= 35, "Moderate Moving", K720 &gt; 35, "Slow Moving")</f>
        <v>Moderate Moving</v>
      </c>
      <c r="Z720" s="16" t="str" cm="1">
        <f t="array" ref="Z720">_xlfn.IFS(M720=5, "Highly Satisfied", M720&gt;=4, "Very Satisfied", M720&gt;=3, "Satisfied", M720&gt;=2, "Neutral", M720&lt;2, "Dissatisfied")</f>
        <v>Very Satisfied</v>
      </c>
      <c r="AA720" s="16" t="str">
        <f t="shared" si="119"/>
        <v>High Value</v>
      </c>
      <c r="AB720" s="16" t="str" cm="1">
        <f t="array" ref="AB720">_xlfn.IFS(OR(C720="Zara", C720="Mango"), "Luxury Brand", OR(C720="Gap", C720="Forever21"), "Budget Brand", TRUE, "Mid-Market")</f>
        <v>Mid-Market</v>
      </c>
    </row>
    <row r="721" spans="1:28" x14ac:dyDescent="0.35">
      <c r="A721" t="s">
        <v>772</v>
      </c>
      <c r="B721" t="s">
        <v>19</v>
      </c>
      <c r="C721" t="s">
        <v>20</v>
      </c>
      <c r="D721" t="s">
        <v>32</v>
      </c>
      <c r="E721" t="s">
        <v>16</v>
      </c>
      <c r="F721" t="s">
        <v>42</v>
      </c>
      <c r="G721" s="4">
        <v>51.85</v>
      </c>
      <c r="H721">
        <v>0</v>
      </c>
      <c r="I721" s="3">
        <v>51.85</v>
      </c>
      <c r="J721" s="1">
        <v>45875</v>
      </c>
      <c r="K721">
        <v>28</v>
      </c>
      <c r="L721" t="s">
        <v>2229</v>
      </c>
      <c r="M721">
        <f t="shared" si="110"/>
        <v>3</v>
      </c>
      <c r="N721" t="b">
        <v>0</v>
      </c>
      <c r="O721" t="s">
        <v>2229</v>
      </c>
      <c r="P721" t="str">
        <f t="shared" si="111"/>
        <v>No Return</v>
      </c>
      <c r="Q721" s="4">
        <f t="shared" si="112"/>
        <v>1451.8</v>
      </c>
      <c r="R721">
        <f t="shared" si="113"/>
        <v>2025</v>
      </c>
      <c r="S721" s="4" t="str">
        <f t="shared" si="114"/>
        <v>August</v>
      </c>
      <c r="T721" s="17">
        <f t="shared" si="115"/>
        <v>0</v>
      </c>
      <c r="U721" s="17">
        <f t="shared" si="116"/>
        <v>51.85</v>
      </c>
      <c r="V721" s="16">
        <f t="shared" si="117"/>
        <v>0</v>
      </c>
      <c r="W721" s="16" t="str">
        <f t="shared" si="118"/>
        <v>XL</v>
      </c>
      <c r="X721" s="16" t="str" cm="1">
        <f t="array" ref="X721">_xlfn.IFS(K721 &lt; 10, "Need to Restock", K721 &lt; 20, "Low Stock", K721 &lt; 30, "Stock OK", K721 &gt;= 30, "High Stock")</f>
        <v>Stock OK</v>
      </c>
      <c r="Y721" s="16" t="str" cm="1">
        <f t="array" ref="Y721">_xlfn.IFS(K721 &lt;= 15, "Fast Moving", K721 &lt;= 35, "Moderate Moving", K721 &gt; 35, "Slow Moving")</f>
        <v>Moderate Moving</v>
      </c>
      <c r="Z721" s="16" t="str" cm="1">
        <f t="array" ref="Z721">_xlfn.IFS(M721=5, "Highly Satisfied", M721&gt;=4, "Very Satisfied", M721&gt;=3, "Satisfied", M721&gt;=2, "Neutral", M721&lt;2, "Dissatisfied")</f>
        <v>Satisfied</v>
      </c>
      <c r="AA721" s="16" t="str">
        <f t="shared" si="119"/>
        <v>Cheap Value</v>
      </c>
      <c r="AB721" s="16" t="str" cm="1">
        <f t="array" ref="AB721">_xlfn.IFS(OR(C721="Zara", C721="Mango"), "Luxury Brand", OR(C721="Gap", C721="Forever21"), "Budget Brand", TRUE, "Mid-Market")</f>
        <v>Mid-Market</v>
      </c>
    </row>
    <row r="722" spans="1:28" x14ac:dyDescent="0.35">
      <c r="A722" t="s">
        <v>773</v>
      </c>
      <c r="B722" t="s">
        <v>19</v>
      </c>
      <c r="C722" t="s">
        <v>20</v>
      </c>
      <c r="D722" t="s">
        <v>60</v>
      </c>
      <c r="E722" t="s">
        <v>22</v>
      </c>
      <c r="F722" t="s">
        <v>38</v>
      </c>
      <c r="G722" s="4">
        <v>75.34</v>
      </c>
      <c r="H722">
        <v>0</v>
      </c>
      <c r="I722" s="3">
        <v>75.34</v>
      </c>
      <c r="J722" s="1">
        <v>45875</v>
      </c>
      <c r="K722">
        <v>21</v>
      </c>
      <c r="L722" t="s">
        <v>2229</v>
      </c>
      <c r="M722">
        <f t="shared" si="110"/>
        <v>3</v>
      </c>
      <c r="N722" t="b">
        <v>0</v>
      </c>
      <c r="O722" t="s">
        <v>2229</v>
      </c>
      <c r="P722" t="str">
        <f t="shared" si="111"/>
        <v>No Return</v>
      </c>
      <c r="Q722" s="4">
        <f t="shared" si="112"/>
        <v>1582.14</v>
      </c>
      <c r="R722">
        <f t="shared" si="113"/>
        <v>2025</v>
      </c>
      <c r="S722" s="4" t="str">
        <f t="shared" si="114"/>
        <v>August</v>
      </c>
      <c r="T722" s="17">
        <f t="shared" si="115"/>
        <v>0</v>
      </c>
      <c r="U722" s="17">
        <f t="shared" si="116"/>
        <v>75.34</v>
      </c>
      <c r="V722" s="16">
        <f t="shared" si="117"/>
        <v>0</v>
      </c>
      <c r="W722" s="16" t="str">
        <f t="shared" si="118"/>
        <v>L</v>
      </c>
      <c r="X722" s="16" t="str" cm="1">
        <f t="array" ref="X722">_xlfn.IFS(K722 &lt; 10, "Need to Restock", K722 &lt; 20, "Low Stock", K722 &lt; 30, "Stock OK", K722 &gt;= 30, "High Stock")</f>
        <v>Stock OK</v>
      </c>
      <c r="Y722" s="16" t="str" cm="1">
        <f t="array" ref="Y722">_xlfn.IFS(K722 &lt;= 15, "Fast Moving", K722 &lt;= 35, "Moderate Moving", K722 &gt; 35, "Slow Moving")</f>
        <v>Moderate Moving</v>
      </c>
      <c r="Z722" s="16" t="str" cm="1">
        <f t="array" ref="Z722">_xlfn.IFS(M722=5, "Highly Satisfied", M722&gt;=4, "Very Satisfied", M722&gt;=3, "Satisfied", M722&gt;=2, "Neutral", M722&lt;2, "Dissatisfied")</f>
        <v>Satisfied</v>
      </c>
      <c r="AA722" s="16" t="str">
        <f t="shared" si="119"/>
        <v>High Value</v>
      </c>
      <c r="AB722" s="16" t="str" cm="1">
        <f t="array" ref="AB722">_xlfn.IFS(OR(C722="Zara", C722="Mango"), "Luxury Brand", OR(C722="Gap", C722="Forever21"), "Budget Brand", TRUE, "Mid-Market")</f>
        <v>Mid-Market</v>
      </c>
    </row>
    <row r="723" spans="1:28" x14ac:dyDescent="0.35">
      <c r="A723" t="s">
        <v>774</v>
      </c>
      <c r="B723" t="s">
        <v>28</v>
      </c>
      <c r="C723" t="s">
        <v>59</v>
      </c>
      <c r="D723" t="s">
        <v>15</v>
      </c>
      <c r="E723" t="s">
        <v>37</v>
      </c>
      <c r="F723" t="s">
        <v>23</v>
      </c>
      <c r="G723" s="4">
        <v>92.09</v>
      </c>
      <c r="H723">
        <v>54.9</v>
      </c>
      <c r="I723" s="3">
        <v>41.53</v>
      </c>
      <c r="J723" s="1">
        <v>45676</v>
      </c>
      <c r="K723">
        <v>44</v>
      </c>
      <c r="L723">
        <v>2.2000000000000002</v>
      </c>
      <c r="M723">
        <f t="shared" si="110"/>
        <v>2.2000000000000002</v>
      </c>
      <c r="N723" t="b">
        <v>0</v>
      </c>
      <c r="O723" t="s">
        <v>2229</v>
      </c>
      <c r="P723" t="str">
        <f t="shared" si="111"/>
        <v>No Return</v>
      </c>
      <c r="Q723" s="4">
        <f t="shared" si="112"/>
        <v>1827.4339600000003</v>
      </c>
      <c r="R723">
        <f t="shared" si="113"/>
        <v>2025</v>
      </c>
      <c r="S723" s="4" t="str">
        <f t="shared" si="114"/>
        <v>January</v>
      </c>
      <c r="T723" s="17">
        <f t="shared" si="115"/>
        <v>50.557409999999997</v>
      </c>
      <c r="U723" s="17">
        <f t="shared" si="116"/>
        <v>41.532590000000006</v>
      </c>
      <c r="V723" s="16">
        <f t="shared" si="117"/>
        <v>0</v>
      </c>
      <c r="W723" s="16" t="str">
        <f t="shared" si="118"/>
        <v>S</v>
      </c>
      <c r="X723" s="16" t="str" cm="1">
        <f t="array" ref="X723">_xlfn.IFS(K723 &lt; 10, "Need to Restock", K723 &lt; 20, "Low Stock", K723 &lt; 30, "Stock OK", K723 &gt;= 30, "High Stock")</f>
        <v>High Stock</v>
      </c>
      <c r="Y723" s="16" t="str" cm="1">
        <f t="array" ref="Y723">_xlfn.IFS(K723 &lt;= 15, "Fast Moving", K723 &lt;= 35, "Moderate Moving", K723 &gt; 35, "Slow Moving")</f>
        <v>Slow Moving</v>
      </c>
      <c r="Z723" s="16" t="str" cm="1">
        <f t="array" ref="Z723">_xlfn.IFS(M723=5, "Highly Satisfied", M723&gt;=4, "Very Satisfied", M723&gt;=3, "Satisfied", M723&gt;=2, "Neutral", M723&lt;2, "Dissatisfied")</f>
        <v>Neutral</v>
      </c>
      <c r="AA723" s="16" t="str">
        <f t="shared" si="119"/>
        <v>Cheap Value</v>
      </c>
      <c r="AB723" s="16" t="str" cm="1">
        <f t="array" ref="AB723">_xlfn.IFS(OR(C723="Zara", C723="Mango"), "Luxury Brand", OR(C723="Gap", C723="Forever21"), "Budget Brand", TRUE, "Mid-Market")</f>
        <v>Budget Brand</v>
      </c>
    </row>
    <row r="724" spans="1:28" x14ac:dyDescent="0.35">
      <c r="A724" t="s">
        <v>775</v>
      </c>
      <c r="B724" t="s">
        <v>25</v>
      </c>
      <c r="C724" t="s">
        <v>14</v>
      </c>
      <c r="D724" t="s">
        <v>32</v>
      </c>
      <c r="E724" t="s">
        <v>2229</v>
      </c>
      <c r="F724" t="s">
        <v>42</v>
      </c>
      <c r="G724" s="4">
        <v>56.39</v>
      </c>
      <c r="H724">
        <v>0</v>
      </c>
      <c r="I724" s="3">
        <v>56.39</v>
      </c>
      <c r="J724" s="1">
        <v>45875</v>
      </c>
      <c r="K724">
        <v>49</v>
      </c>
      <c r="L724">
        <v>4.2</v>
      </c>
      <c r="M724">
        <f t="shared" si="110"/>
        <v>4.2</v>
      </c>
      <c r="N724" t="b">
        <v>0</v>
      </c>
      <c r="O724" t="s">
        <v>2229</v>
      </c>
      <c r="P724" t="str">
        <f t="shared" si="111"/>
        <v>No Return</v>
      </c>
      <c r="Q724" s="4">
        <f t="shared" si="112"/>
        <v>2763.11</v>
      </c>
      <c r="R724">
        <f t="shared" si="113"/>
        <v>2025</v>
      </c>
      <c r="S724" s="4" t="str">
        <f t="shared" si="114"/>
        <v>August</v>
      </c>
      <c r="T724" s="17">
        <f t="shared" si="115"/>
        <v>0</v>
      </c>
      <c r="U724" s="17">
        <f t="shared" si="116"/>
        <v>56.39</v>
      </c>
      <c r="V724" s="16">
        <f t="shared" si="117"/>
        <v>0</v>
      </c>
      <c r="W724" s="16" t="str">
        <f t="shared" si="118"/>
        <v>No Size</v>
      </c>
      <c r="X724" s="16" t="str" cm="1">
        <f t="array" ref="X724">_xlfn.IFS(K724 &lt; 10, "Need to Restock", K724 &lt; 20, "Low Stock", K724 &lt; 30, "Stock OK", K724 &gt;= 30, "High Stock")</f>
        <v>High Stock</v>
      </c>
      <c r="Y724" s="16" t="str" cm="1">
        <f t="array" ref="Y724">_xlfn.IFS(K724 &lt;= 15, "Fast Moving", K724 &lt;= 35, "Moderate Moving", K724 &gt; 35, "Slow Moving")</f>
        <v>Slow Moving</v>
      </c>
      <c r="Z724" s="16" t="str" cm="1">
        <f t="array" ref="Z724">_xlfn.IFS(M724=5, "Highly Satisfied", M724&gt;=4, "Very Satisfied", M724&gt;=3, "Satisfied", M724&gt;=2, "Neutral", M724&lt;2, "Dissatisfied")</f>
        <v>Very Satisfied</v>
      </c>
      <c r="AA724" s="16" t="str">
        <f t="shared" si="119"/>
        <v>Cheap Value</v>
      </c>
      <c r="AB724" s="16" t="str" cm="1">
        <f t="array" ref="AB724">_xlfn.IFS(OR(C724="Zara", C724="Mango"), "Luxury Brand", OR(C724="Gap", C724="Forever21"), "Budget Brand", TRUE, "Mid-Market")</f>
        <v>Luxury Brand</v>
      </c>
    </row>
    <row r="725" spans="1:28" x14ac:dyDescent="0.35">
      <c r="A725" t="s">
        <v>776</v>
      </c>
      <c r="B725" t="s">
        <v>19</v>
      </c>
      <c r="C725" t="s">
        <v>41</v>
      </c>
      <c r="D725" t="s">
        <v>32</v>
      </c>
      <c r="E725" t="s">
        <v>22</v>
      </c>
      <c r="F725" t="s">
        <v>23</v>
      </c>
      <c r="G725" s="4">
        <v>108.75</v>
      </c>
      <c r="H725">
        <v>0</v>
      </c>
      <c r="I725" s="3">
        <v>108.75</v>
      </c>
      <c r="J725" s="1">
        <v>45875</v>
      </c>
      <c r="K725">
        <v>38</v>
      </c>
      <c r="L725">
        <v>3.8</v>
      </c>
      <c r="M725">
        <f t="shared" si="110"/>
        <v>3.8</v>
      </c>
      <c r="N725" t="b">
        <v>0</v>
      </c>
      <c r="O725" t="s">
        <v>2229</v>
      </c>
      <c r="P725" t="str">
        <f t="shared" si="111"/>
        <v>No Return</v>
      </c>
      <c r="Q725" s="4">
        <f t="shared" si="112"/>
        <v>4132.5</v>
      </c>
      <c r="R725">
        <f t="shared" si="113"/>
        <v>2025</v>
      </c>
      <c r="S725" s="4" t="str">
        <f t="shared" si="114"/>
        <v>August</v>
      </c>
      <c r="T725" s="17">
        <f t="shared" si="115"/>
        <v>0</v>
      </c>
      <c r="U725" s="17">
        <f t="shared" si="116"/>
        <v>108.75</v>
      </c>
      <c r="V725" s="16">
        <f t="shared" si="117"/>
        <v>0</v>
      </c>
      <c r="W725" s="16" t="str">
        <f t="shared" si="118"/>
        <v>L</v>
      </c>
      <c r="X725" s="16" t="str" cm="1">
        <f t="array" ref="X725">_xlfn.IFS(K725 &lt; 10, "Need to Restock", K725 &lt; 20, "Low Stock", K725 &lt; 30, "Stock OK", K725 &gt;= 30, "High Stock")</f>
        <v>High Stock</v>
      </c>
      <c r="Y725" s="16" t="str" cm="1">
        <f t="array" ref="Y725">_xlfn.IFS(K725 &lt;= 15, "Fast Moving", K725 &lt;= 35, "Moderate Moving", K725 &gt; 35, "Slow Moving")</f>
        <v>Slow Moving</v>
      </c>
      <c r="Z725" s="16" t="str" cm="1">
        <f t="array" ref="Z725">_xlfn.IFS(M725=5, "Highly Satisfied", M725&gt;=4, "Very Satisfied", M725&gt;=3, "Satisfied", M725&gt;=2, "Neutral", M725&lt;2, "Dissatisfied")</f>
        <v>Satisfied</v>
      </c>
      <c r="AA725" s="16" t="str">
        <f t="shared" si="119"/>
        <v>High Value</v>
      </c>
      <c r="AB725" s="16" t="str" cm="1">
        <f t="array" ref="AB725">_xlfn.IFS(OR(C725="Zara", C725="Mango"), "Luxury Brand", OR(C725="Gap", C725="Forever21"), "Budget Brand", TRUE, "Mid-Market")</f>
        <v>Luxury Brand</v>
      </c>
    </row>
    <row r="726" spans="1:28" x14ac:dyDescent="0.35">
      <c r="A726" t="s">
        <v>777</v>
      </c>
      <c r="B726" t="s">
        <v>40</v>
      </c>
      <c r="C726" t="s">
        <v>20</v>
      </c>
      <c r="D726" t="s">
        <v>15</v>
      </c>
      <c r="E726" t="s">
        <v>37</v>
      </c>
      <c r="F726" t="s">
        <v>17</v>
      </c>
      <c r="G726" s="4">
        <v>156.85</v>
      </c>
      <c r="H726">
        <v>0</v>
      </c>
      <c r="I726" s="3">
        <v>156.85</v>
      </c>
      <c r="J726" s="1">
        <v>45748</v>
      </c>
      <c r="K726">
        <v>48</v>
      </c>
      <c r="L726">
        <v>3.4</v>
      </c>
      <c r="M726">
        <f t="shared" si="110"/>
        <v>3.4</v>
      </c>
      <c r="N726" t="b">
        <v>0</v>
      </c>
      <c r="O726" t="s">
        <v>2229</v>
      </c>
      <c r="P726" t="str">
        <f t="shared" si="111"/>
        <v>No Return</v>
      </c>
      <c r="Q726" s="4">
        <f t="shared" si="112"/>
        <v>7528.7999999999993</v>
      </c>
      <c r="R726">
        <f t="shared" si="113"/>
        <v>2025</v>
      </c>
      <c r="S726" s="4" t="str">
        <f t="shared" si="114"/>
        <v>April</v>
      </c>
      <c r="T726" s="17">
        <f t="shared" si="115"/>
        <v>0</v>
      </c>
      <c r="U726" s="17">
        <f t="shared" si="116"/>
        <v>156.85</v>
      </c>
      <c r="V726" s="16">
        <f t="shared" si="117"/>
        <v>0</v>
      </c>
      <c r="W726" s="16" t="str">
        <f t="shared" si="118"/>
        <v>S</v>
      </c>
      <c r="X726" s="16" t="str" cm="1">
        <f t="array" ref="X726">_xlfn.IFS(K726 &lt; 10, "Need to Restock", K726 &lt; 20, "Low Stock", K726 &lt; 30, "Stock OK", K726 &gt;= 30, "High Stock")</f>
        <v>High Stock</v>
      </c>
      <c r="Y726" s="16" t="str" cm="1">
        <f t="array" ref="Y726">_xlfn.IFS(K726 &lt;= 15, "Fast Moving", K726 &lt;= 35, "Moderate Moving", K726 &gt; 35, "Slow Moving")</f>
        <v>Slow Moving</v>
      </c>
      <c r="Z726" s="16" t="str" cm="1">
        <f t="array" ref="Z726">_xlfn.IFS(M726=5, "Highly Satisfied", M726&gt;=4, "Very Satisfied", M726&gt;=3, "Satisfied", M726&gt;=2, "Neutral", M726&lt;2, "Dissatisfied")</f>
        <v>Satisfied</v>
      </c>
      <c r="AA726" s="16" t="str">
        <f t="shared" si="119"/>
        <v>High Value</v>
      </c>
      <c r="AB726" s="16" t="str" cm="1">
        <f t="array" ref="AB726">_xlfn.IFS(OR(C726="Zara", C726="Mango"), "Luxury Brand", OR(C726="Gap", C726="Forever21"), "Budget Brand", TRUE, "Mid-Market")</f>
        <v>Mid-Market</v>
      </c>
    </row>
    <row r="727" spans="1:28" x14ac:dyDescent="0.35">
      <c r="A727" t="s">
        <v>778</v>
      </c>
      <c r="B727" t="s">
        <v>13</v>
      </c>
      <c r="C727" t="s">
        <v>20</v>
      </c>
      <c r="D727" t="s">
        <v>15</v>
      </c>
      <c r="E727" t="s">
        <v>53</v>
      </c>
      <c r="F727" t="s">
        <v>68</v>
      </c>
      <c r="G727" s="4">
        <v>168.13</v>
      </c>
      <c r="H727">
        <v>0</v>
      </c>
      <c r="I727" s="3">
        <v>168.13</v>
      </c>
      <c r="J727" s="1">
        <v>45765</v>
      </c>
      <c r="K727">
        <v>42</v>
      </c>
      <c r="L727">
        <v>2.5</v>
      </c>
      <c r="M727">
        <f t="shared" si="110"/>
        <v>2.5</v>
      </c>
      <c r="N727" t="b">
        <v>0</v>
      </c>
      <c r="O727" t="s">
        <v>2229</v>
      </c>
      <c r="P727" t="str">
        <f t="shared" si="111"/>
        <v>No Return</v>
      </c>
      <c r="Q727" s="4">
        <f t="shared" si="112"/>
        <v>7061.46</v>
      </c>
      <c r="R727">
        <f t="shared" si="113"/>
        <v>2025</v>
      </c>
      <c r="S727" s="4" t="str">
        <f t="shared" si="114"/>
        <v>April</v>
      </c>
      <c r="T727" s="17">
        <f t="shared" si="115"/>
        <v>0</v>
      </c>
      <c r="U727" s="17">
        <f t="shared" si="116"/>
        <v>168.13</v>
      </c>
      <c r="V727" s="16">
        <f t="shared" si="117"/>
        <v>0</v>
      </c>
      <c r="W727" s="16" t="str">
        <f t="shared" si="118"/>
        <v>XS</v>
      </c>
      <c r="X727" s="16" t="str" cm="1">
        <f t="array" ref="X727">_xlfn.IFS(K727 &lt; 10, "Need to Restock", K727 &lt; 20, "Low Stock", K727 &lt; 30, "Stock OK", K727 &gt;= 30, "High Stock")</f>
        <v>High Stock</v>
      </c>
      <c r="Y727" s="16" t="str" cm="1">
        <f t="array" ref="Y727">_xlfn.IFS(K727 &lt;= 15, "Fast Moving", K727 &lt;= 35, "Moderate Moving", K727 &gt; 35, "Slow Moving")</f>
        <v>Slow Moving</v>
      </c>
      <c r="Z727" s="16" t="str" cm="1">
        <f t="array" ref="Z727">_xlfn.IFS(M727=5, "Highly Satisfied", M727&gt;=4, "Very Satisfied", M727&gt;=3, "Satisfied", M727&gt;=2, "Neutral", M727&lt;2, "Dissatisfied")</f>
        <v>Neutral</v>
      </c>
      <c r="AA727" s="16" t="str">
        <f t="shared" si="119"/>
        <v>High Value</v>
      </c>
      <c r="AB727" s="16" t="str" cm="1">
        <f t="array" ref="AB727">_xlfn.IFS(OR(C727="Zara", C727="Mango"), "Luxury Brand", OR(C727="Gap", C727="Forever21"), "Budget Brand", TRUE, "Mid-Market")</f>
        <v>Mid-Market</v>
      </c>
    </row>
    <row r="728" spans="1:28" x14ac:dyDescent="0.35">
      <c r="A728" t="s">
        <v>779</v>
      </c>
      <c r="B728" t="s">
        <v>28</v>
      </c>
      <c r="C728" t="s">
        <v>73</v>
      </c>
      <c r="D728" t="s">
        <v>60</v>
      </c>
      <c r="E728" t="s">
        <v>37</v>
      </c>
      <c r="F728" t="s">
        <v>44</v>
      </c>
      <c r="G728" s="4">
        <v>145.79</v>
      </c>
      <c r="H728">
        <v>57</v>
      </c>
      <c r="I728" s="3">
        <v>62.69</v>
      </c>
      <c r="J728" s="1">
        <v>45875</v>
      </c>
      <c r="K728">
        <v>46</v>
      </c>
      <c r="L728" t="s">
        <v>2229</v>
      </c>
      <c r="M728">
        <f t="shared" si="110"/>
        <v>3</v>
      </c>
      <c r="N728" t="b">
        <v>0</v>
      </c>
      <c r="O728" t="s">
        <v>2229</v>
      </c>
      <c r="P728" t="str">
        <f t="shared" si="111"/>
        <v>No Return</v>
      </c>
      <c r="Q728" s="4">
        <f t="shared" si="112"/>
        <v>2883.7262000000001</v>
      </c>
      <c r="R728">
        <f t="shared" si="113"/>
        <v>2025</v>
      </c>
      <c r="S728" s="4" t="str">
        <f t="shared" si="114"/>
        <v>August</v>
      </c>
      <c r="T728" s="17">
        <f t="shared" si="115"/>
        <v>83.10029999999999</v>
      </c>
      <c r="U728" s="17">
        <f t="shared" si="116"/>
        <v>62.689700000000002</v>
      </c>
      <c r="V728" s="16">
        <f t="shared" si="117"/>
        <v>0</v>
      </c>
      <c r="W728" s="16" t="str">
        <f t="shared" si="118"/>
        <v>S</v>
      </c>
      <c r="X728" s="16" t="str" cm="1">
        <f t="array" ref="X728">_xlfn.IFS(K728 &lt; 10, "Need to Restock", K728 &lt; 20, "Low Stock", K728 &lt; 30, "Stock OK", K728 &gt;= 30, "High Stock")</f>
        <v>High Stock</v>
      </c>
      <c r="Y728" s="16" t="str" cm="1">
        <f t="array" ref="Y728">_xlfn.IFS(K728 &lt;= 15, "Fast Moving", K728 &lt;= 35, "Moderate Moving", K728 &gt; 35, "Slow Moving")</f>
        <v>Slow Moving</v>
      </c>
      <c r="Z728" s="16" t="str" cm="1">
        <f t="array" ref="Z728">_xlfn.IFS(M728=5, "Highly Satisfied", M728&gt;=4, "Very Satisfied", M728&gt;=3, "Satisfied", M728&gt;=2, "Neutral", M728&lt;2, "Dissatisfied")</f>
        <v>Satisfied</v>
      </c>
      <c r="AA728" s="16" t="str">
        <f t="shared" si="119"/>
        <v>Cheap Value</v>
      </c>
      <c r="AB728" s="16" t="str" cm="1">
        <f t="array" ref="AB728">_xlfn.IFS(OR(C728="Zara", C728="Mango"), "Luxury Brand", OR(C728="Gap", C728="Forever21"), "Budget Brand", TRUE, "Mid-Market")</f>
        <v>Budget Brand</v>
      </c>
    </row>
    <row r="729" spans="1:28" x14ac:dyDescent="0.35">
      <c r="A729" t="s">
        <v>780</v>
      </c>
      <c r="B729" t="s">
        <v>36</v>
      </c>
      <c r="C729" t="s">
        <v>59</v>
      </c>
      <c r="D729" t="s">
        <v>21</v>
      </c>
      <c r="E729" t="s">
        <v>37</v>
      </c>
      <c r="F729" t="s">
        <v>33</v>
      </c>
      <c r="G729" s="4">
        <v>54.14</v>
      </c>
      <c r="H729">
        <v>0</v>
      </c>
      <c r="I729" s="3">
        <v>54.14</v>
      </c>
      <c r="J729" s="1">
        <v>45875</v>
      </c>
      <c r="K729">
        <v>32</v>
      </c>
      <c r="L729" t="s">
        <v>2229</v>
      </c>
      <c r="M729">
        <f t="shared" si="110"/>
        <v>3</v>
      </c>
      <c r="N729" t="b">
        <v>0</v>
      </c>
      <c r="O729" t="s">
        <v>2229</v>
      </c>
      <c r="P729" t="str">
        <f t="shared" si="111"/>
        <v>No Return</v>
      </c>
      <c r="Q729" s="4">
        <f t="shared" si="112"/>
        <v>1732.48</v>
      </c>
      <c r="R729">
        <f t="shared" si="113"/>
        <v>2025</v>
      </c>
      <c r="S729" s="4" t="str">
        <f t="shared" si="114"/>
        <v>August</v>
      </c>
      <c r="T729" s="17">
        <f t="shared" si="115"/>
        <v>0</v>
      </c>
      <c r="U729" s="17">
        <f t="shared" si="116"/>
        <v>54.14</v>
      </c>
      <c r="V729" s="16">
        <f t="shared" si="117"/>
        <v>0</v>
      </c>
      <c r="W729" s="16" t="str">
        <f t="shared" si="118"/>
        <v>S</v>
      </c>
      <c r="X729" s="16" t="str" cm="1">
        <f t="array" ref="X729">_xlfn.IFS(K729 &lt; 10, "Need to Restock", K729 &lt; 20, "Low Stock", K729 &lt; 30, "Stock OK", K729 &gt;= 30, "High Stock")</f>
        <v>High Stock</v>
      </c>
      <c r="Y729" s="16" t="str" cm="1">
        <f t="array" ref="Y729">_xlfn.IFS(K729 &lt;= 15, "Fast Moving", K729 &lt;= 35, "Moderate Moving", K729 &gt; 35, "Slow Moving")</f>
        <v>Moderate Moving</v>
      </c>
      <c r="Z729" s="16" t="str" cm="1">
        <f t="array" ref="Z729">_xlfn.IFS(M729=5, "Highly Satisfied", M729&gt;=4, "Very Satisfied", M729&gt;=3, "Satisfied", M729&gt;=2, "Neutral", M729&lt;2, "Dissatisfied")</f>
        <v>Satisfied</v>
      </c>
      <c r="AA729" s="16" t="str">
        <f t="shared" si="119"/>
        <v>Cheap Value</v>
      </c>
      <c r="AB729" s="16" t="str" cm="1">
        <f t="array" ref="AB729">_xlfn.IFS(OR(C729="Zara", C729="Mango"), "Luxury Brand", OR(C729="Gap", C729="Forever21"), "Budget Brand", TRUE, "Mid-Market")</f>
        <v>Budget Brand</v>
      </c>
    </row>
    <row r="730" spans="1:28" x14ac:dyDescent="0.35">
      <c r="A730" t="s">
        <v>781</v>
      </c>
      <c r="B730" t="s">
        <v>25</v>
      </c>
      <c r="C730" t="s">
        <v>14</v>
      </c>
      <c r="D730" t="s">
        <v>32</v>
      </c>
      <c r="E730" t="s">
        <v>2229</v>
      </c>
      <c r="F730" t="s">
        <v>62</v>
      </c>
      <c r="G730" s="4">
        <v>45.64</v>
      </c>
      <c r="H730">
        <v>0</v>
      </c>
      <c r="I730" s="3">
        <v>45.64</v>
      </c>
      <c r="J730" s="1">
        <v>45875</v>
      </c>
      <c r="K730">
        <v>36</v>
      </c>
      <c r="L730">
        <v>3.6</v>
      </c>
      <c r="M730">
        <f t="shared" si="110"/>
        <v>3.6</v>
      </c>
      <c r="N730" t="b">
        <v>1</v>
      </c>
      <c r="O730" t="s">
        <v>71</v>
      </c>
      <c r="P730" t="str">
        <f t="shared" si="111"/>
        <v>Size Issue</v>
      </c>
      <c r="Q730" s="4">
        <f t="shared" si="112"/>
        <v>1643.04</v>
      </c>
      <c r="R730">
        <f t="shared" si="113"/>
        <v>2025</v>
      </c>
      <c r="S730" s="4" t="str">
        <f t="shared" si="114"/>
        <v>August</v>
      </c>
      <c r="T730" s="17">
        <f t="shared" si="115"/>
        <v>0</v>
      </c>
      <c r="U730" s="17">
        <f t="shared" si="116"/>
        <v>45.64</v>
      </c>
      <c r="V730" s="16">
        <f t="shared" si="117"/>
        <v>1</v>
      </c>
      <c r="W730" s="16" t="str">
        <f t="shared" si="118"/>
        <v>No Size</v>
      </c>
      <c r="X730" s="16" t="str" cm="1">
        <f t="array" ref="X730">_xlfn.IFS(K730 &lt; 10, "Need to Restock", K730 &lt; 20, "Low Stock", K730 &lt; 30, "Stock OK", K730 &gt;= 30, "High Stock")</f>
        <v>High Stock</v>
      </c>
      <c r="Y730" s="16" t="str" cm="1">
        <f t="array" ref="Y730">_xlfn.IFS(K730 &lt;= 15, "Fast Moving", K730 &lt;= 35, "Moderate Moving", K730 &gt; 35, "Slow Moving")</f>
        <v>Slow Moving</v>
      </c>
      <c r="Z730" s="16" t="str" cm="1">
        <f t="array" ref="Z730">_xlfn.IFS(M730=5, "Highly Satisfied", M730&gt;=4, "Very Satisfied", M730&gt;=3, "Satisfied", M730&gt;=2, "Neutral", M730&lt;2, "Dissatisfied")</f>
        <v>Satisfied</v>
      </c>
      <c r="AA730" s="16" t="str">
        <f t="shared" si="119"/>
        <v>Cheap Value</v>
      </c>
      <c r="AB730" s="16" t="str" cm="1">
        <f t="array" ref="AB730">_xlfn.IFS(OR(C730="Zara", C730="Mango"), "Luxury Brand", OR(C730="Gap", C730="Forever21"), "Budget Brand", TRUE, "Mid-Market")</f>
        <v>Luxury Brand</v>
      </c>
    </row>
    <row r="731" spans="1:28" x14ac:dyDescent="0.35">
      <c r="A731" t="s">
        <v>782</v>
      </c>
      <c r="B731" t="s">
        <v>36</v>
      </c>
      <c r="C731" t="s">
        <v>41</v>
      </c>
      <c r="D731" t="s">
        <v>32</v>
      </c>
      <c r="E731" t="s">
        <v>37</v>
      </c>
      <c r="F731" t="s">
        <v>17</v>
      </c>
      <c r="G731" s="4">
        <v>46.76</v>
      </c>
      <c r="H731">
        <v>0</v>
      </c>
      <c r="I731" s="3">
        <v>46.76</v>
      </c>
      <c r="J731" s="1">
        <v>45875</v>
      </c>
      <c r="K731">
        <v>38</v>
      </c>
      <c r="L731">
        <v>2.7</v>
      </c>
      <c r="M731">
        <f t="shared" si="110"/>
        <v>2.7</v>
      </c>
      <c r="N731" t="b">
        <v>0</v>
      </c>
      <c r="O731" t="s">
        <v>2229</v>
      </c>
      <c r="P731" t="str">
        <f t="shared" si="111"/>
        <v>No Return</v>
      </c>
      <c r="Q731" s="4">
        <f t="shared" si="112"/>
        <v>1776.8799999999999</v>
      </c>
      <c r="R731">
        <f t="shared" si="113"/>
        <v>2025</v>
      </c>
      <c r="S731" s="4" t="str">
        <f t="shared" si="114"/>
        <v>August</v>
      </c>
      <c r="T731" s="17">
        <f t="shared" si="115"/>
        <v>0</v>
      </c>
      <c r="U731" s="17">
        <f t="shared" si="116"/>
        <v>46.76</v>
      </c>
      <c r="V731" s="16">
        <f t="shared" si="117"/>
        <v>0</v>
      </c>
      <c r="W731" s="16" t="str">
        <f t="shared" si="118"/>
        <v>S</v>
      </c>
      <c r="X731" s="16" t="str" cm="1">
        <f t="array" ref="X731">_xlfn.IFS(K731 &lt; 10, "Need to Restock", K731 &lt; 20, "Low Stock", K731 &lt; 30, "Stock OK", K731 &gt;= 30, "High Stock")</f>
        <v>High Stock</v>
      </c>
      <c r="Y731" s="16" t="str" cm="1">
        <f t="array" ref="Y731">_xlfn.IFS(K731 &lt;= 15, "Fast Moving", K731 &lt;= 35, "Moderate Moving", K731 &gt; 35, "Slow Moving")</f>
        <v>Slow Moving</v>
      </c>
      <c r="Z731" s="16" t="str" cm="1">
        <f t="array" ref="Z731">_xlfn.IFS(M731=5, "Highly Satisfied", M731&gt;=4, "Very Satisfied", M731&gt;=3, "Satisfied", M731&gt;=2, "Neutral", M731&lt;2, "Dissatisfied")</f>
        <v>Neutral</v>
      </c>
      <c r="AA731" s="16" t="str">
        <f t="shared" si="119"/>
        <v>Cheap Value</v>
      </c>
      <c r="AB731" s="16" t="str" cm="1">
        <f t="array" ref="AB731">_xlfn.IFS(OR(C731="Zara", C731="Mango"), "Luxury Brand", OR(C731="Gap", C731="Forever21"), "Budget Brand", TRUE, "Mid-Market")</f>
        <v>Luxury Brand</v>
      </c>
    </row>
    <row r="732" spans="1:28" x14ac:dyDescent="0.35">
      <c r="A732" t="s">
        <v>783</v>
      </c>
      <c r="B732" t="s">
        <v>40</v>
      </c>
      <c r="C732" t="s">
        <v>30</v>
      </c>
      <c r="D732" t="s">
        <v>21</v>
      </c>
      <c r="E732" t="s">
        <v>2229</v>
      </c>
      <c r="F732" t="s">
        <v>38</v>
      </c>
      <c r="G732" s="4">
        <v>75.23</v>
      </c>
      <c r="H732">
        <v>0</v>
      </c>
      <c r="I732" s="3">
        <v>75.23</v>
      </c>
      <c r="J732" s="1">
        <v>45875</v>
      </c>
      <c r="K732">
        <v>42</v>
      </c>
      <c r="L732">
        <v>1.7</v>
      </c>
      <c r="M732">
        <f t="shared" si="110"/>
        <v>1.7</v>
      </c>
      <c r="N732" t="b">
        <v>1</v>
      </c>
      <c r="O732" t="s">
        <v>81</v>
      </c>
      <c r="P732" t="str">
        <f t="shared" si="111"/>
        <v>Quality Issue</v>
      </c>
      <c r="Q732" s="4">
        <f t="shared" si="112"/>
        <v>3159.6600000000003</v>
      </c>
      <c r="R732">
        <f t="shared" si="113"/>
        <v>2025</v>
      </c>
      <c r="S732" s="4" t="str">
        <f t="shared" si="114"/>
        <v>August</v>
      </c>
      <c r="T732" s="17">
        <f t="shared" si="115"/>
        <v>0</v>
      </c>
      <c r="U732" s="17">
        <f t="shared" si="116"/>
        <v>75.23</v>
      </c>
      <c r="V732" s="16">
        <f t="shared" si="117"/>
        <v>1</v>
      </c>
      <c r="W732" s="16" t="str">
        <f t="shared" si="118"/>
        <v>No Size</v>
      </c>
      <c r="X732" s="16" t="str" cm="1">
        <f t="array" ref="X732">_xlfn.IFS(K732 &lt; 10, "Need to Restock", K732 &lt; 20, "Low Stock", K732 &lt; 30, "Stock OK", K732 &gt;= 30, "High Stock")</f>
        <v>High Stock</v>
      </c>
      <c r="Y732" s="16" t="str" cm="1">
        <f t="array" ref="Y732">_xlfn.IFS(K732 &lt;= 15, "Fast Moving", K732 &lt;= 35, "Moderate Moving", K732 &gt; 35, "Slow Moving")</f>
        <v>Slow Moving</v>
      </c>
      <c r="Z732" s="16" t="str" cm="1">
        <f t="array" ref="Z732">_xlfn.IFS(M732=5, "Highly Satisfied", M732&gt;=4, "Very Satisfied", M732&gt;=3, "Satisfied", M732&gt;=2, "Neutral", M732&lt;2, "Dissatisfied")</f>
        <v>Dissatisfied</v>
      </c>
      <c r="AA732" s="16" t="str">
        <f t="shared" si="119"/>
        <v>High Value</v>
      </c>
      <c r="AB732" s="16" t="str" cm="1">
        <f t="array" ref="AB732">_xlfn.IFS(OR(C732="Zara", C732="Mango"), "Luxury Brand", OR(C732="Gap", C732="Forever21"), "Budget Brand", TRUE, "Mid-Market")</f>
        <v>Mid-Market</v>
      </c>
    </row>
    <row r="733" spans="1:28" x14ac:dyDescent="0.35">
      <c r="A733" t="s">
        <v>784</v>
      </c>
      <c r="B733" t="s">
        <v>40</v>
      </c>
      <c r="C733" t="s">
        <v>41</v>
      </c>
      <c r="D733" t="s">
        <v>60</v>
      </c>
      <c r="E733" t="s">
        <v>16</v>
      </c>
      <c r="F733" t="s">
        <v>33</v>
      </c>
      <c r="G733" s="4">
        <v>70.38</v>
      </c>
      <c r="H733">
        <v>0</v>
      </c>
      <c r="I733" s="3">
        <v>70.38</v>
      </c>
      <c r="J733" s="1">
        <v>45875</v>
      </c>
      <c r="K733">
        <v>37</v>
      </c>
      <c r="L733">
        <v>2</v>
      </c>
      <c r="M733">
        <f t="shared" si="110"/>
        <v>2</v>
      </c>
      <c r="N733" t="b">
        <v>0</v>
      </c>
      <c r="O733" t="s">
        <v>2229</v>
      </c>
      <c r="P733" t="str">
        <f t="shared" si="111"/>
        <v>No Return</v>
      </c>
      <c r="Q733" s="4">
        <f t="shared" si="112"/>
        <v>2604.06</v>
      </c>
      <c r="R733">
        <f t="shared" si="113"/>
        <v>2025</v>
      </c>
      <c r="S733" s="4" t="str">
        <f t="shared" si="114"/>
        <v>August</v>
      </c>
      <c r="T733" s="17">
        <f t="shared" si="115"/>
        <v>0</v>
      </c>
      <c r="U733" s="17">
        <f t="shared" si="116"/>
        <v>70.38</v>
      </c>
      <c r="V733" s="16">
        <f t="shared" si="117"/>
        <v>0</v>
      </c>
      <c r="W733" s="16" t="str">
        <f t="shared" si="118"/>
        <v>XL</v>
      </c>
      <c r="X733" s="16" t="str" cm="1">
        <f t="array" ref="X733">_xlfn.IFS(K733 &lt; 10, "Need to Restock", K733 &lt; 20, "Low Stock", K733 &lt; 30, "Stock OK", K733 &gt;= 30, "High Stock")</f>
        <v>High Stock</v>
      </c>
      <c r="Y733" s="16" t="str" cm="1">
        <f t="array" ref="Y733">_xlfn.IFS(K733 &lt;= 15, "Fast Moving", K733 &lt;= 35, "Moderate Moving", K733 &gt; 35, "Slow Moving")</f>
        <v>Slow Moving</v>
      </c>
      <c r="Z733" s="16" t="str" cm="1">
        <f t="array" ref="Z733">_xlfn.IFS(M733=5, "Highly Satisfied", M733&gt;=4, "Very Satisfied", M733&gt;=3, "Satisfied", M733&gt;=2, "Neutral", M733&lt;2, "Dissatisfied")</f>
        <v>Neutral</v>
      </c>
      <c r="AA733" s="16" t="str">
        <f t="shared" si="119"/>
        <v>Cheap Value</v>
      </c>
      <c r="AB733" s="16" t="str" cm="1">
        <f t="array" ref="AB733">_xlfn.IFS(OR(C733="Zara", C733="Mango"), "Luxury Brand", OR(C733="Gap", C733="Forever21"), "Budget Brand", TRUE, "Mid-Market")</f>
        <v>Luxury Brand</v>
      </c>
    </row>
    <row r="734" spans="1:28" x14ac:dyDescent="0.35">
      <c r="A734" t="s">
        <v>785</v>
      </c>
      <c r="B734" t="s">
        <v>36</v>
      </c>
      <c r="C734" t="s">
        <v>46</v>
      </c>
      <c r="D734" t="s">
        <v>60</v>
      </c>
      <c r="E734" t="s">
        <v>56</v>
      </c>
      <c r="F734" t="s">
        <v>23</v>
      </c>
      <c r="G734" s="4">
        <v>76.040000000000006</v>
      </c>
      <c r="H734">
        <v>0</v>
      </c>
      <c r="I734" s="3">
        <v>76.040000000000006</v>
      </c>
      <c r="J734" s="1">
        <v>45875</v>
      </c>
      <c r="K734">
        <v>13</v>
      </c>
      <c r="L734">
        <v>4.4000000000000004</v>
      </c>
      <c r="M734">
        <f t="shared" si="110"/>
        <v>4.4000000000000004</v>
      </c>
      <c r="N734" t="b">
        <v>0</v>
      </c>
      <c r="O734" t="s">
        <v>2229</v>
      </c>
      <c r="P734" t="str">
        <f t="shared" si="111"/>
        <v>No Return</v>
      </c>
      <c r="Q734" s="4">
        <f t="shared" si="112"/>
        <v>988.5200000000001</v>
      </c>
      <c r="R734">
        <f t="shared" si="113"/>
        <v>2025</v>
      </c>
      <c r="S734" s="4" t="str">
        <f t="shared" si="114"/>
        <v>August</v>
      </c>
      <c r="T734" s="17">
        <f t="shared" si="115"/>
        <v>0</v>
      </c>
      <c r="U734" s="17">
        <f t="shared" si="116"/>
        <v>76.040000000000006</v>
      </c>
      <c r="V734" s="16">
        <f t="shared" si="117"/>
        <v>0</v>
      </c>
      <c r="W734" s="16" t="str">
        <f t="shared" si="118"/>
        <v>M</v>
      </c>
      <c r="X734" s="16" t="str" cm="1">
        <f t="array" ref="X734">_xlfn.IFS(K734 &lt; 10, "Need to Restock", K734 &lt; 20, "Low Stock", K734 &lt; 30, "Stock OK", K734 &gt;= 30, "High Stock")</f>
        <v>Low Stock</v>
      </c>
      <c r="Y734" s="16" t="str" cm="1">
        <f t="array" ref="Y734">_xlfn.IFS(K734 &lt;= 15, "Fast Moving", K734 &lt;= 35, "Moderate Moving", K734 &gt; 35, "Slow Moving")</f>
        <v>Fast Moving</v>
      </c>
      <c r="Z734" s="16" t="str" cm="1">
        <f t="array" ref="Z734">_xlfn.IFS(M734=5, "Highly Satisfied", M734&gt;=4, "Very Satisfied", M734&gt;=3, "Satisfied", M734&gt;=2, "Neutral", M734&lt;2, "Dissatisfied")</f>
        <v>Very Satisfied</v>
      </c>
      <c r="AA734" s="16" t="str">
        <f t="shared" si="119"/>
        <v>High Value</v>
      </c>
      <c r="AB734" s="16" t="str" cm="1">
        <f t="array" ref="AB734">_xlfn.IFS(OR(C734="Zara", C734="Mango"), "Luxury Brand", OR(C734="Gap", C734="Forever21"), "Budget Brand", TRUE, "Mid-Market")</f>
        <v>Mid-Market</v>
      </c>
    </row>
    <row r="735" spans="1:28" x14ac:dyDescent="0.35">
      <c r="A735" t="s">
        <v>786</v>
      </c>
      <c r="B735" t="s">
        <v>28</v>
      </c>
      <c r="C735" t="s">
        <v>20</v>
      </c>
      <c r="D735" t="s">
        <v>60</v>
      </c>
      <c r="E735" t="s">
        <v>53</v>
      </c>
      <c r="F735" t="s">
        <v>26</v>
      </c>
      <c r="G735" s="4">
        <v>110.82</v>
      </c>
      <c r="H735">
        <v>15.7</v>
      </c>
      <c r="I735" s="3">
        <v>93.42</v>
      </c>
      <c r="J735" s="1">
        <v>45875</v>
      </c>
      <c r="K735">
        <v>43</v>
      </c>
      <c r="L735" t="s">
        <v>2229</v>
      </c>
      <c r="M735">
        <f t="shared" si="110"/>
        <v>3</v>
      </c>
      <c r="N735" t="b">
        <v>1</v>
      </c>
      <c r="O735" t="s">
        <v>71</v>
      </c>
      <c r="P735" t="str">
        <f t="shared" si="111"/>
        <v>Size Issue</v>
      </c>
      <c r="Q735" s="4">
        <f t="shared" si="112"/>
        <v>4017.1141799999996</v>
      </c>
      <c r="R735">
        <f t="shared" si="113"/>
        <v>2025</v>
      </c>
      <c r="S735" s="4" t="str">
        <f t="shared" si="114"/>
        <v>August</v>
      </c>
      <c r="T735" s="17">
        <f t="shared" si="115"/>
        <v>17.39874</v>
      </c>
      <c r="U735" s="17">
        <f t="shared" si="116"/>
        <v>93.42125999999999</v>
      </c>
      <c r="V735" s="16">
        <f t="shared" si="117"/>
        <v>1</v>
      </c>
      <c r="W735" s="16" t="str">
        <f t="shared" si="118"/>
        <v>XS</v>
      </c>
      <c r="X735" s="16" t="str" cm="1">
        <f t="array" ref="X735">_xlfn.IFS(K735 &lt; 10, "Need to Restock", K735 &lt; 20, "Low Stock", K735 &lt; 30, "Stock OK", K735 &gt;= 30, "High Stock")</f>
        <v>High Stock</v>
      </c>
      <c r="Y735" s="16" t="str" cm="1">
        <f t="array" ref="Y735">_xlfn.IFS(K735 &lt;= 15, "Fast Moving", K735 &lt;= 35, "Moderate Moving", K735 &gt; 35, "Slow Moving")</f>
        <v>Slow Moving</v>
      </c>
      <c r="Z735" s="16" t="str" cm="1">
        <f t="array" ref="Z735">_xlfn.IFS(M735=5, "Highly Satisfied", M735&gt;=4, "Very Satisfied", M735&gt;=3, "Satisfied", M735&gt;=2, "Neutral", M735&lt;2, "Dissatisfied")</f>
        <v>Satisfied</v>
      </c>
      <c r="AA735" s="16" t="str">
        <f t="shared" si="119"/>
        <v>High Value</v>
      </c>
      <c r="AB735" s="16" t="str" cm="1">
        <f t="array" ref="AB735">_xlfn.IFS(OR(C735="Zara", C735="Mango"), "Luxury Brand", OR(C735="Gap", C735="Forever21"), "Budget Brand", TRUE, "Mid-Market")</f>
        <v>Mid-Market</v>
      </c>
    </row>
    <row r="736" spans="1:28" x14ac:dyDescent="0.35">
      <c r="A736" t="s">
        <v>787</v>
      </c>
      <c r="B736" t="s">
        <v>25</v>
      </c>
      <c r="C736" t="s">
        <v>73</v>
      </c>
      <c r="D736" t="s">
        <v>32</v>
      </c>
      <c r="E736" t="s">
        <v>2229</v>
      </c>
      <c r="F736" t="s">
        <v>62</v>
      </c>
      <c r="G736" s="4">
        <v>47.47</v>
      </c>
      <c r="H736">
        <v>0</v>
      </c>
      <c r="I736" s="3">
        <v>47.47</v>
      </c>
      <c r="J736" s="1">
        <v>45875</v>
      </c>
      <c r="K736">
        <v>42</v>
      </c>
      <c r="L736">
        <v>4.7</v>
      </c>
      <c r="M736">
        <f t="shared" si="110"/>
        <v>4.7</v>
      </c>
      <c r="N736" t="b">
        <v>0</v>
      </c>
      <c r="O736" t="s">
        <v>2229</v>
      </c>
      <c r="P736" t="str">
        <f t="shared" si="111"/>
        <v>No Return</v>
      </c>
      <c r="Q736" s="4">
        <f t="shared" si="112"/>
        <v>1993.74</v>
      </c>
      <c r="R736">
        <f t="shared" si="113"/>
        <v>2025</v>
      </c>
      <c r="S736" s="4" t="str">
        <f t="shared" si="114"/>
        <v>August</v>
      </c>
      <c r="T736" s="17">
        <f t="shared" si="115"/>
        <v>0</v>
      </c>
      <c r="U736" s="17">
        <f t="shared" si="116"/>
        <v>47.47</v>
      </c>
      <c r="V736" s="16">
        <f t="shared" si="117"/>
        <v>0</v>
      </c>
      <c r="W736" s="16" t="str">
        <f t="shared" si="118"/>
        <v>No Size</v>
      </c>
      <c r="X736" s="16" t="str" cm="1">
        <f t="array" ref="X736">_xlfn.IFS(K736 &lt; 10, "Need to Restock", K736 &lt; 20, "Low Stock", K736 &lt; 30, "Stock OK", K736 &gt;= 30, "High Stock")</f>
        <v>High Stock</v>
      </c>
      <c r="Y736" s="16" t="str" cm="1">
        <f t="array" ref="Y736">_xlfn.IFS(K736 &lt;= 15, "Fast Moving", K736 &lt;= 35, "Moderate Moving", K736 &gt; 35, "Slow Moving")</f>
        <v>Slow Moving</v>
      </c>
      <c r="Z736" s="16" t="str" cm="1">
        <f t="array" ref="Z736">_xlfn.IFS(M736=5, "Highly Satisfied", M736&gt;=4, "Very Satisfied", M736&gt;=3, "Satisfied", M736&gt;=2, "Neutral", M736&lt;2, "Dissatisfied")</f>
        <v>Very Satisfied</v>
      </c>
      <c r="AA736" s="16" t="str">
        <f t="shared" si="119"/>
        <v>Cheap Value</v>
      </c>
      <c r="AB736" s="16" t="str" cm="1">
        <f t="array" ref="AB736">_xlfn.IFS(OR(C736="Zara", C736="Mango"), "Luxury Brand", OR(C736="Gap", C736="Forever21"), "Budget Brand", TRUE, "Mid-Market")</f>
        <v>Budget Brand</v>
      </c>
    </row>
    <row r="737" spans="1:28" x14ac:dyDescent="0.35">
      <c r="A737" t="s">
        <v>788</v>
      </c>
      <c r="B737" t="s">
        <v>25</v>
      </c>
      <c r="C737" t="s">
        <v>59</v>
      </c>
      <c r="D737" t="s">
        <v>15</v>
      </c>
      <c r="E737" t="s">
        <v>2229</v>
      </c>
      <c r="F737" t="s">
        <v>17</v>
      </c>
      <c r="G737" s="4">
        <v>79.94</v>
      </c>
      <c r="H737">
        <v>0</v>
      </c>
      <c r="I737" s="3">
        <v>79.94</v>
      </c>
      <c r="J737" s="1">
        <v>45869</v>
      </c>
      <c r="K737">
        <v>26</v>
      </c>
      <c r="L737">
        <v>3.8</v>
      </c>
      <c r="M737">
        <f t="shared" si="110"/>
        <v>3.8</v>
      </c>
      <c r="N737" t="b">
        <v>0</v>
      </c>
      <c r="O737" t="s">
        <v>2229</v>
      </c>
      <c r="P737" t="str">
        <f t="shared" si="111"/>
        <v>No Return</v>
      </c>
      <c r="Q737" s="4">
        <f t="shared" si="112"/>
        <v>2078.44</v>
      </c>
      <c r="R737">
        <f t="shared" si="113"/>
        <v>2025</v>
      </c>
      <c r="S737" s="4" t="str">
        <f t="shared" si="114"/>
        <v>July</v>
      </c>
      <c r="T737" s="17">
        <f t="shared" si="115"/>
        <v>0</v>
      </c>
      <c r="U737" s="17">
        <f t="shared" si="116"/>
        <v>79.94</v>
      </c>
      <c r="V737" s="16">
        <f t="shared" si="117"/>
        <v>0</v>
      </c>
      <c r="W737" s="16" t="str">
        <f t="shared" si="118"/>
        <v>No Size</v>
      </c>
      <c r="X737" s="16" t="str" cm="1">
        <f t="array" ref="X737">_xlfn.IFS(K737 &lt; 10, "Need to Restock", K737 &lt; 20, "Low Stock", K737 &lt; 30, "Stock OK", K737 &gt;= 30, "High Stock")</f>
        <v>Stock OK</v>
      </c>
      <c r="Y737" s="16" t="str" cm="1">
        <f t="array" ref="Y737">_xlfn.IFS(K737 &lt;= 15, "Fast Moving", K737 &lt;= 35, "Moderate Moving", K737 &gt; 35, "Slow Moving")</f>
        <v>Moderate Moving</v>
      </c>
      <c r="Z737" s="16" t="str" cm="1">
        <f t="array" ref="Z737">_xlfn.IFS(M737=5, "Highly Satisfied", M737&gt;=4, "Very Satisfied", M737&gt;=3, "Satisfied", M737&gt;=2, "Neutral", M737&lt;2, "Dissatisfied")</f>
        <v>Satisfied</v>
      </c>
      <c r="AA737" s="16" t="str">
        <f t="shared" si="119"/>
        <v>High Value</v>
      </c>
      <c r="AB737" s="16" t="str" cm="1">
        <f t="array" ref="AB737">_xlfn.IFS(OR(C737="Zara", C737="Mango"), "Luxury Brand", OR(C737="Gap", C737="Forever21"), "Budget Brand", TRUE, "Mid-Market")</f>
        <v>Budget Brand</v>
      </c>
    </row>
    <row r="738" spans="1:28" x14ac:dyDescent="0.35">
      <c r="A738" t="s">
        <v>789</v>
      </c>
      <c r="B738" t="s">
        <v>36</v>
      </c>
      <c r="C738" t="s">
        <v>30</v>
      </c>
      <c r="D738" t="s">
        <v>32</v>
      </c>
      <c r="E738" t="s">
        <v>47</v>
      </c>
      <c r="F738" t="s">
        <v>62</v>
      </c>
      <c r="G738" s="4">
        <v>74.67</v>
      </c>
      <c r="H738">
        <v>0</v>
      </c>
      <c r="I738" s="3">
        <v>74.67</v>
      </c>
      <c r="J738" s="1">
        <v>45875</v>
      </c>
      <c r="K738">
        <v>15</v>
      </c>
      <c r="L738">
        <v>4.5999999999999996</v>
      </c>
      <c r="M738">
        <f t="shared" si="110"/>
        <v>4.5999999999999996</v>
      </c>
      <c r="N738" t="b">
        <v>0</v>
      </c>
      <c r="O738" t="s">
        <v>2229</v>
      </c>
      <c r="P738" t="str">
        <f t="shared" si="111"/>
        <v>No Return</v>
      </c>
      <c r="Q738" s="4">
        <f t="shared" si="112"/>
        <v>1120.05</v>
      </c>
      <c r="R738">
        <f t="shared" si="113"/>
        <v>2025</v>
      </c>
      <c r="S738" s="4" t="str">
        <f t="shared" si="114"/>
        <v>August</v>
      </c>
      <c r="T738" s="17">
        <f t="shared" si="115"/>
        <v>0</v>
      </c>
      <c r="U738" s="17">
        <f t="shared" si="116"/>
        <v>74.67</v>
      </c>
      <c r="V738" s="16">
        <f t="shared" si="117"/>
        <v>0</v>
      </c>
      <c r="W738" s="16" t="str">
        <f t="shared" si="118"/>
        <v>XXL</v>
      </c>
      <c r="X738" s="16" t="str" cm="1">
        <f t="array" ref="X738">_xlfn.IFS(K738 &lt; 10, "Need to Restock", K738 &lt; 20, "Low Stock", K738 &lt; 30, "Stock OK", K738 &gt;= 30, "High Stock")</f>
        <v>Low Stock</v>
      </c>
      <c r="Y738" s="16" t="str" cm="1">
        <f t="array" ref="Y738">_xlfn.IFS(K738 &lt;= 15, "Fast Moving", K738 &lt;= 35, "Moderate Moving", K738 &gt; 35, "Slow Moving")</f>
        <v>Fast Moving</v>
      </c>
      <c r="Z738" s="16" t="str" cm="1">
        <f t="array" ref="Z738">_xlfn.IFS(M738=5, "Highly Satisfied", M738&gt;=4, "Very Satisfied", M738&gt;=3, "Satisfied", M738&gt;=2, "Neutral", M738&lt;2, "Dissatisfied")</f>
        <v>Very Satisfied</v>
      </c>
      <c r="AA738" s="16" t="str">
        <f t="shared" si="119"/>
        <v>Cheap Value</v>
      </c>
      <c r="AB738" s="16" t="str" cm="1">
        <f t="array" ref="AB738">_xlfn.IFS(OR(C738="Zara", C738="Mango"), "Luxury Brand", OR(C738="Gap", C738="Forever21"), "Budget Brand", TRUE, "Mid-Market")</f>
        <v>Mid-Market</v>
      </c>
    </row>
    <row r="739" spans="1:28" x14ac:dyDescent="0.35">
      <c r="A739" t="s">
        <v>790</v>
      </c>
      <c r="B739" t="s">
        <v>40</v>
      </c>
      <c r="C739" t="s">
        <v>73</v>
      </c>
      <c r="D739" t="s">
        <v>32</v>
      </c>
      <c r="E739" t="s">
        <v>47</v>
      </c>
      <c r="F739" t="s">
        <v>68</v>
      </c>
      <c r="G739" s="4">
        <v>63.79</v>
      </c>
      <c r="H739">
        <v>35.5</v>
      </c>
      <c r="I739" s="3">
        <v>41.14</v>
      </c>
      <c r="J739" s="1">
        <v>45875</v>
      </c>
      <c r="K739">
        <v>15</v>
      </c>
      <c r="L739">
        <v>3.1</v>
      </c>
      <c r="M739">
        <f t="shared" si="110"/>
        <v>3.1</v>
      </c>
      <c r="N739" t="b">
        <v>1</v>
      </c>
      <c r="O739" t="s">
        <v>81</v>
      </c>
      <c r="P739" t="str">
        <f t="shared" si="111"/>
        <v>Quality Issue</v>
      </c>
      <c r="Q739" s="4">
        <f t="shared" si="112"/>
        <v>617.16825000000006</v>
      </c>
      <c r="R739">
        <f t="shared" si="113"/>
        <v>2025</v>
      </c>
      <c r="S739" s="4" t="str">
        <f t="shared" si="114"/>
        <v>August</v>
      </c>
      <c r="T739" s="17">
        <f t="shared" si="115"/>
        <v>22.64545</v>
      </c>
      <c r="U739" s="17">
        <f t="shared" si="116"/>
        <v>41.144550000000002</v>
      </c>
      <c r="V739" s="16">
        <f t="shared" si="117"/>
        <v>1</v>
      </c>
      <c r="W739" s="16" t="str">
        <f t="shared" si="118"/>
        <v>XXL</v>
      </c>
      <c r="X739" s="16" t="str" cm="1">
        <f t="array" ref="X739">_xlfn.IFS(K739 &lt; 10, "Need to Restock", K739 &lt; 20, "Low Stock", K739 &lt; 30, "Stock OK", K739 &gt;= 30, "High Stock")</f>
        <v>Low Stock</v>
      </c>
      <c r="Y739" s="16" t="str" cm="1">
        <f t="array" ref="Y739">_xlfn.IFS(K739 &lt;= 15, "Fast Moving", K739 &lt;= 35, "Moderate Moving", K739 &gt; 35, "Slow Moving")</f>
        <v>Fast Moving</v>
      </c>
      <c r="Z739" s="16" t="str" cm="1">
        <f t="array" ref="Z739">_xlfn.IFS(M739=5, "Highly Satisfied", M739&gt;=4, "Very Satisfied", M739&gt;=3, "Satisfied", M739&gt;=2, "Neutral", M739&lt;2, "Dissatisfied")</f>
        <v>Satisfied</v>
      </c>
      <c r="AA739" s="16" t="str">
        <f t="shared" si="119"/>
        <v>Cheap Value</v>
      </c>
      <c r="AB739" s="16" t="str" cm="1">
        <f t="array" ref="AB739">_xlfn.IFS(OR(C739="Zara", C739="Mango"), "Luxury Brand", OR(C739="Gap", C739="Forever21"), "Budget Brand", TRUE, "Mid-Market")</f>
        <v>Budget Brand</v>
      </c>
    </row>
    <row r="740" spans="1:28" x14ac:dyDescent="0.35">
      <c r="A740" t="s">
        <v>791</v>
      </c>
      <c r="B740" t="s">
        <v>36</v>
      </c>
      <c r="C740" t="s">
        <v>51</v>
      </c>
      <c r="D740" t="s">
        <v>32</v>
      </c>
      <c r="E740" t="s">
        <v>47</v>
      </c>
      <c r="F740" t="s">
        <v>68</v>
      </c>
      <c r="G740" s="4">
        <v>49.6</v>
      </c>
      <c r="H740">
        <v>0</v>
      </c>
      <c r="I740" s="3">
        <v>49.6</v>
      </c>
      <c r="J740" s="1">
        <v>45875</v>
      </c>
      <c r="K740">
        <v>32</v>
      </c>
      <c r="L740">
        <v>4.7</v>
      </c>
      <c r="M740">
        <f t="shared" si="110"/>
        <v>4.7</v>
      </c>
      <c r="N740" t="b">
        <v>0</v>
      </c>
      <c r="O740" t="s">
        <v>2229</v>
      </c>
      <c r="P740" t="str">
        <f t="shared" si="111"/>
        <v>No Return</v>
      </c>
      <c r="Q740" s="4">
        <f t="shared" si="112"/>
        <v>1587.2</v>
      </c>
      <c r="R740">
        <f t="shared" si="113"/>
        <v>2025</v>
      </c>
      <c r="S740" s="4" t="str">
        <f t="shared" si="114"/>
        <v>August</v>
      </c>
      <c r="T740" s="17">
        <f t="shared" si="115"/>
        <v>0</v>
      </c>
      <c r="U740" s="17">
        <f t="shared" si="116"/>
        <v>49.6</v>
      </c>
      <c r="V740" s="16">
        <f t="shared" si="117"/>
        <v>0</v>
      </c>
      <c r="W740" s="16" t="str">
        <f t="shared" si="118"/>
        <v>XXL</v>
      </c>
      <c r="X740" s="16" t="str" cm="1">
        <f t="array" ref="X740">_xlfn.IFS(K740 &lt; 10, "Need to Restock", K740 &lt; 20, "Low Stock", K740 &lt; 30, "Stock OK", K740 &gt;= 30, "High Stock")</f>
        <v>High Stock</v>
      </c>
      <c r="Y740" s="16" t="str" cm="1">
        <f t="array" ref="Y740">_xlfn.IFS(K740 &lt;= 15, "Fast Moving", K740 &lt;= 35, "Moderate Moving", K740 &gt; 35, "Slow Moving")</f>
        <v>Moderate Moving</v>
      </c>
      <c r="Z740" s="16" t="str" cm="1">
        <f t="array" ref="Z740">_xlfn.IFS(M740=5, "Highly Satisfied", M740&gt;=4, "Very Satisfied", M740&gt;=3, "Satisfied", M740&gt;=2, "Neutral", M740&lt;2, "Dissatisfied")</f>
        <v>Very Satisfied</v>
      </c>
      <c r="AA740" s="16" t="str">
        <f t="shared" si="119"/>
        <v>Cheap Value</v>
      </c>
      <c r="AB740" s="16" t="str" cm="1">
        <f t="array" ref="AB740">_xlfn.IFS(OR(C740="Zara", C740="Mango"), "Luxury Brand", OR(C740="Gap", C740="Forever21"), "Budget Brand", TRUE, "Mid-Market")</f>
        <v>Mid-Market</v>
      </c>
    </row>
    <row r="741" spans="1:28" x14ac:dyDescent="0.35">
      <c r="A741" t="s">
        <v>792</v>
      </c>
      <c r="B741" t="s">
        <v>19</v>
      </c>
      <c r="C741" t="s">
        <v>14</v>
      </c>
      <c r="D741" t="s">
        <v>15</v>
      </c>
      <c r="E741" t="s">
        <v>16</v>
      </c>
      <c r="F741" t="s">
        <v>17</v>
      </c>
      <c r="G741" s="4">
        <v>57.91</v>
      </c>
      <c r="H741">
        <v>0</v>
      </c>
      <c r="I741" s="3">
        <v>57.91</v>
      </c>
      <c r="J741" s="1">
        <v>45729</v>
      </c>
      <c r="K741">
        <v>33</v>
      </c>
      <c r="L741">
        <v>3.9</v>
      </c>
      <c r="M741">
        <f t="shared" si="110"/>
        <v>3.9</v>
      </c>
      <c r="N741" t="b">
        <v>0</v>
      </c>
      <c r="O741" t="s">
        <v>2229</v>
      </c>
      <c r="P741" t="str">
        <f t="shared" si="111"/>
        <v>No Return</v>
      </c>
      <c r="Q741" s="4">
        <f t="shared" si="112"/>
        <v>1911.03</v>
      </c>
      <c r="R741">
        <f t="shared" si="113"/>
        <v>2025</v>
      </c>
      <c r="S741" s="4" t="str">
        <f t="shared" si="114"/>
        <v>March</v>
      </c>
      <c r="T741" s="17">
        <f t="shared" si="115"/>
        <v>0</v>
      </c>
      <c r="U741" s="17">
        <f t="shared" si="116"/>
        <v>57.91</v>
      </c>
      <c r="V741" s="16">
        <f t="shared" si="117"/>
        <v>0</v>
      </c>
      <c r="W741" s="16" t="str">
        <f t="shared" si="118"/>
        <v>XL</v>
      </c>
      <c r="X741" s="16" t="str" cm="1">
        <f t="array" ref="X741">_xlfn.IFS(K741 &lt; 10, "Need to Restock", K741 &lt; 20, "Low Stock", K741 &lt; 30, "Stock OK", K741 &gt;= 30, "High Stock")</f>
        <v>High Stock</v>
      </c>
      <c r="Y741" s="16" t="str" cm="1">
        <f t="array" ref="Y741">_xlfn.IFS(K741 &lt;= 15, "Fast Moving", K741 &lt;= 35, "Moderate Moving", K741 &gt; 35, "Slow Moving")</f>
        <v>Moderate Moving</v>
      </c>
      <c r="Z741" s="16" t="str" cm="1">
        <f t="array" ref="Z741">_xlfn.IFS(M741=5, "Highly Satisfied", M741&gt;=4, "Very Satisfied", M741&gt;=3, "Satisfied", M741&gt;=2, "Neutral", M741&lt;2, "Dissatisfied")</f>
        <v>Satisfied</v>
      </c>
      <c r="AA741" s="16" t="str">
        <f t="shared" si="119"/>
        <v>Cheap Value</v>
      </c>
      <c r="AB741" s="16" t="str" cm="1">
        <f t="array" ref="AB741">_xlfn.IFS(OR(C741="Zara", C741="Mango"), "Luxury Brand", OR(C741="Gap", C741="Forever21"), "Budget Brand", TRUE, "Mid-Market")</f>
        <v>Luxury Brand</v>
      </c>
    </row>
    <row r="742" spans="1:28" x14ac:dyDescent="0.35">
      <c r="A742" t="s">
        <v>793</v>
      </c>
      <c r="B742" t="s">
        <v>40</v>
      </c>
      <c r="C742" t="s">
        <v>20</v>
      </c>
      <c r="D742" t="s">
        <v>60</v>
      </c>
      <c r="E742" t="s">
        <v>16</v>
      </c>
      <c r="F742" t="s">
        <v>23</v>
      </c>
      <c r="G742" s="4">
        <v>135.99</v>
      </c>
      <c r="H742">
        <v>0</v>
      </c>
      <c r="I742" s="3">
        <v>135.99</v>
      </c>
      <c r="J742" s="1">
        <v>45875</v>
      </c>
      <c r="K742">
        <v>34</v>
      </c>
      <c r="L742">
        <v>3</v>
      </c>
      <c r="M742">
        <f t="shared" si="110"/>
        <v>3</v>
      </c>
      <c r="N742" t="b">
        <v>0</v>
      </c>
      <c r="O742" t="s">
        <v>2229</v>
      </c>
      <c r="P742" t="str">
        <f t="shared" si="111"/>
        <v>No Return</v>
      </c>
      <c r="Q742" s="4">
        <f t="shared" si="112"/>
        <v>4623.66</v>
      </c>
      <c r="R742">
        <f t="shared" si="113"/>
        <v>2025</v>
      </c>
      <c r="S742" s="4" t="str">
        <f t="shared" si="114"/>
        <v>August</v>
      </c>
      <c r="T742" s="17">
        <f t="shared" si="115"/>
        <v>0</v>
      </c>
      <c r="U742" s="17">
        <f t="shared" si="116"/>
        <v>135.99</v>
      </c>
      <c r="V742" s="16">
        <f t="shared" si="117"/>
        <v>0</v>
      </c>
      <c r="W742" s="16" t="str">
        <f t="shared" si="118"/>
        <v>XL</v>
      </c>
      <c r="X742" s="16" t="str" cm="1">
        <f t="array" ref="X742">_xlfn.IFS(K742 &lt; 10, "Need to Restock", K742 &lt; 20, "Low Stock", K742 &lt; 30, "Stock OK", K742 &gt;= 30, "High Stock")</f>
        <v>High Stock</v>
      </c>
      <c r="Y742" s="16" t="str" cm="1">
        <f t="array" ref="Y742">_xlfn.IFS(K742 &lt;= 15, "Fast Moving", K742 &lt;= 35, "Moderate Moving", K742 &gt; 35, "Slow Moving")</f>
        <v>Moderate Moving</v>
      </c>
      <c r="Z742" s="16" t="str" cm="1">
        <f t="array" ref="Z742">_xlfn.IFS(M742=5, "Highly Satisfied", M742&gt;=4, "Very Satisfied", M742&gt;=3, "Satisfied", M742&gt;=2, "Neutral", M742&lt;2, "Dissatisfied")</f>
        <v>Satisfied</v>
      </c>
      <c r="AA742" s="16" t="str">
        <f t="shared" si="119"/>
        <v>High Value</v>
      </c>
      <c r="AB742" s="16" t="str" cm="1">
        <f t="array" ref="AB742">_xlfn.IFS(OR(C742="Zara", C742="Mango"), "Luxury Brand", OR(C742="Gap", C742="Forever21"), "Budget Brand", TRUE, "Mid-Market")</f>
        <v>Mid-Market</v>
      </c>
    </row>
    <row r="743" spans="1:28" x14ac:dyDescent="0.35">
      <c r="A743" t="s">
        <v>794</v>
      </c>
      <c r="B743" t="s">
        <v>40</v>
      </c>
      <c r="C743" t="s">
        <v>41</v>
      </c>
      <c r="D743" t="s">
        <v>21</v>
      </c>
      <c r="E743" t="s">
        <v>37</v>
      </c>
      <c r="F743" t="s">
        <v>64</v>
      </c>
      <c r="G743" s="4">
        <v>53.49</v>
      </c>
      <c r="H743">
        <v>21.8</v>
      </c>
      <c r="I743" s="3">
        <v>41.83</v>
      </c>
      <c r="J743" s="1">
        <v>45875</v>
      </c>
      <c r="K743">
        <v>41</v>
      </c>
      <c r="L743">
        <v>2.1</v>
      </c>
      <c r="M743">
        <f t="shared" si="110"/>
        <v>2.1</v>
      </c>
      <c r="N743" t="b">
        <v>0</v>
      </c>
      <c r="O743" t="s">
        <v>2229</v>
      </c>
      <c r="P743" t="str">
        <f t="shared" si="111"/>
        <v>No Return</v>
      </c>
      <c r="Q743" s="4">
        <f t="shared" si="112"/>
        <v>1714.99638</v>
      </c>
      <c r="R743">
        <f t="shared" si="113"/>
        <v>2025</v>
      </c>
      <c r="S743" s="4" t="str">
        <f t="shared" si="114"/>
        <v>August</v>
      </c>
      <c r="T743" s="17">
        <f t="shared" si="115"/>
        <v>11.660820000000001</v>
      </c>
      <c r="U743" s="17">
        <f t="shared" si="116"/>
        <v>41.829180000000001</v>
      </c>
      <c r="V743" s="16">
        <f t="shared" si="117"/>
        <v>0</v>
      </c>
      <c r="W743" s="16" t="str">
        <f t="shared" si="118"/>
        <v>S</v>
      </c>
      <c r="X743" s="16" t="str" cm="1">
        <f t="array" ref="X743">_xlfn.IFS(K743 &lt; 10, "Need to Restock", K743 &lt; 20, "Low Stock", K743 &lt; 30, "Stock OK", K743 &gt;= 30, "High Stock")</f>
        <v>High Stock</v>
      </c>
      <c r="Y743" s="16" t="str" cm="1">
        <f t="array" ref="Y743">_xlfn.IFS(K743 &lt;= 15, "Fast Moving", K743 &lt;= 35, "Moderate Moving", K743 &gt; 35, "Slow Moving")</f>
        <v>Slow Moving</v>
      </c>
      <c r="Z743" s="16" t="str" cm="1">
        <f t="array" ref="Z743">_xlfn.IFS(M743=5, "Highly Satisfied", M743&gt;=4, "Very Satisfied", M743&gt;=3, "Satisfied", M743&gt;=2, "Neutral", M743&lt;2, "Dissatisfied")</f>
        <v>Neutral</v>
      </c>
      <c r="AA743" s="16" t="str">
        <f t="shared" si="119"/>
        <v>Cheap Value</v>
      </c>
      <c r="AB743" s="16" t="str" cm="1">
        <f t="array" ref="AB743">_xlfn.IFS(OR(C743="Zara", C743="Mango"), "Luxury Brand", OR(C743="Gap", C743="Forever21"), "Budget Brand", TRUE, "Mid-Market")</f>
        <v>Luxury Brand</v>
      </c>
    </row>
    <row r="744" spans="1:28" x14ac:dyDescent="0.35">
      <c r="A744" t="s">
        <v>795</v>
      </c>
      <c r="B744" t="s">
        <v>19</v>
      </c>
      <c r="C744" t="s">
        <v>73</v>
      </c>
      <c r="D744" t="s">
        <v>60</v>
      </c>
      <c r="E744" t="s">
        <v>37</v>
      </c>
      <c r="F744" t="s">
        <v>23</v>
      </c>
      <c r="G744" s="4">
        <v>113.29</v>
      </c>
      <c r="H744">
        <v>34</v>
      </c>
      <c r="I744" s="3">
        <v>74.77</v>
      </c>
      <c r="J744" s="1">
        <v>45875</v>
      </c>
      <c r="K744">
        <v>10</v>
      </c>
      <c r="L744" t="s">
        <v>2229</v>
      </c>
      <c r="M744">
        <f t="shared" si="110"/>
        <v>3</v>
      </c>
      <c r="N744" t="b">
        <v>0</v>
      </c>
      <c r="O744" t="s">
        <v>2229</v>
      </c>
      <c r="P744" t="str">
        <f t="shared" si="111"/>
        <v>No Return</v>
      </c>
      <c r="Q744" s="4">
        <f t="shared" si="112"/>
        <v>747.71399999999994</v>
      </c>
      <c r="R744">
        <f t="shared" si="113"/>
        <v>2025</v>
      </c>
      <c r="S744" s="4" t="str">
        <f t="shared" si="114"/>
        <v>August</v>
      </c>
      <c r="T744" s="17">
        <f t="shared" si="115"/>
        <v>38.518600000000006</v>
      </c>
      <c r="U744" s="17">
        <f t="shared" si="116"/>
        <v>74.7714</v>
      </c>
      <c r="V744" s="16">
        <f t="shared" si="117"/>
        <v>0</v>
      </c>
      <c r="W744" s="16" t="str">
        <f t="shared" si="118"/>
        <v>S</v>
      </c>
      <c r="X744" s="16" t="str" cm="1">
        <f t="array" ref="X744">_xlfn.IFS(K744 &lt; 10, "Need to Restock", K744 &lt; 20, "Low Stock", K744 &lt; 30, "Stock OK", K744 &gt;= 30, "High Stock")</f>
        <v>Low Stock</v>
      </c>
      <c r="Y744" s="16" t="str" cm="1">
        <f t="array" ref="Y744">_xlfn.IFS(K744 &lt;= 15, "Fast Moving", K744 &lt;= 35, "Moderate Moving", K744 &gt; 35, "Slow Moving")</f>
        <v>Fast Moving</v>
      </c>
      <c r="Z744" s="16" t="str" cm="1">
        <f t="array" ref="Z744">_xlfn.IFS(M744=5, "Highly Satisfied", M744&gt;=4, "Very Satisfied", M744&gt;=3, "Satisfied", M744&gt;=2, "Neutral", M744&lt;2, "Dissatisfied")</f>
        <v>Satisfied</v>
      </c>
      <c r="AA744" s="16" t="str">
        <f t="shared" si="119"/>
        <v>Cheap Value</v>
      </c>
      <c r="AB744" s="16" t="str" cm="1">
        <f t="array" ref="AB744">_xlfn.IFS(OR(C744="Zara", C744="Mango"), "Luxury Brand", OR(C744="Gap", C744="Forever21"), "Budget Brand", TRUE, "Mid-Market")</f>
        <v>Budget Brand</v>
      </c>
    </row>
    <row r="745" spans="1:28" x14ac:dyDescent="0.35">
      <c r="A745" t="s">
        <v>796</v>
      </c>
      <c r="B745" t="s">
        <v>19</v>
      </c>
      <c r="C745" t="s">
        <v>46</v>
      </c>
      <c r="D745" t="s">
        <v>21</v>
      </c>
      <c r="E745" t="s">
        <v>22</v>
      </c>
      <c r="F745" t="s">
        <v>33</v>
      </c>
      <c r="G745" s="4">
        <v>110.87</v>
      </c>
      <c r="H745">
        <v>6</v>
      </c>
      <c r="I745" s="3">
        <v>104.22</v>
      </c>
      <c r="J745" s="1">
        <v>45875</v>
      </c>
      <c r="K745">
        <v>15</v>
      </c>
      <c r="L745" t="s">
        <v>2229</v>
      </c>
      <c r="M745">
        <f t="shared" si="110"/>
        <v>3</v>
      </c>
      <c r="N745" t="b">
        <v>0</v>
      </c>
      <c r="O745" t="s">
        <v>2229</v>
      </c>
      <c r="P745" t="str">
        <f t="shared" si="111"/>
        <v>No Return</v>
      </c>
      <c r="Q745" s="4">
        <f t="shared" si="112"/>
        <v>1563.2670000000001</v>
      </c>
      <c r="R745">
        <f t="shared" si="113"/>
        <v>2025</v>
      </c>
      <c r="S745" s="4" t="str">
        <f t="shared" si="114"/>
        <v>August</v>
      </c>
      <c r="T745" s="17">
        <f t="shared" si="115"/>
        <v>6.6521999999999997</v>
      </c>
      <c r="U745" s="17">
        <f t="shared" si="116"/>
        <v>104.2178</v>
      </c>
      <c r="V745" s="16">
        <f t="shared" si="117"/>
        <v>0</v>
      </c>
      <c r="W745" s="16" t="str">
        <f t="shared" si="118"/>
        <v>L</v>
      </c>
      <c r="X745" s="16" t="str" cm="1">
        <f t="array" ref="X745">_xlfn.IFS(K745 &lt; 10, "Need to Restock", K745 &lt; 20, "Low Stock", K745 &lt; 30, "Stock OK", K745 &gt;= 30, "High Stock")</f>
        <v>Low Stock</v>
      </c>
      <c r="Y745" s="16" t="str" cm="1">
        <f t="array" ref="Y745">_xlfn.IFS(K745 &lt;= 15, "Fast Moving", K745 &lt;= 35, "Moderate Moving", K745 &gt; 35, "Slow Moving")</f>
        <v>Fast Moving</v>
      </c>
      <c r="Z745" s="16" t="str" cm="1">
        <f t="array" ref="Z745">_xlfn.IFS(M745=5, "Highly Satisfied", M745&gt;=4, "Very Satisfied", M745&gt;=3, "Satisfied", M745&gt;=2, "Neutral", M745&lt;2, "Dissatisfied")</f>
        <v>Satisfied</v>
      </c>
      <c r="AA745" s="16" t="str">
        <f t="shared" si="119"/>
        <v>High Value</v>
      </c>
      <c r="AB745" s="16" t="str" cm="1">
        <f t="array" ref="AB745">_xlfn.IFS(OR(C745="Zara", C745="Mango"), "Luxury Brand", OR(C745="Gap", C745="Forever21"), "Budget Brand", TRUE, "Mid-Market")</f>
        <v>Mid-Market</v>
      </c>
    </row>
    <row r="746" spans="1:28" x14ac:dyDescent="0.35">
      <c r="A746" t="s">
        <v>797</v>
      </c>
      <c r="B746" t="s">
        <v>19</v>
      </c>
      <c r="C746" t="s">
        <v>51</v>
      </c>
      <c r="D746" t="s">
        <v>32</v>
      </c>
      <c r="E746" t="s">
        <v>2229</v>
      </c>
      <c r="F746" t="s">
        <v>62</v>
      </c>
      <c r="G746" s="4">
        <v>94.3</v>
      </c>
      <c r="H746">
        <v>0</v>
      </c>
      <c r="I746" s="3">
        <v>94.3</v>
      </c>
      <c r="J746" s="1">
        <v>45875</v>
      </c>
      <c r="K746">
        <v>16</v>
      </c>
      <c r="L746" t="s">
        <v>2229</v>
      </c>
      <c r="M746">
        <f t="shared" si="110"/>
        <v>3</v>
      </c>
      <c r="N746" t="b">
        <v>0</v>
      </c>
      <c r="O746" t="s">
        <v>2229</v>
      </c>
      <c r="P746" t="str">
        <f t="shared" si="111"/>
        <v>No Return</v>
      </c>
      <c r="Q746" s="4">
        <f t="shared" si="112"/>
        <v>1508.8</v>
      </c>
      <c r="R746">
        <f t="shared" si="113"/>
        <v>2025</v>
      </c>
      <c r="S746" s="4" t="str">
        <f t="shared" si="114"/>
        <v>August</v>
      </c>
      <c r="T746" s="17">
        <f t="shared" si="115"/>
        <v>0</v>
      </c>
      <c r="U746" s="17">
        <f t="shared" si="116"/>
        <v>94.3</v>
      </c>
      <c r="V746" s="16">
        <f t="shared" si="117"/>
        <v>0</v>
      </c>
      <c r="W746" s="16" t="str">
        <f t="shared" si="118"/>
        <v>No Size</v>
      </c>
      <c r="X746" s="16" t="str" cm="1">
        <f t="array" ref="X746">_xlfn.IFS(K746 &lt; 10, "Need to Restock", K746 &lt; 20, "Low Stock", K746 &lt; 30, "Stock OK", K746 &gt;= 30, "High Stock")</f>
        <v>Low Stock</v>
      </c>
      <c r="Y746" s="16" t="str" cm="1">
        <f t="array" ref="Y746">_xlfn.IFS(K746 &lt;= 15, "Fast Moving", K746 &lt;= 35, "Moderate Moving", K746 &gt; 35, "Slow Moving")</f>
        <v>Moderate Moving</v>
      </c>
      <c r="Z746" s="16" t="str" cm="1">
        <f t="array" ref="Z746">_xlfn.IFS(M746=5, "Highly Satisfied", M746&gt;=4, "Very Satisfied", M746&gt;=3, "Satisfied", M746&gt;=2, "Neutral", M746&lt;2, "Dissatisfied")</f>
        <v>Satisfied</v>
      </c>
      <c r="AA746" s="16" t="str">
        <f t="shared" si="119"/>
        <v>High Value</v>
      </c>
      <c r="AB746" s="16" t="str" cm="1">
        <f t="array" ref="AB746">_xlfn.IFS(OR(C746="Zara", C746="Mango"), "Luxury Brand", OR(C746="Gap", C746="Forever21"), "Budget Brand", TRUE, "Mid-Market")</f>
        <v>Mid-Market</v>
      </c>
    </row>
    <row r="747" spans="1:28" x14ac:dyDescent="0.35">
      <c r="A747" t="s">
        <v>798</v>
      </c>
      <c r="B747" t="s">
        <v>25</v>
      </c>
      <c r="C747" t="s">
        <v>73</v>
      </c>
      <c r="D747" t="s">
        <v>15</v>
      </c>
      <c r="E747" t="s">
        <v>2229</v>
      </c>
      <c r="F747" t="s">
        <v>17</v>
      </c>
      <c r="G747" s="4">
        <v>37.94</v>
      </c>
      <c r="H747">
        <v>0</v>
      </c>
      <c r="I747" s="3">
        <v>37.94</v>
      </c>
      <c r="J747" s="1">
        <v>45573</v>
      </c>
      <c r="K747">
        <v>9</v>
      </c>
      <c r="L747">
        <v>4.5999999999999996</v>
      </c>
      <c r="M747">
        <f t="shared" si="110"/>
        <v>4.5999999999999996</v>
      </c>
      <c r="N747" t="b">
        <v>0</v>
      </c>
      <c r="O747" t="s">
        <v>2229</v>
      </c>
      <c r="P747" t="str">
        <f t="shared" si="111"/>
        <v>No Return</v>
      </c>
      <c r="Q747" s="4">
        <f t="shared" si="112"/>
        <v>341.46</v>
      </c>
      <c r="R747">
        <f t="shared" si="113"/>
        <v>2024</v>
      </c>
      <c r="S747" s="4" t="str">
        <f t="shared" si="114"/>
        <v>October</v>
      </c>
      <c r="T747" s="17">
        <f t="shared" si="115"/>
        <v>0</v>
      </c>
      <c r="U747" s="17">
        <f t="shared" si="116"/>
        <v>37.94</v>
      </c>
      <c r="V747" s="16">
        <f t="shared" si="117"/>
        <v>0</v>
      </c>
      <c r="W747" s="16" t="str">
        <f t="shared" si="118"/>
        <v>No Size</v>
      </c>
      <c r="X747" s="16" t="str" cm="1">
        <f t="array" ref="X747">_xlfn.IFS(K747 &lt; 10, "Need to Restock", K747 &lt; 20, "Low Stock", K747 &lt; 30, "Stock OK", K747 &gt;= 30, "High Stock")</f>
        <v>Need to Restock</v>
      </c>
      <c r="Y747" s="16" t="str" cm="1">
        <f t="array" ref="Y747">_xlfn.IFS(K747 &lt;= 15, "Fast Moving", K747 &lt;= 35, "Moderate Moving", K747 &gt; 35, "Slow Moving")</f>
        <v>Fast Moving</v>
      </c>
      <c r="Z747" s="16" t="str" cm="1">
        <f t="array" ref="Z747">_xlfn.IFS(M747=5, "Highly Satisfied", M747&gt;=4, "Very Satisfied", M747&gt;=3, "Satisfied", M747&gt;=2, "Neutral", M747&lt;2, "Dissatisfied")</f>
        <v>Very Satisfied</v>
      </c>
      <c r="AA747" s="16" t="str">
        <f t="shared" si="119"/>
        <v>Cheap Value</v>
      </c>
      <c r="AB747" s="16" t="str" cm="1">
        <f t="array" ref="AB747">_xlfn.IFS(OR(C747="Zara", C747="Mango"), "Luxury Brand", OR(C747="Gap", C747="Forever21"), "Budget Brand", TRUE, "Mid-Market")</f>
        <v>Budget Brand</v>
      </c>
    </row>
    <row r="748" spans="1:28" x14ac:dyDescent="0.35">
      <c r="A748" t="s">
        <v>799</v>
      </c>
      <c r="B748" t="s">
        <v>13</v>
      </c>
      <c r="C748" t="s">
        <v>51</v>
      </c>
      <c r="D748" t="s">
        <v>21</v>
      </c>
      <c r="E748" t="s">
        <v>47</v>
      </c>
      <c r="F748" t="s">
        <v>38</v>
      </c>
      <c r="G748" s="4">
        <v>200.24</v>
      </c>
      <c r="H748">
        <v>23</v>
      </c>
      <c r="I748" s="3">
        <v>154.18</v>
      </c>
      <c r="J748" s="1">
        <v>45875</v>
      </c>
      <c r="K748">
        <v>38</v>
      </c>
      <c r="L748" t="s">
        <v>2229</v>
      </c>
      <c r="M748">
        <f t="shared" si="110"/>
        <v>3</v>
      </c>
      <c r="N748" t="b">
        <v>0</v>
      </c>
      <c r="O748" t="s">
        <v>2229</v>
      </c>
      <c r="P748" t="str">
        <f t="shared" si="111"/>
        <v>No Return</v>
      </c>
      <c r="Q748" s="4">
        <f t="shared" si="112"/>
        <v>5859.0224000000007</v>
      </c>
      <c r="R748">
        <f t="shared" si="113"/>
        <v>2025</v>
      </c>
      <c r="S748" s="4" t="str">
        <f t="shared" si="114"/>
        <v>August</v>
      </c>
      <c r="T748" s="17">
        <f t="shared" si="115"/>
        <v>46.055200000000006</v>
      </c>
      <c r="U748" s="17">
        <f t="shared" si="116"/>
        <v>154.18480000000002</v>
      </c>
      <c r="V748" s="16">
        <f t="shared" si="117"/>
        <v>0</v>
      </c>
      <c r="W748" s="16" t="str">
        <f t="shared" si="118"/>
        <v>XXL</v>
      </c>
      <c r="X748" s="16" t="str" cm="1">
        <f t="array" ref="X748">_xlfn.IFS(K748 &lt; 10, "Need to Restock", K748 &lt; 20, "Low Stock", K748 &lt; 30, "Stock OK", K748 &gt;= 30, "High Stock")</f>
        <v>High Stock</v>
      </c>
      <c r="Y748" s="16" t="str" cm="1">
        <f t="array" ref="Y748">_xlfn.IFS(K748 &lt;= 15, "Fast Moving", K748 &lt;= 35, "Moderate Moving", K748 &gt; 35, "Slow Moving")</f>
        <v>Slow Moving</v>
      </c>
      <c r="Z748" s="16" t="str" cm="1">
        <f t="array" ref="Z748">_xlfn.IFS(M748=5, "Highly Satisfied", M748&gt;=4, "Very Satisfied", M748&gt;=3, "Satisfied", M748&gt;=2, "Neutral", M748&lt;2, "Dissatisfied")</f>
        <v>Satisfied</v>
      </c>
      <c r="AA748" s="16" t="str">
        <f t="shared" si="119"/>
        <v>High Value</v>
      </c>
      <c r="AB748" s="16" t="str" cm="1">
        <f t="array" ref="AB748">_xlfn.IFS(OR(C748="Zara", C748="Mango"), "Luxury Brand", OR(C748="Gap", C748="Forever21"), "Budget Brand", TRUE, "Mid-Market")</f>
        <v>Mid-Market</v>
      </c>
    </row>
    <row r="749" spans="1:28" x14ac:dyDescent="0.35">
      <c r="A749" t="s">
        <v>800</v>
      </c>
      <c r="B749" t="s">
        <v>25</v>
      </c>
      <c r="C749" t="s">
        <v>73</v>
      </c>
      <c r="D749" t="s">
        <v>21</v>
      </c>
      <c r="E749" t="s">
        <v>2229</v>
      </c>
      <c r="F749" t="s">
        <v>64</v>
      </c>
      <c r="G749" s="4">
        <v>43.45</v>
      </c>
      <c r="H749">
        <v>0</v>
      </c>
      <c r="I749" s="3">
        <v>43.45</v>
      </c>
      <c r="J749" s="1">
        <v>45875</v>
      </c>
      <c r="K749">
        <v>50</v>
      </c>
      <c r="L749">
        <v>4</v>
      </c>
      <c r="M749">
        <f t="shared" si="110"/>
        <v>4</v>
      </c>
      <c r="N749" t="b">
        <v>0</v>
      </c>
      <c r="O749" t="s">
        <v>2229</v>
      </c>
      <c r="P749" t="str">
        <f t="shared" si="111"/>
        <v>No Return</v>
      </c>
      <c r="Q749" s="4">
        <f t="shared" si="112"/>
        <v>2172.5</v>
      </c>
      <c r="R749">
        <f t="shared" si="113"/>
        <v>2025</v>
      </c>
      <c r="S749" s="4" t="str">
        <f t="shared" si="114"/>
        <v>August</v>
      </c>
      <c r="T749" s="17">
        <f t="shared" si="115"/>
        <v>0</v>
      </c>
      <c r="U749" s="17">
        <f t="shared" si="116"/>
        <v>43.45</v>
      </c>
      <c r="V749" s="16">
        <f t="shared" si="117"/>
        <v>0</v>
      </c>
      <c r="W749" s="16" t="str">
        <f t="shared" si="118"/>
        <v>No Size</v>
      </c>
      <c r="X749" s="16" t="str" cm="1">
        <f t="array" ref="X749">_xlfn.IFS(K749 &lt; 10, "Need to Restock", K749 &lt; 20, "Low Stock", K749 &lt; 30, "Stock OK", K749 &gt;= 30, "High Stock")</f>
        <v>High Stock</v>
      </c>
      <c r="Y749" s="16" t="str" cm="1">
        <f t="array" ref="Y749">_xlfn.IFS(K749 &lt;= 15, "Fast Moving", K749 &lt;= 35, "Moderate Moving", K749 &gt; 35, "Slow Moving")</f>
        <v>Slow Moving</v>
      </c>
      <c r="Z749" s="16" t="str" cm="1">
        <f t="array" ref="Z749">_xlfn.IFS(M749=5, "Highly Satisfied", M749&gt;=4, "Very Satisfied", M749&gt;=3, "Satisfied", M749&gt;=2, "Neutral", M749&lt;2, "Dissatisfied")</f>
        <v>Very Satisfied</v>
      </c>
      <c r="AA749" s="16" t="str">
        <f t="shared" si="119"/>
        <v>Cheap Value</v>
      </c>
      <c r="AB749" s="16" t="str" cm="1">
        <f t="array" ref="AB749">_xlfn.IFS(OR(C749="Zara", C749="Mango"), "Luxury Brand", OR(C749="Gap", C749="Forever21"), "Budget Brand", TRUE, "Mid-Market")</f>
        <v>Budget Brand</v>
      </c>
    </row>
    <row r="750" spans="1:28" x14ac:dyDescent="0.35">
      <c r="A750" t="s">
        <v>801</v>
      </c>
      <c r="B750" t="s">
        <v>36</v>
      </c>
      <c r="C750" t="s">
        <v>73</v>
      </c>
      <c r="D750" t="s">
        <v>60</v>
      </c>
      <c r="E750" t="s">
        <v>22</v>
      </c>
      <c r="F750" t="s">
        <v>17</v>
      </c>
      <c r="G750" s="4">
        <v>76.92</v>
      </c>
      <c r="H750">
        <v>9.6</v>
      </c>
      <c r="I750" s="3">
        <v>69.540000000000006</v>
      </c>
      <c r="J750" s="1">
        <v>45875</v>
      </c>
      <c r="K750">
        <v>20</v>
      </c>
      <c r="L750">
        <v>2</v>
      </c>
      <c r="M750">
        <f t="shared" si="110"/>
        <v>2</v>
      </c>
      <c r="N750" t="b">
        <v>0</v>
      </c>
      <c r="O750" t="s">
        <v>2229</v>
      </c>
      <c r="P750" t="str">
        <f t="shared" si="111"/>
        <v>No Return</v>
      </c>
      <c r="Q750" s="4">
        <f t="shared" si="112"/>
        <v>1390.7136</v>
      </c>
      <c r="R750">
        <f t="shared" si="113"/>
        <v>2025</v>
      </c>
      <c r="S750" s="4" t="str">
        <f t="shared" si="114"/>
        <v>August</v>
      </c>
      <c r="T750" s="17">
        <f t="shared" si="115"/>
        <v>7.3843200000000007</v>
      </c>
      <c r="U750" s="17">
        <f t="shared" si="116"/>
        <v>69.535679999999999</v>
      </c>
      <c r="V750" s="16">
        <f t="shared" si="117"/>
        <v>0</v>
      </c>
      <c r="W750" s="16" t="str">
        <f t="shared" si="118"/>
        <v>L</v>
      </c>
      <c r="X750" s="16" t="str" cm="1">
        <f t="array" ref="X750">_xlfn.IFS(K750 &lt; 10, "Need to Restock", K750 &lt; 20, "Low Stock", K750 &lt; 30, "Stock OK", K750 &gt;= 30, "High Stock")</f>
        <v>Stock OK</v>
      </c>
      <c r="Y750" s="16" t="str" cm="1">
        <f t="array" ref="Y750">_xlfn.IFS(K750 &lt;= 15, "Fast Moving", K750 &lt;= 35, "Moderate Moving", K750 &gt; 35, "Slow Moving")</f>
        <v>Moderate Moving</v>
      </c>
      <c r="Z750" s="16" t="str" cm="1">
        <f t="array" ref="Z750">_xlfn.IFS(M750=5, "Highly Satisfied", M750&gt;=4, "Very Satisfied", M750&gt;=3, "Satisfied", M750&gt;=2, "Neutral", M750&lt;2, "Dissatisfied")</f>
        <v>Neutral</v>
      </c>
      <c r="AA750" s="16" t="str">
        <f t="shared" si="119"/>
        <v>Cheap Value</v>
      </c>
      <c r="AB750" s="16" t="str" cm="1">
        <f t="array" ref="AB750">_xlfn.IFS(OR(C750="Zara", C750="Mango"), "Luxury Brand", OR(C750="Gap", C750="Forever21"), "Budget Brand", TRUE, "Mid-Market")</f>
        <v>Budget Brand</v>
      </c>
    </row>
    <row r="751" spans="1:28" x14ac:dyDescent="0.35">
      <c r="A751" t="s">
        <v>802</v>
      </c>
      <c r="B751" t="s">
        <v>25</v>
      </c>
      <c r="C751" t="s">
        <v>73</v>
      </c>
      <c r="D751" t="s">
        <v>32</v>
      </c>
      <c r="E751" t="s">
        <v>2229</v>
      </c>
      <c r="F751" t="s">
        <v>33</v>
      </c>
      <c r="G751" s="4">
        <v>21.09</v>
      </c>
      <c r="H751">
        <v>0</v>
      </c>
      <c r="I751" s="3">
        <v>21.09</v>
      </c>
      <c r="J751" s="1">
        <v>45875</v>
      </c>
      <c r="K751">
        <v>33</v>
      </c>
      <c r="L751">
        <v>4.0999999999999996</v>
      </c>
      <c r="M751">
        <f t="shared" si="110"/>
        <v>4.0999999999999996</v>
      </c>
      <c r="N751" t="b">
        <v>1</v>
      </c>
      <c r="O751" t="s">
        <v>71</v>
      </c>
      <c r="P751" t="str">
        <f t="shared" si="111"/>
        <v>Size Issue</v>
      </c>
      <c r="Q751" s="4">
        <f t="shared" si="112"/>
        <v>695.97</v>
      </c>
      <c r="R751">
        <f t="shared" si="113"/>
        <v>2025</v>
      </c>
      <c r="S751" s="4" t="str">
        <f t="shared" si="114"/>
        <v>August</v>
      </c>
      <c r="T751" s="17">
        <f t="shared" si="115"/>
        <v>0</v>
      </c>
      <c r="U751" s="17">
        <f t="shared" si="116"/>
        <v>21.09</v>
      </c>
      <c r="V751" s="16">
        <f t="shared" si="117"/>
        <v>1</v>
      </c>
      <c r="W751" s="16" t="str">
        <f t="shared" si="118"/>
        <v>No Size</v>
      </c>
      <c r="X751" s="16" t="str" cm="1">
        <f t="array" ref="X751">_xlfn.IFS(K751 &lt; 10, "Need to Restock", K751 &lt; 20, "Low Stock", K751 &lt; 30, "Stock OK", K751 &gt;= 30, "High Stock")</f>
        <v>High Stock</v>
      </c>
      <c r="Y751" s="16" t="str" cm="1">
        <f t="array" ref="Y751">_xlfn.IFS(K751 &lt;= 15, "Fast Moving", K751 &lt;= 35, "Moderate Moving", K751 &gt; 35, "Slow Moving")</f>
        <v>Moderate Moving</v>
      </c>
      <c r="Z751" s="16" t="str" cm="1">
        <f t="array" ref="Z751">_xlfn.IFS(M751=5, "Highly Satisfied", M751&gt;=4, "Very Satisfied", M751&gt;=3, "Satisfied", M751&gt;=2, "Neutral", M751&lt;2, "Dissatisfied")</f>
        <v>Very Satisfied</v>
      </c>
      <c r="AA751" s="16" t="str">
        <f t="shared" si="119"/>
        <v>Cheap Value</v>
      </c>
      <c r="AB751" s="16" t="str" cm="1">
        <f t="array" ref="AB751">_xlfn.IFS(OR(C751="Zara", C751="Mango"), "Luxury Brand", OR(C751="Gap", C751="Forever21"), "Budget Brand", TRUE, "Mid-Market")</f>
        <v>Budget Brand</v>
      </c>
    </row>
    <row r="752" spans="1:28" x14ac:dyDescent="0.35">
      <c r="A752" t="s">
        <v>803</v>
      </c>
      <c r="B752" t="s">
        <v>40</v>
      </c>
      <c r="C752" t="s">
        <v>30</v>
      </c>
      <c r="D752" t="s">
        <v>21</v>
      </c>
      <c r="E752" t="s">
        <v>16</v>
      </c>
      <c r="F752" t="s">
        <v>44</v>
      </c>
      <c r="G752" s="4">
        <v>55.47</v>
      </c>
      <c r="H752">
        <v>0</v>
      </c>
      <c r="I752" s="3">
        <v>55.47</v>
      </c>
      <c r="J752" s="1">
        <v>45875</v>
      </c>
      <c r="K752">
        <v>18</v>
      </c>
      <c r="L752" t="s">
        <v>2229</v>
      </c>
      <c r="M752">
        <f t="shared" si="110"/>
        <v>3</v>
      </c>
      <c r="N752" t="b">
        <v>0</v>
      </c>
      <c r="O752" t="s">
        <v>2229</v>
      </c>
      <c r="P752" t="str">
        <f t="shared" si="111"/>
        <v>No Return</v>
      </c>
      <c r="Q752" s="4">
        <f t="shared" si="112"/>
        <v>998.46</v>
      </c>
      <c r="R752">
        <f t="shared" si="113"/>
        <v>2025</v>
      </c>
      <c r="S752" s="4" t="str">
        <f t="shared" si="114"/>
        <v>August</v>
      </c>
      <c r="T752" s="17">
        <f t="shared" si="115"/>
        <v>0</v>
      </c>
      <c r="U752" s="17">
        <f t="shared" si="116"/>
        <v>55.47</v>
      </c>
      <c r="V752" s="16">
        <f t="shared" si="117"/>
        <v>0</v>
      </c>
      <c r="W752" s="16" t="str">
        <f t="shared" si="118"/>
        <v>XL</v>
      </c>
      <c r="X752" s="16" t="str" cm="1">
        <f t="array" ref="X752">_xlfn.IFS(K752 &lt; 10, "Need to Restock", K752 &lt; 20, "Low Stock", K752 &lt; 30, "Stock OK", K752 &gt;= 30, "High Stock")</f>
        <v>Low Stock</v>
      </c>
      <c r="Y752" s="16" t="str" cm="1">
        <f t="array" ref="Y752">_xlfn.IFS(K752 &lt;= 15, "Fast Moving", K752 &lt;= 35, "Moderate Moving", K752 &gt; 35, "Slow Moving")</f>
        <v>Moderate Moving</v>
      </c>
      <c r="Z752" s="16" t="str" cm="1">
        <f t="array" ref="Z752">_xlfn.IFS(M752=5, "Highly Satisfied", M752&gt;=4, "Very Satisfied", M752&gt;=3, "Satisfied", M752&gt;=2, "Neutral", M752&lt;2, "Dissatisfied")</f>
        <v>Satisfied</v>
      </c>
      <c r="AA752" s="16" t="str">
        <f t="shared" si="119"/>
        <v>Cheap Value</v>
      </c>
      <c r="AB752" s="16" t="str" cm="1">
        <f t="array" ref="AB752">_xlfn.IFS(OR(C752="Zara", C752="Mango"), "Luxury Brand", OR(C752="Gap", C752="Forever21"), "Budget Brand", TRUE, "Mid-Market")</f>
        <v>Mid-Market</v>
      </c>
    </row>
    <row r="753" spans="1:28" x14ac:dyDescent="0.35">
      <c r="A753" t="s">
        <v>804</v>
      </c>
      <c r="B753" t="s">
        <v>13</v>
      </c>
      <c r="C753" t="s">
        <v>46</v>
      </c>
      <c r="D753" t="s">
        <v>15</v>
      </c>
      <c r="E753" t="s">
        <v>47</v>
      </c>
      <c r="F753" t="s">
        <v>33</v>
      </c>
      <c r="G753" s="4">
        <v>122.53</v>
      </c>
      <c r="H753">
        <v>0</v>
      </c>
      <c r="I753" s="3">
        <v>122.53</v>
      </c>
      <c r="J753" s="1">
        <v>45556</v>
      </c>
      <c r="K753">
        <v>25</v>
      </c>
      <c r="L753" t="s">
        <v>2229</v>
      </c>
      <c r="M753">
        <f t="shared" si="110"/>
        <v>3</v>
      </c>
      <c r="N753" t="b">
        <v>0</v>
      </c>
      <c r="O753" t="s">
        <v>2229</v>
      </c>
      <c r="P753" t="str">
        <f t="shared" si="111"/>
        <v>No Return</v>
      </c>
      <c r="Q753" s="4">
        <f t="shared" si="112"/>
        <v>3063.25</v>
      </c>
      <c r="R753">
        <f t="shared" si="113"/>
        <v>2024</v>
      </c>
      <c r="S753" s="4" t="str">
        <f t="shared" si="114"/>
        <v>September</v>
      </c>
      <c r="T753" s="17">
        <f t="shared" si="115"/>
        <v>0</v>
      </c>
      <c r="U753" s="17">
        <f t="shared" si="116"/>
        <v>122.53</v>
      </c>
      <c r="V753" s="16">
        <f t="shared" si="117"/>
        <v>0</v>
      </c>
      <c r="W753" s="16" t="str">
        <f t="shared" si="118"/>
        <v>XXL</v>
      </c>
      <c r="X753" s="16" t="str" cm="1">
        <f t="array" ref="X753">_xlfn.IFS(K753 &lt; 10, "Need to Restock", K753 &lt; 20, "Low Stock", K753 &lt; 30, "Stock OK", K753 &gt;= 30, "High Stock")</f>
        <v>Stock OK</v>
      </c>
      <c r="Y753" s="16" t="str" cm="1">
        <f t="array" ref="Y753">_xlfn.IFS(K753 &lt;= 15, "Fast Moving", K753 &lt;= 35, "Moderate Moving", K753 &gt; 35, "Slow Moving")</f>
        <v>Moderate Moving</v>
      </c>
      <c r="Z753" s="16" t="str" cm="1">
        <f t="array" ref="Z753">_xlfn.IFS(M753=5, "Highly Satisfied", M753&gt;=4, "Very Satisfied", M753&gt;=3, "Satisfied", M753&gt;=2, "Neutral", M753&lt;2, "Dissatisfied")</f>
        <v>Satisfied</v>
      </c>
      <c r="AA753" s="16" t="str">
        <f t="shared" si="119"/>
        <v>High Value</v>
      </c>
      <c r="AB753" s="16" t="str" cm="1">
        <f t="array" ref="AB753">_xlfn.IFS(OR(C753="Zara", C753="Mango"), "Luxury Brand", OR(C753="Gap", C753="Forever21"), "Budget Brand", TRUE, "Mid-Market")</f>
        <v>Mid-Market</v>
      </c>
    </row>
    <row r="754" spans="1:28" x14ac:dyDescent="0.35">
      <c r="A754" t="s">
        <v>805</v>
      </c>
      <c r="B754" t="s">
        <v>25</v>
      </c>
      <c r="C754" t="s">
        <v>20</v>
      </c>
      <c r="D754" t="s">
        <v>60</v>
      </c>
      <c r="E754" t="s">
        <v>2229</v>
      </c>
      <c r="F754" t="s">
        <v>54</v>
      </c>
      <c r="G754" s="4">
        <v>61.13</v>
      </c>
      <c r="H754">
        <v>0</v>
      </c>
      <c r="I754" s="3">
        <v>61.13</v>
      </c>
      <c r="J754" s="1">
        <v>45875</v>
      </c>
      <c r="K754">
        <v>34</v>
      </c>
      <c r="L754">
        <v>2.6</v>
      </c>
      <c r="M754">
        <f t="shared" si="110"/>
        <v>2.6</v>
      </c>
      <c r="N754" t="b">
        <v>0</v>
      </c>
      <c r="O754" t="s">
        <v>2229</v>
      </c>
      <c r="P754" t="str">
        <f t="shared" si="111"/>
        <v>No Return</v>
      </c>
      <c r="Q754" s="4">
        <f t="shared" si="112"/>
        <v>2078.42</v>
      </c>
      <c r="R754">
        <f t="shared" si="113"/>
        <v>2025</v>
      </c>
      <c r="S754" s="4" t="str">
        <f t="shared" si="114"/>
        <v>August</v>
      </c>
      <c r="T754" s="17">
        <f t="shared" si="115"/>
        <v>0</v>
      </c>
      <c r="U754" s="17">
        <f t="shared" si="116"/>
        <v>61.13</v>
      </c>
      <c r="V754" s="16">
        <f t="shared" si="117"/>
        <v>0</v>
      </c>
      <c r="W754" s="16" t="str">
        <f t="shared" si="118"/>
        <v>No Size</v>
      </c>
      <c r="X754" s="16" t="str" cm="1">
        <f t="array" ref="X754">_xlfn.IFS(K754 &lt; 10, "Need to Restock", K754 &lt; 20, "Low Stock", K754 &lt; 30, "Stock OK", K754 &gt;= 30, "High Stock")</f>
        <v>High Stock</v>
      </c>
      <c r="Y754" s="16" t="str" cm="1">
        <f t="array" ref="Y754">_xlfn.IFS(K754 &lt;= 15, "Fast Moving", K754 &lt;= 35, "Moderate Moving", K754 &gt; 35, "Slow Moving")</f>
        <v>Moderate Moving</v>
      </c>
      <c r="Z754" s="16" t="str" cm="1">
        <f t="array" ref="Z754">_xlfn.IFS(M754=5, "Highly Satisfied", M754&gt;=4, "Very Satisfied", M754&gt;=3, "Satisfied", M754&gt;=2, "Neutral", M754&lt;2, "Dissatisfied")</f>
        <v>Neutral</v>
      </c>
      <c r="AA754" s="16" t="str">
        <f t="shared" si="119"/>
        <v>Cheap Value</v>
      </c>
      <c r="AB754" s="16" t="str" cm="1">
        <f t="array" ref="AB754">_xlfn.IFS(OR(C754="Zara", C754="Mango"), "Luxury Brand", OR(C754="Gap", C754="Forever21"), "Budget Brand", TRUE, "Mid-Market")</f>
        <v>Mid-Market</v>
      </c>
    </row>
    <row r="755" spans="1:28" x14ac:dyDescent="0.35">
      <c r="A755" t="s">
        <v>806</v>
      </c>
      <c r="B755" t="s">
        <v>13</v>
      </c>
      <c r="C755" t="s">
        <v>20</v>
      </c>
      <c r="D755" t="s">
        <v>15</v>
      </c>
      <c r="E755" t="s">
        <v>53</v>
      </c>
      <c r="F755" t="s">
        <v>68</v>
      </c>
      <c r="G755" s="4">
        <v>127.59</v>
      </c>
      <c r="H755">
        <v>0</v>
      </c>
      <c r="I755" s="3">
        <v>127.59</v>
      </c>
      <c r="J755" s="1">
        <v>45785</v>
      </c>
      <c r="K755">
        <v>1</v>
      </c>
      <c r="L755">
        <v>4.9000000000000004</v>
      </c>
      <c r="M755">
        <f t="shared" si="110"/>
        <v>4.9000000000000004</v>
      </c>
      <c r="N755" t="b">
        <v>0</v>
      </c>
      <c r="O755" t="s">
        <v>2229</v>
      </c>
      <c r="P755" t="str">
        <f t="shared" si="111"/>
        <v>No Return</v>
      </c>
      <c r="Q755" s="4">
        <f t="shared" si="112"/>
        <v>127.59</v>
      </c>
      <c r="R755">
        <f t="shared" si="113"/>
        <v>2025</v>
      </c>
      <c r="S755" s="4" t="str">
        <f t="shared" si="114"/>
        <v>May</v>
      </c>
      <c r="T755" s="17">
        <f t="shared" si="115"/>
        <v>0</v>
      </c>
      <c r="U755" s="17">
        <f t="shared" si="116"/>
        <v>127.59</v>
      </c>
      <c r="V755" s="16">
        <f t="shared" si="117"/>
        <v>0</v>
      </c>
      <c r="W755" s="16" t="str">
        <f t="shared" si="118"/>
        <v>XS</v>
      </c>
      <c r="X755" s="16" t="str" cm="1">
        <f t="array" ref="X755">_xlfn.IFS(K755 &lt; 10, "Need to Restock", K755 &lt; 20, "Low Stock", K755 &lt; 30, "Stock OK", K755 &gt;= 30, "High Stock")</f>
        <v>Need to Restock</v>
      </c>
      <c r="Y755" s="16" t="str" cm="1">
        <f t="array" ref="Y755">_xlfn.IFS(K755 &lt;= 15, "Fast Moving", K755 &lt;= 35, "Moderate Moving", K755 &gt; 35, "Slow Moving")</f>
        <v>Fast Moving</v>
      </c>
      <c r="Z755" s="16" t="str" cm="1">
        <f t="array" ref="Z755">_xlfn.IFS(M755=5, "Highly Satisfied", M755&gt;=4, "Very Satisfied", M755&gt;=3, "Satisfied", M755&gt;=2, "Neutral", M755&lt;2, "Dissatisfied")</f>
        <v>Very Satisfied</v>
      </c>
      <c r="AA755" s="16" t="str">
        <f t="shared" si="119"/>
        <v>High Value</v>
      </c>
      <c r="AB755" s="16" t="str" cm="1">
        <f t="array" ref="AB755">_xlfn.IFS(OR(C755="Zara", C755="Mango"), "Luxury Brand", OR(C755="Gap", C755="Forever21"), "Budget Brand", TRUE, "Mid-Market")</f>
        <v>Mid-Market</v>
      </c>
    </row>
    <row r="756" spans="1:28" x14ac:dyDescent="0.35">
      <c r="A756" t="s">
        <v>807</v>
      </c>
      <c r="B756" t="s">
        <v>25</v>
      </c>
      <c r="C756" t="s">
        <v>51</v>
      </c>
      <c r="D756" t="s">
        <v>60</v>
      </c>
      <c r="E756" t="s">
        <v>2229</v>
      </c>
      <c r="F756" t="s">
        <v>62</v>
      </c>
      <c r="G756" s="4">
        <v>73.040000000000006</v>
      </c>
      <c r="H756">
        <v>0</v>
      </c>
      <c r="I756" s="3">
        <v>73.040000000000006</v>
      </c>
      <c r="J756" s="1">
        <v>45875</v>
      </c>
      <c r="K756">
        <v>44</v>
      </c>
      <c r="L756">
        <v>4.2</v>
      </c>
      <c r="M756">
        <f t="shared" si="110"/>
        <v>4.2</v>
      </c>
      <c r="N756" t="b">
        <v>0</v>
      </c>
      <c r="O756" t="s">
        <v>2229</v>
      </c>
      <c r="P756" t="str">
        <f t="shared" si="111"/>
        <v>No Return</v>
      </c>
      <c r="Q756" s="4">
        <f t="shared" si="112"/>
        <v>3213.76</v>
      </c>
      <c r="R756">
        <f t="shared" si="113"/>
        <v>2025</v>
      </c>
      <c r="S756" s="4" t="str">
        <f t="shared" si="114"/>
        <v>August</v>
      </c>
      <c r="T756" s="17">
        <f t="shared" si="115"/>
        <v>0</v>
      </c>
      <c r="U756" s="17">
        <f t="shared" si="116"/>
        <v>73.040000000000006</v>
      </c>
      <c r="V756" s="16">
        <f t="shared" si="117"/>
        <v>0</v>
      </c>
      <c r="W756" s="16" t="str">
        <f t="shared" si="118"/>
        <v>No Size</v>
      </c>
      <c r="X756" s="16" t="str" cm="1">
        <f t="array" ref="X756">_xlfn.IFS(K756 &lt; 10, "Need to Restock", K756 &lt; 20, "Low Stock", K756 &lt; 30, "Stock OK", K756 &gt;= 30, "High Stock")</f>
        <v>High Stock</v>
      </c>
      <c r="Y756" s="16" t="str" cm="1">
        <f t="array" ref="Y756">_xlfn.IFS(K756 &lt;= 15, "Fast Moving", K756 &lt;= 35, "Moderate Moving", K756 &gt; 35, "Slow Moving")</f>
        <v>Slow Moving</v>
      </c>
      <c r="Z756" s="16" t="str" cm="1">
        <f t="array" ref="Z756">_xlfn.IFS(M756=5, "Highly Satisfied", M756&gt;=4, "Very Satisfied", M756&gt;=3, "Satisfied", M756&gt;=2, "Neutral", M756&lt;2, "Dissatisfied")</f>
        <v>Very Satisfied</v>
      </c>
      <c r="AA756" s="16" t="str">
        <f t="shared" si="119"/>
        <v>Cheap Value</v>
      </c>
      <c r="AB756" s="16" t="str" cm="1">
        <f t="array" ref="AB756">_xlfn.IFS(OR(C756="Zara", C756="Mango"), "Luxury Brand", OR(C756="Gap", C756="Forever21"), "Budget Brand", TRUE, "Mid-Market")</f>
        <v>Mid-Market</v>
      </c>
    </row>
    <row r="757" spans="1:28" x14ac:dyDescent="0.35">
      <c r="A757" t="s">
        <v>808</v>
      </c>
      <c r="B757" t="s">
        <v>13</v>
      </c>
      <c r="C757" t="s">
        <v>20</v>
      </c>
      <c r="D757" t="s">
        <v>21</v>
      </c>
      <c r="E757" t="s">
        <v>16</v>
      </c>
      <c r="F757" t="s">
        <v>54</v>
      </c>
      <c r="G757" s="4">
        <v>129.46</v>
      </c>
      <c r="H757">
        <v>0</v>
      </c>
      <c r="I757" s="3">
        <v>129.46</v>
      </c>
      <c r="J757" s="1">
        <v>45875</v>
      </c>
      <c r="K757">
        <v>32</v>
      </c>
      <c r="L757">
        <v>4</v>
      </c>
      <c r="M757">
        <f t="shared" si="110"/>
        <v>4</v>
      </c>
      <c r="N757" t="b">
        <v>0</v>
      </c>
      <c r="O757" t="s">
        <v>2229</v>
      </c>
      <c r="P757" t="str">
        <f t="shared" si="111"/>
        <v>No Return</v>
      </c>
      <c r="Q757" s="4">
        <f t="shared" si="112"/>
        <v>4142.72</v>
      </c>
      <c r="R757">
        <f t="shared" si="113"/>
        <v>2025</v>
      </c>
      <c r="S757" s="4" t="str">
        <f t="shared" si="114"/>
        <v>August</v>
      </c>
      <c r="T757" s="17">
        <f t="shared" si="115"/>
        <v>0</v>
      </c>
      <c r="U757" s="17">
        <f t="shared" si="116"/>
        <v>129.46</v>
      </c>
      <c r="V757" s="16">
        <f t="shared" si="117"/>
        <v>0</v>
      </c>
      <c r="W757" s="16" t="str">
        <f t="shared" si="118"/>
        <v>XL</v>
      </c>
      <c r="X757" s="16" t="str" cm="1">
        <f t="array" ref="X757">_xlfn.IFS(K757 &lt; 10, "Need to Restock", K757 &lt; 20, "Low Stock", K757 &lt; 30, "Stock OK", K757 &gt;= 30, "High Stock")</f>
        <v>High Stock</v>
      </c>
      <c r="Y757" s="16" t="str" cm="1">
        <f t="array" ref="Y757">_xlfn.IFS(K757 &lt;= 15, "Fast Moving", K757 &lt;= 35, "Moderate Moving", K757 &gt; 35, "Slow Moving")</f>
        <v>Moderate Moving</v>
      </c>
      <c r="Z757" s="16" t="str" cm="1">
        <f t="array" ref="Z757">_xlfn.IFS(M757=5, "Highly Satisfied", M757&gt;=4, "Very Satisfied", M757&gt;=3, "Satisfied", M757&gt;=2, "Neutral", M757&lt;2, "Dissatisfied")</f>
        <v>Very Satisfied</v>
      </c>
      <c r="AA757" s="16" t="str">
        <f t="shared" si="119"/>
        <v>High Value</v>
      </c>
      <c r="AB757" s="16" t="str" cm="1">
        <f t="array" ref="AB757">_xlfn.IFS(OR(C757="Zara", C757="Mango"), "Luxury Brand", OR(C757="Gap", C757="Forever21"), "Budget Brand", TRUE, "Mid-Market")</f>
        <v>Mid-Market</v>
      </c>
    </row>
    <row r="758" spans="1:28" x14ac:dyDescent="0.35">
      <c r="A758" t="s">
        <v>809</v>
      </c>
      <c r="B758" t="s">
        <v>25</v>
      </c>
      <c r="C758" t="s">
        <v>30</v>
      </c>
      <c r="D758" t="s">
        <v>21</v>
      </c>
      <c r="E758" t="s">
        <v>2229</v>
      </c>
      <c r="F758" t="s">
        <v>33</v>
      </c>
      <c r="G758" s="4">
        <v>51.3</v>
      </c>
      <c r="H758">
        <v>0</v>
      </c>
      <c r="I758" s="3">
        <v>51.3</v>
      </c>
      <c r="J758" s="1">
        <v>45875</v>
      </c>
      <c r="K758">
        <v>33</v>
      </c>
      <c r="L758" t="s">
        <v>2229</v>
      </c>
      <c r="M758">
        <f t="shared" si="110"/>
        <v>3</v>
      </c>
      <c r="N758" t="b">
        <v>0</v>
      </c>
      <c r="O758" t="s">
        <v>2229</v>
      </c>
      <c r="P758" t="str">
        <f t="shared" si="111"/>
        <v>No Return</v>
      </c>
      <c r="Q758" s="4">
        <f t="shared" si="112"/>
        <v>1692.8999999999999</v>
      </c>
      <c r="R758">
        <f t="shared" si="113"/>
        <v>2025</v>
      </c>
      <c r="S758" s="4" t="str">
        <f t="shared" si="114"/>
        <v>August</v>
      </c>
      <c r="T758" s="17">
        <f t="shared" si="115"/>
        <v>0</v>
      </c>
      <c r="U758" s="17">
        <f t="shared" si="116"/>
        <v>51.3</v>
      </c>
      <c r="V758" s="16">
        <f t="shared" si="117"/>
        <v>0</v>
      </c>
      <c r="W758" s="16" t="str">
        <f t="shared" si="118"/>
        <v>No Size</v>
      </c>
      <c r="X758" s="16" t="str" cm="1">
        <f t="array" ref="X758">_xlfn.IFS(K758 &lt; 10, "Need to Restock", K758 &lt; 20, "Low Stock", K758 &lt; 30, "Stock OK", K758 &gt;= 30, "High Stock")</f>
        <v>High Stock</v>
      </c>
      <c r="Y758" s="16" t="str" cm="1">
        <f t="array" ref="Y758">_xlfn.IFS(K758 &lt;= 15, "Fast Moving", K758 &lt;= 35, "Moderate Moving", K758 &gt; 35, "Slow Moving")</f>
        <v>Moderate Moving</v>
      </c>
      <c r="Z758" s="16" t="str" cm="1">
        <f t="array" ref="Z758">_xlfn.IFS(M758=5, "Highly Satisfied", M758&gt;=4, "Very Satisfied", M758&gt;=3, "Satisfied", M758&gt;=2, "Neutral", M758&lt;2, "Dissatisfied")</f>
        <v>Satisfied</v>
      </c>
      <c r="AA758" s="16" t="str">
        <f t="shared" si="119"/>
        <v>Cheap Value</v>
      </c>
      <c r="AB758" s="16" t="str" cm="1">
        <f t="array" ref="AB758">_xlfn.IFS(OR(C758="Zara", C758="Mango"), "Luxury Brand", OR(C758="Gap", C758="Forever21"), "Budget Brand", TRUE, "Mid-Market")</f>
        <v>Mid-Market</v>
      </c>
    </row>
    <row r="759" spans="1:28" x14ac:dyDescent="0.35">
      <c r="A759" t="s">
        <v>810</v>
      </c>
      <c r="B759" t="s">
        <v>40</v>
      </c>
      <c r="C759" t="s">
        <v>46</v>
      </c>
      <c r="D759" t="s">
        <v>15</v>
      </c>
      <c r="E759" t="s">
        <v>22</v>
      </c>
      <c r="F759" t="s">
        <v>38</v>
      </c>
      <c r="G759" s="4">
        <v>173</v>
      </c>
      <c r="H759">
        <v>0</v>
      </c>
      <c r="I759" s="3">
        <v>173</v>
      </c>
      <c r="J759" s="1">
        <v>45759</v>
      </c>
      <c r="K759">
        <v>13</v>
      </c>
      <c r="L759">
        <v>3.9</v>
      </c>
      <c r="M759">
        <f t="shared" si="110"/>
        <v>3.9</v>
      </c>
      <c r="N759" t="b">
        <v>0</v>
      </c>
      <c r="O759" t="s">
        <v>2229</v>
      </c>
      <c r="P759" t="str">
        <f t="shared" si="111"/>
        <v>No Return</v>
      </c>
      <c r="Q759" s="4">
        <f t="shared" si="112"/>
        <v>2249</v>
      </c>
      <c r="R759">
        <f t="shared" si="113"/>
        <v>2025</v>
      </c>
      <c r="S759" s="4" t="str">
        <f t="shared" si="114"/>
        <v>April</v>
      </c>
      <c r="T759" s="17">
        <f t="shared" si="115"/>
        <v>0</v>
      </c>
      <c r="U759" s="17">
        <f t="shared" si="116"/>
        <v>173</v>
      </c>
      <c r="V759" s="16">
        <f t="shared" si="117"/>
        <v>0</v>
      </c>
      <c r="W759" s="16" t="str">
        <f t="shared" si="118"/>
        <v>L</v>
      </c>
      <c r="X759" s="16" t="str" cm="1">
        <f t="array" ref="X759">_xlfn.IFS(K759 &lt; 10, "Need to Restock", K759 &lt; 20, "Low Stock", K759 &lt; 30, "Stock OK", K759 &gt;= 30, "High Stock")</f>
        <v>Low Stock</v>
      </c>
      <c r="Y759" s="16" t="str" cm="1">
        <f t="array" ref="Y759">_xlfn.IFS(K759 &lt;= 15, "Fast Moving", K759 &lt;= 35, "Moderate Moving", K759 &gt; 35, "Slow Moving")</f>
        <v>Fast Moving</v>
      </c>
      <c r="Z759" s="16" t="str" cm="1">
        <f t="array" ref="Z759">_xlfn.IFS(M759=5, "Highly Satisfied", M759&gt;=4, "Very Satisfied", M759&gt;=3, "Satisfied", M759&gt;=2, "Neutral", M759&lt;2, "Dissatisfied")</f>
        <v>Satisfied</v>
      </c>
      <c r="AA759" s="16" t="str">
        <f t="shared" si="119"/>
        <v>High Value</v>
      </c>
      <c r="AB759" s="16" t="str" cm="1">
        <f t="array" ref="AB759">_xlfn.IFS(OR(C759="Zara", C759="Mango"), "Luxury Brand", OR(C759="Gap", C759="Forever21"), "Budget Brand", TRUE, "Mid-Market")</f>
        <v>Mid-Market</v>
      </c>
    </row>
    <row r="760" spans="1:28" x14ac:dyDescent="0.35">
      <c r="A760" t="s">
        <v>811</v>
      </c>
      <c r="B760" t="s">
        <v>25</v>
      </c>
      <c r="C760" t="s">
        <v>20</v>
      </c>
      <c r="D760" t="s">
        <v>60</v>
      </c>
      <c r="E760" t="s">
        <v>2229</v>
      </c>
      <c r="F760" t="s">
        <v>44</v>
      </c>
      <c r="G760" s="4">
        <v>70.72</v>
      </c>
      <c r="H760">
        <v>0</v>
      </c>
      <c r="I760" s="3">
        <v>70.72</v>
      </c>
      <c r="J760" s="1">
        <v>45875</v>
      </c>
      <c r="K760">
        <v>18</v>
      </c>
      <c r="L760">
        <v>2.8</v>
      </c>
      <c r="M760">
        <f t="shared" si="110"/>
        <v>2.8</v>
      </c>
      <c r="N760" t="b">
        <v>0</v>
      </c>
      <c r="O760" t="s">
        <v>2229</v>
      </c>
      <c r="P760" t="str">
        <f t="shared" si="111"/>
        <v>No Return</v>
      </c>
      <c r="Q760" s="4">
        <f t="shared" si="112"/>
        <v>1272.96</v>
      </c>
      <c r="R760">
        <f t="shared" si="113"/>
        <v>2025</v>
      </c>
      <c r="S760" s="4" t="str">
        <f t="shared" si="114"/>
        <v>August</v>
      </c>
      <c r="T760" s="17">
        <f t="shared" si="115"/>
        <v>0</v>
      </c>
      <c r="U760" s="17">
        <f t="shared" si="116"/>
        <v>70.72</v>
      </c>
      <c r="V760" s="16">
        <f t="shared" si="117"/>
        <v>0</v>
      </c>
      <c r="W760" s="16" t="str">
        <f t="shared" si="118"/>
        <v>No Size</v>
      </c>
      <c r="X760" s="16" t="str" cm="1">
        <f t="array" ref="X760">_xlfn.IFS(K760 &lt; 10, "Need to Restock", K760 &lt; 20, "Low Stock", K760 &lt; 30, "Stock OK", K760 &gt;= 30, "High Stock")</f>
        <v>Low Stock</v>
      </c>
      <c r="Y760" s="16" t="str" cm="1">
        <f t="array" ref="Y760">_xlfn.IFS(K760 &lt;= 15, "Fast Moving", K760 &lt;= 35, "Moderate Moving", K760 &gt; 35, "Slow Moving")</f>
        <v>Moderate Moving</v>
      </c>
      <c r="Z760" s="16" t="str" cm="1">
        <f t="array" ref="Z760">_xlfn.IFS(M760=5, "Highly Satisfied", M760&gt;=4, "Very Satisfied", M760&gt;=3, "Satisfied", M760&gt;=2, "Neutral", M760&lt;2, "Dissatisfied")</f>
        <v>Neutral</v>
      </c>
      <c r="AA760" s="16" t="str">
        <f t="shared" si="119"/>
        <v>Cheap Value</v>
      </c>
      <c r="AB760" s="16" t="str" cm="1">
        <f t="array" ref="AB760">_xlfn.IFS(OR(C760="Zara", C760="Mango"), "Luxury Brand", OR(C760="Gap", C760="Forever21"), "Budget Brand", TRUE, "Mid-Market")</f>
        <v>Mid-Market</v>
      </c>
    </row>
    <row r="761" spans="1:28" x14ac:dyDescent="0.35">
      <c r="A761" t="s">
        <v>812</v>
      </c>
      <c r="B761" t="s">
        <v>40</v>
      </c>
      <c r="C761" t="s">
        <v>73</v>
      </c>
      <c r="D761" t="s">
        <v>60</v>
      </c>
      <c r="E761" t="s">
        <v>37</v>
      </c>
      <c r="F761" t="s">
        <v>26</v>
      </c>
      <c r="G761" s="4">
        <v>126.37</v>
      </c>
      <c r="H761">
        <v>0</v>
      </c>
      <c r="I761" s="3">
        <v>126.37</v>
      </c>
      <c r="J761" s="1">
        <v>45875</v>
      </c>
      <c r="K761">
        <v>42</v>
      </c>
      <c r="L761">
        <v>2</v>
      </c>
      <c r="M761">
        <f t="shared" si="110"/>
        <v>2</v>
      </c>
      <c r="N761" t="b">
        <v>0</v>
      </c>
      <c r="O761" t="s">
        <v>2229</v>
      </c>
      <c r="P761" t="str">
        <f t="shared" si="111"/>
        <v>No Return</v>
      </c>
      <c r="Q761" s="4">
        <f t="shared" si="112"/>
        <v>5307.54</v>
      </c>
      <c r="R761">
        <f t="shared" si="113"/>
        <v>2025</v>
      </c>
      <c r="S761" s="4" t="str">
        <f t="shared" si="114"/>
        <v>August</v>
      </c>
      <c r="T761" s="17">
        <f t="shared" si="115"/>
        <v>0</v>
      </c>
      <c r="U761" s="17">
        <f t="shared" si="116"/>
        <v>126.37</v>
      </c>
      <c r="V761" s="16">
        <f t="shared" si="117"/>
        <v>0</v>
      </c>
      <c r="W761" s="16" t="str">
        <f t="shared" si="118"/>
        <v>S</v>
      </c>
      <c r="X761" s="16" t="str" cm="1">
        <f t="array" ref="X761">_xlfn.IFS(K761 &lt; 10, "Need to Restock", K761 &lt; 20, "Low Stock", K761 &lt; 30, "Stock OK", K761 &gt;= 30, "High Stock")</f>
        <v>High Stock</v>
      </c>
      <c r="Y761" s="16" t="str" cm="1">
        <f t="array" ref="Y761">_xlfn.IFS(K761 &lt;= 15, "Fast Moving", K761 &lt;= 35, "Moderate Moving", K761 &gt; 35, "Slow Moving")</f>
        <v>Slow Moving</v>
      </c>
      <c r="Z761" s="16" t="str" cm="1">
        <f t="array" ref="Z761">_xlfn.IFS(M761=5, "Highly Satisfied", M761&gt;=4, "Very Satisfied", M761&gt;=3, "Satisfied", M761&gt;=2, "Neutral", M761&lt;2, "Dissatisfied")</f>
        <v>Neutral</v>
      </c>
      <c r="AA761" s="16" t="str">
        <f t="shared" si="119"/>
        <v>High Value</v>
      </c>
      <c r="AB761" s="16" t="str" cm="1">
        <f t="array" ref="AB761">_xlfn.IFS(OR(C761="Zara", C761="Mango"), "Luxury Brand", OR(C761="Gap", C761="Forever21"), "Budget Brand", TRUE, "Mid-Market")</f>
        <v>Budget Brand</v>
      </c>
    </row>
    <row r="762" spans="1:28" x14ac:dyDescent="0.35">
      <c r="A762" t="s">
        <v>813</v>
      </c>
      <c r="B762" t="s">
        <v>36</v>
      </c>
      <c r="C762" t="s">
        <v>14</v>
      </c>
      <c r="D762" t="s">
        <v>21</v>
      </c>
      <c r="E762" t="s">
        <v>47</v>
      </c>
      <c r="F762" t="s">
        <v>42</v>
      </c>
      <c r="G762" s="4">
        <v>84.19</v>
      </c>
      <c r="H762">
        <v>9.6</v>
      </c>
      <c r="I762" s="3">
        <v>76.11</v>
      </c>
      <c r="J762" s="1">
        <v>45875</v>
      </c>
      <c r="K762">
        <v>45</v>
      </c>
      <c r="L762">
        <v>2.1</v>
      </c>
      <c r="M762">
        <f t="shared" si="110"/>
        <v>2.1</v>
      </c>
      <c r="N762" t="b">
        <v>0</v>
      </c>
      <c r="O762" t="s">
        <v>2229</v>
      </c>
      <c r="P762" t="str">
        <f t="shared" si="111"/>
        <v>No Return</v>
      </c>
      <c r="Q762" s="4">
        <f t="shared" si="112"/>
        <v>3424.8492000000001</v>
      </c>
      <c r="R762">
        <f t="shared" si="113"/>
        <v>2025</v>
      </c>
      <c r="S762" s="4" t="str">
        <f t="shared" si="114"/>
        <v>August</v>
      </c>
      <c r="T762" s="17">
        <f t="shared" si="115"/>
        <v>8.0822400000000005</v>
      </c>
      <c r="U762" s="17">
        <f t="shared" si="116"/>
        <v>76.107759999999999</v>
      </c>
      <c r="V762" s="16">
        <f t="shared" si="117"/>
        <v>0</v>
      </c>
      <c r="W762" s="16" t="str">
        <f t="shared" si="118"/>
        <v>XXL</v>
      </c>
      <c r="X762" s="16" t="str" cm="1">
        <f t="array" ref="X762">_xlfn.IFS(K762 &lt; 10, "Need to Restock", K762 &lt; 20, "Low Stock", K762 &lt; 30, "Stock OK", K762 &gt;= 30, "High Stock")</f>
        <v>High Stock</v>
      </c>
      <c r="Y762" s="16" t="str" cm="1">
        <f t="array" ref="Y762">_xlfn.IFS(K762 &lt;= 15, "Fast Moving", K762 &lt;= 35, "Moderate Moving", K762 &gt; 35, "Slow Moving")</f>
        <v>Slow Moving</v>
      </c>
      <c r="Z762" s="16" t="str" cm="1">
        <f t="array" ref="Z762">_xlfn.IFS(M762=5, "Highly Satisfied", M762&gt;=4, "Very Satisfied", M762&gt;=3, "Satisfied", M762&gt;=2, "Neutral", M762&lt;2, "Dissatisfied")</f>
        <v>Neutral</v>
      </c>
      <c r="AA762" s="16" t="str">
        <f t="shared" si="119"/>
        <v>High Value</v>
      </c>
      <c r="AB762" s="16" t="str" cm="1">
        <f t="array" ref="AB762">_xlfn.IFS(OR(C762="Zara", C762="Mango"), "Luxury Brand", OR(C762="Gap", C762="Forever21"), "Budget Brand", TRUE, "Mid-Market")</f>
        <v>Luxury Brand</v>
      </c>
    </row>
    <row r="763" spans="1:28" x14ac:dyDescent="0.35">
      <c r="A763" t="s">
        <v>814</v>
      </c>
      <c r="B763" t="s">
        <v>25</v>
      </c>
      <c r="C763" t="s">
        <v>73</v>
      </c>
      <c r="D763" t="s">
        <v>60</v>
      </c>
      <c r="E763" t="s">
        <v>2229</v>
      </c>
      <c r="F763" t="s">
        <v>23</v>
      </c>
      <c r="G763" s="4">
        <v>59.39</v>
      </c>
      <c r="H763">
        <v>44.6</v>
      </c>
      <c r="I763" s="3">
        <v>32.9</v>
      </c>
      <c r="J763" s="1">
        <v>45875</v>
      </c>
      <c r="K763">
        <v>41</v>
      </c>
      <c r="L763">
        <v>2.2999999999999998</v>
      </c>
      <c r="M763">
        <f t="shared" si="110"/>
        <v>2.2999999999999998</v>
      </c>
      <c r="N763" t="b">
        <v>1</v>
      </c>
      <c r="O763" t="s">
        <v>34</v>
      </c>
      <c r="P763" t="str">
        <f t="shared" si="111"/>
        <v>Color Mismatch</v>
      </c>
      <c r="Q763" s="4">
        <f t="shared" si="112"/>
        <v>1348.9844600000001</v>
      </c>
      <c r="R763">
        <f t="shared" si="113"/>
        <v>2025</v>
      </c>
      <c r="S763" s="4" t="str">
        <f t="shared" si="114"/>
        <v>August</v>
      </c>
      <c r="T763" s="17">
        <f t="shared" si="115"/>
        <v>26.487940000000002</v>
      </c>
      <c r="U763" s="17">
        <f t="shared" si="116"/>
        <v>32.902060000000006</v>
      </c>
      <c r="V763" s="16">
        <f t="shared" si="117"/>
        <v>1</v>
      </c>
      <c r="W763" s="16" t="str">
        <f t="shared" si="118"/>
        <v>No Size</v>
      </c>
      <c r="X763" s="16" t="str" cm="1">
        <f t="array" ref="X763">_xlfn.IFS(K763 &lt; 10, "Need to Restock", K763 &lt; 20, "Low Stock", K763 &lt; 30, "Stock OK", K763 &gt;= 30, "High Stock")</f>
        <v>High Stock</v>
      </c>
      <c r="Y763" s="16" t="str" cm="1">
        <f t="array" ref="Y763">_xlfn.IFS(K763 &lt;= 15, "Fast Moving", K763 &lt;= 35, "Moderate Moving", K763 &gt; 35, "Slow Moving")</f>
        <v>Slow Moving</v>
      </c>
      <c r="Z763" s="16" t="str" cm="1">
        <f t="array" ref="Z763">_xlfn.IFS(M763=5, "Highly Satisfied", M763&gt;=4, "Very Satisfied", M763&gt;=3, "Satisfied", M763&gt;=2, "Neutral", M763&lt;2, "Dissatisfied")</f>
        <v>Neutral</v>
      </c>
      <c r="AA763" s="16" t="str">
        <f t="shared" si="119"/>
        <v>Cheap Value</v>
      </c>
      <c r="AB763" s="16" t="str" cm="1">
        <f t="array" ref="AB763">_xlfn.IFS(OR(C763="Zara", C763="Mango"), "Luxury Brand", OR(C763="Gap", C763="Forever21"), "Budget Brand", TRUE, "Mid-Market")</f>
        <v>Budget Brand</v>
      </c>
    </row>
    <row r="764" spans="1:28" x14ac:dyDescent="0.35">
      <c r="A764" t="s">
        <v>815</v>
      </c>
      <c r="B764" t="s">
        <v>13</v>
      </c>
      <c r="C764" t="s">
        <v>41</v>
      </c>
      <c r="D764" t="s">
        <v>32</v>
      </c>
      <c r="E764" t="s">
        <v>56</v>
      </c>
      <c r="F764" t="s">
        <v>44</v>
      </c>
      <c r="G764" s="4">
        <v>195.38</v>
      </c>
      <c r="H764">
        <v>0.3</v>
      </c>
      <c r="I764" s="3">
        <v>194.79</v>
      </c>
      <c r="J764" s="1">
        <v>45875</v>
      </c>
      <c r="K764">
        <v>30</v>
      </c>
      <c r="L764">
        <v>2.9</v>
      </c>
      <c r="M764">
        <f t="shared" si="110"/>
        <v>2.9</v>
      </c>
      <c r="N764" t="b">
        <v>0</v>
      </c>
      <c r="O764" t="s">
        <v>2229</v>
      </c>
      <c r="P764" t="str">
        <f t="shared" si="111"/>
        <v>No Return</v>
      </c>
      <c r="Q764" s="4">
        <f t="shared" si="112"/>
        <v>5843.8158000000003</v>
      </c>
      <c r="R764">
        <f t="shared" si="113"/>
        <v>2025</v>
      </c>
      <c r="S764" s="4" t="str">
        <f t="shared" si="114"/>
        <v>August</v>
      </c>
      <c r="T764" s="17">
        <f t="shared" si="115"/>
        <v>0.58613999999999999</v>
      </c>
      <c r="U764" s="17">
        <f t="shared" si="116"/>
        <v>194.79386</v>
      </c>
      <c r="V764" s="16">
        <f t="shared" si="117"/>
        <v>0</v>
      </c>
      <c r="W764" s="16" t="str">
        <f t="shared" si="118"/>
        <v>M</v>
      </c>
      <c r="X764" s="16" t="str" cm="1">
        <f t="array" ref="X764">_xlfn.IFS(K764 &lt; 10, "Need to Restock", K764 &lt; 20, "Low Stock", K764 &lt; 30, "Stock OK", K764 &gt;= 30, "High Stock")</f>
        <v>High Stock</v>
      </c>
      <c r="Y764" s="16" t="str" cm="1">
        <f t="array" ref="Y764">_xlfn.IFS(K764 &lt;= 15, "Fast Moving", K764 &lt;= 35, "Moderate Moving", K764 &gt; 35, "Slow Moving")</f>
        <v>Moderate Moving</v>
      </c>
      <c r="Z764" s="16" t="str" cm="1">
        <f t="array" ref="Z764">_xlfn.IFS(M764=5, "Highly Satisfied", M764&gt;=4, "Very Satisfied", M764&gt;=3, "Satisfied", M764&gt;=2, "Neutral", M764&lt;2, "Dissatisfied")</f>
        <v>Neutral</v>
      </c>
      <c r="AA764" s="16" t="str">
        <f t="shared" si="119"/>
        <v>High Value</v>
      </c>
      <c r="AB764" s="16" t="str" cm="1">
        <f t="array" ref="AB764">_xlfn.IFS(OR(C764="Zara", C764="Mango"), "Luxury Brand", OR(C764="Gap", C764="Forever21"), "Budget Brand", TRUE, "Mid-Market")</f>
        <v>Luxury Brand</v>
      </c>
    </row>
    <row r="765" spans="1:28" x14ac:dyDescent="0.35">
      <c r="A765" t="s">
        <v>816</v>
      </c>
      <c r="B765" t="s">
        <v>40</v>
      </c>
      <c r="C765" t="s">
        <v>59</v>
      </c>
      <c r="D765" t="s">
        <v>15</v>
      </c>
      <c r="E765" t="s">
        <v>37</v>
      </c>
      <c r="F765" t="s">
        <v>33</v>
      </c>
      <c r="G765" s="4">
        <v>107.64</v>
      </c>
      <c r="H765">
        <v>7.5</v>
      </c>
      <c r="I765" s="3">
        <v>99.57</v>
      </c>
      <c r="J765" s="1">
        <v>45545</v>
      </c>
      <c r="K765">
        <v>21</v>
      </c>
      <c r="L765">
        <v>4.5999999999999996</v>
      </c>
      <c r="M765">
        <f t="shared" si="110"/>
        <v>4.5999999999999996</v>
      </c>
      <c r="N765" t="b">
        <v>0</v>
      </c>
      <c r="O765" t="s">
        <v>2229</v>
      </c>
      <c r="P765" t="str">
        <f t="shared" si="111"/>
        <v>No Return</v>
      </c>
      <c r="Q765" s="4">
        <f t="shared" si="112"/>
        <v>2090.9070000000002</v>
      </c>
      <c r="R765">
        <f t="shared" si="113"/>
        <v>2024</v>
      </c>
      <c r="S765" s="4" t="str">
        <f t="shared" si="114"/>
        <v>September</v>
      </c>
      <c r="T765" s="17">
        <f t="shared" si="115"/>
        <v>8.0730000000000004</v>
      </c>
      <c r="U765" s="17">
        <f t="shared" si="116"/>
        <v>99.567000000000007</v>
      </c>
      <c r="V765" s="16">
        <f t="shared" si="117"/>
        <v>0</v>
      </c>
      <c r="W765" s="16" t="str">
        <f t="shared" si="118"/>
        <v>S</v>
      </c>
      <c r="X765" s="16" t="str" cm="1">
        <f t="array" ref="X765">_xlfn.IFS(K765 &lt; 10, "Need to Restock", K765 &lt; 20, "Low Stock", K765 &lt; 30, "Stock OK", K765 &gt;= 30, "High Stock")</f>
        <v>Stock OK</v>
      </c>
      <c r="Y765" s="16" t="str" cm="1">
        <f t="array" ref="Y765">_xlfn.IFS(K765 &lt;= 15, "Fast Moving", K765 &lt;= 35, "Moderate Moving", K765 &gt; 35, "Slow Moving")</f>
        <v>Moderate Moving</v>
      </c>
      <c r="Z765" s="16" t="str" cm="1">
        <f t="array" ref="Z765">_xlfn.IFS(M765=5, "Highly Satisfied", M765&gt;=4, "Very Satisfied", M765&gt;=3, "Satisfied", M765&gt;=2, "Neutral", M765&lt;2, "Dissatisfied")</f>
        <v>Very Satisfied</v>
      </c>
      <c r="AA765" s="16" t="str">
        <f t="shared" si="119"/>
        <v>High Value</v>
      </c>
      <c r="AB765" s="16" t="str" cm="1">
        <f t="array" ref="AB765">_xlfn.IFS(OR(C765="Zara", C765="Mango"), "Luxury Brand", OR(C765="Gap", C765="Forever21"), "Budget Brand", TRUE, "Mid-Market")</f>
        <v>Budget Brand</v>
      </c>
    </row>
    <row r="766" spans="1:28" x14ac:dyDescent="0.35">
      <c r="A766" t="s">
        <v>817</v>
      </c>
      <c r="B766" t="s">
        <v>28</v>
      </c>
      <c r="C766" t="s">
        <v>46</v>
      </c>
      <c r="D766" t="s">
        <v>15</v>
      </c>
      <c r="E766" t="s">
        <v>22</v>
      </c>
      <c r="F766" t="s">
        <v>42</v>
      </c>
      <c r="G766" s="4">
        <v>63.12</v>
      </c>
      <c r="H766">
        <v>0</v>
      </c>
      <c r="I766" s="3">
        <v>63.12</v>
      </c>
      <c r="J766" s="1">
        <v>45604</v>
      </c>
      <c r="K766">
        <v>35</v>
      </c>
      <c r="L766">
        <v>2.9</v>
      </c>
      <c r="M766">
        <f t="shared" si="110"/>
        <v>2.9</v>
      </c>
      <c r="N766" t="b">
        <v>0</v>
      </c>
      <c r="O766" t="s">
        <v>2229</v>
      </c>
      <c r="P766" t="str">
        <f t="shared" si="111"/>
        <v>No Return</v>
      </c>
      <c r="Q766" s="4">
        <f t="shared" si="112"/>
        <v>2209.1999999999998</v>
      </c>
      <c r="R766">
        <f t="shared" si="113"/>
        <v>2024</v>
      </c>
      <c r="S766" s="4" t="str">
        <f t="shared" si="114"/>
        <v>November</v>
      </c>
      <c r="T766" s="17">
        <f t="shared" si="115"/>
        <v>0</v>
      </c>
      <c r="U766" s="17">
        <f t="shared" si="116"/>
        <v>63.12</v>
      </c>
      <c r="V766" s="16">
        <f t="shared" si="117"/>
        <v>0</v>
      </c>
      <c r="W766" s="16" t="str">
        <f t="shared" si="118"/>
        <v>L</v>
      </c>
      <c r="X766" s="16" t="str" cm="1">
        <f t="array" ref="X766">_xlfn.IFS(K766 &lt; 10, "Need to Restock", K766 &lt; 20, "Low Stock", K766 &lt; 30, "Stock OK", K766 &gt;= 30, "High Stock")</f>
        <v>High Stock</v>
      </c>
      <c r="Y766" s="16" t="str" cm="1">
        <f t="array" ref="Y766">_xlfn.IFS(K766 &lt;= 15, "Fast Moving", K766 &lt;= 35, "Moderate Moving", K766 &gt; 35, "Slow Moving")</f>
        <v>Moderate Moving</v>
      </c>
      <c r="Z766" s="16" t="str" cm="1">
        <f t="array" ref="Z766">_xlfn.IFS(M766=5, "Highly Satisfied", M766&gt;=4, "Very Satisfied", M766&gt;=3, "Satisfied", M766&gt;=2, "Neutral", M766&lt;2, "Dissatisfied")</f>
        <v>Neutral</v>
      </c>
      <c r="AA766" s="16" t="str">
        <f t="shared" si="119"/>
        <v>Cheap Value</v>
      </c>
      <c r="AB766" s="16" t="str" cm="1">
        <f t="array" ref="AB766">_xlfn.IFS(OR(C766="Zara", C766="Mango"), "Luxury Brand", OR(C766="Gap", C766="Forever21"), "Budget Brand", TRUE, "Mid-Market")</f>
        <v>Mid-Market</v>
      </c>
    </row>
    <row r="767" spans="1:28" x14ac:dyDescent="0.35">
      <c r="A767" t="s">
        <v>818</v>
      </c>
      <c r="B767" t="s">
        <v>36</v>
      </c>
      <c r="C767" t="s">
        <v>59</v>
      </c>
      <c r="D767" t="s">
        <v>32</v>
      </c>
      <c r="E767" t="s">
        <v>22</v>
      </c>
      <c r="F767" t="s">
        <v>42</v>
      </c>
      <c r="G767" s="4">
        <v>58.91</v>
      </c>
      <c r="H767">
        <v>0</v>
      </c>
      <c r="I767" s="3">
        <v>58.91</v>
      </c>
      <c r="J767" s="1">
        <v>45875</v>
      </c>
      <c r="K767">
        <v>17</v>
      </c>
      <c r="L767">
        <v>2</v>
      </c>
      <c r="M767">
        <f t="shared" si="110"/>
        <v>2</v>
      </c>
      <c r="N767" t="b">
        <v>0</v>
      </c>
      <c r="O767" t="s">
        <v>2229</v>
      </c>
      <c r="P767" t="str">
        <f t="shared" si="111"/>
        <v>No Return</v>
      </c>
      <c r="Q767" s="4">
        <f t="shared" si="112"/>
        <v>1001.4699999999999</v>
      </c>
      <c r="R767">
        <f t="shared" si="113"/>
        <v>2025</v>
      </c>
      <c r="S767" s="4" t="str">
        <f t="shared" si="114"/>
        <v>August</v>
      </c>
      <c r="T767" s="17">
        <f t="shared" si="115"/>
        <v>0</v>
      </c>
      <c r="U767" s="17">
        <f t="shared" si="116"/>
        <v>58.91</v>
      </c>
      <c r="V767" s="16">
        <f t="shared" si="117"/>
        <v>0</v>
      </c>
      <c r="W767" s="16" t="str">
        <f t="shared" si="118"/>
        <v>L</v>
      </c>
      <c r="X767" s="16" t="str" cm="1">
        <f t="array" ref="X767">_xlfn.IFS(K767 &lt; 10, "Need to Restock", K767 &lt; 20, "Low Stock", K767 &lt; 30, "Stock OK", K767 &gt;= 30, "High Stock")</f>
        <v>Low Stock</v>
      </c>
      <c r="Y767" s="16" t="str" cm="1">
        <f t="array" ref="Y767">_xlfn.IFS(K767 &lt;= 15, "Fast Moving", K767 &lt;= 35, "Moderate Moving", K767 &gt; 35, "Slow Moving")</f>
        <v>Moderate Moving</v>
      </c>
      <c r="Z767" s="16" t="str" cm="1">
        <f t="array" ref="Z767">_xlfn.IFS(M767=5, "Highly Satisfied", M767&gt;=4, "Very Satisfied", M767&gt;=3, "Satisfied", M767&gt;=2, "Neutral", M767&lt;2, "Dissatisfied")</f>
        <v>Neutral</v>
      </c>
      <c r="AA767" s="16" t="str">
        <f t="shared" si="119"/>
        <v>Cheap Value</v>
      </c>
      <c r="AB767" s="16" t="str" cm="1">
        <f t="array" ref="AB767">_xlfn.IFS(OR(C767="Zara", C767="Mango"), "Luxury Brand", OR(C767="Gap", C767="Forever21"), "Budget Brand", TRUE, "Mid-Market")</f>
        <v>Budget Brand</v>
      </c>
    </row>
    <row r="768" spans="1:28" x14ac:dyDescent="0.35">
      <c r="A768" t="s">
        <v>819</v>
      </c>
      <c r="B768" t="s">
        <v>36</v>
      </c>
      <c r="C768" t="s">
        <v>46</v>
      </c>
      <c r="D768" t="s">
        <v>60</v>
      </c>
      <c r="E768" t="s">
        <v>22</v>
      </c>
      <c r="F768" t="s">
        <v>44</v>
      </c>
      <c r="G768" s="4">
        <v>93.27</v>
      </c>
      <c r="H768">
        <v>0</v>
      </c>
      <c r="I768" s="3">
        <v>93.27</v>
      </c>
      <c r="J768" s="1">
        <v>45875</v>
      </c>
      <c r="K768">
        <v>18</v>
      </c>
      <c r="L768">
        <v>3.7</v>
      </c>
      <c r="M768">
        <f t="shared" si="110"/>
        <v>3.7</v>
      </c>
      <c r="N768" t="b">
        <v>0</v>
      </c>
      <c r="O768" t="s">
        <v>2229</v>
      </c>
      <c r="P768" t="str">
        <f t="shared" si="111"/>
        <v>No Return</v>
      </c>
      <c r="Q768" s="4">
        <f t="shared" si="112"/>
        <v>1678.86</v>
      </c>
      <c r="R768">
        <f t="shared" si="113"/>
        <v>2025</v>
      </c>
      <c r="S768" s="4" t="str">
        <f t="shared" si="114"/>
        <v>August</v>
      </c>
      <c r="T768" s="17">
        <f t="shared" si="115"/>
        <v>0</v>
      </c>
      <c r="U768" s="17">
        <f t="shared" si="116"/>
        <v>93.27</v>
      </c>
      <c r="V768" s="16">
        <f t="shared" si="117"/>
        <v>0</v>
      </c>
      <c r="W768" s="16" t="str">
        <f t="shared" si="118"/>
        <v>L</v>
      </c>
      <c r="X768" s="16" t="str" cm="1">
        <f t="array" ref="X768">_xlfn.IFS(K768 &lt; 10, "Need to Restock", K768 &lt; 20, "Low Stock", K768 &lt; 30, "Stock OK", K768 &gt;= 30, "High Stock")</f>
        <v>Low Stock</v>
      </c>
      <c r="Y768" s="16" t="str" cm="1">
        <f t="array" ref="Y768">_xlfn.IFS(K768 &lt;= 15, "Fast Moving", K768 &lt;= 35, "Moderate Moving", K768 &gt; 35, "Slow Moving")</f>
        <v>Moderate Moving</v>
      </c>
      <c r="Z768" s="16" t="str" cm="1">
        <f t="array" ref="Z768">_xlfn.IFS(M768=5, "Highly Satisfied", M768&gt;=4, "Very Satisfied", M768&gt;=3, "Satisfied", M768&gt;=2, "Neutral", M768&lt;2, "Dissatisfied")</f>
        <v>Satisfied</v>
      </c>
      <c r="AA768" s="16" t="str">
        <f t="shared" si="119"/>
        <v>High Value</v>
      </c>
      <c r="AB768" s="16" t="str" cm="1">
        <f t="array" ref="AB768">_xlfn.IFS(OR(C768="Zara", C768="Mango"), "Luxury Brand", OR(C768="Gap", C768="Forever21"), "Budget Brand", TRUE, "Mid-Market")</f>
        <v>Mid-Market</v>
      </c>
    </row>
    <row r="769" spans="1:28" x14ac:dyDescent="0.35">
      <c r="A769" t="s">
        <v>820</v>
      </c>
      <c r="B769" t="s">
        <v>40</v>
      </c>
      <c r="C769" t="s">
        <v>73</v>
      </c>
      <c r="D769" t="s">
        <v>15</v>
      </c>
      <c r="E769" t="s">
        <v>16</v>
      </c>
      <c r="F769" t="s">
        <v>44</v>
      </c>
      <c r="G769" s="4">
        <v>147.88</v>
      </c>
      <c r="H769">
        <v>36.799999999999997</v>
      </c>
      <c r="I769" s="3">
        <v>93.46</v>
      </c>
      <c r="J769" s="1">
        <v>45543</v>
      </c>
      <c r="K769">
        <v>37</v>
      </c>
      <c r="L769">
        <v>3.3</v>
      </c>
      <c r="M769">
        <f t="shared" si="110"/>
        <v>3.3</v>
      </c>
      <c r="N769" t="b">
        <v>0</v>
      </c>
      <c r="O769" t="s">
        <v>2229</v>
      </c>
      <c r="P769" t="str">
        <f t="shared" si="111"/>
        <v>No Return</v>
      </c>
      <c r="Q769" s="4">
        <f t="shared" si="112"/>
        <v>3458.02592</v>
      </c>
      <c r="R769">
        <f t="shared" si="113"/>
        <v>2024</v>
      </c>
      <c r="S769" s="4" t="str">
        <f t="shared" si="114"/>
        <v>September</v>
      </c>
      <c r="T769" s="17">
        <f t="shared" si="115"/>
        <v>54.419840000000001</v>
      </c>
      <c r="U769" s="17">
        <f t="shared" si="116"/>
        <v>93.460160000000002</v>
      </c>
      <c r="V769" s="16">
        <f t="shared" si="117"/>
        <v>0</v>
      </c>
      <c r="W769" s="16" t="str">
        <f t="shared" si="118"/>
        <v>XL</v>
      </c>
      <c r="X769" s="16" t="str" cm="1">
        <f t="array" ref="X769">_xlfn.IFS(K769 &lt; 10, "Need to Restock", K769 &lt; 20, "Low Stock", K769 &lt; 30, "Stock OK", K769 &gt;= 30, "High Stock")</f>
        <v>High Stock</v>
      </c>
      <c r="Y769" s="16" t="str" cm="1">
        <f t="array" ref="Y769">_xlfn.IFS(K769 &lt;= 15, "Fast Moving", K769 &lt;= 35, "Moderate Moving", K769 &gt; 35, "Slow Moving")</f>
        <v>Slow Moving</v>
      </c>
      <c r="Z769" s="16" t="str" cm="1">
        <f t="array" ref="Z769">_xlfn.IFS(M769=5, "Highly Satisfied", M769&gt;=4, "Very Satisfied", M769&gt;=3, "Satisfied", M769&gt;=2, "Neutral", M769&lt;2, "Dissatisfied")</f>
        <v>Satisfied</v>
      </c>
      <c r="AA769" s="16" t="str">
        <f t="shared" si="119"/>
        <v>High Value</v>
      </c>
      <c r="AB769" s="16" t="str" cm="1">
        <f t="array" ref="AB769">_xlfn.IFS(OR(C769="Zara", C769="Mango"), "Luxury Brand", OR(C769="Gap", C769="Forever21"), "Budget Brand", TRUE, "Mid-Market")</f>
        <v>Budget Brand</v>
      </c>
    </row>
    <row r="770" spans="1:28" x14ac:dyDescent="0.35">
      <c r="A770" t="s">
        <v>821</v>
      </c>
      <c r="B770" t="s">
        <v>19</v>
      </c>
      <c r="C770" t="s">
        <v>20</v>
      </c>
      <c r="D770" t="s">
        <v>32</v>
      </c>
      <c r="E770" t="s">
        <v>22</v>
      </c>
      <c r="F770" t="s">
        <v>38</v>
      </c>
      <c r="G770" s="4">
        <v>30.53</v>
      </c>
      <c r="H770">
        <v>0</v>
      </c>
      <c r="I770" s="3">
        <v>30.53</v>
      </c>
      <c r="J770" s="1">
        <v>45875</v>
      </c>
      <c r="K770">
        <v>25</v>
      </c>
      <c r="L770">
        <v>2.5</v>
      </c>
      <c r="M770">
        <f t="shared" ref="M770:M833" si="120">IF(L770="null", 3, L770)</f>
        <v>2.5</v>
      </c>
      <c r="N770" t="b">
        <v>0</v>
      </c>
      <c r="O770" t="s">
        <v>2229</v>
      </c>
      <c r="P770" t="str">
        <f t="shared" ref="P770:P833" si="121">IF(O770="null", "No Return", O770)</f>
        <v>No Return</v>
      </c>
      <c r="Q770" s="4">
        <f t="shared" ref="Q770:Q833" si="122">U770 * K770</f>
        <v>763.25</v>
      </c>
      <c r="R770">
        <f t="shared" ref="R770:R833" si="123">YEAR(J770)</f>
        <v>2025</v>
      </c>
      <c r="S770" s="4" t="str">
        <f t="shared" ref="S770:S833" si="124">TEXT(J770, "mmmm")</f>
        <v>August</v>
      </c>
      <c r="T770" s="17">
        <f t="shared" ref="T770:T833" si="125">G770 * (H770 / 100)</f>
        <v>0</v>
      </c>
      <c r="U770" s="17">
        <f t="shared" ref="U770:U833" si="126">G770 * (1 - (H770 / 100))</f>
        <v>30.53</v>
      </c>
      <c r="V770" s="16">
        <f t="shared" ref="V770:V833" si="127">IF(N770=TRUE, 1, 0)</f>
        <v>0</v>
      </c>
      <c r="W770" s="16" t="str">
        <f t="shared" ref="W770:W833" si="128">IF(E770="null", "No Size", E770)</f>
        <v>L</v>
      </c>
      <c r="X770" s="16" t="str" cm="1">
        <f t="array" ref="X770">_xlfn.IFS(K770 &lt; 10, "Need to Restock", K770 &lt; 20, "Low Stock", K770 &lt; 30, "Stock OK", K770 &gt;= 30, "High Stock")</f>
        <v>Stock OK</v>
      </c>
      <c r="Y770" s="16" t="str" cm="1">
        <f t="array" ref="Y770">_xlfn.IFS(K770 &lt;= 15, "Fast Moving", K770 &lt;= 35, "Moderate Moving", K770 &gt; 35, "Slow Moving")</f>
        <v>Moderate Moving</v>
      </c>
      <c r="Z770" s="16" t="str" cm="1">
        <f t="array" ref="Z770">_xlfn.IFS(M770=5, "Highly Satisfied", M770&gt;=4, "Very Satisfied", M770&gt;=3, "Satisfied", M770&gt;=2, "Neutral", M770&lt;2, "Dissatisfied")</f>
        <v>Neutral</v>
      </c>
      <c r="AA770" s="16" t="str">
        <f t="shared" ref="AA770:AA833" si="129">IF(I770 &gt;= 74.88, "High Value", "Cheap Value")</f>
        <v>Cheap Value</v>
      </c>
      <c r="AB770" s="16" t="str" cm="1">
        <f t="array" ref="AB770">_xlfn.IFS(OR(C770="Zara", C770="Mango"), "Luxury Brand", OR(C770="Gap", C770="Forever21"), "Budget Brand", TRUE, "Mid-Market")</f>
        <v>Mid-Market</v>
      </c>
    </row>
    <row r="771" spans="1:28" x14ac:dyDescent="0.35">
      <c r="A771" t="s">
        <v>822</v>
      </c>
      <c r="B771" t="s">
        <v>19</v>
      </c>
      <c r="C771" t="s">
        <v>14</v>
      </c>
      <c r="D771" t="s">
        <v>32</v>
      </c>
      <c r="E771" t="s">
        <v>37</v>
      </c>
      <c r="F771" t="s">
        <v>33</v>
      </c>
      <c r="G771" s="4">
        <v>104.96</v>
      </c>
      <c r="H771">
        <v>1.6</v>
      </c>
      <c r="I771" s="3">
        <v>103.28</v>
      </c>
      <c r="J771" s="1">
        <v>45875</v>
      </c>
      <c r="K771">
        <v>33</v>
      </c>
      <c r="L771">
        <v>2</v>
      </c>
      <c r="M771">
        <f t="shared" si="120"/>
        <v>2</v>
      </c>
      <c r="N771" t="b">
        <v>0</v>
      </c>
      <c r="O771" t="s">
        <v>2229</v>
      </c>
      <c r="P771" t="str">
        <f t="shared" si="121"/>
        <v>No Return</v>
      </c>
      <c r="Q771" s="4">
        <f t="shared" si="122"/>
        <v>3408.2611199999997</v>
      </c>
      <c r="R771">
        <f t="shared" si="123"/>
        <v>2025</v>
      </c>
      <c r="S771" s="4" t="str">
        <f t="shared" si="124"/>
        <v>August</v>
      </c>
      <c r="T771" s="17">
        <f t="shared" si="125"/>
        <v>1.67936</v>
      </c>
      <c r="U771" s="17">
        <f t="shared" si="126"/>
        <v>103.28063999999999</v>
      </c>
      <c r="V771" s="16">
        <f t="shared" si="127"/>
        <v>0</v>
      </c>
      <c r="W771" s="16" t="str">
        <f t="shared" si="128"/>
        <v>S</v>
      </c>
      <c r="X771" s="16" t="str" cm="1">
        <f t="array" ref="X771">_xlfn.IFS(K771 &lt; 10, "Need to Restock", K771 &lt; 20, "Low Stock", K771 &lt; 30, "Stock OK", K771 &gt;= 30, "High Stock")</f>
        <v>High Stock</v>
      </c>
      <c r="Y771" s="16" t="str" cm="1">
        <f t="array" ref="Y771">_xlfn.IFS(K771 &lt;= 15, "Fast Moving", K771 &lt;= 35, "Moderate Moving", K771 &gt; 35, "Slow Moving")</f>
        <v>Moderate Moving</v>
      </c>
      <c r="Z771" s="16" t="str" cm="1">
        <f t="array" ref="Z771">_xlfn.IFS(M771=5, "Highly Satisfied", M771&gt;=4, "Very Satisfied", M771&gt;=3, "Satisfied", M771&gt;=2, "Neutral", M771&lt;2, "Dissatisfied")</f>
        <v>Neutral</v>
      </c>
      <c r="AA771" s="16" t="str">
        <f t="shared" si="129"/>
        <v>High Value</v>
      </c>
      <c r="AB771" s="16" t="str" cm="1">
        <f t="array" ref="AB771">_xlfn.IFS(OR(C771="Zara", C771="Mango"), "Luxury Brand", OR(C771="Gap", C771="Forever21"), "Budget Brand", TRUE, "Mid-Market")</f>
        <v>Luxury Brand</v>
      </c>
    </row>
    <row r="772" spans="1:28" x14ac:dyDescent="0.35">
      <c r="A772" t="s">
        <v>823</v>
      </c>
      <c r="B772" t="s">
        <v>40</v>
      </c>
      <c r="C772" t="s">
        <v>46</v>
      </c>
      <c r="D772" t="s">
        <v>21</v>
      </c>
      <c r="E772" t="s">
        <v>53</v>
      </c>
      <c r="F772" t="s">
        <v>42</v>
      </c>
      <c r="G772" s="4">
        <v>75.52</v>
      </c>
      <c r="H772">
        <v>0</v>
      </c>
      <c r="I772" s="3">
        <v>75.52</v>
      </c>
      <c r="J772" s="1">
        <v>45875</v>
      </c>
      <c r="K772">
        <v>2</v>
      </c>
      <c r="L772">
        <v>2.8</v>
      </c>
      <c r="M772">
        <f t="shared" si="120"/>
        <v>2.8</v>
      </c>
      <c r="N772" t="b">
        <v>0</v>
      </c>
      <c r="O772" t="s">
        <v>2229</v>
      </c>
      <c r="P772" t="str">
        <f t="shared" si="121"/>
        <v>No Return</v>
      </c>
      <c r="Q772" s="4">
        <f t="shared" si="122"/>
        <v>151.04</v>
      </c>
      <c r="R772">
        <f t="shared" si="123"/>
        <v>2025</v>
      </c>
      <c r="S772" s="4" t="str">
        <f t="shared" si="124"/>
        <v>August</v>
      </c>
      <c r="T772" s="17">
        <f t="shared" si="125"/>
        <v>0</v>
      </c>
      <c r="U772" s="17">
        <f t="shared" si="126"/>
        <v>75.52</v>
      </c>
      <c r="V772" s="16">
        <f t="shared" si="127"/>
        <v>0</v>
      </c>
      <c r="W772" s="16" t="str">
        <f t="shared" si="128"/>
        <v>XS</v>
      </c>
      <c r="X772" s="16" t="str" cm="1">
        <f t="array" ref="X772">_xlfn.IFS(K772 &lt; 10, "Need to Restock", K772 &lt; 20, "Low Stock", K772 &lt; 30, "Stock OK", K772 &gt;= 30, "High Stock")</f>
        <v>Need to Restock</v>
      </c>
      <c r="Y772" s="16" t="str" cm="1">
        <f t="array" ref="Y772">_xlfn.IFS(K772 &lt;= 15, "Fast Moving", K772 &lt;= 35, "Moderate Moving", K772 &gt; 35, "Slow Moving")</f>
        <v>Fast Moving</v>
      </c>
      <c r="Z772" s="16" t="str" cm="1">
        <f t="array" ref="Z772">_xlfn.IFS(M772=5, "Highly Satisfied", M772&gt;=4, "Very Satisfied", M772&gt;=3, "Satisfied", M772&gt;=2, "Neutral", M772&lt;2, "Dissatisfied")</f>
        <v>Neutral</v>
      </c>
      <c r="AA772" s="16" t="str">
        <f t="shared" si="129"/>
        <v>High Value</v>
      </c>
      <c r="AB772" s="16" t="str" cm="1">
        <f t="array" ref="AB772">_xlfn.IFS(OR(C772="Zara", C772="Mango"), "Luxury Brand", OR(C772="Gap", C772="Forever21"), "Budget Brand", TRUE, "Mid-Market")</f>
        <v>Mid-Market</v>
      </c>
    </row>
    <row r="773" spans="1:28" x14ac:dyDescent="0.35">
      <c r="A773" t="s">
        <v>824</v>
      </c>
      <c r="B773" t="s">
        <v>36</v>
      </c>
      <c r="C773" t="s">
        <v>59</v>
      </c>
      <c r="D773" t="s">
        <v>21</v>
      </c>
      <c r="E773" t="s">
        <v>56</v>
      </c>
      <c r="F773" t="s">
        <v>17</v>
      </c>
      <c r="G773" s="4">
        <v>54.7</v>
      </c>
      <c r="H773">
        <v>0</v>
      </c>
      <c r="I773" s="3">
        <v>54.7</v>
      </c>
      <c r="J773" s="1">
        <v>45875</v>
      </c>
      <c r="K773">
        <v>18</v>
      </c>
      <c r="L773">
        <v>4.2</v>
      </c>
      <c r="M773">
        <f t="shared" si="120"/>
        <v>4.2</v>
      </c>
      <c r="N773" t="b">
        <v>0</v>
      </c>
      <c r="O773" t="s">
        <v>2229</v>
      </c>
      <c r="P773" t="str">
        <f t="shared" si="121"/>
        <v>No Return</v>
      </c>
      <c r="Q773" s="4">
        <f t="shared" si="122"/>
        <v>984.6</v>
      </c>
      <c r="R773">
        <f t="shared" si="123"/>
        <v>2025</v>
      </c>
      <c r="S773" s="4" t="str">
        <f t="shared" si="124"/>
        <v>August</v>
      </c>
      <c r="T773" s="17">
        <f t="shared" si="125"/>
        <v>0</v>
      </c>
      <c r="U773" s="17">
        <f t="shared" si="126"/>
        <v>54.7</v>
      </c>
      <c r="V773" s="16">
        <f t="shared" si="127"/>
        <v>0</v>
      </c>
      <c r="W773" s="16" t="str">
        <f t="shared" si="128"/>
        <v>M</v>
      </c>
      <c r="X773" s="16" t="str" cm="1">
        <f t="array" ref="X773">_xlfn.IFS(K773 &lt; 10, "Need to Restock", K773 &lt; 20, "Low Stock", K773 &lt; 30, "Stock OK", K773 &gt;= 30, "High Stock")</f>
        <v>Low Stock</v>
      </c>
      <c r="Y773" s="16" t="str" cm="1">
        <f t="array" ref="Y773">_xlfn.IFS(K773 &lt;= 15, "Fast Moving", K773 &lt;= 35, "Moderate Moving", K773 &gt; 35, "Slow Moving")</f>
        <v>Moderate Moving</v>
      </c>
      <c r="Z773" s="16" t="str" cm="1">
        <f t="array" ref="Z773">_xlfn.IFS(M773=5, "Highly Satisfied", M773&gt;=4, "Very Satisfied", M773&gt;=3, "Satisfied", M773&gt;=2, "Neutral", M773&lt;2, "Dissatisfied")</f>
        <v>Very Satisfied</v>
      </c>
      <c r="AA773" s="16" t="str">
        <f t="shared" si="129"/>
        <v>Cheap Value</v>
      </c>
      <c r="AB773" s="16" t="str" cm="1">
        <f t="array" ref="AB773">_xlfn.IFS(OR(C773="Zara", C773="Mango"), "Luxury Brand", OR(C773="Gap", C773="Forever21"), "Budget Brand", TRUE, "Mid-Market")</f>
        <v>Budget Brand</v>
      </c>
    </row>
    <row r="774" spans="1:28" x14ac:dyDescent="0.35">
      <c r="A774" t="s">
        <v>825</v>
      </c>
      <c r="B774" t="s">
        <v>28</v>
      </c>
      <c r="C774" t="s">
        <v>51</v>
      </c>
      <c r="D774" t="s">
        <v>60</v>
      </c>
      <c r="E774" t="s">
        <v>53</v>
      </c>
      <c r="F774" t="s">
        <v>26</v>
      </c>
      <c r="G774" s="4">
        <v>126.25</v>
      </c>
      <c r="H774">
        <v>25.9</v>
      </c>
      <c r="I774" s="3">
        <v>93.55</v>
      </c>
      <c r="J774" s="1">
        <v>45875</v>
      </c>
      <c r="K774">
        <v>40</v>
      </c>
      <c r="L774">
        <v>1.5</v>
      </c>
      <c r="M774">
        <f t="shared" si="120"/>
        <v>1.5</v>
      </c>
      <c r="N774" t="b">
        <v>1</v>
      </c>
      <c r="O774" t="s">
        <v>71</v>
      </c>
      <c r="P774" t="str">
        <f t="shared" si="121"/>
        <v>Size Issue</v>
      </c>
      <c r="Q774" s="4">
        <f t="shared" si="122"/>
        <v>3742.0499999999997</v>
      </c>
      <c r="R774">
        <f t="shared" si="123"/>
        <v>2025</v>
      </c>
      <c r="S774" s="4" t="str">
        <f t="shared" si="124"/>
        <v>August</v>
      </c>
      <c r="T774" s="17">
        <f t="shared" si="125"/>
        <v>32.698750000000004</v>
      </c>
      <c r="U774" s="17">
        <f t="shared" si="126"/>
        <v>93.551249999999996</v>
      </c>
      <c r="V774" s="16">
        <f t="shared" si="127"/>
        <v>1</v>
      </c>
      <c r="W774" s="16" t="str">
        <f t="shared" si="128"/>
        <v>XS</v>
      </c>
      <c r="X774" s="16" t="str" cm="1">
        <f t="array" ref="X774">_xlfn.IFS(K774 &lt; 10, "Need to Restock", K774 &lt; 20, "Low Stock", K774 &lt; 30, "Stock OK", K774 &gt;= 30, "High Stock")</f>
        <v>High Stock</v>
      </c>
      <c r="Y774" s="16" t="str" cm="1">
        <f t="array" ref="Y774">_xlfn.IFS(K774 &lt;= 15, "Fast Moving", K774 &lt;= 35, "Moderate Moving", K774 &gt; 35, "Slow Moving")</f>
        <v>Slow Moving</v>
      </c>
      <c r="Z774" s="16" t="str" cm="1">
        <f t="array" ref="Z774">_xlfn.IFS(M774=5, "Highly Satisfied", M774&gt;=4, "Very Satisfied", M774&gt;=3, "Satisfied", M774&gt;=2, "Neutral", M774&lt;2, "Dissatisfied")</f>
        <v>Dissatisfied</v>
      </c>
      <c r="AA774" s="16" t="str">
        <f t="shared" si="129"/>
        <v>High Value</v>
      </c>
      <c r="AB774" s="16" t="str" cm="1">
        <f t="array" ref="AB774">_xlfn.IFS(OR(C774="Zara", C774="Mango"), "Luxury Brand", OR(C774="Gap", C774="Forever21"), "Budget Brand", TRUE, "Mid-Market")</f>
        <v>Mid-Market</v>
      </c>
    </row>
    <row r="775" spans="1:28" x14ac:dyDescent="0.35">
      <c r="A775" t="s">
        <v>826</v>
      </c>
      <c r="B775" t="s">
        <v>28</v>
      </c>
      <c r="C775" t="s">
        <v>30</v>
      </c>
      <c r="D775" t="s">
        <v>60</v>
      </c>
      <c r="E775" t="s">
        <v>53</v>
      </c>
      <c r="F775" t="s">
        <v>42</v>
      </c>
      <c r="G775" s="4">
        <v>63.86</v>
      </c>
      <c r="H775">
        <v>52.8</v>
      </c>
      <c r="I775" s="3">
        <v>30.14</v>
      </c>
      <c r="J775" s="1">
        <v>45875</v>
      </c>
      <c r="K775">
        <v>23</v>
      </c>
      <c r="L775" t="s">
        <v>2229</v>
      </c>
      <c r="M775">
        <f t="shared" si="120"/>
        <v>3</v>
      </c>
      <c r="N775" t="b">
        <v>0</v>
      </c>
      <c r="O775" t="s">
        <v>2229</v>
      </c>
      <c r="P775" t="str">
        <f t="shared" si="121"/>
        <v>No Return</v>
      </c>
      <c r="Q775" s="4">
        <f t="shared" si="122"/>
        <v>693.26415999999995</v>
      </c>
      <c r="R775">
        <f t="shared" si="123"/>
        <v>2025</v>
      </c>
      <c r="S775" s="4" t="str">
        <f t="shared" si="124"/>
        <v>August</v>
      </c>
      <c r="T775" s="17">
        <f t="shared" si="125"/>
        <v>33.71808</v>
      </c>
      <c r="U775" s="17">
        <f t="shared" si="126"/>
        <v>30.141919999999999</v>
      </c>
      <c r="V775" s="16">
        <f t="shared" si="127"/>
        <v>0</v>
      </c>
      <c r="W775" s="16" t="str">
        <f t="shared" si="128"/>
        <v>XS</v>
      </c>
      <c r="X775" s="16" t="str" cm="1">
        <f t="array" ref="X775">_xlfn.IFS(K775 &lt; 10, "Need to Restock", K775 &lt; 20, "Low Stock", K775 &lt; 30, "Stock OK", K775 &gt;= 30, "High Stock")</f>
        <v>Stock OK</v>
      </c>
      <c r="Y775" s="16" t="str" cm="1">
        <f t="array" ref="Y775">_xlfn.IFS(K775 &lt;= 15, "Fast Moving", K775 &lt;= 35, "Moderate Moving", K775 &gt; 35, "Slow Moving")</f>
        <v>Moderate Moving</v>
      </c>
      <c r="Z775" s="16" t="str" cm="1">
        <f t="array" ref="Z775">_xlfn.IFS(M775=5, "Highly Satisfied", M775&gt;=4, "Very Satisfied", M775&gt;=3, "Satisfied", M775&gt;=2, "Neutral", M775&lt;2, "Dissatisfied")</f>
        <v>Satisfied</v>
      </c>
      <c r="AA775" s="16" t="str">
        <f t="shared" si="129"/>
        <v>Cheap Value</v>
      </c>
      <c r="AB775" s="16" t="str" cm="1">
        <f t="array" ref="AB775">_xlfn.IFS(OR(C775="Zara", C775="Mango"), "Luxury Brand", OR(C775="Gap", C775="Forever21"), "Budget Brand", TRUE, "Mid-Market")</f>
        <v>Mid-Market</v>
      </c>
    </row>
    <row r="776" spans="1:28" x14ac:dyDescent="0.35">
      <c r="A776" t="s">
        <v>827</v>
      </c>
      <c r="B776" t="s">
        <v>25</v>
      </c>
      <c r="C776" t="s">
        <v>20</v>
      </c>
      <c r="D776" t="s">
        <v>21</v>
      </c>
      <c r="E776" t="s">
        <v>2229</v>
      </c>
      <c r="F776" t="s">
        <v>17</v>
      </c>
      <c r="G776" s="4">
        <v>75.930000000000007</v>
      </c>
      <c r="H776">
        <v>0</v>
      </c>
      <c r="I776" s="3">
        <v>75.930000000000007</v>
      </c>
      <c r="J776" s="1">
        <v>45875</v>
      </c>
      <c r="K776">
        <v>32</v>
      </c>
      <c r="L776">
        <v>3.1</v>
      </c>
      <c r="M776">
        <f t="shared" si="120"/>
        <v>3.1</v>
      </c>
      <c r="N776" t="b">
        <v>0</v>
      </c>
      <c r="O776" t="s">
        <v>2229</v>
      </c>
      <c r="P776" t="str">
        <f t="shared" si="121"/>
        <v>No Return</v>
      </c>
      <c r="Q776" s="4">
        <f t="shared" si="122"/>
        <v>2429.7600000000002</v>
      </c>
      <c r="R776">
        <f t="shared" si="123"/>
        <v>2025</v>
      </c>
      <c r="S776" s="4" t="str">
        <f t="shared" si="124"/>
        <v>August</v>
      </c>
      <c r="T776" s="17">
        <f t="shared" si="125"/>
        <v>0</v>
      </c>
      <c r="U776" s="17">
        <f t="shared" si="126"/>
        <v>75.930000000000007</v>
      </c>
      <c r="V776" s="16">
        <f t="shared" si="127"/>
        <v>0</v>
      </c>
      <c r="W776" s="16" t="str">
        <f t="shared" si="128"/>
        <v>No Size</v>
      </c>
      <c r="X776" s="16" t="str" cm="1">
        <f t="array" ref="X776">_xlfn.IFS(K776 &lt; 10, "Need to Restock", K776 &lt; 20, "Low Stock", K776 &lt; 30, "Stock OK", K776 &gt;= 30, "High Stock")</f>
        <v>High Stock</v>
      </c>
      <c r="Y776" s="16" t="str" cm="1">
        <f t="array" ref="Y776">_xlfn.IFS(K776 &lt;= 15, "Fast Moving", K776 &lt;= 35, "Moderate Moving", K776 &gt; 35, "Slow Moving")</f>
        <v>Moderate Moving</v>
      </c>
      <c r="Z776" s="16" t="str" cm="1">
        <f t="array" ref="Z776">_xlfn.IFS(M776=5, "Highly Satisfied", M776&gt;=4, "Very Satisfied", M776&gt;=3, "Satisfied", M776&gt;=2, "Neutral", M776&lt;2, "Dissatisfied")</f>
        <v>Satisfied</v>
      </c>
      <c r="AA776" s="16" t="str">
        <f t="shared" si="129"/>
        <v>High Value</v>
      </c>
      <c r="AB776" s="16" t="str" cm="1">
        <f t="array" ref="AB776">_xlfn.IFS(OR(C776="Zara", C776="Mango"), "Luxury Brand", OR(C776="Gap", C776="Forever21"), "Budget Brand", TRUE, "Mid-Market")</f>
        <v>Mid-Market</v>
      </c>
    </row>
    <row r="777" spans="1:28" x14ac:dyDescent="0.35">
      <c r="A777" t="s">
        <v>828</v>
      </c>
      <c r="B777" t="s">
        <v>19</v>
      </c>
      <c r="C777" t="s">
        <v>14</v>
      </c>
      <c r="D777" t="s">
        <v>32</v>
      </c>
      <c r="E777" t="s">
        <v>56</v>
      </c>
      <c r="F777" t="s">
        <v>68</v>
      </c>
      <c r="G777" s="4">
        <v>82.51</v>
      </c>
      <c r="H777">
        <v>27.3</v>
      </c>
      <c r="I777" s="3">
        <v>59.98</v>
      </c>
      <c r="J777" s="1">
        <v>45875</v>
      </c>
      <c r="K777">
        <v>9</v>
      </c>
      <c r="L777">
        <v>3.8</v>
      </c>
      <c r="M777">
        <f t="shared" si="120"/>
        <v>3.8</v>
      </c>
      <c r="N777" t="b">
        <v>0</v>
      </c>
      <c r="O777" t="s">
        <v>2229</v>
      </c>
      <c r="P777" t="str">
        <f t="shared" si="121"/>
        <v>No Return</v>
      </c>
      <c r="Q777" s="4">
        <f t="shared" si="122"/>
        <v>539.86293000000001</v>
      </c>
      <c r="R777">
        <f t="shared" si="123"/>
        <v>2025</v>
      </c>
      <c r="S777" s="4" t="str">
        <f t="shared" si="124"/>
        <v>August</v>
      </c>
      <c r="T777" s="17">
        <f t="shared" si="125"/>
        <v>22.525230000000004</v>
      </c>
      <c r="U777" s="17">
        <f t="shared" si="126"/>
        <v>59.984770000000005</v>
      </c>
      <c r="V777" s="16">
        <f t="shared" si="127"/>
        <v>0</v>
      </c>
      <c r="W777" s="16" t="str">
        <f t="shared" si="128"/>
        <v>M</v>
      </c>
      <c r="X777" s="16" t="str" cm="1">
        <f t="array" ref="X777">_xlfn.IFS(K777 &lt; 10, "Need to Restock", K777 &lt; 20, "Low Stock", K777 &lt; 30, "Stock OK", K777 &gt;= 30, "High Stock")</f>
        <v>Need to Restock</v>
      </c>
      <c r="Y777" s="16" t="str" cm="1">
        <f t="array" ref="Y777">_xlfn.IFS(K777 &lt;= 15, "Fast Moving", K777 &lt;= 35, "Moderate Moving", K777 &gt; 35, "Slow Moving")</f>
        <v>Fast Moving</v>
      </c>
      <c r="Z777" s="16" t="str" cm="1">
        <f t="array" ref="Z777">_xlfn.IFS(M777=5, "Highly Satisfied", M777&gt;=4, "Very Satisfied", M777&gt;=3, "Satisfied", M777&gt;=2, "Neutral", M777&lt;2, "Dissatisfied")</f>
        <v>Satisfied</v>
      </c>
      <c r="AA777" s="16" t="str">
        <f t="shared" si="129"/>
        <v>Cheap Value</v>
      </c>
      <c r="AB777" s="16" t="str" cm="1">
        <f t="array" ref="AB777">_xlfn.IFS(OR(C777="Zara", C777="Mango"), "Luxury Brand", OR(C777="Gap", C777="Forever21"), "Budget Brand", TRUE, "Mid-Market")</f>
        <v>Luxury Brand</v>
      </c>
    </row>
    <row r="778" spans="1:28" x14ac:dyDescent="0.35">
      <c r="A778" t="s">
        <v>829</v>
      </c>
      <c r="B778" t="s">
        <v>36</v>
      </c>
      <c r="C778" t="s">
        <v>30</v>
      </c>
      <c r="D778" t="s">
        <v>32</v>
      </c>
      <c r="E778" t="s">
        <v>47</v>
      </c>
      <c r="F778" t="s">
        <v>44</v>
      </c>
      <c r="G778" s="4">
        <v>46.02</v>
      </c>
      <c r="H778">
        <v>0</v>
      </c>
      <c r="I778" s="3">
        <v>46.02</v>
      </c>
      <c r="J778" s="1">
        <v>45875</v>
      </c>
      <c r="K778">
        <v>21</v>
      </c>
      <c r="L778">
        <v>1.1000000000000001</v>
      </c>
      <c r="M778">
        <f t="shared" si="120"/>
        <v>1.1000000000000001</v>
      </c>
      <c r="N778" t="b">
        <v>0</v>
      </c>
      <c r="O778" t="s">
        <v>2229</v>
      </c>
      <c r="P778" t="str">
        <f t="shared" si="121"/>
        <v>No Return</v>
      </c>
      <c r="Q778" s="4">
        <f t="shared" si="122"/>
        <v>966.42000000000007</v>
      </c>
      <c r="R778">
        <f t="shared" si="123"/>
        <v>2025</v>
      </c>
      <c r="S778" s="4" t="str">
        <f t="shared" si="124"/>
        <v>August</v>
      </c>
      <c r="T778" s="17">
        <f t="shared" si="125"/>
        <v>0</v>
      </c>
      <c r="U778" s="17">
        <f t="shared" si="126"/>
        <v>46.02</v>
      </c>
      <c r="V778" s="16">
        <f t="shared" si="127"/>
        <v>0</v>
      </c>
      <c r="W778" s="16" t="str">
        <f t="shared" si="128"/>
        <v>XXL</v>
      </c>
      <c r="X778" s="16" t="str" cm="1">
        <f t="array" ref="X778">_xlfn.IFS(K778 &lt; 10, "Need to Restock", K778 &lt; 20, "Low Stock", K778 &lt; 30, "Stock OK", K778 &gt;= 30, "High Stock")</f>
        <v>Stock OK</v>
      </c>
      <c r="Y778" s="16" t="str" cm="1">
        <f t="array" ref="Y778">_xlfn.IFS(K778 &lt;= 15, "Fast Moving", K778 &lt;= 35, "Moderate Moving", K778 &gt; 35, "Slow Moving")</f>
        <v>Moderate Moving</v>
      </c>
      <c r="Z778" s="16" t="str" cm="1">
        <f t="array" ref="Z778">_xlfn.IFS(M778=5, "Highly Satisfied", M778&gt;=4, "Very Satisfied", M778&gt;=3, "Satisfied", M778&gt;=2, "Neutral", M778&lt;2, "Dissatisfied")</f>
        <v>Dissatisfied</v>
      </c>
      <c r="AA778" s="16" t="str">
        <f t="shared" si="129"/>
        <v>Cheap Value</v>
      </c>
      <c r="AB778" s="16" t="str" cm="1">
        <f t="array" ref="AB778">_xlfn.IFS(OR(C778="Zara", C778="Mango"), "Luxury Brand", OR(C778="Gap", C778="Forever21"), "Budget Brand", TRUE, "Mid-Market")</f>
        <v>Mid-Market</v>
      </c>
    </row>
    <row r="779" spans="1:28" x14ac:dyDescent="0.35">
      <c r="A779" t="s">
        <v>830</v>
      </c>
      <c r="B779" t="s">
        <v>40</v>
      </c>
      <c r="C779" t="s">
        <v>41</v>
      </c>
      <c r="D779" t="s">
        <v>21</v>
      </c>
      <c r="E779" t="s">
        <v>47</v>
      </c>
      <c r="F779" t="s">
        <v>68</v>
      </c>
      <c r="G779" s="4">
        <v>125.67</v>
      </c>
      <c r="H779">
        <v>45.5</v>
      </c>
      <c r="I779" s="3">
        <v>68.489999999999995</v>
      </c>
      <c r="J779" s="1">
        <v>45875</v>
      </c>
      <c r="K779">
        <v>27</v>
      </c>
      <c r="L779">
        <v>1.6</v>
      </c>
      <c r="M779">
        <f t="shared" si="120"/>
        <v>1.6</v>
      </c>
      <c r="N779" t="b">
        <v>0</v>
      </c>
      <c r="O779" t="s">
        <v>2229</v>
      </c>
      <c r="P779" t="str">
        <f t="shared" si="121"/>
        <v>No Return</v>
      </c>
      <c r="Q779" s="4">
        <f t="shared" si="122"/>
        <v>1849.2340499999996</v>
      </c>
      <c r="R779">
        <f t="shared" si="123"/>
        <v>2025</v>
      </c>
      <c r="S779" s="4" t="str">
        <f t="shared" si="124"/>
        <v>August</v>
      </c>
      <c r="T779" s="17">
        <f t="shared" si="125"/>
        <v>57.179850000000002</v>
      </c>
      <c r="U779" s="17">
        <f t="shared" si="126"/>
        <v>68.490149999999986</v>
      </c>
      <c r="V779" s="16">
        <f t="shared" si="127"/>
        <v>0</v>
      </c>
      <c r="W779" s="16" t="str">
        <f t="shared" si="128"/>
        <v>XXL</v>
      </c>
      <c r="X779" s="16" t="str" cm="1">
        <f t="array" ref="X779">_xlfn.IFS(K779 &lt; 10, "Need to Restock", K779 &lt; 20, "Low Stock", K779 &lt; 30, "Stock OK", K779 &gt;= 30, "High Stock")</f>
        <v>Stock OK</v>
      </c>
      <c r="Y779" s="16" t="str" cm="1">
        <f t="array" ref="Y779">_xlfn.IFS(K779 &lt;= 15, "Fast Moving", K779 &lt;= 35, "Moderate Moving", K779 &gt; 35, "Slow Moving")</f>
        <v>Moderate Moving</v>
      </c>
      <c r="Z779" s="16" t="str" cm="1">
        <f t="array" ref="Z779">_xlfn.IFS(M779=5, "Highly Satisfied", M779&gt;=4, "Very Satisfied", M779&gt;=3, "Satisfied", M779&gt;=2, "Neutral", M779&lt;2, "Dissatisfied")</f>
        <v>Dissatisfied</v>
      </c>
      <c r="AA779" s="16" t="str">
        <f t="shared" si="129"/>
        <v>Cheap Value</v>
      </c>
      <c r="AB779" s="16" t="str" cm="1">
        <f t="array" ref="AB779">_xlfn.IFS(OR(C779="Zara", C779="Mango"), "Luxury Brand", OR(C779="Gap", C779="Forever21"), "Budget Brand", TRUE, "Mid-Market")</f>
        <v>Luxury Brand</v>
      </c>
    </row>
    <row r="780" spans="1:28" x14ac:dyDescent="0.35">
      <c r="A780" t="s">
        <v>831</v>
      </c>
      <c r="B780" t="s">
        <v>28</v>
      </c>
      <c r="C780" t="s">
        <v>41</v>
      </c>
      <c r="D780" t="s">
        <v>21</v>
      </c>
      <c r="E780" t="s">
        <v>37</v>
      </c>
      <c r="F780" t="s">
        <v>17</v>
      </c>
      <c r="G780" s="4">
        <v>65.61</v>
      </c>
      <c r="H780">
        <v>50.7</v>
      </c>
      <c r="I780" s="3">
        <v>32.35</v>
      </c>
      <c r="J780" s="1">
        <v>45875</v>
      </c>
      <c r="K780">
        <v>23</v>
      </c>
      <c r="L780">
        <v>1.1000000000000001</v>
      </c>
      <c r="M780">
        <f t="shared" si="120"/>
        <v>1.1000000000000001</v>
      </c>
      <c r="N780" t="b">
        <v>0</v>
      </c>
      <c r="O780" t="s">
        <v>2229</v>
      </c>
      <c r="P780" t="str">
        <f t="shared" si="121"/>
        <v>No Return</v>
      </c>
      <c r="Q780" s="4">
        <f t="shared" si="122"/>
        <v>743.95178999999996</v>
      </c>
      <c r="R780">
        <f t="shared" si="123"/>
        <v>2025</v>
      </c>
      <c r="S780" s="4" t="str">
        <f t="shared" si="124"/>
        <v>August</v>
      </c>
      <c r="T780" s="17">
        <f t="shared" si="125"/>
        <v>33.264270000000003</v>
      </c>
      <c r="U780" s="17">
        <f t="shared" si="126"/>
        <v>32.345729999999996</v>
      </c>
      <c r="V780" s="16">
        <f t="shared" si="127"/>
        <v>0</v>
      </c>
      <c r="W780" s="16" t="str">
        <f t="shared" si="128"/>
        <v>S</v>
      </c>
      <c r="X780" s="16" t="str" cm="1">
        <f t="array" ref="X780">_xlfn.IFS(K780 &lt; 10, "Need to Restock", K780 &lt; 20, "Low Stock", K780 &lt; 30, "Stock OK", K780 &gt;= 30, "High Stock")</f>
        <v>Stock OK</v>
      </c>
      <c r="Y780" s="16" t="str" cm="1">
        <f t="array" ref="Y780">_xlfn.IFS(K780 &lt;= 15, "Fast Moving", K780 &lt;= 35, "Moderate Moving", K780 &gt; 35, "Slow Moving")</f>
        <v>Moderate Moving</v>
      </c>
      <c r="Z780" s="16" t="str" cm="1">
        <f t="array" ref="Z780">_xlfn.IFS(M780=5, "Highly Satisfied", M780&gt;=4, "Very Satisfied", M780&gt;=3, "Satisfied", M780&gt;=2, "Neutral", M780&lt;2, "Dissatisfied")</f>
        <v>Dissatisfied</v>
      </c>
      <c r="AA780" s="16" t="str">
        <f t="shared" si="129"/>
        <v>Cheap Value</v>
      </c>
      <c r="AB780" s="16" t="str" cm="1">
        <f t="array" ref="AB780">_xlfn.IFS(OR(C780="Zara", C780="Mango"), "Luxury Brand", OR(C780="Gap", C780="Forever21"), "Budget Brand", TRUE, "Mid-Market")</f>
        <v>Luxury Brand</v>
      </c>
    </row>
    <row r="781" spans="1:28" x14ac:dyDescent="0.35">
      <c r="A781" t="s">
        <v>832</v>
      </c>
      <c r="B781" t="s">
        <v>40</v>
      </c>
      <c r="C781" t="s">
        <v>30</v>
      </c>
      <c r="D781" t="s">
        <v>60</v>
      </c>
      <c r="E781" t="s">
        <v>53</v>
      </c>
      <c r="F781" t="s">
        <v>54</v>
      </c>
      <c r="G781" s="4">
        <v>91.61</v>
      </c>
      <c r="H781">
        <v>0</v>
      </c>
      <c r="I781" s="3">
        <v>91.61</v>
      </c>
      <c r="J781" s="1">
        <v>45875</v>
      </c>
      <c r="K781">
        <v>31</v>
      </c>
      <c r="L781">
        <v>1.4</v>
      </c>
      <c r="M781">
        <f t="shared" si="120"/>
        <v>1.4</v>
      </c>
      <c r="N781" t="b">
        <v>0</v>
      </c>
      <c r="O781" t="s">
        <v>2229</v>
      </c>
      <c r="P781" t="str">
        <f t="shared" si="121"/>
        <v>No Return</v>
      </c>
      <c r="Q781" s="4">
        <f t="shared" si="122"/>
        <v>2839.91</v>
      </c>
      <c r="R781">
        <f t="shared" si="123"/>
        <v>2025</v>
      </c>
      <c r="S781" s="4" t="str">
        <f t="shared" si="124"/>
        <v>August</v>
      </c>
      <c r="T781" s="17">
        <f t="shared" si="125"/>
        <v>0</v>
      </c>
      <c r="U781" s="17">
        <f t="shared" si="126"/>
        <v>91.61</v>
      </c>
      <c r="V781" s="16">
        <f t="shared" si="127"/>
        <v>0</v>
      </c>
      <c r="W781" s="16" t="str">
        <f t="shared" si="128"/>
        <v>XS</v>
      </c>
      <c r="X781" s="16" t="str" cm="1">
        <f t="array" ref="X781">_xlfn.IFS(K781 &lt; 10, "Need to Restock", K781 &lt; 20, "Low Stock", K781 &lt; 30, "Stock OK", K781 &gt;= 30, "High Stock")</f>
        <v>High Stock</v>
      </c>
      <c r="Y781" s="16" t="str" cm="1">
        <f t="array" ref="Y781">_xlfn.IFS(K781 &lt;= 15, "Fast Moving", K781 &lt;= 35, "Moderate Moving", K781 &gt; 35, "Slow Moving")</f>
        <v>Moderate Moving</v>
      </c>
      <c r="Z781" s="16" t="str" cm="1">
        <f t="array" ref="Z781">_xlfn.IFS(M781=5, "Highly Satisfied", M781&gt;=4, "Very Satisfied", M781&gt;=3, "Satisfied", M781&gt;=2, "Neutral", M781&lt;2, "Dissatisfied")</f>
        <v>Dissatisfied</v>
      </c>
      <c r="AA781" s="16" t="str">
        <f t="shared" si="129"/>
        <v>High Value</v>
      </c>
      <c r="AB781" s="16" t="str" cm="1">
        <f t="array" ref="AB781">_xlfn.IFS(OR(C781="Zara", C781="Mango"), "Luxury Brand", OR(C781="Gap", C781="Forever21"), "Budget Brand", TRUE, "Mid-Market")</f>
        <v>Mid-Market</v>
      </c>
    </row>
    <row r="782" spans="1:28" x14ac:dyDescent="0.35">
      <c r="A782" t="s">
        <v>833</v>
      </c>
      <c r="B782" t="s">
        <v>13</v>
      </c>
      <c r="C782" t="s">
        <v>46</v>
      </c>
      <c r="D782" t="s">
        <v>60</v>
      </c>
      <c r="E782" t="s">
        <v>53</v>
      </c>
      <c r="F782" t="s">
        <v>23</v>
      </c>
      <c r="G782" s="4">
        <v>162.78</v>
      </c>
      <c r="H782">
        <v>0</v>
      </c>
      <c r="I782" s="3">
        <v>162.78</v>
      </c>
      <c r="J782" s="1">
        <v>45875</v>
      </c>
      <c r="K782">
        <v>0</v>
      </c>
      <c r="L782" t="s">
        <v>2229</v>
      </c>
      <c r="M782">
        <f t="shared" si="120"/>
        <v>3</v>
      </c>
      <c r="N782" t="b">
        <v>0</v>
      </c>
      <c r="O782" t="s">
        <v>2229</v>
      </c>
      <c r="P782" t="str">
        <f t="shared" si="121"/>
        <v>No Return</v>
      </c>
      <c r="Q782" s="4">
        <f t="shared" si="122"/>
        <v>0</v>
      </c>
      <c r="R782">
        <f t="shared" si="123"/>
        <v>2025</v>
      </c>
      <c r="S782" s="4" t="str">
        <f t="shared" si="124"/>
        <v>August</v>
      </c>
      <c r="T782" s="17">
        <f t="shared" si="125"/>
        <v>0</v>
      </c>
      <c r="U782" s="17">
        <f t="shared" si="126"/>
        <v>162.78</v>
      </c>
      <c r="V782" s="16">
        <f t="shared" si="127"/>
        <v>0</v>
      </c>
      <c r="W782" s="16" t="str">
        <f t="shared" si="128"/>
        <v>XS</v>
      </c>
      <c r="X782" s="16" t="str" cm="1">
        <f t="array" ref="X782">_xlfn.IFS(K782 &lt; 10, "Need to Restock", K782 &lt; 20, "Low Stock", K782 &lt; 30, "Stock OK", K782 &gt;= 30, "High Stock")</f>
        <v>Need to Restock</v>
      </c>
      <c r="Y782" s="16" t="str" cm="1">
        <f t="array" ref="Y782">_xlfn.IFS(K782 &lt;= 15, "Fast Moving", K782 &lt;= 35, "Moderate Moving", K782 &gt; 35, "Slow Moving")</f>
        <v>Fast Moving</v>
      </c>
      <c r="Z782" s="16" t="str" cm="1">
        <f t="array" ref="Z782">_xlfn.IFS(M782=5, "Highly Satisfied", M782&gt;=4, "Very Satisfied", M782&gt;=3, "Satisfied", M782&gt;=2, "Neutral", M782&lt;2, "Dissatisfied")</f>
        <v>Satisfied</v>
      </c>
      <c r="AA782" s="16" t="str">
        <f t="shared" si="129"/>
        <v>High Value</v>
      </c>
      <c r="AB782" s="16" t="str" cm="1">
        <f t="array" ref="AB782">_xlfn.IFS(OR(C782="Zara", C782="Mango"), "Luxury Brand", OR(C782="Gap", C782="Forever21"), "Budget Brand", TRUE, "Mid-Market")</f>
        <v>Mid-Market</v>
      </c>
    </row>
    <row r="783" spans="1:28" x14ac:dyDescent="0.35">
      <c r="A783" t="s">
        <v>834</v>
      </c>
      <c r="B783" t="s">
        <v>13</v>
      </c>
      <c r="C783" t="s">
        <v>41</v>
      </c>
      <c r="D783" t="s">
        <v>21</v>
      </c>
      <c r="E783" t="s">
        <v>56</v>
      </c>
      <c r="F783" t="s">
        <v>38</v>
      </c>
      <c r="G783" s="4">
        <v>134.35</v>
      </c>
      <c r="H783">
        <v>35.299999999999997</v>
      </c>
      <c r="I783" s="3">
        <v>86.92</v>
      </c>
      <c r="J783" s="1">
        <v>45875</v>
      </c>
      <c r="K783">
        <v>36</v>
      </c>
      <c r="L783" t="s">
        <v>2229</v>
      </c>
      <c r="M783">
        <f t="shared" si="120"/>
        <v>3</v>
      </c>
      <c r="N783" t="b">
        <v>0</v>
      </c>
      <c r="O783" t="s">
        <v>2229</v>
      </c>
      <c r="P783" t="str">
        <f t="shared" si="121"/>
        <v>No Return</v>
      </c>
      <c r="Q783" s="4">
        <f t="shared" si="122"/>
        <v>3129.2801999999997</v>
      </c>
      <c r="R783">
        <f t="shared" si="123"/>
        <v>2025</v>
      </c>
      <c r="S783" s="4" t="str">
        <f t="shared" si="124"/>
        <v>August</v>
      </c>
      <c r="T783" s="17">
        <f t="shared" si="125"/>
        <v>47.425549999999994</v>
      </c>
      <c r="U783" s="17">
        <f t="shared" si="126"/>
        <v>86.924449999999993</v>
      </c>
      <c r="V783" s="16">
        <f t="shared" si="127"/>
        <v>0</v>
      </c>
      <c r="W783" s="16" t="str">
        <f t="shared" si="128"/>
        <v>M</v>
      </c>
      <c r="X783" s="16" t="str" cm="1">
        <f t="array" ref="X783">_xlfn.IFS(K783 &lt; 10, "Need to Restock", K783 &lt; 20, "Low Stock", K783 &lt; 30, "Stock OK", K783 &gt;= 30, "High Stock")</f>
        <v>High Stock</v>
      </c>
      <c r="Y783" s="16" t="str" cm="1">
        <f t="array" ref="Y783">_xlfn.IFS(K783 &lt;= 15, "Fast Moving", K783 &lt;= 35, "Moderate Moving", K783 &gt; 35, "Slow Moving")</f>
        <v>Slow Moving</v>
      </c>
      <c r="Z783" s="16" t="str" cm="1">
        <f t="array" ref="Z783">_xlfn.IFS(M783=5, "Highly Satisfied", M783&gt;=4, "Very Satisfied", M783&gt;=3, "Satisfied", M783&gt;=2, "Neutral", M783&lt;2, "Dissatisfied")</f>
        <v>Satisfied</v>
      </c>
      <c r="AA783" s="16" t="str">
        <f t="shared" si="129"/>
        <v>High Value</v>
      </c>
      <c r="AB783" s="16" t="str" cm="1">
        <f t="array" ref="AB783">_xlfn.IFS(OR(C783="Zara", C783="Mango"), "Luxury Brand", OR(C783="Gap", C783="Forever21"), "Budget Brand", TRUE, "Mid-Market")</f>
        <v>Luxury Brand</v>
      </c>
    </row>
    <row r="784" spans="1:28" x14ac:dyDescent="0.35">
      <c r="A784" t="s">
        <v>835</v>
      </c>
      <c r="B784" t="s">
        <v>36</v>
      </c>
      <c r="C784" t="s">
        <v>41</v>
      </c>
      <c r="D784" t="s">
        <v>15</v>
      </c>
      <c r="E784" t="s">
        <v>2229</v>
      </c>
      <c r="F784" t="s">
        <v>38</v>
      </c>
      <c r="G784" s="4">
        <v>77.739999999999995</v>
      </c>
      <c r="H784">
        <v>38.799999999999997</v>
      </c>
      <c r="I784" s="3">
        <v>47.58</v>
      </c>
      <c r="J784" s="1">
        <v>45849</v>
      </c>
      <c r="K784">
        <v>23</v>
      </c>
      <c r="L784">
        <v>4.3</v>
      </c>
      <c r="M784">
        <f t="shared" si="120"/>
        <v>4.3</v>
      </c>
      <c r="N784" t="b">
        <v>0</v>
      </c>
      <c r="O784" t="s">
        <v>2229</v>
      </c>
      <c r="P784" t="str">
        <f t="shared" si="121"/>
        <v>No Return</v>
      </c>
      <c r="Q784" s="4">
        <f t="shared" si="122"/>
        <v>1094.2682400000001</v>
      </c>
      <c r="R784">
        <f t="shared" si="123"/>
        <v>2025</v>
      </c>
      <c r="S784" s="4" t="str">
        <f t="shared" si="124"/>
        <v>July</v>
      </c>
      <c r="T784" s="17">
        <f t="shared" si="125"/>
        <v>30.163119999999996</v>
      </c>
      <c r="U784" s="17">
        <f t="shared" si="126"/>
        <v>47.576880000000003</v>
      </c>
      <c r="V784" s="16">
        <f t="shared" si="127"/>
        <v>0</v>
      </c>
      <c r="W784" s="16" t="str">
        <f t="shared" si="128"/>
        <v>No Size</v>
      </c>
      <c r="X784" s="16" t="str" cm="1">
        <f t="array" ref="X784">_xlfn.IFS(K784 &lt; 10, "Need to Restock", K784 &lt; 20, "Low Stock", K784 &lt; 30, "Stock OK", K784 &gt;= 30, "High Stock")</f>
        <v>Stock OK</v>
      </c>
      <c r="Y784" s="16" t="str" cm="1">
        <f t="array" ref="Y784">_xlfn.IFS(K784 &lt;= 15, "Fast Moving", K784 &lt;= 35, "Moderate Moving", K784 &gt; 35, "Slow Moving")</f>
        <v>Moderate Moving</v>
      </c>
      <c r="Z784" s="16" t="str" cm="1">
        <f t="array" ref="Z784">_xlfn.IFS(M784=5, "Highly Satisfied", M784&gt;=4, "Very Satisfied", M784&gt;=3, "Satisfied", M784&gt;=2, "Neutral", M784&lt;2, "Dissatisfied")</f>
        <v>Very Satisfied</v>
      </c>
      <c r="AA784" s="16" t="str">
        <f t="shared" si="129"/>
        <v>Cheap Value</v>
      </c>
      <c r="AB784" s="16" t="str" cm="1">
        <f t="array" ref="AB784">_xlfn.IFS(OR(C784="Zara", C784="Mango"), "Luxury Brand", OR(C784="Gap", C784="Forever21"), "Budget Brand", TRUE, "Mid-Market")</f>
        <v>Luxury Brand</v>
      </c>
    </row>
    <row r="785" spans="1:28" x14ac:dyDescent="0.35">
      <c r="A785" t="s">
        <v>836</v>
      </c>
      <c r="B785" t="s">
        <v>25</v>
      </c>
      <c r="C785" t="s">
        <v>59</v>
      </c>
      <c r="D785" t="s">
        <v>60</v>
      </c>
      <c r="E785" t="s">
        <v>2229</v>
      </c>
      <c r="F785" t="s">
        <v>68</v>
      </c>
      <c r="G785" s="4">
        <v>49.33</v>
      </c>
      <c r="H785">
        <v>59.9</v>
      </c>
      <c r="I785" s="3">
        <v>19.78</v>
      </c>
      <c r="J785" s="1">
        <v>45875</v>
      </c>
      <c r="K785">
        <v>47</v>
      </c>
      <c r="L785" t="s">
        <v>2229</v>
      </c>
      <c r="M785">
        <f t="shared" si="120"/>
        <v>3</v>
      </c>
      <c r="N785" t="b">
        <v>0</v>
      </c>
      <c r="O785" t="s">
        <v>2229</v>
      </c>
      <c r="P785" t="str">
        <f t="shared" si="121"/>
        <v>No Return</v>
      </c>
      <c r="Q785" s="4">
        <f t="shared" si="122"/>
        <v>929.72251000000006</v>
      </c>
      <c r="R785">
        <f t="shared" si="123"/>
        <v>2025</v>
      </c>
      <c r="S785" s="4" t="str">
        <f t="shared" si="124"/>
        <v>August</v>
      </c>
      <c r="T785" s="17">
        <f t="shared" si="125"/>
        <v>29.548669999999998</v>
      </c>
      <c r="U785" s="17">
        <f t="shared" si="126"/>
        <v>19.781330000000001</v>
      </c>
      <c r="V785" s="16">
        <f t="shared" si="127"/>
        <v>0</v>
      </c>
      <c r="W785" s="16" t="str">
        <f t="shared" si="128"/>
        <v>No Size</v>
      </c>
      <c r="X785" s="16" t="str" cm="1">
        <f t="array" ref="X785">_xlfn.IFS(K785 &lt; 10, "Need to Restock", K785 &lt; 20, "Low Stock", K785 &lt; 30, "Stock OK", K785 &gt;= 30, "High Stock")</f>
        <v>High Stock</v>
      </c>
      <c r="Y785" s="16" t="str" cm="1">
        <f t="array" ref="Y785">_xlfn.IFS(K785 &lt;= 15, "Fast Moving", K785 &lt;= 35, "Moderate Moving", K785 &gt; 35, "Slow Moving")</f>
        <v>Slow Moving</v>
      </c>
      <c r="Z785" s="16" t="str" cm="1">
        <f t="array" ref="Z785">_xlfn.IFS(M785=5, "Highly Satisfied", M785&gt;=4, "Very Satisfied", M785&gt;=3, "Satisfied", M785&gt;=2, "Neutral", M785&lt;2, "Dissatisfied")</f>
        <v>Satisfied</v>
      </c>
      <c r="AA785" s="16" t="str">
        <f t="shared" si="129"/>
        <v>Cheap Value</v>
      </c>
      <c r="AB785" s="16" t="str" cm="1">
        <f t="array" ref="AB785">_xlfn.IFS(OR(C785="Zara", C785="Mango"), "Luxury Brand", OR(C785="Gap", C785="Forever21"), "Budget Brand", TRUE, "Mid-Market")</f>
        <v>Budget Brand</v>
      </c>
    </row>
    <row r="786" spans="1:28" x14ac:dyDescent="0.35">
      <c r="A786" t="s">
        <v>837</v>
      </c>
      <c r="B786" t="s">
        <v>13</v>
      </c>
      <c r="C786" t="s">
        <v>73</v>
      </c>
      <c r="D786" t="s">
        <v>60</v>
      </c>
      <c r="E786" t="s">
        <v>37</v>
      </c>
      <c r="F786" t="s">
        <v>38</v>
      </c>
      <c r="G786" s="4">
        <v>231.52</v>
      </c>
      <c r="H786">
        <v>17.3</v>
      </c>
      <c r="I786" s="3">
        <v>191.47</v>
      </c>
      <c r="J786" s="1">
        <v>45875</v>
      </c>
      <c r="K786">
        <v>49</v>
      </c>
      <c r="L786">
        <v>2.1</v>
      </c>
      <c r="M786">
        <f t="shared" si="120"/>
        <v>2.1</v>
      </c>
      <c r="N786" t="b">
        <v>0</v>
      </c>
      <c r="O786" t="s">
        <v>2229</v>
      </c>
      <c r="P786" t="str">
        <f t="shared" si="121"/>
        <v>No Return</v>
      </c>
      <c r="Q786" s="4">
        <f t="shared" si="122"/>
        <v>9381.8849599999994</v>
      </c>
      <c r="R786">
        <f t="shared" si="123"/>
        <v>2025</v>
      </c>
      <c r="S786" s="4" t="str">
        <f t="shared" si="124"/>
        <v>August</v>
      </c>
      <c r="T786" s="17">
        <f t="shared" si="125"/>
        <v>40.052960000000006</v>
      </c>
      <c r="U786" s="17">
        <f t="shared" si="126"/>
        <v>191.46704</v>
      </c>
      <c r="V786" s="16">
        <f t="shared" si="127"/>
        <v>0</v>
      </c>
      <c r="W786" s="16" t="str">
        <f t="shared" si="128"/>
        <v>S</v>
      </c>
      <c r="X786" s="16" t="str" cm="1">
        <f t="array" ref="X786">_xlfn.IFS(K786 &lt; 10, "Need to Restock", K786 &lt; 20, "Low Stock", K786 &lt; 30, "Stock OK", K786 &gt;= 30, "High Stock")</f>
        <v>High Stock</v>
      </c>
      <c r="Y786" s="16" t="str" cm="1">
        <f t="array" ref="Y786">_xlfn.IFS(K786 &lt;= 15, "Fast Moving", K786 &lt;= 35, "Moderate Moving", K786 &gt; 35, "Slow Moving")</f>
        <v>Slow Moving</v>
      </c>
      <c r="Z786" s="16" t="str" cm="1">
        <f t="array" ref="Z786">_xlfn.IFS(M786=5, "Highly Satisfied", M786&gt;=4, "Very Satisfied", M786&gt;=3, "Satisfied", M786&gt;=2, "Neutral", M786&lt;2, "Dissatisfied")</f>
        <v>Neutral</v>
      </c>
      <c r="AA786" s="16" t="str">
        <f t="shared" si="129"/>
        <v>High Value</v>
      </c>
      <c r="AB786" s="16" t="str" cm="1">
        <f t="array" ref="AB786">_xlfn.IFS(OR(C786="Zara", C786="Mango"), "Luxury Brand", OR(C786="Gap", C786="Forever21"), "Budget Brand", TRUE, "Mid-Market")</f>
        <v>Budget Brand</v>
      </c>
    </row>
    <row r="787" spans="1:28" x14ac:dyDescent="0.35">
      <c r="A787" t="s">
        <v>838</v>
      </c>
      <c r="B787" t="s">
        <v>13</v>
      </c>
      <c r="C787" t="s">
        <v>59</v>
      </c>
      <c r="D787" t="s">
        <v>21</v>
      </c>
      <c r="E787" t="s">
        <v>16</v>
      </c>
      <c r="F787" t="s">
        <v>33</v>
      </c>
      <c r="G787" s="4">
        <v>140.1</v>
      </c>
      <c r="H787">
        <v>0</v>
      </c>
      <c r="I787" s="3">
        <v>140.1</v>
      </c>
      <c r="J787" s="1">
        <v>45875</v>
      </c>
      <c r="K787">
        <v>14</v>
      </c>
      <c r="L787">
        <v>3.9</v>
      </c>
      <c r="M787">
        <f t="shared" si="120"/>
        <v>3.9</v>
      </c>
      <c r="N787" t="b">
        <v>0</v>
      </c>
      <c r="O787" t="s">
        <v>2229</v>
      </c>
      <c r="P787" t="str">
        <f t="shared" si="121"/>
        <v>No Return</v>
      </c>
      <c r="Q787" s="4">
        <f t="shared" si="122"/>
        <v>1961.3999999999999</v>
      </c>
      <c r="R787">
        <f t="shared" si="123"/>
        <v>2025</v>
      </c>
      <c r="S787" s="4" t="str">
        <f t="shared" si="124"/>
        <v>August</v>
      </c>
      <c r="T787" s="17">
        <f t="shared" si="125"/>
        <v>0</v>
      </c>
      <c r="U787" s="17">
        <f t="shared" si="126"/>
        <v>140.1</v>
      </c>
      <c r="V787" s="16">
        <f t="shared" si="127"/>
        <v>0</v>
      </c>
      <c r="W787" s="16" t="str">
        <f t="shared" si="128"/>
        <v>XL</v>
      </c>
      <c r="X787" s="16" t="str" cm="1">
        <f t="array" ref="X787">_xlfn.IFS(K787 &lt; 10, "Need to Restock", K787 &lt; 20, "Low Stock", K787 &lt; 30, "Stock OK", K787 &gt;= 30, "High Stock")</f>
        <v>Low Stock</v>
      </c>
      <c r="Y787" s="16" t="str" cm="1">
        <f t="array" ref="Y787">_xlfn.IFS(K787 &lt;= 15, "Fast Moving", K787 &lt;= 35, "Moderate Moving", K787 &gt; 35, "Slow Moving")</f>
        <v>Fast Moving</v>
      </c>
      <c r="Z787" s="16" t="str" cm="1">
        <f t="array" ref="Z787">_xlfn.IFS(M787=5, "Highly Satisfied", M787&gt;=4, "Very Satisfied", M787&gt;=3, "Satisfied", M787&gt;=2, "Neutral", M787&lt;2, "Dissatisfied")</f>
        <v>Satisfied</v>
      </c>
      <c r="AA787" s="16" t="str">
        <f t="shared" si="129"/>
        <v>High Value</v>
      </c>
      <c r="AB787" s="16" t="str" cm="1">
        <f t="array" ref="AB787">_xlfn.IFS(OR(C787="Zara", C787="Mango"), "Luxury Brand", OR(C787="Gap", C787="Forever21"), "Budget Brand", TRUE, "Mid-Market")</f>
        <v>Budget Brand</v>
      </c>
    </row>
    <row r="788" spans="1:28" x14ac:dyDescent="0.35">
      <c r="A788" t="s">
        <v>839</v>
      </c>
      <c r="B788" t="s">
        <v>40</v>
      </c>
      <c r="C788" t="s">
        <v>51</v>
      </c>
      <c r="D788" t="s">
        <v>60</v>
      </c>
      <c r="E788" t="s">
        <v>37</v>
      </c>
      <c r="F788" t="s">
        <v>23</v>
      </c>
      <c r="G788" s="4">
        <v>117.38</v>
      </c>
      <c r="H788">
        <v>27.8</v>
      </c>
      <c r="I788" s="3">
        <v>84.75</v>
      </c>
      <c r="J788" s="1">
        <v>45875</v>
      </c>
      <c r="K788">
        <v>34</v>
      </c>
      <c r="L788">
        <v>2.8</v>
      </c>
      <c r="M788">
        <f t="shared" si="120"/>
        <v>2.8</v>
      </c>
      <c r="N788" t="b">
        <v>1</v>
      </c>
      <c r="O788" t="s">
        <v>81</v>
      </c>
      <c r="P788" t="str">
        <f t="shared" si="121"/>
        <v>Quality Issue</v>
      </c>
      <c r="Q788" s="4">
        <f t="shared" si="122"/>
        <v>2881.4442399999998</v>
      </c>
      <c r="R788">
        <f t="shared" si="123"/>
        <v>2025</v>
      </c>
      <c r="S788" s="4" t="str">
        <f t="shared" si="124"/>
        <v>August</v>
      </c>
      <c r="T788" s="17">
        <f t="shared" si="125"/>
        <v>32.631640000000004</v>
      </c>
      <c r="U788" s="17">
        <f t="shared" si="126"/>
        <v>84.748359999999991</v>
      </c>
      <c r="V788" s="16">
        <f t="shared" si="127"/>
        <v>1</v>
      </c>
      <c r="W788" s="16" t="str">
        <f t="shared" si="128"/>
        <v>S</v>
      </c>
      <c r="X788" s="16" t="str" cm="1">
        <f t="array" ref="X788">_xlfn.IFS(K788 &lt; 10, "Need to Restock", K788 &lt; 20, "Low Stock", K788 &lt; 30, "Stock OK", K788 &gt;= 30, "High Stock")</f>
        <v>High Stock</v>
      </c>
      <c r="Y788" s="16" t="str" cm="1">
        <f t="array" ref="Y788">_xlfn.IFS(K788 &lt;= 15, "Fast Moving", K788 &lt;= 35, "Moderate Moving", K788 &gt; 35, "Slow Moving")</f>
        <v>Moderate Moving</v>
      </c>
      <c r="Z788" s="16" t="str" cm="1">
        <f t="array" ref="Z788">_xlfn.IFS(M788=5, "Highly Satisfied", M788&gt;=4, "Very Satisfied", M788&gt;=3, "Satisfied", M788&gt;=2, "Neutral", M788&lt;2, "Dissatisfied")</f>
        <v>Neutral</v>
      </c>
      <c r="AA788" s="16" t="str">
        <f t="shared" si="129"/>
        <v>High Value</v>
      </c>
      <c r="AB788" s="16" t="str" cm="1">
        <f t="array" ref="AB788">_xlfn.IFS(OR(C788="Zara", C788="Mango"), "Luxury Brand", OR(C788="Gap", C788="Forever21"), "Budget Brand", TRUE, "Mid-Market")</f>
        <v>Mid-Market</v>
      </c>
    </row>
    <row r="789" spans="1:28" x14ac:dyDescent="0.35">
      <c r="A789" t="s">
        <v>840</v>
      </c>
      <c r="B789" t="s">
        <v>19</v>
      </c>
      <c r="C789" t="s">
        <v>51</v>
      </c>
      <c r="D789" t="s">
        <v>15</v>
      </c>
      <c r="E789" t="s">
        <v>37</v>
      </c>
      <c r="F789" t="s">
        <v>64</v>
      </c>
      <c r="G789" s="4">
        <v>83.98</v>
      </c>
      <c r="H789">
        <v>0</v>
      </c>
      <c r="I789" s="3">
        <v>83.98</v>
      </c>
      <c r="J789" s="1">
        <v>45533</v>
      </c>
      <c r="K789">
        <v>23</v>
      </c>
      <c r="L789">
        <v>1.9</v>
      </c>
      <c r="M789">
        <f t="shared" si="120"/>
        <v>1.9</v>
      </c>
      <c r="N789" t="b">
        <v>0</v>
      </c>
      <c r="O789" t="s">
        <v>2229</v>
      </c>
      <c r="P789" t="str">
        <f t="shared" si="121"/>
        <v>No Return</v>
      </c>
      <c r="Q789" s="4">
        <f t="shared" si="122"/>
        <v>1931.5400000000002</v>
      </c>
      <c r="R789">
        <f t="shared" si="123"/>
        <v>2024</v>
      </c>
      <c r="S789" s="4" t="str">
        <f t="shared" si="124"/>
        <v>August</v>
      </c>
      <c r="T789" s="17">
        <f t="shared" si="125"/>
        <v>0</v>
      </c>
      <c r="U789" s="17">
        <f t="shared" si="126"/>
        <v>83.98</v>
      </c>
      <c r="V789" s="16">
        <f t="shared" si="127"/>
        <v>0</v>
      </c>
      <c r="W789" s="16" t="str">
        <f t="shared" si="128"/>
        <v>S</v>
      </c>
      <c r="X789" s="16" t="str" cm="1">
        <f t="array" ref="X789">_xlfn.IFS(K789 &lt; 10, "Need to Restock", K789 &lt; 20, "Low Stock", K789 &lt; 30, "Stock OK", K789 &gt;= 30, "High Stock")</f>
        <v>Stock OK</v>
      </c>
      <c r="Y789" s="16" t="str" cm="1">
        <f t="array" ref="Y789">_xlfn.IFS(K789 &lt;= 15, "Fast Moving", K789 &lt;= 35, "Moderate Moving", K789 &gt; 35, "Slow Moving")</f>
        <v>Moderate Moving</v>
      </c>
      <c r="Z789" s="16" t="str" cm="1">
        <f t="array" ref="Z789">_xlfn.IFS(M789=5, "Highly Satisfied", M789&gt;=4, "Very Satisfied", M789&gt;=3, "Satisfied", M789&gt;=2, "Neutral", M789&lt;2, "Dissatisfied")</f>
        <v>Dissatisfied</v>
      </c>
      <c r="AA789" s="16" t="str">
        <f t="shared" si="129"/>
        <v>High Value</v>
      </c>
      <c r="AB789" s="16" t="str" cm="1">
        <f t="array" ref="AB789">_xlfn.IFS(OR(C789="Zara", C789="Mango"), "Luxury Brand", OR(C789="Gap", C789="Forever21"), "Budget Brand", TRUE, "Mid-Market")</f>
        <v>Mid-Market</v>
      </c>
    </row>
    <row r="790" spans="1:28" x14ac:dyDescent="0.35">
      <c r="A790" t="s">
        <v>841</v>
      </c>
      <c r="B790" t="s">
        <v>40</v>
      </c>
      <c r="C790" t="s">
        <v>46</v>
      </c>
      <c r="D790" t="s">
        <v>15</v>
      </c>
      <c r="E790" t="s">
        <v>16</v>
      </c>
      <c r="F790" t="s">
        <v>62</v>
      </c>
      <c r="G790" s="4">
        <v>111.67</v>
      </c>
      <c r="H790">
        <v>53.5</v>
      </c>
      <c r="I790" s="3">
        <v>51.93</v>
      </c>
      <c r="J790" s="1">
        <v>45693</v>
      </c>
      <c r="K790">
        <v>19</v>
      </c>
      <c r="L790" t="s">
        <v>2229</v>
      </c>
      <c r="M790">
        <f t="shared" si="120"/>
        <v>3</v>
      </c>
      <c r="N790" t="b">
        <v>0</v>
      </c>
      <c r="O790" t="s">
        <v>2229</v>
      </c>
      <c r="P790" t="str">
        <f t="shared" si="121"/>
        <v>No Return</v>
      </c>
      <c r="Q790" s="4">
        <f t="shared" si="122"/>
        <v>986.60444999999993</v>
      </c>
      <c r="R790">
        <f t="shared" si="123"/>
        <v>2025</v>
      </c>
      <c r="S790" s="4" t="str">
        <f t="shared" si="124"/>
        <v>February</v>
      </c>
      <c r="T790" s="17">
        <f t="shared" si="125"/>
        <v>59.743450000000003</v>
      </c>
      <c r="U790" s="17">
        <f t="shared" si="126"/>
        <v>51.926549999999999</v>
      </c>
      <c r="V790" s="16">
        <f t="shared" si="127"/>
        <v>0</v>
      </c>
      <c r="W790" s="16" t="str">
        <f t="shared" si="128"/>
        <v>XL</v>
      </c>
      <c r="X790" s="16" t="str" cm="1">
        <f t="array" ref="X790">_xlfn.IFS(K790 &lt; 10, "Need to Restock", K790 &lt; 20, "Low Stock", K790 &lt; 30, "Stock OK", K790 &gt;= 30, "High Stock")</f>
        <v>Low Stock</v>
      </c>
      <c r="Y790" s="16" t="str" cm="1">
        <f t="array" ref="Y790">_xlfn.IFS(K790 &lt;= 15, "Fast Moving", K790 &lt;= 35, "Moderate Moving", K790 &gt; 35, "Slow Moving")</f>
        <v>Moderate Moving</v>
      </c>
      <c r="Z790" s="16" t="str" cm="1">
        <f t="array" ref="Z790">_xlfn.IFS(M790=5, "Highly Satisfied", M790&gt;=4, "Very Satisfied", M790&gt;=3, "Satisfied", M790&gt;=2, "Neutral", M790&lt;2, "Dissatisfied")</f>
        <v>Satisfied</v>
      </c>
      <c r="AA790" s="16" t="str">
        <f t="shared" si="129"/>
        <v>Cheap Value</v>
      </c>
      <c r="AB790" s="16" t="str" cm="1">
        <f t="array" ref="AB790">_xlfn.IFS(OR(C790="Zara", C790="Mango"), "Luxury Brand", OR(C790="Gap", C790="Forever21"), "Budget Brand", TRUE, "Mid-Market")</f>
        <v>Mid-Market</v>
      </c>
    </row>
    <row r="791" spans="1:28" x14ac:dyDescent="0.35">
      <c r="A791" t="s">
        <v>842</v>
      </c>
      <c r="B791" t="s">
        <v>36</v>
      </c>
      <c r="C791" t="s">
        <v>46</v>
      </c>
      <c r="D791" t="s">
        <v>60</v>
      </c>
      <c r="E791" t="s">
        <v>37</v>
      </c>
      <c r="F791" t="s">
        <v>33</v>
      </c>
      <c r="G791" s="4">
        <v>25.16</v>
      </c>
      <c r="H791">
        <v>0</v>
      </c>
      <c r="I791" s="3">
        <v>25.16</v>
      </c>
      <c r="J791" s="1">
        <v>45875</v>
      </c>
      <c r="K791">
        <v>37</v>
      </c>
      <c r="L791">
        <v>2.8</v>
      </c>
      <c r="M791">
        <f t="shared" si="120"/>
        <v>2.8</v>
      </c>
      <c r="N791" t="b">
        <v>0</v>
      </c>
      <c r="O791" t="s">
        <v>2229</v>
      </c>
      <c r="P791" t="str">
        <f t="shared" si="121"/>
        <v>No Return</v>
      </c>
      <c r="Q791" s="4">
        <f t="shared" si="122"/>
        <v>930.92</v>
      </c>
      <c r="R791">
        <f t="shared" si="123"/>
        <v>2025</v>
      </c>
      <c r="S791" s="4" t="str">
        <f t="shared" si="124"/>
        <v>August</v>
      </c>
      <c r="T791" s="17">
        <f t="shared" si="125"/>
        <v>0</v>
      </c>
      <c r="U791" s="17">
        <f t="shared" si="126"/>
        <v>25.16</v>
      </c>
      <c r="V791" s="16">
        <f t="shared" si="127"/>
        <v>0</v>
      </c>
      <c r="W791" s="16" t="str">
        <f t="shared" si="128"/>
        <v>S</v>
      </c>
      <c r="X791" s="16" t="str" cm="1">
        <f t="array" ref="X791">_xlfn.IFS(K791 &lt; 10, "Need to Restock", K791 &lt; 20, "Low Stock", K791 &lt; 30, "Stock OK", K791 &gt;= 30, "High Stock")</f>
        <v>High Stock</v>
      </c>
      <c r="Y791" s="16" t="str" cm="1">
        <f t="array" ref="Y791">_xlfn.IFS(K791 &lt;= 15, "Fast Moving", K791 &lt;= 35, "Moderate Moving", K791 &gt; 35, "Slow Moving")</f>
        <v>Slow Moving</v>
      </c>
      <c r="Z791" s="16" t="str" cm="1">
        <f t="array" ref="Z791">_xlfn.IFS(M791=5, "Highly Satisfied", M791&gt;=4, "Very Satisfied", M791&gt;=3, "Satisfied", M791&gt;=2, "Neutral", M791&lt;2, "Dissatisfied")</f>
        <v>Neutral</v>
      </c>
      <c r="AA791" s="16" t="str">
        <f t="shared" si="129"/>
        <v>Cheap Value</v>
      </c>
      <c r="AB791" s="16" t="str" cm="1">
        <f t="array" ref="AB791">_xlfn.IFS(OR(C791="Zara", C791="Mango"), "Luxury Brand", OR(C791="Gap", C791="Forever21"), "Budget Brand", TRUE, "Mid-Market")</f>
        <v>Mid-Market</v>
      </c>
    </row>
    <row r="792" spans="1:28" x14ac:dyDescent="0.35">
      <c r="A792" t="s">
        <v>843</v>
      </c>
      <c r="B792" t="s">
        <v>13</v>
      </c>
      <c r="C792" t="s">
        <v>30</v>
      </c>
      <c r="D792" t="s">
        <v>32</v>
      </c>
      <c r="E792" t="s">
        <v>16</v>
      </c>
      <c r="F792" t="s">
        <v>42</v>
      </c>
      <c r="G792" s="4">
        <v>175.82</v>
      </c>
      <c r="H792">
        <v>23</v>
      </c>
      <c r="I792" s="3">
        <v>135.38</v>
      </c>
      <c r="J792" s="1">
        <v>45875</v>
      </c>
      <c r="K792">
        <v>1</v>
      </c>
      <c r="L792">
        <v>3.7</v>
      </c>
      <c r="M792">
        <f t="shared" si="120"/>
        <v>3.7</v>
      </c>
      <c r="N792" t="b">
        <v>0</v>
      </c>
      <c r="O792" t="s">
        <v>2229</v>
      </c>
      <c r="P792" t="str">
        <f t="shared" si="121"/>
        <v>No Return</v>
      </c>
      <c r="Q792" s="4">
        <f t="shared" si="122"/>
        <v>135.38139999999999</v>
      </c>
      <c r="R792">
        <f t="shared" si="123"/>
        <v>2025</v>
      </c>
      <c r="S792" s="4" t="str">
        <f t="shared" si="124"/>
        <v>August</v>
      </c>
      <c r="T792" s="17">
        <f t="shared" si="125"/>
        <v>40.438600000000001</v>
      </c>
      <c r="U792" s="17">
        <f t="shared" si="126"/>
        <v>135.38139999999999</v>
      </c>
      <c r="V792" s="16">
        <f t="shared" si="127"/>
        <v>0</v>
      </c>
      <c r="W792" s="16" t="str">
        <f t="shared" si="128"/>
        <v>XL</v>
      </c>
      <c r="X792" s="16" t="str" cm="1">
        <f t="array" ref="X792">_xlfn.IFS(K792 &lt; 10, "Need to Restock", K792 &lt; 20, "Low Stock", K792 &lt; 30, "Stock OK", K792 &gt;= 30, "High Stock")</f>
        <v>Need to Restock</v>
      </c>
      <c r="Y792" s="16" t="str" cm="1">
        <f t="array" ref="Y792">_xlfn.IFS(K792 &lt;= 15, "Fast Moving", K792 &lt;= 35, "Moderate Moving", K792 &gt; 35, "Slow Moving")</f>
        <v>Fast Moving</v>
      </c>
      <c r="Z792" s="16" t="str" cm="1">
        <f t="array" ref="Z792">_xlfn.IFS(M792=5, "Highly Satisfied", M792&gt;=4, "Very Satisfied", M792&gt;=3, "Satisfied", M792&gt;=2, "Neutral", M792&lt;2, "Dissatisfied")</f>
        <v>Satisfied</v>
      </c>
      <c r="AA792" s="16" t="str">
        <f t="shared" si="129"/>
        <v>High Value</v>
      </c>
      <c r="AB792" s="16" t="str" cm="1">
        <f t="array" ref="AB792">_xlfn.IFS(OR(C792="Zara", C792="Mango"), "Luxury Brand", OR(C792="Gap", C792="Forever21"), "Budget Brand", TRUE, "Mid-Market")</f>
        <v>Mid-Market</v>
      </c>
    </row>
    <row r="793" spans="1:28" x14ac:dyDescent="0.35">
      <c r="A793" t="s">
        <v>844</v>
      </c>
      <c r="B793" t="s">
        <v>19</v>
      </c>
      <c r="C793" t="s">
        <v>41</v>
      </c>
      <c r="D793" t="s">
        <v>60</v>
      </c>
      <c r="E793" t="s">
        <v>53</v>
      </c>
      <c r="F793" t="s">
        <v>44</v>
      </c>
      <c r="G793" s="4">
        <v>53.25</v>
      </c>
      <c r="H793">
        <v>37.5</v>
      </c>
      <c r="I793" s="3">
        <v>33.28</v>
      </c>
      <c r="J793" s="1">
        <v>45875</v>
      </c>
      <c r="K793">
        <v>33</v>
      </c>
      <c r="L793">
        <v>4.3</v>
      </c>
      <c r="M793">
        <f t="shared" si="120"/>
        <v>4.3</v>
      </c>
      <c r="N793" t="b">
        <v>0</v>
      </c>
      <c r="O793" t="s">
        <v>2229</v>
      </c>
      <c r="P793" t="str">
        <f t="shared" si="121"/>
        <v>No Return</v>
      </c>
      <c r="Q793" s="4">
        <f t="shared" si="122"/>
        <v>1098.28125</v>
      </c>
      <c r="R793">
        <f t="shared" si="123"/>
        <v>2025</v>
      </c>
      <c r="S793" s="4" t="str">
        <f t="shared" si="124"/>
        <v>August</v>
      </c>
      <c r="T793" s="17">
        <f t="shared" si="125"/>
        <v>19.96875</v>
      </c>
      <c r="U793" s="17">
        <f t="shared" si="126"/>
        <v>33.28125</v>
      </c>
      <c r="V793" s="16">
        <f t="shared" si="127"/>
        <v>0</v>
      </c>
      <c r="W793" s="16" t="str">
        <f t="shared" si="128"/>
        <v>XS</v>
      </c>
      <c r="X793" s="16" t="str" cm="1">
        <f t="array" ref="X793">_xlfn.IFS(K793 &lt; 10, "Need to Restock", K793 &lt; 20, "Low Stock", K793 &lt; 30, "Stock OK", K793 &gt;= 30, "High Stock")</f>
        <v>High Stock</v>
      </c>
      <c r="Y793" s="16" t="str" cm="1">
        <f t="array" ref="Y793">_xlfn.IFS(K793 &lt;= 15, "Fast Moving", K793 &lt;= 35, "Moderate Moving", K793 &gt; 35, "Slow Moving")</f>
        <v>Moderate Moving</v>
      </c>
      <c r="Z793" s="16" t="str" cm="1">
        <f t="array" ref="Z793">_xlfn.IFS(M793=5, "Highly Satisfied", M793&gt;=4, "Very Satisfied", M793&gt;=3, "Satisfied", M793&gt;=2, "Neutral", M793&lt;2, "Dissatisfied")</f>
        <v>Very Satisfied</v>
      </c>
      <c r="AA793" s="16" t="str">
        <f t="shared" si="129"/>
        <v>Cheap Value</v>
      </c>
      <c r="AB793" s="16" t="str" cm="1">
        <f t="array" ref="AB793">_xlfn.IFS(OR(C793="Zara", C793="Mango"), "Luxury Brand", OR(C793="Gap", C793="Forever21"), "Budget Brand", TRUE, "Mid-Market")</f>
        <v>Luxury Brand</v>
      </c>
    </row>
    <row r="794" spans="1:28" x14ac:dyDescent="0.35">
      <c r="A794" t="s">
        <v>845</v>
      </c>
      <c r="B794" t="s">
        <v>13</v>
      </c>
      <c r="C794" t="s">
        <v>30</v>
      </c>
      <c r="D794" t="s">
        <v>32</v>
      </c>
      <c r="E794" t="s">
        <v>56</v>
      </c>
      <c r="F794" t="s">
        <v>64</v>
      </c>
      <c r="G794" s="4">
        <v>215.19</v>
      </c>
      <c r="H794">
        <v>43</v>
      </c>
      <c r="I794" s="3">
        <v>122.66</v>
      </c>
      <c r="J794" s="1">
        <v>45875</v>
      </c>
      <c r="K794">
        <v>48</v>
      </c>
      <c r="L794">
        <v>2.5</v>
      </c>
      <c r="M794">
        <f t="shared" si="120"/>
        <v>2.5</v>
      </c>
      <c r="N794" t="b">
        <v>0</v>
      </c>
      <c r="O794" t="s">
        <v>2229</v>
      </c>
      <c r="P794" t="str">
        <f t="shared" si="121"/>
        <v>No Return</v>
      </c>
      <c r="Q794" s="4">
        <f t="shared" si="122"/>
        <v>5887.5984000000008</v>
      </c>
      <c r="R794">
        <f t="shared" si="123"/>
        <v>2025</v>
      </c>
      <c r="S794" s="4" t="str">
        <f t="shared" si="124"/>
        <v>August</v>
      </c>
      <c r="T794" s="17">
        <f t="shared" si="125"/>
        <v>92.531700000000001</v>
      </c>
      <c r="U794" s="17">
        <f t="shared" si="126"/>
        <v>122.65830000000001</v>
      </c>
      <c r="V794" s="16">
        <f t="shared" si="127"/>
        <v>0</v>
      </c>
      <c r="W794" s="16" t="str">
        <f t="shared" si="128"/>
        <v>M</v>
      </c>
      <c r="X794" s="16" t="str" cm="1">
        <f t="array" ref="X794">_xlfn.IFS(K794 &lt; 10, "Need to Restock", K794 &lt; 20, "Low Stock", K794 &lt; 30, "Stock OK", K794 &gt;= 30, "High Stock")</f>
        <v>High Stock</v>
      </c>
      <c r="Y794" s="16" t="str" cm="1">
        <f t="array" ref="Y794">_xlfn.IFS(K794 &lt;= 15, "Fast Moving", K794 &lt;= 35, "Moderate Moving", K794 &gt; 35, "Slow Moving")</f>
        <v>Slow Moving</v>
      </c>
      <c r="Z794" s="16" t="str" cm="1">
        <f t="array" ref="Z794">_xlfn.IFS(M794=5, "Highly Satisfied", M794&gt;=4, "Very Satisfied", M794&gt;=3, "Satisfied", M794&gt;=2, "Neutral", M794&lt;2, "Dissatisfied")</f>
        <v>Neutral</v>
      </c>
      <c r="AA794" s="16" t="str">
        <f t="shared" si="129"/>
        <v>High Value</v>
      </c>
      <c r="AB794" s="16" t="str" cm="1">
        <f t="array" ref="AB794">_xlfn.IFS(OR(C794="Zara", C794="Mango"), "Luxury Brand", OR(C794="Gap", C794="Forever21"), "Budget Brand", TRUE, "Mid-Market")</f>
        <v>Mid-Market</v>
      </c>
    </row>
    <row r="795" spans="1:28" x14ac:dyDescent="0.35">
      <c r="A795" t="s">
        <v>846</v>
      </c>
      <c r="B795" t="s">
        <v>36</v>
      </c>
      <c r="C795" t="s">
        <v>14</v>
      </c>
      <c r="D795" t="s">
        <v>60</v>
      </c>
      <c r="E795" t="s">
        <v>37</v>
      </c>
      <c r="F795" t="s">
        <v>23</v>
      </c>
      <c r="G795" s="4">
        <v>78.41</v>
      </c>
      <c r="H795">
        <v>20.7</v>
      </c>
      <c r="I795" s="3">
        <v>62.18</v>
      </c>
      <c r="J795" s="1">
        <v>45875</v>
      </c>
      <c r="K795">
        <v>9</v>
      </c>
      <c r="L795">
        <v>4.4000000000000004</v>
      </c>
      <c r="M795">
        <f t="shared" si="120"/>
        <v>4.4000000000000004</v>
      </c>
      <c r="N795" t="b">
        <v>0</v>
      </c>
      <c r="O795" t="s">
        <v>2229</v>
      </c>
      <c r="P795" t="str">
        <f t="shared" si="121"/>
        <v>No Return</v>
      </c>
      <c r="Q795" s="4">
        <f t="shared" si="122"/>
        <v>559.61216999999999</v>
      </c>
      <c r="R795">
        <f t="shared" si="123"/>
        <v>2025</v>
      </c>
      <c r="S795" s="4" t="str">
        <f t="shared" si="124"/>
        <v>August</v>
      </c>
      <c r="T795" s="17">
        <f t="shared" si="125"/>
        <v>16.230869999999999</v>
      </c>
      <c r="U795" s="17">
        <f t="shared" si="126"/>
        <v>62.179130000000001</v>
      </c>
      <c r="V795" s="16">
        <f t="shared" si="127"/>
        <v>0</v>
      </c>
      <c r="W795" s="16" t="str">
        <f t="shared" si="128"/>
        <v>S</v>
      </c>
      <c r="X795" s="16" t="str" cm="1">
        <f t="array" ref="X795">_xlfn.IFS(K795 &lt; 10, "Need to Restock", K795 &lt; 20, "Low Stock", K795 &lt; 30, "Stock OK", K795 &gt;= 30, "High Stock")</f>
        <v>Need to Restock</v>
      </c>
      <c r="Y795" s="16" t="str" cm="1">
        <f t="array" ref="Y795">_xlfn.IFS(K795 &lt;= 15, "Fast Moving", K795 &lt;= 35, "Moderate Moving", K795 &gt; 35, "Slow Moving")</f>
        <v>Fast Moving</v>
      </c>
      <c r="Z795" s="16" t="str" cm="1">
        <f t="array" ref="Z795">_xlfn.IFS(M795=5, "Highly Satisfied", M795&gt;=4, "Very Satisfied", M795&gt;=3, "Satisfied", M795&gt;=2, "Neutral", M795&lt;2, "Dissatisfied")</f>
        <v>Very Satisfied</v>
      </c>
      <c r="AA795" s="16" t="str">
        <f t="shared" si="129"/>
        <v>Cheap Value</v>
      </c>
      <c r="AB795" s="16" t="str" cm="1">
        <f t="array" ref="AB795">_xlfn.IFS(OR(C795="Zara", C795="Mango"), "Luxury Brand", OR(C795="Gap", C795="Forever21"), "Budget Brand", TRUE, "Mid-Market")</f>
        <v>Luxury Brand</v>
      </c>
    </row>
    <row r="796" spans="1:28" x14ac:dyDescent="0.35">
      <c r="A796" t="s">
        <v>847</v>
      </c>
      <c r="B796" t="s">
        <v>28</v>
      </c>
      <c r="C796" t="s">
        <v>14</v>
      </c>
      <c r="D796" t="s">
        <v>60</v>
      </c>
      <c r="E796" t="s">
        <v>47</v>
      </c>
      <c r="F796" t="s">
        <v>23</v>
      </c>
      <c r="G796" s="4">
        <v>173.15</v>
      </c>
      <c r="H796">
        <v>0</v>
      </c>
      <c r="I796" s="3">
        <v>173.15</v>
      </c>
      <c r="J796" s="1">
        <v>45875</v>
      </c>
      <c r="K796">
        <v>45</v>
      </c>
      <c r="L796">
        <v>2.2000000000000002</v>
      </c>
      <c r="M796">
        <f t="shared" si="120"/>
        <v>2.2000000000000002</v>
      </c>
      <c r="N796" t="b">
        <v>0</v>
      </c>
      <c r="O796" t="s">
        <v>2229</v>
      </c>
      <c r="P796" t="str">
        <f t="shared" si="121"/>
        <v>No Return</v>
      </c>
      <c r="Q796" s="4">
        <f t="shared" si="122"/>
        <v>7791.75</v>
      </c>
      <c r="R796">
        <f t="shared" si="123"/>
        <v>2025</v>
      </c>
      <c r="S796" s="4" t="str">
        <f t="shared" si="124"/>
        <v>August</v>
      </c>
      <c r="T796" s="17">
        <f t="shared" si="125"/>
        <v>0</v>
      </c>
      <c r="U796" s="17">
        <f t="shared" si="126"/>
        <v>173.15</v>
      </c>
      <c r="V796" s="16">
        <f t="shared" si="127"/>
        <v>0</v>
      </c>
      <c r="W796" s="16" t="str">
        <f t="shared" si="128"/>
        <v>XXL</v>
      </c>
      <c r="X796" s="16" t="str" cm="1">
        <f t="array" ref="X796">_xlfn.IFS(K796 &lt; 10, "Need to Restock", K796 &lt; 20, "Low Stock", K796 &lt; 30, "Stock OK", K796 &gt;= 30, "High Stock")</f>
        <v>High Stock</v>
      </c>
      <c r="Y796" s="16" t="str" cm="1">
        <f t="array" ref="Y796">_xlfn.IFS(K796 &lt;= 15, "Fast Moving", K796 &lt;= 35, "Moderate Moving", K796 &gt; 35, "Slow Moving")</f>
        <v>Slow Moving</v>
      </c>
      <c r="Z796" s="16" t="str" cm="1">
        <f t="array" ref="Z796">_xlfn.IFS(M796=5, "Highly Satisfied", M796&gt;=4, "Very Satisfied", M796&gt;=3, "Satisfied", M796&gt;=2, "Neutral", M796&lt;2, "Dissatisfied")</f>
        <v>Neutral</v>
      </c>
      <c r="AA796" s="16" t="str">
        <f t="shared" si="129"/>
        <v>High Value</v>
      </c>
      <c r="AB796" s="16" t="str" cm="1">
        <f t="array" ref="AB796">_xlfn.IFS(OR(C796="Zara", C796="Mango"), "Luxury Brand", OR(C796="Gap", C796="Forever21"), "Budget Brand", TRUE, "Mid-Market")</f>
        <v>Luxury Brand</v>
      </c>
    </row>
    <row r="797" spans="1:28" x14ac:dyDescent="0.35">
      <c r="A797" t="s">
        <v>848</v>
      </c>
      <c r="B797" t="s">
        <v>25</v>
      </c>
      <c r="C797" t="s">
        <v>14</v>
      </c>
      <c r="D797" t="s">
        <v>32</v>
      </c>
      <c r="E797" t="s">
        <v>2229</v>
      </c>
      <c r="F797" t="s">
        <v>42</v>
      </c>
      <c r="G797" s="4">
        <v>16.84</v>
      </c>
      <c r="H797">
        <v>36.6</v>
      </c>
      <c r="I797" s="3">
        <v>10.68</v>
      </c>
      <c r="J797" s="1">
        <v>45875</v>
      </c>
      <c r="K797">
        <v>34</v>
      </c>
      <c r="L797">
        <v>1.7</v>
      </c>
      <c r="M797">
        <f t="shared" si="120"/>
        <v>1.7</v>
      </c>
      <c r="N797" t="b">
        <v>0</v>
      </c>
      <c r="O797" t="s">
        <v>2229</v>
      </c>
      <c r="P797" t="str">
        <f t="shared" si="121"/>
        <v>No Return</v>
      </c>
      <c r="Q797" s="4">
        <f t="shared" si="122"/>
        <v>363.00304</v>
      </c>
      <c r="R797">
        <f t="shared" si="123"/>
        <v>2025</v>
      </c>
      <c r="S797" s="4" t="str">
        <f t="shared" si="124"/>
        <v>August</v>
      </c>
      <c r="T797" s="17">
        <f t="shared" si="125"/>
        <v>6.1634399999999996</v>
      </c>
      <c r="U797" s="17">
        <f t="shared" si="126"/>
        <v>10.67656</v>
      </c>
      <c r="V797" s="16">
        <f t="shared" si="127"/>
        <v>0</v>
      </c>
      <c r="W797" s="16" t="str">
        <f t="shared" si="128"/>
        <v>No Size</v>
      </c>
      <c r="X797" s="16" t="str" cm="1">
        <f t="array" ref="X797">_xlfn.IFS(K797 &lt; 10, "Need to Restock", K797 &lt; 20, "Low Stock", K797 &lt; 30, "Stock OK", K797 &gt;= 30, "High Stock")</f>
        <v>High Stock</v>
      </c>
      <c r="Y797" s="16" t="str" cm="1">
        <f t="array" ref="Y797">_xlfn.IFS(K797 &lt;= 15, "Fast Moving", K797 &lt;= 35, "Moderate Moving", K797 &gt; 35, "Slow Moving")</f>
        <v>Moderate Moving</v>
      </c>
      <c r="Z797" s="16" t="str" cm="1">
        <f t="array" ref="Z797">_xlfn.IFS(M797=5, "Highly Satisfied", M797&gt;=4, "Very Satisfied", M797&gt;=3, "Satisfied", M797&gt;=2, "Neutral", M797&lt;2, "Dissatisfied")</f>
        <v>Dissatisfied</v>
      </c>
      <c r="AA797" s="16" t="str">
        <f t="shared" si="129"/>
        <v>Cheap Value</v>
      </c>
      <c r="AB797" s="16" t="str" cm="1">
        <f t="array" ref="AB797">_xlfn.IFS(OR(C797="Zara", C797="Mango"), "Luxury Brand", OR(C797="Gap", C797="Forever21"), "Budget Brand", TRUE, "Mid-Market")</f>
        <v>Luxury Brand</v>
      </c>
    </row>
    <row r="798" spans="1:28" x14ac:dyDescent="0.35">
      <c r="A798" t="s">
        <v>849</v>
      </c>
      <c r="B798" t="s">
        <v>13</v>
      </c>
      <c r="C798" t="s">
        <v>73</v>
      </c>
      <c r="D798" t="s">
        <v>60</v>
      </c>
      <c r="E798" t="s">
        <v>37</v>
      </c>
      <c r="F798" t="s">
        <v>64</v>
      </c>
      <c r="G798" s="4">
        <v>128.6</v>
      </c>
      <c r="H798">
        <v>0</v>
      </c>
      <c r="I798" s="3">
        <v>128.6</v>
      </c>
      <c r="J798" s="1">
        <v>45875</v>
      </c>
      <c r="K798">
        <v>11</v>
      </c>
      <c r="L798">
        <v>2.2999999999999998</v>
      </c>
      <c r="M798">
        <f t="shared" si="120"/>
        <v>2.2999999999999998</v>
      </c>
      <c r="N798" t="b">
        <v>0</v>
      </c>
      <c r="O798" t="s">
        <v>2229</v>
      </c>
      <c r="P798" t="str">
        <f t="shared" si="121"/>
        <v>No Return</v>
      </c>
      <c r="Q798" s="4">
        <f t="shared" si="122"/>
        <v>1414.6</v>
      </c>
      <c r="R798">
        <f t="shared" si="123"/>
        <v>2025</v>
      </c>
      <c r="S798" s="4" t="str">
        <f t="shared" si="124"/>
        <v>August</v>
      </c>
      <c r="T798" s="17">
        <f t="shared" si="125"/>
        <v>0</v>
      </c>
      <c r="U798" s="17">
        <f t="shared" si="126"/>
        <v>128.6</v>
      </c>
      <c r="V798" s="16">
        <f t="shared" si="127"/>
        <v>0</v>
      </c>
      <c r="W798" s="16" t="str">
        <f t="shared" si="128"/>
        <v>S</v>
      </c>
      <c r="X798" s="16" t="str" cm="1">
        <f t="array" ref="X798">_xlfn.IFS(K798 &lt; 10, "Need to Restock", K798 &lt; 20, "Low Stock", K798 &lt; 30, "Stock OK", K798 &gt;= 30, "High Stock")</f>
        <v>Low Stock</v>
      </c>
      <c r="Y798" s="16" t="str" cm="1">
        <f t="array" ref="Y798">_xlfn.IFS(K798 &lt;= 15, "Fast Moving", K798 &lt;= 35, "Moderate Moving", K798 &gt; 35, "Slow Moving")</f>
        <v>Fast Moving</v>
      </c>
      <c r="Z798" s="16" t="str" cm="1">
        <f t="array" ref="Z798">_xlfn.IFS(M798=5, "Highly Satisfied", M798&gt;=4, "Very Satisfied", M798&gt;=3, "Satisfied", M798&gt;=2, "Neutral", M798&lt;2, "Dissatisfied")</f>
        <v>Neutral</v>
      </c>
      <c r="AA798" s="16" t="str">
        <f t="shared" si="129"/>
        <v>High Value</v>
      </c>
      <c r="AB798" s="16" t="str" cm="1">
        <f t="array" ref="AB798">_xlfn.IFS(OR(C798="Zara", C798="Mango"), "Luxury Brand", OR(C798="Gap", C798="Forever21"), "Budget Brand", TRUE, "Mid-Market")</f>
        <v>Budget Brand</v>
      </c>
    </row>
    <row r="799" spans="1:28" x14ac:dyDescent="0.35">
      <c r="A799" t="s">
        <v>850</v>
      </c>
      <c r="B799" t="s">
        <v>13</v>
      </c>
      <c r="C799" t="s">
        <v>51</v>
      </c>
      <c r="D799" t="s">
        <v>15</v>
      </c>
      <c r="E799" t="s">
        <v>47</v>
      </c>
      <c r="F799" t="s">
        <v>44</v>
      </c>
      <c r="G799" s="4">
        <v>131.74</v>
      </c>
      <c r="H799">
        <v>0</v>
      </c>
      <c r="I799" s="3">
        <v>131.74</v>
      </c>
      <c r="J799" s="1">
        <v>45548</v>
      </c>
      <c r="K799">
        <v>46</v>
      </c>
      <c r="L799">
        <v>4.5999999999999996</v>
      </c>
      <c r="M799">
        <f t="shared" si="120"/>
        <v>4.5999999999999996</v>
      </c>
      <c r="N799" t="b">
        <v>0</v>
      </c>
      <c r="O799" t="s">
        <v>2229</v>
      </c>
      <c r="P799" t="str">
        <f t="shared" si="121"/>
        <v>No Return</v>
      </c>
      <c r="Q799" s="4">
        <f t="shared" si="122"/>
        <v>6060.0400000000009</v>
      </c>
      <c r="R799">
        <f t="shared" si="123"/>
        <v>2024</v>
      </c>
      <c r="S799" s="4" t="str">
        <f t="shared" si="124"/>
        <v>September</v>
      </c>
      <c r="T799" s="17">
        <f t="shared" si="125"/>
        <v>0</v>
      </c>
      <c r="U799" s="17">
        <f t="shared" si="126"/>
        <v>131.74</v>
      </c>
      <c r="V799" s="16">
        <f t="shared" si="127"/>
        <v>0</v>
      </c>
      <c r="W799" s="16" t="str">
        <f t="shared" si="128"/>
        <v>XXL</v>
      </c>
      <c r="X799" s="16" t="str" cm="1">
        <f t="array" ref="X799">_xlfn.IFS(K799 &lt; 10, "Need to Restock", K799 &lt; 20, "Low Stock", K799 &lt; 30, "Stock OK", K799 &gt;= 30, "High Stock")</f>
        <v>High Stock</v>
      </c>
      <c r="Y799" s="16" t="str" cm="1">
        <f t="array" ref="Y799">_xlfn.IFS(K799 &lt;= 15, "Fast Moving", K799 &lt;= 35, "Moderate Moving", K799 &gt; 35, "Slow Moving")</f>
        <v>Slow Moving</v>
      </c>
      <c r="Z799" s="16" t="str" cm="1">
        <f t="array" ref="Z799">_xlfn.IFS(M799=5, "Highly Satisfied", M799&gt;=4, "Very Satisfied", M799&gt;=3, "Satisfied", M799&gt;=2, "Neutral", M799&lt;2, "Dissatisfied")</f>
        <v>Very Satisfied</v>
      </c>
      <c r="AA799" s="16" t="str">
        <f t="shared" si="129"/>
        <v>High Value</v>
      </c>
      <c r="AB799" s="16" t="str" cm="1">
        <f t="array" ref="AB799">_xlfn.IFS(OR(C799="Zara", C799="Mango"), "Luxury Brand", OR(C799="Gap", C799="Forever21"), "Budget Brand", TRUE, "Mid-Market")</f>
        <v>Mid-Market</v>
      </c>
    </row>
    <row r="800" spans="1:28" x14ac:dyDescent="0.35">
      <c r="A800" t="s">
        <v>851</v>
      </c>
      <c r="B800" t="s">
        <v>36</v>
      </c>
      <c r="C800" t="s">
        <v>73</v>
      </c>
      <c r="D800" t="s">
        <v>60</v>
      </c>
      <c r="E800" t="s">
        <v>47</v>
      </c>
      <c r="F800" t="s">
        <v>33</v>
      </c>
      <c r="G800" s="4">
        <v>28.15</v>
      </c>
      <c r="H800">
        <v>12.7</v>
      </c>
      <c r="I800" s="3">
        <v>24.57</v>
      </c>
      <c r="J800" s="1">
        <v>45875</v>
      </c>
      <c r="K800">
        <v>13</v>
      </c>
      <c r="L800">
        <v>3.9</v>
      </c>
      <c r="M800">
        <f t="shared" si="120"/>
        <v>3.9</v>
      </c>
      <c r="N800" t="b">
        <v>0</v>
      </c>
      <c r="O800" t="s">
        <v>2229</v>
      </c>
      <c r="P800" t="str">
        <f t="shared" si="121"/>
        <v>No Return</v>
      </c>
      <c r="Q800" s="4">
        <f t="shared" si="122"/>
        <v>319.47434999999996</v>
      </c>
      <c r="R800">
        <f t="shared" si="123"/>
        <v>2025</v>
      </c>
      <c r="S800" s="4" t="str">
        <f t="shared" si="124"/>
        <v>August</v>
      </c>
      <c r="T800" s="17">
        <f t="shared" si="125"/>
        <v>3.5750500000000001</v>
      </c>
      <c r="U800" s="17">
        <f t="shared" si="126"/>
        <v>24.574949999999998</v>
      </c>
      <c r="V800" s="16">
        <f t="shared" si="127"/>
        <v>0</v>
      </c>
      <c r="W800" s="16" t="str">
        <f t="shared" si="128"/>
        <v>XXL</v>
      </c>
      <c r="X800" s="16" t="str" cm="1">
        <f t="array" ref="X800">_xlfn.IFS(K800 &lt; 10, "Need to Restock", K800 &lt; 20, "Low Stock", K800 &lt; 30, "Stock OK", K800 &gt;= 30, "High Stock")</f>
        <v>Low Stock</v>
      </c>
      <c r="Y800" s="16" t="str" cm="1">
        <f t="array" ref="Y800">_xlfn.IFS(K800 &lt;= 15, "Fast Moving", K800 &lt;= 35, "Moderate Moving", K800 &gt; 35, "Slow Moving")</f>
        <v>Fast Moving</v>
      </c>
      <c r="Z800" s="16" t="str" cm="1">
        <f t="array" ref="Z800">_xlfn.IFS(M800=5, "Highly Satisfied", M800&gt;=4, "Very Satisfied", M800&gt;=3, "Satisfied", M800&gt;=2, "Neutral", M800&lt;2, "Dissatisfied")</f>
        <v>Satisfied</v>
      </c>
      <c r="AA800" s="16" t="str">
        <f t="shared" si="129"/>
        <v>Cheap Value</v>
      </c>
      <c r="AB800" s="16" t="str" cm="1">
        <f t="array" ref="AB800">_xlfn.IFS(OR(C800="Zara", C800="Mango"), "Luxury Brand", OR(C800="Gap", C800="Forever21"), "Budget Brand", TRUE, "Mid-Market")</f>
        <v>Budget Brand</v>
      </c>
    </row>
    <row r="801" spans="1:28" x14ac:dyDescent="0.35">
      <c r="A801" t="s">
        <v>852</v>
      </c>
      <c r="B801" t="s">
        <v>13</v>
      </c>
      <c r="C801" t="s">
        <v>73</v>
      </c>
      <c r="D801" t="s">
        <v>21</v>
      </c>
      <c r="E801" t="s">
        <v>16</v>
      </c>
      <c r="F801" t="s">
        <v>17</v>
      </c>
      <c r="G801" s="4">
        <v>165.1</v>
      </c>
      <c r="H801">
        <v>58.4</v>
      </c>
      <c r="I801" s="3">
        <v>68.680000000000007</v>
      </c>
      <c r="J801" s="1">
        <v>45875</v>
      </c>
      <c r="K801">
        <v>29</v>
      </c>
      <c r="L801">
        <v>1.2</v>
      </c>
      <c r="M801">
        <f t="shared" si="120"/>
        <v>1.2</v>
      </c>
      <c r="N801" t="b">
        <v>0</v>
      </c>
      <c r="O801" t="s">
        <v>2229</v>
      </c>
      <c r="P801" t="str">
        <f t="shared" si="121"/>
        <v>No Return</v>
      </c>
      <c r="Q801" s="4">
        <f t="shared" si="122"/>
        <v>1991.7664</v>
      </c>
      <c r="R801">
        <f t="shared" si="123"/>
        <v>2025</v>
      </c>
      <c r="S801" s="4" t="str">
        <f t="shared" si="124"/>
        <v>August</v>
      </c>
      <c r="T801" s="17">
        <f t="shared" si="125"/>
        <v>96.418399999999991</v>
      </c>
      <c r="U801" s="17">
        <f t="shared" si="126"/>
        <v>68.681600000000003</v>
      </c>
      <c r="V801" s="16">
        <f t="shared" si="127"/>
        <v>0</v>
      </c>
      <c r="W801" s="16" t="str">
        <f t="shared" si="128"/>
        <v>XL</v>
      </c>
      <c r="X801" s="16" t="str" cm="1">
        <f t="array" ref="X801">_xlfn.IFS(K801 &lt; 10, "Need to Restock", K801 &lt; 20, "Low Stock", K801 &lt; 30, "Stock OK", K801 &gt;= 30, "High Stock")</f>
        <v>Stock OK</v>
      </c>
      <c r="Y801" s="16" t="str" cm="1">
        <f t="array" ref="Y801">_xlfn.IFS(K801 &lt;= 15, "Fast Moving", K801 &lt;= 35, "Moderate Moving", K801 &gt; 35, "Slow Moving")</f>
        <v>Moderate Moving</v>
      </c>
      <c r="Z801" s="16" t="str" cm="1">
        <f t="array" ref="Z801">_xlfn.IFS(M801=5, "Highly Satisfied", M801&gt;=4, "Very Satisfied", M801&gt;=3, "Satisfied", M801&gt;=2, "Neutral", M801&lt;2, "Dissatisfied")</f>
        <v>Dissatisfied</v>
      </c>
      <c r="AA801" s="16" t="str">
        <f t="shared" si="129"/>
        <v>Cheap Value</v>
      </c>
      <c r="AB801" s="16" t="str" cm="1">
        <f t="array" ref="AB801">_xlfn.IFS(OR(C801="Zara", C801="Mango"), "Luxury Brand", OR(C801="Gap", C801="Forever21"), "Budget Brand", TRUE, "Mid-Market")</f>
        <v>Budget Brand</v>
      </c>
    </row>
    <row r="802" spans="1:28" x14ac:dyDescent="0.35">
      <c r="A802" t="s">
        <v>853</v>
      </c>
      <c r="B802" t="s">
        <v>19</v>
      </c>
      <c r="C802" t="s">
        <v>41</v>
      </c>
      <c r="D802" t="s">
        <v>15</v>
      </c>
      <c r="E802" t="s">
        <v>16</v>
      </c>
      <c r="F802" t="s">
        <v>38</v>
      </c>
      <c r="G802" s="4">
        <v>49.62</v>
      </c>
      <c r="H802">
        <v>0.8</v>
      </c>
      <c r="I802" s="3">
        <v>49.22</v>
      </c>
      <c r="J802" s="1">
        <v>45613</v>
      </c>
      <c r="K802">
        <v>22</v>
      </c>
      <c r="L802">
        <v>2.2999999999999998</v>
      </c>
      <c r="M802">
        <f t="shared" si="120"/>
        <v>2.2999999999999998</v>
      </c>
      <c r="N802" t="b">
        <v>0</v>
      </c>
      <c r="O802" t="s">
        <v>2229</v>
      </c>
      <c r="P802" t="str">
        <f t="shared" si="121"/>
        <v>No Return</v>
      </c>
      <c r="Q802" s="4">
        <f t="shared" si="122"/>
        <v>1082.90688</v>
      </c>
      <c r="R802">
        <f t="shared" si="123"/>
        <v>2024</v>
      </c>
      <c r="S802" s="4" t="str">
        <f t="shared" si="124"/>
        <v>November</v>
      </c>
      <c r="T802" s="17">
        <f t="shared" si="125"/>
        <v>0.39695999999999998</v>
      </c>
      <c r="U802" s="17">
        <f t="shared" si="126"/>
        <v>49.223039999999997</v>
      </c>
      <c r="V802" s="16">
        <f t="shared" si="127"/>
        <v>0</v>
      </c>
      <c r="W802" s="16" t="str">
        <f t="shared" si="128"/>
        <v>XL</v>
      </c>
      <c r="X802" s="16" t="str" cm="1">
        <f t="array" ref="X802">_xlfn.IFS(K802 &lt; 10, "Need to Restock", K802 &lt; 20, "Low Stock", K802 &lt; 30, "Stock OK", K802 &gt;= 30, "High Stock")</f>
        <v>Stock OK</v>
      </c>
      <c r="Y802" s="16" t="str" cm="1">
        <f t="array" ref="Y802">_xlfn.IFS(K802 &lt;= 15, "Fast Moving", K802 &lt;= 35, "Moderate Moving", K802 &gt; 35, "Slow Moving")</f>
        <v>Moderate Moving</v>
      </c>
      <c r="Z802" s="16" t="str" cm="1">
        <f t="array" ref="Z802">_xlfn.IFS(M802=5, "Highly Satisfied", M802&gt;=4, "Very Satisfied", M802&gt;=3, "Satisfied", M802&gt;=2, "Neutral", M802&lt;2, "Dissatisfied")</f>
        <v>Neutral</v>
      </c>
      <c r="AA802" s="16" t="str">
        <f t="shared" si="129"/>
        <v>Cheap Value</v>
      </c>
      <c r="AB802" s="16" t="str" cm="1">
        <f t="array" ref="AB802">_xlfn.IFS(OR(C802="Zara", C802="Mango"), "Luxury Brand", OR(C802="Gap", C802="Forever21"), "Budget Brand", TRUE, "Mid-Market")</f>
        <v>Luxury Brand</v>
      </c>
    </row>
    <row r="803" spans="1:28" x14ac:dyDescent="0.35">
      <c r="A803" t="s">
        <v>854</v>
      </c>
      <c r="B803" t="s">
        <v>19</v>
      </c>
      <c r="C803" t="s">
        <v>30</v>
      </c>
      <c r="D803" t="s">
        <v>32</v>
      </c>
      <c r="E803" t="s">
        <v>16</v>
      </c>
      <c r="F803" t="s">
        <v>26</v>
      </c>
      <c r="G803" s="4">
        <v>98.52</v>
      </c>
      <c r="H803">
        <v>18.899999999999999</v>
      </c>
      <c r="I803" s="3">
        <v>79.900000000000006</v>
      </c>
      <c r="J803" s="1">
        <v>45875</v>
      </c>
      <c r="K803">
        <v>37</v>
      </c>
      <c r="L803">
        <v>4.0999999999999996</v>
      </c>
      <c r="M803">
        <f t="shared" si="120"/>
        <v>4.0999999999999996</v>
      </c>
      <c r="N803" t="b">
        <v>1</v>
      </c>
      <c r="O803" t="s">
        <v>123</v>
      </c>
      <c r="P803" t="str">
        <f t="shared" si="121"/>
        <v>Wrong Item</v>
      </c>
      <c r="Q803" s="4">
        <f t="shared" si="122"/>
        <v>2956.28964</v>
      </c>
      <c r="R803">
        <f t="shared" si="123"/>
        <v>2025</v>
      </c>
      <c r="S803" s="4" t="str">
        <f t="shared" si="124"/>
        <v>August</v>
      </c>
      <c r="T803" s="17">
        <f t="shared" si="125"/>
        <v>18.620279999999998</v>
      </c>
      <c r="U803" s="17">
        <f t="shared" si="126"/>
        <v>79.899720000000002</v>
      </c>
      <c r="V803" s="16">
        <f t="shared" si="127"/>
        <v>1</v>
      </c>
      <c r="W803" s="16" t="str">
        <f t="shared" si="128"/>
        <v>XL</v>
      </c>
      <c r="X803" s="16" t="str" cm="1">
        <f t="array" ref="X803">_xlfn.IFS(K803 &lt; 10, "Need to Restock", K803 &lt; 20, "Low Stock", K803 &lt; 30, "Stock OK", K803 &gt;= 30, "High Stock")</f>
        <v>High Stock</v>
      </c>
      <c r="Y803" s="16" t="str" cm="1">
        <f t="array" ref="Y803">_xlfn.IFS(K803 &lt;= 15, "Fast Moving", K803 &lt;= 35, "Moderate Moving", K803 &gt; 35, "Slow Moving")</f>
        <v>Slow Moving</v>
      </c>
      <c r="Z803" s="16" t="str" cm="1">
        <f t="array" ref="Z803">_xlfn.IFS(M803=5, "Highly Satisfied", M803&gt;=4, "Very Satisfied", M803&gt;=3, "Satisfied", M803&gt;=2, "Neutral", M803&lt;2, "Dissatisfied")</f>
        <v>Very Satisfied</v>
      </c>
      <c r="AA803" s="16" t="str">
        <f t="shared" si="129"/>
        <v>High Value</v>
      </c>
      <c r="AB803" s="16" t="str" cm="1">
        <f t="array" ref="AB803">_xlfn.IFS(OR(C803="Zara", C803="Mango"), "Luxury Brand", OR(C803="Gap", C803="Forever21"), "Budget Brand", TRUE, "Mid-Market")</f>
        <v>Mid-Market</v>
      </c>
    </row>
    <row r="804" spans="1:28" x14ac:dyDescent="0.35">
      <c r="A804" t="s">
        <v>855</v>
      </c>
      <c r="B804" t="s">
        <v>28</v>
      </c>
      <c r="C804" t="s">
        <v>41</v>
      </c>
      <c r="D804" t="s">
        <v>32</v>
      </c>
      <c r="E804" t="s">
        <v>37</v>
      </c>
      <c r="F804" t="s">
        <v>44</v>
      </c>
      <c r="G804" s="4">
        <v>94.19</v>
      </c>
      <c r="H804">
        <v>30.8</v>
      </c>
      <c r="I804" s="3">
        <v>65.180000000000007</v>
      </c>
      <c r="J804" s="1">
        <v>45875</v>
      </c>
      <c r="K804">
        <v>31</v>
      </c>
      <c r="L804">
        <v>1.4</v>
      </c>
      <c r="M804">
        <f t="shared" si="120"/>
        <v>1.4</v>
      </c>
      <c r="N804" t="b">
        <v>0</v>
      </c>
      <c r="O804" t="s">
        <v>2229</v>
      </c>
      <c r="P804" t="str">
        <f t="shared" si="121"/>
        <v>No Return</v>
      </c>
      <c r="Q804" s="4">
        <f t="shared" si="122"/>
        <v>2020.5638799999999</v>
      </c>
      <c r="R804">
        <f t="shared" si="123"/>
        <v>2025</v>
      </c>
      <c r="S804" s="4" t="str">
        <f t="shared" si="124"/>
        <v>August</v>
      </c>
      <c r="T804" s="17">
        <f t="shared" si="125"/>
        <v>29.01052</v>
      </c>
      <c r="U804" s="17">
        <f t="shared" si="126"/>
        <v>65.179479999999998</v>
      </c>
      <c r="V804" s="16">
        <f t="shared" si="127"/>
        <v>0</v>
      </c>
      <c r="W804" s="16" t="str">
        <f t="shared" si="128"/>
        <v>S</v>
      </c>
      <c r="X804" s="16" t="str" cm="1">
        <f t="array" ref="X804">_xlfn.IFS(K804 &lt; 10, "Need to Restock", K804 &lt; 20, "Low Stock", K804 &lt; 30, "Stock OK", K804 &gt;= 30, "High Stock")</f>
        <v>High Stock</v>
      </c>
      <c r="Y804" s="16" t="str" cm="1">
        <f t="array" ref="Y804">_xlfn.IFS(K804 &lt;= 15, "Fast Moving", K804 &lt;= 35, "Moderate Moving", K804 &gt; 35, "Slow Moving")</f>
        <v>Moderate Moving</v>
      </c>
      <c r="Z804" s="16" t="str" cm="1">
        <f t="array" ref="Z804">_xlfn.IFS(M804=5, "Highly Satisfied", M804&gt;=4, "Very Satisfied", M804&gt;=3, "Satisfied", M804&gt;=2, "Neutral", M804&lt;2, "Dissatisfied")</f>
        <v>Dissatisfied</v>
      </c>
      <c r="AA804" s="16" t="str">
        <f t="shared" si="129"/>
        <v>Cheap Value</v>
      </c>
      <c r="AB804" s="16" t="str" cm="1">
        <f t="array" ref="AB804">_xlfn.IFS(OR(C804="Zara", C804="Mango"), "Luxury Brand", OR(C804="Gap", C804="Forever21"), "Budget Brand", TRUE, "Mid-Market")</f>
        <v>Luxury Brand</v>
      </c>
    </row>
    <row r="805" spans="1:28" x14ac:dyDescent="0.35">
      <c r="A805" t="s">
        <v>856</v>
      </c>
      <c r="B805" t="s">
        <v>25</v>
      </c>
      <c r="C805" t="s">
        <v>73</v>
      </c>
      <c r="D805" t="s">
        <v>21</v>
      </c>
      <c r="E805" t="s">
        <v>2229</v>
      </c>
      <c r="F805" t="s">
        <v>38</v>
      </c>
      <c r="G805" s="4">
        <v>23.5</v>
      </c>
      <c r="H805">
        <v>0</v>
      </c>
      <c r="I805" s="3">
        <v>23.5</v>
      </c>
      <c r="J805" s="1">
        <v>45875</v>
      </c>
      <c r="K805">
        <v>14</v>
      </c>
      <c r="L805">
        <v>3.9</v>
      </c>
      <c r="M805">
        <f t="shared" si="120"/>
        <v>3.9</v>
      </c>
      <c r="N805" t="b">
        <v>1</v>
      </c>
      <c r="O805" t="s">
        <v>81</v>
      </c>
      <c r="P805" t="str">
        <f t="shared" si="121"/>
        <v>Quality Issue</v>
      </c>
      <c r="Q805" s="4">
        <f t="shared" si="122"/>
        <v>329</v>
      </c>
      <c r="R805">
        <f t="shared" si="123"/>
        <v>2025</v>
      </c>
      <c r="S805" s="4" t="str">
        <f t="shared" si="124"/>
        <v>August</v>
      </c>
      <c r="T805" s="17">
        <f t="shared" si="125"/>
        <v>0</v>
      </c>
      <c r="U805" s="17">
        <f t="shared" si="126"/>
        <v>23.5</v>
      </c>
      <c r="V805" s="16">
        <f t="shared" si="127"/>
        <v>1</v>
      </c>
      <c r="W805" s="16" t="str">
        <f t="shared" si="128"/>
        <v>No Size</v>
      </c>
      <c r="X805" s="16" t="str" cm="1">
        <f t="array" ref="X805">_xlfn.IFS(K805 &lt; 10, "Need to Restock", K805 &lt; 20, "Low Stock", K805 &lt; 30, "Stock OK", K805 &gt;= 30, "High Stock")</f>
        <v>Low Stock</v>
      </c>
      <c r="Y805" s="16" t="str" cm="1">
        <f t="array" ref="Y805">_xlfn.IFS(K805 &lt;= 15, "Fast Moving", K805 &lt;= 35, "Moderate Moving", K805 &gt; 35, "Slow Moving")</f>
        <v>Fast Moving</v>
      </c>
      <c r="Z805" s="16" t="str" cm="1">
        <f t="array" ref="Z805">_xlfn.IFS(M805=5, "Highly Satisfied", M805&gt;=4, "Very Satisfied", M805&gt;=3, "Satisfied", M805&gt;=2, "Neutral", M805&lt;2, "Dissatisfied")</f>
        <v>Satisfied</v>
      </c>
      <c r="AA805" s="16" t="str">
        <f t="shared" si="129"/>
        <v>Cheap Value</v>
      </c>
      <c r="AB805" s="16" t="str" cm="1">
        <f t="array" ref="AB805">_xlfn.IFS(OR(C805="Zara", C805="Mango"), "Luxury Brand", OR(C805="Gap", C805="Forever21"), "Budget Brand", TRUE, "Mid-Market")</f>
        <v>Budget Brand</v>
      </c>
    </row>
    <row r="806" spans="1:28" x14ac:dyDescent="0.35">
      <c r="A806" t="s">
        <v>857</v>
      </c>
      <c r="B806" t="s">
        <v>36</v>
      </c>
      <c r="C806" t="s">
        <v>14</v>
      </c>
      <c r="D806" t="s">
        <v>32</v>
      </c>
      <c r="E806" t="s">
        <v>37</v>
      </c>
      <c r="F806" t="s">
        <v>54</v>
      </c>
      <c r="G806" s="4">
        <v>109.36</v>
      </c>
      <c r="H806">
        <v>0</v>
      </c>
      <c r="I806" s="3">
        <v>109.36</v>
      </c>
      <c r="J806" s="1">
        <v>45875</v>
      </c>
      <c r="K806">
        <v>0</v>
      </c>
      <c r="L806">
        <v>1.1000000000000001</v>
      </c>
      <c r="M806">
        <f t="shared" si="120"/>
        <v>1.1000000000000001</v>
      </c>
      <c r="N806" t="b">
        <v>0</v>
      </c>
      <c r="O806" t="s">
        <v>2229</v>
      </c>
      <c r="P806" t="str">
        <f t="shared" si="121"/>
        <v>No Return</v>
      </c>
      <c r="Q806" s="4">
        <f t="shared" si="122"/>
        <v>0</v>
      </c>
      <c r="R806">
        <f t="shared" si="123"/>
        <v>2025</v>
      </c>
      <c r="S806" s="4" t="str">
        <f t="shared" si="124"/>
        <v>August</v>
      </c>
      <c r="T806" s="17">
        <f t="shared" si="125"/>
        <v>0</v>
      </c>
      <c r="U806" s="17">
        <f t="shared" si="126"/>
        <v>109.36</v>
      </c>
      <c r="V806" s="16">
        <f t="shared" si="127"/>
        <v>0</v>
      </c>
      <c r="W806" s="16" t="str">
        <f t="shared" si="128"/>
        <v>S</v>
      </c>
      <c r="X806" s="16" t="str" cm="1">
        <f t="array" ref="X806">_xlfn.IFS(K806 &lt; 10, "Need to Restock", K806 &lt; 20, "Low Stock", K806 &lt; 30, "Stock OK", K806 &gt;= 30, "High Stock")</f>
        <v>Need to Restock</v>
      </c>
      <c r="Y806" s="16" t="str" cm="1">
        <f t="array" ref="Y806">_xlfn.IFS(K806 &lt;= 15, "Fast Moving", K806 &lt;= 35, "Moderate Moving", K806 &gt; 35, "Slow Moving")</f>
        <v>Fast Moving</v>
      </c>
      <c r="Z806" s="16" t="str" cm="1">
        <f t="array" ref="Z806">_xlfn.IFS(M806=5, "Highly Satisfied", M806&gt;=4, "Very Satisfied", M806&gt;=3, "Satisfied", M806&gt;=2, "Neutral", M806&lt;2, "Dissatisfied")</f>
        <v>Dissatisfied</v>
      </c>
      <c r="AA806" s="16" t="str">
        <f t="shared" si="129"/>
        <v>High Value</v>
      </c>
      <c r="AB806" s="16" t="str" cm="1">
        <f t="array" ref="AB806">_xlfn.IFS(OR(C806="Zara", C806="Mango"), "Luxury Brand", OR(C806="Gap", C806="Forever21"), "Budget Brand", TRUE, "Mid-Market")</f>
        <v>Luxury Brand</v>
      </c>
    </row>
    <row r="807" spans="1:28" x14ac:dyDescent="0.35">
      <c r="A807" t="s">
        <v>858</v>
      </c>
      <c r="B807" t="s">
        <v>25</v>
      </c>
      <c r="C807" t="s">
        <v>46</v>
      </c>
      <c r="D807" t="s">
        <v>32</v>
      </c>
      <c r="E807" t="s">
        <v>2229</v>
      </c>
      <c r="F807" t="s">
        <v>42</v>
      </c>
      <c r="G807" s="4">
        <v>69.73</v>
      </c>
      <c r="H807">
        <v>0</v>
      </c>
      <c r="I807" s="3">
        <v>69.73</v>
      </c>
      <c r="J807" s="1">
        <v>45875</v>
      </c>
      <c r="K807">
        <v>7</v>
      </c>
      <c r="L807">
        <v>1.1000000000000001</v>
      </c>
      <c r="M807">
        <f t="shared" si="120"/>
        <v>1.1000000000000001</v>
      </c>
      <c r="N807" t="b">
        <v>1</v>
      </c>
      <c r="O807" t="s">
        <v>34</v>
      </c>
      <c r="P807" t="str">
        <f t="shared" si="121"/>
        <v>Color Mismatch</v>
      </c>
      <c r="Q807" s="4">
        <f t="shared" si="122"/>
        <v>488.11</v>
      </c>
      <c r="R807">
        <f t="shared" si="123"/>
        <v>2025</v>
      </c>
      <c r="S807" s="4" t="str">
        <f t="shared" si="124"/>
        <v>August</v>
      </c>
      <c r="T807" s="17">
        <f t="shared" si="125"/>
        <v>0</v>
      </c>
      <c r="U807" s="17">
        <f t="shared" si="126"/>
        <v>69.73</v>
      </c>
      <c r="V807" s="16">
        <f t="shared" si="127"/>
        <v>1</v>
      </c>
      <c r="W807" s="16" t="str">
        <f t="shared" si="128"/>
        <v>No Size</v>
      </c>
      <c r="X807" s="16" t="str" cm="1">
        <f t="array" ref="X807">_xlfn.IFS(K807 &lt; 10, "Need to Restock", K807 &lt; 20, "Low Stock", K807 &lt; 30, "Stock OK", K807 &gt;= 30, "High Stock")</f>
        <v>Need to Restock</v>
      </c>
      <c r="Y807" s="16" t="str" cm="1">
        <f t="array" ref="Y807">_xlfn.IFS(K807 &lt;= 15, "Fast Moving", K807 &lt;= 35, "Moderate Moving", K807 &gt; 35, "Slow Moving")</f>
        <v>Fast Moving</v>
      </c>
      <c r="Z807" s="16" t="str" cm="1">
        <f t="array" ref="Z807">_xlfn.IFS(M807=5, "Highly Satisfied", M807&gt;=4, "Very Satisfied", M807&gt;=3, "Satisfied", M807&gt;=2, "Neutral", M807&lt;2, "Dissatisfied")</f>
        <v>Dissatisfied</v>
      </c>
      <c r="AA807" s="16" t="str">
        <f t="shared" si="129"/>
        <v>Cheap Value</v>
      </c>
      <c r="AB807" s="16" t="str" cm="1">
        <f t="array" ref="AB807">_xlfn.IFS(OR(C807="Zara", C807="Mango"), "Luxury Brand", OR(C807="Gap", C807="Forever21"), "Budget Brand", TRUE, "Mid-Market")</f>
        <v>Mid-Market</v>
      </c>
    </row>
    <row r="808" spans="1:28" x14ac:dyDescent="0.35">
      <c r="A808" t="s">
        <v>859</v>
      </c>
      <c r="B808" t="s">
        <v>28</v>
      </c>
      <c r="C808" t="s">
        <v>46</v>
      </c>
      <c r="D808" t="s">
        <v>60</v>
      </c>
      <c r="E808" t="s">
        <v>53</v>
      </c>
      <c r="F808" t="s">
        <v>44</v>
      </c>
      <c r="G808" s="4">
        <v>199.03</v>
      </c>
      <c r="H808">
        <v>57.3</v>
      </c>
      <c r="I808" s="3">
        <v>84.99</v>
      </c>
      <c r="J808" s="1">
        <v>45875</v>
      </c>
      <c r="K808">
        <v>37</v>
      </c>
      <c r="L808">
        <v>3.4</v>
      </c>
      <c r="M808">
        <f t="shared" si="120"/>
        <v>3.4</v>
      </c>
      <c r="N808" t="b">
        <v>0</v>
      </c>
      <c r="O808" t="s">
        <v>2229</v>
      </c>
      <c r="P808" t="str">
        <f t="shared" si="121"/>
        <v>No Return</v>
      </c>
      <c r="Q808" s="4">
        <f t="shared" si="122"/>
        <v>3144.4749700000007</v>
      </c>
      <c r="R808">
        <f t="shared" si="123"/>
        <v>2025</v>
      </c>
      <c r="S808" s="4" t="str">
        <f t="shared" si="124"/>
        <v>August</v>
      </c>
      <c r="T808" s="17">
        <f t="shared" si="125"/>
        <v>114.04418999999999</v>
      </c>
      <c r="U808" s="17">
        <f t="shared" si="126"/>
        <v>84.985810000000015</v>
      </c>
      <c r="V808" s="16">
        <f t="shared" si="127"/>
        <v>0</v>
      </c>
      <c r="W808" s="16" t="str">
        <f t="shared" si="128"/>
        <v>XS</v>
      </c>
      <c r="X808" s="16" t="str" cm="1">
        <f t="array" ref="X808">_xlfn.IFS(K808 &lt; 10, "Need to Restock", K808 &lt; 20, "Low Stock", K808 &lt; 30, "Stock OK", K808 &gt;= 30, "High Stock")</f>
        <v>High Stock</v>
      </c>
      <c r="Y808" s="16" t="str" cm="1">
        <f t="array" ref="Y808">_xlfn.IFS(K808 &lt;= 15, "Fast Moving", K808 &lt;= 35, "Moderate Moving", K808 &gt; 35, "Slow Moving")</f>
        <v>Slow Moving</v>
      </c>
      <c r="Z808" s="16" t="str" cm="1">
        <f t="array" ref="Z808">_xlfn.IFS(M808=5, "Highly Satisfied", M808&gt;=4, "Very Satisfied", M808&gt;=3, "Satisfied", M808&gt;=2, "Neutral", M808&lt;2, "Dissatisfied")</f>
        <v>Satisfied</v>
      </c>
      <c r="AA808" s="16" t="str">
        <f t="shared" si="129"/>
        <v>High Value</v>
      </c>
      <c r="AB808" s="16" t="str" cm="1">
        <f t="array" ref="AB808">_xlfn.IFS(OR(C808="Zara", C808="Mango"), "Luxury Brand", OR(C808="Gap", C808="Forever21"), "Budget Brand", TRUE, "Mid-Market")</f>
        <v>Mid-Market</v>
      </c>
    </row>
    <row r="809" spans="1:28" x14ac:dyDescent="0.35">
      <c r="A809" t="s">
        <v>860</v>
      </c>
      <c r="B809" t="s">
        <v>36</v>
      </c>
      <c r="C809" t="s">
        <v>59</v>
      </c>
      <c r="D809" t="s">
        <v>15</v>
      </c>
      <c r="E809" t="s">
        <v>56</v>
      </c>
      <c r="F809" t="s">
        <v>33</v>
      </c>
      <c r="G809" s="4">
        <v>82.32</v>
      </c>
      <c r="H809">
        <v>56.7</v>
      </c>
      <c r="I809" s="3">
        <v>35.64</v>
      </c>
      <c r="J809" s="1">
        <v>45649</v>
      </c>
      <c r="K809">
        <v>41</v>
      </c>
      <c r="L809" t="s">
        <v>2229</v>
      </c>
      <c r="M809">
        <f t="shared" si="120"/>
        <v>3</v>
      </c>
      <c r="N809" t="b">
        <v>0</v>
      </c>
      <c r="O809" t="s">
        <v>2229</v>
      </c>
      <c r="P809" t="str">
        <f t="shared" si="121"/>
        <v>No Return</v>
      </c>
      <c r="Q809" s="4">
        <f t="shared" si="122"/>
        <v>1461.4269599999996</v>
      </c>
      <c r="R809">
        <f t="shared" si="123"/>
        <v>2024</v>
      </c>
      <c r="S809" s="4" t="str">
        <f t="shared" si="124"/>
        <v>December</v>
      </c>
      <c r="T809" s="17">
        <f t="shared" si="125"/>
        <v>46.675440000000002</v>
      </c>
      <c r="U809" s="17">
        <f t="shared" si="126"/>
        <v>35.644559999999991</v>
      </c>
      <c r="V809" s="16">
        <f t="shared" si="127"/>
        <v>0</v>
      </c>
      <c r="W809" s="16" t="str">
        <f t="shared" si="128"/>
        <v>M</v>
      </c>
      <c r="X809" s="16" t="str" cm="1">
        <f t="array" ref="X809">_xlfn.IFS(K809 &lt; 10, "Need to Restock", K809 &lt; 20, "Low Stock", K809 &lt; 30, "Stock OK", K809 &gt;= 30, "High Stock")</f>
        <v>High Stock</v>
      </c>
      <c r="Y809" s="16" t="str" cm="1">
        <f t="array" ref="Y809">_xlfn.IFS(K809 &lt;= 15, "Fast Moving", K809 &lt;= 35, "Moderate Moving", K809 &gt; 35, "Slow Moving")</f>
        <v>Slow Moving</v>
      </c>
      <c r="Z809" s="16" t="str" cm="1">
        <f t="array" ref="Z809">_xlfn.IFS(M809=5, "Highly Satisfied", M809&gt;=4, "Very Satisfied", M809&gt;=3, "Satisfied", M809&gt;=2, "Neutral", M809&lt;2, "Dissatisfied")</f>
        <v>Satisfied</v>
      </c>
      <c r="AA809" s="16" t="str">
        <f t="shared" si="129"/>
        <v>Cheap Value</v>
      </c>
      <c r="AB809" s="16" t="str" cm="1">
        <f t="array" ref="AB809">_xlfn.IFS(OR(C809="Zara", C809="Mango"), "Luxury Brand", OR(C809="Gap", C809="Forever21"), "Budget Brand", TRUE, "Mid-Market")</f>
        <v>Budget Brand</v>
      </c>
    </row>
    <row r="810" spans="1:28" x14ac:dyDescent="0.35">
      <c r="A810" t="s">
        <v>861</v>
      </c>
      <c r="B810" t="s">
        <v>36</v>
      </c>
      <c r="C810" t="s">
        <v>20</v>
      </c>
      <c r="D810" t="s">
        <v>15</v>
      </c>
      <c r="E810" t="s">
        <v>56</v>
      </c>
      <c r="F810" t="s">
        <v>62</v>
      </c>
      <c r="G810" s="4">
        <v>52.42</v>
      </c>
      <c r="H810">
        <v>9.9</v>
      </c>
      <c r="I810" s="3">
        <v>47.23</v>
      </c>
      <c r="J810" s="1">
        <v>45581</v>
      </c>
      <c r="K810">
        <v>42</v>
      </c>
      <c r="L810">
        <v>3.5</v>
      </c>
      <c r="M810">
        <f t="shared" si="120"/>
        <v>3.5</v>
      </c>
      <c r="N810" t="b">
        <v>0</v>
      </c>
      <c r="O810" t="s">
        <v>2229</v>
      </c>
      <c r="P810" t="str">
        <f t="shared" si="121"/>
        <v>No Return</v>
      </c>
      <c r="Q810" s="4">
        <f t="shared" si="122"/>
        <v>1983.6776400000001</v>
      </c>
      <c r="R810">
        <f t="shared" si="123"/>
        <v>2024</v>
      </c>
      <c r="S810" s="4" t="str">
        <f t="shared" si="124"/>
        <v>October</v>
      </c>
      <c r="T810" s="17">
        <f t="shared" si="125"/>
        <v>5.1895800000000003</v>
      </c>
      <c r="U810" s="17">
        <f t="shared" si="126"/>
        <v>47.230420000000002</v>
      </c>
      <c r="V810" s="16">
        <f t="shared" si="127"/>
        <v>0</v>
      </c>
      <c r="W810" s="16" t="str">
        <f t="shared" si="128"/>
        <v>M</v>
      </c>
      <c r="X810" s="16" t="str" cm="1">
        <f t="array" ref="X810">_xlfn.IFS(K810 &lt; 10, "Need to Restock", K810 &lt; 20, "Low Stock", K810 &lt; 30, "Stock OK", K810 &gt;= 30, "High Stock")</f>
        <v>High Stock</v>
      </c>
      <c r="Y810" s="16" t="str" cm="1">
        <f t="array" ref="Y810">_xlfn.IFS(K810 &lt;= 15, "Fast Moving", K810 &lt;= 35, "Moderate Moving", K810 &gt; 35, "Slow Moving")</f>
        <v>Slow Moving</v>
      </c>
      <c r="Z810" s="16" t="str" cm="1">
        <f t="array" ref="Z810">_xlfn.IFS(M810=5, "Highly Satisfied", M810&gt;=4, "Very Satisfied", M810&gt;=3, "Satisfied", M810&gt;=2, "Neutral", M810&lt;2, "Dissatisfied")</f>
        <v>Satisfied</v>
      </c>
      <c r="AA810" s="16" t="str">
        <f t="shared" si="129"/>
        <v>Cheap Value</v>
      </c>
      <c r="AB810" s="16" t="str" cm="1">
        <f t="array" ref="AB810">_xlfn.IFS(OR(C810="Zara", C810="Mango"), "Luxury Brand", OR(C810="Gap", C810="Forever21"), "Budget Brand", TRUE, "Mid-Market")</f>
        <v>Mid-Market</v>
      </c>
    </row>
    <row r="811" spans="1:28" x14ac:dyDescent="0.35">
      <c r="A811" t="s">
        <v>862</v>
      </c>
      <c r="B811" t="s">
        <v>13</v>
      </c>
      <c r="C811" t="s">
        <v>51</v>
      </c>
      <c r="D811" t="s">
        <v>32</v>
      </c>
      <c r="E811" t="s">
        <v>37</v>
      </c>
      <c r="F811" t="s">
        <v>33</v>
      </c>
      <c r="G811" s="4">
        <v>180.49</v>
      </c>
      <c r="H811">
        <v>0</v>
      </c>
      <c r="I811" s="3">
        <v>180.49</v>
      </c>
      <c r="J811" s="1">
        <v>45875</v>
      </c>
      <c r="K811">
        <v>18</v>
      </c>
      <c r="L811">
        <v>2.5</v>
      </c>
      <c r="M811">
        <f t="shared" si="120"/>
        <v>2.5</v>
      </c>
      <c r="N811" t="b">
        <v>1</v>
      </c>
      <c r="O811" t="s">
        <v>123</v>
      </c>
      <c r="P811" t="str">
        <f t="shared" si="121"/>
        <v>Wrong Item</v>
      </c>
      <c r="Q811" s="4">
        <f t="shared" si="122"/>
        <v>3248.82</v>
      </c>
      <c r="R811">
        <f t="shared" si="123"/>
        <v>2025</v>
      </c>
      <c r="S811" s="4" t="str">
        <f t="shared" si="124"/>
        <v>August</v>
      </c>
      <c r="T811" s="17">
        <f t="shared" si="125"/>
        <v>0</v>
      </c>
      <c r="U811" s="17">
        <f t="shared" si="126"/>
        <v>180.49</v>
      </c>
      <c r="V811" s="16">
        <f t="shared" si="127"/>
        <v>1</v>
      </c>
      <c r="W811" s="16" t="str">
        <f t="shared" si="128"/>
        <v>S</v>
      </c>
      <c r="X811" s="16" t="str" cm="1">
        <f t="array" ref="X811">_xlfn.IFS(K811 &lt; 10, "Need to Restock", K811 &lt; 20, "Low Stock", K811 &lt; 30, "Stock OK", K811 &gt;= 30, "High Stock")</f>
        <v>Low Stock</v>
      </c>
      <c r="Y811" s="16" t="str" cm="1">
        <f t="array" ref="Y811">_xlfn.IFS(K811 &lt;= 15, "Fast Moving", K811 &lt;= 35, "Moderate Moving", K811 &gt; 35, "Slow Moving")</f>
        <v>Moderate Moving</v>
      </c>
      <c r="Z811" s="16" t="str" cm="1">
        <f t="array" ref="Z811">_xlfn.IFS(M811=5, "Highly Satisfied", M811&gt;=4, "Very Satisfied", M811&gt;=3, "Satisfied", M811&gt;=2, "Neutral", M811&lt;2, "Dissatisfied")</f>
        <v>Neutral</v>
      </c>
      <c r="AA811" s="16" t="str">
        <f t="shared" si="129"/>
        <v>High Value</v>
      </c>
      <c r="AB811" s="16" t="str" cm="1">
        <f t="array" ref="AB811">_xlfn.IFS(OR(C811="Zara", C811="Mango"), "Luxury Brand", OR(C811="Gap", C811="Forever21"), "Budget Brand", TRUE, "Mid-Market")</f>
        <v>Mid-Market</v>
      </c>
    </row>
    <row r="812" spans="1:28" x14ac:dyDescent="0.35">
      <c r="A812" t="s">
        <v>863</v>
      </c>
      <c r="B812" t="s">
        <v>40</v>
      </c>
      <c r="C812" t="s">
        <v>51</v>
      </c>
      <c r="D812" t="s">
        <v>32</v>
      </c>
      <c r="E812" t="s">
        <v>16</v>
      </c>
      <c r="F812" t="s">
        <v>33</v>
      </c>
      <c r="G812" s="4">
        <v>63.02</v>
      </c>
      <c r="H812">
        <v>0</v>
      </c>
      <c r="I812" s="3">
        <v>63.02</v>
      </c>
      <c r="J812" s="1">
        <v>45875</v>
      </c>
      <c r="K812">
        <v>37</v>
      </c>
      <c r="L812">
        <v>2.5</v>
      </c>
      <c r="M812">
        <f t="shared" si="120"/>
        <v>2.5</v>
      </c>
      <c r="N812" t="b">
        <v>0</v>
      </c>
      <c r="O812" t="s">
        <v>2229</v>
      </c>
      <c r="P812" t="str">
        <f t="shared" si="121"/>
        <v>No Return</v>
      </c>
      <c r="Q812" s="4">
        <f t="shared" si="122"/>
        <v>2331.7400000000002</v>
      </c>
      <c r="R812">
        <f t="shared" si="123"/>
        <v>2025</v>
      </c>
      <c r="S812" s="4" t="str">
        <f t="shared" si="124"/>
        <v>August</v>
      </c>
      <c r="T812" s="17">
        <f t="shared" si="125"/>
        <v>0</v>
      </c>
      <c r="U812" s="17">
        <f t="shared" si="126"/>
        <v>63.02</v>
      </c>
      <c r="V812" s="16">
        <f t="shared" si="127"/>
        <v>0</v>
      </c>
      <c r="W812" s="16" t="str">
        <f t="shared" si="128"/>
        <v>XL</v>
      </c>
      <c r="X812" s="16" t="str" cm="1">
        <f t="array" ref="X812">_xlfn.IFS(K812 &lt; 10, "Need to Restock", K812 &lt; 20, "Low Stock", K812 &lt; 30, "Stock OK", K812 &gt;= 30, "High Stock")</f>
        <v>High Stock</v>
      </c>
      <c r="Y812" s="16" t="str" cm="1">
        <f t="array" ref="Y812">_xlfn.IFS(K812 &lt;= 15, "Fast Moving", K812 &lt;= 35, "Moderate Moving", K812 &gt; 35, "Slow Moving")</f>
        <v>Slow Moving</v>
      </c>
      <c r="Z812" s="16" t="str" cm="1">
        <f t="array" ref="Z812">_xlfn.IFS(M812=5, "Highly Satisfied", M812&gt;=4, "Very Satisfied", M812&gt;=3, "Satisfied", M812&gt;=2, "Neutral", M812&lt;2, "Dissatisfied")</f>
        <v>Neutral</v>
      </c>
      <c r="AA812" s="16" t="str">
        <f t="shared" si="129"/>
        <v>Cheap Value</v>
      </c>
      <c r="AB812" s="16" t="str" cm="1">
        <f t="array" ref="AB812">_xlfn.IFS(OR(C812="Zara", C812="Mango"), "Luxury Brand", OR(C812="Gap", C812="Forever21"), "Budget Brand", TRUE, "Mid-Market")</f>
        <v>Mid-Market</v>
      </c>
    </row>
    <row r="813" spans="1:28" x14ac:dyDescent="0.35">
      <c r="A813" t="s">
        <v>864</v>
      </c>
      <c r="B813" t="s">
        <v>19</v>
      </c>
      <c r="C813" t="s">
        <v>41</v>
      </c>
      <c r="D813" t="s">
        <v>15</v>
      </c>
      <c r="E813" t="s">
        <v>16</v>
      </c>
      <c r="F813" t="s">
        <v>17</v>
      </c>
      <c r="G813" s="4">
        <v>97.05</v>
      </c>
      <c r="H813">
        <v>0</v>
      </c>
      <c r="I813" s="3">
        <v>97.05</v>
      </c>
      <c r="J813" s="1">
        <v>45651</v>
      </c>
      <c r="K813">
        <v>9</v>
      </c>
      <c r="L813" t="s">
        <v>2229</v>
      </c>
      <c r="M813">
        <f t="shared" si="120"/>
        <v>3</v>
      </c>
      <c r="N813" t="b">
        <v>0</v>
      </c>
      <c r="O813" t="s">
        <v>2229</v>
      </c>
      <c r="P813" t="str">
        <f t="shared" si="121"/>
        <v>No Return</v>
      </c>
      <c r="Q813" s="4">
        <f t="shared" si="122"/>
        <v>873.44999999999993</v>
      </c>
      <c r="R813">
        <f t="shared" si="123"/>
        <v>2024</v>
      </c>
      <c r="S813" s="4" t="str">
        <f t="shared" si="124"/>
        <v>December</v>
      </c>
      <c r="T813" s="17">
        <f t="shared" si="125"/>
        <v>0</v>
      </c>
      <c r="U813" s="17">
        <f t="shared" si="126"/>
        <v>97.05</v>
      </c>
      <c r="V813" s="16">
        <f t="shared" si="127"/>
        <v>0</v>
      </c>
      <c r="W813" s="16" t="str">
        <f t="shared" si="128"/>
        <v>XL</v>
      </c>
      <c r="X813" s="16" t="str" cm="1">
        <f t="array" ref="X813">_xlfn.IFS(K813 &lt; 10, "Need to Restock", K813 &lt; 20, "Low Stock", K813 &lt; 30, "Stock OK", K813 &gt;= 30, "High Stock")</f>
        <v>Need to Restock</v>
      </c>
      <c r="Y813" s="16" t="str" cm="1">
        <f t="array" ref="Y813">_xlfn.IFS(K813 &lt;= 15, "Fast Moving", K813 &lt;= 35, "Moderate Moving", K813 &gt; 35, "Slow Moving")</f>
        <v>Fast Moving</v>
      </c>
      <c r="Z813" s="16" t="str" cm="1">
        <f t="array" ref="Z813">_xlfn.IFS(M813=5, "Highly Satisfied", M813&gt;=4, "Very Satisfied", M813&gt;=3, "Satisfied", M813&gt;=2, "Neutral", M813&lt;2, "Dissatisfied")</f>
        <v>Satisfied</v>
      </c>
      <c r="AA813" s="16" t="str">
        <f t="shared" si="129"/>
        <v>High Value</v>
      </c>
      <c r="AB813" s="16" t="str" cm="1">
        <f t="array" ref="AB813">_xlfn.IFS(OR(C813="Zara", C813="Mango"), "Luxury Brand", OR(C813="Gap", C813="Forever21"), "Budget Brand", TRUE, "Mid-Market")</f>
        <v>Luxury Brand</v>
      </c>
    </row>
    <row r="814" spans="1:28" x14ac:dyDescent="0.35">
      <c r="A814" t="s">
        <v>865</v>
      </c>
      <c r="B814" t="s">
        <v>36</v>
      </c>
      <c r="C814" t="s">
        <v>14</v>
      </c>
      <c r="D814" t="s">
        <v>21</v>
      </c>
      <c r="E814" t="s">
        <v>47</v>
      </c>
      <c r="F814" t="s">
        <v>23</v>
      </c>
      <c r="G814" s="4">
        <v>79.62</v>
      </c>
      <c r="H814">
        <v>0</v>
      </c>
      <c r="I814" s="3">
        <v>79.62</v>
      </c>
      <c r="J814" s="1">
        <v>45875</v>
      </c>
      <c r="K814">
        <v>37</v>
      </c>
      <c r="L814">
        <v>4.0999999999999996</v>
      </c>
      <c r="M814">
        <f t="shared" si="120"/>
        <v>4.0999999999999996</v>
      </c>
      <c r="N814" t="b">
        <v>0</v>
      </c>
      <c r="O814" t="s">
        <v>2229</v>
      </c>
      <c r="P814" t="str">
        <f t="shared" si="121"/>
        <v>No Return</v>
      </c>
      <c r="Q814" s="4">
        <f t="shared" si="122"/>
        <v>2945.94</v>
      </c>
      <c r="R814">
        <f t="shared" si="123"/>
        <v>2025</v>
      </c>
      <c r="S814" s="4" t="str">
        <f t="shared" si="124"/>
        <v>August</v>
      </c>
      <c r="T814" s="17">
        <f t="shared" si="125"/>
        <v>0</v>
      </c>
      <c r="U814" s="17">
        <f t="shared" si="126"/>
        <v>79.62</v>
      </c>
      <c r="V814" s="16">
        <f t="shared" si="127"/>
        <v>0</v>
      </c>
      <c r="W814" s="16" t="str">
        <f t="shared" si="128"/>
        <v>XXL</v>
      </c>
      <c r="X814" s="16" t="str" cm="1">
        <f t="array" ref="X814">_xlfn.IFS(K814 &lt; 10, "Need to Restock", K814 &lt; 20, "Low Stock", K814 &lt; 30, "Stock OK", K814 &gt;= 30, "High Stock")</f>
        <v>High Stock</v>
      </c>
      <c r="Y814" s="16" t="str" cm="1">
        <f t="array" ref="Y814">_xlfn.IFS(K814 &lt;= 15, "Fast Moving", K814 &lt;= 35, "Moderate Moving", K814 &gt; 35, "Slow Moving")</f>
        <v>Slow Moving</v>
      </c>
      <c r="Z814" s="16" t="str" cm="1">
        <f t="array" ref="Z814">_xlfn.IFS(M814=5, "Highly Satisfied", M814&gt;=4, "Very Satisfied", M814&gt;=3, "Satisfied", M814&gt;=2, "Neutral", M814&lt;2, "Dissatisfied")</f>
        <v>Very Satisfied</v>
      </c>
      <c r="AA814" s="16" t="str">
        <f t="shared" si="129"/>
        <v>High Value</v>
      </c>
      <c r="AB814" s="16" t="str" cm="1">
        <f t="array" ref="AB814">_xlfn.IFS(OR(C814="Zara", C814="Mango"), "Luxury Brand", OR(C814="Gap", C814="Forever21"), "Budget Brand", TRUE, "Mid-Market")</f>
        <v>Luxury Brand</v>
      </c>
    </row>
    <row r="815" spans="1:28" x14ac:dyDescent="0.35">
      <c r="A815" t="s">
        <v>866</v>
      </c>
      <c r="B815" t="s">
        <v>40</v>
      </c>
      <c r="C815" t="s">
        <v>14</v>
      </c>
      <c r="D815" t="s">
        <v>21</v>
      </c>
      <c r="E815" t="s">
        <v>56</v>
      </c>
      <c r="F815" t="s">
        <v>17</v>
      </c>
      <c r="G815" s="4">
        <v>82.5</v>
      </c>
      <c r="H815">
        <v>0</v>
      </c>
      <c r="I815" s="3">
        <v>82.5</v>
      </c>
      <c r="J815" s="1">
        <v>45875</v>
      </c>
      <c r="K815">
        <v>0</v>
      </c>
      <c r="L815" t="s">
        <v>2229</v>
      </c>
      <c r="M815">
        <f t="shared" si="120"/>
        <v>3</v>
      </c>
      <c r="N815" t="b">
        <v>0</v>
      </c>
      <c r="O815" t="s">
        <v>2229</v>
      </c>
      <c r="P815" t="str">
        <f t="shared" si="121"/>
        <v>No Return</v>
      </c>
      <c r="Q815" s="4">
        <f t="shared" si="122"/>
        <v>0</v>
      </c>
      <c r="R815">
        <f t="shared" si="123"/>
        <v>2025</v>
      </c>
      <c r="S815" s="4" t="str">
        <f t="shared" si="124"/>
        <v>August</v>
      </c>
      <c r="T815" s="17">
        <f t="shared" si="125"/>
        <v>0</v>
      </c>
      <c r="U815" s="17">
        <f t="shared" si="126"/>
        <v>82.5</v>
      </c>
      <c r="V815" s="16">
        <f t="shared" si="127"/>
        <v>0</v>
      </c>
      <c r="W815" s="16" t="str">
        <f t="shared" si="128"/>
        <v>M</v>
      </c>
      <c r="X815" s="16" t="str" cm="1">
        <f t="array" ref="X815">_xlfn.IFS(K815 &lt; 10, "Need to Restock", K815 &lt; 20, "Low Stock", K815 &lt; 30, "Stock OK", K815 &gt;= 30, "High Stock")</f>
        <v>Need to Restock</v>
      </c>
      <c r="Y815" s="16" t="str" cm="1">
        <f t="array" ref="Y815">_xlfn.IFS(K815 &lt;= 15, "Fast Moving", K815 &lt;= 35, "Moderate Moving", K815 &gt; 35, "Slow Moving")</f>
        <v>Fast Moving</v>
      </c>
      <c r="Z815" s="16" t="str" cm="1">
        <f t="array" ref="Z815">_xlfn.IFS(M815=5, "Highly Satisfied", M815&gt;=4, "Very Satisfied", M815&gt;=3, "Satisfied", M815&gt;=2, "Neutral", M815&lt;2, "Dissatisfied")</f>
        <v>Satisfied</v>
      </c>
      <c r="AA815" s="16" t="str">
        <f t="shared" si="129"/>
        <v>High Value</v>
      </c>
      <c r="AB815" s="16" t="str" cm="1">
        <f t="array" ref="AB815">_xlfn.IFS(OR(C815="Zara", C815="Mango"), "Luxury Brand", OR(C815="Gap", C815="Forever21"), "Budget Brand", TRUE, "Mid-Market")</f>
        <v>Luxury Brand</v>
      </c>
    </row>
    <row r="816" spans="1:28" x14ac:dyDescent="0.35">
      <c r="A816" t="s">
        <v>867</v>
      </c>
      <c r="B816" t="s">
        <v>36</v>
      </c>
      <c r="C816" t="s">
        <v>51</v>
      </c>
      <c r="D816" t="s">
        <v>15</v>
      </c>
      <c r="E816" t="s">
        <v>22</v>
      </c>
      <c r="F816" t="s">
        <v>64</v>
      </c>
      <c r="G816" s="4">
        <v>117.18</v>
      </c>
      <c r="H816">
        <v>13.7</v>
      </c>
      <c r="I816" s="3">
        <v>101.13</v>
      </c>
      <c r="J816" s="1">
        <v>45871</v>
      </c>
      <c r="K816">
        <v>5</v>
      </c>
      <c r="L816">
        <v>4.8</v>
      </c>
      <c r="M816">
        <f t="shared" si="120"/>
        <v>4.8</v>
      </c>
      <c r="N816" t="b">
        <v>0</v>
      </c>
      <c r="O816" t="s">
        <v>2229</v>
      </c>
      <c r="P816" t="str">
        <f t="shared" si="121"/>
        <v>No Return</v>
      </c>
      <c r="Q816" s="4">
        <f t="shared" si="122"/>
        <v>505.63170000000002</v>
      </c>
      <c r="R816">
        <f t="shared" si="123"/>
        <v>2025</v>
      </c>
      <c r="S816" s="4" t="str">
        <f t="shared" si="124"/>
        <v>August</v>
      </c>
      <c r="T816" s="17">
        <f t="shared" si="125"/>
        <v>16.053660000000001</v>
      </c>
      <c r="U816" s="17">
        <f t="shared" si="126"/>
        <v>101.12634</v>
      </c>
      <c r="V816" s="16">
        <f t="shared" si="127"/>
        <v>0</v>
      </c>
      <c r="W816" s="16" t="str">
        <f t="shared" si="128"/>
        <v>L</v>
      </c>
      <c r="X816" s="16" t="str" cm="1">
        <f t="array" ref="X816">_xlfn.IFS(K816 &lt; 10, "Need to Restock", K816 &lt; 20, "Low Stock", K816 &lt; 30, "Stock OK", K816 &gt;= 30, "High Stock")</f>
        <v>Need to Restock</v>
      </c>
      <c r="Y816" s="16" t="str" cm="1">
        <f t="array" ref="Y816">_xlfn.IFS(K816 &lt;= 15, "Fast Moving", K816 &lt;= 35, "Moderate Moving", K816 &gt; 35, "Slow Moving")</f>
        <v>Fast Moving</v>
      </c>
      <c r="Z816" s="16" t="str" cm="1">
        <f t="array" ref="Z816">_xlfn.IFS(M816=5, "Highly Satisfied", M816&gt;=4, "Very Satisfied", M816&gt;=3, "Satisfied", M816&gt;=2, "Neutral", M816&lt;2, "Dissatisfied")</f>
        <v>Very Satisfied</v>
      </c>
      <c r="AA816" s="16" t="str">
        <f t="shared" si="129"/>
        <v>High Value</v>
      </c>
      <c r="AB816" s="16" t="str" cm="1">
        <f t="array" ref="AB816">_xlfn.IFS(OR(C816="Zara", C816="Mango"), "Luxury Brand", OR(C816="Gap", C816="Forever21"), "Budget Brand", TRUE, "Mid-Market")</f>
        <v>Mid-Market</v>
      </c>
    </row>
    <row r="817" spans="1:28" x14ac:dyDescent="0.35">
      <c r="A817" t="s">
        <v>868</v>
      </c>
      <c r="B817" t="s">
        <v>13</v>
      </c>
      <c r="C817" t="s">
        <v>51</v>
      </c>
      <c r="D817" t="s">
        <v>15</v>
      </c>
      <c r="E817" t="s">
        <v>53</v>
      </c>
      <c r="F817" t="s">
        <v>68</v>
      </c>
      <c r="G817" s="4">
        <v>174.05</v>
      </c>
      <c r="H817">
        <v>0</v>
      </c>
      <c r="I817" s="3">
        <v>174.05</v>
      </c>
      <c r="J817" s="1">
        <v>45760</v>
      </c>
      <c r="K817">
        <v>9</v>
      </c>
      <c r="L817" t="s">
        <v>2229</v>
      </c>
      <c r="M817">
        <f t="shared" si="120"/>
        <v>3</v>
      </c>
      <c r="N817" t="b">
        <v>0</v>
      </c>
      <c r="O817" t="s">
        <v>2229</v>
      </c>
      <c r="P817" t="str">
        <f t="shared" si="121"/>
        <v>No Return</v>
      </c>
      <c r="Q817" s="4">
        <f t="shared" si="122"/>
        <v>1566.45</v>
      </c>
      <c r="R817">
        <f t="shared" si="123"/>
        <v>2025</v>
      </c>
      <c r="S817" s="4" t="str">
        <f t="shared" si="124"/>
        <v>April</v>
      </c>
      <c r="T817" s="17">
        <f t="shared" si="125"/>
        <v>0</v>
      </c>
      <c r="U817" s="17">
        <f t="shared" si="126"/>
        <v>174.05</v>
      </c>
      <c r="V817" s="16">
        <f t="shared" si="127"/>
        <v>0</v>
      </c>
      <c r="W817" s="16" t="str">
        <f t="shared" si="128"/>
        <v>XS</v>
      </c>
      <c r="X817" s="16" t="str" cm="1">
        <f t="array" ref="X817">_xlfn.IFS(K817 &lt; 10, "Need to Restock", K817 &lt; 20, "Low Stock", K817 &lt; 30, "Stock OK", K817 &gt;= 30, "High Stock")</f>
        <v>Need to Restock</v>
      </c>
      <c r="Y817" s="16" t="str" cm="1">
        <f t="array" ref="Y817">_xlfn.IFS(K817 &lt;= 15, "Fast Moving", K817 &lt;= 35, "Moderate Moving", K817 &gt; 35, "Slow Moving")</f>
        <v>Fast Moving</v>
      </c>
      <c r="Z817" s="16" t="str" cm="1">
        <f t="array" ref="Z817">_xlfn.IFS(M817=5, "Highly Satisfied", M817&gt;=4, "Very Satisfied", M817&gt;=3, "Satisfied", M817&gt;=2, "Neutral", M817&lt;2, "Dissatisfied")</f>
        <v>Satisfied</v>
      </c>
      <c r="AA817" s="16" t="str">
        <f t="shared" si="129"/>
        <v>High Value</v>
      </c>
      <c r="AB817" s="16" t="str" cm="1">
        <f t="array" ref="AB817">_xlfn.IFS(OR(C817="Zara", C817="Mango"), "Luxury Brand", OR(C817="Gap", C817="Forever21"), "Budget Brand", TRUE, "Mid-Market")</f>
        <v>Mid-Market</v>
      </c>
    </row>
    <row r="818" spans="1:28" x14ac:dyDescent="0.35">
      <c r="A818" t="s">
        <v>869</v>
      </c>
      <c r="B818" t="s">
        <v>36</v>
      </c>
      <c r="C818" t="s">
        <v>73</v>
      </c>
      <c r="D818" t="s">
        <v>15</v>
      </c>
      <c r="E818" t="s">
        <v>53</v>
      </c>
      <c r="F818" t="s">
        <v>68</v>
      </c>
      <c r="G818" s="4">
        <v>58.29</v>
      </c>
      <c r="H818">
        <v>0</v>
      </c>
      <c r="I818" s="3">
        <v>58.29</v>
      </c>
      <c r="J818" s="1">
        <v>45664</v>
      </c>
      <c r="K818">
        <v>22</v>
      </c>
      <c r="L818">
        <v>2.2999999999999998</v>
      </c>
      <c r="M818">
        <f t="shared" si="120"/>
        <v>2.2999999999999998</v>
      </c>
      <c r="N818" t="b">
        <v>0</v>
      </c>
      <c r="O818" t="s">
        <v>2229</v>
      </c>
      <c r="P818" t="str">
        <f t="shared" si="121"/>
        <v>No Return</v>
      </c>
      <c r="Q818" s="4">
        <f t="shared" si="122"/>
        <v>1282.3799999999999</v>
      </c>
      <c r="R818">
        <f t="shared" si="123"/>
        <v>2025</v>
      </c>
      <c r="S818" s="4" t="str">
        <f t="shared" si="124"/>
        <v>January</v>
      </c>
      <c r="T818" s="17">
        <f t="shared" si="125"/>
        <v>0</v>
      </c>
      <c r="U818" s="17">
        <f t="shared" si="126"/>
        <v>58.29</v>
      </c>
      <c r="V818" s="16">
        <f t="shared" si="127"/>
        <v>0</v>
      </c>
      <c r="W818" s="16" t="str">
        <f t="shared" si="128"/>
        <v>XS</v>
      </c>
      <c r="X818" s="16" t="str" cm="1">
        <f t="array" ref="X818">_xlfn.IFS(K818 &lt; 10, "Need to Restock", K818 &lt; 20, "Low Stock", K818 &lt; 30, "Stock OK", K818 &gt;= 30, "High Stock")</f>
        <v>Stock OK</v>
      </c>
      <c r="Y818" s="16" t="str" cm="1">
        <f t="array" ref="Y818">_xlfn.IFS(K818 &lt;= 15, "Fast Moving", K818 &lt;= 35, "Moderate Moving", K818 &gt; 35, "Slow Moving")</f>
        <v>Moderate Moving</v>
      </c>
      <c r="Z818" s="16" t="str" cm="1">
        <f t="array" ref="Z818">_xlfn.IFS(M818=5, "Highly Satisfied", M818&gt;=4, "Very Satisfied", M818&gt;=3, "Satisfied", M818&gt;=2, "Neutral", M818&lt;2, "Dissatisfied")</f>
        <v>Neutral</v>
      </c>
      <c r="AA818" s="16" t="str">
        <f t="shared" si="129"/>
        <v>Cheap Value</v>
      </c>
      <c r="AB818" s="16" t="str" cm="1">
        <f t="array" ref="AB818">_xlfn.IFS(OR(C818="Zara", C818="Mango"), "Luxury Brand", OR(C818="Gap", C818="Forever21"), "Budget Brand", TRUE, "Mid-Market")</f>
        <v>Budget Brand</v>
      </c>
    </row>
    <row r="819" spans="1:28" x14ac:dyDescent="0.35">
      <c r="A819" t="s">
        <v>870</v>
      </c>
      <c r="B819" t="s">
        <v>36</v>
      </c>
      <c r="C819" t="s">
        <v>46</v>
      </c>
      <c r="D819" t="s">
        <v>60</v>
      </c>
      <c r="E819" t="s">
        <v>56</v>
      </c>
      <c r="F819" t="s">
        <v>33</v>
      </c>
      <c r="G819" s="4">
        <v>61.42</v>
      </c>
      <c r="H819">
        <v>57.5</v>
      </c>
      <c r="I819" s="3">
        <v>26.1</v>
      </c>
      <c r="J819" s="1">
        <v>45875</v>
      </c>
      <c r="K819">
        <v>3</v>
      </c>
      <c r="L819">
        <v>4.8</v>
      </c>
      <c r="M819">
        <f t="shared" si="120"/>
        <v>4.8</v>
      </c>
      <c r="N819" t="b">
        <v>0</v>
      </c>
      <c r="O819" t="s">
        <v>2229</v>
      </c>
      <c r="P819" t="str">
        <f t="shared" si="121"/>
        <v>No Return</v>
      </c>
      <c r="Q819" s="4">
        <f t="shared" si="122"/>
        <v>78.310500000000019</v>
      </c>
      <c r="R819">
        <f t="shared" si="123"/>
        <v>2025</v>
      </c>
      <c r="S819" s="4" t="str">
        <f t="shared" si="124"/>
        <v>August</v>
      </c>
      <c r="T819" s="17">
        <f t="shared" si="125"/>
        <v>35.316499999999998</v>
      </c>
      <c r="U819" s="17">
        <f t="shared" si="126"/>
        <v>26.103500000000004</v>
      </c>
      <c r="V819" s="16">
        <f t="shared" si="127"/>
        <v>0</v>
      </c>
      <c r="W819" s="16" t="str">
        <f t="shared" si="128"/>
        <v>M</v>
      </c>
      <c r="X819" s="16" t="str" cm="1">
        <f t="array" ref="X819">_xlfn.IFS(K819 &lt; 10, "Need to Restock", K819 &lt; 20, "Low Stock", K819 &lt; 30, "Stock OK", K819 &gt;= 30, "High Stock")</f>
        <v>Need to Restock</v>
      </c>
      <c r="Y819" s="16" t="str" cm="1">
        <f t="array" ref="Y819">_xlfn.IFS(K819 &lt;= 15, "Fast Moving", K819 &lt;= 35, "Moderate Moving", K819 &gt; 35, "Slow Moving")</f>
        <v>Fast Moving</v>
      </c>
      <c r="Z819" s="16" t="str" cm="1">
        <f t="array" ref="Z819">_xlfn.IFS(M819=5, "Highly Satisfied", M819&gt;=4, "Very Satisfied", M819&gt;=3, "Satisfied", M819&gt;=2, "Neutral", M819&lt;2, "Dissatisfied")</f>
        <v>Very Satisfied</v>
      </c>
      <c r="AA819" s="16" t="str">
        <f t="shared" si="129"/>
        <v>Cheap Value</v>
      </c>
      <c r="AB819" s="16" t="str" cm="1">
        <f t="array" ref="AB819">_xlfn.IFS(OR(C819="Zara", C819="Mango"), "Luxury Brand", OR(C819="Gap", C819="Forever21"), "Budget Brand", TRUE, "Mid-Market")</f>
        <v>Mid-Market</v>
      </c>
    </row>
    <row r="820" spans="1:28" x14ac:dyDescent="0.35">
      <c r="A820" t="s">
        <v>871</v>
      </c>
      <c r="B820" t="s">
        <v>25</v>
      </c>
      <c r="C820" t="s">
        <v>14</v>
      </c>
      <c r="D820" t="s">
        <v>21</v>
      </c>
      <c r="E820" t="s">
        <v>2229</v>
      </c>
      <c r="F820" t="s">
        <v>23</v>
      </c>
      <c r="G820" s="4">
        <v>20.239999999999998</v>
      </c>
      <c r="H820">
        <v>0</v>
      </c>
      <c r="I820" s="3">
        <v>20.239999999999998</v>
      </c>
      <c r="J820" s="1">
        <v>45875</v>
      </c>
      <c r="K820">
        <v>20</v>
      </c>
      <c r="L820">
        <v>4.0999999999999996</v>
      </c>
      <c r="M820">
        <f t="shared" si="120"/>
        <v>4.0999999999999996</v>
      </c>
      <c r="N820" t="b">
        <v>0</v>
      </c>
      <c r="O820" t="s">
        <v>2229</v>
      </c>
      <c r="P820" t="str">
        <f t="shared" si="121"/>
        <v>No Return</v>
      </c>
      <c r="Q820" s="4">
        <f t="shared" si="122"/>
        <v>404.79999999999995</v>
      </c>
      <c r="R820">
        <f t="shared" si="123"/>
        <v>2025</v>
      </c>
      <c r="S820" s="4" t="str">
        <f t="shared" si="124"/>
        <v>August</v>
      </c>
      <c r="T820" s="17">
        <f t="shared" si="125"/>
        <v>0</v>
      </c>
      <c r="U820" s="17">
        <f t="shared" si="126"/>
        <v>20.239999999999998</v>
      </c>
      <c r="V820" s="16">
        <f t="shared" si="127"/>
        <v>0</v>
      </c>
      <c r="W820" s="16" t="str">
        <f t="shared" si="128"/>
        <v>No Size</v>
      </c>
      <c r="X820" s="16" t="str" cm="1">
        <f t="array" ref="X820">_xlfn.IFS(K820 &lt; 10, "Need to Restock", K820 &lt; 20, "Low Stock", K820 &lt; 30, "Stock OK", K820 &gt;= 30, "High Stock")</f>
        <v>Stock OK</v>
      </c>
      <c r="Y820" s="16" t="str" cm="1">
        <f t="array" ref="Y820">_xlfn.IFS(K820 &lt;= 15, "Fast Moving", K820 &lt;= 35, "Moderate Moving", K820 &gt; 35, "Slow Moving")</f>
        <v>Moderate Moving</v>
      </c>
      <c r="Z820" s="16" t="str" cm="1">
        <f t="array" ref="Z820">_xlfn.IFS(M820=5, "Highly Satisfied", M820&gt;=4, "Very Satisfied", M820&gt;=3, "Satisfied", M820&gt;=2, "Neutral", M820&lt;2, "Dissatisfied")</f>
        <v>Very Satisfied</v>
      </c>
      <c r="AA820" s="16" t="str">
        <f t="shared" si="129"/>
        <v>Cheap Value</v>
      </c>
      <c r="AB820" s="16" t="str" cm="1">
        <f t="array" ref="AB820">_xlfn.IFS(OR(C820="Zara", C820="Mango"), "Luxury Brand", OR(C820="Gap", C820="Forever21"), "Budget Brand", TRUE, "Mid-Market")</f>
        <v>Luxury Brand</v>
      </c>
    </row>
    <row r="821" spans="1:28" x14ac:dyDescent="0.35">
      <c r="A821" t="s">
        <v>872</v>
      </c>
      <c r="B821" t="s">
        <v>36</v>
      </c>
      <c r="C821" t="s">
        <v>14</v>
      </c>
      <c r="D821" t="s">
        <v>32</v>
      </c>
      <c r="E821" t="s">
        <v>22</v>
      </c>
      <c r="F821" t="s">
        <v>17</v>
      </c>
      <c r="G821" s="4">
        <v>88.58</v>
      </c>
      <c r="H821">
        <v>0</v>
      </c>
      <c r="I821" s="3">
        <v>88.58</v>
      </c>
      <c r="J821" s="1">
        <v>45875</v>
      </c>
      <c r="K821">
        <v>50</v>
      </c>
      <c r="L821" t="s">
        <v>2229</v>
      </c>
      <c r="M821">
        <f t="shared" si="120"/>
        <v>3</v>
      </c>
      <c r="N821" t="b">
        <v>0</v>
      </c>
      <c r="O821" t="s">
        <v>2229</v>
      </c>
      <c r="P821" t="str">
        <f t="shared" si="121"/>
        <v>No Return</v>
      </c>
      <c r="Q821" s="4">
        <f t="shared" si="122"/>
        <v>4429</v>
      </c>
      <c r="R821">
        <f t="shared" si="123"/>
        <v>2025</v>
      </c>
      <c r="S821" s="4" t="str">
        <f t="shared" si="124"/>
        <v>August</v>
      </c>
      <c r="T821" s="17">
        <f t="shared" si="125"/>
        <v>0</v>
      </c>
      <c r="U821" s="17">
        <f t="shared" si="126"/>
        <v>88.58</v>
      </c>
      <c r="V821" s="16">
        <f t="shared" si="127"/>
        <v>0</v>
      </c>
      <c r="W821" s="16" t="str">
        <f t="shared" si="128"/>
        <v>L</v>
      </c>
      <c r="X821" s="16" t="str" cm="1">
        <f t="array" ref="X821">_xlfn.IFS(K821 &lt; 10, "Need to Restock", K821 &lt; 20, "Low Stock", K821 &lt; 30, "Stock OK", K821 &gt;= 30, "High Stock")</f>
        <v>High Stock</v>
      </c>
      <c r="Y821" s="16" t="str" cm="1">
        <f t="array" ref="Y821">_xlfn.IFS(K821 &lt;= 15, "Fast Moving", K821 &lt;= 35, "Moderate Moving", K821 &gt; 35, "Slow Moving")</f>
        <v>Slow Moving</v>
      </c>
      <c r="Z821" s="16" t="str" cm="1">
        <f t="array" ref="Z821">_xlfn.IFS(M821=5, "Highly Satisfied", M821&gt;=4, "Very Satisfied", M821&gt;=3, "Satisfied", M821&gt;=2, "Neutral", M821&lt;2, "Dissatisfied")</f>
        <v>Satisfied</v>
      </c>
      <c r="AA821" s="16" t="str">
        <f t="shared" si="129"/>
        <v>High Value</v>
      </c>
      <c r="AB821" s="16" t="str" cm="1">
        <f t="array" ref="AB821">_xlfn.IFS(OR(C821="Zara", C821="Mango"), "Luxury Brand", OR(C821="Gap", C821="Forever21"), "Budget Brand", TRUE, "Mid-Market")</f>
        <v>Luxury Brand</v>
      </c>
    </row>
    <row r="822" spans="1:28" x14ac:dyDescent="0.35">
      <c r="A822" t="s">
        <v>873</v>
      </c>
      <c r="B822" t="s">
        <v>36</v>
      </c>
      <c r="C822" t="s">
        <v>51</v>
      </c>
      <c r="D822" t="s">
        <v>21</v>
      </c>
      <c r="E822" t="s">
        <v>47</v>
      </c>
      <c r="F822" t="s">
        <v>64</v>
      </c>
      <c r="G822" s="4">
        <v>67.92</v>
      </c>
      <c r="H822">
        <v>0</v>
      </c>
      <c r="I822" s="3">
        <v>67.92</v>
      </c>
      <c r="J822" s="1">
        <v>45875</v>
      </c>
      <c r="K822">
        <v>23</v>
      </c>
      <c r="L822">
        <v>1.8</v>
      </c>
      <c r="M822">
        <f t="shared" si="120"/>
        <v>1.8</v>
      </c>
      <c r="N822" t="b">
        <v>1</v>
      </c>
      <c r="O822" t="s">
        <v>71</v>
      </c>
      <c r="P822" t="str">
        <f t="shared" si="121"/>
        <v>Size Issue</v>
      </c>
      <c r="Q822" s="4">
        <f t="shared" si="122"/>
        <v>1562.16</v>
      </c>
      <c r="R822">
        <f t="shared" si="123"/>
        <v>2025</v>
      </c>
      <c r="S822" s="4" t="str">
        <f t="shared" si="124"/>
        <v>August</v>
      </c>
      <c r="T822" s="17">
        <f t="shared" si="125"/>
        <v>0</v>
      </c>
      <c r="U822" s="17">
        <f t="shared" si="126"/>
        <v>67.92</v>
      </c>
      <c r="V822" s="16">
        <f t="shared" si="127"/>
        <v>1</v>
      </c>
      <c r="W822" s="16" t="str">
        <f t="shared" si="128"/>
        <v>XXL</v>
      </c>
      <c r="X822" s="16" t="str" cm="1">
        <f t="array" ref="X822">_xlfn.IFS(K822 &lt; 10, "Need to Restock", K822 &lt; 20, "Low Stock", K822 &lt; 30, "Stock OK", K822 &gt;= 30, "High Stock")</f>
        <v>Stock OK</v>
      </c>
      <c r="Y822" s="16" t="str" cm="1">
        <f t="array" ref="Y822">_xlfn.IFS(K822 &lt;= 15, "Fast Moving", K822 &lt;= 35, "Moderate Moving", K822 &gt; 35, "Slow Moving")</f>
        <v>Moderate Moving</v>
      </c>
      <c r="Z822" s="16" t="str" cm="1">
        <f t="array" ref="Z822">_xlfn.IFS(M822=5, "Highly Satisfied", M822&gt;=4, "Very Satisfied", M822&gt;=3, "Satisfied", M822&gt;=2, "Neutral", M822&lt;2, "Dissatisfied")</f>
        <v>Dissatisfied</v>
      </c>
      <c r="AA822" s="16" t="str">
        <f t="shared" si="129"/>
        <v>Cheap Value</v>
      </c>
      <c r="AB822" s="16" t="str" cm="1">
        <f t="array" ref="AB822">_xlfn.IFS(OR(C822="Zara", C822="Mango"), "Luxury Brand", OR(C822="Gap", C822="Forever21"), "Budget Brand", TRUE, "Mid-Market")</f>
        <v>Mid-Market</v>
      </c>
    </row>
    <row r="823" spans="1:28" x14ac:dyDescent="0.35">
      <c r="A823" t="s">
        <v>874</v>
      </c>
      <c r="B823" t="s">
        <v>25</v>
      </c>
      <c r="C823" t="s">
        <v>51</v>
      </c>
      <c r="D823" t="s">
        <v>32</v>
      </c>
      <c r="E823" t="s">
        <v>2229</v>
      </c>
      <c r="F823" t="s">
        <v>33</v>
      </c>
      <c r="G823" s="4">
        <v>25.39</v>
      </c>
      <c r="H823">
        <v>0</v>
      </c>
      <c r="I823" s="3">
        <v>25.39</v>
      </c>
      <c r="J823" s="1">
        <v>45875</v>
      </c>
      <c r="K823">
        <v>42</v>
      </c>
      <c r="L823">
        <v>1.8</v>
      </c>
      <c r="M823">
        <f t="shared" si="120"/>
        <v>1.8</v>
      </c>
      <c r="N823" t="b">
        <v>0</v>
      </c>
      <c r="O823" t="s">
        <v>2229</v>
      </c>
      <c r="P823" t="str">
        <f t="shared" si="121"/>
        <v>No Return</v>
      </c>
      <c r="Q823" s="4">
        <f t="shared" si="122"/>
        <v>1066.3800000000001</v>
      </c>
      <c r="R823">
        <f t="shared" si="123"/>
        <v>2025</v>
      </c>
      <c r="S823" s="4" t="str">
        <f t="shared" si="124"/>
        <v>August</v>
      </c>
      <c r="T823" s="17">
        <f t="shared" si="125"/>
        <v>0</v>
      </c>
      <c r="U823" s="17">
        <f t="shared" si="126"/>
        <v>25.39</v>
      </c>
      <c r="V823" s="16">
        <f t="shared" si="127"/>
        <v>0</v>
      </c>
      <c r="W823" s="16" t="str">
        <f t="shared" si="128"/>
        <v>No Size</v>
      </c>
      <c r="X823" s="16" t="str" cm="1">
        <f t="array" ref="X823">_xlfn.IFS(K823 &lt; 10, "Need to Restock", K823 &lt; 20, "Low Stock", K823 &lt; 30, "Stock OK", K823 &gt;= 30, "High Stock")</f>
        <v>High Stock</v>
      </c>
      <c r="Y823" s="16" t="str" cm="1">
        <f t="array" ref="Y823">_xlfn.IFS(K823 &lt;= 15, "Fast Moving", K823 &lt;= 35, "Moderate Moving", K823 &gt; 35, "Slow Moving")</f>
        <v>Slow Moving</v>
      </c>
      <c r="Z823" s="16" t="str" cm="1">
        <f t="array" ref="Z823">_xlfn.IFS(M823=5, "Highly Satisfied", M823&gt;=4, "Very Satisfied", M823&gt;=3, "Satisfied", M823&gt;=2, "Neutral", M823&lt;2, "Dissatisfied")</f>
        <v>Dissatisfied</v>
      </c>
      <c r="AA823" s="16" t="str">
        <f t="shared" si="129"/>
        <v>Cheap Value</v>
      </c>
      <c r="AB823" s="16" t="str" cm="1">
        <f t="array" ref="AB823">_xlfn.IFS(OR(C823="Zara", C823="Mango"), "Luxury Brand", OR(C823="Gap", C823="Forever21"), "Budget Brand", TRUE, "Mid-Market")</f>
        <v>Mid-Market</v>
      </c>
    </row>
    <row r="824" spans="1:28" x14ac:dyDescent="0.35">
      <c r="A824" t="s">
        <v>875</v>
      </c>
      <c r="B824" t="s">
        <v>40</v>
      </c>
      <c r="C824" t="s">
        <v>73</v>
      </c>
      <c r="D824" t="s">
        <v>21</v>
      </c>
      <c r="E824" t="s">
        <v>37</v>
      </c>
      <c r="F824" t="s">
        <v>26</v>
      </c>
      <c r="G824" s="4">
        <v>115.89</v>
      </c>
      <c r="H824">
        <v>39.4</v>
      </c>
      <c r="I824" s="3">
        <v>70.23</v>
      </c>
      <c r="J824" s="1">
        <v>45875</v>
      </c>
      <c r="K824">
        <v>14</v>
      </c>
      <c r="L824">
        <v>3.8</v>
      </c>
      <c r="M824">
        <f t="shared" si="120"/>
        <v>3.8</v>
      </c>
      <c r="N824" t="b">
        <v>1</v>
      </c>
      <c r="O824" t="s">
        <v>76</v>
      </c>
      <c r="P824" t="str">
        <f t="shared" si="121"/>
        <v>Damaged</v>
      </c>
      <c r="Q824" s="4">
        <f t="shared" si="122"/>
        <v>983.21076000000016</v>
      </c>
      <c r="R824">
        <f t="shared" si="123"/>
        <v>2025</v>
      </c>
      <c r="S824" s="4" t="str">
        <f t="shared" si="124"/>
        <v>August</v>
      </c>
      <c r="T824" s="17">
        <f t="shared" si="125"/>
        <v>45.660659999999993</v>
      </c>
      <c r="U824" s="17">
        <f t="shared" si="126"/>
        <v>70.229340000000008</v>
      </c>
      <c r="V824" s="16">
        <f t="shared" si="127"/>
        <v>1</v>
      </c>
      <c r="W824" s="16" t="str">
        <f t="shared" si="128"/>
        <v>S</v>
      </c>
      <c r="X824" s="16" t="str" cm="1">
        <f t="array" ref="X824">_xlfn.IFS(K824 &lt; 10, "Need to Restock", K824 &lt; 20, "Low Stock", K824 &lt; 30, "Stock OK", K824 &gt;= 30, "High Stock")</f>
        <v>Low Stock</v>
      </c>
      <c r="Y824" s="16" t="str" cm="1">
        <f t="array" ref="Y824">_xlfn.IFS(K824 &lt;= 15, "Fast Moving", K824 &lt;= 35, "Moderate Moving", K824 &gt; 35, "Slow Moving")</f>
        <v>Fast Moving</v>
      </c>
      <c r="Z824" s="16" t="str" cm="1">
        <f t="array" ref="Z824">_xlfn.IFS(M824=5, "Highly Satisfied", M824&gt;=4, "Very Satisfied", M824&gt;=3, "Satisfied", M824&gt;=2, "Neutral", M824&lt;2, "Dissatisfied")</f>
        <v>Satisfied</v>
      </c>
      <c r="AA824" s="16" t="str">
        <f t="shared" si="129"/>
        <v>Cheap Value</v>
      </c>
      <c r="AB824" s="16" t="str" cm="1">
        <f t="array" ref="AB824">_xlfn.IFS(OR(C824="Zara", C824="Mango"), "Luxury Brand", OR(C824="Gap", C824="Forever21"), "Budget Brand", TRUE, "Mid-Market")</f>
        <v>Budget Brand</v>
      </c>
    </row>
    <row r="825" spans="1:28" x14ac:dyDescent="0.35">
      <c r="A825" t="s">
        <v>876</v>
      </c>
      <c r="B825" t="s">
        <v>36</v>
      </c>
      <c r="C825" t="s">
        <v>73</v>
      </c>
      <c r="D825" t="s">
        <v>60</v>
      </c>
      <c r="E825" t="s">
        <v>16</v>
      </c>
      <c r="F825" t="s">
        <v>42</v>
      </c>
      <c r="G825" s="4">
        <v>103.94</v>
      </c>
      <c r="H825">
        <v>16.100000000000001</v>
      </c>
      <c r="I825" s="3">
        <v>87.21</v>
      </c>
      <c r="J825" s="1">
        <v>45875</v>
      </c>
      <c r="K825">
        <v>6</v>
      </c>
      <c r="L825">
        <v>4.9000000000000004</v>
      </c>
      <c r="M825">
        <f t="shared" si="120"/>
        <v>4.9000000000000004</v>
      </c>
      <c r="N825" t="b">
        <v>1</v>
      </c>
      <c r="O825" t="s">
        <v>113</v>
      </c>
      <c r="P825" t="str">
        <f t="shared" si="121"/>
        <v>Changed Mind</v>
      </c>
      <c r="Q825" s="4">
        <f t="shared" si="122"/>
        <v>523.23396000000002</v>
      </c>
      <c r="R825">
        <f t="shared" si="123"/>
        <v>2025</v>
      </c>
      <c r="S825" s="4" t="str">
        <f t="shared" si="124"/>
        <v>August</v>
      </c>
      <c r="T825" s="17">
        <f t="shared" si="125"/>
        <v>16.73434</v>
      </c>
      <c r="U825" s="17">
        <f t="shared" si="126"/>
        <v>87.205659999999995</v>
      </c>
      <c r="V825" s="16">
        <f t="shared" si="127"/>
        <v>1</v>
      </c>
      <c r="W825" s="16" t="str">
        <f t="shared" si="128"/>
        <v>XL</v>
      </c>
      <c r="X825" s="16" t="str" cm="1">
        <f t="array" ref="X825">_xlfn.IFS(K825 &lt; 10, "Need to Restock", K825 &lt; 20, "Low Stock", K825 &lt; 30, "Stock OK", K825 &gt;= 30, "High Stock")</f>
        <v>Need to Restock</v>
      </c>
      <c r="Y825" s="16" t="str" cm="1">
        <f t="array" ref="Y825">_xlfn.IFS(K825 &lt;= 15, "Fast Moving", K825 &lt;= 35, "Moderate Moving", K825 &gt; 35, "Slow Moving")</f>
        <v>Fast Moving</v>
      </c>
      <c r="Z825" s="16" t="str" cm="1">
        <f t="array" ref="Z825">_xlfn.IFS(M825=5, "Highly Satisfied", M825&gt;=4, "Very Satisfied", M825&gt;=3, "Satisfied", M825&gt;=2, "Neutral", M825&lt;2, "Dissatisfied")</f>
        <v>Very Satisfied</v>
      </c>
      <c r="AA825" s="16" t="str">
        <f t="shared" si="129"/>
        <v>High Value</v>
      </c>
      <c r="AB825" s="16" t="str" cm="1">
        <f t="array" ref="AB825">_xlfn.IFS(OR(C825="Zara", C825="Mango"), "Luxury Brand", OR(C825="Gap", C825="Forever21"), "Budget Brand", TRUE, "Mid-Market")</f>
        <v>Budget Brand</v>
      </c>
    </row>
    <row r="826" spans="1:28" x14ac:dyDescent="0.35">
      <c r="A826" t="s">
        <v>877</v>
      </c>
      <c r="B826" t="s">
        <v>28</v>
      </c>
      <c r="C826" t="s">
        <v>59</v>
      </c>
      <c r="D826" t="s">
        <v>21</v>
      </c>
      <c r="E826" t="s">
        <v>22</v>
      </c>
      <c r="F826" t="s">
        <v>17</v>
      </c>
      <c r="G826" s="4">
        <v>94.72</v>
      </c>
      <c r="H826">
        <v>20.5</v>
      </c>
      <c r="I826" s="3">
        <v>75.3</v>
      </c>
      <c r="J826" s="1">
        <v>45875</v>
      </c>
      <c r="K826">
        <v>24</v>
      </c>
      <c r="L826">
        <v>3.6</v>
      </c>
      <c r="M826">
        <f t="shared" si="120"/>
        <v>3.6</v>
      </c>
      <c r="N826" t="b">
        <v>0</v>
      </c>
      <c r="O826" t="s">
        <v>2229</v>
      </c>
      <c r="P826" t="str">
        <f t="shared" si="121"/>
        <v>No Return</v>
      </c>
      <c r="Q826" s="4">
        <f t="shared" si="122"/>
        <v>1807.2576000000001</v>
      </c>
      <c r="R826">
        <f t="shared" si="123"/>
        <v>2025</v>
      </c>
      <c r="S826" s="4" t="str">
        <f t="shared" si="124"/>
        <v>August</v>
      </c>
      <c r="T826" s="17">
        <f t="shared" si="125"/>
        <v>19.4176</v>
      </c>
      <c r="U826" s="17">
        <f t="shared" si="126"/>
        <v>75.302400000000006</v>
      </c>
      <c r="V826" s="16">
        <f t="shared" si="127"/>
        <v>0</v>
      </c>
      <c r="W826" s="16" t="str">
        <f t="shared" si="128"/>
        <v>L</v>
      </c>
      <c r="X826" s="16" t="str" cm="1">
        <f t="array" ref="X826">_xlfn.IFS(K826 &lt; 10, "Need to Restock", K826 &lt; 20, "Low Stock", K826 &lt; 30, "Stock OK", K826 &gt;= 30, "High Stock")</f>
        <v>Stock OK</v>
      </c>
      <c r="Y826" s="16" t="str" cm="1">
        <f t="array" ref="Y826">_xlfn.IFS(K826 &lt;= 15, "Fast Moving", K826 &lt;= 35, "Moderate Moving", K826 &gt; 35, "Slow Moving")</f>
        <v>Moderate Moving</v>
      </c>
      <c r="Z826" s="16" t="str" cm="1">
        <f t="array" ref="Z826">_xlfn.IFS(M826=5, "Highly Satisfied", M826&gt;=4, "Very Satisfied", M826&gt;=3, "Satisfied", M826&gt;=2, "Neutral", M826&lt;2, "Dissatisfied")</f>
        <v>Satisfied</v>
      </c>
      <c r="AA826" s="16" t="str">
        <f t="shared" si="129"/>
        <v>High Value</v>
      </c>
      <c r="AB826" s="16" t="str" cm="1">
        <f t="array" ref="AB826">_xlfn.IFS(OR(C826="Zara", C826="Mango"), "Luxury Brand", OR(C826="Gap", C826="Forever21"), "Budget Brand", TRUE, "Mid-Market")</f>
        <v>Budget Brand</v>
      </c>
    </row>
    <row r="827" spans="1:28" x14ac:dyDescent="0.35">
      <c r="A827" t="s">
        <v>878</v>
      </c>
      <c r="B827" t="s">
        <v>25</v>
      </c>
      <c r="C827" t="s">
        <v>51</v>
      </c>
      <c r="D827" t="s">
        <v>32</v>
      </c>
      <c r="E827" t="s">
        <v>2229</v>
      </c>
      <c r="F827" t="s">
        <v>23</v>
      </c>
      <c r="G827" s="4">
        <v>23.28</v>
      </c>
      <c r="H827">
        <v>0</v>
      </c>
      <c r="I827" s="3">
        <v>23.28</v>
      </c>
      <c r="J827" s="1">
        <v>45875</v>
      </c>
      <c r="K827">
        <v>44</v>
      </c>
      <c r="L827">
        <v>3.1</v>
      </c>
      <c r="M827">
        <f t="shared" si="120"/>
        <v>3.1</v>
      </c>
      <c r="N827" t="b">
        <v>1</v>
      </c>
      <c r="O827" t="s">
        <v>81</v>
      </c>
      <c r="P827" t="str">
        <f t="shared" si="121"/>
        <v>Quality Issue</v>
      </c>
      <c r="Q827" s="4">
        <f t="shared" si="122"/>
        <v>1024.3200000000002</v>
      </c>
      <c r="R827">
        <f t="shared" si="123"/>
        <v>2025</v>
      </c>
      <c r="S827" s="4" t="str">
        <f t="shared" si="124"/>
        <v>August</v>
      </c>
      <c r="T827" s="17">
        <f t="shared" si="125"/>
        <v>0</v>
      </c>
      <c r="U827" s="17">
        <f t="shared" si="126"/>
        <v>23.28</v>
      </c>
      <c r="V827" s="16">
        <f t="shared" si="127"/>
        <v>1</v>
      </c>
      <c r="W827" s="16" t="str">
        <f t="shared" si="128"/>
        <v>No Size</v>
      </c>
      <c r="X827" s="16" t="str" cm="1">
        <f t="array" ref="X827">_xlfn.IFS(K827 &lt; 10, "Need to Restock", K827 &lt; 20, "Low Stock", K827 &lt; 30, "Stock OK", K827 &gt;= 30, "High Stock")</f>
        <v>High Stock</v>
      </c>
      <c r="Y827" s="16" t="str" cm="1">
        <f t="array" ref="Y827">_xlfn.IFS(K827 &lt;= 15, "Fast Moving", K827 &lt;= 35, "Moderate Moving", K827 &gt; 35, "Slow Moving")</f>
        <v>Slow Moving</v>
      </c>
      <c r="Z827" s="16" t="str" cm="1">
        <f t="array" ref="Z827">_xlfn.IFS(M827=5, "Highly Satisfied", M827&gt;=4, "Very Satisfied", M827&gt;=3, "Satisfied", M827&gt;=2, "Neutral", M827&lt;2, "Dissatisfied")</f>
        <v>Satisfied</v>
      </c>
      <c r="AA827" s="16" t="str">
        <f t="shared" si="129"/>
        <v>Cheap Value</v>
      </c>
      <c r="AB827" s="16" t="str" cm="1">
        <f t="array" ref="AB827">_xlfn.IFS(OR(C827="Zara", C827="Mango"), "Luxury Brand", OR(C827="Gap", C827="Forever21"), "Budget Brand", TRUE, "Mid-Market")</f>
        <v>Mid-Market</v>
      </c>
    </row>
    <row r="828" spans="1:28" x14ac:dyDescent="0.35">
      <c r="A828" t="s">
        <v>879</v>
      </c>
      <c r="B828" t="s">
        <v>19</v>
      </c>
      <c r="C828" t="s">
        <v>59</v>
      </c>
      <c r="D828" t="s">
        <v>60</v>
      </c>
      <c r="E828" t="s">
        <v>37</v>
      </c>
      <c r="F828" t="s">
        <v>23</v>
      </c>
      <c r="G828" s="4">
        <v>90.73</v>
      </c>
      <c r="H828">
        <v>0</v>
      </c>
      <c r="I828" s="3">
        <v>90.73</v>
      </c>
      <c r="J828" s="1">
        <v>45875</v>
      </c>
      <c r="K828">
        <v>14</v>
      </c>
      <c r="L828">
        <v>1.1000000000000001</v>
      </c>
      <c r="M828">
        <f t="shared" si="120"/>
        <v>1.1000000000000001</v>
      </c>
      <c r="N828" t="b">
        <v>0</v>
      </c>
      <c r="O828" t="s">
        <v>2229</v>
      </c>
      <c r="P828" t="str">
        <f t="shared" si="121"/>
        <v>No Return</v>
      </c>
      <c r="Q828" s="4">
        <f t="shared" si="122"/>
        <v>1270.22</v>
      </c>
      <c r="R828">
        <f t="shared" si="123"/>
        <v>2025</v>
      </c>
      <c r="S828" s="4" t="str">
        <f t="shared" si="124"/>
        <v>August</v>
      </c>
      <c r="T828" s="17">
        <f t="shared" si="125"/>
        <v>0</v>
      </c>
      <c r="U828" s="17">
        <f t="shared" si="126"/>
        <v>90.73</v>
      </c>
      <c r="V828" s="16">
        <f t="shared" si="127"/>
        <v>0</v>
      </c>
      <c r="W828" s="16" t="str">
        <f t="shared" si="128"/>
        <v>S</v>
      </c>
      <c r="X828" s="16" t="str" cm="1">
        <f t="array" ref="X828">_xlfn.IFS(K828 &lt; 10, "Need to Restock", K828 &lt; 20, "Low Stock", K828 &lt; 30, "Stock OK", K828 &gt;= 30, "High Stock")</f>
        <v>Low Stock</v>
      </c>
      <c r="Y828" s="16" t="str" cm="1">
        <f t="array" ref="Y828">_xlfn.IFS(K828 &lt;= 15, "Fast Moving", K828 &lt;= 35, "Moderate Moving", K828 &gt; 35, "Slow Moving")</f>
        <v>Fast Moving</v>
      </c>
      <c r="Z828" s="16" t="str" cm="1">
        <f t="array" ref="Z828">_xlfn.IFS(M828=5, "Highly Satisfied", M828&gt;=4, "Very Satisfied", M828&gt;=3, "Satisfied", M828&gt;=2, "Neutral", M828&lt;2, "Dissatisfied")</f>
        <v>Dissatisfied</v>
      </c>
      <c r="AA828" s="16" t="str">
        <f t="shared" si="129"/>
        <v>High Value</v>
      </c>
      <c r="AB828" s="16" t="str" cm="1">
        <f t="array" ref="AB828">_xlfn.IFS(OR(C828="Zara", C828="Mango"), "Luxury Brand", OR(C828="Gap", C828="Forever21"), "Budget Brand", TRUE, "Mid-Market")</f>
        <v>Budget Brand</v>
      </c>
    </row>
    <row r="829" spans="1:28" x14ac:dyDescent="0.35">
      <c r="A829" t="s">
        <v>880</v>
      </c>
      <c r="B829" t="s">
        <v>36</v>
      </c>
      <c r="C829" t="s">
        <v>46</v>
      </c>
      <c r="D829" t="s">
        <v>32</v>
      </c>
      <c r="E829" t="s">
        <v>47</v>
      </c>
      <c r="F829" t="s">
        <v>44</v>
      </c>
      <c r="G829" s="4">
        <v>25.74</v>
      </c>
      <c r="H829">
        <v>0</v>
      </c>
      <c r="I829" s="3">
        <v>25.74</v>
      </c>
      <c r="J829" s="1">
        <v>45875</v>
      </c>
      <c r="K829">
        <v>33</v>
      </c>
      <c r="L829">
        <v>1.1000000000000001</v>
      </c>
      <c r="M829">
        <f t="shared" si="120"/>
        <v>1.1000000000000001</v>
      </c>
      <c r="N829" t="b">
        <v>1</v>
      </c>
      <c r="O829" t="s">
        <v>34</v>
      </c>
      <c r="P829" t="str">
        <f t="shared" si="121"/>
        <v>Color Mismatch</v>
      </c>
      <c r="Q829" s="4">
        <f t="shared" si="122"/>
        <v>849.42</v>
      </c>
      <c r="R829">
        <f t="shared" si="123"/>
        <v>2025</v>
      </c>
      <c r="S829" s="4" t="str">
        <f t="shared" si="124"/>
        <v>August</v>
      </c>
      <c r="T829" s="17">
        <f t="shared" si="125"/>
        <v>0</v>
      </c>
      <c r="U829" s="17">
        <f t="shared" si="126"/>
        <v>25.74</v>
      </c>
      <c r="V829" s="16">
        <f t="shared" si="127"/>
        <v>1</v>
      </c>
      <c r="W829" s="16" t="str">
        <f t="shared" si="128"/>
        <v>XXL</v>
      </c>
      <c r="X829" s="16" t="str" cm="1">
        <f t="array" ref="X829">_xlfn.IFS(K829 &lt; 10, "Need to Restock", K829 &lt; 20, "Low Stock", K829 &lt; 30, "Stock OK", K829 &gt;= 30, "High Stock")</f>
        <v>High Stock</v>
      </c>
      <c r="Y829" s="16" t="str" cm="1">
        <f t="array" ref="Y829">_xlfn.IFS(K829 &lt;= 15, "Fast Moving", K829 &lt;= 35, "Moderate Moving", K829 &gt; 35, "Slow Moving")</f>
        <v>Moderate Moving</v>
      </c>
      <c r="Z829" s="16" t="str" cm="1">
        <f t="array" ref="Z829">_xlfn.IFS(M829=5, "Highly Satisfied", M829&gt;=4, "Very Satisfied", M829&gt;=3, "Satisfied", M829&gt;=2, "Neutral", M829&lt;2, "Dissatisfied")</f>
        <v>Dissatisfied</v>
      </c>
      <c r="AA829" s="16" t="str">
        <f t="shared" si="129"/>
        <v>Cheap Value</v>
      </c>
      <c r="AB829" s="16" t="str" cm="1">
        <f t="array" ref="AB829">_xlfn.IFS(OR(C829="Zara", C829="Mango"), "Luxury Brand", OR(C829="Gap", C829="Forever21"), "Budget Brand", TRUE, "Mid-Market")</f>
        <v>Mid-Market</v>
      </c>
    </row>
    <row r="830" spans="1:28" x14ac:dyDescent="0.35">
      <c r="A830" t="s">
        <v>881</v>
      </c>
      <c r="B830" t="s">
        <v>28</v>
      </c>
      <c r="C830" t="s">
        <v>51</v>
      </c>
      <c r="D830" t="s">
        <v>15</v>
      </c>
      <c r="E830" t="s">
        <v>16</v>
      </c>
      <c r="F830" t="s">
        <v>38</v>
      </c>
      <c r="G830" s="4">
        <v>162.97</v>
      </c>
      <c r="H830">
        <v>0</v>
      </c>
      <c r="I830" s="3">
        <v>162.97</v>
      </c>
      <c r="J830" s="1">
        <v>45618</v>
      </c>
      <c r="K830">
        <v>47</v>
      </c>
      <c r="L830">
        <v>2.2000000000000002</v>
      </c>
      <c r="M830">
        <f t="shared" si="120"/>
        <v>2.2000000000000002</v>
      </c>
      <c r="N830" t="b">
        <v>1</v>
      </c>
      <c r="O830" t="s">
        <v>123</v>
      </c>
      <c r="P830" t="str">
        <f t="shared" si="121"/>
        <v>Wrong Item</v>
      </c>
      <c r="Q830" s="4">
        <f t="shared" si="122"/>
        <v>7659.59</v>
      </c>
      <c r="R830">
        <f t="shared" si="123"/>
        <v>2024</v>
      </c>
      <c r="S830" s="4" t="str">
        <f t="shared" si="124"/>
        <v>November</v>
      </c>
      <c r="T830" s="17">
        <f t="shared" si="125"/>
        <v>0</v>
      </c>
      <c r="U830" s="17">
        <f t="shared" si="126"/>
        <v>162.97</v>
      </c>
      <c r="V830" s="16">
        <f t="shared" si="127"/>
        <v>1</v>
      </c>
      <c r="W830" s="16" t="str">
        <f t="shared" si="128"/>
        <v>XL</v>
      </c>
      <c r="X830" s="16" t="str" cm="1">
        <f t="array" ref="X830">_xlfn.IFS(K830 &lt; 10, "Need to Restock", K830 &lt; 20, "Low Stock", K830 &lt; 30, "Stock OK", K830 &gt;= 30, "High Stock")</f>
        <v>High Stock</v>
      </c>
      <c r="Y830" s="16" t="str" cm="1">
        <f t="array" ref="Y830">_xlfn.IFS(K830 &lt;= 15, "Fast Moving", K830 &lt;= 35, "Moderate Moving", K830 &gt; 35, "Slow Moving")</f>
        <v>Slow Moving</v>
      </c>
      <c r="Z830" s="16" t="str" cm="1">
        <f t="array" ref="Z830">_xlfn.IFS(M830=5, "Highly Satisfied", M830&gt;=4, "Very Satisfied", M830&gt;=3, "Satisfied", M830&gt;=2, "Neutral", M830&lt;2, "Dissatisfied")</f>
        <v>Neutral</v>
      </c>
      <c r="AA830" s="16" t="str">
        <f t="shared" si="129"/>
        <v>High Value</v>
      </c>
      <c r="AB830" s="16" t="str" cm="1">
        <f t="array" ref="AB830">_xlfn.IFS(OR(C830="Zara", C830="Mango"), "Luxury Brand", OR(C830="Gap", C830="Forever21"), "Budget Brand", TRUE, "Mid-Market")</f>
        <v>Mid-Market</v>
      </c>
    </row>
    <row r="831" spans="1:28" x14ac:dyDescent="0.35">
      <c r="A831" t="s">
        <v>882</v>
      </c>
      <c r="B831" t="s">
        <v>25</v>
      </c>
      <c r="C831" t="s">
        <v>46</v>
      </c>
      <c r="D831" t="s">
        <v>21</v>
      </c>
      <c r="E831" t="s">
        <v>2229</v>
      </c>
      <c r="F831" t="s">
        <v>26</v>
      </c>
      <c r="G831" s="4">
        <v>50.33</v>
      </c>
      <c r="H831">
        <v>8.6999999999999993</v>
      </c>
      <c r="I831" s="3">
        <v>45.95</v>
      </c>
      <c r="J831" s="1">
        <v>45875</v>
      </c>
      <c r="K831">
        <v>14</v>
      </c>
      <c r="L831">
        <v>1.3</v>
      </c>
      <c r="M831">
        <f t="shared" si="120"/>
        <v>1.3</v>
      </c>
      <c r="N831" t="b">
        <v>0</v>
      </c>
      <c r="O831" t="s">
        <v>2229</v>
      </c>
      <c r="P831" t="str">
        <f t="shared" si="121"/>
        <v>No Return</v>
      </c>
      <c r="Q831" s="4">
        <f t="shared" si="122"/>
        <v>643.31806000000006</v>
      </c>
      <c r="R831">
        <f t="shared" si="123"/>
        <v>2025</v>
      </c>
      <c r="S831" s="4" t="str">
        <f t="shared" si="124"/>
        <v>August</v>
      </c>
      <c r="T831" s="17">
        <f t="shared" si="125"/>
        <v>4.3787099999999999</v>
      </c>
      <c r="U831" s="17">
        <f t="shared" si="126"/>
        <v>45.95129</v>
      </c>
      <c r="V831" s="16">
        <f t="shared" si="127"/>
        <v>0</v>
      </c>
      <c r="W831" s="16" t="str">
        <f t="shared" si="128"/>
        <v>No Size</v>
      </c>
      <c r="X831" s="16" t="str" cm="1">
        <f t="array" ref="X831">_xlfn.IFS(K831 &lt; 10, "Need to Restock", K831 &lt; 20, "Low Stock", K831 &lt; 30, "Stock OK", K831 &gt;= 30, "High Stock")</f>
        <v>Low Stock</v>
      </c>
      <c r="Y831" s="16" t="str" cm="1">
        <f t="array" ref="Y831">_xlfn.IFS(K831 &lt;= 15, "Fast Moving", K831 &lt;= 35, "Moderate Moving", K831 &gt; 35, "Slow Moving")</f>
        <v>Fast Moving</v>
      </c>
      <c r="Z831" s="16" t="str" cm="1">
        <f t="array" ref="Z831">_xlfn.IFS(M831=5, "Highly Satisfied", M831&gt;=4, "Very Satisfied", M831&gt;=3, "Satisfied", M831&gt;=2, "Neutral", M831&lt;2, "Dissatisfied")</f>
        <v>Dissatisfied</v>
      </c>
      <c r="AA831" s="16" t="str">
        <f t="shared" si="129"/>
        <v>Cheap Value</v>
      </c>
      <c r="AB831" s="16" t="str" cm="1">
        <f t="array" ref="AB831">_xlfn.IFS(OR(C831="Zara", C831="Mango"), "Luxury Brand", OR(C831="Gap", C831="Forever21"), "Budget Brand", TRUE, "Mid-Market")</f>
        <v>Mid-Market</v>
      </c>
    </row>
    <row r="832" spans="1:28" x14ac:dyDescent="0.35">
      <c r="A832" t="s">
        <v>883</v>
      </c>
      <c r="B832" t="s">
        <v>28</v>
      </c>
      <c r="C832" t="s">
        <v>20</v>
      </c>
      <c r="D832" t="s">
        <v>15</v>
      </c>
      <c r="E832" t="s">
        <v>2229</v>
      </c>
      <c r="F832" t="s">
        <v>23</v>
      </c>
      <c r="G832" s="4">
        <v>60.38</v>
      </c>
      <c r="H832">
        <v>0</v>
      </c>
      <c r="I832" s="3">
        <v>60.38</v>
      </c>
      <c r="J832" s="1">
        <v>45776</v>
      </c>
      <c r="K832">
        <v>0</v>
      </c>
      <c r="L832" t="s">
        <v>2229</v>
      </c>
      <c r="M832">
        <f t="shared" si="120"/>
        <v>3</v>
      </c>
      <c r="N832" t="b">
        <v>0</v>
      </c>
      <c r="O832" t="s">
        <v>2229</v>
      </c>
      <c r="P832" t="str">
        <f t="shared" si="121"/>
        <v>No Return</v>
      </c>
      <c r="Q832" s="4">
        <f t="shared" si="122"/>
        <v>0</v>
      </c>
      <c r="R832">
        <f t="shared" si="123"/>
        <v>2025</v>
      </c>
      <c r="S832" s="4" t="str">
        <f t="shared" si="124"/>
        <v>April</v>
      </c>
      <c r="T832" s="17">
        <f t="shared" si="125"/>
        <v>0</v>
      </c>
      <c r="U832" s="17">
        <f t="shared" si="126"/>
        <v>60.38</v>
      </c>
      <c r="V832" s="16">
        <f t="shared" si="127"/>
        <v>0</v>
      </c>
      <c r="W832" s="16" t="str">
        <f t="shared" si="128"/>
        <v>No Size</v>
      </c>
      <c r="X832" s="16" t="str" cm="1">
        <f t="array" ref="X832">_xlfn.IFS(K832 &lt; 10, "Need to Restock", K832 &lt; 20, "Low Stock", K832 &lt; 30, "Stock OK", K832 &gt;= 30, "High Stock")</f>
        <v>Need to Restock</v>
      </c>
      <c r="Y832" s="16" t="str" cm="1">
        <f t="array" ref="Y832">_xlfn.IFS(K832 &lt;= 15, "Fast Moving", K832 &lt;= 35, "Moderate Moving", K832 &gt; 35, "Slow Moving")</f>
        <v>Fast Moving</v>
      </c>
      <c r="Z832" s="16" t="str" cm="1">
        <f t="array" ref="Z832">_xlfn.IFS(M832=5, "Highly Satisfied", M832&gt;=4, "Very Satisfied", M832&gt;=3, "Satisfied", M832&gt;=2, "Neutral", M832&lt;2, "Dissatisfied")</f>
        <v>Satisfied</v>
      </c>
      <c r="AA832" s="16" t="str">
        <f t="shared" si="129"/>
        <v>Cheap Value</v>
      </c>
      <c r="AB832" s="16" t="str" cm="1">
        <f t="array" ref="AB832">_xlfn.IFS(OR(C832="Zara", C832="Mango"), "Luxury Brand", OR(C832="Gap", C832="Forever21"), "Budget Brand", TRUE, "Mid-Market")</f>
        <v>Mid-Market</v>
      </c>
    </row>
    <row r="833" spans="1:28" x14ac:dyDescent="0.35">
      <c r="A833" t="s">
        <v>884</v>
      </c>
      <c r="B833" t="s">
        <v>19</v>
      </c>
      <c r="C833" t="s">
        <v>20</v>
      </c>
      <c r="D833" t="s">
        <v>60</v>
      </c>
      <c r="E833" t="s">
        <v>47</v>
      </c>
      <c r="F833" t="s">
        <v>26</v>
      </c>
      <c r="G833" s="4">
        <v>103.65</v>
      </c>
      <c r="H833">
        <v>0</v>
      </c>
      <c r="I833" s="3">
        <v>103.65</v>
      </c>
      <c r="J833" s="1">
        <v>45875</v>
      </c>
      <c r="K833">
        <v>29</v>
      </c>
      <c r="L833">
        <v>3.7</v>
      </c>
      <c r="M833">
        <f t="shared" si="120"/>
        <v>3.7</v>
      </c>
      <c r="N833" t="b">
        <v>0</v>
      </c>
      <c r="O833" t="s">
        <v>2229</v>
      </c>
      <c r="P833" t="str">
        <f t="shared" si="121"/>
        <v>No Return</v>
      </c>
      <c r="Q833" s="4">
        <f t="shared" si="122"/>
        <v>3005.8500000000004</v>
      </c>
      <c r="R833">
        <f t="shared" si="123"/>
        <v>2025</v>
      </c>
      <c r="S833" s="4" t="str">
        <f t="shared" si="124"/>
        <v>August</v>
      </c>
      <c r="T833" s="17">
        <f t="shared" si="125"/>
        <v>0</v>
      </c>
      <c r="U833" s="17">
        <f t="shared" si="126"/>
        <v>103.65</v>
      </c>
      <c r="V833" s="16">
        <f t="shared" si="127"/>
        <v>0</v>
      </c>
      <c r="W833" s="16" t="str">
        <f t="shared" si="128"/>
        <v>XXL</v>
      </c>
      <c r="X833" s="16" t="str" cm="1">
        <f t="array" ref="X833">_xlfn.IFS(K833 &lt; 10, "Need to Restock", K833 &lt; 20, "Low Stock", K833 &lt; 30, "Stock OK", K833 &gt;= 30, "High Stock")</f>
        <v>Stock OK</v>
      </c>
      <c r="Y833" s="16" t="str" cm="1">
        <f t="array" ref="Y833">_xlfn.IFS(K833 &lt;= 15, "Fast Moving", K833 &lt;= 35, "Moderate Moving", K833 &gt; 35, "Slow Moving")</f>
        <v>Moderate Moving</v>
      </c>
      <c r="Z833" s="16" t="str" cm="1">
        <f t="array" ref="Z833">_xlfn.IFS(M833=5, "Highly Satisfied", M833&gt;=4, "Very Satisfied", M833&gt;=3, "Satisfied", M833&gt;=2, "Neutral", M833&lt;2, "Dissatisfied")</f>
        <v>Satisfied</v>
      </c>
      <c r="AA833" s="16" t="str">
        <f t="shared" si="129"/>
        <v>High Value</v>
      </c>
      <c r="AB833" s="16" t="str" cm="1">
        <f t="array" ref="AB833">_xlfn.IFS(OR(C833="Zara", C833="Mango"), "Luxury Brand", OR(C833="Gap", C833="Forever21"), "Budget Brand", TRUE, "Mid-Market")</f>
        <v>Mid-Market</v>
      </c>
    </row>
    <row r="834" spans="1:28" x14ac:dyDescent="0.35">
      <c r="A834" t="s">
        <v>885</v>
      </c>
      <c r="B834" t="s">
        <v>36</v>
      </c>
      <c r="C834" t="s">
        <v>59</v>
      </c>
      <c r="D834" t="s">
        <v>15</v>
      </c>
      <c r="E834" t="s">
        <v>22</v>
      </c>
      <c r="F834" t="s">
        <v>54</v>
      </c>
      <c r="G834" s="4">
        <v>75.14</v>
      </c>
      <c r="H834">
        <v>0</v>
      </c>
      <c r="I834" s="3">
        <v>75.14</v>
      </c>
      <c r="J834" s="1">
        <v>45684</v>
      </c>
      <c r="K834">
        <v>41</v>
      </c>
      <c r="L834" t="s">
        <v>2229</v>
      </c>
      <c r="M834">
        <f t="shared" ref="M834:M897" si="130">IF(L834="null", 3, L834)</f>
        <v>3</v>
      </c>
      <c r="N834" t="b">
        <v>1</v>
      </c>
      <c r="O834" t="s">
        <v>113</v>
      </c>
      <c r="P834" t="str">
        <f t="shared" ref="P834:P897" si="131">IF(O834="null", "No Return", O834)</f>
        <v>Changed Mind</v>
      </c>
      <c r="Q834" s="4">
        <f t="shared" ref="Q834:Q897" si="132">U834 * K834</f>
        <v>3080.7400000000002</v>
      </c>
      <c r="R834">
        <f t="shared" ref="R834:R897" si="133">YEAR(J834)</f>
        <v>2025</v>
      </c>
      <c r="S834" s="4" t="str">
        <f t="shared" ref="S834:S897" si="134">TEXT(J834, "mmmm")</f>
        <v>January</v>
      </c>
      <c r="T834" s="17">
        <f t="shared" ref="T834:T897" si="135">G834 * (H834 / 100)</f>
        <v>0</v>
      </c>
      <c r="U834" s="17">
        <f t="shared" ref="U834:U897" si="136">G834 * (1 - (H834 / 100))</f>
        <v>75.14</v>
      </c>
      <c r="V834" s="16">
        <f t="shared" ref="V834:V897" si="137">IF(N834=TRUE, 1, 0)</f>
        <v>1</v>
      </c>
      <c r="W834" s="16" t="str">
        <f t="shared" ref="W834:W897" si="138">IF(E834="null", "No Size", E834)</f>
        <v>L</v>
      </c>
      <c r="X834" s="16" t="str" cm="1">
        <f t="array" ref="X834">_xlfn.IFS(K834 &lt; 10, "Need to Restock", K834 &lt; 20, "Low Stock", K834 &lt; 30, "Stock OK", K834 &gt;= 30, "High Stock")</f>
        <v>High Stock</v>
      </c>
      <c r="Y834" s="16" t="str" cm="1">
        <f t="array" ref="Y834">_xlfn.IFS(K834 &lt;= 15, "Fast Moving", K834 &lt;= 35, "Moderate Moving", K834 &gt; 35, "Slow Moving")</f>
        <v>Slow Moving</v>
      </c>
      <c r="Z834" s="16" t="str" cm="1">
        <f t="array" ref="Z834">_xlfn.IFS(M834=5, "Highly Satisfied", M834&gt;=4, "Very Satisfied", M834&gt;=3, "Satisfied", M834&gt;=2, "Neutral", M834&lt;2, "Dissatisfied")</f>
        <v>Satisfied</v>
      </c>
      <c r="AA834" s="16" t="str">
        <f t="shared" ref="AA834:AA897" si="139">IF(I834 &gt;= 74.88, "High Value", "Cheap Value")</f>
        <v>High Value</v>
      </c>
      <c r="AB834" s="16" t="str" cm="1">
        <f t="array" ref="AB834">_xlfn.IFS(OR(C834="Zara", C834="Mango"), "Luxury Brand", OR(C834="Gap", C834="Forever21"), "Budget Brand", TRUE, "Mid-Market")</f>
        <v>Budget Brand</v>
      </c>
    </row>
    <row r="835" spans="1:28" x14ac:dyDescent="0.35">
      <c r="A835" t="s">
        <v>886</v>
      </c>
      <c r="B835" t="s">
        <v>28</v>
      </c>
      <c r="C835" t="s">
        <v>46</v>
      </c>
      <c r="D835" t="s">
        <v>21</v>
      </c>
      <c r="E835" t="s">
        <v>37</v>
      </c>
      <c r="F835" t="s">
        <v>23</v>
      </c>
      <c r="G835" s="4">
        <v>88</v>
      </c>
      <c r="H835">
        <v>0</v>
      </c>
      <c r="I835" s="3">
        <v>88</v>
      </c>
      <c r="J835" s="1">
        <v>45875</v>
      </c>
      <c r="K835">
        <v>2</v>
      </c>
      <c r="L835">
        <v>1.9</v>
      </c>
      <c r="M835">
        <f t="shared" si="130"/>
        <v>1.9</v>
      </c>
      <c r="N835" t="b">
        <v>0</v>
      </c>
      <c r="O835" t="s">
        <v>2229</v>
      </c>
      <c r="P835" t="str">
        <f t="shared" si="131"/>
        <v>No Return</v>
      </c>
      <c r="Q835" s="4">
        <f t="shared" si="132"/>
        <v>176</v>
      </c>
      <c r="R835">
        <f t="shared" si="133"/>
        <v>2025</v>
      </c>
      <c r="S835" s="4" t="str">
        <f t="shared" si="134"/>
        <v>August</v>
      </c>
      <c r="T835" s="17">
        <f t="shared" si="135"/>
        <v>0</v>
      </c>
      <c r="U835" s="17">
        <f t="shared" si="136"/>
        <v>88</v>
      </c>
      <c r="V835" s="16">
        <f t="shared" si="137"/>
        <v>0</v>
      </c>
      <c r="W835" s="16" t="str">
        <f t="shared" si="138"/>
        <v>S</v>
      </c>
      <c r="X835" s="16" t="str" cm="1">
        <f t="array" ref="X835">_xlfn.IFS(K835 &lt; 10, "Need to Restock", K835 &lt; 20, "Low Stock", K835 &lt; 30, "Stock OK", K835 &gt;= 30, "High Stock")</f>
        <v>Need to Restock</v>
      </c>
      <c r="Y835" s="16" t="str" cm="1">
        <f t="array" ref="Y835">_xlfn.IFS(K835 &lt;= 15, "Fast Moving", K835 &lt;= 35, "Moderate Moving", K835 &gt; 35, "Slow Moving")</f>
        <v>Fast Moving</v>
      </c>
      <c r="Z835" s="16" t="str" cm="1">
        <f t="array" ref="Z835">_xlfn.IFS(M835=5, "Highly Satisfied", M835&gt;=4, "Very Satisfied", M835&gt;=3, "Satisfied", M835&gt;=2, "Neutral", M835&lt;2, "Dissatisfied")</f>
        <v>Dissatisfied</v>
      </c>
      <c r="AA835" s="16" t="str">
        <f t="shared" si="139"/>
        <v>High Value</v>
      </c>
      <c r="AB835" s="16" t="str" cm="1">
        <f t="array" ref="AB835">_xlfn.IFS(OR(C835="Zara", C835="Mango"), "Luxury Brand", OR(C835="Gap", C835="Forever21"), "Budget Brand", TRUE, "Mid-Market")</f>
        <v>Mid-Market</v>
      </c>
    </row>
    <row r="836" spans="1:28" x14ac:dyDescent="0.35">
      <c r="A836" t="s">
        <v>887</v>
      </c>
      <c r="B836" t="s">
        <v>40</v>
      </c>
      <c r="C836" t="s">
        <v>51</v>
      </c>
      <c r="D836" t="s">
        <v>21</v>
      </c>
      <c r="E836" t="s">
        <v>53</v>
      </c>
      <c r="F836" t="s">
        <v>17</v>
      </c>
      <c r="G836" s="4">
        <v>69.540000000000006</v>
      </c>
      <c r="H836">
        <v>0</v>
      </c>
      <c r="I836" s="3">
        <v>69.540000000000006</v>
      </c>
      <c r="J836" s="1">
        <v>45875</v>
      </c>
      <c r="K836">
        <v>21</v>
      </c>
      <c r="L836" t="s">
        <v>2229</v>
      </c>
      <c r="M836">
        <f t="shared" si="130"/>
        <v>3</v>
      </c>
      <c r="N836" t="b">
        <v>0</v>
      </c>
      <c r="O836" t="s">
        <v>2229</v>
      </c>
      <c r="P836" t="str">
        <f t="shared" si="131"/>
        <v>No Return</v>
      </c>
      <c r="Q836" s="4">
        <f t="shared" si="132"/>
        <v>1460.3400000000001</v>
      </c>
      <c r="R836">
        <f t="shared" si="133"/>
        <v>2025</v>
      </c>
      <c r="S836" s="4" t="str">
        <f t="shared" si="134"/>
        <v>August</v>
      </c>
      <c r="T836" s="17">
        <f t="shared" si="135"/>
        <v>0</v>
      </c>
      <c r="U836" s="17">
        <f t="shared" si="136"/>
        <v>69.540000000000006</v>
      </c>
      <c r="V836" s="16">
        <f t="shared" si="137"/>
        <v>0</v>
      </c>
      <c r="W836" s="16" t="str">
        <f t="shared" si="138"/>
        <v>XS</v>
      </c>
      <c r="X836" s="16" t="str" cm="1">
        <f t="array" ref="X836">_xlfn.IFS(K836 &lt; 10, "Need to Restock", K836 &lt; 20, "Low Stock", K836 &lt; 30, "Stock OK", K836 &gt;= 30, "High Stock")</f>
        <v>Stock OK</v>
      </c>
      <c r="Y836" s="16" t="str" cm="1">
        <f t="array" ref="Y836">_xlfn.IFS(K836 &lt;= 15, "Fast Moving", K836 &lt;= 35, "Moderate Moving", K836 &gt; 35, "Slow Moving")</f>
        <v>Moderate Moving</v>
      </c>
      <c r="Z836" s="16" t="str" cm="1">
        <f t="array" ref="Z836">_xlfn.IFS(M836=5, "Highly Satisfied", M836&gt;=4, "Very Satisfied", M836&gt;=3, "Satisfied", M836&gt;=2, "Neutral", M836&lt;2, "Dissatisfied")</f>
        <v>Satisfied</v>
      </c>
      <c r="AA836" s="16" t="str">
        <f t="shared" si="139"/>
        <v>Cheap Value</v>
      </c>
      <c r="AB836" s="16" t="str" cm="1">
        <f t="array" ref="AB836">_xlfn.IFS(OR(C836="Zara", C836="Mango"), "Luxury Brand", OR(C836="Gap", C836="Forever21"), "Budget Brand", TRUE, "Mid-Market")</f>
        <v>Mid-Market</v>
      </c>
    </row>
    <row r="837" spans="1:28" x14ac:dyDescent="0.35">
      <c r="A837" t="s">
        <v>888</v>
      </c>
      <c r="B837" t="s">
        <v>13</v>
      </c>
      <c r="C837" t="s">
        <v>41</v>
      </c>
      <c r="D837" t="s">
        <v>21</v>
      </c>
      <c r="E837" t="s">
        <v>53</v>
      </c>
      <c r="F837" t="s">
        <v>23</v>
      </c>
      <c r="G837" s="4">
        <v>209.52</v>
      </c>
      <c r="H837">
        <v>0</v>
      </c>
      <c r="I837" s="3">
        <v>209.52</v>
      </c>
      <c r="J837" s="1">
        <v>45875</v>
      </c>
      <c r="K837">
        <v>48</v>
      </c>
      <c r="L837">
        <v>2.6</v>
      </c>
      <c r="M837">
        <f t="shared" si="130"/>
        <v>2.6</v>
      </c>
      <c r="N837" t="b">
        <v>0</v>
      </c>
      <c r="O837" t="s">
        <v>2229</v>
      </c>
      <c r="P837" t="str">
        <f t="shared" si="131"/>
        <v>No Return</v>
      </c>
      <c r="Q837" s="4">
        <f t="shared" si="132"/>
        <v>10056.960000000001</v>
      </c>
      <c r="R837">
        <f t="shared" si="133"/>
        <v>2025</v>
      </c>
      <c r="S837" s="4" t="str">
        <f t="shared" si="134"/>
        <v>August</v>
      </c>
      <c r="T837" s="17">
        <f t="shared" si="135"/>
        <v>0</v>
      </c>
      <c r="U837" s="17">
        <f t="shared" si="136"/>
        <v>209.52</v>
      </c>
      <c r="V837" s="16">
        <f t="shared" si="137"/>
        <v>0</v>
      </c>
      <c r="W837" s="16" t="str">
        <f t="shared" si="138"/>
        <v>XS</v>
      </c>
      <c r="X837" s="16" t="str" cm="1">
        <f t="array" ref="X837">_xlfn.IFS(K837 &lt; 10, "Need to Restock", K837 &lt; 20, "Low Stock", K837 &lt; 30, "Stock OK", K837 &gt;= 30, "High Stock")</f>
        <v>High Stock</v>
      </c>
      <c r="Y837" s="16" t="str" cm="1">
        <f t="array" ref="Y837">_xlfn.IFS(K837 &lt;= 15, "Fast Moving", K837 &lt;= 35, "Moderate Moving", K837 &gt; 35, "Slow Moving")</f>
        <v>Slow Moving</v>
      </c>
      <c r="Z837" s="16" t="str" cm="1">
        <f t="array" ref="Z837">_xlfn.IFS(M837=5, "Highly Satisfied", M837&gt;=4, "Very Satisfied", M837&gt;=3, "Satisfied", M837&gt;=2, "Neutral", M837&lt;2, "Dissatisfied")</f>
        <v>Neutral</v>
      </c>
      <c r="AA837" s="16" t="str">
        <f t="shared" si="139"/>
        <v>High Value</v>
      </c>
      <c r="AB837" s="16" t="str" cm="1">
        <f t="array" ref="AB837">_xlfn.IFS(OR(C837="Zara", C837="Mango"), "Luxury Brand", OR(C837="Gap", C837="Forever21"), "Budget Brand", TRUE, "Mid-Market")</f>
        <v>Luxury Brand</v>
      </c>
    </row>
    <row r="838" spans="1:28" x14ac:dyDescent="0.35">
      <c r="A838" t="s">
        <v>889</v>
      </c>
      <c r="B838" t="s">
        <v>28</v>
      </c>
      <c r="C838" t="s">
        <v>46</v>
      </c>
      <c r="D838" t="s">
        <v>32</v>
      </c>
      <c r="E838" t="s">
        <v>47</v>
      </c>
      <c r="F838" t="s">
        <v>54</v>
      </c>
      <c r="G838" s="4">
        <v>97.42</v>
      </c>
      <c r="H838">
        <v>0</v>
      </c>
      <c r="I838" s="3">
        <v>97.42</v>
      </c>
      <c r="J838" s="1">
        <v>45875</v>
      </c>
      <c r="K838">
        <v>35</v>
      </c>
      <c r="L838">
        <v>2</v>
      </c>
      <c r="M838">
        <f t="shared" si="130"/>
        <v>2</v>
      </c>
      <c r="N838" t="b">
        <v>0</v>
      </c>
      <c r="O838" t="s">
        <v>2229</v>
      </c>
      <c r="P838" t="str">
        <f t="shared" si="131"/>
        <v>No Return</v>
      </c>
      <c r="Q838" s="4">
        <f t="shared" si="132"/>
        <v>3409.7000000000003</v>
      </c>
      <c r="R838">
        <f t="shared" si="133"/>
        <v>2025</v>
      </c>
      <c r="S838" s="4" t="str">
        <f t="shared" si="134"/>
        <v>August</v>
      </c>
      <c r="T838" s="17">
        <f t="shared" si="135"/>
        <v>0</v>
      </c>
      <c r="U838" s="17">
        <f t="shared" si="136"/>
        <v>97.42</v>
      </c>
      <c r="V838" s="16">
        <f t="shared" si="137"/>
        <v>0</v>
      </c>
      <c r="W838" s="16" t="str">
        <f t="shared" si="138"/>
        <v>XXL</v>
      </c>
      <c r="X838" s="16" t="str" cm="1">
        <f t="array" ref="X838">_xlfn.IFS(K838 &lt; 10, "Need to Restock", K838 &lt; 20, "Low Stock", K838 &lt; 30, "Stock OK", K838 &gt;= 30, "High Stock")</f>
        <v>High Stock</v>
      </c>
      <c r="Y838" s="16" t="str" cm="1">
        <f t="array" ref="Y838">_xlfn.IFS(K838 &lt;= 15, "Fast Moving", K838 &lt;= 35, "Moderate Moving", K838 &gt; 35, "Slow Moving")</f>
        <v>Moderate Moving</v>
      </c>
      <c r="Z838" s="16" t="str" cm="1">
        <f t="array" ref="Z838">_xlfn.IFS(M838=5, "Highly Satisfied", M838&gt;=4, "Very Satisfied", M838&gt;=3, "Satisfied", M838&gt;=2, "Neutral", M838&lt;2, "Dissatisfied")</f>
        <v>Neutral</v>
      </c>
      <c r="AA838" s="16" t="str">
        <f t="shared" si="139"/>
        <v>High Value</v>
      </c>
      <c r="AB838" s="16" t="str" cm="1">
        <f t="array" ref="AB838">_xlfn.IFS(OR(C838="Zara", C838="Mango"), "Luxury Brand", OR(C838="Gap", C838="Forever21"), "Budget Brand", TRUE, "Mid-Market")</f>
        <v>Mid-Market</v>
      </c>
    </row>
    <row r="839" spans="1:28" x14ac:dyDescent="0.35">
      <c r="A839" t="s">
        <v>890</v>
      </c>
      <c r="B839" t="s">
        <v>40</v>
      </c>
      <c r="C839" t="s">
        <v>20</v>
      </c>
      <c r="D839" t="s">
        <v>21</v>
      </c>
      <c r="E839" t="s">
        <v>53</v>
      </c>
      <c r="F839" t="s">
        <v>33</v>
      </c>
      <c r="G839" s="4">
        <v>154.6</v>
      </c>
      <c r="H839">
        <v>0</v>
      </c>
      <c r="I839" s="3">
        <v>154.6</v>
      </c>
      <c r="J839" s="1">
        <v>45875</v>
      </c>
      <c r="K839">
        <v>38</v>
      </c>
      <c r="L839">
        <v>4.5</v>
      </c>
      <c r="M839">
        <f t="shared" si="130"/>
        <v>4.5</v>
      </c>
      <c r="N839" t="b">
        <v>1</v>
      </c>
      <c r="O839" t="s">
        <v>113</v>
      </c>
      <c r="P839" t="str">
        <f t="shared" si="131"/>
        <v>Changed Mind</v>
      </c>
      <c r="Q839" s="4">
        <f t="shared" si="132"/>
        <v>5874.8</v>
      </c>
      <c r="R839">
        <f t="shared" si="133"/>
        <v>2025</v>
      </c>
      <c r="S839" s="4" t="str">
        <f t="shared" si="134"/>
        <v>August</v>
      </c>
      <c r="T839" s="17">
        <f t="shared" si="135"/>
        <v>0</v>
      </c>
      <c r="U839" s="17">
        <f t="shared" si="136"/>
        <v>154.6</v>
      </c>
      <c r="V839" s="16">
        <f t="shared" si="137"/>
        <v>1</v>
      </c>
      <c r="W839" s="16" t="str">
        <f t="shared" si="138"/>
        <v>XS</v>
      </c>
      <c r="X839" s="16" t="str" cm="1">
        <f t="array" ref="X839">_xlfn.IFS(K839 &lt; 10, "Need to Restock", K839 &lt; 20, "Low Stock", K839 &lt; 30, "Stock OK", K839 &gt;= 30, "High Stock")</f>
        <v>High Stock</v>
      </c>
      <c r="Y839" s="16" t="str" cm="1">
        <f t="array" ref="Y839">_xlfn.IFS(K839 &lt;= 15, "Fast Moving", K839 &lt;= 35, "Moderate Moving", K839 &gt; 35, "Slow Moving")</f>
        <v>Slow Moving</v>
      </c>
      <c r="Z839" s="16" t="str" cm="1">
        <f t="array" ref="Z839">_xlfn.IFS(M839=5, "Highly Satisfied", M839&gt;=4, "Very Satisfied", M839&gt;=3, "Satisfied", M839&gt;=2, "Neutral", M839&lt;2, "Dissatisfied")</f>
        <v>Very Satisfied</v>
      </c>
      <c r="AA839" s="16" t="str">
        <f t="shared" si="139"/>
        <v>High Value</v>
      </c>
      <c r="AB839" s="16" t="str" cm="1">
        <f t="array" ref="AB839">_xlfn.IFS(OR(C839="Zara", C839="Mango"), "Luxury Brand", OR(C839="Gap", C839="Forever21"), "Budget Brand", TRUE, "Mid-Market")</f>
        <v>Mid-Market</v>
      </c>
    </row>
    <row r="840" spans="1:28" x14ac:dyDescent="0.35">
      <c r="A840" t="s">
        <v>891</v>
      </c>
      <c r="B840" t="s">
        <v>36</v>
      </c>
      <c r="C840" t="s">
        <v>14</v>
      </c>
      <c r="D840" t="s">
        <v>60</v>
      </c>
      <c r="E840" t="s">
        <v>16</v>
      </c>
      <c r="F840" t="s">
        <v>33</v>
      </c>
      <c r="G840" s="4">
        <v>81.59</v>
      </c>
      <c r="H840">
        <v>38</v>
      </c>
      <c r="I840" s="3">
        <v>50.59</v>
      </c>
      <c r="J840" s="1">
        <v>45875</v>
      </c>
      <c r="K840">
        <v>31</v>
      </c>
      <c r="L840">
        <v>1.2</v>
      </c>
      <c r="M840">
        <f t="shared" si="130"/>
        <v>1.2</v>
      </c>
      <c r="N840" t="b">
        <v>0</v>
      </c>
      <c r="O840" t="s">
        <v>2229</v>
      </c>
      <c r="P840" t="str">
        <f t="shared" si="131"/>
        <v>No Return</v>
      </c>
      <c r="Q840" s="4">
        <f t="shared" si="132"/>
        <v>1568.1597999999999</v>
      </c>
      <c r="R840">
        <f t="shared" si="133"/>
        <v>2025</v>
      </c>
      <c r="S840" s="4" t="str">
        <f t="shared" si="134"/>
        <v>August</v>
      </c>
      <c r="T840" s="17">
        <f t="shared" si="135"/>
        <v>31.004200000000001</v>
      </c>
      <c r="U840" s="17">
        <f t="shared" si="136"/>
        <v>50.585799999999999</v>
      </c>
      <c r="V840" s="16">
        <f t="shared" si="137"/>
        <v>0</v>
      </c>
      <c r="W840" s="16" t="str">
        <f t="shared" si="138"/>
        <v>XL</v>
      </c>
      <c r="X840" s="16" t="str" cm="1">
        <f t="array" ref="X840">_xlfn.IFS(K840 &lt; 10, "Need to Restock", K840 &lt; 20, "Low Stock", K840 &lt; 30, "Stock OK", K840 &gt;= 30, "High Stock")</f>
        <v>High Stock</v>
      </c>
      <c r="Y840" s="16" t="str" cm="1">
        <f t="array" ref="Y840">_xlfn.IFS(K840 &lt;= 15, "Fast Moving", K840 &lt;= 35, "Moderate Moving", K840 &gt; 35, "Slow Moving")</f>
        <v>Moderate Moving</v>
      </c>
      <c r="Z840" s="16" t="str" cm="1">
        <f t="array" ref="Z840">_xlfn.IFS(M840=5, "Highly Satisfied", M840&gt;=4, "Very Satisfied", M840&gt;=3, "Satisfied", M840&gt;=2, "Neutral", M840&lt;2, "Dissatisfied")</f>
        <v>Dissatisfied</v>
      </c>
      <c r="AA840" s="16" t="str">
        <f t="shared" si="139"/>
        <v>Cheap Value</v>
      </c>
      <c r="AB840" s="16" t="str" cm="1">
        <f t="array" ref="AB840">_xlfn.IFS(OR(C840="Zara", C840="Mango"), "Luxury Brand", OR(C840="Gap", C840="Forever21"), "Budget Brand", TRUE, "Mid-Market")</f>
        <v>Luxury Brand</v>
      </c>
    </row>
    <row r="841" spans="1:28" x14ac:dyDescent="0.35">
      <c r="A841" t="s">
        <v>892</v>
      </c>
      <c r="B841" t="s">
        <v>25</v>
      </c>
      <c r="C841" t="s">
        <v>41</v>
      </c>
      <c r="D841" t="s">
        <v>21</v>
      </c>
      <c r="E841" t="s">
        <v>2229</v>
      </c>
      <c r="F841" t="s">
        <v>68</v>
      </c>
      <c r="G841" s="4">
        <v>48.04</v>
      </c>
      <c r="H841">
        <v>0</v>
      </c>
      <c r="I841" s="3">
        <v>48.04</v>
      </c>
      <c r="J841" s="1">
        <v>45875</v>
      </c>
      <c r="K841">
        <v>46</v>
      </c>
      <c r="L841">
        <v>4.8</v>
      </c>
      <c r="M841">
        <f t="shared" si="130"/>
        <v>4.8</v>
      </c>
      <c r="N841" t="b">
        <v>0</v>
      </c>
      <c r="O841" t="s">
        <v>2229</v>
      </c>
      <c r="P841" t="str">
        <f t="shared" si="131"/>
        <v>No Return</v>
      </c>
      <c r="Q841" s="4">
        <f t="shared" si="132"/>
        <v>2209.84</v>
      </c>
      <c r="R841">
        <f t="shared" si="133"/>
        <v>2025</v>
      </c>
      <c r="S841" s="4" t="str">
        <f t="shared" si="134"/>
        <v>August</v>
      </c>
      <c r="T841" s="17">
        <f t="shared" si="135"/>
        <v>0</v>
      </c>
      <c r="U841" s="17">
        <f t="shared" si="136"/>
        <v>48.04</v>
      </c>
      <c r="V841" s="16">
        <f t="shared" si="137"/>
        <v>0</v>
      </c>
      <c r="W841" s="16" t="str">
        <f t="shared" si="138"/>
        <v>No Size</v>
      </c>
      <c r="X841" s="16" t="str" cm="1">
        <f t="array" ref="X841">_xlfn.IFS(K841 &lt; 10, "Need to Restock", K841 &lt; 20, "Low Stock", K841 &lt; 30, "Stock OK", K841 &gt;= 30, "High Stock")</f>
        <v>High Stock</v>
      </c>
      <c r="Y841" s="16" t="str" cm="1">
        <f t="array" ref="Y841">_xlfn.IFS(K841 &lt;= 15, "Fast Moving", K841 &lt;= 35, "Moderate Moving", K841 &gt; 35, "Slow Moving")</f>
        <v>Slow Moving</v>
      </c>
      <c r="Z841" s="16" t="str" cm="1">
        <f t="array" ref="Z841">_xlfn.IFS(M841=5, "Highly Satisfied", M841&gt;=4, "Very Satisfied", M841&gt;=3, "Satisfied", M841&gt;=2, "Neutral", M841&lt;2, "Dissatisfied")</f>
        <v>Very Satisfied</v>
      </c>
      <c r="AA841" s="16" t="str">
        <f t="shared" si="139"/>
        <v>Cheap Value</v>
      </c>
      <c r="AB841" s="16" t="str" cm="1">
        <f t="array" ref="AB841">_xlfn.IFS(OR(C841="Zara", C841="Mango"), "Luxury Brand", OR(C841="Gap", C841="Forever21"), "Budget Brand", TRUE, "Mid-Market")</f>
        <v>Luxury Brand</v>
      </c>
    </row>
    <row r="842" spans="1:28" x14ac:dyDescent="0.35">
      <c r="A842" t="s">
        <v>893</v>
      </c>
      <c r="B842" t="s">
        <v>19</v>
      </c>
      <c r="C842" t="s">
        <v>30</v>
      </c>
      <c r="D842" t="s">
        <v>32</v>
      </c>
      <c r="E842" t="s">
        <v>37</v>
      </c>
      <c r="F842" t="s">
        <v>44</v>
      </c>
      <c r="G842" s="4">
        <v>70.77</v>
      </c>
      <c r="H842">
        <v>0</v>
      </c>
      <c r="I842" s="3">
        <v>70.77</v>
      </c>
      <c r="J842" s="1">
        <v>45875</v>
      </c>
      <c r="K842">
        <v>5</v>
      </c>
      <c r="L842">
        <v>3.7</v>
      </c>
      <c r="M842">
        <f t="shared" si="130"/>
        <v>3.7</v>
      </c>
      <c r="N842" t="b">
        <v>0</v>
      </c>
      <c r="O842" t="s">
        <v>2229</v>
      </c>
      <c r="P842" t="str">
        <f t="shared" si="131"/>
        <v>No Return</v>
      </c>
      <c r="Q842" s="4">
        <f t="shared" si="132"/>
        <v>353.84999999999997</v>
      </c>
      <c r="R842">
        <f t="shared" si="133"/>
        <v>2025</v>
      </c>
      <c r="S842" s="4" t="str">
        <f t="shared" si="134"/>
        <v>August</v>
      </c>
      <c r="T842" s="17">
        <f t="shared" si="135"/>
        <v>0</v>
      </c>
      <c r="U842" s="17">
        <f t="shared" si="136"/>
        <v>70.77</v>
      </c>
      <c r="V842" s="16">
        <f t="shared" si="137"/>
        <v>0</v>
      </c>
      <c r="W842" s="16" t="str">
        <f t="shared" si="138"/>
        <v>S</v>
      </c>
      <c r="X842" s="16" t="str" cm="1">
        <f t="array" ref="X842">_xlfn.IFS(K842 &lt; 10, "Need to Restock", K842 &lt; 20, "Low Stock", K842 &lt; 30, "Stock OK", K842 &gt;= 30, "High Stock")</f>
        <v>Need to Restock</v>
      </c>
      <c r="Y842" s="16" t="str" cm="1">
        <f t="array" ref="Y842">_xlfn.IFS(K842 &lt;= 15, "Fast Moving", K842 &lt;= 35, "Moderate Moving", K842 &gt; 35, "Slow Moving")</f>
        <v>Fast Moving</v>
      </c>
      <c r="Z842" s="16" t="str" cm="1">
        <f t="array" ref="Z842">_xlfn.IFS(M842=5, "Highly Satisfied", M842&gt;=4, "Very Satisfied", M842&gt;=3, "Satisfied", M842&gt;=2, "Neutral", M842&lt;2, "Dissatisfied")</f>
        <v>Satisfied</v>
      </c>
      <c r="AA842" s="16" t="str">
        <f t="shared" si="139"/>
        <v>Cheap Value</v>
      </c>
      <c r="AB842" s="16" t="str" cm="1">
        <f t="array" ref="AB842">_xlfn.IFS(OR(C842="Zara", C842="Mango"), "Luxury Brand", OR(C842="Gap", C842="Forever21"), "Budget Brand", TRUE, "Mid-Market")</f>
        <v>Mid-Market</v>
      </c>
    </row>
    <row r="843" spans="1:28" x14ac:dyDescent="0.35">
      <c r="A843" t="s">
        <v>894</v>
      </c>
      <c r="B843" t="s">
        <v>13</v>
      </c>
      <c r="C843" t="s">
        <v>73</v>
      </c>
      <c r="D843" t="s">
        <v>32</v>
      </c>
      <c r="E843" t="s">
        <v>37</v>
      </c>
      <c r="F843" t="s">
        <v>38</v>
      </c>
      <c r="G843" s="4">
        <v>103.49</v>
      </c>
      <c r="H843">
        <v>0</v>
      </c>
      <c r="I843" s="3">
        <v>103.49</v>
      </c>
      <c r="J843" s="1">
        <v>45875</v>
      </c>
      <c r="K843">
        <v>12</v>
      </c>
      <c r="L843">
        <v>1.8</v>
      </c>
      <c r="M843">
        <f t="shared" si="130"/>
        <v>1.8</v>
      </c>
      <c r="N843" t="b">
        <v>0</v>
      </c>
      <c r="O843" t="s">
        <v>2229</v>
      </c>
      <c r="P843" t="str">
        <f t="shared" si="131"/>
        <v>No Return</v>
      </c>
      <c r="Q843" s="4">
        <f t="shared" si="132"/>
        <v>1241.8799999999999</v>
      </c>
      <c r="R843">
        <f t="shared" si="133"/>
        <v>2025</v>
      </c>
      <c r="S843" s="4" t="str">
        <f t="shared" si="134"/>
        <v>August</v>
      </c>
      <c r="T843" s="17">
        <f t="shared" si="135"/>
        <v>0</v>
      </c>
      <c r="U843" s="17">
        <f t="shared" si="136"/>
        <v>103.49</v>
      </c>
      <c r="V843" s="16">
        <f t="shared" si="137"/>
        <v>0</v>
      </c>
      <c r="W843" s="16" t="str">
        <f t="shared" si="138"/>
        <v>S</v>
      </c>
      <c r="X843" s="16" t="str" cm="1">
        <f t="array" ref="X843">_xlfn.IFS(K843 &lt; 10, "Need to Restock", K843 &lt; 20, "Low Stock", K843 &lt; 30, "Stock OK", K843 &gt;= 30, "High Stock")</f>
        <v>Low Stock</v>
      </c>
      <c r="Y843" s="16" t="str" cm="1">
        <f t="array" ref="Y843">_xlfn.IFS(K843 &lt;= 15, "Fast Moving", K843 &lt;= 35, "Moderate Moving", K843 &gt; 35, "Slow Moving")</f>
        <v>Fast Moving</v>
      </c>
      <c r="Z843" s="16" t="str" cm="1">
        <f t="array" ref="Z843">_xlfn.IFS(M843=5, "Highly Satisfied", M843&gt;=4, "Very Satisfied", M843&gt;=3, "Satisfied", M843&gt;=2, "Neutral", M843&lt;2, "Dissatisfied")</f>
        <v>Dissatisfied</v>
      </c>
      <c r="AA843" s="16" t="str">
        <f t="shared" si="139"/>
        <v>High Value</v>
      </c>
      <c r="AB843" s="16" t="str" cm="1">
        <f t="array" ref="AB843">_xlfn.IFS(OR(C843="Zara", C843="Mango"), "Luxury Brand", OR(C843="Gap", C843="Forever21"), "Budget Brand", TRUE, "Mid-Market")</f>
        <v>Budget Brand</v>
      </c>
    </row>
    <row r="844" spans="1:28" x14ac:dyDescent="0.35">
      <c r="A844" t="s">
        <v>895</v>
      </c>
      <c r="B844" t="s">
        <v>13</v>
      </c>
      <c r="C844" t="s">
        <v>20</v>
      </c>
      <c r="D844" t="s">
        <v>15</v>
      </c>
      <c r="E844" t="s">
        <v>22</v>
      </c>
      <c r="F844" t="s">
        <v>64</v>
      </c>
      <c r="G844" s="4">
        <v>138.88999999999999</v>
      </c>
      <c r="H844">
        <v>0</v>
      </c>
      <c r="I844" s="3">
        <v>138.88999999999999</v>
      </c>
      <c r="J844" s="1">
        <v>45687</v>
      </c>
      <c r="K844">
        <v>10</v>
      </c>
      <c r="L844" t="s">
        <v>2229</v>
      </c>
      <c r="M844">
        <f t="shared" si="130"/>
        <v>3</v>
      </c>
      <c r="N844" t="b">
        <v>0</v>
      </c>
      <c r="O844" t="s">
        <v>2229</v>
      </c>
      <c r="P844" t="str">
        <f t="shared" si="131"/>
        <v>No Return</v>
      </c>
      <c r="Q844" s="4">
        <f t="shared" si="132"/>
        <v>1388.8999999999999</v>
      </c>
      <c r="R844">
        <f t="shared" si="133"/>
        <v>2025</v>
      </c>
      <c r="S844" s="4" t="str">
        <f t="shared" si="134"/>
        <v>January</v>
      </c>
      <c r="T844" s="17">
        <f t="shared" si="135"/>
        <v>0</v>
      </c>
      <c r="U844" s="17">
        <f t="shared" si="136"/>
        <v>138.88999999999999</v>
      </c>
      <c r="V844" s="16">
        <f t="shared" si="137"/>
        <v>0</v>
      </c>
      <c r="W844" s="16" t="str">
        <f t="shared" si="138"/>
        <v>L</v>
      </c>
      <c r="X844" s="16" t="str" cm="1">
        <f t="array" ref="X844">_xlfn.IFS(K844 &lt; 10, "Need to Restock", K844 &lt; 20, "Low Stock", K844 &lt; 30, "Stock OK", K844 &gt;= 30, "High Stock")</f>
        <v>Low Stock</v>
      </c>
      <c r="Y844" s="16" t="str" cm="1">
        <f t="array" ref="Y844">_xlfn.IFS(K844 &lt;= 15, "Fast Moving", K844 &lt;= 35, "Moderate Moving", K844 &gt; 35, "Slow Moving")</f>
        <v>Fast Moving</v>
      </c>
      <c r="Z844" s="16" t="str" cm="1">
        <f t="array" ref="Z844">_xlfn.IFS(M844=5, "Highly Satisfied", M844&gt;=4, "Very Satisfied", M844&gt;=3, "Satisfied", M844&gt;=2, "Neutral", M844&lt;2, "Dissatisfied")</f>
        <v>Satisfied</v>
      </c>
      <c r="AA844" s="16" t="str">
        <f t="shared" si="139"/>
        <v>High Value</v>
      </c>
      <c r="AB844" s="16" t="str" cm="1">
        <f t="array" ref="AB844">_xlfn.IFS(OR(C844="Zara", C844="Mango"), "Luxury Brand", OR(C844="Gap", C844="Forever21"), "Budget Brand", TRUE, "Mid-Market")</f>
        <v>Mid-Market</v>
      </c>
    </row>
    <row r="845" spans="1:28" x14ac:dyDescent="0.35">
      <c r="A845" t="s">
        <v>896</v>
      </c>
      <c r="B845" t="s">
        <v>25</v>
      </c>
      <c r="C845" t="s">
        <v>46</v>
      </c>
      <c r="D845" t="s">
        <v>21</v>
      </c>
      <c r="E845" t="s">
        <v>2229</v>
      </c>
      <c r="F845" t="s">
        <v>44</v>
      </c>
      <c r="G845" s="4">
        <v>73.510000000000005</v>
      </c>
      <c r="H845">
        <v>32.200000000000003</v>
      </c>
      <c r="I845" s="3">
        <v>49.84</v>
      </c>
      <c r="J845" s="1">
        <v>45875</v>
      </c>
      <c r="K845">
        <v>17</v>
      </c>
      <c r="L845" t="s">
        <v>2229</v>
      </c>
      <c r="M845">
        <f t="shared" si="130"/>
        <v>3</v>
      </c>
      <c r="N845" t="b">
        <v>1</v>
      </c>
      <c r="O845" t="s">
        <v>123</v>
      </c>
      <c r="P845" t="str">
        <f t="shared" si="131"/>
        <v>Wrong Item</v>
      </c>
      <c r="Q845" s="4">
        <f t="shared" si="132"/>
        <v>847.27625999999998</v>
      </c>
      <c r="R845">
        <f t="shared" si="133"/>
        <v>2025</v>
      </c>
      <c r="S845" s="4" t="str">
        <f t="shared" si="134"/>
        <v>August</v>
      </c>
      <c r="T845" s="17">
        <f t="shared" si="135"/>
        <v>23.670220000000004</v>
      </c>
      <c r="U845" s="17">
        <f t="shared" si="136"/>
        <v>49.839779999999998</v>
      </c>
      <c r="V845" s="16">
        <f t="shared" si="137"/>
        <v>1</v>
      </c>
      <c r="W845" s="16" t="str">
        <f t="shared" si="138"/>
        <v>No Size</v>
      </c>
      <c r="X845" s="16" t="str" cm="1">
        <f t="array" ref="X845">_xlfn.IFS(K845 &lt; 10, "Need to Restock", K845 &lt; 20, "Low Stock", K845 &lt; 30, "Stock OK", K845 &gt;= 30, "High Stock")</f>
        <v>Low Stock</v>
      </c>
      <c r="Y845" s="16" t="str" cm="1">
        <f t="array" ref="Y845">_xlfn.IFS(K845 &lt;= 15, "Fast Moving", K845 &lt;= 35, "Moderate Moving", K845 &gt; 35, "Slow Moving")</f>
        <v>Moderate Moving</v>
      </c>
      <c r="Z845" s="16" t="str" cm="1">
        <f t="array" ref="Z845">_xlfn.IFS(M845=5, "Highly Satisfied", M845&gt;=4, "Very Satisfied", M845&gt;=3, "Satisfied", M845&gt;=2, "Neutral", M845&lt;2, "Dissatisfied")</f>
        <v>Satisfied</v>
      </c>
      <c r="AA845" s="16" t="str">
        <f t="shared" si="139"/>
        <v>Cheap Value</v>
      </c>
      <c r="AB845" s="16" t="str" cm="1">
        <f t="array" ref="AB845">_xlfn.IFS(OR(C845="Zara", C845="Mango"), "Luxury Brand", OR(C845="Gap", C845="Forever21"), "Budget Brand", TRUE, "Mid-Market")</f>
        <v>Mid-Market</v>
      </c>
    </row>
    <row r="846" spans="1:28" x14ac:dyDescent="0.35">
      <c r="A846" t="s">
        <v>897</v>
      </c>
      <c r="B846" t="s">
        <v>36</v>
      </c>
      <c r="C846" t="s">
        <v>14</v>
      </c>
      <c r="D846" t="s">
        <v>15</v>
      </c>
      <c r="E846" t="s">
        <v>56</v>
      </c>
      <c r="F846" t="s">
        <v>64</v>
      </c>
      <c r="G846" s="4">
        <v>82.37</v>
      </c>
      <c r="H846">
        <v>0</v>
      </c>
      <c r="I846" s="3">
        <v>82.37</v>
      </c>
      <c r="J846" s="1">
        <v>45812</v>
      </c>
      <c r="K846">
        <v>49</v>
      </c>
      <c r="L846">
        <v>3.3</v>
      </c>
      <c r="M846">
        <f t="shared" si="130"/>
        <v>3.3</v>
      </c>
      <c r="N846" t="b">
        <v>0</v>
      </c>
      <c r="O846" t="s">
        <v>2229</v>
      </c>
      <c r="P846" t="str">
        <f t="shared" si="131"/>
        <v>No Return</v>
      </c>
      <c r="Q846" s="4">
        <f t="shared" si="132"/>
        <v>4036.13</v>
      </c>
      <c r="R846">
        <f t="shared" si="133"/>
        <v>2025</v>
      </c>
      <c r="S846" s="4" t="str">
        <f t="shared" si="134"/>
        <v>June</v>
      </c>
      <c r="T846" s="17">
        <f t="shared" si="135"/>
        <v>0</v>
      </c>
      <c r="U846" s="17">
        <f t="shared" si="136"/>
        <v>82.37</v>
      </c>
      <c r="V846" s="16">
        <f t="shared" si="137"/>
        <v>0</v>
      </c>
      <c r="W846" s="16" t="str">
        <f t="shared" si="138"/>
        <v>M</v>
      </c>
      <c r="X846" s="16" t="str" cm="1">
        <f t="array" ref="X846">_xlfn.IFS(K846 &lt; 10, "Need to Restock", K846 &lt; 20, "Low Stock", K846 &lt; 30, "Stock OK", K846 &gt;= 30, "High Stock")</f>
        <v>High Stock</v>
      </c>
      <c r="Y846" s="16" t="str" cm="1">
        <f t="array" ref="Y846">_xlfn.IFS(K846 &lt;= 15, "Fast Moving", K846 &lt;= 35, "Moderate Moving", K846 &gt; 35, "Slow Moving")</f>
        <v>Slow Moving</v>
      </c>
      <c r="Z846" s="16" t="str" cm="1">
        <f t="array" ref="Z846">_xlfn.IFS(M846=5, "Highly Satisfied", M846&gt;=4, "Very Satisfied", M846&gt;=3, "Satisfied", M846&gt;=2, "Neutral", M846&lt;2, "Dissatisfied")</f>
        <v>Satisfied</v>
      </c>
      <c r="AA846" s="16" t="str">
        <f t="shared" si="139"/>
        <v>High Value</v>
      </c>
      <c r="AB846" s="16" t="str" cm="1">
        <f t="array" ref="AB846">_xlfn.IFS(OR(C846="Zara", C846="Mango"), "Luxury Brand", OR(C846="Gap", C846="Forever21"), "Budget Brand", TRUE, "Mid-Market")</f>
        <v>Luxury Brand</v>
      </c>
    </row>
    <row r="847" spans="1:28" x14ac:dyDescent="0.35">
      <c r="A847" t="s">
        <v>898</v>
      </c>
      <c r="B847" t="s">
        <v>40</v>
      </c>
      <c r="C847" t="s">
        <v>51</v>
      </c>
      <c r="D847" t="s">
        <v>60</v>
      </c>
      <c r="E847" t="s">
        <v>53</v>
      </c>
      <c r="F847" t="s">
        <v>62</v>
      </c>
      <c r="G847" s="4">
        <v>81.709999999999994</v>
      </c>
      <c r="H847">
        <v>18</v>
      </c>
      <c r="I847" s="3">
        <v>67</v>
      </c>
      <c r="J847" s="1">
        <v>45875</v>
      </c>
      <c r="K847">
        <v>28</v>
      </c>
      <c r="L847">
        <v>4.7</v>
      </c>
      <c r="M847">
        <f t="shared" si="130"/>
        <v>4.7</v>
      </c>
      <c r="N847" t="b">
        <v>0</v>
      </c>
      <c r="O847" t="s">
        <v>2229</v>
      </c>
      <c r="P847" t="str">
        <f t="shared" si="131"/>
        <v>No Return</v>
      </c>
      <c r="Q847" s="4">
        <f t="shared" si="132"/>
        <v>1876.0616</v>
      </c>
      <c r="R847">
        <f t="shared" si="133"/>
        <v>2025</v>
      </c>
      <c r="S847" s="4" t="str">
        <f t="shared" si="134"/>
        <v>August</v>
      </c>
      <c r="T847" s="17">
        <f t="shared" si="135"/>
        <v>14.707799999999999</v>
      </c>
      <c r="U847" s="17">
        <f t="shared" si="136"/>
        <v>67.002200000000002</v>
      </c>
      <c r="V847" s="16">
        <f t="shared" si="137"/>
        <v>0</v>
      </c>
      <c r="W847" s="16" t="str">
        <f t="shared" si="138"/>
        <v>XS</v>
      </c>
      <c r="X847" s="16" t="str" cm="1">
        <f t="array" ref="X847">_xlfn.IFS(K847 &lt; 10, "Need to Restock", K847 &lt; 20, "Low Stock", K847 &lt; 30, "Stock OK", K847 &gt;= 30, "High Stock")</f>
        <v>Stock OK</v>
      </c>
      <c r="Y847" s="16" t="str" cm="1">
        <f t="array" ref="Y847">_xlfn.IFS(K847 &lt;= 15, "Fast Moving", K847 &lt;= 35, "Moderate Moving", K847 &gt; 35, "Slow Moving")</f>
        <v>Moderate Moving</v>
      </c>
      <c r="Z847" s="16" t="str" cm="1">
        <f t="array" ref="Z847">_xlfn.IFS(M847=5, "Highly Satisfied", M847&gt;=4, "Very Satisfied", M847&gt;=3, "Satisfied", M847&gt;=2, "Neutral", M847&lt;2, "Dissatisfied")</f>
        <v>Very Satisfied</v>
      </c>
      <c r="AA847" s="16" t="str">
        <f t="shared" si="139"/>
        <v>Cheap Value</v>
      </c>
      <c r="AB847" s="16" t="str" cm="1">
        <f t="array" ref="AB847">_xlfn.IFS(OR(C847="Zara", C847="Mango"), "Luxury Brand", OR(C847="Gap", C847="Forever21"), "Budget Brand", TRUE, "Mid-Market")</f>
        <v>Mid-Market</v>
      </c>
    </row>
    <row r="848" spans="1:28" x14ac:dyDescent="0.35">
      <c r="A848" t="s">
        <v>899</v>
      </c>
      <c r="B848" t="s">
        <v>40</v>
      </c>
      <c r="C848" t="s">
        <v>30</v>
      </c>
      <c r="D848" t="s">
        <v>21</v>
      </c>
      <c r="E848" t="s">
        <v>47</v>
      </c>
      <c r="F848" t="s">
        <v>62</v>
      </c>
      <c r="G848" s="4">
        <v>107.02</v>
      </c>
      <c r="H848">
        <v>10.6</v>
      </c>
      <c r="I848" s="3">
        <v>95.68</v>
      </c>
      <c r="J848" s="1">
        <v>45875</v>
      </c>
      <c r="K848">
        <v>6</v>
      </c>
      <c r="L848" t="s">
        <v>2229</v>
      </c>
      <c r="M848">
        <f t="shared" si="130"/>
        <v>3</v>
      </c>
      <c r="N848" t="b">
        <v>0</v>
      </c>
      <c r="O848" t="s">
        <v>2229</v>
      </c>
      <c r="P848" t="str">
        <f t="shared" si="131"/>
        <v>No Return</v>
      </c>
      <c r="Q848" s="4">
        <f t="shared" si="132"/>
        <v>574.05527999999993</v>
      </c>
      <c r="R848">
        <f t="shared" si="133"/>
        <v>2025</v>
      </c>
      <c r="S848" s="4" t="str">
        <f t="shared" si="134"/>
        <v>August</v>
      </c>
      <c r="T848" s="17">
        <f t="shared" si="135"/>
        <v>11.344119999999998</v>
      </c>
      <c r="U848" s="17">
        <f t="shared" si="136"/>
        <v>95.675879999999992</v>
      </c>
      <c r="V848" s="16">
        <f t="shared" si="137"/>
        <v>0</v>
      </c>
      <c r="W848" s="16" t="str">
        <f t="shared" si="138"/>
        <v>XXL</v>
      </c>
      <c r="X848" s="16" t="str" cm="1">
        <f t="array" ref="X848">_xlfn.IFS(K848 &lt; 10, "Need to Restock", K848 &lt; 20, "Low Stock", K848 &lt; 30, "Stock OK", K848 &gt;= 30, "High Stock")</f>
        <v>Need to Restock</v>
      </c>
      <c r="Y848" s="16" t="str" cm="1">
        <f t="array" ref="Y848">_xlfn.IFS(K848 &lt;= 15, "Fast Moving", K848 &lt;= 35, "Moderate Moving", K848 &gt; 35, "Slow Moving")</f>
        <v>Fast Moving</v>
      </c>
      <c r="Z848" s="16" t="str" cm="1">
        <f t="array" ref="Z848">_xlfn.IFS(M848=5, "Highly Satisfied", M848&gt;=4, "Very Satisfied", M848&gt;=3, "Satisfied", M848&gt;=2, "Neutral", M848&lt;2, "Dissatisfied")</f>
        <v>Satisfied</v>
      </c>
      <c r="AA848" s="16" t="str">
        <f t="shared" si="139"/>
        <v>High Value</v>
      </c>
      <c r="AB848" s="16" t="str" cm="1">
        <f t="array" ref="AB848">_xlfn.IFS(OR(C848="Zara", C848="Mango"), "Luxury Brand", OR(C848="Gap", C848="Forever21"), "Budget Brand", TRUE, "Mid-Market")</f>
        <v>Mid-Market</v>
      </c>
    </row>
    <row r="849" spans="1:28" x14ac:dyDescent="0.35">
      <c r="A849" t="s">
        <v>900</v>
      </c>
      <c r="B849" t="s">
        <v>36</v>
      </c>
      <c r="C849" t="s">
        <v>46</v>
      </c>
      <c r="D849" t="s">
        <v>60</v>
      </c>
      <c r="E849" t="s">
        <v>16</v>
      </c>
      <c r="F849" t="s">
        <v>23</v>
      </c>
      <c r="G849" s="4">
        <v>103.23</v>
      </c>
      <c r="H849">
        <v>18.7</v>
      </c>
      <c r="I849" s="3">
        <v>83.93</v>
      </c>
      <c r="J849" s="1">
        <v>45875</v>
      </c>
      <c r="K849">
        <v>6</v>
      </c>
      <c r="L849">
        <v>4</v>
      </c>
      <c r="M849">
        <f t="shared" si="130"/>
        <v>4</v>
      </c>
      <c r="N849" t="b">
        <v>0</v>
      </c>
      <c r="O849" t="s">
        <v>2229</v>
      </c>
      <c r="P849" t="str">
        <f t="shared" si="131"/>
        <v>No Return</v>
      </c>
      <c r="Q849" s="4">
        <f t="shared" si="132"/>
        <v>503.55593999999996</v>
      </c>
      <c r="R849">
        <f t="shared" si="133"/>
        <v>2025</v>
      </c>
      <c r="S849" s="4" t="str">
        <f t="shared" si="134"/>
        <v>August</v>
      </c>
      <c r="T849" s="17">
        <f t="shared" si="135"/>
        <v>19.304010000000002</v>
      </c>
      <c r="U849" s="17">
        <f t="shared" si="136"/>
        <v>83.925989999999999</v>
      </c>
      <c r="V849" s="16">
        <f t="shared" si="137"/>
        <v>0</v>
      </c>
      <c r="W849" s="16" t="str">
        <f t="shared" si="138"/>
        <v>XL</v>
      </c>
      <c r="X849" s="16" t="str" cm="1">
        <f t="array" ref="X849">_xlfn.IFS(K849 &lt; 10, "Need to Restock", K849 &lt; 20, "Low Stock", K849 &lt; 30, "Stock OK", K849 &gt;= 30, "High Stock")</f>
        <v>Need to Restock</v>
      </c>
      <c r="Y849" s="16" t="str" cm="1">
        <f t="array" ref="Y849">_xlfn.IFS(K849 &lt;= 15, "Fast Moving", K849 &lt;= 35, "Moderate Moving", K849 &gt; 35, "Slow Moving")</f>
        <v>Fast Moving</v>
      </c>
      <c r="Z849" s="16" t="str" cm="1">
        <f t="array" ref="Z849">_xlfn.IFS(M849=5, "Highly Satisfied", M849&gt;=4, "Very Satisfied", M849&gt;=3, "Satisfied", M849&gt;=2, "Neutral", M849&lt;2, "Dissatisfied")</f>
        <v>Very Satisfied</v>
      </c>
      <c r="AA849" s="16" t="str">
        <f t="shared" si="139"/>
        <v>High Value</v>
      </c>
      <c r="AB849" s="16" t="str" cm="1">
        <f t="array" ref="AB849">_xlfn.IFS(OR(C849="Zara", C849="Mango"), "Luxury Brand", OR(C849="Gap", C849="Forever21"), "Budget Brand", TRUE, "Mid-Market")</f>
        <v>Mid-Market</v>
      </c>
    </row>
    <row r="850" spans="1:28" x14ac:dyDescent="0.35">
      <c r="A850" t="s">
        <v>901</v>
      </c>
      <c r="B850" t="s">
        <v>19</v>
      </c>
      <c r="C850" t="s">
        <v>59</v>
      </c>
      <c r="D850" t="s">
        <v>32</v>
      </c>
      <c r="E850" t="s">
        <v>22</v>
      </c>
      <c r="F850" t="s">
        <v>42</v>
      </c>
      <c r="G850" s="4">
        <v>100.48</v>
      </c>
      <c r="H850">
        <v>17.600000000000001</v>
      </c>
      <c r="I850" s="3">
        <v>82.8</v>
      </c>
      <c r="J850" s="1">
        <v>45875</v>
      </c>
      <c r="K850">
        <v>19</v>
      </c>
      <c r="L850" t="s">
        <v>2229</v>
      </c>
      <c r="M850">
        <f t="shared" si="130"/>
        <v>3</v>
      </c>
      <c r="N850" t="b">
        <v>0</v>
      </c>
      <c r="O850" t="s">
        <v>2229</v>
      </c>
      <c r="P850" t="str">
        <f t="shared" si="131"/>
        <v>No Return</v>
      </c>
      <c r="Q850" s="4">
        <f t="shared" si="132"/>
        <v>1573.1148799999999</v>
      </c>
      <c r="R850">
        <f t="shared" si="133"/>
        <v>2025</v>
      </c>
      <c r="S850" s="4" t="str">
        <f t="shared" si="134"/>
        <v>August</v>
      </c>
      <c r="T850" s="17">
        <f t="shared" si="135"/>
        <v>17.684480000000004</v>
      </c>
      <c r="U850" s="17">
        <f t="shared" si="136"/>
        <v>82.795519999999996</v>
      </c>
      <c r="V850" s="16">
        <f t="shared" si="137"/>
        <v>0</v>
      </c>
      <c r="W850" s="16" t="str">
        <f t="shared" si="138"/>
        <v>L</v>
      </c>
      <c r="X850" s="16" t="str" cm="1">
        <f t="array" ref="X850">_xlfn.IFS(K850 &lt; 10, "Need to Restock", K850 &lt; 20, "Low Stock", K850 &lt; 30, "Stock OK", K850 &gt;= 30, "High Stock")</f>
        <v>Low Stock</v>
      </c>
      <c r="Y850" s="16" t="str" cm="1">
        <f t="array" ref="Y850">_xlfn.IFS(K850 &lt;= 15, "Fast Moving", K850 &lt;= 35, "Moderate Moving", K850 &gt; 35, "Slow Moving")</f>
        <v>Moderate Moving</v>
      </c>
      <c r="Z850" s="16" t="str" cm="1">
        <f t="array" ref="Z850">_xlfn.IFS(M850=5, "Highly Satisfied", M850&gt;=4, "Very Satisfied", M850&gt;=3, "Satisfied", M850&gt;=2, "Neutral", M850&lt;2, "Dissatisfied")</f>
        <v>Satisfied</v>
      </c>
      <c r="AA850" s="16" t="str">
        <f t="shared" si="139"/>
        <v>High Value</v>
      </c>
      <c r="AB850" s="16" t="str" cm="1">
        <f t="array" ref="AB850">_xlfn.IFS(OR(C850="Zara", C850="Mango"), "Luxury Brand", OR(C850="Gap", C850="Forever21"), "Budget Brand", TRUE, "Mid-Market")</f>
        <v>Budget Brand</v>
      </c>
    </row>
    <row r="851" spans="1:28" x14ac:dyDescent="0.35">
      <c r="A851" t="s">
        <v>902</v>
      </c>
      <c r="B851" t="s">
        <v>28</v>
      </c>
      <c r="C851" t="s">
        <v>51</v>
      </c>
      <c r="D851" t="s">
        <v>21</v>
      </c>
      <c r="E851" t="s">
        <v>16</v>
      </c>
      <c r="F851" t="s">
        <v>33</v>
      </c>
      <c r="G851" s="4">
        <v>160.87</v>
      </c>
      <c r="H851">
        <v>53.7</v>
      </c>
      <c r="I851" s="3">
        <v>74.48</v>
      </c>
      <c r="J851" s="1">
        <v>45875</v>
      </c>
      <c r="K851">
        <v>18</v>
      </c>
      <c r="L851" t="s">
        <v>2229</v>
      </c>
      <c r="M851">
        <f t="shared" si="130"/>
        <v>3</v>
      </c>
      <c r="N851" t="b">
        <v>0</v>
      </c>
      <c r="O851" t="s">
        <v>2229</v>
      </c>
      <c r="P851" t="str">
        <f t="shared" si="131"/>
        <v>No Return</v>
      </c>
      <c r="Q851" s="4">
        <f t="shared" si="132"/>
        <v>1340.69058</v>
      </c>
      <c r="R851">
        <f t="shared" si="133"/>
        <v>2025</v>
      </c>
      <c r="S851" s="4" t="str">
        <f t="shared" si="134"/>
        <v>August</v>
      </c>
      <c r="T851" s="17">
        <f t="shared" si="135"/>
        <v>86.387190000000004</v>
      </c>
      <c r="U851" s="17">
        <f t="shared" si="136"/>
        <v>74.482810000000001</v>
      </c>
      <c r="V851" s="16">
        <f t="shared" si="137"/>
        <v>0</v>
      </c>
      <c r="W851" s="16" t="str">
        <f t="shared" si="138"/>
        <v>XL</v>
      </c>
      <c r="X851" s="16" t="str" cm="1">
        <f t="array" ref="X851">_xlfn.IFS(K851 &lt; 10, "Need to Restock", K851 &lt; 20, "Low Stock", K851 &lt; 30, "Stock OK", K851 &gt;= 30, "High Stock")</f>
        <v>Low Stock</v>
      </c>
      <c r="Y851" s="16" t="str" cm="1">
        <f t="array" ref="Y851">_xlfn.IFS(K851 &lt;= 15, "Fast Moving", K851 &lt;= 35, "Moderate Moving", K851 &gt; 35, "Slow Moving")</f>
        <v>Moderate Moving</v>
      </c>
      <c r="Z851" s="16" t="str" cm="1">
        <f t="array" ref="Z851">_xlfn.IFS(M851=5, "Highly Satisfied", M851&gt;=4, "Very Satisfied", M851&gt;=3, "Satisfied", M851&gt;=2, "Neutral", M851&lt;2, "Dissatisfied")</f>
        <v>Satisfied</v>
      </c>
      <c r="AA851" s="16" t="str">
        <f t="shared" si="139"/>
        <v>Cheap Value</v>
      </c>
      <c r="AB851" s="16" t="str" cm="1">
        <f t="array" ref="AB851">_xlfn.IFS(OR(C851="Zara", C851="Mango"), "Luxury Brand", OR(C851="Gap", C851="Forever21"), "Budget Brand", TRUE, "Mid-Market")</f>
        <v>Mid-Market</v>
      </c>
    </row>
    <row r="852" spans="1:28" x14ac:dyDescent="0.35">
      <c r="A852" t="s">
        <v>903</v>
      </c>
      <c r="B852" t="s">
        <v>25</v>
      </c>
      <c r="C852" t="s">
        <v>41</v>
      </c>
      <c r="D852" t="s">
        <v>32</v>
      </c>
      <c r="E852" t="s">
        <v>2229</v>
      </c>
      <c r="F852" t="s">
        <v>33</v>
      </c>
      <c r="G852" s="4">
        <v>78.39</v>
      </c>
      <c r="H852">
        <v>0</v>
      </c>
      <c r="I852" s="3">
        <v>78.39</v>
      </c>
      <c r="J852" s="1">
        <v>45875</v>
      </c>
      <c r="K852">
        <v>7</v>
      </c>
      <c r="L852">
        <v>4.2</v>
      </c>
      <c r="M852">
        <f t="shared" si="130"/>
        <v>4.2</v>
      </c>
      <c r="N852" t="b">
        <v>0</v>
      </c>
      <c r="O852" t="s">
        <v>2229</v>
      </c>
      <c r="P852" t="str">
        <f t="shared" si="131"/>
        <v>No Return</v>
      </c>
      <c r="Q852" s="4">
        <f t="shared" si="132"/>
        <v>548.73</v>
      </c>
      <c r="R852">
        <f t="shared" si="133"/>
        <v>2025</v>
      </c>
      <c r="S852" s="4" t="str">
        <f t="shared" si="134"/>
        <v>August</v>
      </c>
      <c r="T852" s="17">
        <f t="shared" si="135"/>
        <v>0</v>
      </c>
      <c r="U852" s="17">
        <f t="shared" si="136"/>
        <v>78.39</v>
      </c>
      <c r="V852" s="16">
        <f t="shared" si="137"/>
        <v>0</v>
      </c>
      <c r="W852" s="16" t="str">
        <f t="shared" si="138"/>
        <v>No Size</v>
      </c>
      <c r="X852" s="16" t="str" cm="1">
        <f t="array" ref="X852">_xlfn.IFS(K852 &lt; 10, "Need to Restock", K852 &lt; 20, "Low Stock", K852 &lt; 30, "Stock OK", K852 &gt;= 30, "High Stock")</f>
        <v>Need to Restock</v>
      </c>
      <c r="Y852" s="16" t="str" cm="1">
        <f t="array" ref="Y852">_xlfn.IFS(K852 &lt;= 15, "Fast Moving", K852 &lt;= 35, "Moderate Moving", K852 &gt; 35, "Slow Moving")</f>
        <v>Fast Moving</v>
      </c>
      <c r="Z852" s="16" t="str" cm="1">
        <f t="array" ref="Z852">_xlfn.IFS(M852=5, "Highly Satisfied", M852&gt;=4, "Very Satisfied", M852&gt;=3, "Satisfied", M852&gt;=2, "Neutral", M852&lt;2, "Dissatisfied")</f>
        <v>Very Satisfied</v>
      </c>
      <c r="AA852" s="16" t="str">
        <f t="shared" si="139"/>
        <v>High Value</v>
      </c>
      <c r="AB852" s="16" t="str" cm="1">
        <f t="array" ref="AB852">_xlfn.IFS(OR(C852="Zara", C852="Mango"), "Luxury Brand", OR(C852="Gap", C852="Forever21"), "Budget Brand", TRUE, "Mid-Market")</f>
        <v>Luxury Brand</v>
      </c>
    </row>
    <row r="853" spans="1:28" x14ac:dyDescent="0.35">
      <c r="A853" t="s">
        <v>904</v>
      </c>
      <c r="B853" t="s">
        <v>13</v>
      </c>
      <c r="C853" t="s">
        <v>14</v>
      </c>
      <c r="D853" t="s">
        <v>15</v>
      </c>
      <c r="E853" t="s">
        <v>37</v>
      </c>
      <c r="F853" t="s">
        <v>54</v>
      </c>
      <c r="G853" s="4">
        <v>168.38</v>
      </c>
      <c r="H853">
        <v>23.1</v>
      </c>
      <c r="I853" s="3">
        <v>129.47999999999999</v>
      </c>
      <c r="J853" s="1">
        <v>45812</v>
      </c>
      <c r="K853">
        <v>3</v>
      </c>
      <c r="L853">
        <v>2</v>
      </c>
      <c r="M853">
        <f t="shared" si="130"/>
        <v>2</v>
      </c>
      <c r="N853" t="b">
        <v>0</v>
      </c>
      <c r="O853" t="s">
        <v>2229</v>
      </c>
      <c r="P853" t="str">
        <f t="shared" si="131"/>
        <v>No Return</v>
      </c>
      <c r="Q853" s="4">
        <f t="shared" si="132"/>
        <v>388.45265999999998</v>
      </c>
      <c r="R853">
        <f t="shared" si="133"/>
        <v>2025</v>
      </c>
      <c r="S853" s="4" t="str">
        <f t="shared" si="134"/>
        <v>June</v>
      </c>
      <c r="T853" s="17">
        <f t="shared" si="135"/>
        <v>38.895780000000002</v>
      </c>
      <c r="U853" s="17">
        <f t="shared" si="136"/>
        <v>129.48421999999999</v>
      </c>
      <c r="V853" s="16">
        <f t="shared" si="137"/>
        <v>0</v>
      </c>
      <c r="W853" s="16" t="str">
        <f t="shared" si="138"/>
        <v>S</v>
      </c>
      <c r="X853" s="16" t="str" cm="1">
        <f t="array" ref="X853">_xlfn.IFS(K853 &lt; 10, "Need to Restock", K853 &lt; 20, "Low Stock", K853 &lt; 30, "Stock OK", K853 &gt;= 30, "High Stock")</f>
        <v>Need to Restock</v>
      </c>
      <c r="Y853" s="16" t="str" cm="1">
        <f t="array" ref="Y853">_xlfn.IFS(K853 &lt;= 15, "Fast Moving", K853 &lt;= 35, "Moderate Moving", K853 &gt; 35, "Slow Moving")</f>
        <v>Fast Moving</v>
      </c>
      <c r="Z853" s="16" t="str" cm="1">
        <f t="array" ref="Z853">_xlfn.IFS(M853=5, "Highly Satisfied", M853&gt;=4, "Very Satisfied", M853&gt;=3, "Satisfied", M853&gt;=2, "Neutral", M853&lt;2, "Dissatisfied")</f>
        <v>Neutral</v>
      </c>
      <c r="AA853" s="16" t="str">
        <f t="shared" si="139"/>
        <v>High Value</v>
      </c>
      <c r="AB853" s="16" t="str" cm="1">
        <f t="array" ref="AB853">_xlfn.IFS(OR(C853="Zara", C853="Mango"), "Luxury Brand", OR(C853="Gap", C853="Forever21"), "Budget Brand", TRUE, "Mid-Market")</f>
        <v>Luxury Brand</v>
      </c>
    </row>
    <row r="854" spans="1:28" x14ac:dyDescent="0.35">
      <c r="A854" t="s">
        <v>905</v>
      </c>
      <c r="B854" t="s">
        <v>28</v>
      </c>
      <c r="C854" t="s">
        <v>30</v>
      </c>
      <c r="D854" t="s">
        <v>21</v>
      </c>
      <c r="E854" t="s">
        <v>37</v>
      </c>
      <c r="F854" t="s">
        <v>62</v>
      </c>
      <c r="G854" s="4">
        <v>128.35</v>
      </c>
      <c r="H854">
        <v>0</v>
      </c>
      <c r="I854" s="3">
        <v>128.35</v>
      </c>
      <c r="J854" s="1">
        <v>45875</v>
      </c>
      <c r="K854">
        <v>20</v>
      </c>
      <c r="L854">
        <v>2.5</v>
      </c>
      <c r="M854">
        <f t="shared" si="130"/>
        <v>2.5</v>
      </c>
      <c r="N854" t="b">
        <v>0</v>
      </c>
      <c r="O854" t="s">
        <v>2229</v>
      </c>
      <c r="P854" t="str">
        <f t="shared" si="131"/>
        <v>No Return</v>
      </c>
      <c r="Q854" s="4">
        <f t="shared" si="132"/>
        <v>2567</v>
      </c>
      <c r="R854">
        <f t="shared" si="133"/>
        <v>2025</v>
      </c>
      <c r="S854" s="4" t="str">
        <f t="shared" si="134"/>
        <v>August</v>
      </c>
      <c r="T854" s="17">
        <f t="shared" si="135"/>
        <v>0</v>
      </c>
      <c r="U854" s="17">
        <f t="shared" si="136"/>
        <v>128.35</v>
      </c>
      <c r="V854" s="16">
        <f t="shared" si="137"/>
        <v>0</v>
      </c>
      <c r="W854" s="16" t="str">
        <f t="shared" si="138"/>
        <v>S</v>
      </c>
      <c r="X854" s="16" t="str" cm="1">
        <f t="array" ref="X854">_xlfn.IFS(K854 &lt; 10, "Need to Restock", K854 &lt; 20, "Low Stock", K854 &lt; 30, "Stock OK", K854 &gt;= 30, "High Stock")</f>
        <v>Stock OK</v>
      </c>
      <c r="Y854" s="16" t="str" cm="1">
        <f t="array" ref="Y854">_xlfn.IFS(K854 &lt;= 15, "Fast Moving", K854 &lt;= 35, "Moderate Moving", K854 &gt; 35, "Slow Moving")</f>
        <v>Moderate Moving</v>
      </c>
      <c r="Z854" s="16" t="str" cm="1">
        <f t="array" ref="Z854">_xlfn.IFS(M854=5, "Highly Satisfied", M854&gt;=4, "Very Satisfied", M854&gt;=3, "Satisfied", M854&gt;=2, "Neutral", M854&lt;2, "Dissatisfied")</f>
        <v>Neutral</v>
      </c>
      <c r="AA854" s="16" t="str">
        <f t="shared" si="139"/>
        <v>High Value</v>
      </c>
      <c r="AB854" s="16" t="str" cm="1">
        <f t="array" ref="AB854">_xlfn.IFS(OR(C854="Zara", C854="Mango"), "Luxury Brand", OR(C854="Gap", C854="Forever21"), "Budget Brand", TRUE, "Mid-Market")</f>
        <v>Mid-Market</v>
      </c>
    </row>
    <row r="855" spans="1:28" x14ac:dyDescent="0.35">
      <c r="A855" t="s">
        <v>906</v>
      </c>
      <c r="B855" t="s">
        <v>40</v>
      </c>
      <c r="C855" t="s">
        <v>20</v>
      </c>
      <c r="D855" t="s">
        <v>15</v>
      </c>
      <c r="E855" t="s">
        <v>16</v>
      </c>
      <c r="F855" t="s">
        <v>38</v>
      </c>
      <c r="G855" s="4">
        <v>138.16999999999999</v>
      </c>
      <c r="H855">
        <v>3</v>
      </c>
      <c r="I855" s="3">
        <v>134.02000000000001</v>
      </c>
      <c r="J855" s="1">
        <v>45751</v>
      </c>
      <c r="K855">
        <v>34</v>
      </c>
      <c r="L855">
        <v>4.0999999999999996</v>
      </c>
      <c r="M855">
        <f t="shared" si="130"/>
        <v>4.0999999999999996</v>
      </c>
      <c r="N855" t="b">
        <v>0</v>
      </c>
      <c r="O855" t="s">
        <v>2229</v>
      </c>
      <c r="P855" t="str">
        <f t="shared" si="131"/>
        <v>No Return</v>
      </c>
      <c r="Q855" s="4">
        <f t="shared" si="132"/>
        <v>4556.8465999999989</v>
      </c>
      <c r="R855">
        <f t="shared" si="133"/>
        <v>2025</v>
      </c>
      <c r="S855" s="4" t="str">
        <f t="shared" si="134"/>
        <v>April</v>
      </c>
      <c r="T855" s="17">
        <f t="shared" si="135"/>
        <v>4.1450999999999993</v>
      </c>
      <c r="U855" s="17">
        <f t="shared" si="136"/>
        <v>134.02489999999997</v>
      </c>
      <c r="V855" s="16">
        <f t="shared" si="137"/>
        <v>0</v>
      </c>
      <c r="W855" s="16" t="str">
        <f t="shared" si="138"/>
        <v>XL</v>
      </c>
      <c r="X855" s="16" t="str" cm="1">
        <f t="array" ref="X855">_xlfn.IFS(K855 &lt; 10, "Need to Restock", K855 &lt; 20, "Low Stock", K855 &lt; 30, "Stock OK", K855 &gt;= 30, "High Stock")</f>
        <v>High Stock</v>
      </c>
      <c r="Y855" s="16" t="str" cm="1">
        <f t="array" ref="Y855">_xlfn.IFS(K855 &lt;= 15, "Fast Moving", K855 &lt;= 35, "Moderate Moving", K855 &gt; 35, "Slow Moving")</f>
        <v>Moderate Moving</v>
      </c>
      <c r="Z855" s="16" t="str" cm="1">
        <f t="array" ref="Z855">_xlfn.IFS(M855=5, "Highly Satisfied", M855&gt;=4, "Very Satisfied", M855&gt;=3, "Satisfied", M855&gt;=2, "Neutral", M855&lt;2, "Dissatisfied")</f>
        <v>Very Satisfied</v>
      </c>
      <c r="AA855" s="16" t="str">
        <f t="shared" si="139"/>
        <v>High Value</v>
      </c>
      <c r="AB855" s="16" t="str" cm="1">
        <f t="array" ref="AB855">_xlfn.IFS(OR(C855="Zara", C855="Mango"), "Luxury Brand", OR(C855="Gap", C855="Forever21"), "Budget Brand", TRUE, "Mid-Market")</f>
        <v>Mid-Market</v>
      </c>
    </row>
    <row r="856" spans="1:28" x14ac:dyDescent="0.35">
      <c r="A856" t="s">
        <v>907</v>
      </c>
      <c r="B856" t="s">
        <v>40</v>
      </c>
      <c r="C856" t="s">
        <v>20</v>
      </c>
      <c r="D856" t="s">
        <v>32</v>
      </c>
      <c r="E856" t="s">
        <v>56</v>
      </c>
      <c r="F856" t="s">
        <v>62</v>
      </c>
      <c r="G856" s="4">
        <v>52.45</v>
      </c>
      <c r="H856">
        <v>0</v>
      </c>
      <c r="I856" s="3">
        <v>52.45</v>
      </c>
      <c r="J856" s="1">
        <v>45875</v>
      </c>
      <c r="K856">
        <v>16</v>
      </c>
      <c r="L856">
        <v>1.7</v>
      </c>
      <c r="M856">
        <f t="shared" si="130"/>
        <v>1.7</v>
      </c>
      <c r="N856" t="b">
        <v>0</v>
      </c>
      <c r="O856" t="s">
        <v>2229</v>
      </c>
      <c r="P856" t="str">
        <f t="shared" si="131"/>
        <v>No Return</v>
      </c>
      <c r="Q856" s="4">
        <f t="shared" si="132"/>
        <v>839.2</v>
      </c>
      <c r="R856">
        <f t="shared" si="133"/>
        <v>2025</v>
      </c>
      <c r="S856" s="4" t="str">
        <f t="shared" si="134"/>
        <v>August</v>
      </c>
      <c r="T856" s="17">
        <f t="shared" si="135"/>
        <v>0</v>
      </c>
      <c r="U856" s="17">
        <f t="shared" si="136"/>
        <v>52.45</v>
      </c>
      <c r="V856" s="16">
        <f t="shared" si="137"/>
        <v>0</v>
      </c>
      <c r="W856" s="16" t="str">
        <f t="shared" si="138"/>
        <v>M</v>
      </c>
      <c r="X856" s="16" t="str" cm="1">
        <f t="array" ref="X856">_xlfn.IFS(K856 &lt; 10, "Need to Restock", K856 &lt; 20, "Low Stock", K856 &lt; 30, "Stock OK", K856 &gt;= 30, "High Stock")</f>
        <v>Low Stock</v>
      </c>
      <c r="Y856" s="16" t="str" cm="1">
        <f t="array" ref="Y856">_xlfn.IFS(K856 &lt;= 15, "Fast Moving", K856 &lt;= 35, "Moderate Moving", K856 &gt; 35, "Slow Moving")</f>
        <v>Moderate Moving</v>
      </c>
      <c r="Z856" s="16" t="str" cm="1">
        <f t="array" ref="Z856">_xlfn.IFS(M856=5, "Highly Satisfied", M856&gt;=4, "Very Satisfied", M856&gt;=3, "Satisfied", M856&gt;=2, "Neutral", M856&lt;2, "Dissatisfied")</f>
        <v>Dissatisfied</v>
      </c>
      <c r="AA856" s="16" t="str">
        <f t="shared" si="139"/>
        <v>Cheap Value</v>
      </c>
      <c r="AB856" s="16" t="str" cm="1">
        <f t="array" ref="AB856">_xlfn.IFS(OR(C856="Zara", C856="Mango"), "Luxury Brand", OR(C856="Gap", C856="Forever21"), "Budget Brand", TRUE, "Mid-Market")</f>
        <v>Mid-Market</v>
      </c>
    </row>
    <row r="857" spans="1:28" x14ac:dyDescent="0.35">
      <c r="A857" t="s">
        <v>908</v>
      </c>
      <c r="B857" t="s">
        <v>28</v>
      </c>
      <c r="C857" t="s">
        <v>46</v>
      </c>
      <c r="D857" t="s">
        <v>21</v>
      </c>
      <c r="E857" t="s">
        <v>53</v>
      </c>
      <c r="F857" t="s">
        <v>33</v>
      </c>
      <c r="G857" s="4">
        <v>171.53</v>
      </c>
      <c r="H857">
        <v>0</v>
      </c>
      <c r="I857" s="3">
        <v>171.53</v>
      </c>
      <c r="J857" s="1">
        <v>45875</v>
      </c>
      <c r="K857">
        <v>12</v>
      </c>
      <c r="L857">
        <v>4.8</v>
      </c>
      <c r="M857">
        <f t="shared" si="130"/>
        <v>4.8</v>
      </c>
      <c r="N857" t="b">
        <v>0</v>
      </c>
      <c r="O857" t="s">
        <v>2229</v>
      </c>
      <c r="P857" t="str">
        <f t="shared" si="131"/>
        <v>No Return</v>
      </c>
      <c r="Q857" s="4">
        <f t="shared" si="132"/>
        <v>2058.36</v>
      </c>
      <c r="R857">
        <f t="shared" si="133"/>
        <v>2025</v>
      </c>
      <c r="S857" s="4" t="str">
        <f t="shared" si="134"/>
        <v>August</v>
      </c>
      <c r="T857" s="17">
        <f t="shared" si="135"/>
        <v>0</v>
      </c>
      <c r="U857" s="17">
        <f t="shared" si="136"/>
        <v>171.53</v>
      </c>
      <c r="V857" s="16">
        <f t="shared" si="137"/>
        <v>0</v>
      </c>
      <c r="W857" s="16" t="str">
        <f t="shared" si="138"/>
        <v>XS</v>
      </c>
      <c r="X857" s="16" t="str" cm="1">
        <f t="array" ref="X857">_xlfn.IFS(K857 &lt; 10, "Need to Restock", K857 &lt; 20, "Low Stock", K857 &lt; 30, "Stock OK", K857 &gt;= 30, "High Stock")</f>
        <v>Low Stock</v>
      </c>
      <c r="Y857" s="16" t="str" cm="1">
        <f t="array" ref="Y857">_xlfn.IFS(K857 &lt;= 15, "Fast Moving", K857 &lt;= 35, "Moderate Moving", K857 &gt; 35, "Slow Moving")</f>
        <v>Fast Moving</v>
      </c>
      <c r="Z857" s="16" t="str" cm="1">
        <f t="array" ref="Z857">_xlfn.IFS(M857=5, "Highly Satisfied", M857&gt;=4, "Very Satisfied", M857&gt;=3, "Satisfied", M857&gt;=2, "Neutral", M857&lt;2, "Dissatisfied")</f>
        <v>Very Satisfied</v>
      </c>
      <c r="AA857" s="16" t="str">
        <f t="shared" si="139"/>
        <v>High Value</v>
      </c>
      <c r="AB857" s="16" t="str" cm="1">
        <f t="array" ref="AB857">_xlfn.IFS(OR(C857="Zara", C857="Mango"), "Luxury Brand", OR(C857="Gap", C857="Forever21"), "Budget Brand", TRUE, "Mid-Market")</f>
        <v>Mid-Market</v>
      </c>
    </row>
    <row r="858" spans="1:28" x14ac:dyDescent="0.35">
      <c r="A858" t="s">
        <v>909</v>
      </c>
      <c r="B858" t="s">
        <v>19</v>
      </c>
      <c r="C858" t="s">
        <v>41</v>
      </c>
      <c r="D858" t="s">
        <v>32</v>
      </c>
      <c r="E858" t="s">
        <v>47</v>
      </c>
      <c r="F858" t="s">
        <v>68</v>
      </c>
      <c r="G858" s="4">
        <v>81.23</v>
      </c>
      <c r="H858">
        <v>1.2</v>
      </c>
      <c r="I858" s="3">
        <v>80.260000000000005</v>
      </c>
      <c r="J858" s="1">
        <v>45875</v>
      </c>
      <c r="K858">
        <v>10</v>
      </c>
      <c r="L858">
        <v>4.9000000000000004</v>
      </c>
      <c r="M858">
        <f t="shared" si="130"/>
        <v>4.9000000000000004</v>
      </c>
      <c r="N858" t="b">
        <v>0</v>
      </c>
      <c r="O858" t="s">
        <v>2229</v>
      </c>
      <c r="P858" t="str">
        <f t="shared" si="131"/>
        <v>No Return</v>
      </c>
      <c r="Q858" s="4">
        <f t="shared" si="132"/>
        <v>802.55240000000003</v>
      </c>
      <c r="R858">
        <f t="shared" si="133"/>
        <v>2025</v>
      </c>
      <c r="S858" s="4" t="str">
        <f t="shared" si="134"/>
        <v>August</v>
      </c>
      <c r="T858" s="17">
        <f t="shared" si="135"/>
        <v>0.97476000000000007</v>
      </c>
      <c r="U858" s="17">
        <f t="shared" si="136"/>
        <v>80.255240000000001</v>
      </c>
      <c r="V858" s="16">
        <f t="shared" si="137"/>
        <v>0</v>
      </c>
      <c r="W858" s="16" t="str">
        <f t="shared" si="138"/>
        <v>XXL</v>
      </c>
      <c r="X858" s="16" t="str" cm="1">
        <f t="array" ref="X858">_xlfn.IFS(K858 &lt; 10, "Need to Restock", K858 &lt; 20, "Low Stock", K858 &lt; 30, "Stock OK", K858 &gt;= 30, "High Stock")</f>
        <v>Low Stock</v>
      </c>
      <c r="Y858" s="16" t="str" cm="1">
        <f t="array" ref="Y858">_xlfn.IFS(K858 &lt;= 15, "Fast Moving", K858 &lt;= 35, "Moderate Moving", K858 &gt; 35, "Slow Moving")</f>
        <v>Fast Moving</v>
      </c>
      <c r="Z858" s="16" t="str" cm="1">
        <f t="array" ref="Z858">_xlfn.IFS(M858=5, "Highly Satisfied", M858&gt;=4, "Very Satisfied", M858&gt;=3, "Satisfied", M858&gt;=2, "Neutral", M858&lt;2, "Dissatisfied")</f>
        <v>Very Satisfied</v>
      </c>
      <c r="AA858" s="16" t="str">
        <f t="shared" si="139"/>
        <v>High Value</v>
      </c>
      <c r="AB858" s="16" t="str" cm="1">
        <f t="array" ref="AB858">_xlfn.IFS(OR(C858="Zara", C858="Mango"), "Luxury Brand", OR(C858="Gap", C858="Forever21"), "Budget Brand", TRUE, "Mid-Market")</f>
        <v>Luxury Brand</v>
      </c>
    </row>
    <row r="859" spans="1:28" x14ac:dyDescent="0.35">
      <c r="A859" t="s">
        <v>910</v>
      </c>
      <c r="B859" t="s">
        <v>25</v>
      </c>
      <c r="C859" t="s">
        <v>30</v>
      </c>
      <c r="D859" t="s">
        <v>15</v>
      </c>
      <c r="E859" t="s">
        <v>2229</v>
      </c>
      <c r="F859" t="s">
        <v>42</v>
      </c>
      <c r="G859" s="4">
        <v>31.37</v>
      </c>
      <c r="H859">
        <v>44.1</v>
      </c>
      <c r="I859" s="3">
        <v>17.54</v>
      </c>
      <c r="J859" s="1">
        <v>45548</v>
      </c>
      <c r="K859">
        <v>11</v>
      </c>
      <c r="L859">
        <v>3.4</v>
      </c>
      <c r="M859">
        <f t="shared" si="130"/>
        <v>3.4</v>
      </c>
      <c r="N859" t="b">
        <v>0</v>
      </c>
      <c r="O859" t="s">
        <v>2229</v>
      </c>
      <c r="P859" t="str">
        <f t="shared" si="131"/>
        <v>No Return</v>
      </c>
      <c r="Q859" s="4">
        <f t="shared" si="132"/>
        <v>192.89412999999996</v>
      </c>
      <c r="R859">
        <f t="shared" si="133"/>
        <v>2024</v>
      </c>
      <c r="S859" s="4" t="str">
        <f t="shared" si="134"/>
        <v>September</v>
      </c>
      <c r="T859" s="17">
        <f t="shared" si="135"/>
        <v>13.83417</v>
      </c>
      <c r="U859" s="17">
        <f t="shared" si="136"/>
        <v>17.535829999999997</v>
      </c>
      <c r="V859" s="16">
        <f t="shared" si="137"/>
        <v>0</v>
      </c>
      <c r="W859" s="16" t="str">
        <f t="shared" si="138"/>
        <v>No Size</v>
      </c>
      <c r="X859" s="16" t="str" cm="1">
        <f t="array" ref="X859">_xlfn.IFS(K859 &lt; 10, "Need to Restock", K859 &lt; 20, "Low Stock", K859 &lt; 30, "Stock OK", K859 &gt;= 30, "High Stock")</f>
        <v>Low Stock</v>
      </c>
      <c r="Y859" s="16" t="str" cm="1">
        <f t="array" ref="Y859">_xlfn.IFS(K859 &lt;= 15, "Fast Moving", K859 &lt;= 35, "Moderate Moving", K859 &gt; 35, "Slow Moving")</f>
        <v>Fast Moving</v>
      </c>
      <c r="Z859" s="16" t="str" cm="1">
        <f t="array" ref="Z859">_xlfn.IFS(M859=5, "Highly Satisfied", M859&gt;=4, "Very Satisfied", M859&gt;=3, "Satisfied", M859&gt;=2, "Neutral", M859&lt;2, "Dissatisfied")</f>
        <v>Satisfied</v>
      </c>
      <c r="AA859" s="16" t="str">
        <f t="shared" si="139"/>
        <v>Cheap Value</v>
      </c>
      <c r="AB859" s="16" t="str" cm="1">
        <f t="array" ref="AB859">_xlfn.IFS(OR(C859="Zara", C859="Mango"), "Luxury Brand", OR(C859="Gap", C859="Forever21"), "Budget Brand", TRUE, "Mid-Market")</f>
        <v>Mid-Market</v>
      </c>
    </row>
    <row r="860" spans="1:28" x14ac:dyDescent="0.35">
      <c r="A860" t="s">
        <v>911</v>
      </c>
      <c r="B860" t="s">
        <v>36</v>
      </c>
      <c r="C860" t="s">
        <v>59</v>
      </c>
      <c r="D860" t="s">
        <v>15</v>
      </c>
      <c r="E860" t="s">
        <v>37</v>
      </c>
      <c r="F860" t="s">
        <v>17</v>
      </c>
      <c r="G860" s="4">
        <v>93.89</v>
      </c>
      <c r="H860">
        <v>0</v>
      </c>
      <c r="I860" s="3">
        <v>93.89</v>
      </c>
      <c r="J860" s="1">
        <v>45691</v>
      </c>
      <c r="K860">
        <v>3</v>
      </c>
      <c r="L860">
        <v>1.8</v>
      </c>
      <c r="M860">
        <f t="shared" si="130"/>
        <v>1.8</v>
      </c>
      <c r="N860" t="b">
        <v>0</v>
      </c>
      <c r="O860" t="s">
        <v>2229</v>
      </c>
      <c r="P860" t="str">
        <f t="shared" si="131"/>
        <v>No Return</v>
      </c>
      <c r="Q860" s="4">
        <f t="shared" si="132"/>
        <v>281.67</v>
      </c>
      <c r="R860">
        <f t="shared" si="133"/>
        <v>2025</v>
      </c>
      <c r="S860" s="4" t="str">
        <f t="shared" si="134"/>
        <v>February</v>
      </c>
      <c r="T860" s="17">
        <f t="shared" si="135"/>
        <v>0</v>
      </c>
      <c r="U860" s="17">
        <f t="shared" si="136"/>
        <v>93.89</v>
      </c>
      <c r="V860" s="16">
        <f t="shared" si="137"/>
        <v>0</v>
      </c>
      <c r="W860" s="16" t="str">
        <f t="shared" si="138"/>
        <v>S</v>
      </c>
      <c r="X860" s="16" t="str" cm="1">
        <f t="array" ref="X860">_xlfn.IFS(K860 &lt; 10, "Need to Restock", K860 &lt; 20, "Low Stock", K860 &lt; 30, "Stock OK", K860 &gt;= 30, "High Stock")</f>
        <v>Need to Restock</v>
      </c>
      <c r="Y860" s="16" t="str" cm="1">
        <f t="array" ref="Y860">_xlfn.IFS(K860 &lt;= 15, "Fast Moving", K860 &lt;= 35, "Moderate Moving", K860 &gt; 35, "Slow Moving")</f>
        <v>Fast Moving</v>
      </c>
      <c r="Z860" s="16" t="str" cm="1">
        <f t="array" ref="Z860">_xlfn.IFS(M860=5, "Highly Satisfied", M860&gt;=4, "Very Satisfied", M860&gt;=3, "Satisfied", M860&gt;=2, "Neutral", M860&lt;2, "Dissatisfied")</f>
        <v>Dissatisfied</v>
      </c>
      <c r="AA860" s="16" t="str">
        <f t="shared" si="139"/>
        <v>High Value</v>
      </c>
      <c r="AB860" s="16" t="str" cm="1">
        <f t="array" ref="AB860">_xlfn.IFS(OR(C860="Zara", C860="Mango"), "Luxury Brand", OR(C860="Gap", C860="Forever21"), "Budget Brand", TRUE, "Mid-Market")</f>
        <v>Budget Brand</v>
      </c>
    </row>
    <row r="861" spans="1:28" x14ac:dyDescent="0.35">
      <c r="A861" t="s">
        <v>912</v>
      </c>
      <c r="B861" t="s">
        <v>36</v>
      </c>
      <c r="C861" t="s">
        <v>20</v>
      </c>
      <c r="D861" t="s">
        <v>15</v>
      </c>
      <c r="E861" t="s">
        <v>16</v>
      </c>
      <c r="F861" t="s">
        <v>38</v>
      </c>
      <c r="G861" s="4">
        <v>54.84</v>
      </c>
      <c r="H861">
        <v>0</v>
      </c>
      <c r="I861" s="3">
        <v>54.84</v>
      </c>
      <c r="J861" s="1">
        <v>45557</v>
      </c>
      <c r="K861">
        <v>12</v>
      </c>
      <c r="L861">
        <v>3.2</v>
      </c>
      <c r="M861">
        <f t="shared" si="130"/>
        <v>3.2</v>
      </c>
      <c r="N861" t="b">
        <v>0</v>
      </c>
      <c r="O861" t="s">
        <v>2229</v>
      </c>
      <c r="P861" t="str">
        <f t="shared" si="131"/>
        <v>No Return</v>
      </c>
      <c r="Q861" s="4">
        <f t="shared" si="132"/>
        <v>658.08</v>
      </c>
      <c r="R861">
        <f t="shared" si="133"/>
        <v>2024</v>
      </c>
      <c r="S861" s="4" t="str">
        <f t="shared" si="134"/>
        <v>September</v>
      </c>
      <c r="T861" s="17">
        <f t="shared" si="135"/>
        <v>0</v>
      </c>
      <c r="U861" s="17">
        <f t="shared" si="136"/>
        <v>54.84</v>
      </c>
      <c r="V861" s="16">
        <f t="shared" si="137"/>
        <v>0</v>
      </c>
      <c r="W861" s="16" t="str">
        <f t="shared" si="138"/>
        <v>XL</v>
      </c>
      <c r="X861" s="16" t="str" cm="1">
        <f t="array" ref="X861">_xlfn.IFS(K861 &lt; 10, "Need to Restock", K861 &lt; 20, "Low Stock", K861 &lt; 30, "Stock OK", K861 &gt;= 30, "High Stock")</f>
        <v>Low Stock</v>
      </c>
      <c r="Y861" s="16" t="str" cm="1">
        <f t="array" ref="Y861">_xlfn.IFS(K861 &lt;= 15, "Fast Moving", K861 &lt;= 35, "Moderate Moving", K861 &gt; 35, "Slow Moving")</f>
        <v>Fast Moving</v>
      </c>
      <c r="Z861" s="16" t="str" cm="1">
        <f t="array" ref="Z861">_xlfn.IFS(M861=5, "Highly Satisfied", M861&gt;=4, "Very Satisfied", M861&gt;=3, "Satisfied", M861&gt;=2, "Neutral", M861&lt;2, "Dissatisfied")</f>
        <v>Satisfied</v>
      </c>
      <c r="AA861" s="16" t="str">
        <f t="shared" si="139"/>
        <v>Cheap Value</v>
      </c>
      <c r="AB861" s="16" t="str" cm="1">
        <f t="array" ref="AB861">_xlfn.IFS(OR(C861="Zara", C861="Mango"), "Luxury Brand", OR(C861="Gap", C861="Forever21"), "Budget Brand", TRUE, "Mid-Market")</f>
        <v>Mid-Market</v>
      </c>
    </row>
    <row r="862" spans="1:28" x14ac:dyDescent="0.35">
      <c r="A862" t="s">
        <v>913</v>
      </c>
      <c r="B862" t="s">
        <v>40</v>
      </c>
      <c r="C862" t="s">
        <v>14</v>
      </c>
      <c r="D862" t="s">
        <v>21</v>
      </c>
      <c r="E862" t="s">
        <v>22</v>
      </c>
      <c r="F862" t="s">
        <v>17</v>
      </c>
      <c r="G862" s="4">
        <v>140.34</v>
      </c>
      <c r="H862">
        <v>0</v>
      </c>
      <c r="I862" s="3">
        <v>140.34</v>
      </c>
      <c r="J862" s="1">
        <v>45875</v>
      </c>
      <c r="K862">
        <v>23</v>
      </c>
      <c r="L862">
        <v>2.8</v>
      </c>
      <c r="M862">
        <f t="shared" si="130"/>
        <v>2.8</v>
      </c>
      <c r="N862" t="b">
        <v>1</v>
      </c>
      <c r="O862" t="s">
        <v>113</v>
      </c>
      <c r="P862" t="str">
        <f t="shared" si="131"/>
        <v>Changed Mind</v>
      </c>
      <c r="Q862" s="4">
        <f t="shared" si="132"/>
        <v>3227.82</v>
      </c>
      <c r="R862">
        <f t="shared" si="133"/>
        <v>2025</v>
      </c>
      <c r="S862" s="4" t="str">
        <f t="shared" si="134"/>
        <v>August</v>
      </c>
      <c r="T862" s="17">
        <f t="shared" si="135"/>
        <v>0</v>
      </c>
      <c r="U862" s="17">
        <f t="shared" si="136"/>
        <v>140.34</v>
      </c>
      <c r="V862" s="16">
        <f t="shared" si="137"/>
        <v>1</v>
      </c>
      <c r="W862" s="16" t="str">
        <f t="shared" si="138"/>
        <v>L</v>
      </c>
      <c r="X862" s="16" t="str" cm="1">
        <f t="array" ref="X862">_xlfn.IFS(K862 &lt; 10, "Need to Restock", K862 &lt; 20, "Low Stock", K862 &lt; 30, "Stock OK", K862 &gt;= 30, "High Stock")</f>
        <v>Stock OK</v>
      </c>
      <c r="Y862" s="16" t="str" cm="1">
        <f t="array" ref="Y862">_xlfn.IFS(K862 &lt;= 15, "Fast Moving", K862 &lt;= 35, "Moderate Moving", K862 &gt; 35, "Slow Moving")</f>
        <v>Moderate Moving</v>
      </c>
      <c r="Z862" s="16" t="str" cm="1">
        <f t="array" ref="Z862">_xlfn.IFS(M862=5, "Highly Satisfied", M862&gt;=4, "Very Satisfied", M862&gt;=3, "Satisfied", M862&gt;=2, "Neutral", M862&lt;2, "Dissatisfied")</f>
        <v>Neutral</v>
      </c>
      <c r="AA862" s="16" t="str">
        <f t="shared" si="139"/>
        <v>High Value</v>
      </c>
      <c r="AB862" s="16" t="str" cm="1">
        <f t="array" ref="AB862">_xlfn.IFS(OR(C862="Zara", C862="Mango"), "Luxury Brand", OR(C862="Gap", C862="Forever21"), "Budget Brand", TRUE, "Mid-Market")</f>
        <v>Luxury Brand</v>
      </c>
    </row>
    <row r="863" spans="1:28" x14ac:dyDescent="0.35">
      <c r="A863" t="s">
        <v>914</v>
      </c>
      <c r="B863" t="s">
        <v>19</v>
      </c>
      <c r="C863" t="s">
        <v>30</v>
      </c>
      <c r="D863" t="s">
        <v>32</v>
      </c>
      <c r="E863" t="s">
        <v>56</v>
      </c>
      <c r="F863" t="s">
        <v>17</v>
      </c>
      <c r="G863" s="4">
        <v>51.88</v>
      </c>
      <c r="H863">
        <v>16.8</v>
      </c>
      <c r="I863" s="3">
        <v>43.16</v>
      </c>
      <c r="J863" s="1">
        <v>45875</v>
      </c>
      <c r="K863">
        <v>30</v>
      </c>
      <c r="L863">
        <v>1.5</v>
      </c>
      <c r="M863">
        <f t="shared" si="130"/>
        <v>1.5</v>
      </c>
      <c r="N863" t="b">
        <v>0</v>
      </c>
      <c r="O863" t="s">
        <v>2229</v>
      </c>
      <c r="P863" t="str">
        <f t="shared" si="131"/>
        <v>No Return</v>
      </c>
      <c r="Q863" s="4">
        <f t="shared" si="132"/>
        <v>1294.9248</v>
      </c>
      <c r="R863">
        <f t="shared" si="133"/>
        <v>2025</v>
      </c>
      <c r="S863" s="4" t="str">
        <f t="shared" si="134"/>
        <v>August</v>
      </c>
      <c r="T863" s="17">
        <f t="shared" si="135"/>
        <v>8.7158400000000018</v>
      </c>
      <c r="U863" s="17">
        <f t="shared" si="136"/>
        <v>43.164160000000003</v>
      </c>
      <c r="V863" s="16">
        <f t="shared" si="137"/>
        <v>0</v>
      </c>
      <c r="W863" s="16" t="str">
        <f t="shared" si="138"/>
        <v>M</v>
      </c>
      <c r="X863" s="16" t="str" cm="1">
        <f t="array" ref="X863">_xlfn.IFS(K863 &lt; 10, "Need to Restock", K863 &lt; 20, "Low Stock", K863 &lt; 30, "Stock OK", K863 &gt;= 30, "High Stock")</f>
        <v>High Stock</v>
      </c>
      <c r="Y863" s="16" t="str" cm="1">
        <f t="array" ref="Y863">_xlfn.IFS(K863 &lt;= 15, "Fast Moving", K863 &lt;= 35, "Moderate Moving", K863 &gt; 35, "Slow Moving")</f>
        <v>Moderate Moving</v>
      </c>
      <c r="Z863" s="16" t="str" cm="1">
        <f t="array" ref="Z863">_xlfn.IFS(M863=5, "Highly Satisfied", M863&gt;=4, "Very Satisfied", M863&gt;=3, "Satisfied", M863&gt;=2, "Neutral", M863&lt;2, "Dissatisfied")</f>
        <v>Dissatisfied</v>
      </c>
      <c r="AA863" s="16" t="str">
        <f t="shared" si="139"/>
        <v>Cheap Value</v>
      </c>
      <c r="AB863" s="16" t="str" cm="1">
        <f t="array" ref="AB863">_xlfn.IFS(OR(C863="Zara", C863="Mango"), "Luxury Brand", OR(C863="Gap", C863="Forever21"), "Budget Brand", TRUE, "Mid-Market")</f>
        <v>Mid-Market</v>
      </c>
    </row>
    <row r="864" spans="1:28" x14ac:dyDescent="0.35">
      <c r="A864" t="s">
        <v>915</v>
      </c>
      <c r="B864" t="s">
        <v>40</v>
      </c>
      <c r="C864" t="s">
        <v>41</v>
      </c>
      <c r="D864" t="s">
        <v>15</v>
      </c>
      <c r="E864" t="s">
        <v>37</v>
      </c>
      <c r="F864" t="s">
        <v>64</v>
      </c>
      <c r="G864" s="4">
        <v>136.19999999999999</v>
      </c>
      <c r="H864">
        <v>44.3</v>
      </c>
      <c r="I864" s="3">
        <v>75.86</v>
      </c>
      <c r="J864" s="1">
        <v>45617</v>
      </c>
      <c r="K864">
        <v>49</v>
      </c>
      <c r="L864" t="s">
        <v>2229</v>
      </c>
      <c r="M864">
        <f t="shared" si="130"/>
        <v>3</v>
      </c>
      <c r="N864" t="b">
        <v>0</v>
      </c>
      <c r="O864" t="s">
        <v>2229</v>
      </c>
      <c r="P864" t="str">
        <f t="shared" si="131"/>
        <v>No Return</v>
      </c>
      <c r="Q864" s="4">
        <f t="shared" si="132"/>
        <v>3717.3065999999999</v>
      </c>
      <c r="R864">
        <f t="shared" si="133"/>
        <v>2024</v>
      </c>
      <c r="S864" s="4" t="str">
        <f t="shared" si="134"/>
        <v>November</v>
      </c>
      <c r="T864" s="17">
        <f t="shared" si="135"/>
        <v>60.33659999999999</v>
      </c>
      <c r="U864" s="17">
        <f t="shared" si="136"/>
        <v>75.863399999999999</v>
      </c>
      <c r="V864" s="16">
        <f t="shared" si="137"/>
        <v>0</v>
      </c>
      <c r="W864" s="16" t="str">
        <f t="shared" si="138"/>
        <v>S</v>
      </c>
      <c r="X864" s="16" t="str" cm="1">
        <f t="array" ref="X864">_xlfn.IFS(K864 &lt; 10, "Need to Restock", K864 &lt; 20, "Low Stock", K864 &lt; 30, "Stock OK", K864 &gt;= 30, "High Stock")</f>
        <v>High Stock</v>
      </c>
      <c r="Y864" s="16" t="str" cm="1">
        <f t="array" ref="Y864">_xlfn.IFS(K864 &lt;= 15, "Fast Moving", K864 &lt;= 35, "Moderate Moving", K864 &gt; 35, "Slow Moving")</f>
        <v>Slow Moving</v>
      </c>
      <c r="Z864" s="16" t="str" cm="1">
        <f t="array" ref="Z864">_xlfn.IFS(M864=5, "Highly Satisfied", M864&gt;=4, "Very Satisfied", M864&gt;=3, "Satisfied", M864&gt;=2, "Neutral", M864&lt;2, "Dissatisfied")</f>
        <v>Satisfied</v>
      </c>
      <c r="AA864" s="16" t="str">
        <f t="shared" si="139"/>
        <v>High Value</v>
      </c>
      <c r="AB864" s="16" t="str" cm="1">
        <f t="array" ref="AB864">_xlfn.IFS(OR(C864="Zara", C864="Mango"), "Luxury Brand", OR(C864="Gap", C864="Forever21"), "Budget Brand", TRUE, "Mid-Market")</f>
        <v>Luxury Brand</v>
      </c>
    </row>
    <row r="865" spans="1:28" x14ac:dyDescent="0.35">
      <c r="A865" t="s">
        <v>916</v>
      </c>
      <c r="B865" t="s">
        <v>25</v>
      </c>
      <c r="C865" t="s">
        <v>46</v>
      </c>
      <c r="D865" t="s">
        <v>60</v>
      </c>
      <c r="E865" t="s">
        <v>2229</v>
      </c>
      <c r="F865" t="s">
        <v>68</v>
      </c>
      <c r="G865" s="4">
        <v>71.19</v>
      </c>
      <c r="H865">
        <v>0</v>
      </c>
      <c r="I865" s="3">
        <v>71.19</v>
      </c>
      <c r="J865" s="1">
        <v>45875</v>
      </c>
      <c r="K865">
        <v>14</v>
      </c>
      <c r="L865">
        <v>2.8</v>
      </c>
      <c r="M865">
        <f t="shared" si="130"/>
        <v>2.8</v>
      </c>
      <c r="N865" t="b">
        <v>0</v>
      </c>
      <c r="O865" t="s">
        <v>2229</v>
      </c>
      <c r="P865" t="str">
        <f t="shared" si="131"/>
        <v>No Return</v>
      </c>
      <c r="Q865" s="4">
        <f t="shared" si="132"/>
        <v>996.66</v>
      </c>
      <c r="R865">
        <f t="shared" si="133"/>
        <v>2025</v>
      </c>
      <c r="S865" s="4" t="str">
        <f t="shared" si="134"/>
        <v>August</v>
      </c>
      <c r="T865" s="17">
        <f t="shared" si="135"/>
        <v>0</v>
      </c>
      <c r="U865" s="17">
        <f t="shared" si="136"/>
        <v>71.19</v>
      </c>
      <c r="V865" s="16">
        <f t="shared" si="137"/>
        <v>0</v>
      </c>
      <c r="W865" s="16" t="str">
        <f t="shared" si="138"/>
        <v>No Size</v>
      </c>
      <c r="X865" s="16" t="str" cm="1">
        <f t="array" ref="X865">_xlfn.IFS(K865 &lt; 10, "Need to Restock", K865 &lt; 20, "Low Stock", K865 &lt; 30, "Stock OK", K865 &gt;= 30, "High Stock")</f>
        <v>Low Stock</v>
      </c>
      <c r="Y865" s="16" t="str" cm="1">
        <f t="array" ref="Y865">_xlfn.IFS(K865 &lt;= 15, "Fast Moving", K865 &lt;= 35, "Moderate Moving", K865 &gt; 35, "Slow Moving")</f>
        <v>Fast Moving</v>
      </c>
      <c r="Z865" s="16" t="str" cm="1">
        <f t="array" ref="Z865">_xlfn.IFS(M865=5, "Highly Satisfied", M865&gt;=4, "Very Satisfied", M865&gt;=3, "Satisfied", M865&gt;=2, "Neutral", M865&lt;2, "Dissatisfied")</f>
        <v>Neutral</v>
      </c>
      <c r="AA865" s="16" t="str">
        <f t="shared" si="139"/>
        <v>Cheap Value</v>
      </c>
      <c r="AB865" s="16" t="str" cm="1">
        <f t="array" ref="AB865">_xlfn.IFS(OR(C865="Zara", C865="Mango"), "Luxury Brand", OR(C865="Gap", C865="Forever21"), "Budget Brand", TRUE, "Mid-Market")</f>
        <v>Mid-Market</v>
      </c>
    </row>
    <row r="866" spans="1:28" x14ac:dyDescent="0.35">
      <c r="A866" t="s">
        <v>917</v>
      </c>
      <c r="B866" t="s">
        <v>13</v>
      </c>
      <c r="C866" t="s">
        <v>73</v>
      </c>
      <c r="D866" t="s">
        <v>15</v>
      </c>
      <c r="E866" t="s">
        <v>37</v>
      </c>
      <c r="F866" t="s">
        <v>62</v>
      </c>
      <c r="G866" s="4">
        <v>241.37</v>
      </c>
      <c r="H866">
        <v>44.9</v>
      </c>
      <c r="I866" s="3">
        <v>132.99</v>
      </c>
      <c r="J866" s="1">
        <v>45792</v>
      </c>
      <c r="K866">
        <v>23</v>
      </c>
      <c r="L866">
        <v>2.1</v>
      </c>
      <c r="M866">
        <f t="shared" si="130"/>
        <v>2.1</v>
      </c>
      <c r="N866" t="b">
        <v>0</v>
      </c>
      <c r="O866" t="s">
        <v>2229</v>
      </c>
      <c r="P866" t="str">
        <f t="shared" si="131"/>
        <v>No Return</v>
      </c>
      <c r="Q866" s="4">
        <f t="shared" si="132"/>
        <v>3058.8820099999998</v>
      </c>
      <c r="R866">
        <f t="shared" si="133"/>
        <v>2025</v>
      </c>
      <c r="S866" s="4" t="str">
        <f t="shared" si="134"/>
        <v>May</v>
      </c>
      <c r="T866" s="17">
        <f t="shared" si="135"/>
        <v>108.37513</v>
      </c>
      <c r="U866" s="17">
        <f t="shared" si="136"/>
        <v>132.99486999999999</v>
      </c>
      <c r="V866" s="16">
        <f t="shared" si="137"/>
        <v>0</v>
      </c>
      <c r="W866" s="16" t="str">
        <f t="shared" si="138"/>
        <v>S</v>
      </c>
      <c r="X866" s="16" t="str" cm="1">
        <f t="array" ref="X866">_xlfn.IFS(K866 &lt; 10, "Need to Restock", K866 &lt; 20, "Low Stock", K866 &lt; 30, "Stock OK", K866 &gt;= 30, "High Stock")</f>
        <v>Stock OK</v>
      </c>
      <c r="Y866" s="16" t="str" cm="1">
        <f t="array" ref="Y866">_xlfn.IFS(K866 &lt;= 15, "Fast Moving", K866 &lt;= 35, "Moderate Moving", K866 &gt; 35, "Slow Moving")</f>
        <v>Moderate Moving</v>
      </c>
      <c r="Z866" s="16" t="str" cm="1">
        <f t="array" ref="Z866">_xlfn.IFS(M866=5, "Highly Satisfied", M866&gt;=4, "Very Satisfied", M866&gt;=3, "Satisfied", M866&gt;=2, "Neutral", M866&lt;2, "Dissatisfied")</f>
        <v>Neutral</v>
      </c>
      <c r="AA866" s="16" t="str">
        <f t="shared" si="139"/>
        <v>High Value</v>
      </c>
      <c r="AB866" s="16" t="str" cm="1">
        <f t="array" ref="AB866">_xlfn.IFS(OR(C866="Zara", C866="Mango"), "Luxury Brand", OR(C866="Gap", C866="Forever21"), "Budget Brand", TRUE, "Mid-Market")</f>
        <v>Budget Brand</v>
      </c>
    </row>
    <row r="867" spans="1:28" x14ac:dyDescent="0.35">
      <c r="A867" t="s">
        <v>918</v>
      </c>
      <c r="B867" t="s">
        <v>13</v>
      </c>
      <c r="C867" t="s">
        <v>59</v>
      </c>
      <c r="D867" t="s">
        <v>32</v>
      </c>
      <c r="E867" t="s">
        <v>47</v>
      </c>
      <c r="F867" t="s">
        <v>42</v>
      </c>
      <c r="G867" s="4">
        <v>198.26</v>
      </c>
      <c r="H867">
        <v>51.3</v>
      </c>
      <c r="I867" s="3">
        <v>96.55</v>
      </c>
      <c r="J867" s="1">
        <v>45875</v>
      </c>
      <c r="K867">
        <v>38</v>
      </c>
      <c r="L867" t="s">
        <v>2229</v>
      </c>
      <c r="M867">
        <f t="shared" si="130"/>
        <v>3</v>
      </c>
      <c r="N867" t="b">
        <v>0</v>
      </c>
      <c r="O867" t="s">
        <v>2229</v>
      </c>
      <c r="P867" t="str">
        <f t="shared" si="131"/>
        <v>No Return</v>
      </c>
      <c r="Q867" s="4">
        <f t="shared" si="132"/>
        <v>3668.9995599999997</v>
      </c>
      <c r="R867">
        <f t="shared" si="133"/>
        <v>2025</v>
      </c>
      <c r="S867" s="4" t="str">
        <f t="shared" si="134"/>
        <v>August</v>
      </c>
      <c r="T867" s="17">
        <f t="shared" si="135"/>
        <v>101.70738</v>
      </c>
      <c r="U867" s="17">
        <f t="shared" si="136"/>
        <v>96.55261999999999</v>
      </c>
      <c r="V867" s="16">
        <f t="shared" si="137"/>
        <v>0</v>
      </c>
      <c r="W867" s="16" t="str">
        <f t="shared" si="138"/>
        <v>XXL</v>
      </c>
      <c r="X867" s="16" t="str" cm="1">
        <f t="array" ref="X867">_xlfn.IFS(K867 &lt; 10, "Need to Restock", K867 &lt; 20, "Low Stock", K867 &lt; 30, "Stock OK", K867 &gt;= 30, "High Stock")</f>
        <v>High Stock</v>
      </c>
      <c r="Y867" s="16" t="str" cm="1">
        <f t="array" ref="Y867">_xlfn.IFS(K867 &lt;= 15, "Fast Moving", K867 &lt;= 35, "Moderate Moving", K867 &gt; 35, "Slow Moving")</f>
        <v>Slow Moving</v>
      </c>
      <c r="Z867" s="16" t="str" cm="1">
        <f t="array" ref="Z867">_xlfn.IFS(M867=5, "Highly Satisfied", M867&gt;=4, "Very Satisfied", M867&gt;=3, "Satisfied", M867&gt;=2, "Neutral", M867&lt;2, "Dissatisfied")</f>
        <v>Satisfied</v>
      </c>
      <c r="AA867" s="16" t="str">
        <f t="shared" si="139"/>
        <v>High Value</v>
      </c>
      <c r="AB867" s="16" t="str" cm="1">
        <f t="array" ref="AB867">_xlfn.IFS(OR(C867="Zara", C867="Mango"), "Luxury Brand", OR(C867="Gap", C867="Forever21"), "Budget Brand", TRUE, "Mid-Market")</f>
        <v>Budget Brand</v>
      </c>
    </row>
    <row r="868" spans="1:28" x14ac:dyDescent="0.35">
      <c r="A868" t="s">
        <v>919</v>
      </c>
      <c r="B868" t="s">
        <v>36</v>
      </c>
      <c r="C868" t="s">
        <v>51</v>
      </c>
      <c r="D868" t="s">
        <v>21</v>
      </c>
      <c r="E868" t="s">
        <v>47</v>
      </c>
      <c r="F868" t="s">
        <v>54</v>
      </c>
      <c r="G868" s="4">
        <v>64.069999999999993</v>
      </c>
      <c r="H868">
        <v>0</v>
      </c>
      <c r="I868" s="3">
        <v>64.069999999999993</v>
      </c>
      <c r="J868" s="1">
        <v>45875</v>
      </c>
      <c r="K868">
        <v>34</v>
      </c>
      <c r="L868" t="s">
        <v>2229</v>
      </c>
      <c r="M868">
        <f t="shared" si="130"/>
        <v>3</v>
      </c>
      <c r="N868" t="b">
        <v>0</v>
      </c>
      <c r="O868" t="s">
        <v>2229</v>
      </c>
      <c r="P868" t="str">
        <f t="shared" si="131"/>
        <v>No Return</v>
      </c>
      <c r="Q868" s="4">
        <f t="shared" si="132"/>
        <v>2178.3799999999997</v>
      </c>
      <c r="R868">
        <f t="shared" si="133"/>
        <v>2025</v>
      </c>
      <c r="S868" s="4" t="str">
        <f t="shared" si="134"/>
        <v>August</v>
      </c>
      <c r="T868" s="17">
        <f t="shared" si="135"/>
        <v>0</v>
      </c>
      <c r="U868" s="17">
        <f t="shared" si="136"/>
        <v>64.069999999999993</v>
      </c>
      <c r="V868" s="16">
        <f t="shared" si="137"/>
        <v>0</v>
      </c>
      <c r="W868" s="16" t="str">
        <f t="shared" si="138"/>
        <v>XXL</v>
      </c>
      <c r="X868" s="16" t="str" cm="1">
        <f t="array" ref="X868">_xlfn.IFS(K868 &lt; 10, "Need to Restock", K868 &lt; 20, "Low Stock", K868 &lt; 30, "Stock OK", K868 &gt;= 30, "High Stock")</f>
        <v>High Stock</v>
      </c>
      <c r="Y868" s="16" t="str" cm="1">
        <f t="array" ref="Y868">_xlfn.IFS(K868 &lt;= 15, "Fast Moving", K868 &lt;= 35, "Moderate Moving", K868 &gt; 35, "Slow Moving")</f>
        <v>Moderate Moving</v>
      </c>
      <c r="Z868" s="16" t="str" cm="1">
        <f t="array" ref="Z868">_xlfn.IFS(M868=5, "Highly Satisfied", M868&gt;=4, "Very Satisfied", M868&gt;=3, "Satisfied", M868&gt;=2, "Neutral", M868&lt;2, "Dissatisfied")</f>
        <v>Satisfied</v>
      </c>
      <c r="AA868" s="16" t="str">
        <f t="shared" si="139"/>
        <v>Cheap Value</v>
      </c>
      <c r="AB868" s="16" t="str" cm="1">
        <f t="array" ref="AB868">_xlfn.IFS(OR(C868="Zara", C868="Mango"), "Luxury Brand", OR(C868="Gap", C868="Forever21"), "Budget Brand", TRUE, "Mid-Market")</f>
        <v>Mid-Market</v>
      </c>
    </row>
    <row r="869" spans="1:28" x14ac:dyDescent="0.35">
      <c r="A869" t="s">
        <v>920</v>
      </c>
      <c r="B869" t="s">
        <v>36</v>
      </c>
      <c r="C869" t="s">
        <v>14</v>
      </c>
      <c r="D869" t="s">
        <v>32</v>
      </c>
      <c r="E869" t="s">
        <v>16</v>
      </c>
      <c r="F869" t="s">
        <v>38</v>
      </c>
      <c r="G869" s="4">
        <v>110.15</v>
      </c>
      <c r="H869">
        <v>10.4</v>
      </c>
      <c r="I869" s="3">
        <v>98.69</v>
      </c>
      <c r="J869" s="1">
        <v>45875</v>
      </c>
      <c r="K869">
        <v>36</v>
      </c>
      <c r="L869">
        <v>1.6</v>
      </c>
      <c r="M869">
        <f t="shared" si="130"/>
        <v>1.6</v>
      </c>
      <c r="N869" t="b">
        <v>0</v>
      </c>
      <c r="O869" t="s">
        <v>2229</v>
      </c>
      <c r="P869" t="str">
        <f t="shared" si="131"/>
        <v>No Return</v>
      </c>
      <c r="Q869" s="4">
        <f t="shared" si="132"/>
        <v>3552.9983999999999</v>
      </c>
      <c r="R869">
        <f t="shared" si="133"/>
        <v>2025</v>
      </c>
      <c r="S869" s="4" t="str">
        <f t="shared" si="134"/>
        <v>August</v>
      </c>
      <c r="T869" s="17">
        <f t="shared" si="135"/>
        <v>11.455600000000002</v>
      </c>
      <c r="U869" s="17">
        <f t="shared" si="136"/>
        <v>98.694400000000002</v>
      </c>
      <c r="V869" s="16">
        <f t="shared" si="137"/>
        <v>0</v>
      </c>
      <c r="W869" s="16" t="str">
        <f t="shared" si="138"/>
        <v>XL</v>
      </c>
      <c r="X869" s="16" t="str" cm="1">
        <f t="array" ref="X869">_xlfn.IFS(K869 &lt; 10, "Need to Restock", K869 &lt; 20, "Low Stock", K869 &lt; 30, "Stock OK", K869 &gt;= 30, "High Stock")</f>
        <v>High Stock</v>
      </c>
      <c r="Y869" s="16" t="str" cm="1">
        <f t="array" ref="Y869">_xlfn.IFS(K869 &lt;= 15, "Fast Moving", K869 &lt;= 35, "Moderate Moving", K869 &gt; 35, "Slow Moving")</f>
        <v>Slow Moving</v>
      </c>
      <c r="Z869" s="16" t="str" cm="1">
        <f t="array" ref="Z869">_xlfn.IFS(M869=5, "Highly Satisfied", M869&gt;=4, "Very Satisfied", M869&gt;=3, "Satisfied", M869&gt;=2, "Neutral", M869&lt;2, "Dissatisfied")</f>
        <v>Dissatisfied</v>
      </c>
      <c r="AA869" s="16" t="str">
        <f t="shared" si="139"/>
        <v>High Value</v>
      </c>
      <c r="AB869" s="16" t="str" cm="1">
        <f t="array" ref="AB869">_xlfn.IFS(OR(C869="Zara", C869="Mango"), "Luxury Brand", OR(C869="Gap", C869="Forever21"), "Budget Brand", TRUE, "Mid-Market")</f>
        <v>Luxury Brand</v>
      </c>
    </row>
    <row r="870" spans="1:28" x14ac:dyDescent="0.35">
      <c r="A870" t="s">
        <v>921</v>
      </c>
      <c r="B870" t="s">
        <v>13</v>
      </c>
      <c r="C870" t="s">
        <v>73</v>
      </c>
      <c r="D870" t="s">
        <v>15</v>
      </c>
      <c r="E870" t="s">
        <v>53</v>
      </c>
      <c r="F870" t="s">
        <v>42</v>
      </c>
      <c r="G870" s="4">
        <v>120.68</v>
      </c>
      <c r="H870">
        <v>0</v>
      </c>
      <c r="I870" s="3">
        <v>120.68</v>
      </c>
      <c r="J870" s="1">
        <v>45647</v>
      </c>
      <c r="K870">
        <v>6</v>
      </c>
      <c r="L870">
        <v>1.9</v>
      </c>
      <c r="M870">
        <f t="shared" si="130"/>
        <v>1.9</v>
      </c>
      <c r="N870" t="b">
        <v>0</v>
      </c>
      <c r="O870" t="s">
        <v>2229</v>
      </c>
      <c r="P870" t="str">
        <f t="shared" si="131"/>
        <v>No Return</v>
      </c>
      <c r="Q870" s="4">
        <f t="shared" si="132"/>
        <v>724.08</v>
      </c>
      <c r="R870">
        <f t="shared" si="133"/>
        <v>2024</v>
      </c>
      <c r="S870" s="4" t="str">
        <f t="shared" si="134"/>
        <v>December</v>
      </c>
      <c r="T870" s="17">
        <f t="shared" si="135"/>
        <v>0</v>
      </c>
      <c r="U870" s="17">
        <f t="shared" si="136"/>
        <v>120.68</v>
      </c>
      <c r="V870" s="16">
        <f t="shared" si="137"/>
        <v>0</v>
      </c>
      <c r="W870" s="16" t="str">
        <f t="shared" si="138"/>
        <v>XS</v>
      </c>
      <c r="X870" s="16" t="str" cm="1">
        <f t="array" ref="X870">_xlfn.IFS(K870 &lt; 10, "Need to Restock", K870 &lt; 20, "Low Stock", K870 &lt; 30, "Stock OK", K870 &gt;= 30, "High Stock")</f>
        <v>Need to Restock</v>
      </c>
      <c r="Y870" s="16" t="str" cm="1">
        <f t="array" ref="Y870">_xlfn.IFS(K870 &lt;= 15, "Fast Moving", K870 &lt;= 35, "Moderate Moving", K870 &gt; 35, "Slow Moving")</f>
        <v>Fast Moving</v>
      </c>
      <c r="Z870" s="16" t="str" cm="1">
        <f t="array" ref="Z870">_xlfn.IFS(M870=5, "Highly Satisfied", M870&gt;=4, "Very Satisfied", M870&gt;=3, "Satisfied", M870&gt;=2, "Neutral", M870&lt;2, "Dissatisfied")</f>
        <v>Dissatisfied</v>
      </c>
      <c r="AA870" s="16" t="str">
        <f t="shared" si="139"/>
        <v>High Value</v>
      </c>
      <c r="AB870" s="16" t="str" cm="1">
        <f t="array" ref="AB870">_xlfn.IFS(OR(C870="Zara", C870="Mango"), "Luxury Brand", OR(C870="Gap", C870="Forever21"), "Budget Brand", TRUE, "Mid-Market")</f>
        <v>Budget Brand</v>
      </c>
    </row>
    <row r="871" spans="1:28" x14ac:dyDescent="0.35">
      <c r="A871" t="s">
        <v>922</v>
      </c>
      <c r="B871" t="s">
        <v>25</v>
      </c>
      <c r="C871" t="s">
        <v>14</v>
      </c>
      <c r="D871" t="s">
        <v>32</v>
      </c>
      <c r="E871" t="s">
        <v>2229</v>
      </c>
      <c r="F871" t="s">
        <v>26</v>
      </c>
      <c r="G871" s="4">
        <v>69.180000000000007</v>
      </c>
      <c r="H871">
        <v>31</v>
      </c>
      <c r="I871" s="3">
        <v>47.73</v>
      </c>
      <c r="J871" s="1">
        <v>45875</v>
      </c>
      <c r="K871">
        <v>9</v>
      </c>
      <c r="L871">
        <v>2.7</v>
      </c>
      <c r="M871">
        <f t="shared" si="130"/>
        <v>2.7</v>
      </c>
      <c r="N871" t="b">
        <v>1</v>
      </c>
      <c r="O871" t="s">
        <v>71</v>
      </c>
      <c r="P871" t="str">
        <f t="shared" si="131"/>
        <v>Size Issue</v>
      </c>
      <c r="Q871" s="4">
        <f t="shared" si="132"/>
        <v>429.6078</v>
      </c>
      <c r="R871">
        <f t="shared" si="133"/>
        <v>2025</v>
      </c>
      <c r="S871" s="4" t="str">
        <f t="shared" si="134"/>
        <v>August</v>
      </c>
      <c r="T871" s="17">
        <f t="shared" si="135"/>
        <v>21.445800000000002</v>
      </c>
      <c r="U871" s="17">
        <f t="shared" si="136"/>
        <v>47.734200000000001</v>
      </c>
      <c r="V871" s="16">
        <f t="shared" si="137"/>
        <v>1</v>
      </c>
      <c r="W871" s="16" t="str">
        <f t="shared" si="138"/>
        <v>No Size</v>
      </c>
      <c r="X871" s="16" t="str" cm="1">
        <f t="array" ref="X871">_xlfn.IFS(K871 &lt; 10, "Need to Restock", K871 &lt; 20, "Low Stock", K871 &lt; 30, "Stock OK", K871 &gt;= 30, "High Stock")</f>
        <v>Need to Restock</v>
      </c>
      <c r="Y871" s="16" t="str" cm="1">
        <f t="array" ref="Y871">_xlfn.IFS(K871 &lt;= 15, "Fast Moving", K871 &lt;= 35, "Moderate Moving", K871 &gt; 35, "Slow Moving")</f>
        <v>Fast Moving</v>
      </c>
      <c r="Z871" s="16" t="str" cm="1">
        <f t="array" ref="Z871">_xlfn.IFS(M871=5, "Highly Satisfied", M871&gt;=4, "Very Satisfied", M871&gt;=3, "Satisfied", M871&gt;=2, "Neutral", M871&lt;2, "Dissatisfied")</f>
        <v>Neutral</v>
      </c>
      <c r="AA871" s="16" t="str">
        <f t="shared" si="139"/>
        <v>Cheap Value</v>
      </c>
      <c r="AB871" s="16" t="str" cm="1">
        <f t="array" ref="AB871">_xlfn.IFS(OR(C871="Zara", C871="Mango"), "Luxury Brand", OR(C871="Gap", C871="Forever21"), "Budget Brand", TRUE, "Mid-Market")</f>
        <v>Luxury Brand</v>
      </c>
    </row>
    <row r="872" spans="1:28" x14ac:dyDescent="0.35">
      <c r="A872" t="s">
        <v>923</v>
      </c>
      <c r="B872" t="s">
        <v>40</v>
      </c>
      <c r="C872" t="s">
        <v>51</v>
      </c>
      <c r="D872" t="s">
        <v>32</v>
      </c>
      <c r="E872" t="s">
        <v>22</v>
      </c>
      <c r="F872" t="s">
        <v>17</v>
      </c>
      <c r="G872" s="4">
        <v>134.77000000000001</v>
      </c>
      <c r="H872">
        <v>0</v>
      </c>
      <c r="I872" s="3">
        <v>134.77000000000001</v>
      </c>
      <c r="J872" s="1">
        <v>45875</v>
      </c>
      <c r="K872">
        <v>36</v>
      </c>
      <c r="L872">
        <v>4.8</v>
      </c>
      <c r="M872">
        <f t="shared" si="130"/>
        <v>4.8</v>
      </c>
      <c r="N872" t="b">
        <v>0</v>
      </c>
      <c r="O872" t="s">
        <v>2229</v>
      </c>
      <c r="P872" t="str">
        <f t="shared" si="131"/>
        <v>No Return</v>
      </c>
      <c r="Q872" s="4">
        <f t="shared" si="132"/>
        <v>4851.72</v>
      </c>
      <c r="R872">
        <f t="shared" si="133"/>
        <v>2025</v>
      </c>
      <c r="S872" s="4" t="str">
        <f t="shared" si="134"/>
        <v>August</v>
      </c>
      <c r="T872" s="17">
        <f t="shared" si="135"/>
        <v>0</v>
      </c>
      <c r="U872" s="17">
        <f t="shared" si="136"/>
        <v>134.77000000000001</v>
      </c>
      <c r="V872" s="16">
        <f t="shared" si="137"/>
        <v>0</v>
      </c>
      <c r="W872" s="16" t="str">
        <f t="shared" si="138"/>
        <v>L</v>
      </c>
      <c r="X872" s="16" t="str" cm="1">
        <f t="array" ref="X872">_xlfn.IFS(K872 &lt; 10, "Need to Restock", K872 &lt; 20, "Low Stock", K872 &lt; 30, "Stock OK", K872 &gt;= 30, "High Stock")</f>
        <v>High Stock</v>
      </c>
      <c r="Y872" s="16" t="str" cm="1">
        <f t="array" ref="Y872">_xlfn.IFS(K872 &lt;= 15, "Fast Moving", K872 &lt;= 35, "Moderate Moving", K872 &gt; 35, "Slow Moving")</f>
        <v>Slow Moving</v>
      </c>
      <c r="Z872" s="16" t="str" cm="1">
        <f t="array" ref="Z872">_xlfn.IFS(M872=5, "Highly Satisfied", M872&gt;=4, "Very Satisfied", M872&gt;=3, "Satisfied", M872&gt;=2, "Neutral", M872&lt;2, "Dissatisfied")</f>
        <v>Very Satisfied</v>
      </c>
      <c r="AA872" s="16" t="str">
        <f t="shared" si="139"/>
        <v>High Value</v>
      </c>
      <c r="AB872" s="16" t="str" cm="1">
        <f t="array" ref="AB872">_xlfn.IFS(OR(C872="Zara", C872="Mango"), "Luxury Brand", OR(C872="Gap", C872="Forever21"), "Budget Brand", TRUE, "Mid-Market")</f>
        <v>Mid-Market</v>
      </c>
    </row>
    <row r="873" spans="1:28" x14ac:dyDescent="0.35">
      <c r="A873" t="s">
        <v>924</v>
      </c>
      <c r="B873" t="s">
        <v>19</v>
      </c>
      <c r="C873" t="s">
        <v>20</v>
      </c>
      <c r="D873" t="s">
        <v>15</v>
      </c>
      <c r="E873" t="s">
        <v>37</v>
      </c>
      <c r="F873" t="s">
        <v>26</v>
      </c>
      <c r="G873" s="4">
        <v>29.93</v>
      </c>
      <c r="H873">
        <v>0</v>
      </c>
      <c r="I873" s="3">
        <v>29.93</v>
      </c>
      <c r="J873" s="1">
        <v>45575</v>
      </c>
      <c r="K873">
        <v>13</v>
      </c>
      <c r="L873" t="s">
        <v>2229</v>
      </c>
      <c r="M873">
        <f t="shared" si="130"/>
        <v>3</v>
      </c>
      <c r="N873" t="b">
        <v>0</v>
      </c>
      <c r="O873" t="s">
        <v>2229</v>
      </c>
      <c r="P873" t="str">
        <f t="shared" si="131"/>
        <v>No Return</v>
      </c>
      <c r="Q873" s="4">
        <f t="shared" si="132"/>
        <v>389.09</v>
      </c>
      <c r="R873">
        <f t="shared" si="133"/>
        <v>2024</v>
      </c>
      <c r="S873" s="4" t="str">
        <f t="shared" si="134"/>
        <v>October</v>
      </c>
      <c r="T873" s="17">
        <f t="shared" si="135"/>
        <v>0</v>
      </c>
      <c r="U873" s="17">
        <f t="shared" si="136"/>
        <v>29.93</v>
      </c>
      <c r="V873" s="16">
        <f t="shared" si="137"/>
        <v>0</v>
      </c>
      <c r="W873" s="16" t="str">
        <f t="shared" si="138"/>
        <v>S</v>
      </c>
      <c r="X873" s="16" t="str" cm="1">
        <f t="array" ref="X873">_xlfn.IFS(K873 &lt; 10, "Need to Restock", K873 &lt; 20, "Low Stock", K873 &lt; 30, "Stock OK", K873 &gt;= 30, "High Stock")</f>
        <v>Low Stock</v>
      </c>
      <c r="Y873" s="16" t="str" cm="1">
        <f t="array" ref="Y873">_xlfn.IFS(K873 &lt;= 15, "Fast Moving", K873 &lt;= 35, "Moderate Moving", K873 &gt; 35, "Slow Moving")</f>
        <v>Fast Moving</v>
      </c>
      <c r="Z873" s="16" t="str" cm="1">
        <f t="array" ref="Z873">_xlfn.IFS(M873=5, "Highly Satisfied", M873&gt;=4, "Very Satisfied", M873&gt;=3, "Satisfied", M873&gt;=2, "Neutral", M873&lt;2, "Dissatisfied")</f>
        <v>Satisfied</v>
      </c>
      <c r="AA873" s="16" t="str">
        <f t="shared" si="139"/>
        <v>Cheap Value</v>
      </c>
      <c r="AB873" s="16" t="str" cm="1">
        <f t="array" ref="AB873">_xlfn.IFS(OR(C873="Zara", C873="Mango"), "Luxury Brand", OR(C873="Gap", C873="Forever21"), "Budget Brand", TRUE, "Mid-Market")</f>
        <v>Mid-Market</v>
      </c>
    </row>
    <row r="874" spans="1:28" x14ac:dyDescent="0.35">
      <c r="A874" t="s">
        <v>925</v>
      </c>
      <c r="B874" t="s">
        <v>25</v>
      </c>
      <c r="C874" t="s">
        <v>59</v>
      </c>
      <c r="D874" t="s">
        <v>21</v>
      </c>
      <c r="E874" t="s">
        <v>2229</v>
      </c>
      <c r="F874" t="s">
        <v>33</v>
      </c>
      <c r="G874" s="4">
        <v>56.09</v>
      </c>
      <c r="H874">
        <v>0</v>
      </c>
      <c r="I874" s="3">
        <v>56.09</v>
      </c>
      <c r="J874" s="1">
        <v>45875</v>
      </c>
      <c r="K874">
        <v>21</v>
      </c>
      <c r="L874">
        <v>4.9000000000000004</v>
      </c>
      <c r="M874">
        <f t="shared" si="130"/>
        <v>4.9000000000000004</v>
      </c>
      <c r="N874" t="b">
        <v>0</v>
      </c>
      <c r="O874" t="s">
        <v>2229</v>
      </c>
      <c r="P874" t="str">
        <f t="shared" si="131"/>
        <v>No Return</v>
      </c>
      <c r="Q874" s="4">
        <f t="shared" si="132"/>
        <v>1177.8900000000001</v>
      </c>
      <c r="R874">
        <f t="shared" si="133"/>
        <v>2025</v>
      </c>
      <c r="S874" s="4" t="str">
        <f t="shared" si="134"/>
        <v>August</v>
      </c>
      <c r="T874" s="17">
        <f t="shared" si="135"/>
        <v>0</v>
      </c>
      <c r="U874" s="17">
        <f t="shared" si="136"/>
        <v>56.09</v>
      </c>
      <c r="V874" s="16">
        <f t="shared" si="137"/>
        <v>0</v>
      </c>
      <c r="W874" s="16" t="str">
        <f t="shared" si="138"/>
        <v>No Size</v>
      </c>
      <c r="X874" s="16" t="str" cm="1">
        <f t="array" ref="X874">_xlfn.IFS(K874 &lt; 10, "Need to Restock", K874 &lt; 20, "Low Stock", K874 &lt; 30, "Stock OK", K874 &gt;= 30, "High Stock")</f>
        <v>Stock OK</v>
      </c>
      <c r="Y874" s="16" t="str" cm="1">
        <f t="array" ref="Y874">_xlfn.IFS(K874 &lt;= 15, "Fast Moving", K874 &lt;= 35, "Moderate Moving", K874 &gt; 35, "Slow Moving")</f>
        <v>Moderate Moving</v>
      </c>
      <c r="Z874" s="16" t="str" cm="1">
        <f t="array" ref="Z874">_xlfn.IFS(M874=5, "Highly Satisfied", M874&gt;=4, "Very Satisfied", M874&gt;=3, "Satisfied", M874&gt;=2, "Neutral", M874&lt;2, "Dissatisfied")</f>
        <v>Very Satisfied</v>
      </c>
      <c r="AA874" s="16" t="str">
        <f t="shared" si="139"/>
        <v>Cheap Value</v>
      </c>
      <c r="AB874" s="16" t="str" cm="1">
        <f t="array" ref="AB874">_xlfn.IFS(OR(C874="Zara", C874="Mango"), "Luxury Brand", OR(C874="Gap", C874="Forever21"), "Budget Brand", TRUE, "Mid-Market")</f>
        <v>Budget Brand</v>
      </c>
    </row>
    <row r="875" spans="1:28" x14ac:dyDescent="0.35">
      <c r="A875" t="s">
        <v>926</v>
      </c>
      <c r="B875" t="s">
        <v>28</v>
      </c>
      <c r="C875" t="s">
        <v>59</v>
      </c>
      <c r="D875" t="s">
        <v>32</v>
      </c>
      <c r="E875" t="s">
        <v>53</v>
      </c>
      <c r="F875" t="s">
        <v>44</v>
      </c>
      <c r="G875" s="4">
        <v>124.81</v>
      </c>
      <c r="H875">
        <v>33.1</v>
      </c>
      <c r="I875" s="3">
        <v>83.5</v>
      </c>
      <c r="J875" s="1">
        <v>45875</v>
      </c>
      <c r="K875">
        <v>45</v>
      </c>
      <c r="L875">
        <v>2.4</v>
      </c>
      <c r="M875">
        <f t="shared" si="130"/>
        <v>2.4</v>
      </c>
      <c r="N875" t="b">
        <v>0</v>
      </c>
      <c r="O875" t="s">
        <v>2229</v>
      </c>
      <c r="P875" t="str">
        <f t="shared" si="131"/>
        <v>No Return</v>
      </c>
      <c r="Q875" s="4">
        <f t="shared" si="132"/>
        <v>3757.4050500000008</v>
      </c>
      <c r="R875">
        <f t="shared" si="133"/>
        <v>2025</v>
      </c>
      <c r="S875" s="4" t="str">
        <f t="shared" si="134"/>
        <v>August</v>
      </c>
      <c r="T875" s="17">
        <f t="shared" si="135"/>
        <v>41.312110000000004</v>
      </c>
      <c r="U875" s="17">
        <f t="shared" si="136"/>
        <v>83.497890000000012</v>
      </c>
      <c r="V875" s="16">
        <f t="shared" si="137"/>
        <v>0</v>
      </c>
      <c r="W875" s="16" t="str">
        <f t="shared" si="138"/>
        <v>XS</v>
      </c>
      <c r="X875" s="16" t="str" cm="1">
        <f t="array" ref="X875">_xlfn.IFS(K875 &lt; 10, "Need to Restock", K875 &lt; 20, "Low Stock", K875 &lt; 30, "Stock OK", K875 &gt;= 30, "High Stock")</f>
        <v>High Stock</v>
      </c>
      <c r="Y875" s="16" t="str" cm="1">
        <f t="array" ref="Y875">_xlfn.IFS(K875 &lt;= 15, "Fast Moving", K875 &lt;= 35, "Moderate Moving", K875 &gt; 35, "Slow Moving")</f>
        <v>Slow Moving</v>
      </c>
      <c r="Z875" s="16" t="str" cm="1">
        <f t="array" ref="Z875">_xlfn.IFS(M875=5, "Highly Satisfied", M875&gt;=4, "Very Satisfied", M875&gt;=3, "Satisfied", M875&gt;=2, "Neutral", M875&lt;2, "Dissatisfied")</f>
        <v>Neutral</v>
      </c>
      <c r="AA875" s="16" t="str">
        <f t="shared" si="139"/>
        <v>High Value</v>
      </c>
      <c r="AB875" s="16" t="str" cm="1">
        <f t="array" ref="AB875">_xlfn.IFS(OR(C875="Zara", C875="Mango"), "Luxury Brand", OR(C875="Gap", C875="Forever21"), "Budget Brand", TRUE, "Mid-Market")</f>
        <v>Budget Brand</v>
      </c>
    </row>
    <row r="876" spans="1:28" x14ac:dyDescent="0.35">
      <c r="A876" t="s">
        <v>927</v>
      </c>
      <c r="B876" t="s">
        <v>40</v>
      </c>
      <c r="C876" t="s">
        <v>14</v>
      </c>
      <c r="D876" t="s">
        <v>15</v>
      </c>
      <c r="E876" t="s">
        <v>56</v>
      </c>
      <c r="F876" t="s">
        <v>33</v>
      </c>
      <c r="G876" s="4">
        <v>94.03</v>
      </c>
      <c r="H876">
        <v>56.1</v>
      </c>
      <c r="I876" s="3">
        <v>41.28</v>
      </c>
      <c r="J876" s="1">
        <v>45642</v>
      </c>
      <c r="K876">
        <v>16</v>
      </c>
      <c r="L876">
        <v>1.2</v>
      </c>
      <c r="M876">
        <f t="shared" si="130"/>
        <v>1.2</v>
      </c>
      <c r="N876" t="b">
        <v>0</v>
      </c>
      <c r="O876" t="s">
        <v>2229</v>
      </c>
      <c r="P876" t="str">
        <f t="shared" si="131"/>
        <v>No Return</v>
      </c>
      <c r="Q876" s="4">
        <f t="shared" si="132"/>
        <v>660.4667199999999</v>
      </c>
      <c r="R876">
        <f t="shared" si="133"/>
        <v>2024</v>
      </c>
      <c r="S876" s="4" t="str">
        <f t="shared" si="134"/>
        <v>December</v>
      </c>
      <c r="T876" s="17">
        <f t="shared" si="135"/>
        <v>52.750830000000008</v>
      </c>
      <c r="U876" s="17">
        <f t="shared" si="136"/>
        <v>41.279169999999993</v>
      </c>
      <c r="V876" s="16">
        <f t="shared" si="137"/>
        <v>0</v>
      </c>
      <c r="W876" s="16" t="str">
        <f t="shared" si="138"/>
        <v>M</v>
      </c>
      <c r="X876" s="16" t="str" cm="1">
        <f t="array" ref="X876">_xlfn.IFS(K876 &lt; 10, "Need to Restock", K876 &lt; 20, "Low Stock", K876 &lt; 30, "Stock OK", K876 &gt;= 30, "High Stock")</f>
        <v>Low Stock</v>
      </c>
      <c r="Y876" s="16" t="str" cm="1">
        <f t="array" ref="Y876">_xlfn.IFS(K876 &lt;= 15, "Fast Moving", K876 &lt;= 35, "Moderate Moving", K876 &gt; 35, "Slow Moving")</f>
        <v>Moderate Moving</v>
      </c>
      <c r="Z876" s="16" t="str" cm="1">
        <f t="array" ref="Z876">_xlfn.IFS(M876=5, "Highly Satisfied", M876&gt;=4, "Very Satisfied", M876&gt;=3, "Satisfied", M876&gt;=2, "Neutral", M876&lt;2, "Dissatisfied")</f>
        <v>Dissatisfied</v>
      </c>
      <c r="AA876" s="16" t="str">
        <f t="shared" si="139"/>
        <v>Cheap Value</v>
      </c>
      <c r="AB876" s="16" t="str" cm="1">
        <f t="array" ref="AB876">_xlfn.IFS(OR(C876="Zara", C876="Mango"), "Luxury Brand", OR(C876="Gap", C876="Forever21"), "Budget Brand", TRUE, "Mid-Market")</f>
        <v>Luxury Brand</v>
      </c>
    </row>
    <row r="877" spans="1:28" x14ac:dyDescent="0.35">
      <c r="A877" t="s">
        <v>928</v>
      </c>
      <c r="B877" t="s">
        <v>28</v>
      </c>
      <c r="C877" t="s">
        <v>14</v>
      </c>
      <c r="D877" t="s">
        <v>32</v>
      </c>
      <c r="E877" t="s">
        <v>53</v>
      </c>
      <c r="F877" t="s">
        <v>17</v>
      </c>
      <c r="G877" s="4">
        <v>109.51</v>
      </c>
      <c r="H877">
        <v>8.1999999999999993</v>
      </c>
      <c r="I877" s="3">
        <v>100.53</v>
      </c>
      <c r="J877" s="1">
        <v>45875</v>
      </c>
      <c r="K877">
        <v>12</v>
      </c>
      <c r="L877" t="s">
        <v>2229</v>
      </c>
      <c r="M877">
        <f t="shared" si="130"/>
        <v>3</v>
      </c>
      <c r="N877" t="b">
        <v>0</v>
      </c>
      <c r="O877" t="s">
        <v>2229</v>
      </c>
      <c r="P877" t="str">
        <f t="shared" si="131"/>
        <v>No Return</v>
      </c>
      <c r="Q877" s="4">
        <f t="shared" si="132"/>
        <v>1206.3621600000001</v>
      </c>
      <c r="R877">
        <f t="shared" si="133"/>
        <v>2025</v>
      </c>
      <c r="S877" s="4" t="str">
        <f t="shared" si="134"/>
        <v>August</v>
      </c>
      <c r="T877" s="17">
        <f t="shared" si="135"/>
        <v>8.9798200000000001</v>
      </c>
      <c r="U877" s="17">
        <f t="shared" si="136"/>
        <v>100.53018000000002</v>
      </c>
      <c r="V877" s="16">
        <f t="shared" si="137"/>
        <v>0</v>
      </c>
      <c r="W877" s="16" t="str">
        <f t="shared" si="138"/>
        <v>XS</v>
      </c>
      <c r="X877" s="16" t="str" cm="1">
        <f t="array" ref="X877">_xlfn.IFS(K877 &lt; 10, "Need to Restock", K877 &lt; 20, "Low Stock", K877 &lt; 30, "Stock OK", K877 &gt;= 30, "High Stock")</f>
        <v>Low Stock</v>
      </c>
      <c r="Y877" s="16" t="str" cm="1">
        <f t="array" ref="Y877">_xlfn.IFS(K877 &lt;= 15, "Fast Moving", K877 &lt;= 35, "Moderate Moving", K877 &gt; 35, "Slow Moving")</f>
        <v>Fast Moving</v>
      </c>
      <c r="Z877" s="16" t="str" cm="1">
        <f t="array" ref="Z877">_xlfn.IFS(M877=5, "Highly Satisfied", M877&gt;=4, "Very Satisfied", M877&gt;=3, "Satisfied", M877&gt;=2, "Neutral", M877&lt;2, "Dissatisfied")</f>
        <v>Satisfied</v>
      </c>
      <c r="AA877" s="16" t="str">
        <f t="shared" si="139"/>
        <v>High Value</v>
      </c>
      <c r="AB877" s="16" t="str" cm="1">
        <f t="array" ref="AB877">_xlfn.IFS(OR(C877="Zara", C877="Mango"), "Luxury Brand", OR(C877="Gap", C877="Forever21"), "Budget Brand", TRUE, "Mid-Market")</f>
        <v>Luxury Brand</v>
      </c>
    </row>
    <row r="878" spans="1:28" x14ac:dyDescent="0.35">
      <c r="A878" t="s">
        <v>929</v>
      </c>
      <c r="B878" t="s">
        <v>25</v>
      </c>
      <c r="C878" t="s">
        <v>41</v>
      </c>
      <c r="D878" t="s">
        <v>21</v>
      </c>
      <c r="E878" t="s">
        <v>2229</v>
      </c>
      <c r="F878" t="s">
        <v>62</v>
      </c>
      <c r="G878" s="4">
        <v>31.13</v>
      </c>
      <c r="H878">
        <v>0</v>
      </c>
      <c r="I878" s="3">
        <v>31.13</v>
      </c>
      <c r="J878" s="1">
        <v>45875</v>
      </c>
      <c r="K878">
        <v>29</v>
      </c>
      <c r="L878">
        <v>4.7</v>
      </c>
      <c r="M878">
        <f t="shared" si="130"/>
        <v>4.7</v>
      </c>
      <c r="N878" t="b">
        <v>0</v>
      </c>
      <c r="O878" t="s">
        <v>2229</v>
      </c>
      <c r="P878" t="str">
        <f t="shared" si="131"/>
        <v>No Return</v>
      </c>
      <c r="Q878" s="4">
        <f t="shared" si="132"/>
        <v>902.77</v>
      </c>
      <c r="R878">
        <f t="shared" si="133"/>
        <v>2025</v>
      </c>
      <c r="S878" s="4" t="str">
        <f t="shared" si="134"/>
        <v>August</v>
      </c>
      <c r="T878" s="17">
        <f t="shared" si="135"/>
        <v>0</v>
      </c>
      <c r="U878" s="17">
        <f t="shared" si="136"/>
        <v>31.13</v>
      </c>
      <c r="V878" s="16">
        <f t="shared" si="137"/>
        <v>0</v>
      </c>
      <c r="W878" s="16" t="str">
        <f t="shared" si="138"/>
        <v>No Size</v>
      </c>
      <c r="X878" s="16" t="str" cm="1">
        <f t="array" ref="X878">_xlfn.IFS(K878 &lt; 10, "Need to Restock", K878 &lt; 20, "Low Stock", K878 &lt; 30, "Stock OK", K878 &gt;= 30, "High Stock")</f>
        <v>Stock OK</v>
      </c>
      <c r="Y878" s="16" t="str" cm="1">
        <f t="array" ref="Y878">_xlfn.IFS(K878 &lt;= 15, "Fast Moving", K878 &lt;= 35, "Moderate Moving", K878 &gt; 35, "Slow Moving")</f>
        <v>Moderate Moving</v>
      </c>
      <c r="Z878" s="16" t="str" cm="1">
        <f t="array" ref="Z878">_xlfn.IFS(M878=5, "Highly Satisfied", M878&gt;=4, "Very Satisfied", M878&gt;=3, "Satisfied", M878&gt;=2, "Neutral", M878&lt;2, "Dissatisfied")</f>
        <v>Very Satisfied</v>
      </c>
      <c r="AA878" s="16" t="str">
        <f t="shared" si="139"/>
        <v>Cheap Value</v>
      </c>
      <c r="AB878" s="16" t="str" cm="1">
        <f t="array" ref="AB878">_xlfn.IFS(OR(C878="Zara", C878="Mango"), "Luxury Brand", OR(C878="Gap", C878="Forever21"), "Budget Brand", TRUE, "Mid-Market")</f>
        <v>Luxury Brand</v>
      </c>
    </row>
    <row r="879" spans="1:28" x14ac:dyDescent="0.35">
      <c r="A879" t="s">
        <v>930</v>
      </c>
      <c r="B879" t="s">
        <v>25</v>
      </c>
      <c r="C879" t="s">
        <v>30</v>
      </c>
      <c r="D879" t="s">
        <v>32</v>
      </c>
      <c r="E879" t="s">
        <v>2229</v>
      </c>
      <c r="F879" t="s">
        <v>42</v>
      </c>
      <c r="G879" s="4">
        <v>66.3</v>
      </c>
      <c r="H879">
        <v>1.7</v>
      </c>
      <c r="I879" s="3">
        <v>65.17</v>
      </c>
      <c r="J879" s="1">
        <v>45875</v>
      </c>
      <c r="K879">
        <v>28</v>
      </c>
      <c r="L879">
        <v>1.6</v>
      </c>
      <c r="M879">
        <f t="shared" si="130"/>
        <v>1.6</v>
      </c>
      <c r="N879" t="b">
        <v>0</v>
      </c>
      <c r="O879" t="s">
        <v>2229</v>
      </c>
      <c r="P879" t="str">
        <f t="shared" si="131"/>
        <v>No Return</v>
      </c>
      <c r="Q879" s="4">
        <f t="shared" si="132"/>
        <v>1824.8411999999998</v>
      </c>
      <c r="R879">
        <f t="shared" si="133"/>
        <v>2025</v>
      </c>
      <c r="S879" s="4" t="str">
        <f t="shared" si="134"/>
        <v>August</v>
      </c>
      <c r="T879" s="17">
        <f t="shared" si="135"/>
        <v>1.1271</v>
      </c>
      <c r="U879" s="17">
        <f t="shared" si="136"/>
        <v>65.172899999999998</v>
      </c>
      <c r="V879" s="16">
        <f t="shared" si="137"/>
        <v>0</v>
      </c>
      <c r="W879" s="16" t="str">
        <f t="shared" si="138"/>
        <v>No Size</v>
      </c>
      <c r="X879" s="16" t="str" cm="1">
        <f t="array" ref="X879">_xlfn.IFS(K879 &lt; 10, "Need to Restock", K879 &lt; 20, "Low Stock", K879 &lt; 30, "Stock OK", K879 &gt;= 30, "High Stock")</f>
        <v>Stock OK</v>
      </c>
      <c r="Y879" s="16" t="str" cm="1">
        <f t="array" ref="Y879">_xlfn.IFS(K879 &lt;= 15, "Fast Moving", K879 &lt;= 35, "Moderate Moving", K879 &gt; 35, "Slow Moving")</f>
        <v>Moderate Moving</v>
      </c>
      <c r="Z879" s="16" t="str" cm="1">
        <f t="array" ref="Z879">_xlfn.IFS(M879=5, "Highly Satisfied", M879&gt;=4, "Very Satisfied", M879&gt;=3, "Satisfied", M879&gt;=2, "Neutral", M879&lt;2, "Dissatisfied")</f>
        <v>Dissatisfied</v>
      </c>
      <c r="AA879" s="16" t="str">
        <f t="shared" si="139"/>
        <v>Cheap Value</v>
      </c>
      <c r="AB879" s="16" t="str" cm="1">
        <f t="array" ref="AB879">_xlfn.IFS(OR(C879="Zara", C879="Mango"), "Luxury Brand", OR(C879="Gap", C879="Forever21"), "Budget Brand", TRUE, "Mid-Market")</f>
        <v>Mid-Market</v>
      </c>
    </row>
    <row r="880" spans="1:28" x14ac:dyDescent="0.35">
      <c r="A880" t="s">
        <v>931</v>
      </c>
      <c r="B880" t="s">
        <v>36</v>
      </c>
      <c r="C880" t="s">
        <v>46</v>
      </c>
      <c r="D880" t="s">
        <v>21</v>
      </c>
      <c r="E880" t="s">
        <v>56</v>
      </c>
      <c r="F880" t="s">
        <v>17</v>
      </c>
      <c r="G880" s="4">
        <v>66.63</v>
      </c>
      <c r="H880">
        <v>28.4</v>
      </c>
      <c r="I880" s="3">
        <v>47.71</v>
      </c>
      <c r="J880" s="1">
        <v>45875</v>
      </c>
      <c r="K880">
        <v>32</v>
      </c>
      <c r="L880">
        <v>2</v>
      </c>
      <c r="M880">
        <f t="shared" si="130"/>
        <v>2</v>
      </c>
      <c r="N880" t="b">
        <v>0</v>
      </c>
      <c r="O880" t="s">
        <v>2229</v>
      </c>
      <c r="P880" t="str">
        <f t="shared" si="131"/>
        <v>No Return</v>
      </c>
      <c r="Q880" s="4">
        <f t="shared" si="132"/>
        <v>1526.6265599999999</v>
      </c>
      <c r="R880">
        <f t="shared" si="133"/>
        <v>2025</v>
      </c>
      <c r="S880" s="4" t="str">
        <f t="shared" si="134"/>
        <v>August</v>
      </c>
      <c r="T880" s="17">
        <f t="shared" si="135"/>
        <v>18.922919999999998</v>
      </c>
      <c r="U880" s="17">
        <f t="shared" si="136"/>
        <v>47.707079999999998</v>
      </c>
      <c r="V880" s="16">
        <f t="shared" si="137"/>
        <v>0</v>
      </c>
      <c r="W880" s="16" t="str">
        <f t="shared" si="138"/>
        <v>M</v>
      </c>
      <c r="X880" s="16" t="str" cm="1">
        <f t="array" ref="X880">_xlfn.IFS(K880 &lt; 10, "Need to Restock", K880 &lt; 20, "Low Stock", K880 &lt; 30, "Stock OK", K880 &gt;= 30, "High Stock")</f>
        <v>High Stock</v>
      </c>
      <c r="Y880" s="16" t="str" cm="1">
        <f t="array" ref="Y880">_xlfn.IFS(K880 &lt;= 15, "Fast Moving", K880 &lt;= 35, "Moderate Moving", K880 &gt; 35, "Slow Moving")</f>
        <v>Moderate Moving</v>
      </c>
      <c r="Z880" s="16" t="str" cm="1">
        <f t="array" ref="Z880">_xlfn.IFS(M880=5, "Highly Satisfied", M880&gt;=4, "Very Satisfied", M880&gt;=3, "Satisfied", M880&gt;=2, "Neutral", M880&lt;2, "Dissatisfied")</f>
        <v>Neutral</v>
      </c>
      <c r="AA880" s="16" t="str">
        <f t="shared" si="139"/>
        <v>Cheap Value</v>
      </c>
      <c r="AB880" s="16" t="str" cm="1">
        <f t="array" ref="AB880">_xlfn.IFS(OR(C880="Zara", C880="Mango"), "Luxury Brand", OR(C880="Gap", C880="Forever21"), "Budget Brand", TRUE, "Mid-Market")</f>
        <v>Mid-Market</v>
      </c>
    </row>
    <row r="881" spans="1:28" x14ac:dyDescent="0.35">
      <c r="A881" t="s">
        <v>932</v>
      </c>
      <c r="B881" t="s">
        <v>36</v>
      </c>
      <c r="C881" t="s">
        <v>41</v>
      </c>
      <c r="D881" t="s">
        <v>15</v>
      </c>
      <c r="E881" t="s">
        <v>22</v>
      </c>
      <c r="F881" t="s">
        <v>44</v>
      </c>
      <c r="G881" s="4">
        <v>117.63</v>
      </c>
      <c r="H881">
        <v>0</v>
      </c>
      <c r="I881" s="3">
        <v>117.63</v>
      </c>
      <c r="J881" s="1">
        <v>45563</v>
      </c>
      <c r="K881">
        <v>18</v>
      </c>
      <c r="L881">
        <v>1.2</v>
      </c>
      <c r="M881">
        <f t="shared" si="130"/>
        <v>1.2</v>
      </c>
      <c r="N881" t="b">
        <v>0</v>
      </c>
      <c r="O881" t="s">
        <v>2229</v>
      </c>
      <c r="P881" t="str">
        <f t="shared" si="131"/>
        <v>No Return</v>
      </c>
      <c r="Q881" s="4">
        <f t="shared" si="132"/>
        <v>2117.34</v>
      </c>
      <c r="R881">
        <f t="shared" si="133"/>
        <v>2024</v>
      </c>
      <c r="S881" s="4" t="str">
        <f t="shared" si="134"/>
        <v>September</v>
      </c>
      <c r="T881" s="17">
        <f t="shared" si="135"/>
        <v>0</v>
      </c>
      <c r="U881" s="17">
        <f t="shared" si="136"/>
        <v>117.63</v>
      </c>
      <c r="V881" s="16">
        <f t="shared" si="137"/>
        <v>0</v>
      </c>
      <c r="W881" s="16" t="str">
        <f t="shared" si="138"/>
        <v>L</v>
      </c>
      <c r="X881" s="16" t="str" cm="1">
        <f t="array" ref="X881">_xlfn.IFS(K881 &lt; 10, "Need to Restock", K881 &lt; 20, "Low Stock", K881 &lt; 30, "Stock OK", K881 &gt;= 30, "High Stock")</f>
        <v>Low Stock</v>
      </c>
      <c r="Y881" s="16" t="str" cm="1">
        <f t="array" ref="Y881">_xlfn.IFS(K881 &lt;= 15, "Fast Moving", K881 &lt;= 35, "Moderate Moving", K881 &gt; 35, "Slow Moving")</f>
        <v>Moderate Moving</v>
      </c>
      <c r="Z881" s="16" t="str" cm="1">
        <f t="array" ref="Z881">_xlfn.IFS(M881=5, "Highly Satisfied", M881&gt;=4, "Very Satisfied", M881&gt;=3, "Satisfied", M881&gt;=2, "Neutral", M881&lt;2, "Dissatisfied")</f>
        <v>Dissatisfied</v>
      </c>
      <c r="AA881" s="16" t="str">
        <f t="shared" si="139"/>
        <v>High Value</v>
      </c>
      <c r="AB881" s="16" t="str" cm="1">
        <f t="array" ref="AB881">_xlfn.IFS(OR(C881="Zara", C881="Mango"), "Luxury Brand", OR(C881="Gap", C881="Forever21"), "Budget Brand", TRUE, "Mid-Market")</f>
        <v>Luxury Brand</v>
      </c>
    </row>
    <row r="882" spans="1:28" x14ac:dyDescent="0.35">
      <c r="A882" t="s">
        <v>933</v>
      </c>
      <c r="B882" t="s">
        <v>28</v>
      </c>
      <c r="C882" t="s">
        <v>30</v>
      </c>
      <c r="D882" t="s">
        <v>21</v>
      </c>
      <c r="E882" t="s">
        <v>56</v>
      </c>
      <c r="F882" t="s">
        <v>64</v>
      </c>
      <c r="G882" s="4">
        <v>174.53</v>
      </c>
      <c r="H882">
        <v>0</v>
      </c>
      <c r="I882" s="3">
        <v>174.53</v>
      </c>
      <c r="J882" s="1">
        <v>45875</v>
      </c>
      <c r="K882">
        <v>45</v>
      </c>
      <c r="L882" t="s">
        <v>2229</v>
      </c>
      <c r="M882">
        <f t="shared" si="130"/>
        <v>3</v>
      </c>
      <c r="N882" t="b">
        <v>0</v>
      </c>
      <c r="O882" t="s">
        <v>2229</v>
      </c>
      <c r="P882" t="str">
        <f t="shared" si="131"/>
        <v>No Return</v>
      </c>
      <c r="Q882" s="4">
        <f t="shared" si="132"/>
        <v>7853.85</v>
      </c>
      <c r="R882">
        <f t="shared" si="133"/>
        <v>2025</v>
      </c>
      <c r="S882" s="4" t="str">
        <f t="shared" si="134"/>
        <v>August</v>
      </c>
      <c r="T882" s="17">
        <f t="shared" si="135"/>
        <v>0</v>
      </c>
      <c r="U882" s="17">
        <f t="shared" si="136"/>
        <v>174.53</v>
      </c>
      <c r="V882" s="16">
        <f t="shared" si="137"/>
        <v>0</v>
      </c>
      <c r="W882" s="16" t="str">
        <f t="shared" si="138"/>
        <v>M</v>
      </c>
      <c r="X882" s="16" t="str" cm="1">
        <f t="array" ref="X882">_xlfn.IFS(K882 &lt; 10, "Need to Restock", K882 &lt; 20, "Low Stock", K882 &lt; 30, "Stock OK", K882 &gt;= 30, "High Stock")</f>
        <v>High Stock</v>
      </c>
      <c r="Y882" s="16" t="str" cm="1">
        <f t="array" ref="Y882">_xlfn.IFS(K882 &lt;= 15, "Fast Moving", K882 &lt;= 35, "Moderate Moving", K882 &gt; 35, "Slow Moving")</f>
        <v>Slow Moving</v>
      </c>
      <c r="Z882" s="16" t="str" cm="1">
        <f t="array" ref="Z882">_xlfn.IFS(M882=5, "Highly Satisfied", M882&gt;=4, "Very Satisfied", M882&gt;=3, "Satisfied", M882&gt;=2, "Neutral", M882&lt;2, "Dissatisfied")</f>
        <v>Satisfied</v>
      </c>
      <c r="AA882" s="16" t="str">
        <f t="shared" si="139"/>
        <v>High Value</v>
      </c>
      <c r="AB882" s="16" t="str" cm="1">
        <f t="array" ref="AB882">_xlfn.IFS(OR(C882="Zara", C882="Mango"), "Luxury Brand", OR(C882="Gap", C882="Forever21"), "Budget Brand", TRUE, "Mid-Market")</f>
        <v>Mid-Market</v>
      </c>
    </row>
    <row r="883" spans="1:28" x14ac:dyDescent="0.35">
      <c r="A883" t="s">
        <v>934</v>
      </c>
      <c r="B883" t="s">
        <v>40</v>
      </c>
      <c r="C883" t="s">
        <v>14</v>
      </c>
      <c r="D883" t="s">
        <v>21</v>
      </c>
      <c r="E883" t="s">
        <v>37</v>
      </c>
      <c r="F883" t="s">
        <v>44</v>
      </c>
      <c r="G883" s="4">
        <v>152.65</v>
      </c>
      <c r="H883">
        <v>0</v>
      </c>
      <c r="I883" s="3">
        <v>152.65</v>
      </c>
      <c r="J883" s="1">
        <v>45875</v>
      </c>
      <c r="K883">
        <v>27</v>
      </c>
      <c r="L883">
        <v>3.7</v>
      </c>
      <c r="M883">
        <f t="shared" si="130"/>
        <v>3.7</v>
      </c>
      <c r="N883" t="b">
        <v>0</v>
      </c>
      <c r="O883" t="s">
        <v>2229</v>
      </c>
      <c r="P883" t="str">
        <f t="shared" si="131"/>
        <v>No Return</v>
      </c>
      <c r="Q883" s="4">
        <f t="shared" si="132"/>
        <v>4121.55</v>
      </c>
      <c r="R883">
        <f t="shared" si="133"/>
        <v>2025</v>
      </c>
      <c r="S883" s="4" t="str">
        <f t="shared" si="134"/>
        <v>August</v>
      </c>
      <c r="T883" s="17">
        <f t="shared" si="135"/>
        <v>0</v>
      </c>
      <c r="U883" s="17">
        <f t="shared" si="136"/>
        <v>152.65</v>
      </c>
      <c r="V883" s="16">
        <f t="shared" si="137"/>
        <v>0</v>
      </c>
      <c r="W883" s="16" t="str">
        <f t="shared" si="138"/>
        <v>S</v>
      </c>
      <c r="X883" s="16" t="str" cm="1">
        <f t="array" ref="X883">_xlfn.IFS(K883 &lt; 10, "Need to Restock", K883 &lt; 20, "Low Stock", K883 &lt; 30, "Stock OK", K883 &gt;= 30, "High Stock")</f>
        <v>Stock OK</v>
      </c>
      <c r="Y883" s="16" t="str" cm="1">
        <f t="array" ref="Y883">_xlfn.IFS(K883 &lt;= 15, "Fast Moving", K883 &lt;= 35, "Moderate Moving", K883 &gt; 35, "Slow Moving")</f>
        <v>Moderate Moving</v>
      </c>
      <c r="Z883" s="16" t="str" cm="1">
        <f t="array" ref="Z883">_xlfn.IFS(M883=5, "Highly Satisfied", M883&gt;=4, "Very Satisfied", M883&gt;=3, "Satisfied", M883&gt;=2, "Neutral", M883&lt;2, "Dissatisfied")</f>
        <v>Satisfied</v>
      </c>
      <c r="AA883" s="16" t="str">
        <f t="shared" si="139"/>
        <v>High Value</v>
      </c>
      <c r="AB883" s="16" t="str" cm="1">
        <f t="array" ref="AB883">_xlfn.IFS(OR(C883="Zara", C883="Mango"), "Luxury Brand", OR(C883="Gap", C883="Forever21"), "Budget Brand", TRUE, "Mid-Market")</f>
        <v>Luxury Brand</v>
      </c>
    </row>
    <row r="884" spans="1:28" x14ac:dyDescent="0.35">
      <c r="A884" t="s">
        <v>935</v>
      </c>
      <c r="B884" t="s">
        <v>13</v>
      </c>
      <c r="C884" t="s">
        <v>51</v>
      </c>
      <c r="D884" t="s">
        <v>60</v>
      </c>
      <c r="E884" t="s">
        <v>16</v>
      </c>
      <c r="F884" t="s">
        <v>42</v>
      </c>
      <c r="G884" s="4">
        <v>83.24</v>
      </c>
      <c r="H884">
        <v>0</v>
      </c>
      <c r="I884" s="3">
        <v>83.24</v>
      </c>
      <c r="J884" s="1">
        <v>45875</v>
      </c>
      <c r="K884">
        <v>16</v>
      </c>
      <c r="L884" t="s">
        <v>2229</v>
      </c>
      <c r="M884">
        <f t="shared" si="130"/>
        <v>3</v>
      </c>
      <c r="N884" t="b">
        <v>0</v>
      </c>
      <c r="O884" t="s">
        <v>2229</v>
      </c>
      <c r="P884" t="str">
        <f t="shared" si="131"/>
        <v>No Return</v>
      </c>
      <c r="Q884" s="4">
        <f t="shared" si="132"/>
        <v>1331.84</v>
      </c>
      <c r="R884">
        <f t="shared" si="133"/>
        <v>2025</v>
      </c>
      <c r="S884" s="4" t="str">
        <f t="shared" si="134"/>
        <v>August</v>
      </c>
      <c r="T884" s="17">
        <f t="shared" si="135"/>
        <v>0</v>
      </c>
      <c r="U884" s="17">
        <f t="shared" si="136"/>
        <v>83.24</v>
      </c>
      <c r="V884" s="16">
        <f t="shared" si="137"/>
        <v>0</v>
      </c>
      <c r="W884" s="16" t="str">
        <f t="shared" si="138"/>
        <v>XL</v>
      </c>
      <c r="X884" s="16" t="str" cm="1">
        <f t="array" ref="X884">_xlfn.IFS(K884 &lt; 10, "Need to Restock", K884 &lt; 20, "Low Stock", K884 &lt; 30, "Stock OK", K884 &gt;= 30, "High Stock")</f>
        <v>Low Stock</v>
      </c>
      <c r="Y884" s="16" t="str" cm="1">
        <f t="array" ref="Y884">_xlfn.IFS(K884 &lt;= 15, "Fast Moving", K884 &lt;= 35, "Moderate Moving", K884 &gt; 35, "Slow Moving")</f>
        <v>Moderate Moving</v>
      </c>
      <c r="Z884" s="16" t="str" cm="1">
        <f t="array" ref="Z884">_xlfn.IFS(M884=5, "Highly Satisfied", M884&gt;=4, "Very Satisfied", M884&gt;=3, "Satisfied", M884&gt;=2, "Neutral", M884&lt;2, "Dissatisfied")</f>
        <v>Satisfied</v>
      </c>
      <c r="AA884" s="16" t="str">
        <f t="shared" si="139"/>
        <v>High Value</v>
      </c>
      <c r="AB884" s="16" t="str" cm="1">
        <f t="array" ref="AB884">_xlfn.IFS(OR(C884="Zara", C884="Mango"), "Luxury Brand", OR(C884="Gap", C884="Forever21"), "Budget Brand", TRUE, "Mid-Market")</f>
        <v>Mid-Market</v>
      </c>
    </row>
    <row r="885" spans="1:28" x14ac:dyDescent="0.35">
      <c r="A885" t="s">
        <v>936</v>
      </c>
      <c r="B885" t="s">
        <v>25</v>
      </c>
      <c r="C885" t="s">
        <v>14</v>
      </c>
      <c r="D885" t="s">
        <v>21</v>
      </c>
      <c r="E885" t="s">
        <v>2229</v>
      </c>
      <c r="F885" t="s">
        <v>68</v>
      </c>
      <c r="G885" s="4">
        <v>40.18</v>
      </c>
      <c r="H885">
        <v>0</v>
      </c>
      <c r="I885" s="3">
        <v>40.18</v>
      </c>
      <c r="J885" s="1">
        <v>45875</v>
      </c>
      <c r="K885">
        <v>27</v>
      </c>
      <c r="L885">
        <v>4.7</v>
      </c>
      <c r="M885">
        <f t="shared" si="130"/>
        <v>4.7</v>
      </c>
      <c r="N885" t="b">
        <v>0</v>
      </c>
      <c r="O885" t="s">
        <v>2229</v>
      </c>
      <c r="P885" t="str">
        <f t="shared" si="131"/>
        <v>No Return</v>
      </c>
      <c r="Q885" s="4">
        <f t="shared" si="132"/>
        <v>1084.8599999999999</v>
      </c>
      <c r="R885">
        <f t="shared" si="133"/>
        <v>2025</v>
      </c>
      <c r="S885" s="4" t="str">
        <f t="shared" si="134"/>
        <v>August</v>
      </c>
      <c r="T885" s="17">
        <f t="shared" si="135"/>
        <v>0</v>
      </c>
      <c r="U885" s="17">
        <f t="shared" si="136"/>
        <v>40.18</v>
      </c>
      <c r="V885" s="16">
        <f t="shared" si="137"/>
        <v>0</v>
      </c>
      <c r="W885" s="16" t="str">
        <f t="shared" si="138"/>
        <v>No Size</v>
      </c>
      <c r="X885" s="16" t="str" cm="1">
        <f t="array" ref="X885">_xlfn.IFS(K885 &lt; 10, "Need to Restock", K885 &lt; 20, "Low Stock", K885 &lt; 30, "Stock OK", K885 &gt;= 30, "High Stock")</f>
        <v>Stock OK</v>
      </c>
      <c r="Y885" s="16" t="str" cm="1">
        <f t="array" ref="Y885">_xlfn.IFS(K885 &lt;= 15, "Fast Moving", K885 &lt;= 35, "Moderate Moving", K885 &gt; 35, "Slow Moving")</f>
        <v>Moderate Moving</v>
      </c>
      <c r="Z885" s="16" t="str" cm="1">
        <f t="array" ref="Z885">_xlfn.IFS(M885=5, "Highly Satisfied", M885&gt;=4, "Very Satisfied", M885&gt;=3, "Satisfied", M885&gt;=2, "Neutral", M885&lt;2, "Dissatisfied")</f>
        <v>Very Satisfied</v>
      </c>
      <c r="AA885" s="16" t="str">
        <f t="shared" si="139"/>
        <v>Cheap Value</v>
      </c>
      <c r="AB885" s="16" t="str" cm="1">
        <f t="array" ref="AB885">_xlfn.IFS(OR(C885="Zara", C885="Mango"), "Luxury Brand", OR(C885="Gap", C885="Forever21"), "Budget Brand", TRUE, "Mid-Market")</f>
        <v>Luxury Brand</v>
      </c>
    </row>
    <row r="886" spans="1:28" x14ac:dyDescent="0.35">
      <c r="A886" t="s">
        <v>937</v>
      </c>
      <c r="B886" t="s">
        <v>36</v>
      </c>
      <c r="C886" t="s">
        <v>41</v>
      </c>
      <c r="D886" t="s">
        <v>15</v>
      </c>
      <c r="E886" t="s">
        <v>16</v>
      </c>
      <c r="F886" t="s">
        <v>17</v>
      </c>
      <c r="G886" s="4">
        <v>73.77</v>
      </c>
      <c r="H886">
        <v>22.8</v>
      </c>
      <c r="I886" s="3">
        <v>56.95</v>
      </c>
      <c r="J886" s="1">
        <v>45522</v>
      </c>
      <c r="K886">
        <v>0</v>
      </c>
      <c r="L886" t="s">
        <v>2229</v>
      </c>
      <c r="M886">
        <f t="shared" si="130"/>
        <v>3</v>
      </c>
      <c r="N886" t="b">
        <v>0</v>
      </c>
      <c r="O886" t="s">
        <v>2229</v>
      </c>
      <c r="P886" t="str">
        <f t="shared" si="131"/>
        <v>No Return</v>
      </c>
      <c r="Q886" s="4">
        <f t="shared" si="132"/>
        <v>0</v>
      </c>
      <c r="R886">
        <f t="shared" si="133"/>
        <v>2024</v>
      </c>
      <c r="S886" s="4" t="str">
        <f t="shared" si="134"/>
        <v>August</v>
      </c>
      <c r="T886" s="17">
        <f t="shared" si="135"/>
        <v>16.819559999999999</v>
      </c>
      <c r="U886" s="17">
        <f t="shared" si="136"/>
        <v>56.95044</v>
      </c>
      <c r="V886" s="16">
        <f t="shared" si="137"/>
        <v>0</v>
      </c>
      <c r="W886" s="16" t="str">
        <f t="shared" si="138"/>
        <v>XL</v>
      </c>
      <c r="X886" s="16" t="str" cm="1">
        <f t="array" ref="X886">_xlfn.IFS(K886 &lt; 10, "Need to Restock", K886 &lt; 20, "Low Stock", K886 &lt; 30, "Stock OK", K886 &gt;= 30, "High Stock")</f>
        <v>Need to Restock</v>
      </c>
      <c r="Y886" s="16" t="str" cm="1">
        <f t="array" ref="Y886">_xlfn.IFS(K886 &lt;= 15, "Fast Moving", K886 &lt;= 35, "Moderate Moving", K886 &gt; 35, "Slow Moving")</f>
        <v>Fast Moving</v>
      </c>
      <c r="Z886" s="16" t="str" cm="1">
        <f t="array" ref="Z886">_xlfn.IFS(M886=5, "Highly Satisfied", M886&gt;=4, "Very Satisfied", M886&gt;=3, "Satisfied", M886&gt;=2, "Neutral", M886&lt;2, "Dissatisfied")</f>
        <v>Satisfied</v>
      </c>
      <c r="AA886" s="16" t="str">
        <f t="shared" si="139"/>
        <v>Cheap Value</v>
      </c>
      <c r="AB886" s="16" t="str" cm="1">
        <f t="array" ref="AB886">_xlfn.IFS(OR(C886="Zara", C886="Mango"), "Luxury Brand", OR(C886="Gap", C886="Forever21"), "Budget Brand", TRUE, "Mid-Market")</f>
        <v>Luxury Brand</v>
      </c>
    </row>
    <row r="887" spans="1:28" x14ac:dyDescent="0.35">
      <c r="A887" t="s">
        <v>938</v>
      </c>
      <c r="B887" t="s">
        <v>25</v>
      </c>
      <c r="C887" t="s">
        <v>73</v>
      </c>
      <c r="D887" t="s">
        <v>21</v>
      </c>
      <c r="E887" t="s">
        <v>2229</v>
      </c>
      <c r="F887" t="s">
        <v>17</v>
      </c>
      <c r="G887" s="4">
        <v>71.3</v>
      </c>
      <c r="H887">
        <v>0</v>
      </c>
      <c r="I887" s="3">
        <v>71.3</v>
      </c>
      <c r="J887" s="1">
        <v>45875</v>
      </c>
      <c r="K887">
        <v>29</v>
      </c>
      <c r="L887" t="s">
        <v>2229</v>
      </c>
      <c r="M887">
        <f t="shared" si="130"/>
        <v>3</v>
      </c>
      <c r="N887" t="b">
        <v>0</v>
      </c>
      <c r="O887" t="s">
        <v>2229</v>
      </c>
      <c r="P887" t="str">
        <f t="shared" si="131"/>
        <v>No Return</v>
      </c>
      <c r="Q887" s="4">
        <f t="shared" si="132"/>
        <v>2067.6999999999998</v>
      </c>
      <c r="R887">
        <f t="shared" si="133"/>
        <v>2025</v>
      </c>
      <c r="S887" s="4" t="str">
        <f t="shared" si="134"/>
        <v>August</v>
      </c>
      <c r="T887" s="17">
        <f t="shared" si="135"/>
        <v>0</v>
      </c>
      <c r="U887" s="17">
        <f t="shared" si="136"/>
        <v>71.3</v>
      </c>
      <c r="V887" s="16">
        <f t="shared" si="137"/>
        <v>0</v>
      </c>
      <c r="W887" s="16" t="str">
        <f t="shared" si="138"/>
        <v>No Size</v>
      </c>
      <c r="X887" s="16" t="str" cm="1">
        <f t="array" ref="X887">_xlfn.IFS(K887 &lt; 10, "Need to Restock", K887 &lt; 20, "Low Stock", K887 &lt; 30, "Stock OK", K887 &gt;= 30, "High Stock")</f>
        <v>Stock OK</v>
      </c>
      <c r="Y887" s="16" t="str" cm="1">
        <f t="array" ref="Y887">_xlfn.IFS(K887 &lt;= 15, "Fast Moving", K887 &lt;= 35, "Moderate Moving", K887 &gt; 35, "Slow Moving")</f>
        <v>Moderate Moving</v>
      </c>
      <c r="Z887" s="16" t="str" cm="1">
        <f t="array" ref="Z887">_xlfn.IFS(M887=5, "Highly Satisfied", M887&gt;=4, "Very Satisfied", M887&gt;=3, "Satisfied", M887&gt;=2, "Neutral", M887&lt;2, "Dissatisfied")</f>
        <v>Satisfied</v>
      </c>
      <c r="AA887" s="16" t="str">
        <f t="shared" si="139"/>
        <v>Cheap Value</v>
      </c>
      <c r="AB887" s="16" t="str" cm="1">
        <f t="array" ref="AB887">_xlfn.IFS(OR(C887="Zara", C887="Mango"), "Luxury Brand", OR(C887="Gap", C887="Forever21"), "Budget Brand", TRUE, "Mid-Market")</f>
        <v>Budget Brand</v>
      </c>
    </row>
    <row r="888" spans="1:28" x14ac:dyDescent="0.35">
      <c r="A888" t="s">
        <v>939</v>
      </c>
      <c r="B888" t="s">
        <v>25</v>
      </c>
      <c r="C888" t="s">
        <v>73</v>
      </c>
      <c r="D888" t="s">
        <v>60</v>
      </c>
      <c r="E888" t="s">
        <v>2229</v>
      </c>
      <c r="F888" t="s">
        <v>54</v>
      </c>
      <c r="G888" s="4">
        <v>50.3</v>
      </c>
      <c r="H888">
        <v>52.8</v>
      </c>
      <c r="I888" s="3">
        <v>23.74</v>
      </c>
      <c r="J888" s="1">
        <v>45875</v>
      </c>
      <c r="K888">
        <v>11</v>
      </c>
      <c r="L888" t="s">
        <v>2229</v>
      </c>
      <c r="M888">
        <f t="shared" si="130"/>
        <v>3</v>
      </c>
      <c r="N888" t="b">
        <v>0</v>
      </c>
      <c r="O888" t="s">
        <v>2229</v>
      </c>
      <c r="P888" t="str">
        <f t="shared" si="131"/>
        <v>No Return</v>
      </c>
      <c r="Q888" s="4">
        <f t="shared" si="132"/>
        <v>261.1576</v>
      </c>
      <c r="R888">
        <f t="shared" si="133"/>
        <v>2025</v>
      </c>
      <c r="S888" s="4" t="str">
        <f t="shared" si="134"/>
        <v>August</v>
      </c>
      <c r="T888" s="17">
        <f t="shared" si="135"/>
        <v>26.558399999999999</v>
      </c>
      <c r="U888" s="17">
        <f t="shared" si="136"/>
        <v>23.741599999999998</v>
      </c>
      <c r="V888" s="16">
        <f t="shared" si="137"/>
        <v>0</v>
      </c>
      <c r="W888" s="16" t="str">
        <f t="shared" si="138"/>
        <v>No Size</v>
      </c>
      <c r="X888" s="16" t="str" cm="1">
        <f t="array" ref="X888">_xlfn.IFS(K888 &lt; 10, "Need to Restock", K888 &lt; 20, "Low Stock", K888 &lt; 30, "Stock OK", K888 &gt;= 30, "High Stock")</f>
        <v>Low Stock</v>
      </c>
      <c r="Y888" s="16" t="str" cm="1">
        <f t="array" ref="Y888">_xlfn.IFS(K888 &lt;= 15, "Fast Moving", K888 &lt;= 35, "Moderate Moving", K888 &gt; 35, "Slow Moving")</f>
        <v>Fast Moving</v>
      </c>
      <c r="Z888" s="16" t="str" cm="1">
        <f t="array" ref="Z888">_xlfn.IFS(M888=5, "Highly Satisfied", M888&gt;=4, "Very Satisfied", M888&gt;=3, "Satisfied", M888&gt;=2, "Neutral", M888&lt;2, "Dissatisfied")</f>
        <v>Satisfied</v>
      </c>
      <c r="AA888" s="16" t="str">
        <f t="shared" si="139"/>
        <v>Cheap Value</v>
      </c>
      <c r="AB888" s="16" t="str" cm="1">
        <f t="array" ref="AB888">_xlfn.IFS(OR(C888="Zara", C888="Mango"), "Luxury Brand", OR(C888="Gap", C888="Forever21"), "Budget Brand", TRUE, "Mid-Market")</f>
        <v>Budget Brand</v>
      </c>
    </row>
    <row r="889" spans="1:28" x14ac:dyDescent="0.35">
      <c r="A889" t="s">
        <v>940</v>
      </c>
      <c r="B889" t="s">
        <v>25</v>
      </c>
      <c r="C889" t="s">
        <v>46</v>
      </c>
      <c r="D889" t="s">
        <v>15</v>
      </c>
      <c r="E889" t="s">
        <v>2229</v>
      </c>
      <c r="F889" t="s">
        <v>44</v>
      </c>
      <c r="G889" s="4">
        <v>46.97</v>
      </c>
      <c r="H889">
        <v>0</v>
      </c>
      <c r="I889" s="3">
        <v>46.97</v>
      </c>
      <c r="J889" s="1">
        <v>45712</v>
      </c>
      <c r="K889">
        <v>33</v>
      </c>
      <c r="L889">
        <v>2.6</v>
      </c>
      <c r="M889">
        <f t="shared" si="130"/>
        <v>2.6</v>
      </c>
      <c r="N889" t="b">
        <v>0</v>
      </c>
      <c r="O889" t="s">
        <v>2229</v>
      </c>
      <c r="P889" t="str">
        <f t="shared" si="131"/>
        <v>No Return</v>
      </c>
      <c r="Q889" s="4">
        <f t="shared" si="132"/>
        <v>1550.01</v>
      </c>
      <c r="R889">
        <f t="shared" si="133"/>
        <v>2025</v>
      </c>
      <c r="S889" s="4" t="str">
        <f t="shared" si="134"/>
        <v>February</v>
      </c>
      <c r="T889" s="17">
        <f t="shared" si="135"/>
        <v>0</v>
      </c>
      <c r="U889" s="17">
        <f t="shared" si="136"/>
        <v>46.97</v>
      </c>
      <c r="V889" s="16">
        <f t="shared" si="137"/>
        <v>0</v>
      </c>
      <c r="W889" s="16" t="str">
        <f t="shared" si="138"/>
        <v>No Size</v>
      </c>
      <c r="X889" s="16" t="str" cm="1">
        <f t="array" ref="X889">_xlfn.IFS(K889 &lt; 10, "Need to Restock", K889 &lt; 20, "Low Stock", K889 &lt; 30, "Stock OK", K889 &gt;= 30, "High Stock")</f>
        <v>High Stock</v>
      </c>
      <c r="Y889" s="16" t="str" cm="1">
        <f t="array" ref="Y889">_xlfn.IFS(K889 &lt;= 15, "Fast Moving", K889 &lt;= 35, "Moderate Moving", K889 &gt; 35, "Slow Moving")</f>
        <v>Moderate Moving</v>
      </c>
      <c r="Z889" s="16" t="str" cm="1">
        <f t="array" ref="Z889">_xlfn.IFS(M889=5, "Highly Satisfied", M889&gt;=4, "Very Satisfied", M889&gt;=3, "Satisfied", M889&gt;=2, "Neutral", M889&lt;2, "Dissatisfied")</f>
        <v>Neutral</v>
      </c>
      <c r="AA889" s="16" t="str">
        <f t="shared" si="139"/>
        <v>Cheap Value</v>
      </c>
      <c r="AB889" s="16" t="str" cm="1">
        <f t="array" ref="AB889">_xlfn.IFS(OR(C889="Zara", C889="Mango"), "Luxury Brand", OR(C889="Gap", C889="Forever21"), "Budget Brand", TRUE, "Mid-Market")</f>
        <v>Mid-Market</v>
      </c>
    </row>
    <row r="890" spans="1:28" x14ac:dyDescent="0.35">
      <c r="A890" t="s">
        <v>941</v>
      </c>
      <c r="B890" t="s">
        <v>28</v>
      </c>
      <c r="C890" t="s">
        <v>14</v>
      </c>
      <c r="D890" t="s">
        <v>32</v>
      </c>
      <c r="E890" t="s">
        <v>2229</v>
      </c>
      <c r="F890" t="s">
        <v>68</v>
      </c>
      <c r="G890" s="4">
        <v>162.9</v>
      </c>
      <c r="H890">
        <v>0</v>
      </c>
      <c r="I890" s="3">
        <v>162.9</v>
      </c>
      <c r="J890" s="1">
        <v>45875</v>
      </c>
      <c r="K890">
        <v>30</v>
      </c>
      <c r="L890">
        <v>1.9</v>
      </c>
      <c r="M890">
        <f t="shared" si="130"/>
        <v>1.9</v>
      </c>
      <c r="N890" t="b">
        <v>0</v>
      </c>
      <c r="O890" t="s">
        <v>2229</v>
      </c>
      <c r="P890" t="str">
        <f t="shared" si="131"/>
        <v>No Return</v>
      </c>
      <c r="Q890" s="4">
        <f t="shared" si="132"/>
        <v>4887</v>
      </c>
      <c r="R890">
        <f t="shared" si="133"/>
        <v>2025</v>
      </c>
      <c r="S890" s="4" t="str">
        <f t="shared" si="134"/>
        <v>August</v>
      </c>
      <c r="T890" s="17">
        <f t="shared" si="135"/>
        <v>0</v>
      </c>
      <c r="U890" s="17">
        <f t="shared" si="136"/>
        <v>162.9</v>
      </c>
      <c r="V890" s="16">
        <f t="shared" si="137"/>
        <v>0</v>
      </c>
      <c r="W890" s="16" t="str">
        <f t="shared" si="138"/>
        <v>No Size</v>
      </c>
      <c r="X890" s="16" t="str" cm="1">
        <f t="array" ref="X890">_xlfn.IFS(K890 &lt; 10, "Need to Restock", K890 &lt; 20, "Low Stock", K890 &lt; 30, "Stock OK", K890 &gt;= 30, "High Stock")</f>
        <v>High Stock</v>
      </c>
      <c r="Y890" s="16" t="str" cm="1">
        <f t="array" ref="Y890">_xlfn.IFS(K890 &lt;= 15, "Fast Moving", K890 &lt;= 35, "Moderate Moving", K890 &gt; 35, "Slow Moving")</f>
        <v>Moderate Moving</v>
      </c>
      <c r="Z890" s="16" t="str" cm="1">
        <f t="array" ref="Z890">_xlfn.IFS(M890=5, "Highly Satisfied", M890&gt;=4, "Very Satisfied", M890&gt;=3, "Satisfied", M890&gt;=2, "Neutral", M890&lt;2, "Dissatisfied")</f>
        <v>Dissatisfied</v>
      </c>
      <c r="AA890" s="16" t="str">
        <f t="shared" si="139"/>
        <v>High Value</v>
      </c>
      <c r="AB890" s="16" t="str" cm="1">
        <f t="array" ref="AB890">_xlfn.IFS(OR(C890="Zara", C890="Mango"), "Luxury Brand", OR(C890="Gap", C890="Forever21"), "Budget Brand", TRUE, "Mid-Market")</f>
        <v>Luxury Brand</v>
      </c>
    </row>
    <row r="891" spans="1:28" x14ac:dyDescent="0.35">
      <c r="A891" t="s">
        <v>942</v>
      </c>
      <c r="B891" t="s">
        <v>36</v>
      </c>
      <c r="C891" t="s">
        <v>73</v>
      </c>
      <c r="D891" t="s">
        <v>21</v>
      </c>
      <c r="E891" t="s">
        <v>16</v>
      </c>
      <c r="F891" t="s">
        <v>33</v>
      </c>
      <c r="G891" s="4">
        <v>57.14</v>
      </c>
      <c r="H891">
        <v>0</v>
      </c>
      <c r="I891" s="3">
        <v>57.14</v>
      </c>
      <c r="J891" s="1">
        <v>45875</v>
      </c>
      <c r="K891">
        <v>39</v>
      </c>
      <c r="L891">
        <v>1.4</v>
      </c>
      <c r="M891">
        <f t="shared" si="130"/>
        <v>1.4</v>
      </c>
      <c r="N891" t="b">
        <v>0</v>
      </c>
      <c r="O891" t="s">
        <v>2229</v>
      </c>
      <c r="P891" t="str">
        <f t="shared" si="131"/>
        <v>No Return</v>
      </c>
      <c r="Q891" s="4">
        <f t="shared" si="132"/>
        <v>2228.46</v>
      </c>
      <c r="R891">
        <f t="shared" si="133"/>
        <v>2025</v>
      </c>
      <c r="S891" s="4" t="str">
        <f t="shared" si="134"/>
        <v>August</v>
      </c>
      <c r="T891" s="17">
        <f t="shared" si="135"/>
        <v>0</v>
      </c>
      <c r="U891" s="17">
        <f t="shared" si="136"/>
        <v>57.14</v>
      </c>
      <c r="V891" s="16">
        <f t="shared" si="137"/>
        <v>0</v>
      </c>
      <c r="W891" s="16" t="str">
        <f t="shared" si="138"/>
        <v>XL</v>
      </c>
      <c r="X891" s="16" t="str" cm="1">
        <f t="array" ref="X891">_xlfn.IFS(K891 &lt; 10, "Need to Restock", K891 &lt; 20, "Low Stock", K891 &lt; 30, "Stock OK", K891 &gt;= 30, "High Stock")</f>
        <v>High Stock</v>
      </c>
      <c r="Y891" s="16" t="str" cm="1">
        <f t="array" ref="Y891">_xlfn.IFS(K891 &lt;= 15, "Fast Moving", K891 &lt;= 35, "Moderate Moving", K891 &gt; 35, "Slow Moving")</f>
        <v>Slow Moving</v>
      </c>
      <c r="Z891" s="16" t="str" cm="1">
        <f t="array" ref="Z891">_xlfn.IFS(M891=5, "Highly Satisfied", M891&gt;=4, "Very Satisfied", M891&gt;=3, "Satisfied", M891&gt;=2, "Neutral", M891&lt;2, "Dissatisfied")</f>
        <v>Dissatisfied</v>
      </c>
      <c r="AA891" s="16" t="str">
        <f t="shared" si="139"/>
        <v>Cheap Value</v>
      </c>
      <c r="AB891" s="16" t="str" cm="1">
        <f t="array" ref="AB891">_xlfn.IFS(OR(C891="Zara", C891="Mango"), "Luxury Brand", OR(C891="Gap", C891="Forever21"), "Budget Brand", TRUE, "Mid-Market")</f>
        <v>Budget Brand</v>
      </c>
    </row>
    <row r="892" spans="1:28" x14ac:dyDescent="0.35">
      <c r="A892" t="s">
        <v>943</v>
      </c>
      <c r="B892" t="s">
        <v>28</v>
      </c>
      <c r="C892" t="s">
        <v>51</v>
      </c>
      <c r="D892" t="s">
        <v>15</v>
      </c>
      <c r="E892" t="s">
        <v>22</v>
      </c>
      <c r="F892" t="s">
        <v>64</v>
      </c>
      <c r="G892" s="4">
        <v>93.6</v>
      </c>
      <c r="H892">
        <v>0</v>
      </c>
      <c r="I892" s="3">
        <v>93.6</v>
      </c>
      <c r="J892" s="1">
        <v>45544</v>
      </c>
      <c r="K892">
        <v>49</v>
      </c>
      <c r="L892">
        <v>4.3</v>
      </c>
      <c r="M892">
        <f t="shared" si="130"/>
        <v>4.3</v>
      </c>
      <c r="N892" t="b">
        <v>0</v>
      </c>
      <c r="O892" t="s">
        <v>2229</v>
      </c>
      <c r="P892" t="str">
        <f t="shared" si="131"/>
        <v>No Return</v>
      </c>
      <c r="Q892" s="4">
        <f t="shared" si="132"/>
        <v>4586.3999999999996</v>
      </c>
      <c r="R892">
        <f t="shared" si="133"/>
        <v>2024</v>
      </c>
      <c r="S892" s="4" t="str">
        <f t="shared" si="134"/>
        <v>September</v>
      </c>
      <c r="T892" s="17">
        <f t="shared" si="135"/>
        <v>0</v>
      </c>
      <c r="U892" s="17">
        <f t="shared" si="136"/>
        <v>93.6</v>
      </c>
      <c r="V892" s="16">
        <f t="shared" si="137"/>
        <v>0</v>
      </c>
      <c r="W892" s="16" t="str">
        <f t="shared" si="138"/>
        <v>L</v>
      </c>
      <c r="X892" s="16" t="str" cm="1">
        <f t="array" ref="X892">_xlfn.IFS(K892 &lt; 10, "Need to Restock", K892 &lt; 20, "Low Stock", K892 &lt; 30, "Stock OK", K892 &gt;= 30, "High Stock")</f>
        <v>High Stock</v>
      </c>
      <c r="Y892" s="16" t="str" cm="1">
        <f t="array" ref="Y892">_xlfn.IFS(K892 &lt;= 15, "Fast Moving", K892 &lt;= 35, "Moderate Moving", K892 &gt; 35, "Slow Moving")</f>
        <v>Slow Moving</v>
      </c>
      <c r="Z892" s="16" t="str" cm="1">
        <f t="array" ref="Z892">_xlfn.IFS(M892=5, "Highly Satisfied", M892&gt;=4, "Very Satisfied", M892&gt;=3, "Satisfied", M892&gt;=2, "Neutral", M892&lt;2, "Dissatisfied")</f>
        <v>Very Satisfied</v>
      </c>
      <c r="AA892" s="16" t="str">
        <f t="shared" si="139"/>
        <v>High Value</v>
      </c>
      <c r="AB892" s="16" t="str" cm="1">
        <f t="array" ref="AB892">_xlfn.IFS(OR(C892="Zara", C892="Mango"), "Luxury Brand", OR(C892="Gap", C892="Forever21"), "Budget Brand", TRUE, "Mid-Market")</f>
        <v>Mid-Market</v>
      </c>
    </row>
    <row r="893" spans="1:28" x14ac:dyDescent="0.35">
      <c r="A893" t="s">
        <v>944</v>
      </c>
      <c r="B893" t="s">
        <v>25</v>
      </c>
      <c r="C893" t="s">
        <v>73</v>
      </c>
      <c r="D893" t="s">
        <v>15</v>
      </c>
      <c r="E893" t="s">
        <v>2229</v>
      </c>
      <c r="F893" t="s">
        <v>68</v>
      </c>
      <c r="G893" s="4">
        <v>64.56</v>
      </c>
      <c r="H893">
        <v>43</v>
      </c>
      <c r="I893" s="3">
        <v>36.799999999999997</v>
      </c>
      <c r="J893" s="1">
        <v>45510</v>
      </c>
      <c r="K893">
        <v>36</v>
      </c>
      <c r="L893">
        <v>3.9</v>
      </c>
      <c r="M893">
        <f t="shared" si="130"/>
        <v>3.9</v>
      </c>
      <c r="N893" t="b">
        <v>0</v>
      </c>
      <c r="O893" t="s">
        <v>2229</v>
      </c>
      <c r="P893" t="str">
        <f t="shared" si="131"/>
        <v>No Return</v>
      </c>
      <c r="Q893" s="4">
        <f t="shared" si="132"/>
        <v>1324.7712000000001</v>
      </c>
      <c r="R893">
        <f t="shared" si="133"/>
        <v>2024</v>
      </c>
      <c r="S893" s="4" t="str">
        <f t="shared" si="134"/>
        <v>August</v>
      </c>
      <c r="T893" s="17">
        <f t="shared" si="135"/>
        <v>27.7608</v>
      </c>
      <c r="U893" s="17">
        <f t="shared" si="136"/>
        <v>36.799200000000006</v>
      </c>
      <c r="V893" s="16">
        <f t="shared" si="137"/>
        <v>0</v>
      </c>
      <c r="W893" s="16" t="str">
        <f t="shared" si="138"/>
        <v>No Size</v>
      </c>
      <c r="X893" s="16" t="str" cm="1">
        <f t="array" ref="X893">_xlfn.IFS(K893 &lt; 10, "Need to Restock", K893 &lt; 20, "Low Stock", K893 &lt; 30, "Stock OK", K893 &gt;= 30, "High Stock")</f>
        <v>High Stock</v>
      </c>
      <c r="Y893" s="16" t="str" cm="1">
        <f t="array" ref="Y893">_xlfn.IFS(K893 &lt;= 15, "Fast Moving", K893 &lt;= 35, "Moderate Moving", K893 &gt; 35, "Slow Moving")</f>
        <v>Slow Moving</v>
      </c>
      <c r="Z893" s="16" t="str" cm="1">
        <f t="array" ref="Z893">_xlfn.IFS(M893=5, "Highly Satisfied", M893&gt;=4, "Very Satisfied", M893&gt;=3, "Satisfied", M893&gt;=2, "Neutral", M893&lt;2, "Dissatisfied")</f>
        <v>Satisfied</v>
      </c>
      <c r="AA893" s="16" t="str">
        <f t="shared" si="139"/>
        <v>Cheap Value</v>
      </c>
      <c r="AB893" s="16" t="str" cm="1">
        <f t="array" ref="AB893">_xlfn.IFS(OR(C893="Zara", C893="Mango"), "Luxury Brand", OR(C893="Gap", C893="Forever21"), "Budget Brand", TRUE, "Mid-Market")</f>
        <v>Budget Brand</v>
      </c>
    </row>
    <row r="894" spans="1:28" x14ac:dyDescent="0.35">
      <c r="A894" t="s">
        <v>945</v>
      </c>
      <c r="B894" t="s">
        <v>13</v>
      </c>
      <c r="C894" t="s">
        <v>51</v>
      </c>
      <c r="D894" t="s">
        <v>21</v>
      </c>
      <c r="E894" t="s">
        <v>37</v>
      </c>
      <c r="F894" t="s">
        <v>62</v>
      </c>
      <c r="G894" s="4">
        <v>142.34</v>
      </c>
      <c r="H894">
        <v>0</v>
      </c>
      <c r="I894" s="3">
        <v>142.34</v>
      </c>
      <c r="J894" s="1">
        <v>45875</v>
      </c>
      <c r="K894">
        <v>43</v>
      </c>
      <c r="L894" t="s">
        <v>2229</v>
      </c>
      <c r="M894">
        <f t="shared" si="130"/>
        <v>3</v>
      </c>
      <c r="N894" t="b">
        <v>0</v>
      </c>
      <c r="O894" t="s">
        <v>2229</v>
      </c>
      <c r="P894" t="str">
        <f t="shared" si="131"/>
        <v>No Return</v>
      </c>
      <c r="Q894" s="4">
        <f t="shared" si="132"/>
        <v>6120.62</v>
      </c>
      <c r="R894">
        <f t="shared" si="133"/>
        <v>2025</v>
      </c>
      <c r="S894" s="4" t="str">
        <f t="shared" si="134"/>
        <v>August</v>
      </c>
      <c r="T894" s="17">
        <f t="shared" si="135"/>
        <v>0</v>
      </c>
      <c r="U894" s="17">
        <f t="shared" si="136"/>
        <v>142.34</v>
      </c>
      <c r="V894" s="16">
        <f t="shared" si="137"/>
        <v>0</v>
      </c>
      <c r="W894" s="16" t="str">
        <f t="shared" si="138"/>
        <v>S</v>
      </c>
      <c r="X894" s="16" t="str" cm="1">
        <f t="array" ref="X894">_xlfn.IFS(K894 &lt; 10, "Need to Restock", K894 &lt; 20, "Low Stock", K894 &lt; 30, "Stock OK", K894 &gt;= 30, "High Stock")</f>
        <v>High Stock</v>
      </c>
      <c r="Y894" s="16" t="str" cm="1">
        <f t="array" ref="Y894">_xlfn.IFS(K894 &lt;= 15, "Fast Moving", K894 &lt;= 35, "Moderate Moving", K894 &gt; 35, "Slow Moving")</f>
        <v>Slow Moving</v>
      </c>
      <c r="Z894" s="16" t="str" cm="1">
        <f t="array" ref="Z894">_xlfn.IFS(M894=5, "Highly Satisfied", M894&gt;=4, "Very Satisfied", M894&gt;=3, "Satisfied", M894&gt;=2, "Neutral", M894&lt;2, "Dissatisfied")</f>
        <v>Satisfied</v>
      </c>
      <c r="AA894" s="16" t="str">
        <f t="shared" si="139"/>
        <v>High Value</v>
      </c>
      <c r="AB894" s="16" t="str" cm="1">
        <f t="array" ref="AB894">_xlfn.IFS(OR(C894="Zara", C894="Mango"), "Luxury Brand", OR(C894="Gap", C894="Forever21"), "Budget Brand", TRUE, "Mid-Market")</f>
        <v>Mid-Market</v>
      </c>
    </row>
    <row r="895" spans="1:28" x14ac:dyDescent="0.35">
      <c r="A895" t="s">
        <v>946</v>
      </c>
      <c r="B895" t="s">
        <v>28</v>
      </c>
      <c r="C895" t="s">
        <v>59</v>
      </c>
      <c r="D895" t="s">
        <v>15</v>
      </c>
      <c r="E895" t="s">
        <v>53</v>
      </c>
      <c r="F895" t="s">
        <v>33</v>
      </c>
      <c r="G895" s="4">
        <v>111.02</v>
      </c>
      <c r="H895">
        <v>57.8</v>
      </c>
      <c r="I895" s="3">
        <v>46.85</v>
      </c>
      <c r="J895" s="1">
        <v>45796</v>
      </c>
      <c r="K895">
        <v>11</v>
      </c>
      <c r="L895">
        <v>2.2000000000000002</v>
      </c>
      <c r="M895">
        <f t="shared" si="130"/>
        <v>2.2000000000000002</v>
      </c>
      <c r="N895" t="b">
        <v>0</v>
      </c>
      <c r="O895" t="s">
        <v>2229</v>
      </c>
      <c r="P895" t="str">
        <f t="shared" si="131"/>
        <v>No Return</v>
      </c>
      <c r="Q895" s="4">
        <f t="shared" si="132"/>
        <v>515.35484000000008</v>
      </c>
      <c r="R895">
        <f t="shared" si="133"/>
        <v>2025</v>
      </c>
      <c r="S895" s="4" t="str">
        <f t="shared" si="134"/>
        <v>May</v>
      </c>
      <c r="T895" s="17">
        <f t="shared" si="135"/>
        <v>64.16955999999999</v>
      </c>
      <c r="U895" s="17">
        <f t="shared" si="136"/>
        <v>46.850440000000006</v>
      </c>
      <c r="V895" s="16">
        <f t="shared" si="137"/>
        <v>0</v>
      </c>
      <c r="W895" s="16" t="str">
        <f t="shared" si="138"/>
        <v>XS</v>
      </c>
      <c r="X895" s="16" t="str" cm="1">
        <f t="array" ref="X895">_xlfn.IFS(K895 &lt; 10, "Need to Restock", K895 &lt; 20, "Low Stock", K895 &lt; 30, "Stock OK", K895 &gt;= 30, "High Stock")</f>
        <v>Low Stock</v>
      </c>
      <c r="Y895" s="16" t="str" cm="1">
        <f t="array" ref="Y895">_xlfn.IFS(K895 &lt;= 15, "Fast Moving", K895 &lt;= 35, "Moderate Moving", K895 &gt; 35, "Slow Moving")</f>
        <v>Fast Moving</v>
      </c>
      <c r="Z895" s="16" t="str" cm="1">
        <f t="array" ref="Z895">_xlfn.IFS(M895=5, "Highly Satisfied", M895&gt;=4, "Very Satisfied", M895&gt;=3, "Satisfied", M895&gt;=2, "Neutral", M895&lt;2, "Dissatisfied")</f>
        <v>Neutral</v>
      </c>
      <c r="AA895" s="16" t="str">
        <f t="shared" si="139"/>
        <v>Cheap Value</v>
      </c>
      <c r="AB895" s="16" t="str" cm="1">
        <f t="array" ref="AB895">_xlfn.IFS(OR(C895="Zara", C895="Mango"), "Luxury Brand", OR(C895="Gap", C895="Forever21"), "Budget Brand", TRUE, "Mid-Market")</f>
        <v>Budget Brand</v>
      </c>
    </row>
    <row r="896" spans="1:28" x14ac:dyDescent="0.35">
      <c r="A896" t="s">
        <v>947</v>
      </c>
      <c r="B896" t="s">
        <v>19</v>
      </c>
      <c r="C896" t="s">
        <v>30</v>
      </c>
      <c r="D896" t="s">
        <v>21</v>
      </c>
      <c r="E896" t="s">
        <v>2229</v>
      </c>
      <c r="F896" t="s">
        <v>26</v>
      </c>
      <c r="G896" s="4">
        <v>29.16</v>
      </c>
      <c r="H896">
        <v>49</v>
      </c>
      <c r="I896" s="3">
        <v>14.87</v>
      </c>
      <c r="J896" s="1">
        <v>45875</v>
      </c>
      <c r="K896">
        <v>31</v>
      </c>
      <c r="L896" t="s">
        <v>2229</v>
      </c>
      <c r="M896">
        <f t="shared" si="130"/>
        <v>3</v>
      </c>
      <c r="N896" t="b">
        <v>0</v>
      </c>
      <c r="O896" t="s">
        <v>2229</v>
      </c>
      <c r="P896" t="str">
        <f t="shared" si="131"/>
        <v>No Return</v>
      </c>
      <c r="Q896" s="4">
        <f t="shared" si="132"/>
        <v>461.01960000000003</v>
      </c>
      <c r="R896">
        <f t="shared" si="133"/>
        <v>2025</v>
      </c>
      <c r="S896" s="4" t="str">
        <f t="shared" si="134"/>
        <v>August</v>
      </c>
      <c r="T896" s="17">
        <f t="shared" si="135"/>
        <v>14.288399999999999</v>
      </c>
      <c r="U896" s="17">
        <f t="shared" si="136"/>
        <v>14.871600000000001</v>
      </c>
      <c r="V896" s="16">
        <f t="shared" si="137"/>
        <v>0</v>
      </c>
      <c r="W896" s="16" t="str">
        <f t="shared" si="138"/>
        <v>No Size</v>
      </c>
      <c r="X896" s="16" t="str" cm="1">
        <f t="array" ref="X896">_xlfn.IFS(K896 &lt; 10, "Need to Restock", K896 &lt; 20, "Low Stock", K896 &lt; 30, "Stock OK", K896 &gt;= 30, "High Stock")</f>
        <v>High Stock</v>
      </c>
      <c r="Y896" s="16" t="str" cm="1">
        <f t="array" ref="Y896">_xlfn.IFS(K896 &lt;= 15, "Fast Moving", K896 &lt;= 35, "Moderate Moving", K896 &gt; 35, "Slow Moving")</f>
        <v>Moderate Moving</v>
      </c>
      <c r="Z896" s="16" t="str" cm="1">
        <f t="array" ref="Z896">_xlfn.IFS(M896=5, "Highly Satisfied", M896&gt;=4, "Very Satisfied", M896&gt;=3, "Satisfied", M896&gt;=2, "Neutral", M896&lt;2, "Dissatisfied")</f>
        <v>Satisfied</v>
      </c>
      <c r="AA896" s="16" t="str">
        <f t="shared" si="139"/>
        <v>Cheap Value</v>
      </c>
      <c r="AB896" s="16" t="str" cm="1">
        <f t="array" ref="AB896">_xlfn.IFS(OR(C896="Zara", C896="Mango"), "Luxury Brand", OR(C896="Gap", C896="Forever21"), "Budget Brand", TRUE, "Mid-Market")</f>
        <v>Mid-Market</v>
      </c>
    </row>
    <row r="897" spans="1:28" x14ac:dyDescent="0.35">
      <c r="A897" t="s">
        <v>948</v>
      </c>
      <c r="B897" t="s">
        <v>19</v>
      </c>
      <c r="C897" t="s">
        <v>51</v>
      </c>
      <c r="D897" t="s">
        <v>60</v>
      </c>
      <c r="E897" t="s">
        <v>53</v>
      </c>
      <c r="F897" t="s">
        <v>26</v>
      </c>
      <c r="G897" s="4">
        <v>30.46</v>
      </c>
      <c r="H897">
        <v>0</v>
      </c>
      <c r="I897" s="3">
        <v>30.46</v>
      </c>
      <c r="J897" s="1">
        <v>45875</v>
      </c>
      <c r="K897">
        <v>19</v>
      </c>
      <c r="L897">
        <v>1.2</v>
      </c>
      <c r="M897">
        <f t="shared" si="130"/>
        <v>1.2</v>
      </c>
      <c r="N897" t="b">
        <v>0</v>
      </c>
      <c r="O897" t="s">
        <v>2229</v>
      </c>
      <c r="P897" t="str">
        <f t="shared" si="131"/>
        <v>No Return</v>
      </c>
      <c r="Q897" s="4">
        <f t="shared" si="132"/>
        <v>578.74</v>
      </c>
      <c r="R897">
        <f t="shared" si="133"/>
        <v>2025</v>
      </c>
      <c r="S897" s="4" t="str">
        <f t="shared" si="134"/>
        <v>August</v>
      </c>
      <c r="T897" s="17">
        <f t="shared" si="135"/>
        <v>0</v>
      </c>
      <c r="U897" s="17">
        <f t="shared" si="136"/>
        <v>30.46</v>
      </c>
      <c r="V897" s="16">
        <f t="shared" si="137"/>
        <v>0</v>
      </c>
      <c r="W897" s="16" t="str">
        <f t="shared" si="138"/>
        <v>XS</v>
      </c>
      <c r="X897" s="16" t="str" cm="1">
        <f t="array" ref="X897">_xlfn.IFS(K897 &lt; 10, "Need to Restock", K897 &lt; 20, "Low Stock", K897 &lt; 30, "Stock OK", K897 &gt;= 30, "High Stock")</f>
        <v>Low Stock</v>
      </c>
      <c r="Y897" s="16" t="str" cm="1">
        <f t="array" ref="Y897">_xlfn.IFS(K897 &lt;= 15, "Fast Moving", K897 &lt;= 35, "Moderate Moving", K897 &gt; 35, "Slow Moving")</f>
        <v>Moderate Moving</v>
      </c>
      <c r="Z897" s="16" t="str" cm="1">
        <f t="array" ref="Z897">_xlfn.IFS(M897=5, "Highly Satisfied", M897&gt;=4, "Very Satisfied", M897&gt;=3, "Satisfied", M897&gt;=2, "Neutral", M897&lt;2, "Dissatisfied")</f>
        <v>Dissatisfied</v>
      </c>
      <c r="AA897" s="16" t="str">
        <f t="shared" si="139"/>
        <v>Cheap Value</v>
      </c>
      <c r="AB897" s="16" t="str" cm="1">
        <f t="array" ref="AB897">_xlfn.IFS(OR(C897="Zara", C897="Mango"), "Luxury Brand", OR(C897="Gap", C897="Forever21"), "Budget Brand", TRUE, "Mid-Market")</f>
        <v>Mid-Market</v>
      </c>
    </row>
    <row r="898" spans="1:28" x14ac:dyDescent="0.35">
      <c r="A898" t="s">
        <v>949</v>
      </c>
      <c r="B898" t="s">
        <v>25</v>
      </c>
      <c r="C898" t="s">
        <v>73</v>
      </c>
      <c r="D898" t="s">
        <v>21</v>
      </c>
      <c r="E898" t="s">
        <v>2229</v>
      </c>
      <c r="F898" t="s">
        <v>42</v>
      </c>
      <c r="G898" s="4">
        <v>31.32</v>
      </c>
      <c r="H898">
        <v>0</v>
      </c>
      <c r="I898" s="3">
        <v>31.32</v>
      </c>
      <c r="J898" s="1">
        <v>45875</v>
      </c>
      <c r="K898">
        <v>28</v>
      </c>
      <c r="L898">
        <v>2.7</v>
      </c>
      <c r="M898">
        <f t="shared" ref="M898:M961" si="140">IF(L898="null", 3, L898)</f>
        <v>2.7</v>
      </c>
      <c r="N898" t="b">
        <v>0</v>
      </c>
      <c r="O898" t="s">
        <v>2229</v>
      </c>
      <c r="P898" t="str">
        <f t="shared" ref="P898:P961" si="141">IF(O898="null", "No Return", O898)</f>
        <v>No Return</v>
      </c>
      <c r="Q898" s="4">
        <f t="shared" ref="Q898:Q961" si="142">U898 * K898</f>
        <v>876.96</v>
      </c>
      <c r="R898">
        <f t="shared" ref="R898:R961" si="143">YEAR(J898)</f>
        <v>2025</v>
      </c>
      <c r="S898" s="4" t="str">
        <f t="shared" ref="S898:S961" si="144">TEXT(J898, "mmmm")</f>
        <v>August</v>
      </c>
      <c r="T898" s="17">
        <f t="shared" ref="T898:T961" si="145">G898 * (H898 / 100)</f>
        <v>0</v>
      </c>
      <c r="U898" s="17">
        <f t="shared" ref="U898:U961" si="146">G898 * (1 - (H898 / 100))</f>
        <v>31.32</v>
      </c>
      <c r="V898" s="16">
        <f t="shared" ref="V898:V961" si="147">IF(N898=TRUE, 1, 0)</f>
        <v>0</v>
      </c>
      <c r="W898" s="16" t="str">
        <f t="shared" ref="W898:W961" si="148">IF(E898="null", "No Size", E898)</f>
        <v>No Size</v>
      </c>
      <c r="X898" s="16" t="str" cm="1">
        <f t="array" ref="X898">_xlfn.IFS(K898 &lt; 10, "Need to Restock", K898 &lt; 20, "Low Stock", K898 &lt; 30, "Stock OK", K898 &gt;= 30, "High Stock")</f>
        <v>Stock OK</v>
      </c>
      <c r="Y898" s="16" t="str" cm="1">
        <f t="array" ref="Y898">_xlfn.IFS(K898 &lt;= 15, "Fast Moving", K898 &lt;= 35, "Moderate Moving", K898 &gt; 35, "Slow Moving")</f>
        <v>Moderate Moving</v>
      </c>
      <c r="Z898" s="16" t="str" cm="1">
        <f t="array" ref="Z898">_xlfn.IFS(M898=5, "Highly Satisfied", M898&gt;=4, "Very Satisfied", M898&gt;=3, "Satisfied", M898&gt;=2, "Neutral", M898&lt;2, "Dissatisfied")</f>
        <v>Neutral</v>
      </c>
      <c r="AA898" s="16" t="str">
        <f t="shared" ref="AA898:AA961" si="149">IF(I898 &gt;= 74.88, "High Value", "Cheap Value")</f>
        <v>Cheap Value</v>
      </c>
      <c r="AB898" s="16" t="str" cm="1">
        <f t="array" ref="AB898">_xlfn.IFS(OR(C898="Zara", C898="Mango"), "Luxury Brand", OR(C898="Gap", C898="Forever21"), "Budget Brand", TRUE, "Mid-Market")</f>
        <v>Budget Brand</v>
      </c>
    </row>
    <row r="899" spans="1:28" x14ac:dyDescent="0.35">
      <c r="A899" t="s">
        <v>950</v>
      </c>
      <c r="B899" t="s">
        <v>36</v>
      </c>
      <c r="C899" t="s">
        <v>20</v>
      </c>
      <c r="D899" t="s">
        <v>15</v>
      </c>
      <c r="E899" t="s">
        <v>56</v>
      </c>
      <c r="F899" t="s">
        <v>23</v>
      </c>
      <c r="G899" s="4">
        <v>61.78</v>
      </c>
      <c r="H899">
        <v>0</v>
      </c>
      <c r="I899" s="3">
        <v>61.78</v>
      </c>
      <c r="J899" s="1">
        <v>45868</v>
      </c>
      <c r="K899">
        <v>24</v>
      </c>
      <c r="L899">
        <v>3.5</v>
      </c>
      <c r="M899">
        <f t="shared" si="140"/>
        <v>3.5</v>
      </c>
      <c r="N899" t="b">
        <v>0</v>
      </c>
      <c r="O899" t="s">
        <v>2229</v>
      </c>
      <c r="P899" t="str">
        <f t="shared" si="141"/>
        <v>No Return</v>
      </c>
      <c r="Q899" s="4">
        <f t="shared" si="142"/>
        <v>1482.72</v>
      </c>
      <c r="R899">
        <f t="shared" si="143"/>
        <v>2025</v>
      </c>
      <c r="S899" s="4" t="str">
        <f t="shared" si="144"/>
        <v>July</v>
      </c>
      <c r="T899" s="17">
        <f t="shared" si="145"/>
        <v>0</v>
      </c>
      <c r="U899" s="17">
        <f t="shared" si="146"/>
        <v>61.78</v>
      </c>
      <c r="V899" s="16">
        <f t="shared" si="147"/>
        <v>0</v>
      </c>
      <c r="W899" s="16" t="str">
        <f t="shared" si="148"/>
        <v>M</v>
      </c>
      <c r="X899" s="16" t="str" cm="1">
        <f t="array" ref="X899">_xlfn.IFS(K899 &lt; 10, "Need to Restock", K899 &lt; 20, "Low Stock", K899 &lt; 30, "Stock OK", K899 &gt;= 30, "High Stock")</f>
        <v>Stock OK</v>
      </c>
      <c r="Y899" s="16" t="str" cm="1">
        <f t="array" ref="Y899">_xlfn.IFS(K899 &lt;= 15, "Fast Moving", K899 &lt;= 35, "Moderate Moving", K899 &gt; 35, "Slow Moving")</f>
        <v>Moderate Moving</v>
      </c>
      <c r="Z899" s="16" t="str" cm="1">
        <f t="array" ref="Z899">_xlfn.IFS(M899=5, "Highly Satisfied", M899&gt;=4, "Very Satisfied", M899&gt;=3, "Satisfied", M899&gt;=2, "Neutral", M899&lt;2, "Dissatisfied")</f>
        <v>Satisfied</v>
      </c>
      <c r="AA899" s="16" t="str">
        <f t="shared" si="149"/>
        <v>Cheap Value</v>
      </c>
      <c r="AB899" s="16" t="str" cm="1">
        <f t="array" ref="AB899">_xlfn.IFS(OR(C899="Zara", C899="Mango"), "Luxury Brand", OR(C899="Gap", C899="Forever21"), "Budget Brand", TRUE, "Mid-Market")</f>
        <v>Mid-Market</v>
      </c>
    </row>
    <row r="900" spans="1:28" x14ac:dyDescent="0.35">
      <c r="A900" t="s">
        <v>951</v>
      </c>
      <c r="B900" t="s">
        <v>13</v>
      </c>
      <c r="C900" t="s">
        <v>14</v>
      </c>
      <c r="D900" t="s">
        <v>60</v>
      </c>
      <c r="E900" t="s">
        <v>56</v>
      </c>
      <c r="F900" t="s">
        <v>44</v>
      </c>
      <c r="G900" s="4">
        <v>126.27</v>
      </c>
      <c r="H900">
        <v>0</v>
      </c>
      <c r="I900" s="3">
        <v>126.27</v>
      </c>
      <c r="J900" s="1">
        <v>45875</v>
      </c>
      <c r="K900">
        <v>1</v>
      </c>
      <c r="L900">
        <v>4.7</v>
      </c>
      <c r="M900">
        <f t="shared" si="140"/>
        <v>4.7</v>
      </c>
      <c r="N900" t="b">
        <v>0</v>
      </c>
      <c r="O900" t="s">
        <v>2229</v>
      </c>
      <c r="P900" t="str">
        <f t="shared" si="141"/>
        <v>No Return</v>
      </c>
      <c r="Q900" s="4">
        <f t="shared" si="142"/>
        <v>126.27</v>
      </c>
      <c r="R900">
        <f t="shared" si="143"/>
        <v>2025</v>
      </c>
      <c r="S900" s="4" t="str">
        <f t="shared" si="144"/>
        <v>August</v>
      </c>
      <c r="T900" s="17">
        <f t="shared" si="145"/>
        <v>0</v>
      </c>
      <c r="U900" s="17">
        <f t="shared" si="146"/>
        <v>126.27</v>
      </c>
      <c r="V900" s="16">
        <f t="shared" si="147"/>
        <v>0</v>
      </c>
      <c r="W900" s="16" t="str">
        <f t="shared" si="148"/>
        <v>M</v>
      </c>
      <c r="X900" s="16" t="str" cm="1">
        <f t="array" ref="X900">_xlfn.IFS(K900 &lt; 10, "Need to Restock", K900 &lt; 20, "Low Stock", K900 &lt; 30, "Stock OK", K900 &gt;= 30, "High Stock")</f>
        <v>Need to Restock</v>
      </c>
      <c r="Y900" s="16" t="str" cm="1">
        <f t="array" ref="Y900">_xlfn.IFS(K900 &lt;= 15, "Fast Moving", K900 &lt;= 35, "Moderate Moving", K900 &gt; 35, "Slow Moving")</f>
        <v>Fast Moving</v>
      </c>
      <c r="Z900" s="16" t="str" cm="1">
        <f t="array" ref="Z900">_xlfn.IFS(M900=5, "Highly Satisfied", M900&gt;=4, "Very Satisfied", M900&gt;=3, "Satisfied", M900&gt;=2, "Neutral", M900&lt;2, "Dissatisfied")</f>
        <v>Very Satisfied</v>
      </c>
      <c r="AA900" s="16" t="str">
        <f t="shared" si="149"/>
        <v>High Value</v>
      </c>
      <c r="AB900" s="16" t="str" cm="1">
        <f t="array" ref="AB900">_xlfn.IFS(OR(C900="Zara", C900="Mango"), "Luxury Brand", OR(C900="Gap", C900="Forever21"), "Budget Brand", TRUE, "Mid-Market")</f>
        <v>Luxury Brand</v>
      </c>
    </row>
    <row r="901" spans="1:28" x14ac:dyDescent="0.35">
      <c r="A901" t="s">
        <v>952</v>
      </c>
      <c r="B901" t="s">
        <v>13</v>
      </c>
      <c r="C901" t="s">
        <v>20</v>
      </c>
      <c r="D901" t="s">
        <v>21</v>
      </c>
      <c r="E901" t="s">
        <v>22</v>
      </c>
      <c r="F901" t="s">
        <v>33</v>
      </c>
      <c r="G901" s="4">
        <v>147.53</v>
      </c>
      <c r="H901">
        <v>0</v>
      </c>
      <c r="I901" s="3">
        <v>147.53</v>
      </c>
      <c r="J901" s="1">
        <v>45875</v>
      </c>
      <c r="K901">
        <v>33</v>
      </c>
      <c r="L901">
        <v>4.7</v>
      </c>
      <c r="M901">
        <f t="shared" si="140"/>
        <v>4.7</v>
      </c>
      <c r="N901" t="b">
        <v>1</v>
      </c>
      <c r="O901" t="s">
        <v>81</v>
      </c>
      <c r="P901" t="str">
        <f t="shared" si="141"/>
        <v>Quality Issue</v>
      </c>
      <c r="Q901" s="4">
        <f t="shared" si="142"/>
        <v>4868.49</v>
      </c>
      <c r="R901">
        <f t="shared" si="143"/>
        <v>2025</v>
      </c>
      <c r="S901" s="4" t="str">
        <f t="shared" si="144"/>
        <v>August</v>
      </c>
      <c r="T901" s="17">
        <f t="shared" si="145"/>
        <v>0</v>
      </c>
      <c r="U901" s="17">
        <f t="shared" si="146"/>
        <v>147.53</v>
      </c>
      <c r="V901" s="16">
        <f t="shared" si="147"/>
        <v>1</v>
      </c>
      <c r="W901" s="16" t="str">
        <f t="shared" si="148"/>
        <v>L</v>
      </c>
      <c r="X901" s="16" t="str" cm="1">
        <f t="array" ref="X901">_xlfn.IFS(K901 &lt; 10, "Need to Restock", K901 &lt; 20, "Low Stock", K901 &lt; 30, "Stock OK", K901 &gt;= 30, "High Stock")</f>
        <v>High Stock</v>
      </c>
      <c r="Y901" s="16" t="str" cm="1">
        <f t="array" ref="Y901">_xlfn.IFS(K901 &lt;= 15, "Fast Moving", K901 &lt;= 35, "Moderate Moving", K901 &gt; 35, "Slow Moving")</f>
        <v>Moderate Moving</v>
      </c>
      <c r="Z901" s="16" t="str" cm="1">
        <f t="array" ref="Z901">_xlfn.IFS(M901=5, "Highly Satisfied", M901&gt;=4, "Very Satisfied", M901&gt;=3, "Satisfied", M901&gt;=2, "Neutral", M901&lt;2, "Dissatisfied")</f>
        <v>Very Satisfied</v>
      </c>
      <c r="AA901" s="16" t="str">
        <f t="shared" si="149"/>
        <v>High Value</v>
      </c>
      <c r="AB901" s="16" t="str" cm="1">
        <f t="array" ref="AB901">_xlfn.IFS(OR(C901="Zara", C901="Mango"), "Luxury Brand", OR(C901="Gap", C901="Forever21"), "Budget Brand", TRUE, "Mid-Market")</f>
        <v>Mid-Market</v>
      </c>
    </row>
    <row r="902" spans="1:28" x14ac:dyDescent="0.35">
      <c r="A902" t="s">
        <v>953</v>
      </c>
      <c r="B902" t="s">
        <v>25</v>
      </c>
      <c r="C902" t="s">
        <v>30</v>
      </c>
      <c r="D902" t="s">
        <v>60</v>
      </c>
      <c r="E902" t="s">
        <v>2229</v>
      </c>
      <c r="F902" t="s">
        <v>17</v>
      </c>
      <c r="G902" s="4">
        <v>36.979999999999997</v>
      </c>
      <c r="H902">
        <v>12.2</v>
      </c>
      <c r="I902" s="3">
        <v>32.47</v>
      </c>
      <c r="J902" s="1">
        <v>45875</v>
      </c>
      <c r="K902">
        <v>14</v>
      </c>
      <c r="L902">
        <v>4.8</v>
      </c>
      <c r="M902">
        <f t="shared" si="140"/>
        <v>4.8</v>
      </c>
      <c r="N902" t="b">
        <v>0</v>
      </c>
      <c r="O902" t="s">
        <v>2229</v>
      </c>
      <c r="P902" t="str">
        <f t="shared" si="141"/>
        <v>No Return</v>
      </c>
      <c r="Q902" s="4">
        <f t="shared" si="142"/>
        <v>454.55815999999993</v>
      </c>
      <c r="R902">
        <f t="shared" si="143"/>
        <v>2025</v>
      </c>
      <c r="S902" s="4" t="str">
        <f t="shared" si="144"/>
        <v>August</v>
      </c>
      <c r="T902" s="17">
        <f t="shared" si="145"/>
        <v>4.5115599999999993</v>
      </c>
      <c r="U902" s="17">
        <f t="shared" si="146"/>
        <v>32.468439999999994</v>
      </c>
      <c r="V902" s="16">
        <f t="shared" si="147"/>
        <v>0</v>
      </c>
      <c r="W902" s="16" t="str">
        <f t="shared" si="148"/>
        <v>No Size</v>
      </c>
      <c r="X902" s="16" t="str" cm="1">
        <f t="array" ref="X902">_xlfn.IFS(K902 &lt; 10, "Need to Restock", K902 &lt; 20, "Low Stock", K902 &lt; 30, "Stock OK", K902 &gt;= 30, "High Stock")</f>
        <v>Low Stock</v>
      </c>
      <c r="Y902" s="16" t="str" cm="1">
        <f t="array" ref="Y902">_xlfn.IFS(K902 &lt;= 15, "Fast Moving", K902 &lt;= 35, "Moderate Moving", K902 &gt; 35, "Slow Moving")</f>
        <v>Fast Moving</v>
      </c>
      <c r="Z902" s="16" t="str" cm="1">
        <f t="array" ref="Z902">_xlfn.IFS(M902=5, "Highly Satisfied", M902&gt;=4, "Very Satisfied", M902&gt;=3, "Satisfied", M902&gt;=2, "Neutral", M902&lt;2, "Dissatisfied")</f>
        <v>Very Satisfied</v>
      </c>
      <c r="AA902" s="16" t="str">
        <f t="shared" si="149"/>
        <v>Cheap Value</v>
      </c>
      <c r="AB902" s="16" t="str" cm="1">
        <f t="array" ref="AB902">_xlfn.IFS(OR(C902="Zara", C902="Mango"), "Luxury Brand", OR(C902="Gap", C902="Forever21"), "Budget Brand", TRUE, "Mid-Market")</f>
        <v>Mid-Market</v>
      </c>
    </row>
    <row r="903" spans="1:28" x14ac:dyDescent="0.35">
      <c r="A903" t="s">
        <v>954</v>
      </c>
      <c r="B903" t="s">
        <v>28</v>
      </c>
      <c r="C903" t="s">
        <v>46</v>
      </c>
      <c r="D903" t="s">
        <v>32</v>
      </c>
      <c r="E903" t="s">
        <v>56</v>
      </c>
      <c r="F903" t="s">
        <v>23</v>
      </c>
      <c r="G903" s="4">
        <v>172.41</v>
      </c>
      <c r="H903">
        <v>0</v>
      </c>
      <c r="I903" s="3">
        <v>172.41</v>
      </c>
      <c r="J903" s="1">
        <v>45875</v>
      </c>
      <c r="K903">
        <v>33</v>
      </c>
      <c r="L903">
        <v>2.2999999999999998</v>
      </c>
      <c r="M903">
        <f t="shared" si="140"/>
        <v>2.2999999999999998</v>
      </c>
      <c r="N903" t="b">
        <v>0</v>
      </c>
      <c r="O903" t="s">
        <v>2229</v>
      </c>
      <c r="P903" t="str">
        <f t="shared" si="141"/>
        <v>No Return</v>
      </c>
      <c r="Q903" s="4">
        <f t="shared" si="142"/>
        <v>5689.53</v>
      </c>
      <c r="R903">
        <f t="shared" si="143"/>
        <v>2025</v>
      </c>
      <c r="S903" s="4" t="str">
        <f t="shared" si="144"/>
        <v>August</v>
      </c>
      <c r="T903" s="17">
        <f t="shared" si="145"/>
        <v>0</v>
      </c>
      <c r="U903" s="17">
        <f t="shared" si="146"/>
        <v>172.41</v>
      </c>
      <c r="V903" s="16">
        <f t="shared" si="147"/>
        <v>0</v>
      </c>
      <c r="W903" s="16" t="str">
        <f t="shared" si="148"/>
        <v>M</v>
      </c>
      <c r="X903" s="16" t="str" cm="1">
        <f t="array" ref="X903">_xlfn.IFS(K903 &lt; 10, "Need to Restock", K903 &lt; 20, "Low Stock", K903 &lt; 30, "Stock OK", K903 &gt;= 30, "High Stock")</f>
        <v>High Stock</v>
      </c>
      <c r="Y903" s="16" t="str" cm="1">
        <f t="array" ref="Y903">_xlfn.IFS(K903 &lt;= 15, "Fast Moving", K903 &lt;= 35, "Moderate Moving", K903 &gt; 35, "Slow Moving")</f>
        <v>Moderate Moving</v>
      </c>
      <c r="Z903" s="16" t="str" cm="1">
        <f t="array" ref="Z903">_xlfn.IFS(M903=5, "Highly Satisfied", M903&gt;=4, "Very Satisfied", M903&gt;=3, "Satisfied", M903&gt;=2, "Neutral", M903&lt;2, "Dissatisfied")</f>
        <v>Neutral</v>
      </c>
      <c r="AA903" s="16" t="str">
        <f t="shared" si="149"/>
        <v>High Value</v>
      </c>
      <c r="AB903" s="16" t="str" cm="1">
        <f t="array" ref="AB903">_xlfn.IFS(OR(C903="Zara", C903="Mango"), "Luxury Brand", OR(C903="Gap", C903="Forever21"), "Budget Brand", TRUE, "Mid-Market")</f>
        <v>Mid-Market</v>
      </c>
    </row>
    <row r="904" spans="1:28" x14ac:dyDescent="0.35">
      <c r="A904" t="s">
        <v>955</v>
      </c>
      <c r="B904" t="s">
        <v>25</v>
      </c>
      <c r="C904" t="s">
        <v>46</v>
      </c>
      <c r="D904" t="s">
        <v>15</v>
      </c>
      <c r="E904" t="s">
        <v>2229</v>
      </c>
      <c r="F904" t="s">
        <v>23</v>
      </c>
      <c r="G904" s="4">
        <v>53.79</v>
      </c>
      <c r="H904">
        <v>16</v>
      </c>
      <c r="I904" s="3">
        <v>45.18</v>
      </c>
      <c r="J904" s="1">
        <v>45566</v>
      </c>
      <c r="K904">
        <v>32</v>
      </c>
      <c r="L904" t="s">
        <v>2229</v>
      </c>
      <c r="M904">
        <f t="shared" si="140"/>
        <v>3</v>
      </c>
      <c r="N904" t="b">
        <v>0</v>
      </c>
      <c r="O904" t="s">
        <v>2229</v>
      </c>
      <c r="P904" t="str">
        <f t="shared" si="141"/>
        <v>No Return</v>
      </c>
      <c r="Q904" s="4">
        <f t="shared" si="142"/>
        <v>1445.8751999999999</v>
      </c>
      <c r="R904">
        <f t="shared" si="143"/>
        <v>2024</v>
      </c>
      <c r="S904" s="4" t="str">
        <f t="shared" si="144"/>
        <v>October</v>
      </c>
      <c r="T904" s="17">
        <f t="shared" si="145"/>
        <v>8.6064000000000007</v>
      </c>
      <c r="U904" s="17">
        <f t="shared" si="146"/>
        <v>45.183599999999998</v>
      </c>
      <c r="V904" s="16">
        <f t="shared" si="147"/>
        <v>0</v>
      </c>
      <c r="W904" s="16" t="str">
        <f t="shared" si="148"/>
        <v>No Size</v>
      </c>
      <c r="X904" s="16" t="str" cm="1">
        <f t="array" ref="X904">_xlfn.IFS(K904 &lt; 10, "Need to Restock", K904 &lt; 20, "Low Stock", K904 &lt; 30, "Stock OK", K904 &gt;= 30, "High Stock")</f>
        <v>High Stock</v>
      </c>
      <c r="Y904" s="16" t="str" cm="1">
        <f t="array" ref="Y904">_xlfn.IFS(K904 &lt;= 15, "Fast Moving", K904 &lt;= 35, "Moderate Moving", K904 &gt; 35, "Slow Moving")</f>
        <v>Moderate Moving</v>
      </c>
      <c r="Z904" s="16" t="str" cm="1">
        <f t="array" ref="Z904">_xlfn.IFS(M904=5, "Highly Satisfied", M904&gt;=4, "Very Satisfied", M904&gt;=3, "Satisfied", M904&gt;=2, "Neutral", M904&lt;2, "Dissatisfied")</f>
        <v>Satisfied</v>
      </c>
      <c r="AA904" s="16" t="str">
        <f t="shared" si="149"/>
        <v>Cheap Value</v>
      </c>
      <c r="AB904" s="16" t="str" cm="1">
        <f t="array" ref="AB904">_xlfn.IFS(OR(C904="Zara", C904="Mango"), "Luxury Brand", OR(C904="Gap", C904="Forever21"), "Budget Brand", TRUE, "Mid-Market")</f>
        <v>Mid-Market</v>
      </c>
    </row>
    <row r="905" spans="1:28" x14ac:dyDescent="0.35">
      <c r="A905" t="s">
        <v>956</v>
      </c>
      <c r="B905" t="s">
        <v>28</v>
      </c>
      <c r="C905" t="s">
        <v>41</v>
      </c>
      <c r="D905" t="s">
        <v>60</v>
      </c>
      <c r="E905" t="s">
        <v>53</v>
      </c>
      <c r="F905" t="s">
        <v>54</v>
      </c>
      <c r="G905" s="4">
        <v>80.56</v>
      </c>
      <c r="H905">
        <v>0</v>
      </c>
      <c r="I905" s="3">
        <v>80.56</v>
      </c>
      <c r="J905" s="1">
        <v>45875</v>
      </c>
      <c r="K905">
        <v>7</v>
      </c>
      <c r="L905">
        <v>1.9</v>
      </c>
      <c r="M905">
        <f t="shared" si="140"/>
        <v>1.9</v>
      </c>
      <c r="N905" t="b">
        <v>0</v>
      </c>
      <c r="O905" t="s">
        <v>2229</v>
      </c>
      <c r="P905" t="str">
        <f t="shared" si="141"/>
        <v>No Return</v>
      </c>
      <c r="Q905" s="4">
        <f t="shared" si="142"/>
        <v>563.92000000000007</v>
      </c>
      <c r="R905">
        <f t="shared" si="143"/>
        <v>2025</v>
      </c>
      <c r="S905" s="4" t="str">
        <f t="shared" si="144"/>
        <v>August</v>
      </c>
      <c r="T905" s="17">
        <f t="shared" si="145"/>
        <v>0</v>
      </c>
      <c r="U905" s="17">
        <f t="shared" si="146"/>
        <v>80.56</v>
      </c>
      <c r="V905" s="16">
        <f t="shared" si="147"/>
        <v>0</v>
      </c>
      <c r="W905" s="16" t="str">
        <f t="shared" si="148"/>
        <v>XS</v>
      </c>
      <c r="X905" s="16" t="str" cm="1">
        <f t="array" ref="X905">_xlfn.IFS(K905 &lt; 10, "Need to Restock", K905 &lt; 20, "Low Stock", K905 &lt; 30, "Stock OK", K905 &gt;= 30, "High Stock")</f>
        <v>Need to Restock</v>
      </c>
      <c r="Y905" s="16" t="str" cm="1">
        <f t="array" ref="Y905">_xlfn.IFS(K905 &lt;= 15, "Fast Moving", K905 &lt;= 35, "Moderate Moving", K905 &gt; 35, "Slow Moving")</f>
        <v>Fast Moving</v>
      </c>
      <c r="Z905" s="16" t="str" cm="1">
        <f t="array" ref="Z905">_xlfn.IFS(M905=5, "Highly Satisfied", M905&gt;=4, "Very Satisfied", M905&gt;=3, "Satisfied", M905&gt;=2, "Neutral", M905&lt;2, "Dissatisfied")</f>
        <v>Dissatisfied</v>
      </c>
      <c r="AA905" s="16" t="str">
        <f t="shared" si="149"/>
        <v>High Value</v>
      </c>
      <c r="AB905" s="16" t="str" cm="1">
        <f t="array" ref="AB905">_xlfn.IFS(OR(C905="Zara", C905="Mango"), "Luxury Brand", OR(C905="Gap", C905="Forever21"), "Budget Brand", TRUE, "Mid-Market")</f>
        <v>Luxury Brand</v>
      </c>
    </row>
    <row r="906" spans="1:28" x14ac:dyDescent="0.35">
      <c r="A906" t="s">
        <v>957</v>
      </c>
      <c r="B906" t="s">
        <v>25</v>
      </c>
      <c r="C906" t="s">
        <v>41</v>
      </c>
      <c r="D906" t="s">
        <v>32</v>
      </c>
      <c r="E906" t="s">
        <v>2229</v>
      </c>
      <c r="F906" t="s">
        <v>23</v>
      </c>
      <c r="G906" s="4">
        <v>51.72</v>
      </c>
      <c r="H906">
        <v>0</v>
      </c>
      <c r="I906" s="3">
        <v>51.72</v>
      </c>
      <c r="J906" s="1">
        <v>45875</v>
      </c>
      <c r="K906">
        <v>35</v>
      </c>
      <c r="L906">
        <v>3.7</v>
      </c>
      <c r="M906">
        <f t="shared" si="140"/>
        <v>3.7</v>
      </c>
      <c r="N906" t="b">
        <v>1</v>
      </c>
      <c r="O906" t="s">
        <v>76</v>
      </c>
      <c r="P906" t="str">
        <f t="shared" si="141"/>
        <v>Damaged</v>
      </c>
      <c r="Q906" s="4">
        <f t="shared" si="142"/>
        <v>1810.2</v>
      </c>
      <c r="R906">
        <f t="shared" si="143"/>
        <v>2025</v>
      </c>
      <c r="S906" s="4" t="str">
        <f t="shared" si="144"/>
        <v>August</v>
      </c>
      <c r="T906" s="17">
        <f t="shared" si="145"/>
        <v>0</v>
      </c>
      <c r="U906" s="17">
        <f t="shared" si="146"/>
        <v>51.72</v>
      </c>
      <c r="V906" s="16">
        <f t="shared" si="147"/>
        <v>1</v>
      </c>
      <c r="W906" s="16" t="str">
        <f t="shared" si="148"/>
        <v>No Size</v>
      </c>
      <c r="X906" s="16" t="str" cm="1">
        <f t="array" ref="X906">_xlfn.IFS(K906 &lt; 10, "Need to Restock", K906 &lt; 20, "Low Stock", K906 &lt; 30, "Stock OK", K906 &gt;= 30, "High Stock")</f>
        <v>High Stock</v>
      </c>
      <c r="Y906" s="16" t="str" cm="1">
        <f t="array" ref="Y906">_xlfn.IFS(K906 &lt;= 15, "Fast Moving", K906 &lt;= 35, "Moderate Moving", K906 &gt; 35, "Slow Moving")</f>
        <v>Moderate Moving</v>
      </c>
      <c r="Z906" s="16" t="str" cm="1">
        <f t="array" ref="Z906">_xlfn.IFS(M906=5, "Highly Satisfied", M906&gt;=4, "Very Satisfied", M906&gt;=3, "Satisfied", M906&gt;=2, "Neutral", M906&lt;2, "Dissatisfied")</f>
        <v>Satisfied</v>
      </c>
      <c r="AA906" s="16" t="str">
        <f t="shared" si="149"/>
        <v>Cheap Value</v>
      </c>
      <c r="AB906" s="16" t="str" cm="1">
        <f t="array" ref="AB906">_xlfn.IFS(OR(C906="Zara", C906="Mango"), "Luxury Brand", OR(C906="Gap", C906="Forever21"), "Budget Brand", TRUE, "Mid-Market")</f>
        <v>Luxury Brand</v>
      </c>
    </row>
    <row r="907" spans="1:28" x14ac:dyDescent="0.35">
      <c r="A907" t="s">
        <v>958</v>
      </c>
      <c r="B907" t="s">
        <v>36</v>
      </c>
      <c r="C907" t="s">
        <v>41</v>
      </c>
      <c r="D907" t="s">
        <v>15</v>
      </c>
      <c r="E907" t="s">
        <v>16</v>
      </c>
      <c r="F907" t="s">
        <v>23</v>
      </c>
      <c r="G907" s="4">
        <v>107.22</v>
      </c>
      <c r="H907">
        <v>37.799999999999997</v>
      </c>
      <c r="I907" s="3">
        <v>66.69</v>
      </c>
      <c r="J907" s="1">
        <v>45849</v>
      </c>
      <c r="K907">
        <v>21</v>
      </c>
      <c r="L907">
        <v>2.9</v>
      </c>
      <c r="M907">
        <f t="shared" si="140"/>
        <v>2.9</v>
      </c>
      <c r="N907" t="b">
        <v>0</v>
      </c>
      <c r="O907" t="s">
        <v>2229</v>
      </c>
      <c r="P907" t="str">
        <f t="shared" si="141"/>
        <v>No Return</v>
      </c>
      <c r="Q907" s="4">
        <f t="shared" si="142"/>
        <v>1400.5076400000003</v>
      </c>
      <c r="R907">
        <f t="shared" si="143"/>
        <v>2025</v>
      </c>
      <c r="S907" s="4" t="str">
        <f t="shared" si="144"/>
        <v>July</v>
      </c>
      <c r="T907" s="17">
        <f t="shared" si="145"/>
        <v>40.529159999999997</v>
      </c>
      <c r="U907" s="17">
        <f t="shared" si="146"/>
        <v>66.690840000000009</v>
      </c>
      <c r="V907" s="16">
        <f t="shared" si="147"/>
        <v>0</v>
      </c>
      <c r="W907" s="16" t="str">
        <f t="shared" si="148"/>
        <v>XL</v>
      </c>
      <c r="X907" s="16" t="str" cm="1">
        <f t="array" ref="X907">_xlfn.IFS(K907 &lt; 10, "Need to Restock", K907 &lt; 20, "Low Stock", K907 &lt; 30, "Stock OK", K907 &gt;= 30, "High Stock")</f>
        <v>Stock OK</v>
      </c>
      <c r="Y907" s="16" t="str" cm="1">
        <f t="array" ref="Y907">_xlfn.IFS(K907 &lt;= 15, "Fast Moving", K907 &lt;= 35, "Moderate Moving", K907 &gt; 35, "Slow Moving")</f>
        <v>Moderate Moving</v>
      </c>
      <c r="Z907" s="16" t="str" cm="1">
        <f t="array" ref="Z907">_xlfn.IFS(M907=5, "Highly Satisfied", M907&gt;=4, "Very Satisfied", M907&gt;=3, "Satisfied", M907&gt;=2, "Neutral", M907&lt;2, "Dissatisfied")</f>
        <v>Neutral</v>
      </c>
      <c r="AA907" s="16" t="str">
        <f t="shared" si="149"/>
        <v>Cheap Value</v>
      </c>
      <c r="AB907" s="16" t="str" cm="1">
        <f t="array" ref="AB907">_xlfn.IFS(OR(C907="Zara", C907="Mango"), "Luxury Brand", OR(C907="Gap", C907="Forever21"), "Budget Brand", TRUE, "Mid-Market")</f>
        <v>Luxury Brand</v>
      </c>
    </row>
    <row r="908" spans="1:28" x14ac:dyDescent="0.35">
      <c r="A908" t="s">
        <v>959</v>
      </c>
      <c r="B908" t="s">
        <v>28</v>
      </c>
      <c r="C908" t="s">
        <v>46</v>
      </c>
      <c r="D908" t="s">
        <v>32</v>
      </c>
      <c r="E908" t="s">
        <v>47</v>
      </c>
      <c r="F908" t="s">
        <v>44</v>
      </c>
      <c r="G908" s="4">
        <v>174.99</v>
      </c>
      <c r="H908">
        <v>50.1</v>
      </c>
      <c r="I908" s="3">
        <v>87.32</v>
      </c>
      <c r="J908" s="1">
        <v>45875</v>
      </c>
      <c r="K908">
        <v>7</v>
      </c>
      <c r="L908">
        <v>4.9000000000000004</v>
      </c>
      <c r="M908">
        <f t="shared" si="140"/>
        <v>4.9000000000000004</v>
      </c>
      <c r="N908" t="b">
        <v>0</v>
      </c>
      <c r="O908" t="s">
        <v>2229</v>
      </c>
      <c r="P908" t="str">
        <f t="shared" si="141"/>
        <v>No Return</v>
      </c>
      <c r="Q908" s="4">
        <f t="shared" si="142"/>
        <v>611.24007000000006</v>
      </c>
      <c r="R908">
        <f t="shared" si="143"/>
        <v>2025</v>
      </c>
      <c r="S908" s="4" t="str">
        <f t="shared" si="144"/>
        <v>August</v>
      </c>
      <c r="T908" s="17">
        <f t="shared" si="145"/>
        <v>87.669989999999999</v>
      </c>
      <c r="U908" s="17">
        <f t="shared" si="146"/>
        <v>87.320010000000011</v>
      </c>
      <c r="V908" s="16">
        <f t="shared" si="147"/>
        <v>0</v>
      </c>
      <c r="W908" s="16" t="str">
        <f t="shared" si="148"/>
        <v>XXL</v>
      </c>
      <c r="X908" s="16" t="str" cm="1">
        <f t="array" ref="X908">_xlfn.IFS(K908 &lt; 10, "Need to Restock", K908 &lt; 20, "Low Stock", K908 &lt; 30, "Stock OK", K908 &gt;= 30, "High Stock")</f>
        <v>Need to Restock</v>
      </c>
      <c r="Y908" s="16" t="str" cm="1">
        <f t="array" ref="Y908">_xlfn.IFS(K908 &lt;= 15, "Fast Moving", K908 &lt;= 35, "Moderate Moving", K908 &gt; 35, "Slow Moving")</f>
        <v>Fast Moving</v>
      </c>
      <c r="Z908" s="16" t="str" cm="1">
        <f t="array" ref="Z908">_xlfn.IFS(M908=5, "Highly Satisfied", M908&gt;=4, "Very Satisfied", M908&gt;=3, "Satisfied", M908&gt;=2, "Neutral", M908&lt;2, "Dissatisfied")</f>
        <v>Very Satisfied</v>
      </c>
      <c r="AA908" s="16" t="str">
        <f t="shared" si="149"/>
        <v>High Value</v>
      </c>
      <c r="AB908" s="16" t="str" cm="1">
        <f t="array" ref="AB908">_xlfn.IFS(OR(C908="Zara", C908="Mango"), "Luxury Brand", OR(C908="Gap", C908="Forever21"), "Budget Brand", TRUE, "Mid-Market")</f>
        <v>Mid-Market</v>
      </c>
    </row>
    <row r="909" spans="1:28" x14ac:dyDescent="0.35">
      <c r="A909" t="s">
        <v>960</v>
      </c>
      <c r="B909" t="s">
        <v>40</v>
      </c>
      <c r="C909" t="s">
        <v>73</v>
      </c>
      <c r="D909" t="s">
        <v>15</v>
      </c>
      <c r="E909" t="s">
        <v>37</v>
      </c>
      <c r="F909" t="s">
        <v>42</v>
      </c>
      <c r="G909" s="4">
        <v>90.52</v>
      </c>
      <c r="H909">
        <v>53.2</v>
      </c>
      <c r="I909" s="3">
        <v>42.36</v>
      </c>
      <c r="J909" s="1">
        <v>45866</v>
      </c>
      <c r="K909">
        <v>37</v>
      </c>
      <c r="L909">
        <v>2.2000000000000002</v>
      </c>
      <c r="M909">
        <f t="shared" si="140"/>
        <v>2.2000000000000002</v>
      </c>
      <c r="N909" t="b">
        <v>0</v>
      </c>
      <c r="O909" t="s">
        <v>2229</v>
      </c>
      <c r="P909" t="str">
        <f t="shared" si="141"/>
        <v>No Return</v>
      </c>
      <c r="Q909" s="4">
        <f t="shared" si="142"/>
        <v>1567.4443199999998</v>
      </c>
      <c r="R909">
        <f t="shared" si="143"/>
        <v>2025</v>
      </c>
      <c r="S909" s="4" t="str">
        <f t="shared" si="144"/>
        <v>July</v>
      </c>
      <c r="T909" s="17">
        <f t="shared" si="145"/>
        <v>48.156640000000003</v>
      </c>
      <c r="U909" s="17">
        <f t="shared" si="146"/>
        <v>42.363359999999993</v>
      </c>
      <c r="V909" s="16">
        <f t="shared" si="147"/>
        <v>0</v>
      </c>
      <c r="W909" s="16" t="str">
        <f t="shared" si="148"/>
        <v>S</v>
      </c>
      <c r="X909" s="16" t="str" cm="1">
        <f t="array" ref="X909">_xlfn.IFS(K909 &lt; 10, "Need to Restock", K909 &lt; 20, "Low Stock", K909 &lt; 30, "Stock OK", K909 &gt;= 30, "High Stock")</f>
        <v>High Stock</v>
      </c>
      <c r="Y909" s="16" t="str" cm="1">
        <f t="array" ref="Y909">_xlfn.IFS(K909 &lt;= 15, "Fast Moving", K909 &lt;= 35, "Moderate Moving", K909 &gt; 35, "Slow Moving")</f>
        <v>Slow Moving</v>
      </c>
      <c r="Z909" s="16" t="str" cm="1">
        <f t="array" ref="Z909">_xlfn.IFS(M909=5, "Highly Satisfied", M909&gt;=4, "Very Satisfied", M909&gt;=3, "Satisfied", M909&gt;=2, "Neutral", M909&lt;2, "Dissatisfied")</f>
        <v>Neutral</v>
      </c>
      <c r="AA909" s="16" t="str">
        <f t="shared" si="149"/>
        <v>Cheap Value</v>
      </c>
      <c r="AB909" s="16" t="str" cm="1">
        <f t="array" ref="AB909">_xlfn.IFS(OR(C909="Zara", C909="Mango"), "Luxury Brand", OR(C909="Gap", C909="Forever21"), "Budget Brand", TRUE, "Mid-Market")</f>
        <v>Budget Brand</v>
      </c>
    </row>
    <row r="910" spans="1:28" x14ac:dyDescent="0.35">
      <c r="A910" t="s">
        <v>961</v>
      </c>
      <c r="B910" t="s">
        <v>28</v>
      </c>
      <c r="C910" t="s">
        <v>73</v>
      </c>
      <c r="D910" t="s">
        <v>60</v>
      </c>
      <c r="E910" t="s">
        <v>47</v>
      </c>
      <c r="F910" t="s">
        <v>44</v>
      </c>
      <c r="G910" s="4">
        <v>94.93</v>
      </c>
      <c r="H910">
        <v>16.600000000000001</v>
      </c>
      <c r="I910" s="3">
        <v>79.17</v>
      </c>
      <c r="J910" s="1">
        <v>45875</v>
      </c>
      <c r="K910">
        <v>39</v>
      </c>
      <c r="L910">
        <v>4.8</v>
      </c>
      <c r="M910">
        <f t="shared" si="140"/>
        <v>4.8</v>
      </c>
      <c r="N910" t="b">
        <v>0</v>
      </c>
      <c r="O910" t="s">
        <v>2229</v>
      </c>
      <c r="P910" t="str">
        <f t="shared" si="141"/>
        <v>No Return</v>
      </c>
      <c r="Q910" s="4">
        <f t="shared" si="142"/>
        <v>3087.6931800000002</v>
      </c>
      <c r="R910">
        <f t="shared" si="143"/>
        <v>2025</v>
      </c>
      <c r="S910" s="4" t="str">
        <f t="shared" si="144"/>
        <v>August</v>
      </c>
      <c r="T910" s="17">
        <f t="shared" si="145"/>
        <v>15.758380000000002</v>
      </c>
      <c r="U910" s="17">
        <f t="shared" si="146"/>
        <v>79.171620000000004</v>
      </c>
      <c r="V910" s="16">
        <f t="shared" si="147"/>
        <v>0</v>
      </c>
      <c r="W910" s="16" t="str">
        <f t="shared" si="148"/>
        <v>XXL</v>
      </c>
      <c r="X910" s="16" t="str" cm="1">
        <f t="array" ref="X910">_xlfn.IFS(K910 &lt; 10, "Need to Restock", K910 &lt; 20, "Low Stock", K910 &lt; 30, "Stock OK", K910 &gt;= 30, "High Stock")</f>
        <v>High Stock</v>
      </c>
      <c r="Y910" s="16" t="str" cm="1">
        <f t="array" ref="Y910">_xlfn.IFS(K910 &lt;= 15, "Fast Moving", K910 &lt;= 35, "Moderate Moving", K910 &gt; 35, "Slow Moving")</f>
        <v>Slow Moving</v>
      </c>
      <c r="Z910" s="16" t="str" cm="1">
        <f t="array" ref="Z910">_xlfn.IFS(M910=5, "Highly Satisfied", M910&gt;=4, "Very Satisfied", M910&gt;=3, "Satisfied", M910&gt;=2, "Neutral", M910&lt;2, "Dissatisfied")</f>
        <v>Very Satisfied</v>
      </c>
      <c r="AA910" s="16" t="str">
        <f t="shared" si="149"/>
        <v>High Value</v>
      </c>
      <c r="AB910" s="16" t="str" cm="1">
        <f t="array" ref="AB910">_xlfn.IFS(OR(C910="Zara", C910="Mango"), "Luxury Brand", OR(C910="Gap", C910="Forever21"), "Budget Brand", TRUE, "Mid-Market")</f>
        <v>Budget Brand</v>
      </c>
    </row>
    <row r="911" spans="1:28" x14ac:dyDescent="0.35">
      <c r="A911" t="s">
        <v>962</v>
      </c>
      <c r="B911" t="s">
        <v>28</v>
      </c>
      <c r="C911" t="s">
        <v>30</v>
      </c>
      <c r="D911" t="s">
        <v>21</v>
      </c>
      <c r="E911" t="s">
        <v>53</v>
      </c>
      <c r="F911" t="s">
        <v>38</v>
      </c>
      <c r="G911" s="4">
        <v>179.82</v>
      </c>
      <c r="H911">
        <v>0</v>
      </c>
      <c r="I911" s="3">
        <v>179.82</v>
      </c>
      <c r="J911" s="1">
        <v>45875</v>
      </c>
      <c r="K911">
        <v>28</v>
      </c>
      <c r="L911">
        <v>2.4</v>
      </c>
      <c r="M911">
        <f t="shared" si="140"/>
        <v>2.4</v>
      </c>
      <c r="N911" t="b">
        <v>1</v>
      </c>
      <c r="O911" t="s">
        <v>76</v>
      </c>
      <c r="P911" t="str">
        <f t="shared" si="141"/>
        <v>Damaged</v>
      </c>
      <c r="Q911" s="4">
        <f t="shared" si="142"/>
        <v>5034.96</v>
      </c>
      <c r="R911">
        <f t="shared" si="143"/>
        <v>2025</v>
      </c>
      <c r="S911" s="4" t="str">
        <f t="shared" si="144"/>
        <v>August</v>
      </c>
      <c r="T911" s="17">
        <f t="shared" si="145"/>
        <v>0</v>
      </c>
      <c r="U911" s="17">
        <f t="shared" si="146"/>
        <v>179.82</v>
      </c>
      <c r="V911" s="16">
        <f t="shared" si="147"/>
        <v>1</v>
      </c>
      <c r="W911" s="16" t="str">
        <f t="shared" si="148"/>
        <v>XS</v>
      </c>
      <c r="X911" s="16" t="str" cm="1">
        <f t="array" ref="X911">_xlfn.IFS(K911 &lt; 10, "Need to Restock", K911 &lt; 20, "Low Stock", K911 &lt; 30, "Stock OK", K911 &gt;= 30, "High Stock")</f>
        <v>Stock OK</v>
      </c>
      <c r="Y911" s="16" t="str" cm="1">
        <f t="array" ref="Y911">_xlfn.IFS(K911 &lt;= 15, "Fast Moving", K911 &lt;= 35, "Moderate Moving", K911 &gt; 35, "Slow Moving")</f>
        <v>Moderate Moving</v>
      </c>
      <c r="Z911" s="16" t="str" cm="1">
        <f t="array" ref="Z911">_xlfn.IFS(M911=5, "Highly Satisfied", M911&gt;=4, "Very Satisfied", M911&gt;=3, "Satisfied", M911&gt;=2, "Neutral", M911&lt;2, "Dissatisfied")</f>
        <v>Neutral</v>
      </c>
      <c r="AA911" s="16" t="str">
        <f t="shared" si="149"/>
        <v>High Value</v>
      </c>
      <c r="AB911" s="16" t="str" cm="1">
        <f t="array" ref="AB911">_xlfn.IFS(OR(C911="Zara", C911="Mango"), "Luxury Brand", OR(C911="Gap", C911="Forever21"), "Budget Brand", TRUE, "Mid-Market")</f>
        <v>Mid-Market</v>
      </c>
    </row>
    <row r="912" spans="1:28" x14ac:dyDescent="0.35">
      <c r="A912" t="s">
        <v>963</v>
      </c>
      <c r="B912" t="s">
        <v>19</v>
      </c>
      <c r="C912" t="s">
        <v>20</v>
      </c>
      <c r="D912" t="s">
        <v>15</v>
      </c>
      <c r="E912" t="s">
        <v>2229</v>
      </c>
      <c r="F912" t="s">
        <v>68</v>
      </c>
      <c r="G912" s="4">
        <v>101.96</v>
      </c>
      <c r="H912">
        <v>23.7</v>
      </c>
      <c r="I912" s="3">
        <v>77.8</v>
      </c>
      <c r="J912" s="1">
        <v>45798</v>
      </c>
      <c r="K912">
        <v>29</v>
      </c>
      <c r="L912">
        <v>3.6</v>
      </c>
      <c r="M912">
        <f t="shared" si="140"/>
        <v>3.6</v>
      </c>
      <c r="N912" t="b">
        <v>0</v>
      </c>
      <c r="O912" t="s">
        <v>2229</v>
      </c>
      <c r="P912" t="str">
        <f t="shared" si="141"/>
        <v>No Return</v>
      </c>
      <c r="Q912" s="4">
        <f t="shared" si="142"/>
        <v>2256.0689199999997</v>
      </c>
      <c r="R912">
        <f t="shared" si="143"/>
        <v>2025</v>
      </c>
      <c r="S912" s="4" t="str">
        <f t="shared" si="144"/>
        <v>May</v>
      </c>
      <c r="T912" s="17">
        <f t="shared" si="145"/>
        <v>24.164519999999996</v>
      </c>
      <c r="U912" s="17">
        <f t="shared" si="146"/>
        <v>77.795479999999998</v>
      </c>
      <c r="V912" s="16">
        <f t="shared" si="147"/>
        <v>0</v>
      </c>
      <c r="W912" s="16" t="str">
        <f t="shared" si="148"/>
        <v>No Size</v>
      </c>
      <c r="X912" s="16" t="str" cm="1">
        <f t="array" ref="X912">_xlfn.IFS(K912 &lt; 10, "Need to Restock", K912 &lt; 20, "Low Stock", K912 &lt; 30, "Stock OK", K912 &gt;= 30, "High Stock")</f>
        <v>Stock OK</v>
      </c>
      <c r="Y912" s="16" t="str" cm="1">
        <f t="array" ref="Y912">_xlfn.IFS(K912 &lt;= 15, "Fast Moving", K912 &lt;= 35, "Moderate Moving", K912 &gt; 35, "Slow Moving")</f>
        <v>Moderate Moving</v>
      </c>
      <c r="Z912" s="16" t="str" cm="1">
        <f t="array" ref="Z912">_xlfn.IFS(M912=5, "Highly Satisfied", M912&gt;=4, "Very Satisfied", M912&gt;=3, "Satisfied", M912&gt;=2, "Neutral", M912&lt;2, "Dissatisfied")</f>
        <v>Satisfied</v>
      </c>
      <c r="AA912" s="16" t="str">
        <f t="shared" si="149"/>
        <v>High Value</v>
      </c>
      <c r="AB912" s="16" t="str" cm="1">
        <f t="array" ref="AB912">_xlfn.IFS(OR(C912="Zara", C912="Mango"), "Luxury Brand", OR(C912="Gap", C912="Forever21"), "Budget Brand", TRUE, "Mid-Market")</f>
        <v>Mid-Market</v>
      </c>
    </row>
    <row r="913" spans="1:28" x14ac:dyDescent="0.35">
      <c r="A913" t="s">
        <v>964</v>
      </c>
      <c r="B913" t="s">
        <v>36</v>
      </c>
      <c r="C913" t="s">
        <v>30</v>
      </c>
      <c r="D913" t="s">
        <v>15</v>
      </c>
      <c r="E913" t="s">
        <v>37</v>
      </c>
      <c r="F913" t="s">
        <v>44</v>
      </c>
      <c r="G913" s="4">
        <v>27.11</v>
      </c>
      <c r="H913">
        <v>16.2</v>
      </c>
      <c r="I913" s="3">
        <v>22.72</v>
      </c>
      <c r="J913" s="1">
        <v>45634</v>
      </c>
      <c r="K913">
        <v>10</v>
      </c>
      <c r="L913">
        <v>2.4</v>
      </c>
      <c r="M913">
        <f t="shared" si="140"/>
        <v>2.4</v>
      </c>
      <c r="N913" t="b">
        <v>1</v>
      </c>
      <c r="O913" t="s">
        <v>113</v>
      </c>
      <c r="P913" t="str">
        <f t="shared" si="141"/>
        <v>Changed Mind</v>
      </c>
      <c r="Q913" s="4">
        <f t="shared" si="142"/>
        <v>227.18180000000001</v>
      </c>
      <c r="R913">
        <f t="shared" si="143"/>
        <v>2024</v>
      </c>
      <c r="S913" s="4" t="str">
        <f t="shared" si="144"/>
        <v>December</v>
      </c>
      <c r="T913" s="17">
        <f t="shared" si="145"/>
        <v>4.3918200000000001</v>
      </c>
      <c r="U913" s="17">
        <f t="shared" si="146"/>
        <v>22.71818</v>
      </c>
      <c r="V913" s="16">
        <f t="shared" si="147"/>
        <v>1</v>
      </c>
      <c r="W913" s="16" t="str">
        <f t="shared" si="148"/>
        <v>S</v>
      </c>
      <c r="X913" s="16" t="str" cm="1">
        <f t="array" ref="X913">_xlfn.IFS(K913 &lt; 10, "Need to Restock", K913 &lt; 20, "Low Stock", K913 &lt; 30, "Stock OK", K913 &gt;= 30, "High Stock")</f>
        <v>Low Stock</v>
      </c>
      <c r="Y913" s="16" t="str" cm="1">
        <f t="array" ref="Y913">_xlfn.IFS(K913 &lt;= 15, "Fast Moving", K913 &lt;= 35, "Moderate Moving", K913 &gt; 35, "Slow Moving")</f>
        <v>Fast Moving</v>
      </c>
      <c r="Z913" s="16" t="str" cm="1">
        <f t="array" ref="Z913">_xlfn.IFS(M913=5, "Highly Satisfied", M913&gt;=4, "Very Satisfied", M913&gt;=3, "Satisfied", M913&gt;=2, "Neutral", M913&lt;2, "Dissatisfied")</f>
        <v>Neutral</v>
      </c>
      <c r="AA913" s="16" t="str">
        <f t="shared" si="149"/>
        <v>Cheap Value</v>
      </c>
      <c r="AB913" s="16" t="str" cm="1">
        <f t="array" ref="AB913">_xlfn.IFS(OR(C913="Zara", C913="Mango"), "Luxury Brand", OR(C913="Gap", C913="Forever21"), "Budget Brand", TRUE, "Mid-Market")</f>
        <v>Mid-Market</v>
      </c>
    </row>
    <row r="914" spans="1:28" x14ac:dyDescent="0.35">
      <c r="A914" t="s">
        <v>965</v>
      </c>
      <c r="B914" t="s">
        <v>13</v>
      </c>
      <c r="C914" t="s">
        <v>59</v>
      </c>
      <c r="D914" t="s">
        <v>60</v>
      </c>
      <c r="E914" t="s">
        <v>37</v>
      </c>
      <c r="F914" t="s">
        <v>26</v>
      </c>
      <c r="G914" s="4">
        <v>141.83000000000001</v>
      </c>
      <c r="H914">
        <v>0</v>
      </c>
      <c r="I914" s="3">
        <v>141.83000000000001</v>
      </c>
      <c r="J914" s="1">
        <v>45875</v>
      </c>
      <c r="K914">
        <v>2</v>
      </c>
      <c r="L914">
        <v>2.4</v>
      </c>
      <c r="M914">
        <f t="shared" si="140"/>
        <v>2.4</v>
      </c>
      <c r="N914" t="b">
        <v>1</v>
      </c>
      <c r="O914" t="s">
        <v>34</v>
      </c>
      <c r="P914" t="str">
        <f t="shared" si="141"/>
        <v>Color Mismatch</v>
      </c>
      <c r="Q914" s="4">
        <f t="shared" si="142"/>
        <v>283.66000000000003</v>
      </c>
      <c r="R914">
        <f t="shared" si="143"/>
        <v>2025</v>
      </c>
      <c r="S914" s="4" t="str">
        <f t="shared" si="144"/>
        <v>August</v>
      </c>
      <c r="T914" s="17">
        <f t="shared" si="145"/>
        <v>0</v>
      </c>
      <c r="U914" s="17">
        <f t="shared" si="146"/>
        <v>141.83000000000001</v>
      </c>
      <c r="V914" s="16">
        <f t="shared" si="147"/>
        <v>1</v>
      </c>
      <c r="W914" s="16" t="str">
        <f t="shared" si="148"/>
        <v>S</v>
      </c>
      <c r="X914" s="16" t="str" cm="1">
        <f t="array" ref="X914">_xlfn.IFS(K914 &lt; 10, "Need to Restock", K914 &lt; 20, "Low Stock", K914 &lt; 30, "Stock OK", K914 &gt;= 30, "High Stock")</f>
        <v>Need to Restock</v>
      </c>
      <c r="Y914" s="16" t="str" cm="1">
        <f t="array" ref="Y914">_xlfn.IFS(K914 &lt;= 15, "Fast Moving", K914 &lt;= 35, "Moderate Moving", K914 &gt; 35, "Slow Moving")</f>
        <v>Fast Moving</v>
      </c>
      <c r="Z914" s="16" t="str" cm="1">
        <f t="array" ref="Z914">_xlfn.IFS(M914=5, "Highly Satisfied", M914&gt;=4, "Very Satisfied", M914&gt;=3, "Satisfied", M914&gt;=2, "Neutral", M914&lt;2, "Dissatisfied")</f>
        <v>Neutral</v>
      </c>
      <c r="AA914" s="16" t="str">
        <f t="shared" si="149"/>
        <v>High Value</v>
      </c>
      <c r="AB914" s="16" t="str" cm="1">
        <f t="array" ref="AB914">_xlfn.IFS(OR(C914="Zara", C914="Mango"), "Luxury Brand", OR(C914="Gap", C914="Forever21"), "Budget Brand", TRUE, "Mid-Market")</f>
        <v>Budget Brand</v>
      </c>
    </row>
    <row r="915" spans="1:28" x14ac:dyDescent="0.35">
      <c r="A915" t="s">
        <v>966</v>
      </c>
      <c r="B915" t="s">
        <v>28</v>
      </c>
      <c r="C915" t="s">
        <v>59</v>
      </c>
      <c r="D915" t="s">
        <v>15</v>
      </c>
      <c r="E915" t="s">
        <v>2229</v>
      </c>
      <c r="F915" t="s">
        <v>54</v>
      </c>
      <c r="G915" s="4">
        <v>156.34</v>
      </c>
      <c r="H915">
        <v>37</v>
      </c>
      <c r="I915" s="3">
        <v>98.49</v>
      </c>
      <c r="J915" s="1">
        <v>45760</v>
      </c>
      <c r="K915">
        <v>45</v>
      </c>
      <c r="L915">
        <v>2.9</v>
      </c>
      <c r="M915">
        <f t="shared" si="140"/>
        <v>2.9</v>
      </c>
      <c r="N915" t="b">
        <v>1</v>
      </c>
      <c r="O915" t="s">
        <v>71</v>
      </c>
      <c r="P915" t="str">
        <f t="shared" si="141"/>
        <v>Size Issue</v>
      </c>
      <c r="Q915" s="4">
        <f t="shared" si="142"/>
        <v>4432.2390000000005</v>
      </c>
      <c r="R915">
        <f t="shared" si="143"/>
        <v>2025</v>
      </c>
      <c r="S915" s="4" t="str">
        <f t="shared" si="144"/>
        <v>April</v>
      </c>
      <c r="T915" s="17">
        <f t="shared" si="145"/>
        <v>57.845800000000004</v>
      </c>
      <c r="U915" s="17">
        <f t="shared" si="146"/>
        <v>98.494200000000006</v>
      </c>
      <c r="V915" s="16">
        <f t="shared" si="147"/>
        <v>1</v>
      </c>
      <c r="W915" s="16" t="str">
        <f t="shared" si="148"/>
        <v>No Size</v>
      </c>
      <c r="X915" s="16" t="str" cm="1">
        <f t="array" ref="X915">_xlfn.IFS(K915 &lt; 10, "Need to Restock", K915 &lt; 20, "Low Stock", K915 &lt; 30, "Stock OK", K915 &gt;= 30, "High Stock")</f>
        <v>High Stock</v>
      </c>
      <c r="Y915" s="16" t="str" cm="1">
        <f t="array" ref="Y915">_xlfn.IFS(K915 &lt;= 15, "Fast Moving", K915 &lt;= 35, "Moderate Moving", K915 &gt; 35, "Slow Moving")</f>
        <v>Slow Moving</v>
      </c>
      <c r="Z915" s="16" t="str" cm="1">
        <f t="array" ref="Z915">_xlfn.IFS(M915=5, "Highly Satisfied", M915&gt;=4, "Very Satisfied", M915&gt;=3, "Satisfied", M915&gt;=2, "Neutral", M915&lt;2, "Dissatisfied")</f>
        <v>Neutral</v>
      </c>
      <c r="AA915" s="16" t="str">
        <f t="shared" si="149"/>
        <v>High Value</v>
      </c>
      <c r="AB915" s="16" t="str" cm="1">
        <f t="array" ref="AB915">_xlfn.IFS(OR(C915="Zara", C915="Mango"), "Luxury Brand", OR(C915="Gap", C915="Forever21"), "Budget Brand", TRUE, "Mid-Market")</f>
        <v>Budget Brand</v>
      </c>
    </row>
    <row r="916" spans="1:28" x14ac:dyDescent="0.35">
      <c r="A916" t="s">
        <v>967</v>
      </c>
      <c r="B916" t="s">
        <v>19</v>
      </c>
      <c r="C916" t="s">
        <v>73</v>
      </c>
      <c r="D916" t="s">
        <v>60</v>
      </c>
      <c r="E916" t="s">
        <v>53</v>
      </c>
      <c r="F916" t="s">
        <v>68</v>
      </c>
      <c r="G916" s="4">
        <v>81.84</v>
      </c>
      <c r="H916">
        <v>0</v>
      </c>
      <c r="I916" s="3">
        <v>81.84</v>
      </c>
      <c r="J916" s="1">
        <v>45875</v>
      </c>
      <c r="K916">
        <v>41</v>
      </c>
      <c r="L916">
        <v>2.4</v>
      </c>
      <c r="M916">
        <f t="shared" si="140"/>
        <v>2.4</v>
      </c>
      <c r="N916" t="b">
        <v>0</v>
      </c>
      <c r="O916" t="s">
        <v>2229</v>
      </c>
      <c r="P916" t="str">
        <f t="shared" si="141"/>
        <v>No Return</v>
      </c>
      <c r="Q916" s="4">
        <f t="shared" si="142"/>
        <v>3355.44</v>
      </c>
      <c r="R916">
        <f t="shared" si="143"/>
        <v>2025</v>
      </c>
      <c r="S916" s="4" t="str">
        <f t="shared" si="144"/>
        <v>August</v>
      </c>
      <c r="T916" s="17">
        <f t="shared" si="145"/>
        <v>0</v>
      </c>
      <c r="U916" s="17">
        <f t="shared" si="146"/>
        <v>81.84</v>
      </c>
      <c r="V916" s="16">
        <f t="shared" si="147"/>
        <v>0</v>
      </c>
      <c r="W916" s="16" t="str">
        <f t="shared" si="148"/>
        <v>XS</v>
      </c>
      <c r="X916" s="16" t="str" cm="1">
        <f t="array" ref="X916">_xlfn.IFS(K916 &lt; 10, "Need to Restock", K916 &lt; 20, "Low Stock", K916 &lt; 30, "Stock OK", K916 &gt;= 30, "High Stock")</f>
        <v>High Stock</v>
      </c>
      <c r="Y916" s="16" t="str" cm="1">
        <f t="array" ref="Y916">_xlfn.IFS(K916 &lt;= 15, "Fast Moving", K916 &lt;= 35, "Moderate Moving", K916 &gt; 35, "Slow Moving")</f>
        <v>Slow Moving</v>
      </c>
      <c r="Z916" s="16" t="str" cm="1">
        <f t="array" ref="Z916">_xlfn.IFS(M916=5, "Highly Satisfied", M916&gt;=4, "Very Satisfied", M916&gt;=3, "Satisfied", M916&gt;=2, "Neutral", M916&lt;2, "Dissatisfied")</f>
        <v>Neutral</v>
      </c>
      <c r="AA916" s="16" t="str">
        <f t="shared" si="149"/>
        <v>High Value</v>
      </c>
      <c r="AB916" s="16" t="str" cm="1">
        <f t="array" ref="AB916">_xlfn.IFS(OR(C916="Zara", C916="Mango"), "Luxury Brand", OR(C916="Gap", C916="Forever21"), "Budget Brand", TRUE, "Mid-Market")</f>
        <v>Budget Brand</v>
      </c>
    </row>
    <row r="917" spans="1:28" x14ac:dyDescent="0.35">
      <c r="A917" t="s">
        <v>968</v>
      </c>
      <c r="B917" t="s">
        <v>36</v>
      </c>
      <c r="C917" t="s">
        <v>46</v>
      </c>
      <c r="D917" t="s">
        <v>32</v>
      </c>
      <c r="E917" t="s">
        <v>22</v>
      </c>
      <c r="F917" t="s">
        <v>26</v>
      </c>
      <c r="G917" s="4">
        <v>36.44</v>
      </c>
      <c r="H917">
        <v>19.899999999999999</v>
      </c>
      <c r="I917" s="3">
        <v>29.19</v>
      </c>
      <c r="J917" s="1">
        <v>45875</v>
      </c>
      <c r="K917">
        <v>39</v>
      </c>
      <c r="L917">
        <v>1.8</v>
      </c>
      <c r="M917">
        <f t="shared" si="140"/>
        <v>1.8</v>
      </c>
      <c r="N917" t="b">
        <v>0</v>
      </c>
      <c r="O917" t="s">
        <v>2229</v>
      </c>
      <c r="P917" t="str">
        <f t="shared" si="141"/>
        <v>No Return</v>
      </c>
      <c r="Q917" s="4">
        <f t="shared" si="142"/>
        <v>1138.34916</v>
      </c>
      <c r="R917">
        <f t="shared" si="143"/>
        <v>2025</v>
      </c>
      <c r="S917" s="4" t="str">
        <f t="shared" si="144"/>
        <v>August</v>
      </c>
      <c r="T917" s="17">
        <f t="shared" si="145"/>
        <v>7.2515599999999987</v>
      </c>
      <c r="U917" s="17">
        <f t="shared" si="146"/>
        <v>29.18844</v>
      </c>
      <c r="V917" s="16">
        <f t="shared" si="147"/>
        <v>0</v>
      </c>
      <c r="W917" s="16" t="str">
        <f t="shared" si="148"/>
        <v>L</v>
      </c>
      <c r="X917" s="16" t="str" cm="1">
        <f t="array" ref="X917">_xlfn.IFS(K917 &lt; 10, "Need to Restock", K917 &lt; 20, "Low Stock", K917 &lt; 30, "Stock OK", K917 &gt;= 30, "High Stock")</f>
        <v>High Stock</v>
      </c>
      <c r="Y917" s="16" t="str" cm="1">
        <f t="array" ref="Y917">_xlfn.IFS(K917 &lt;= 15, "Fast Moving", K917 &lt;= 35, "Moderate Moving", K917 &gt; 35, "Slow Moving")</f>
        <v>Slow Moving</v>
      </c>
      <c r="Z917" s="16" t="str" cm="1">
        <f t="array" ref="Z917">_xlfn.IFS(M917=5, "Highly Satisfied", M917&gt;=4, "Very Satisfied", M917&gt;=3, "Satisfied", M917&gt;=2, "Neutral", M917&lt;2, "Dissatisfied")</f>
        <v>Dissatisfied</v>
      </c>
      <c r="AA917" s="16" t="str">
        <f t="shared" si="149"/>
        <v>Cheap Value</v>
      </c>
      <c r="AB917" s="16" t="str" cm="1">
        <f t="array" ref="AB917">_xlfn.IFS(OR(C917="Zara", C917="Mango"), "Luxury Brand", OR(C917="Gap", C917="Forever21"), "Budget Brand", TRUE, "Mid-Market")</f>
        <v>Mid-Market</v>
      </c>
    </row>
    <row r="918" spans="1:28" x14ac:dyDescent="0.35">
      <c r="A918" t="s">
        <v>969</v>
      </c>
      <c r="B918" t="s">
        <v>13</v>
      </c>
      <c r="C918" t="s">
        <v>51</v>
      </c>
      <c r="D918" t="s">
        <v>32</v>
      </c>
      <c r="E918" t="s">
        <v>37</v>
      </c>
      <c r="F918" t="s">
        <v>23</v>
      </c>
      <c r="G918" s="4">
        <v>155.30000000000001</v>
      </c>
      <c r="H918">
        <v>0</v>
      </c>
      <c r="I918" s="3">
        <v>155.30000000000001</v>
      </c>
      <c r="J918" s="1">
        <v>45875</v>
      </c>
      <c r="K918">
        <v>9</v>
      </c>
      <c r="L918">
        <v>3</v>
      </c>
      <c r="M918">
        <f t="shared" si="140"/>
        <v>3</v>
      </c>
      <c r="N918" t="b">
        <v>0</v>
      </c>
      <c r="O918" t="s">
        <v>2229</v>
      </c>
      <c r="P918" t="str">
        <f t="shared" si="141"/>
        <v>No Return</v>
      </c>
      <c r="Q918" s="4">
        <f t="shared" si="142"/>
        <v>1397.7</v>
      </c>
      <c r="R918">
        <f t="shared" si="143"/>
        <v>2025</v>
      </c>
      <c r="S918" s="4" t="str">
        <f t="shared" si="144"/>
        <v>August</v>
      </c>
      <c r="T918" s="17">
        <f t="shared" si="145"/>
        <v>0</v>
      </c>
      <c r="U918" s="17">
        <f t="shared" si="146"/>
        <v>155.30000000000001</v>
      </c>
      <c r="V918" s="16">
        <f t="shared" si="147"/>
        <v>0</v>
      </c>
      <c r="W918" s="16" t="str">
        <f t="shared" si="148"/>
        <v>S</v>
      </c>
      <c r="X918" s="16" t="str" cm="1">
        <f t="array" ref="X918">_xlfn.IFS(K918 &lt; 10, "Need to Restock", K918 &lt; 20, "Low Stock", K918 &lt; 30, "Stock OK", K918 &gt;= 30, "High Stock")</f>
        <v>Need to Restock</v>
      </c>
      <c r="Y918" s="16" t="str" cm="1">
        <f t="array" ref="Y918">_xlfn.IFS(K918 &lt;= 15, "Fast Moving", K918 &lt;= 35, "Moderate Moving", K918 &gt; 35, "Slow Moving")</f>
        <v>Fast Moving</v>
      </c>
      <c r="Z918" s="16" t="str" cm="1">
        <f t="array" ref="Z918">_xlfn.IFS(M918=5, "Highly Satisfied", M918&gt;=4, "Very Satisfied", M918&gt;=3, "Satisfied", M918&gt;=2, "Neutral", M918&lt;2, "Dissatisfied")</f>
        <v>Satisfied</v>
      </c>
      <c r="AA918" s="16" t="str">
        <f t="shared" si="149"/>
        <v>High Value</v>
      </c>
      <c r="AB918" s="16" t="str" cm="1">
        <f t="array" ref="AB918">_xlfn.IFS(OR(C918="Zara", C918="Mango"), "Luxury Brand", OR(C918="Gap", C918="Forever21"), "Budget Brand", TRUE, "Mid-Market")</f>
        <v>Mid-Market</v>
      </c>
    </row>
    <row r="919" spans="1:28" x14ac:dyDescent="0.35">
      <c r="A919" t="s">
        <v>970</v>
      </c>
      <c r="B919" t="s">
        <v>36</v>
      </c>
      <c r="C919" t="s">
        <v>20</v>
      </c>
      <c r="D919" t="s">
        <v>32</v>
      </c>
      <c r="E919" t="s">
        <v>16</v>
      </c>
      <c r="F919" t="s">
        <v>17</v>
      </c>
      <c r="G919" s="4">
        <v>84.04</v>
      </c>
      <c r="H919">
        <v>28.5</v>
      </c>
      <c r="I919" s="3">
        <v>60.09</v>
      </c>
      <c r="J919" s="1">
        <v>45875</v>
      </c>
      <c r="K919">
        <v>3</v>
      </c>
      <c r="L919">
        <v>1</v>
      </c>
      <c r="M919">
        <f t="shared" si="140"/>
        <v>1</v>
      </c>
      <c r="N919" t="b">
        <v>0</v>
      </c>
      <c r="O919" t="s">
        <v>2229</v>
      </c>
      <c r="P919" t="str">
        <f t="shared" si="141"/>
        <v>No Return</v>
      </c>
      <c r="Q919" s="4">
        <f t="shared" si="142"/>
        <v>180.26580000000004</v>
      </c>
      <c r="R919">
        <f t="shared" si="143"/>
        <v>2025</v>
      </c>
      <c r="S919" s="4" t="str">
        <f t="shared" si="144"/>
        <v>August</v>
      </c>
      <c r="T919" s="17">
        <f t="shared" si="145"/>
        <v>23.9514</v>
      </c>
      <c r="U919" s="17">
        <f t="shared" si="146"/>
        <v>60.088600000000014</v>
      </c>
      <c r="V919" s="16">
        <f t="shared" si="147"/>
        <v>0</v>
      </c>
      <c r="W919" s="16" t="str">
        <f t="shared" si="148"/>
        <v>XL</v>
      </c>
      <c r="X919" s="16" t="str" cm="1">
        <f t="array" ref="X919">_xlfn.IFS(K919 &lt; 10, "Need to Restock", K919 &lt; 20, "Low Stock", K919 &lt; 30, "Stock OK", K919 &gt;= 30, "High Stock")</f>
        <v>Need to Restock</v>
      </c>
      <c r="Y919" s="16" t="str" cm="1">
        <f t="array" ref="Y919">_xlfn.IFS(K919 &lt;= 15, "Fast Moving", K919 &lt;= 35, "Moderate Moving", K919 &gt; 35, "Slow Moving")</f>
        <v>Fast Moving</v>
      </c>
      <c r="Z919" s="16" t="str" cm="1">
        <f t="array" ref="Z919">_xlfn.IFS(M919=5, "Highly Satisfied", M919&gt;=4, "Very Satisfied", M919&gt;=3, "Satisfied", M919&gt;=2, "Neutral", M919&lt;2, "Dissatisfied")</f>
        <v>Dissatisfied</v>
      </c>
      <c r="AA919" s="16" t="str">
        <f t="shared" si="149"/>
        <v>Cheap Value</v>
      </c>
      <c r="AB919" s="16" t="str" cm="1">
        <f t="array" ref="AB919">_xlfn.IFS(OR(C919="Zara", C919="Mango"), "Luxury Brand", OR(C919="Gap", C919="Forever21"), "Budget Brand", TRUE, "Mid-Market")</f>
        <v>Mid-Market</v>
      </c>
    </row>
    <row r="920" spans="1:28" x14ac:dyDescent="0.35">
      <c r="A920" t="s">
        <v>971</v>
      </c>
      <c r="B920" t="s">
        <v>28</v>
      </c>
      <c r="C920" t="s">
        <v>59</v>
      </c>
      <c r="D920" t="s">
        <v>32</v>
      </c>
      <c r="E920" t="s">
        <v>53</v>
      </c>
      <c r="F920" t="s">
        <v>68</v>
      </c>
      <c r="G920" s="4">
        <v>98.76</v>
      </c>
      <c r="H920">
        <v>56.4</v>
      </c>
      <c r="I920" s="3">
        <v>43.06</v>
      </c>
      <c r="J920" s="1">
        <v>45875</v>
      </c>
      <c r="K920">
        <v>22</v>
      </c>
      <c r="L920">
        <v>4.5</v>
      </c>
      <c r="M920">
        <f t="shared" si="140"/>
        <v>4.5</v>
      </c>
      <c r="N920" t="b">
        <v>0</v>
      </c>
      <c r="O920" t="s">
        <v>2229</v>
      </c>
      <c r="P920" t="str">
        <f t="shared" si="141"/>
        <v>No Return</v>
      </c>
      <c r="Q920" s="4">
        <f t="shared" si="142"/>
        <v>947.30592000000013</v>
      </c>
      <c r="R920">
        <f t="shared" si="143"/>
        <v>2025</v>
      </c>
      <c r="S920" s="4" t="str">
        <f t="shared" si="144"/>
        <v>August</v>
      </c>
      <c r="T920" s="17">
        <f t="shared" si="145"/>
        <v>55.70064</v>
      </c>
      <c r="U920" s="17">
        <f t="shared" si="146"/>
        <v>43.059360000000005</v>
      </c>
      <c r="V920" s="16">
        <f t="shared" si="147"/>
        <v>0</v>
      </c>
      <c r="W920" s="16" t="str">
        <f t="shared" si="148"/>
        <v>XS</v>
      </c>
      <c r="X920" s="16" t="str" cm="1">
        <f t="array" ref="X920">_xlfn.IFS(K920 &lt; 10, "Need to Restock", K920 &lt; 20, "Low Stock", K920 &lt; 30, "Stock OK", K920 &gt;= 30, "High Stock")</f>
        <v>Stock OK</v>
      </c>
      <c r="Y920" s="16" t="str" cm="1">
        <f t="array" ref="Y920">_xlfn.IFS(K920 &lt;= 15, "Fast Moving", K920 &lt;= 35, "Moderate Moving", K920 &gt; 35, "Slow Moving")</f>
        <v>Moderate Moving</v>
      </c>
      <c r="Z920" s="16" t="str" cm="1">
        <f t="array" ref="Z920">_xlfn.IFS(M920=5, "Highly Satisfied", M920&gt;=4, "Very Satisfied", M920&gt;=3, "Satisfied", M920&gt;=2, "Neutral", M920&lt;2, "Dissatisfied")</f>
        <v>Very Satisfied</v>
      </c>
      <c r="AA920" s="16" t="str">
        <f t="shared" si="149"/>
        <v>Cheap Value</v>
      </c>
      <c r="AB920" s="16" t="str" cm="1">
        <f t="array" ref="AB920">_xlfn.IFS(OR(C920="Zara", C920="Mango"), "Luxury Brand", OR(C920="Gap", C920="Forever21"), "Budget Brand", TRUE, "Mid-Market")</f>
        <v>Budget Brand</v>
      </c>
    </row>
    <row r="921" spans="1:28" x14ac:dyDescent="0.35">
      <c r="A921" t="s">
        <v>972</v>
      </c>
      <c r="B921" t="s">
        <v>25</v>
      </c>
      <c r="C921" t="s">
        <v>51</v>
      </c>
      <c r="D921" t="s">
        <v>60</v>
      </c>
      <c r="E921" t="s">
        <v>2229</v>
      </c>
      <c r="F921" t="s">
        <v>33</v>
      </c>
      <c r="G921" s="4">
        <v>52.99</v>
      </c>
      <c r="H921">
        <v>59.1</v>
      </c>
      <c r="I921" s="3">
        <v>21.67</v>
      </c>
      <c r="J921" s="1">
        <v>45875</v>
      </c>
      <c r="K921">
        <v>50</v>
      </c>
      <c r="L921">
        <v>3.4</v>
      </c>
      <c r="M921">
        <f t="shared" si="140"/>
        <v>3.4</v>
      </c>
      <c r="N921" t="b">
        <v>1</v>
      </c>
      <c r="O921" t="s">
        <v>71</v>
      </c>
      <c r="P921" t="str">
        <f t="shared" si="141"/>
        <v>Size Issue</v>
      </c>
      <c r="Q921" s="4">
        <f t="shared" si="142"/>
        <v>1083.6455000000001</v>
      </c>
      <c r="R921">
        <f t="shared" si="143"/>
        <v>2025</v>
      </c>
      <c r="S921" s="4" t="str">
        <f t="shared" si="144"/>
        <v>August</v>
      </c>
      <c r="T921" s="17">
        <f t="shared" si="145"/>
        <v>31.31709</v>
      </c>
      <c r="U921" s="17">
        <f t="shared" si="146"/>
        <v>21.672910000000002</v>
      </c>
      <c r="V921" s="16">
        <f t="shared" si="147"/>
        <v>1</v>
      </c>
      <c r="W921" s="16" t="str">
        <f t="shared" si="148"/>
        <v>No Size</v>
      </c>
      <c r="X921" s="16" t="str" cm="1">
        <f t="array" ref="X921">_xlfn.IFS(K921 &lt; 10, "Need to Restock", K921 &lt; 20, "Low Stock", K921 &lt; 30, "Stock OK", K921 &gt;= 30, "High Stock")</f>
        <v>High Stock</v>
      </c>
      <c r="Y921" s="16" t="str" cm="1">
        <f t="array" ref="Y921">_xlfn.IFS(K921 &lt;= 15, "Fast Moving", K921 &lt;= 35, "Moderate Moving", K921 &gt; 35, "Slow Moving")</f>
        <v>Slow Moving</v>
      </c>
      <c r="Z921" s="16" t="str" cm="1">
        <f t="array" ref="Z921">_xlfn.IFS(M921=5, "Highly Satisfied", M921&gt;=4, "Very Satisfied", M921&gt;=3, "Satisfied", M921&gt;=2, "Neutral", M921&lt;2, "Dissatisfied")</f>
        <v>Satisfied</v>
      </c>
      <c r="AA921" s="16" t="str">
        <f t="shared" si="149"/>
        <v>Cheap Value</v>
      </c>
      <c r="AB921" s="16" t="str" cm="1">
        <f t="array" ref="AB921">_xlfn.IFS(OR(C921="Zara", C921="Mango"), "Luxury Brand", OR(C921="Gap", C921="Forever21"), "Budget Brand", TRUE, "Mid-Market")</f>
        <v>Mid-Market</v>
      </c>
    </row>
    <row r="922" spans="1:28" x14ac:dyDescent="0.35">
      <c r="A922" t="s">
        <v>973</v>
      </c>
      <c r="B922" t="s">
        <v>36</v>
      </c>
      <c r="C922" t="s">
        <v>20</v>
      </c>
      <c r="D922" t="s">
        <v>15</v>
      </c>
      <c r="E922" t="s">
        <v>22</v>
      </c>
      <c r="F922" t="s">
        <v>17</v>
      </c>
      <c r="G922" s="4">
        <v>39.840000000000003</v>
      </c>
      <c r="H922">
        <v>0</v>
      </c>
      <c r="I922" s="3">
        <v>39.840000000000003</v>
      </c>
      <c r="J922" s="1">
        <v>45765</v>
      </c>
      <c r="K922">
        <v>24</v>
      </c>
      <c r="L922">
        <v>2.4</v>
      </c>
      <c r="M922">
        <f t="shared" si="140"/>
        <v>2.4</v>
      </c>
      <c r="N922" t="b">
        <v>0</v>
      </c>
      <c r="O922" t="s">
        <v>2229</v>
      </c>
      <c r="P922" t="str">
        <f t="shared" si="141"/>
        <v>No Return</v>
      </c>
      <c r="Q922" s="4">
        <f t="shared" si="142"/>
        <v>956.16000000000008</v>
      </c>
      <c r="R922">
        <f t="shared" si="143"/>
        <v>2025</v>
      </c>
      <c r="S922" s="4" t="str">
        <f t="shared" si="144"/>
        <v>April</v>
      </c>
      <c r="T922" s="17">
        <f t="shared" si="145"/>
        <v>0</v>
      </c>
      <c r="U922" s="17">
        <f t="shared" si="146"/>
        <v>39.840000000000003</v>
      </c>
      <c r="V922" s="16">
        <f t="shared" si="147"/>
        <v>0</v>
      </c>
      <c r="W922" s="16" t="str">
        <f t="shared" si="148"/>
        <v>L</v>
      </c>
      <c r="X922" s="16" t="str" cm="1">
        <f t="array" ref="X922">_xlfn.IFS(K922 &lt; 10, "Need to Restock", K922 &lt; 20, "Low Stock", K922 &lt; 30, "Stock OK", K922 &gt;= 30, "High Stock")</f>
        <v>Stock OK</v>
      </c>
      <c r="Y922" s="16" t="str" cm="1">
        <f t="array" ref="Y922">_xlfn.IFS(K922 &lt;= 15, "Fast Moving", K922 &lt;= 35, "Moderate Moving", K922 &gt; 35, "Slow Moving")</f>
        <v>Moderate Moving</v>
      </c>
      <c r="Z922" s="16" t="str" cm="1">
        <f t="array" ref="Z922">_xlfn.IFS(M922=5, "Highly Satisfied", M922&gt;=4, "Very Satisfied", M922&gt;=3, "Satisfied", M922&gt;=2, "Neutral", M922&lt;2, "Dissatisfied")</f>
        <v>Neutral</v>
      </c>
      <c r="AA922" s="16" t="str">
        <f t="shared" si="149"/>
        <v>Cheap Value</v>
      </c>
      <c r="AB922" s="16" t="str" cm="1">
        <f t="array" ref="AB922">_xlfn.IFS(OR(C922="Zara", C922="Mango"), "Luxury Brand", OR(C922="Gap", C922="Forever21"), "Budget Brand", TRUE, "Mid-Market")</f>
        <v>Mid-Market</v>
      </c>
    </row>
    <row r="923" spans="1:28" x14ac:dyDescent="0.35">
      <c r="A923" t="s">
        <v>974</v>
      </c>
      <c r="B923" t="s">
        <v>25</v>
      </c>
      <c r="C923" t="s">
        <v>51</v>
      </c>
      <c r="D923" t="s">
        <v>15</v>
      </c>
      <c r="E923" t="s">
        <v>2229</v>
      </c>
      <c r="F923" t="s">
        <v>44</v>
      </c>
      <c r="G923" s="4">
        <v>40.01</v>
      </c>
      <c r="H923">
        <v>0</v>
      </c>
      <c r="I923" s="3">
        <v>40.01</v>
      </c>
      <c r="J923" s="1">
        <v>45813</v>
      </c>
      <c r="K923">
        <v>22</v>
      </c>
      <c r="L923">
        <v>4.5</v>
      </c>
      <c r="M923">
        <f t="shared" si="140"/>
        <v>4.5</v>
      </c>
      <c r="N923" t="b">
        <v>0</v>
      </c>
      <c r="O923" t="s">
        <v>2229</v>
      </c>
      <c r="P923" t="str">
        <f t="shared" si="141"/>
        <v>No Return</v>
      </c>
      <c r="Q923" s="4">
        <f t="shared" si="142"/>
        <v>880.21999999999991</v>
      </c>
      <c r="R923">
        <f t="shared" si="143"/>
        <v>2025</v>
      </c>
      <c r="S923" s="4" t="str">
        <f t="shared" si="144"/>
        <v>June</v>
      </c>
      <c r="T923" s="17">
        <f t="shared" si="145"/>
        <v>0</v>
      </c>
      <c r="U923" s="17">
        <f t="shared" si="146"/>
        <v>40.01</v>
      </c>
      <c r="V923" s="16">
        <f t="shared" si="147"/>
        <v>0</v>
      </c>
      <c r="W923" s="16" t="str">
        <f t="shared" si="148"/>
        <v>No Size</v>
      </c>
      <c r="X923" s="16" t="str" cm="1">
        <f t="array" ref="X923">_xlfn.IFS(K923 &lt; 10, "Need to Restock", K923 &lt; 20, "Low Stock", K923 &lt; 30, "Stock OK", K923 &gt;= 30, "High Stock")</f>
        <v>Stock OK</v>
      </c>
      <c r="Y923" s="16" t="str" cm="1">
        <f t="array" ref="Y923">_xlfn.IFS(K923 &lt;= 15, "Fast Moving", K923 &lt;= 35, "Moderate Moving", K923 &gt; 35, "Slow Moving")</f>
        <v>Moderate Moving</v>
      </c>
      <c r="Z923" s="16" t="str" cm="1">
        <f t="array" ref="Z923">_xlfn.IFS(M923=5, "Highly Satisfied", M923&gt;=4, "Very Satisfied", M923&gt;=3, "Satisfied", M923&gt;=2, "Neutral", M923&lt;2, "Dissatisfied")</f>
        <v>Very Satisfied</v>
      </c>
      <c r="AA923" s="16" t="str">
        <f t="shared" si="149"/>
        <v>Cheap Value</v>
      </c>
      <c r="AB923" s="16" t="str" cm="1">
        <f t="array" ref="AB923">_xlfn.IFS(OR(C923="Zara", C923="Mango"), "Luxury Brand", OR(C923="Gap", C923="Forever21"), "Budget Brand", TRUE, "Mid-Market")</f>
        <v>Mid-Market</v>
      </c>
    </row>
    <row r="924" spans="1:28" x14ac:dyDescent="0.35">
      <c r="A924" t="s">
        <v>975</v>
      </c>
      <c r="B924" t="s">
        <v>13</v>
      </c>
      <c r="C924" t="s">
        <v>51</v>
      </c>
      <c r="D924" t="s">
        <v>60</v>
      </c>
      <c r="E924" t="s">
        <v>22</v>
      </c>
      <c r="F924" t="s">
        <v>62</v>
      </c>
      <c r="G924" s="4">
        <v>245.75</v>
      </c>
      <c r="H924">
        <v>0</v>
      </c>
      <c r="I924" s="3">
        <v>245.75</v>
      </c>
      <c r="J924" s="1">
        <v>45875</v>
      </c>
      <c r="K924">
        <v>12</v>
      </c>
      <c r="L924" t="s">
        <v>2229</v>
      </c>
      <c r="M924">
        <f t="shared" si="140"/>
        <v>3</v>
      </c>
      <c r="N924" t="b">
        <v>1</v>
      </c>
      <c r="O924" t="s">
        <v>113</v>
      </c>
      <c r="P924" t="str">
        <f t="shared" si="141"/>
        <v>Changed Mind</v>
      </c>
      <c r="Q924" s="4">
        <f t="shared" si="142"/>
        <v>2949</v>
      </c>
      <c r="R924">
        <f t="shared" si="143"/>
        <v>2025</v>
      </c>
      <c r="S924" s="4" t="str">
        <f t="shared" si="144"/>
        <v>August</v>
      </c>
      <c r="T924" s="17">
        <f t="shared" si="145"/>
        <v>0</v>
      </c>
      <c r="U924" s="17">
        <f t="shared" si="146"/>
        <v>245.75</v>
      </c>
      <c r="V924" s="16">
        <f t="shared" si="147"/>
        <v>1</v>
      </c>
      <c r="W924" s="16" t="str">
        <f t="shared" si="148"/>
        <v>L</v>
      </c>
      <c r="X924" s="16" t="str" cm="1">
        <f t="array" ref="X924">_xlfn.IFS(K924 &lt; 10, "Need to Restock", K924 &lt; 20, "Low Stock", K924 &lt; 30, "Stock OK", K924 &gt;= 30, "High Stock")</f>
        <v>Low Stock</v>
      </c>
      <c r="Y924" s="16" t="str" cm="1">
        <f t="array" ref="Y924">_xlfn.IFS(K924 &lt;= 15, "Fast Moving", K924 &lt;= 35, "Moderate Moving", K924 &gt; 35, "Slow Moving")</f>
        <v>Fast Moving</v>
      </c>
      <c r="Z924" s="16" t="str" cm="1">
        <f t="array" ref="Z924">_xlfn.IFS(M924=5, "Highly Satisfied", M924&gt;=4, "Very Satisfied", M924&gt;=3, "Satisfied", M924&gt;=2, "Neutral", M924&lt;2, "Dissatisfied")</f>
        <v>Satisfied</v>
      </c>
      <c r="AA924" s="16" t="str">
        <f t="shared" si="149"/>
        <v>High Value</v>
      </c>
      <c r="AB924" s="16" t="str" cm="1">
        <f t="array" ref="AB924">_xlfn.IFS(OR(C924="Zara", C924="Mango"), "Luxury Brand", OR(C924="Gap", C924="Forever21"), "Budget Brand", TRUE, "Mid-Market")</f>
        <v>Mid-Market</v>
      </c>
    </row>
    <row r="925" spans="1:28" x14ac:dyDescent="0.35">
      <c r="A925" t="s">
        <v>976</v>
      </c>
      <c r="B925" t="s">
        <v>36</v>
      </c>
      <c r="C925" t="s">
        <v>14</v>
      </c>
      <c r="D925" t="s">
        <v>21</v>
      </c>
      <c r="E925" t="s">
        <v>16</v>
      </c>
      <c r="F925" t="s">
        <v>38</v>
      </c>
      <c r="G925" s="4">
        <v>102.25</v>
      </c>
      <c r="H925">
        <v>0</v>
      </c>
      <c r="I925" s="3">
        <v>102.25</v>
      </c>
      <c r="J925" s="1">
        <v>45875</v>
      </c>
      <c r="K925">
        <v>6</v>
      </c>
      <c r="L925">
        <v>3.8</v>
      </c>
      <c r="M925">
        <f t="shared" si="140"/>
        <v>3.8</v>
      </c>
      <c r="N925" t="b">
        <v>0</v>
      </c>
      <c r="O925" t="s">
        <v>2229</v>
      </c>
      <c r="P925" t="str">
        <f t="shared" si="141"/>
        <v>No Return</v>
      </c>
      <c r="Q925" s="4">
        <f t="shared" si="142"/>
        <v>613.5</v>
      </c>
      <c r="R925">
        <f t="shared" si="143"/>
        <v>2025</v>
      </c>
      <c r="S925" s="4" t="str">
        <f t="shared" si="144"/>
        <v>August</v>
      </c>
      <c r="T925" s="17">
        <f t="shared" si="145"/>
        <v>0</v>
      </c>
      <c r="U925" s="17">
        <f t="shared" si="146"/>
        <v>102.25</v>
      </c>
      <c r="V925" s="16">
        <f t="shared" si="147"/>
        <v>0</v>
      </c>
      <c r="W925" s="16" t="str">
        <f t="shared" si="148"/>
        <v>XL</v>
      </c>
      <c r="X925" s="16" t="str" cm="1">
        <f t="array" ref="X925">_xlfn.IFS(K925 &lt; 10, "Need to Restock", K925 &lt; 20, "Low Stock", K925 &lt; 30, "Stock OK", K925 &gt;= 30, "High Stock")</f>
        <v>Need to Restock</v>
      </c>
      <c r="Y925" s="16" t="str" cm="1">
        <f t="array" ref="Y925">_xlfn.IFS(K925 &lt;= 15, "Fast Moving", K925 &lt;= 35, "Moderate Moving", K925 &gt; 35, "Slow Moving")</f>
        <v>Fast Moving</v>
      </c>
      <c r="Z925" s="16" t="str" cm="1">
        <f t="array" ref="Z925">_xlfn.IFS(M925=5, "Highly Satisfied", M925&gt;=4, "Very Satisfied", M925&gt;=3, "Satisfied", M925&gt;=2, "Neutral", M925&lt;2, "Dissatisfied")</f>
        <v>Satisfied</v>
      </c>
      <c r="AA925" s="16" t="str">
        <f t="shared" si="149"/>
        <v>High Value</v>
      </c>
      <c r="AB925" s="16" t="str" cm="1">
        <f t="array" ref="AB925">_xlfn.IFS(OR(C925="Zara", C925="Mango"), "Luxury Brand", OR(C925="Gap", C925="Forever21"), "Budget Brand", TRUE, "Mid-Market")</f>
        <v>Luxury Brand</v>
      </c>
    </row>
    <row r="926" spans="1:28" x14ac:dyDescent="0.35">
      <c r="A926" t="s">
        <v>977</v>
      </c>
      <c r="B926" t="s">
        <v>19</v>
      </c>
      <c r="C926" t="s">
        <v>51</v>
      </c>
      <c r="D926" t="s">
        <v>60</v>
      </c>
      <c r="E926" t="s">
        <v>56</v>
      </c>
      <c r="F926" t="s">
        <v>38</v>
      </c>
      <c r="G926" s="4">
        <v>76.33</v>
      </c>
      <c r="H926">
        <v>0</v>
      </c>
      <c r="I926" s="3">
        <v>76.33</v>
      </c>
      <c r="J926" s="1">
        <v>45875</v>
      </c>
      <c r="K926">
        <v>15</v>
      </c>
      <c r="L926">
        <v>2</v>
      </c>
      <c r="M926">
        <f t="shared" si="140"/>
        <v>2</v>
      </c>
      <c r="N926" t="b">
        <v>1</v>
      </c>
      <c r="O926" t="s">
        <v>123</v>
      </c>
      <c r="P926" t="str">
        <f t="shared" si="141"/>
        <v>Wrong Item</v>
      </c>
      <c r="Q926" s="4">
        <f t="shared" si="142"/>
        <v>1144.95</v>
      </c>
      <c r="R926">
        <f t="shared" si="143"/>
        <v>2025</v>
      </c>
      <c r="S926" s="4" t="str">
        <f t="shared" si="144"/>
        <v>August</v>
      </c>
      <c r="T926" s="17">
        <f t="shared" si="145"/>
        <v>0</v>
      </c>
      <c r="U926" s="17">
        <f t="shared" si="146"/>
        <v>76.33</v>
      </c>
      <c r="V926" s="16">
        <f t="shared" si="147"/>
        <v>1</v>
      </c>
      <c r="W926" s="16" t="str">
        <f t="shared" si="148"/>
        <v>M</v>
      </c>
      <c r="X926" s="16" t="str" cm="1">
        <f t="array" ref="X926">_xlfn.IFS(K926 &lt; 10, "Need to Restock", K926 &lt; 20, "Low Stock", K926 &lt; 30, "Stock OK", K926 &gt;= 30, "High Stock")</f>
        <v>Low Stock</v>
      </c>
      <c r="Y926" s="16" t="str" cm="1">
        <f t="array" ref="Y926">_xlfn.IFS(K926 &lt;= 15, "Fast Moving", K926 &lt;= 35, "Moderate Moving", K926 &gt; 35, "Slow Moving")</f>
        <v>Fast Moving</v>
      </c>
      <c r="Z926" s="16" t="str" cm="1">
        <f t="array" ref="Z926">_xlfn.IFS(M926=5, "Highly Satisfied", M926&gt;=4, "Very Satisfied", M926&gt;=3, "Satisfied", M926&gt;=2, "Neutral", M926&lt;2, "Dissatisfied")</f>
        <v>Neutral</v>
      </c>
      <c r="AA926" s="16" t="str">
        <f t="shared" si="149"/>
        <v>High Value</v>
      </c>
      <c r="AB926" s="16" t="str" cm="1">
        <f t="array" ref="AB926">_xlfn.IFS(OR(C926="Zara", C926="Mango"), "Luxury Brand", OR(C926="Gap", C926="Forever21"), "Budget Brand", TRUE, "Mid-Market")</f>
        <v>Mid-Market</v>
      </c>
    </row>
    <row r="927" spans="1:28" x14ac:dyDescent="0.35">
      <c r="A927" t="s">
        <v>978</v>
      </c>
      <c r="B927" t="s">
        <v>25</v>
      </c>
      <c r="C927" t="s">
        <v>14</v>
      </c>
      <c r="D927" t="s">
        <v>15</v>
      </c>
      <c r="E927" t="s">
        <v>2229</v>
      </c>
      <c r="F927" t="s">
        <v>38</v>
      </c>
      <c r="G927" s="4">
        <v>51.79</v>
      </c>
      <c r="H927">
        <v>39</v>
      </c>
      <c r="I927" s="3">
        <v>31.59</v>
      </c>
      <c r="J927" s="1">
        <v>45733</v>
      </c>
      <c r="K927">
        <v>37</v>
      </c>
      <c r="L927">
        <v>2.5</v>
      </c>
      <c r="M927">
        <f t="shared" si="140"/>
        <v>2.5</v>
      </c>
      <c r="N927" t="b">
        <v>0</v>
      </c>
      <c r="O927" t="s">
        <v>2229</v>
      </c>
      <c r="P927" t="str">
        <f t="shared" si="141"/>
        <v>No Return</v>
      </c>
      <c r="Q927" s="4">
        <f t="shared" si="142"/>
        <v>1168.9003</v>
      </c>
      <c r="R927">
        <f t="shared" si="143"/>
        <v>2025</v>
      </c>
      <c r="S927" s="4" t="str">
        <f t="shared" si="144"/>
        <v>March</v>
      </c>
      <c r="T927" s="17">
        <f t="shared" si="145"/>
        <v>20.1981</v>
      </c>
      <c r="U927" s="17">
        <f t="shared" si="146"/>
        <v>31.591899999999999</v>
      </c>
      <c r="V927" s="16">
        <f t="shared" si="147"/>
        <v>0</v>
      </c>
      <c r="W927" s="16" t="str">
        <f t="shared" si="148"/>
        <v>No Size</v>
      </c>
      <c r="X927" s="16" t="str" cm="1">
        <f t="array" ref="X927">_xlfn.IFS(K927 &lt; 10, "Need to Restock", K927 &lt; 20, "Low Stock", K927 &lt; 30, "Stock OK", K927 &gt;= 30, "High Stock")</f>
        <v>High Stock</v>
      </c>
      <c r="Y927" s="16" t="str" cm="1">
        <f t="array" ref="Y927">_xlfn.IFS(K927 &lt;= 15, "Fast Moving", K927 &lt;= 35, "Moderate Moving", K927 &gt; 35, "Slow Moving")</f>
        <v>Slow Moving</v>
      </c>
      <c r="Z927" s="16" t="str" cm="1">
        <f t="array" ref="Z927">_xlfn.IFS(M927=5, "Highly Satisfied", M927&gt;=4, "Very Satisfied", M927&gt;=3, "Satisfied", M927&gt;=2, "Neutral", M927&lt;2, "Dissatisfied")</f>
        <v>Neutral</v>
      </c>
      <c r="AA927" s="16" t="str">
        <f t="shared" si="149"/>
        <v>Cheap Value</v>
      </c>
      <c r="AB927" s="16" t="str" cm="1">
        <f t="array" ref="AB927">_xlfn.IFS(OR(C927="Zara", C927="Mango"), "Luxury Brand", OR(C927="Gap", C927="Forever21"), "Budget Brand", TRUE, "Mid-Market")</f>
        <v>Luxury Brand</v>
      </c>
    </row>
    <row r="928" spans="1:28" x14ac:dyDescent="0.35">
      <c r="A928" t="s">
        <v>979</v>
      </c>
      <c r="B928" t="s">
        <v>13</v>
      </c>
      <c r="C928" t="s">
        <v>14</v>
      </c>
      <c r="D928" t="s">
        <v>15</v>
      </c>
      <c r="E928" t="s">
        <v>47</v>
      </c>
      <c r="F928" t="s">
        <v>23</v>
      </c>
      <c r="G928" s="4">
        <v>141.24</v>
      </c>
      <c r="H928">
        <v>12.9</v>
      </c>
      <c r="I928" s="3">
        <v>123.02</v>
      </c>
      <c r="J928" s="1">
        <v>45567</v>
      </c>
      <c r="K928">
        <v>23</v>
      </c>
      <c r="L928">
        <v>1.7</v>
      </c>
      <c r="M928">
        <f t="shared" si="140"/>
        <v>1.7</v>
      </c>
      <c r="N928" t="b">
        <v>0</v>
      </c>
      <c r="O928" t="s">
        <v>2229</v>
      </c>
      <c r="P928" t="str">
        <f t="shared" si="141"/>
        <v>No Return</v>
      </c>
      <c r="Q928" s="4">
        <f t="shared" si="142"/>
        <v>2829.46092</v>
      </c>
      <c r="R928">
        <f t="shared" si="143"/>
        <v>2024</v>
      </c>
      <c r="S928" s="4" t="str">
        <f t="shared" si="144"/>
        <v>October</v>
      </c>
      <c r="T928" s="17">
        <f t="shared" si="145"/>
        <v>18.21996</v>
      </c>
      <c r="U928" s="17">
        <f t="shared" si="146"/>
        <v>123.02004000000001</v>
      </c>
      <c r="V928" s="16">
        <f t="shared" si="147"/>
        <v>0</v>
      </c>
      <c r="W928" s="16" t="str">
        <f t="shared" si="148"/>
        <v>XXL</v>
      </c>
      <c r="X928" s="16" t="str" cm="1">
        <f t="array" ref="X928">_xlfn.IFS(K928 &lt; 10, "Need to Restock", K928 &lt; 20, "Low Stock", K928 &lt; 30, "Stock OK", K928 &gt;= 30, "High Stock")</f>
        <v>Stock OK</v>
      </c>
      <c r="Y928" s="16" t="str" cm="1">
        <f t="array" ref="Y928">_xlfn.IFS(K928 &lt;= 15, "Fast Moving", K928 &lt;= 35, "Moderate Moving", K928 &gt; 35, "Slow Moving")</f>
        <v>Moderate Moving</v>
      </c>
      <c r="Z928" s="16" t="str" cm="1">
        <f t="array" ref="Z928">_xlfn.IFS(M928=5, "Highly Satisfied", M928&gt;=4, "Very Satisfied", M928&gt;=3, "Satisfied", M928&gt;=2, "Neutral", M928&lt;2, "Dissatisfied")</f>
        <v>Dissatisfied</v>
      </c>
      <c r="AA928" s="16" t="str">
        <f t="shared" si="149"/>
        <v>High Value</v>
      </c>
      <c r="AB928" s="16" t="str" cm="1">
        <f t="array" ref="AB928">_xlfn.IFS(OR(C928="Zara", C928="Mango"), "Luxury Brand", OR(C928="Gap", C928="Forever21"), "Budget Brand", TRUE, "Mid-Market")</f>
        <v>Luxury Brand</v>
      </c>
    </row>
    <row r="929" spans="1:28" x14ac:dyDescent="0.35">
      <c r="A929" t="s">
        <v>980</v>
      </c>
      <c r="B929" t="s">
        <v>25</v>
      </c>
      <c r="C929" t="s">
        <v>20</v>
      </c>
      <c r="D929" t="s">
        <v>15</v>
      </c>
      <c r="E929" t="s">
        <v>2229</v>
      </c>
      <c r="F929" t="s">
        <v>26</v>
      </c>
      <c r="G929" s="4">
        <v>66.180000000000007</v>
      </c>
      <c r="H929">
        <v>0</v>
      </c>
      <c r="I929" s="3">
        <v>66.180000000000007</v>
      </c>
      <c r="J929" s="1">
        <v>45800</v>
      </c>
      <c r="K929">
        <v>20</v>
      </c>
      <c r="L929">
        <v>1.7</v>
      </c>
      <c r="M929">
        <f t="shared" si="140"/>
        <v>1.7</v>
      </c>
      <c r="N929" t="b">
        <v>0</v>
      </c>
      <c r="O929" t="s">
        <v>2229</v>
      </c>
      <c r="P929" t="str">
        <f t="shared" si="141"/>
        <v>No Return</v>
      </c>
      <c r="Q929" s="4">
        <f t="shared" si="142"/>
        <v>1323.6000000000001</v>
      </c>
      <c r="R929">
        <f t="shared" si="143"/>
        <v>2025</v>
      </c>
      <c r="S929" s="4" t="str">
        <f t="shared" si="144"/>
        <v>May</v>
      </c>
      <c r="T929" s="17">
        <f t="shared" si="145"/>
        <v>0</v>
      </c>
      <c r="U929" s="17">
        <f t="shared" si="146"/>
        <v>66.180000000000007</v>
      </c>
      <c r="V929" s="16">
        <f t="shared" si="147"/>
        <v>0</v>
      </c>
      <c r="W929" s="16" t="str">
        <f t="shared" si="148"/>
        <v>No Size</v>
      </c>
      <c r="X929" s="16" t="str" cm="1">
        <f t="array" ref="X929">_xlfn.IFS(K929 &lt; 10, "Need to Restock", K929 &lt; 20, "Low Stock", K929 &lt; 30, "Stock OK", K929 &gt;= 30, "High Stock")</f>
        <v>Stock OK</v>
      </c>
      <c r="Y929" s="16" t="str" cm="1">
        <f t="array" ref="Y929">_xlfn.IFS(K929 &lt;= 15, "Fast Moving", K929 &lt;= 35, "Moderate Moving", K929 &gt; 35, "Slow Moving")</f>
        <v>Moderate Moving</v>
      </c>
      <c r="Z929" s="16" t="str" cm="1">
        <f t="array" ref="Z929">_xlfn.IFS(M929=5, "Highly Satisfied", M929&gt;=4, "Very Satisfied", M929&gt;=3, "Satisfied", M929&gt;=2, "Neutral", M929&lt;2, "Dissatisfied")</f>
        <v>Dissatisfied</v>
      </c>
      <c r="AA929" s="16" t="str">
        <f t="shared" si="149"/>
        <v>Cheap Value</v>
      </c>
      <c r="AB929" s="16" t="str" cm="1">
        <f t="array" ref="AB929">_xlfn.IFS(OR(C929="Zara", C929="Mango"), "Luxury Brand", OR(C929="Gap", C929="Forever21"), "Budget Brand", TRUE, "Mid-Market")</f>
        <v>Mid-Market</v>
      </c>
    </row>
    <row r="930" spans="1:28" x14ac:dyDescent="0.35">
      <c r="A930" t="s">
        <v>981</v>
      </c>
      <c r="B930" t="s">
        <v>19</v>
      </c>
      <c r="C930" t="s">
        <v>30</v>
      </c>
      <c r="D930" t="s">
        <v>60</v>
      </c>
      <c r="E930" t="s">
        <v>56</v>
      </c>
      <c r="F930" t="s">
        <v>62</v>
      </c>
      <c r="G930" s="4">
        <v>35.15</v>
      </c>
      <c r="H930">
        <v>0</v>
      </c>
      <c r="I930" s="3">
        <v>35.15</v>
      </c>
      <c r="J930" s="1">
        <v>45875</v>
      </c>
      <c r="K930">
        <v>38</v>
      </c>
      <c r="L930">
        <v>2.2000000000000002</v>
      </c>
      <c r="M930">
        <f t="shared" si="140"/>
        <v>2.2000000000000002</v>
      </c>
      <c r="N930" t="b">
        <v>0</v>
      </c>
      <c r="O930" t="s">
        <v>2229</v>
      </c>
      <c r="P930" t="str">
        <f t="shared" si="141"/>
        <v>No Return</v>
      </c>
      <c r="Q930" s="4">
        <f t="shared" si="142"/>
        <v>1335.7</v>
      </c>
      <c r="R930">
        <f t="shared" si="143"/>
        <v>2025</v>
      </c>
      <c r="S930" s="4" t="str">
        <f t="shared" si="144"/>
        <v>August</v>
      </c>
      <c r="T930" s="17">
        <f t="shared" si="145"/>
        <v>0</v>
      </c>
      <c r="U930" s="17">
        <f t="shared" si="146"/>
        <v>35.15</v>
      </c>
      <c r="V930" s="16">
        <f t="shared" si="147"/>
        <v>0</v>
      </c>
      <c r="W930" s="16" t="str">
        <f t="shared" si="148"/>
        <v>M</v>
      </c>
      <c r="X930" s="16" t="str" cm="1">
        <f t="array" ref="X930">_xlfn.IFS(K930 &lt; 10, "Need to Restock", K930 &lt; 20, "Low Stock", K930 &lt; 30, "Stock OK", K930 &gt;= 30, "High Stock")</f>
        <v>High Stock</v>
      </c>
      <c r="Y930" s="16" t="str" cm="1">
        <f t="array" ref="Y930">_xlfn.IFS(K930 &lt;= 15, "Fast Moving", K930 &lt;= 35, "Moderate Moving", K930 &gt; 35, "Slow Moving")</f>
        <v>Slow Moving</v>
      </c>
      <c r="Z930" s="16" t="str" cm="1">
        <f t="array" ref="Z930">_xlfn.IFS(M930=5, "Highly Satisfied", M930&gt;=4, "Very Satisfied", M930&gt;=3, "Satisfied", M930&gt;=2, "Neutral", M930&lt;2, "Dissatisfied")</f>
        <v>Neutral</v>
      </c>
      <c r="AA930" s="16" t="str">
        <f t="shared" si="149"/>
        <v>Cheap Value</v>
      </c>
      <c r="AB930" s="16" t="str" cm="1">
        <f t="array" ref="AB930">_xlfn.IFS(OR(C930="Zara", C930="Mango"), "Luxury Brand", OR(C930="Gap", C930="Forever21"), "Budget Brand", TRUE, "Mid-Market")</f>
        <v>Mid-Market</v>
      </c>
    </row>
    <row r="931" spans="1:28" x14ac:dyDescent="0.35">
      <c r="A931" t="s">
        <v>982</v>
      </c>
      <c r="B931" t="s">
        <v>25</v>
      </c>
      <c r="C931" t="s">
        <v>46</v>
      </c>
      <c r="D931" t="s">
        <v>15</v>
      </c>
      <c r="E931" t="s">
        <v>2229</v>
      </c>
      <c r="F931" t="s">
        <v>23</v>
      </c>
      <c r="G931" s="4">
        <v>35.619999999999997</v>
      </c>
      <c r="H931">
        <v>41.2</v>
      </c>
      <c r="I931" s="3">
        <v>20.94</v>
      </c>
      <c r="J931" s="1">
        <v>45736</v>
      </c>
      <c r="K931">
        <v>4</v>
      </c>
      <c r="L931">
        <v>3.7</v>
      </c>
      <c r="M931">
        <f t="shared" si="140"/>
        <v>3.7</v>
      </c>
      <c r="N931" t="b">
        <v>0</v>
      </c>
      <c r="O931" t="s">
        <v>2229</v>
      </c>
      <c r="P931" t="str">
        <f t="shared" si="141"/>
        <v>No Return</v>
      </c>
      <c r="Q931" s="4">
        <f t="shared" si="142"/>
        <v>83.778239999999983</v>
      </c>
      <c r="R931">
        <f t="shared" si="143"/>
        <v>2025</v>
      </c>
      <c r="S931" s="4" t="str">
        <f t="shared" si="144"/>
        <v>March</v>
      </c>
      <c r="T931" s="17">
        <f t="shared" si="145"/>
        <v>14.67544</v>
      </c>
      <c r="U931" s="17">
        <f t="shared" si="146"/>
        <v>20.944559999999996</v>
      </c>
      <c r="V931" s="16">
        <f t="shared" si="147"/>
        <v>0</v>
      </c>
      <c r="W931" s="16" t="str">
        <f t="shared" si="148"/>
        <v>No Size</v>
      </c>
      <c r="X931" s="16" t="str" cm="1">
        <f t="array" ref="X931">_xlfn.IFS(K931 &lt; 10, "Need to Restock", K931 &lt; 20, "Low Stock", K931 &lt; 30, "Stock OK", K931 &gt;= 30, "High Stock")</f>
        <v>Need to Restock</v>
      </c>
      <c r="Y931" s="16" t="str" cm="1">
        <f t="array" ref="Y931">_xlfn.IFS(K931 &lt;= 15, "Fast Moving", K931 &lt;= 35, "Moderate Moving", K931 &gt; 35, "Slow Moving")</f>
        <v>Fast Moving</v>
      </c>
      <c r="Z931" s="16" t="str" cm="1">
        <f t="array" ref="Z931">_xlfn.IFS(M931=5, "Highly Satisfied", M931&gt;=4, "Very Satisfied", M931&gt;=3, "Satisfied", M931&gt;=2, "Neutral", M931&lt;2, "Dissatisfied")</f>
        <v>Satisfied</v>
      </c>
      <c r="AA931" s="16" t="str">
        <f t="shared" si="149"/>
        <v>Cheap Value</v>
      </c>
      <c r="AB931" s="16" t="str" cm="1">
        <f t="array" ref="AB931">_xlfn.IFS(OR(C931="Zara", C931="Mango"), "Luxury Brand", OR(C931="Gap", C931="Forever21"), "Budget Brand", TRUE, "Mid-Market")</f>
        <v>Mid-Market</v>
      </c>
    </row>
    <row r="932" spans="1:28" x14ac:dyDescent="0.35">
      <c r="A932" t="s">
        <v>983</v>
      </c>
      <c r="B932" t="s">
        <v>25</v>
      </c>
      <c r="C932" t="s">
        <v>73</v>
      </c>
      <c r="D932" t="s">
        <v>60</v>
      </c>
      <c r="E932" t="s">
        <v>2229</v>
      </c>
      <c r="F932" t="s">
        <v>44</v>
      </c>
      <c r="G932" s="4">
        <v>35.64</v>
      </c>
      <c r="H932">
        <v>0</v>
      </c>
      <c r="I932" s="3">
        <v>35.64</v>
      </c>
      <c r="J932" s="1">
        <v>45875</v>
      </c>
      <c r="K932">
        <v>48</v>
      </c>
      <c r="L932">
        <v>5</v>
      </c>
      <c r="M932">
        <f t="shared" si="140"/>
        <v>5</v>
      </c>
      <c r="N932" t="b">
        <v>1</v>
      </c>
      <c r="O932" t="s">
        <v>34</v>
      </c>
      <c r="P932" t="str">
        <f t="shared" si="141"/>
        <v>Color Mismatch</v>
      </c>
      <c r="Q932" s="4">
        <f t="shared" si="142"/>
        <v>1710.72</v>
      </c>
      <c r="R932">
        <f t="shared" si="143"/>
        <v>2025</v>
      </c>
      <c r="S932" s="4" t="str">
        <f t="shared" si="144"/>
        <v>August</v>
      </c>
      <c r="T932" s="17">
        <f t="shared" si="145"/>
        <v>0</v>
      </c>
      <c r="U932" s="17">
        <f t="shared" si="146"/>
        <v>35.64</v>
      </c>
      <c r="V932" s="16">
        <f t="shared" si="147"/>
        <v>1</v>
      </c>
      <c r="W932" s="16" t="str">
        <f t="shared" si="148"/>
        <v>No Size</v>
      </c>
      <c r="X932" s="16" t="str" cm="1">
        <f t="array" ref="X932">_xlfn.IFS(K932 &lt; 10, "Need to Restock", K932 &lt; 20, "Low Stock", K932 &lt; 30, "Stock OK", K932 &gt;= 30, "High Stock")</f>
        <v>High Stock</v>
      </c>
      <c r="Y932" s="16" t="str" cm="1">
        <f t="array" ref="Y932">_xlfn.IFS(K932 &lt;= 15, "Fast Moving", K932 &lt;= 35, "Moderate Moving", K932 &gt; 35, "Slow Moving")</f>
        <v>Slow Moving</v>
      </c>
      <c r="Z932" s="16" t="str" cm="1">
        <f t="array" ref="Z932">_xlfn.IFS(M932=5, "Highly Satisfied", M932&gt;=4, "Very Satisfied", M932&gt;=3, "Satisfied", M932&gt;=2, "Neutral", M932&lt;2, "Dissatisfied")</f>
        <v>Highly Satisfied</v>
      </c>
      <c r="AA932" s="16" t="str">
        <f t="shared" si="149"/>
        <v>Cheap Value</v>
      </c>
      <c r="AB932" s="16" t="str" cm="1">
        <f t="array" ref="AB932">_xlfn.IFS(OR(C932="Zara", C932="Mango"), "Luxury Brand", OR(C932="Gap", C932="Forever21"), "Budget Brand", TRUE, "Mid-Market")</f>
        <v>Budget Brand</v>
      </c>
    </row>
    <row r="933" spans="1:28" x14ac:dyDescent="0.35">
      <c r="A933" t="s">
        <v>984</v>
      </c>
      <c r="B933" t="s">
        <v>36</v>
      </c>
      <c r="C933" t="s">
        <v>51</v>
      </c>
      <c r="D933" t="s">
        <v>60</v>
      </c>
      <c r="E933" t="s">
        <v>22</v>
      </c>
      <c r="F933" t="s">
        <v>17</v>
      </c>
      <c r="G933" s="4">
        <v>86.68</v>
      </c>
      <c r="H933">
        <v>0</v>
      </c>
      <c r="I933" s="3">
        <v>86.68</v>
      </c>
      <c r="J933" s="1">
        <v>45875</v>
      </c>
      <c r="K933">
        <v>2</v>
      </c>
      <c r="L933" t="s">
        <v>2229</v>
      </c>
      <c r="M933">
        <f t="shared" si="140"/>
        <v>3</v>
      </c>
      <c r="N933" t="b">
        <v>0</v>
      </c>
      <c r="O933" t="s">
        <v>2229</v>
      </c>
      <c r="P933" t="str">
        <f t="shared" si="141"/>
        <v>No Return</v>
      </c>
      <c r="Q933" s="4">
        <f t="shared" si="142"/>
        <v>173.36</v>
      </c>
      <c r="R933">
        <f t="shared" si="143"/>
        <v>2025</v>
      </c>
      <c r="S933" s="4" t="str">
        <f t="shared" si="144"/>
        <v>August</v>
      </c>
      <c r="T933" s="17">
        <f t="shared" si="145"/>
        <v>0</v>
      </c>
      <c r="U933" s="17">
        <f t="shared" si="146"/>
        <v>86.68</v>
      </c>
      <c r="V933" s="16">
        <f t="shared" si="147"/>
        <v>0</v>
      </c>
      <c r="W933" s="16" t="str">
        <f t="shared" si="148"/>
        <v>L</v>
      </c>
      <c r="X933" s="16" t="str" cm="1">
        <f t="array" ref="X933">_xlfn.IFS(K933 &lt; 10, "Need to Restock", K933 &lt; 20, "Low Stock", K933 &lt; 30, "Stock OK", K933 &gt;= 30, "High Stock")</f>
        <v>Need to Restock</v>
      </c>
      <c r="Y933" s="16" t="str" cm="1">
        <f t="array" ref="Y933">_xlfn.IFS(K933 &lt;= 15, "Fast Moving", K933 &lt;= 35, "Moderate Moving", K933 &gt; 35, "Slow Moving")</f>
        <v>Fast Moving</v>
      </c>
      <c r="Z933" s="16" t="str" cm="1">
        <f t="array" ref="Z933">_xlfn.IFS(M933=5, "Highly Satisfied", M933&gt;=4, "Very Satisfied", M933&gt;=3, "Satisfied", M933&gt;=2, "Neutral", M933&lt;2, "Dissatisfied")</f>
        <v>Satisfied</v>
      </c>
      <c r="AA933" s="16" t="str">
        <f t="shared" si="149"/>
        <v>High Value</v>
      </c>
      <c r="AB933" s="16" t="str" cm="1">
        <f t="array" ref="AB933">_xlfn.IFS(OR(C933="Zara", C933="Mango"), "Luxury Brand", OR(C933="Gap", C933="Forever21"), "Budget Brand", TRUE, "Mid-Market")</f>
        <v>Mid-Market</v>
      </c>
    </row>
    <row r="934" spans="1:28" x14ac:dyDescent="0.35">
      <c r="A934" t="s">
        <v>985</v>
      </c>
      <c r="B934" t="s">
        <v>25</v>
      </c>
      <c r="C934" t="s">
        <v>46</v>
      </c>
      <c r="D934" t="s">
        <v>32</v>
      </c>
      <c r="E934" t="s">
        <v>2229</v>
      </c>
      <c r="F934" t="s">
        <v>23</v>
      </c>
      <c r="G934" s="4">
        <v>17.72</v>
      </c>
      <c r="H934">
        <v>0</v>
      </c>
      <c r="I934" s="3">
        <v>17.72</v>
      </c>
      <c r="J934" s="1">
        <v>45875</v>
      </c>
      <c r="K934">
        <v>9</v>
      </c>
      <c r="L934">
        <v>1.2</v>
      </c>
      <c r="M934">
        <f t="shared" si="140"/>
        <v>1.2</v>
      </c>
      <c r="N934" t="b">
        <v>0</v>
      </c>
      <c r="O934" t="s">
        <v>2229</v>
      </c>
      <c r="P934" t="str">
        <f t="shared" si="141"/>
        <v>No Return</v>
      </c>
      <c r="Q934" s="4">
        <f t="shared" si="142"/>
        <v>159.47999999999999</v>
      </c>
      <c r="R934">
        <f t="shared" si="143"/>
        <v>2025</v>
      </c>
      <c r="S934" s="4" t="str">
        <f t="shared" si="144"/>
        <v>August</v>
      </c>
      <c r="T934" s="17">
        <f t="shared" si="145"/>
        <v>0</v>
      </c>
      <c r="U934" s="17">
        <f t="shared" si="146"/>
        <v>17.72</v>
      </c>
      <c r="V934" s="16">
        <f t="shared" si="147"/>
        <v>0</v>
      </c>
      <c r="W934" s="16" t="str">
        <f t="shared" si="148"/>
        <v>No Size</v>
      </c>
      <c r="X934" s="16" t="str" cm="1">
        <f t="array" ref="X934">_xlfn.IFS(K934 &lt; 10, "Need to Restock", K934 &lt; 20, "Low Stock", K934 &lt; 30, "Stock OK", K934 &gt;= 30, "High Stock")</f>
        <v>Need to Restock</v>
      </c>
      <c r="Y934" s="16" t="str" cm="1">
        <f t="array" ref="Y934">_xlfn.IFS(K934 &lt;= 15, "Fast Moving", K934 &lt;= 35, "Moderate Moving", K934 &gt; 35, "Slow Moving")</f>
        <v>Fast Moving</v>
      </c>
      <c r="Z934" s="16" t="str" cm="1">
        <f t="array" ref="Z934">_xlfn.IFS(M934=5, "Highly Satisfied", M934&gt;=4, "Very Satisfied", M934&gt;=3, "Satisfied", M934&gt;=2, "Neutral", M934&lt;2, "Dissatisfied")</f>
        <v>Dissatisfied</v>
      </c>
      <c r="AA934" s="16" t="str">
        <f t="shared" si="149"/>
        <v>Cheap Value</v>
      </c>
      <c r="AB934" s="16" t="str" cm="1">
        <f t="array" ref="AB934">_xlfn.IFS(OR(C934="Zara", C934="Mango"), "Luxury Brand", OR(C934="Gap", C934="Forever21"), "Budget Brand", TRUE, "Mid-Market")</f>
        <v>Mid-Market</v>
      </c>
    </row>
    <row r="935" spans="1:28" x14ac:dyDescent="0.35">
      <c r="A935" t="s">
        <v>986</v>
      </c>
      <c r="B935" t="s">
        <v>13</v>
      </c>
      <c r="C935" t="s">
        <v>20</v>
      </c>
      <c r="D935" t="s">
        <v>32</v>
      </c>
      <c r="E935" t="s">
        <v>47</v>
      </c>
      <c r="F935" t="s">
        <v>23</v>
      </c>
      <c r="G935" s="4">
        <v>87.95</v>
      </c>
      <c r="H935">
        <v>13.3</v>
      </c>
      <c r="I935" s="3">
        <v>76.25</v>
      </c>
      <c r="J935" s="1">
        <v>45875</v>
      </c>
      <c r="K935">
        <v>4</v>
      </c>
      <c r="L935">
        <v>4.5</v>
      </c>
      <c r="M935">
        <f t="shared" si="140"/>
        <v>4.5</v>
      </c>
      <c r="N935" t="b">
        <v>0</v>
      </c>
      <c r="O935" t="s">
        <v>2229</v>
      </c>
      <c r="P935" t="str">
        <f t="shared" si="141"/>
        <v>No Return</v>
      </c>
      <c r="Q935" s="4">
        <f t="shared" si="142"/>
        <v>305.01060000000001</v>
      </c>
      <c r="R935">
        <f t="shared" si="143"/>
        <v>2025</v>
      </c>
      <c r="S935" s="4" t="str">
        <f t="shared" si="144"/>
        <v>August</v>
      </c>
      <c r="T935" s="17">
        <f t="shared" si="145"/>
        <v>11.69735</v>
      </c>
      <c r="U935" s="17">
        <f t="shared" si="146"/>
        <v>76.252650000000003</v>
      </c>
      <c r="V935" s="16">
        <f t="shared" si="147"/>
        <v>0</v>
      </c>
      <c r="W935" s="16" t="str">
        <f t="shared" si="148"/>
        <v>XXL</v>
      </c>
      <c r="X935" s="16" t="str" cm="1">
        <f t="array" ref="X935">_xlfn.IFS(K935 &lt; 10, "Need to Restock", K935 &lt; 20, "Low Stock", K935 &lt; 30, "Stock OK", K935 &gt;= 30, "High Stock")</f>
        <v>Need to Restock</v>
      </c>
      <c r="Y935" s="16" t="str" cm="1">
        <f t="array" ref="Y935">_xlfn.IFS(K935 &lt;= 15, "Fast Moving", K935 &lt;= 35, "Moderate Moving", K935 &gt; 35, "Slow Moving")</f>
        <v>Fast Moving</v>
      </c>
      <c r="Z935" s="16" t="str" cm="1">
        <f t="array" ref="Z935">_xlfn.IFS(M935=5, "Highly Satisfied", M935&gt;=4, "Very Satisfied", M935&gt;=3, "Satisfied", M935&gt;=2, "Neutral", M935&lt;2, "Dissatisfied")</f>
        <v>Very Satisfied</v>
      </c>
      <c r="AA935" s="16" t="str">
        <f t="shared" si="149"/>
        <v>High Value</v>
      </c>
      <c r="AB935" s="16" t="str" cm="1">
        <f t="array" ref="AB935">_xlfn.IFS(OR(C935="Zara", C935="Mango"), "Luxury Brand", OR(C935="Gap", C935="Forever21"), "Budget Brand", TRUE, "Mid-Market")</f>
        <v>Mid-Market</v>
      </c>
    </row>
    <row r="936" spans="1:28" x14ac:dyDescent="0.35">
      <c r="A936" t="s">
        <v>987</v>
      </c>
      <c r="B936" t="s">
        <v>13</v>
      </c>
      <c r="C936" t="s">
        <v>41</v>
      </c>
      <c r="D936" t="s">
        <v>15</v>
      </c>
      <c r="E936" t="s">
        <v>53</v>
      </c>
      <c r="F936" t="s">
        <v>38</v>
      </c>
      <c r="G936" s="4">
        <v>216.26</v>
      </c>
      <c r="H936">
        <v>0</v>
      </c>
      <c r="I936" s="3">
        <v>216.26</v>
      </c>
      <c r="J936" s="1">
        <v>45763</v>
      </c>
      <c r="K936">
        <v>26</v>
      </c>
      <c r="L936">
        <v>1.1000000000000001</v>
      </c>
      <c r="M936">
        <f t="shared" si="140"/>
        <v>1.1000000000000001</v>
      </c>
      <c r="N936" t="b">
        <v>0</v>
      </c>
      <c r="O936" t="s">
        <v>2229</v>
      </c>
      <c r="P936" t="str">
        <f t="shared" si="141"/>
        <v>No Return</v>
      </c>
      <c r="Q936" s="4">
        <f t="shared" si="142"/>
        <v>5622.76</v>
      </c>
      <c r="R936">
        <f t="shared" si="143"/>
        <v>2025</v>
      </c>
      <c r="S936" s="4" t="str">
        <f t="shared" si="144"/>
        <v>April</v>
      </c>
      <c r="T936" s="17">
        <f t="shared" si="145"/>
        <v>0</v>
      </c>
      <c r="U936" s="17">
        <f t="shared" si="146"/>
        <v>216.26</v>
      </c>
      <c r="V936" s="16">
        <f t="shared" si="147"/>
        <v>0</v>
      </c>
      <c r="W936" s="16" t="str">
        <f t="shared" si="148"/>
        <v>XS</v>
      </c>
      <c r="X936" s="16" t="str" cm="1">
        <f t="array" ref="X936">_xlfn.IFS(K936 &lt; 10, "Need to Restock", K936 &lt; 20, "Low Stock", K936 &lt; 30, "Stock OK", K936 &gt;= 30, "High Stock")</f>
        <v>Stock OK</v>
      </c>
      <c r="Y936" s="16" t="str" cm="1">
        <f t="array" ref="Y936">_xlfn.IFS(K936 &lt;= 15, "Fast Moving", K936 &lt;= 35, "Moderate Moving", K936 &gt; 35, "Slow Moving")</f>
        <v>Moderate Moving</v>
      </c>
      <c r="Z936" s="16" t="str" cm="1">
        <f t="array" ref="Z936">_xlfn.IFS(M936=5, "Highly Satisfied", M936&gt;=4, "Very Satisfied", M936&gt;=3, "Satisfied", M936&gt;=2, "Neutral", M936&lt;2, "Dissatisfied")</f>
        <v>Dissatisfied</v>
      </c>
      <c r="AA936" s="16" t="str">
        <f t="shared" si="149"/>
        <v>High Value</v>
      </c>
      <c r="AB936" s="16" t="str" cm="1">
        <f t="array" ref="AB936">_xlfn.IFS(OR(C936="Zara", C936="Mango"), "Luxury Brand", OR(C936="Gap", C936="Forever21"), "Budget Brand", TRUE, "Mid-Market")</f>
        <v>Luxury Brand</v>
      </c>
    </row>
    <row r="937" spans="1:28" x14ac:dyDescent="0.35">
      <c r="A937" t="s">
        <v>988</v>
      </c>
      <c r="B937" t="s">
        <v>13</v>
      </c>
      <c r="C937" t="s">
        <v>41</v>
      </c>
      <c r="D937" t="s">
        <v>60</v>
      </c>
      <c r="E937" t="s">
        <v>37</v>
      </c>
      <c r="F937" t="s">
        <v>26</v>
      </c>
      <c r="G937" s="4">
        <v>238.11</v>
      </c>
      <c r="H937">
        <v>0</v>
      </c>
      <c r="I937" s="3">
        <v>238.11</v>
      </c>
      <c r="J937" s="1">
        <v>45875</v>
      </c>
      <c r="K937">
        <v>49</v>
      </c>
      <c r="L937" t="s">
        <v>2229</v>
      </c>
      <c r="M937">
        <f t="shared" si="140"/>
        <v>3</v>
      </c>
      <c r="N937" t="b">
        <v>0</v>
      </c>
      <c r="O937" t="s">
        <v>2229</v>
      </c>
      <c r="P937" t="str">
        <f t="shared" si="141"/>
        <v>No Return</v>
      </c>
      <c r="Q937" s="4">
        <f t="shared" si="142"/>
        <v>11667.390000000001</v>
      </c>
      <c r="R937">
        <f t="shared" si="143"/>
        <v>2025</v>
      </c>
      <c r="S937" s="4" t="str">
        <f t="shared" si="144"/>
        <v>August</v>
      </c>
      <c r="T937" s="17">
        <f t="shared" si="145"/>
        <v>0</v>
      </c>
      <c r="U937" s="17">
        <f t="shared" si="146"/>
        <v>238.11</v>
      </c>
      <c r="V937" s="16">
        <f t="shared" si="147"/>
        <v>0</v>
      </c>
      <c r="W937" s="16" t="str">
        <f t="shared" si="148"/>
        <v>S</v>
      </c>
      <c r="X937" s="16" t="str" cm="1">
        <f t="array" ref="X937">_xlfn.IFS(K937 &lt; 10, "Need to Restock", K937 &lt; 20, "Low Stock", K937 &lt; 30, "Stock OK", K937 &gt;= 30, "High Stock")</f>
        <v>High Stock</v>
      </c>
      <c r="Y937" s="16" t="str" cm="1">
        <f t="array" ref="Y937">_xlfn.IFS(K937 &lt;= 15, "Fast Moving", K937 &lt;= 35, "Moderate Moving", K937 &gt; 35, "Slow Moving")</f>
        <v>Slow Moving</v>
      </c>
      <c r="Z937" s="16" t="str" cm="1">
        <f t="array" ref="Z937">_xlfn.IFS(M937=5, "Highly Satisfied", M937&gt;=4, "Very Satisfied", M937&gt;=3, "Satisfied", M937&gt;=2, "Neutral", M937&lt;2, "Dissatisfied")</f>
        <v>Satisfied</v>
      </c>
      <c r="AA937" s="16" t="str">
        <f t="shared" si="149"/>
        <v>High Value</v>
      </c>
      <c r="AB937" s="16" t="str" cm="1">
        <f t="array" ref="AB937">_xlfn.IFS(OR(C937="Zara", C937="Mango"), "Luxury Brand", OR(C937="Gap", C937="Forever21"), "Budget Brand", TRUE, "Mid-Market")</f>
        <v>Luxury Brand</v>
      </c>
    </row>
    <row r="938" spans="1:28" x14ac:dyDescent="0.35">
      <c r="A938" t="s">
        <v>989</v>
      </c>
      <c r="B938" t="s">
        <v>28</v>
      </c>
      <c r="C938" t="s">
        <v>20</v>
      </c>
      <c r="D938" t="s">
        <v>21</v>
      </c>
      <c r="E938" t="s">
        <v>47</v>
      </c>
      <c r="F938" t="s">
        <v>23</v>
      </c>
      <c r="G938" s="4">
        <v>112.77</v>
      </c>
      <c r="H938">
        <v>0</v>
      </c>
      <c r="I938" s="3">
        <v>112.77</v>
      </c>
      <c r="J938" s="1">
        <v>45875</v>
      </c>
      <c r="K938">
        <v>11</v>
      </c>
      <c r="L938">
        <v>4.0999999999999996</v>
      </c>
      <c r="M938">
        <f t="shared" si="140"/>
        <v>4.0999999999999996</v>
      </c>
      <c r="N938" t="b">
        <v>0</v>
      </c>
      <c r="O938" t="s">
        <v>2229</v>
      </c>
      <c r="P938" t="str">
        <f t="shared" si="141"/>
        <v>No Return</v>
      </c>
      <c r="Q938" s="4">
        <f t="shared" si="142"/>
        <v>1240.47</v>
      </c>
      <c r="R938">
        <f t="shared" si="143"/>
        <v>2025</v>
      </c>
      <c r="S938" s="4" t="str">
        <f t="shared" si="144"/>
        <v>August</v>
      </c>
      <c r="T938" s="17">
        <f t="shared" si="145"/>
        <v>0</v>
      </c>
      <c r="U938" s="17">
        <f t="shared" si="146"/>
        <v>112.77</v>
      </c>
      <c r="V938" s="16">
        <f t="shared" si="147"/>
        <v>0</v>
      </c>
      <c r="W938" s="16" t="str">
        <f t="shared" si="148"/>
        <v>XXL</v>
      </c>
      <c r="X938" s="16" t="str" cm="1">
        <f t="array" ref="X938">_xlfn.IFS(K938 &lt; 10, "Need to Restock", K938 &lt; 20, "Low Stock", K938 &lt; 30, "Stock OK", K938 &gt;= 30, "High Stock")</f>
        <v>Low Stock</v>
      </c>
      <c r="Y938" s="16" t="str" cm="1">
        <f t="array" ref="Y938">_xlfn.IFS(K938 &lt;= 15, "Fast Moving", K938 &lt;= 35, "Moderate Moving", K938 &gt; 35, "Slow Moving")</f>
        <v>Fast Moving</v>
      </c>
      <c r="Z938" s="16" t="str" cm="1">
        <f t="array" ref="Z938">_xlfn.IFS(M938=5, "Highly Satisfied", M938&gt;=4, "Very Satisfied", M938&gt;=3, "Satisfied", M938&gt;=2, "Neutral", M938&lt;2, "Dissatisfied")</f>
        <v>Very Satisfied</v>
      </c>
      <c r="AA938" s="16" t="str">
        <f t="shared" si="149"/>
        <v>High Value</v>
      </c>
      <c r="AB938" s="16" t="str" cm="1">
        <f t="array" ref="AB938">_xlfn.IFS(OR(C938="Zara", C938="Mango"), "Luxury Brand", OR(C938="Gap", C938="Forever21"), "Budget Brand", TRUE, "Mid-Market")</f>
        <v>Mid-Market</v>
      </c>
    </row>
    <row r="939" spans="1:28" x14ac:dyDescent="0.35">
      <c r="A939" t="s">
        <v>990</v>
      </c>
      <c r="B939" t="s">
        <v>25</v>
      </c>
      <c r="C939" t="s">
        <v>59</v>
      </c>
      <c r="D939" t="s">
        <v>21</v>
      </c>
      <c r="E939" t="s">
        <v>2229</v>
      </c>
      <c r="F939" t="s">
        <v>62</v>
      </c>
      <c r="G939" s="4">
        <v>39.020000000000003</v>
      </c>
      <c r="H939">
        <v>44.8</v>
      </c>
      <c r="I939" s="3">
        <v>21.54</v>
      </c>
      <c r="J939" s="1">
        <v>45875</v>
      </c>
      <c r="K939">
        <v>29</v>
      </c>
      <c r="L939">
        <v>3.4</v>
      </c>
      <c r="M939">
        <f t="shared" si="140"/>
        <v>3.4</v>
      </c>
      <c r="N939" t="b">
        <v>0</v>
      </c>
      <c r="O939" t="s">
        <v>2229</v>
      </c>
      <c r="P939" t="str">
        <f t="shared" si="141"/>
        <v>No Return</v>
      </c>
      <c r="Q939" s="4">
        <f t="shared" si="142"/>
        <v>624.63216000000011</v>
      </c>
      <c r="R939">
        <f t="shared" si="143"/>
        <v>2025</v>
      </c>
      <c r="S939" s="4" t="str">
        <f t="shared" si="144"/>
        <v>August</v>
      </c>
      <c r="T939" s="17">
        <f t="shared" si="145"/>
        <v>17.48096</v>
      </c>
      <c r="U939" s="17">
        <f t="shared" si="146"/>
        <v>21.539040000000004</v>
      </c>
      <c r="V939" s="16">
        <f t="shared" si="147"/>
        <v>0</v>
      </c>
      <c r="W939" s="16" t="str">
        <f t="shared" si="148"/>
        <v>No Size</v>
      </c>
      <c r="X939" s="16" t="str" cm="1">
        <f t="array" ref="X939">_xlfn.IFS(K939 &lt; 10, "Need to Restock", K939 &lt; 20, "Low Stock", K939 &lt; 30, "Stock OK", K939 &gt;= 30, "High Stock")</f>
        <v>Stock OK</v>
      </c>
      <c r="Y939" s="16" t="str" cm="1">
        <f t="array" ref="Y939">_xlfn.IFS(K939 &lt;= 15, "Fast Moving", K939 &lt;= 35, "Moderate Moving", K939 &gt; 35, "Slow Moving")</f>
        <v>Moderate Moving</v>
      </c>
      <c r="Z939" s="16" t="str" cm="1">
        <f t="array" ref="Z939">_xlfn.IFS(M939=5, "Highly Satisfied", M939&gt;=4, "Very Satisfied", M939&gt;=3, "Satisfied", M939&gt;=2, "Neutral", M939&lt;2, "Dissatisfied")</f>
        <v>Satisfied</v>
      </c>
      <c r="AA939" s="16" t="str">
        <f t="shared" si="149"/>
        <v>Cheap Value</v>
      </c>
      <c r="AB939" s="16" t="str" cm="1">
        <f t="array" ref="AB939">_xlfn.IFS(OR(C939="Zara", C939="Mango"), "Luxury Brand", OR(C939="Gap", C939="Forever21"), "Budget Brand", TRUE, "Mid-Market")</f>
        <v>Budget Brand</v>
      </c>
    </row>
    <row r="940" spans="1:28" x14ac:dyDescent="0.35">
      <c r="A940" t="s">
        <v>991</v>
      </c>
      <c r="B940" t="s">
        <v>19</v>
      </c>
      <c r="C940" t="s">
        <v>51</v>
      </c>
      <c r="D940" t="s">
        <v>15</v>
      </c>
      <c r="E940" t="s">
        <v>47</v>
      </c>
      <c r="F940" t="s">
        <v>64</v>
      </c>
      <c r="G940" s="4">
        <v>69.77</v>
      </c>
      <c r="H940">
        <v>0</v>
      </c>
      <c r="I940" s="3">
        <v>69.77</v>
      </c>
      <c r="J940" s="1">
        <v>45605</v>
      </c>
      <c r="K940">
        <v>29</v>
      </c>
      <c r="L940">
        <v>5</v>
      </c>
      <c r="M940">
        <f t="shared" si="140"/>
        <v>5</v>
      </c>
      <c r="N940" t="b">
        <v>0</v>
      </c>
      <c r="O940" t="s">
        <v>2229</v>
      </c>
      <c r="P940" t="str">
        <f t="shared" si="141"/>
        <v>No Return</v>
      </c>
      <c r="Q940" s="4">
        <f t="shared" si="142"/>
        <v>2023.33</v>
      </c>
      <c r="R940">
        <f t="shared" si="143"/>
        <v>2024</v>
      </c>
      <c r="S940" s="4" t="str">
        <f t="shared" si="144"/>
        <v>November</v>
      </c>
      <c r="T940" s="17">
        <f t="shared" si="145"/>
        <v>0</v>
      </c>
      <c r="U940" s="17">
        <f t="shared" si="146"/>
        <v>69.77</v>
      </c>
      <c r="V940" s="16">
        <f t="shared" si="147"/>
        <v>0</v>
      </c>
      <c r="W940" s="16" t="str">
        <f t="shared" si="148"/>
        <v>XXL</v>
      </c>
      <c r="X940" s="16" t="str" cm="1">
        <f t="array" ref="X940">_xlfn.IFS(K940 &lt; 10, "Need to Restock", K940 &lt; 20, "Low Stock", K940 &lt; 30, "Stock OK", K940 &gt;= 30, "High Stock")</f>
        <v>Stock OK</v>
      </c>
      <c r="Y940" s="16" t="str" cm="1">
        <f t="array" ref="Y940">_xlfn.IFS(K940 &lt;= 15, "Fast Moving", K940 &lt;= 35, "Moderate Moving", K940 &gt; 35, "Slow Moving")</f>
        <v>Moderate Moving</v>
      </c>
      <c r="Z940" s="16" t="str" cm="1">
        <f t="array" ref="Z940">_xlfn.IFS(M940=5, "Highly Satisfied", M940&gt;=4, "Very Satisfied", M940&gt;=3, "Satisfied", M940&gt;=2, "Neutral", M940&lt;2, "Dissatisfied")</f>
        <v>Highly Satisfied</v>
      </c>
      <c r="AA940" s="16" t="str">
        <f t="shared" si="149"/>
        <v>Cheap Value</v>
      </c>
      <c r="AB940" s="16" t="str" cm="1">
        <f t="array" ref="AB940">_xlfn.IFS(OR(C940="Zara", C940="Mango"), "Luxury Brand", OR(C940="Gap", C940="Forever21"), "Budget Brand", TRUE, "Mid-Market")</f>
        <v>Mid-Market</v>
      </c>
    </row>
    <row r="941" spans="1:28" x14ac:dyDescent="0.35">
      <c r="A941" t="s">
        <v>992</v>
      </c>
      <c r="B941" t="s">
        <v>40</v>
      </c>
      <c r="C941" t="s">
        <v>46</v>
      </c>
      <c r="D941" t="s">
        <v>15</v>
      </c>
      <c r="E941" t="s">
        <v>56</v>
      </c>
      <c r="F941" t="s">
        <v>64</v>
      </c>
      <c r="G941" s="4">
        <v>124.92</v>
      </c>
      <c r="H941">
        <v>48.4</v>
      </c>
      <c r="I941" s="3">
        <v>64.459999999999994</v>
      </c>
      <c r="J941" s="1">
        <v>45780</v>
      </c>
      <c r="K941">
        <v>22</v>
      </c>
      <c r="L941">
        <v>3.2</v>
      </c>
      <c r="M941">
        <f t="shared" si="140"/>
        <v>3.2</v>
      </c>
      <c r="N941" t="b">
        <v>0</v>
      </c>
      <c r="O941" t="s">
        <v>2229</v>
      </c>
      <c r="P941" t="str">
        <f t="shared" si="141"/>
        <v>No Return</v>
      </c>
      <c r="Q941" s="4">
        <f t="shared" si="142"/>
        <v>1418.09184</v>
      </c>
      <c r="R941">
        <f t="shared" si="143"/>
        <v>2025</v>
      </c>
      <c r="S941" s="4" t="str">
        <f t="shared" si="144"/>
        <v>May</v>
      </c>
      <c r="T941" s="17">
        <f t="shared" si="145"/>
        <v>60.461280000000002</v>
      </c>
      <c r="U941" s="17">
        <f t="shared" si="146"/>
        <v>64.45872</v>
      </c>
      <c r="V941" s="16">
        <f t="shared" si="147"/>
        <v>0</v>
      </c>
      <c r="W941" s="16" t="str">
        <f t="shared" si="148"/>
        <v>M</v>
      </c>
      <c r="X941" s="16" t="str" cm="1">
        <f t="array" ref="X941">_xlfn.IFS(K941 &lt; 10, "Need to Restock", K941 &lt; 20, "Low Stock", K941 &lt; 30, "Stock OK", K941 &gt;= 30, "High Stock")</f>
        <v>Stock OK</v>
      </c>
      <c r="Y941" s="16" t="str" cm="1">
        <f t="array" ref="Y941">_xlfn.IFS(K941 &lt;= 15, "Fast Moving", K941 &lt;= 35, "Moderate Moving", K941 &gt; 35, "Slow Moving")</f>
        <v>Moderate Moving</v>
      </c>
      <c r="Z941" s="16" t="str" cm="1">
        <f t="array" ref="Z941">_xlfn.IFS(M941=5, "Highly Satisfied", M941&gt;=4, "Very Satisfied", M941&gt;=3, "Satisfied", M941&gt;=2, "Neutral", M941&lt;2, "Dissatisfied")</f>
        <v>Satisfied</v>
      </c>
      <c r="AA941" s="16" t="str">
        <f t="shared" si="149"/>
        <v>Cheap Value</v>
      </c>
      <c r="AB941" s="16" t="str" cm="1">
        <f t="array" ref="AB941">_xlfn.IFS(OR(C941="Zara", C941="Mango"), "Luxury Brand", OR(C941="Gap", C941="Forever21"), "Budget Brand", TRUE, "Mid-Market")</f>
        <v>Mid-Market</v>
      </c>
    </row>
    <row r="942" spans="1:28" x14ac:dyDescent="0.35">
      <c r="A942" t="s">
        <v>993</v>
      </c>
      <c r="B942" t="s">
        <v>40</v>
      </c>
      <c r="C942" t="s">
        <v>30</v>
      </c>
      <c r="D942" t="s">
        <v>60</v>
      </c>
      <c r="E942" t="s">
        <v>2229</v>
      </c>
      <c r="F942" t="s">
        <v>64</v>
      </c>
      <c r="G942" s="4">
        <v>83.92</v>
      </c>
      <c r="H942">
        <v>29.4</v>
      </c>
      <c r="I942" s="3">
        <v>59.25</v>
      </c>
      <c r="J942" s="1">
        <v>45875</v>
      </c>
      <c r="K942">
        <v>20</v>
      </c>
      <c r="L942">
        <v>2.1</v>
      </c>
      <c r="M942">
        <f t="shared" si="140"/>
        <v>2.1</v>
      </c>
      <c r="N942" t="b">
        <v>1</v>
      </c>
      <c r="O942" t="s">
        <v>81</v>
      </c>
      <c r="P942" t="str">
        <f t="shared" si="141"/>
        <v>Quality Issue</v>
      </c>
      <c r="Q942" s="4">
        <f t="shared" si="142"/>
        <v>1184.9503999999999</v>
      </c>
      <c r="R942">
        <f t="shared" si="143"/>
        <v>2025</v>
      </c>
      <c r="S942" s="4" t="str">
        <f t="shared" si="144"/>
        <v>August</v>
      </c>
      <c r="T942" s="17">
        <f t="shared" si="145"/>
        <v>24.67248</v>
      </c>
      <c r="U942" s="17">
        <f t="shared" si="146"/>
        <v>59.247519999999994</v>
      </c>
      <c r="V942" s="16">
        <f t="shared" si="147"/>
        <v>1</v>
      </c>
      <c r="W942" s="16" t="str">
        <f t="shared" si="148"/>
        <v>No Size</v>
      </c>
      <c r="X942" s="16" t="str" cm="1">
        <f t="array" ref="X942">_xlfn.IFS(K942 &lt; 10, "Need to Restock", K942 &lt; 20, "Low Stock", K942 &lt; 30, "Stock OK", K942 &gt;= 30, "High Stock")</f>
        <v>Stock OK</v>
      </c>
      <c r="Y942" s="16" t="str" cm="1">
        <f t="array" ref="Y942">_xlfn.IFS(K942 &lt;= 15, "Fast Moving", K942 &lt;= 35, "Moderate Moving", K942 &gt; 35, "Slow Moving")</f>
        <v>Moderate Moving</v>
      </c>
      <c r="Z942" s="16" t="str" cm="1">
        <f t="array" ref="Z942">_xlfn.IFS(M942=5, "Highly Satisfied", M942&gt;=4, "Very Satisfied", M942&gt;=3, "Satisfied", M942&gt;=2, "Neutral", M942&lt;2, "Dissatisfied")</f>
        <v>Neutral</v>
      </c>
      <c r="AA942" s="16" t="str">
        <f t="shared" si="149"/>
        <v>Cheap Value</v>
      </c>
      <c r="AB942" s="16" t="str" cm="1">
        <f t="array" ref="AB942">_xlfn.IFS(OR(C942="Zara", C942="Mango"), "Luxury Brand", OR(C942="Gap", C942="Forever21"), "Budget Brand", TRUE, "Mid-Market")</f>
        <v>Mid-Market</v>
      </c>
    </row>
    <row r="943" spans="1:28" x14ac:dyDescent="0.35">
      <c r="A943" t="s">
        <v>994</v>
      </c>
      <c r="B943" t="s">
        <v>13</v>
      </c>
      <c r="C943" t="s">
        <v>73</v>
      </c>
      <c r="D943" t="s">
        <v>32</v>
      </c>
      <c r="E943" t="s">
        <v>53</v>
      </c>
      <c r="F943" t="s">
        <v>54</v>
      </c>
      <c r="G943" s="4">
        <v>180.91</v>
      </c>
      <c r="H943">
        <v>0</v>
      </c>
      <c r="I943" s="3">
        <v>180.91</v>
      </c>
      <c r="J943" s="1">
        <v>45875</v>
      </c>
      <c r="K943">
        <v>10</v>
      </c>
      <c r="L943">
        <v>3.8</v>
      </c>
      <c r="M943">
        <f t="shared" si="140"/>
        <v>3.8</v>
      </c>
      <c r="N943" t="b">
        <v>0</v>
      </c>
      <c r="O943" t="s">
        <v>2229</v>
      </c>
      <c r="P943" t="str">
        <f t="shared" si="141"/>
        <v>No Return</v>
      </c>
      <c r="Q943" s="4">
        <f t="shared" si="142"/>
        <v>1809.1</v>
      </c>
      <c r="R943">
        <f t="shared" si="143"/>
        <v>2025</v>
      </c>
      <c r="S943" s="4" t="str">
        <f t="shared" si="144"/>
        <v>August</v>
      </c>
      <c r="T943" s="17">
        <f t="shared" si="145"/>
        <v>0</v>
      </c>
      <c r="U943" s="17">
        <f t="shared" si="146"/>
        <v>180.91</v>
      </c>
      <c r="V943" s="16">
        <f t="shared" si="147"/>
        <v>0</v>
      </c>
      <c r="W943" s="16" t="str">
        <f t="shared" si="148"/>
        <v>XS</v>
      </c>
      <c r="X943" s="16" t="str" cm="1">
        <f t="array" ref="X943">_xlfn.IFS(K943 &lt; 10, "Need to Restock", K943 &lt; 20, "Low Stock", K943 &lt; 30, "Stock OK", K943 &gt;= 30, "High Stock")</f>
        <v>Low Stock</v>
      </c>
      <c r="Y943" s="16" t="str" cm="1">
        <f t="array" ref="Y943">_xlfn.IFS(K943 &lt;= 15, "Fast Moving", K943 &lt;= 35, "Moderate Moving", K943 &gt; 35, "Slow Moving")</f>
        <v>Fast Moving</v>
      </c>
      <c r="Z943" s="16" t="str" cm="1">
        <f t="array" ref="Z943">_xlfn.IFS(M943=5, "Highly Satisfied", M943&gt;=4, "Very Satisfied", M943&gt;=3, "Satisfied", M943&gt;=2, "Neutral", M943&lt;2, "Dissatisfied")</f>
        <v>Satisfied</v>
      </c>
      <c r="AA943" s="16" t="str">
        <f t="shared" si="149"/>
        <v>High Value</v>
      </c>
      <c r="AB943" s="16" t="str" cm="1">
        <f t="array" ref="AB943">_xlfn.IFS(OR(C943="Zara", C943="Mango"), "Luxury Brand", OR(C943="Gap", C943="Forever21"), "Budget Brand", TRUE, "Mid-Market")</f>
        <v>Budget Brand</v>
      </c>
    </row>
    <row r="944" spans="1:28" x14ac:dyDescent="0.35">
      <c r="A944" t="s">
        <v>995</v>
      </c>
      <c r="B944" t="s">
        <v>28</v>
      </c>
      <c r="C944" t="s">
        <v>73</v>
      </c>
      <c r="D944" t="s">
        <v>15</v>
      </c>
      <c r="E944" t="s">
        <v>47</v>
      </c>
      <c r="F944" t="s">
        <v>68</v>
      </c>
      <c r="G944" s="4">
        <v>120.11</v>
      </c>
      <c r="H944">
        <v>0</v>
      </c>
      <c r="I944" s="3">
        <v>120.11</v>
      </c>
      <c r="J944" s="1">
        <v>45650</v>
      </c>
      <c r="K944">
        <v>27</v>
      </c>
      <c r="L944">
        <v>4.0999999999999996</v>
      </c>
      <c r="M944">
        <f t="shared" si="140"/>
        <v>4.0999999999999996</v>
      </c>
      <c r="N944" t="b">
        <v>0</v>
      </c>
      <c r="O944" t="s">
        <v>2229</v>
      </c>
      <c r="P944" t="str">
        <f t="shared" si="141"/>
        <v>No Return</v>
      </c>
      <c r="Q944" s="4">
        <f t="shared" si="142"/>
        <v>3242.97</v>
      </c>
      <c r="R944">
        <f t="shared" si="143"/>
        <v>2024</v>
      </c>
      <c r="S944" s="4" t="str">
        <f t="shared" si="144"/>
        <v>December</v>
      </c>
      <c r="T944" s="17">
        <f t="shared" si="145"/>
        <v>0</v>
      </c>
      <c r="U944" s="17">
        <f t="shared" si="146"/>
        <v>120.11</v>
      </c>
      <c r="V944" s="16">
        <f t="shared" si="147"/>
        <v>0</v>
      </c>
      <c r="W944" s="16" t="str">
        <f t="shared" si="148"/>
        <v>XXL</v>
      </c>
      <c r="X944" s="16" t="str" cm="1">
        <f t="array" ref="X944">_xlfn.IFS(K944 &lt; 10, "Need to Restock", K944 &lt; 20, "Low Stock", K944 &lt; 30, "Stock OK", K944 &gt;= 30, "High Stock")</f>
        <v>Stock OK</v>
      </c>
      <c r="Y944" s="16" t="str" cm="1">
        <f t="array" ref="Y944">_xlfn.IFS(K944 &lt;= 15, "Fast Moving", K944 &lt;= 35, "Moderate Moving", K944 &gt; 35, "Slow Moving")</f>
        <v>Moderate Moving</v>
      </c>
      <c r="Z944" s="16" t="str" cm="1">
        <f t="array" ref="Z944">_xlfn.IFS(M944=5, "Highly Satisfied", M944&gt;=4, "Very Satisfied", M944&gt;=3, "Satisfied", M944&gt;=2, "Neutral", M944&lt;2, "Dissatisfied")</f>
        <v>Very Satisfied</v>
      </c>
      <c r="AA944" s="16" t="str">
        <f t="shared" si="149"/>
        <v>High Value</v>
      </c>
      <c r="AB944" s="16" t="str" cm="1">
        <f t="array" ref="AB944">_xlfn.IFS(OR(C944="Zara", C944="Mango"), "Luxury Brand", OR(C944="Gap", C944="Forever21"), "Budget Brand", TRUE, "Mid-Market")</f>
        <v>Budget Brand</v>
      </c>
    </row>
    <row r="945" spans="1:28" x14ac:dyDescent="0.35">
      <c r="A945" t="s">
        <v>996</v>
      </c>
      <c r="B945" t="s">
        <v>13</v>
      </c>
      <c r="C945" t="s">
        <v>73</v>
      </c>
      <c r="D945" t="s">
        <v>60</v>
      </c>
      <c r="E945" t="s">
        <v>16</v>
      </c>
      <c r="F945" t="s">
        <v>17</v>
      </c>
      <c r="G945" s="4">
        <v>225.01</v>
      </c>
      <c r="H945">
        <v>0</v>
      </c>
      <c r="I945" s="3">
        <v>225.01</v>
      </c>
      <c r="J945" s="1">
        <v>45875</v>
      </c>
      <c r="K945">
        <v>50</v>
      </c>
      <c r="L945">
        <v>1.9</v>
      </c>
      <c r="M945">
        <f t="shared" si="140"/>
        <v>1.9</v>
      </c>
      <c r="N945" t="b">
        <v>1</v>
      </c>
      <c r="O945" t="s">
        <v>71</v>
      </c>
      <c r="P945" t="str">
        <f t="shared" si="141"/>
        <v>Size Issue</v>
      </c>
      <c r="Q945" s="4">
        <f t="shared" si="142"/>
        <v>11250.5</v>
      </c>
      <c r="R945">
        <f t="shared" si="143"/>
        <v>2025</v>
      </c>
      <c r="S945" s="4" t="str">
        <f t="shared" si="144"/>
        <v>August</v>
      </c>
      <c r="T945" s="17">
        <f t="shared" si="145"/>
        <v>0</v>
      </c>
      <c r="U945" s="17">
        <f t="shared" si="146"/>
        <v>225.01</v>
      </c>
      <c r="V945" s="16">
        <f t="shared" si="147"/>
        <v>1</v>
      </c>
      <c r="W945" s="16" t="str">
        <f t="shared" si="148"/>
        <v>XL</v>
      </c>
      <c r="X945" s="16" t="str" cm="1">
        <f t="array" ref="X945">_xlfn.IFS(K945 &lt; 10, "Need to Restock", K945 &lt; 20, "Low Stock", K945 &lt; 30, "Stock OK", K945 &gt;= 30, "High Stock")</f>
        <v>High Stock</v>
      </c>
      <c r="Y945" s="16" t="str" cm="1">
        <f t="array" ref="Y945">_xlfn.IFS(K945 &lt;= 15, "Fast Moving", K945 &lt;= 35, "Moderate Moving", K945 &gt; 35, "Slow Moving")</f>
        <v>Slow Moving</v>
      </c>
      <c r="Z945" s="16" t="str" cm="1">
        <f t="array" ref="Z945">_xlfn.IFS(M945=5, "Highly Satisfied", M945&gt;=4, "Very Satisfied", M945&gt;=3, "Satisfied", M945&gt;=2, "Neutral", M945&lt;2, "Dissatisfied")</f>
        <v>Dissatisfied</v>
      </c>
      <c r="AA945" s="16" t="str">
        <f t="shared" si="149"/>
        <v>High Value</v>
      </c>
      <c r="AB945" s="16" t="str" cm="1">
        <f t="array" ref="AB945">_xlfn.IFS(OR(C945="Zara", C945="Mango"), "Luxury Brand", OR(C945="Gap", C945="Forever21"), "Budget Brand", TRUE, "Mid-Market")</f>
        <v>Budget Brand</v>
      </c>
    </row>
    <row r="946" spans="1:28" x14ac:dyDescent="0.35">
      <c r="A946" t="s">
        <v>997</v>
      </c>
      <c r="B946" t="s">
        <v>40</v>
      </c>
      <c r="C946" t="s">
        <v>41</v>
      </c>
      <c r="D946" t="s">
        <v>60</v>
      </c>
      <c r="E946" t="s">
        <v>22</v>
      </c>
      <c r="F946" t="s">
        <v>44</v>
      </c>
      <c r="G946" s="4">
        <v>115.57</v>
      </c>
      <c r="H946">
        <v>0</v>
      </c>
      <c r="I946" s="3">
        <v>115.57</v>
      </c>
      <c r="J946" s="1">
        <v>45875</v>
      </c>
      <c r="K946">
        <v>32</v>
      </c>
      <c r="L946">
        <v>3</v>
      </c>
      <c r="M946">
        <f t="shared" si="140"/>
        <v>3</v>
      </c>
      <c r="N946" t="b">
        <v>0</v>
      </c>
      <c r="O946" t="s">
        <v>2229</v>
      </c>
      <c r="P946" t="str">
        <f t="shared" si="141"/>
        <v>No Return</v>
      </c>
      <c r="Q946" s="4">
        <f t="shared" si="142"/>
        <v>3698.24</v>
      </c>
      <c r="R946">
        <f t="shared" si="143"/>
        <v>2025</v>
      </c>
      <c r="S946" s="4" t="str">
        <f t="shared" si="144"/>
        <v>August</v>
      </c>
      <c r="T946" s="17">
        <f t="shared" si="145"/>
        <v>0</v>
      </c>
      <c r="U946" s="17">
        <f t="shared" si="146"/>
        <v>115.57</v>
      </c>
      <c r="V946" s="16">
        <f t="shared" si="147"/>
        <v>0</v>
      </c>
      <c r="W946" s="16" t="str">
        <f t="shared" si="148"/>
        <v>L</v>
      </c>
      <c r="X946" s="16" t="str" cm="1">
        <f t="array" ref="X946">_xlfn.IFS(K946 &lt; 10, "Need to Restock", K946 &lt; 20, "Low Stock", K946 &lt; 30, "Stock OK", K946 &gt;= 30, "High Stock")</f>
        <v>High Stock</v>
      </c>
      <c r="Y946" s="16" t="str" cm="1">
        <f t="array" ref="Y946">_xlfn.IFS(K946 &lt;= 15, "Fast Moving", K946 &lt;= 35, "Moderate Moving", K946 &gt; 35, "Slow Moving")</f>
        <v>Moderate Moving</v>
      </c>
      <c r="Z946" s="16" t="str" cm="1">
        <f t="array" ref="Z946">_xlfn.IFS(M946=5, "Highly Satisfied", M946&gt;=4, "Very Satisfied", M946&gt;=3, "Satisfied", M946&gt;=2, "Neutral", M946&lt;2, "Dissatisfied")</f>
        <v>Satisfied</v>
      </c>
      <c r="AA946" s="16" t="str">
        <f t="shared" si="149"/>
        <v>High Value</v>
      </c>
      <c r="AB946" s="16" t="str" cm="1">
        <f t="array" ref="AB946">_xlfn.IFS(OR(C946="Zara", C946="Mango"), "Luxury Brand", OR(C946="Gap", C946="Forever21"), "Budget Brand", TRUE, "Mid-Market")</f>
        <v>Luxury Brand</v>
      </c>
    </row>
    <row r="947" spans="1:28" x14ac:dyDescent="0.35">
      <c r="A947" t="s">
        <v>998</v>
      </c>
      <c r="B947" t="s">
        <v>25</v>
      </c>
      <c r="C947" t="s">
        <v>59</v>
      </c>
      <c r="D947" t="s">
        <v>32</v>
      </c>
      <c r="E947" t="s">
        <v>2229</v>
      </c>
      <c r="F947" t="s">
        <v>42</v>
      </c>
      <c r="G947" s="4">
        <v>21.2</v>
      </c>
      <c r="H947">
        <v>19</v>
      </c>
      <c r="I947" s="3">
        <v>17.170000000000002</v>
      </c>
      <c r="J947" s="1">
        <v>45875</v>
      </c>
      <c r="K947">
        <v>22</v>
      </c>
      <c r="L947">
        <v>1.3</v>
      </c>
      <c r="M947">
        <f t="shared" si="140"/>
        <v>1.3</v>
      </c>
      <c r="N947" t="b">
        <v>0</v>
      </c>
      <c r="O947" t="s">
        <v>2229</v>
      </c>
      <c r="P947" t="str">
        <f t="shared" si="141"/>
        <v>No Return</v>
      </c>
      <c r="Q947" s="4">
        <f t="shared" si="142"/>
        <v>377.78399999999999</v>
      </c>
      <c r="R947">
        <f t="shared" si="143"/>
        <v>2025</v>
      </c>
      <c r="S947" s="4" t="str">
        <f t="shared" si="144"/>
        <v>August</v>
      </c>
      <c r="T947" s="17">
        <f t="shared" si="145"/>
        <v>4.0279999999999996</v>
      </c>
      <c r="U947" s="17">
        <f t="shared" si="146"/>
        <v>17.172000000000001</v>
      </c>
      <c r="V947" s="16">
        <f t="shared" si="147"/>
        <v>0</v>
      </c>
      <c r="W947" s="16" t="str">
        <f t="shared" si="148"/>
        <v>No Size</v>
      </c>
      <c r="X947" s="16" t="str" cm="1">
        <f t="array" ref="X947">_xlfn.IFS(K947 &lt; 10, "Need to Restock", K947 &lt; 20, "Low Stock", K947 &lt; 30, "Stock OK", K947 &gt;= 30, "High Stock")</f>
        <v>Stock OK</v>
      </c>
      <c r="Y947" s="16" t="str" cm="1">
        <f t="array" ref="Y947">_xlfn.IFS(K947 &lt;= 15, "Fast Moving", K947 &lt;= 35, "Moderate Moving", K947 &gt; 35, "Slow Moving")</f>
        <v>Moderate Moving</v>
      </c>
      <c r="Z947" s="16" t="str" cm="1">
        <f t="array" ref="Z947">_xlfn.IFS(M947=5, "Highly Satisfied", M947&gt;=4, "Very Satisfied", M947&gt;=3, "Satisfied", M947&gt;=2, "Neutral", M947&lt;2, "Dissatisfied")</f>
        <v>Dissatisfied</v>
      </c>
      <c r="AA947" s="16" t="str">
        <f t="shared" si="149"/>
        <v>Cheap Value</v>
      </c>
      <c r="AB947" s="16" t="str" cm="1">
        <f t="array" ref="AB947">_xlfn.IFS(OR(C947="Zara", C947="Mango"), "Luxury Brand", OR(C947="Gap", C947="Forever21"), "Budget Brand", TRUE, "Mid-Market")</f>
        <v>Budget Brand</v>
      </c>
    </row>
    <row r="948" spans="1:28" x14ac:dyDescent="0.35">
      <c r="A948" t="s">
        <v>999</v>
      </c>
      <c r="B948" t="s">
        <v>36</v>
      </c>
      <c r="C948" t="s">
        <v>14</v>
      </c>
      <c r="D948" t="s">
        <v>15</v>
      </c>
      <c r="E948" t="s">
        <v>47</v>
      </c>
      <c r="F948" t="s">
        <v>26</v>
      </c>
      <c r="G948" s="4">
        <v>52.36</v>
      </c>
      <c r="H948">
        <v>0</v>
      </c>
      <c r="I948" s="3">
        <v>52.36</v>
      </c>
      <c r="J948" s="1">
        <v>45769</v>
      </c>
      <c r="K948">
        <v>35</v>
      </c>
      <c r="L948" t="s">
        <v>2229</v>
      </c>
      <c r="M948">
        <f t="shared" si="140"/>
        <v>3</v>
      </c>
      <c r="N948" t="b">
        <v>0</v>
      </c>
      <c r="O948" t="s">
        <v>2229</v>
      </c>
      <c r="P948" t="str">
        <f t="shared" si="141"/>
        <v>No Return</v>
      </c>
      <c r="Q948" s="4">
        <f t="shared" si="142"/>
        <v>1832.6</v>
      </c>
      <c r="R948">
        <f t="shared" si="143"/>
        <v>2025</v>
      </c>
      <c r="S948" s="4" t="str">
        <f t="shared" si="144"/>
        <v>April</v>
      </c>
      <c r="T948" s="17">
        <f t="shared" si="145"/>
        <v>0</v>
      </c>
      <c r="U948" s="17">
        <f t="shared" si="146"/>
        <v>52.36</v>
      </c>
      <c r="V948" s="16">
        <f t="shared" si="147"/>
        <v>0</v>
      </c>
      <c r="W948" s="16" t="str">
        <f t="shared" si="148"/>
        <v>XXL</v>
      </c>
      <c r="X948" s="16" t="str" cm="1">
        <f t="array" ref="X948">_xlfn.IFS(K948 &lt; 10, "Need to Restock", K948 &lt; 20, "Low Stock", K948 &lt; 30, "Stock OK", K948 &gt;= 30, "High Stock")</f>
        <v>High Stock</v>
      </c>
      <c r="Y948" s="16" t="str" cm="1">
        <f t="array" ref="Y948">_xlfn.IFS(K948 &lt;= 15, "Fast Moving", K948 &lt;= 35, "Moderate Moving", K948 &gt; 35, "Slow Moving")</f>
        <v>Moderate Moving</v>
      </c>
      <c r="Z948" s="16" t="str" cm="1">
        <f t="array" ref="Z948">_xlfn.IFS(M948=5, "Highly Satisfied", M948&gt;=4, "Very Satisfied", M948&gt;=3, "Satisfied", M948&gt;=2, "Neutral", M948&lt;2, "Dissatisfied")</f>
        <v>Satisfied</v>
      </c>
      <c r="AA948" s="16" t="str">
        <f t="shared" si="149"/>
        <v>Cheap Value</v>
      </c>
      <c r="AB948" s="16" t="str" cm="1">
        <f t="array" ref="AB948">_xlfn.IFS(OR(C948="Zara", C948="Mango"), "Luxury Brand", OR(C948="Gap", C948="Forever21"), "Budget Brand", TRUE, "Mid-Market")</f>
        <v>Luxury Brand</v>
      </c>
    </row>
    <row r="949" spans="1:28" x14ac:dyDescent="0.35">
      <c r="A949" t="s">
        <v>1000</v>
      </c>
      <c r="B949" t="s">
        <v>25</v>
      </c>
      <c r="C949" t="s">
        <v>51</v>
      </c>
      <c r="D949" t="s">
        <v>32</v>
      </c>
      <c r="E949" t="s">
        <v>2229</v>
      </c>
      <c r="F949" t="s">
        <v>38</v>
      </c>
      <c r="G949" s="4">
        <v>73.430000000000007</v>
      </c>
      <c r="H949">
        <v>0</v>
      </c>
      <c r="I949" s="3">
        <v>73.430000000000007</v>
      </c>
      <c r="J949" s="1">
        <v>45875</v>
      </c>
      <c r="K949">
        <v>22</v>
      </c>
      <c r="L949">
        <v>2.2999999999999998</v>
      </c>
      <c r="M949">
        <f t="shared" si="140"/>
        <v>2.2999999999999998</v>
      </c>
      <c r="N949" t="b">
        <v>0</v>
      </c>
      <c r="O949" t="s">
        <v>2229</v>
      </c>
      <c r="P949" t="str">
        <f t="shared" si="141"/>
        <v>No Return</v>
      </c>
      <c r="Q949" s="4">
        <f t="shared" si="142"/>
        <v>1615.46</v>
      </c>
      <c r="R949">
        <f t="shared" si="143"/>
        <v>2025</v>
      </c>
      <c r="S949" s="4" t="str">
        <f t="shared" si="144"/>
        <v>August</v>
      </c>
      <c r="T949" s="17">
        <f t="shared" si="145"/>
        <v>0</v>
      </c>
      <c r="U949" s="17">
        <f t="shared" si="146"/>
        <v>73.430000000000007</v>
      </c>
      <c r="V949" s="16">
        <f t="shared" si="147"/>
        <v>0</v>
      </c>
      <c r="W949" s="16" t="str">
        <f t="shared" si="148"/>
        <v>No Size</v>
      </c>
      <c r="X949" s="16" t="str" cm="1">
        <f t="array" ref="X949">_xlfn.IFS(K949 &lt; 10, "Need to Restock", K949 &lt; 20, "Low Stock", K949 &lt; 30, "Stock OK", K949 &gt;= 30, "High Stock")</f>
        <v>Stock OK</v>
      </c>
      <c r="Y949" s="16" t="str" cm="1">
        <f t="array" ref="Y949">_xlfn.IFS(K949 &lt;= 15, "Fast Moving", K949 &lt;= 35, "Moderate Moving", K949 &gt; 35, "Slow Moving")</f>
        <v>Moderate Moving</v>
      </c>
      <c r="Z949" s="16" t="str" cm="1">
        <f t="array" ref="Z949">_xlfn.IFS(M949=5, "Highly Satisfied", M949&gt;=4, "Very Satisfied", M949&gt;=3, "Satisfied", M949&gt;=2, "Neutral", M949&lt;2, "Dissatisfied")</f>
        <v>Neutral</v>
      </c>
      <c r="AA949" s="16" t="str">
        <f t="shared" si="149"/>
        <v>Cheap Value</v>
      </c>
      <c r="AB949" s="16" t="str" cm="1">
        <f t="array" ref="AB949">_xlfn.IFS(OR(C949="Zara", C949="Mango"), "Luxury Brand", OR(C949="Gap", C949="Forever21"), "Budget Brand", TRUE, "Mid-Market")</f>
        <v>Mid-Market</v>
      </c>
    </row>
    <row r="950" spans="1:28" x14ac:dyDescent="0.35">
      <c r="A950" t="s">
        <v>1001</v>
      </c>
      <c r="B950" t="s">
        <v>25</v>
      </c>
      <c r="C950" t="s">
        <v>51</v>
      </c>
      <c r="D950" t="s">
        <v>15</v>
      </c>
      <c r="E950" t="s">
        <v>2229</v>
      </c>
      <c r="F950" t="s">
        <v>64</v>
      </c>
      <c r="G950" s="4">
        <v>70.75</v>
      </c>
      <c r="H950">
        <v>0</v>
      </c>
      <c r="I950" s="3">
        <v>70.75</v>
      </c>
      <c r="J950" s="1">
        <v>45789</v>
      </c>
      <c r="K950">
        <v>0</v>
      </c>
      <c r="L950">
        <v>1.4</v>
      </c>
      <c r="M950">
        <f t="shared" si="140"/>
        <v>1.4</v>
      </c>
      <c r="N950" t="b">
        <v>0</v>
      </c>
      <c r="O950" t="s">
        <v>2229</v>
      </c>
      <c r="P950" t="str">
        <f t="shared" si="141"/>
        <v>No Return</v>
      </c>
      <c r="Q950" s="4">
        <f t="shared" si="142"/>
        <v>0</v>
      </c>
      <c r="R950">
        <f t="shared" si="143"/>
        <v>2025</v>
      </c>
      <c r="S950" s="4" t="str">
        <f t="shared" si="144"/>
        <v>May</v>
      </c>
      <c r="T950" s="17">
        <f t="shared" si="145"/>
        <v>0</v>
      </c>
      <c r="U950" s="17">
        <f t="shared" si="146"/>
        <v>70.75</v>
      </c>
      <c r="V950" s="16">
        <f t="shared" si="147"/>
        <v>0</v>
      </c>
      <c r="W950" s="16" t="str">
        <f t="shared" si="148"/>
        <v>No Size</v>
      </c>
      <c r="X950" s="16" t="str" cm="1">
        <f t="array" ref="X950">_xlfn.IFS(K950 &lt; 10, "Need to Restock", K950 &lt; 20, "Low Stock", K950 &lt; 30, "Stock OK", K950 &gt;= 30, "High Stock")</f>
        <v>Need to Restock</v>
      </c>
      <c r="Y950" s="16" t="str" cm="1">
        <f t="array" ref="Y950">_xlfn.IFS(K950 &lt;= 15, "Fast Moving", K950 &lt;= 35, "Moderate Moving", K950 &gt; 35, "Slow Moving")</f>
        <v>Fast Moving</v>
      </c>
      <c r="Z950" s="16" t="str" cm="1">
        <f t="array" ref="Z950">_xlfn.IFS(M950=5, "Highly Satisfied", M950&gt;=4, "Very Satisfied", M950&gt;=3, "Satisfied", M950&gt;=2, "Neutral", M950&lt;2, "Dissatisfied")</f>
        <v>Dissatisfied</v>
      </c>
      <c r="AA950" s="16" t="str">
        <f t="shared" si="149"/>
        <v>Cheap Value</v>
      </c>
      <c r="AB950" s="16" t="str" cm="1">
        <f t="array" ref="AB950">_xlfn.IFS(OR(C950="Zara", C950="Mango"), "Luxury Brand", OR(C950="Gap", C950="Forever21"), "Budget Brand", TRUE, "Mid-Market")</f>
        <v>Mid-Market</v>
      </c>
    </row>
    <row r="951" spans="1:28" x14ac:dyDescent="0.35">
      <c r="A951" t="s">
        <v>1002</v>
      </c>
      <c r="B951" t="s">
        <v>25</v>
      </c>
      <c r="C951" t="s">
        <v>59</v>
      </c>
      <c r="D951" t="s">
        <v>32</v>
      </c>
      <c r="E951" t="s">
        <v>2229</v>
      </c>
      <c r="F951" t="s">
        <v>33</v>
      </c>
      <c r="G951" s="4">
        <v>58.9</v>
      </c>
      <c r="H951">
        <v>0</v>
      </c>
      <c r="I951" s="3">
        <v>58.9</v>
      </c>
      <c r="J951" s="1">
        <v>45875</v>
      </c>
      <c r="K951">
        <v>39</v>
      </c>
      <c r="L951">
        <v>4</v>
      </c>
      <c r="M951">
        <f t="shared" si="140"/>
        <v>4</v>
      </c>
      <c r="N951" t="b">
        <v>0</v>
      </c>
      <c r="O951" t="s">
        <v>2229</v>
      </c>
      <c r="P951" t="str">
        <f t="shared" si="141"/>
        <v>No Return</v>
      </c>
      <c r="Q951" s="4">
        <f t="shared" si="142"/>
        <v>2297.1</v>
      </c>
      <c r="R951">
        <f t="shared" si="143"/>
        <v>2025</v>
      </c>
      <c r="S951" s="4" t="str">
        <f t="shared" si="144"/>
        <v>August</v>
      </c>
      <c r="T951" s="17">
        <f t="shared" si="145"/>
        <v>0</v>
      </c>
      <c r="U951" s="17">
        <f t="shared" si="146"/>
        <v>58.9</v>
      </c>
      <c r="V951" s="16">
        <f t="shared" si="147"/>
        <v>0</v>
      </c>
      <c r="W951" s="16" t="str">
        <f t="shared" si="148"/>
        <v>No Size</v>
      </c>
      <c r="X951" s="16" t="str" cm="1">
        <f t="array" ref="X951">_xlfn.IFS(K951 &lt; 10, "Need to Restock", K951 &lt; 20, "Low Stock", K951 &lt; 30, "Stock OK", K951 &gt;= 30, "High Stock")</f>
        <v>High Stock</v>
      </c>
      <c r="Y951" s="16" t="str" cm="1">
        <f t="array" ref="Y951">_xlfn.IFS(K951 &lt;= 15, "Fast Moving", K951 &lt;= 35, "Moderate Moving", K951 &gt; 35, "Slow Moving")</f>
        <v>Slow Moving</v>
      </c>
      <c r="Z951" s="16" t="str" cm="1">
        <f t="array" ref="Z951">_xlfn.IFS(M951=5, "Highly Satisfied", M951&gt;=4, "Very Satisfied", M951&gt;=3, "Satisfied", M951&gt;=2, "Neutral", M951&lt;2, "Dissatisfied")</f>
        <v>Very Satisfied</v>
      </c>
      <c r="AA951" s="16" t="str">
        <f t="shared" si="149"/>
        <v>Cheap Value</v>
      </c>
      <c r="AB951" s="16" t="str" cm="1">
        <f t="array" ref="AB951">_xlfn.IFS(OR(C951="Zara", C951="Mango"), "Luxury Brand", OR(C951="Gap", C951="Forever21"), "Budget Brand", TRUE, "Mid-Market")</f>
        <v>Budget Brand</v>
      </c>
    </row>
    <row r="952" spans="1:28" x14ac:dyDescent="0.35">
      <c r="A952" t="s">
        <v>1003</v>
      </c>
      <c r="B952" t="s">
        <v>13</v>
      </c>
      <c r="C952" t="s">
        <v>73</v>
      </c>
      <c r="D952" t="s">
        <v>21</v>
      </c>
      <c r="E952" t="s">
        <v>22</v>
      </c>
      <c r="F952" t="s">
        <v>64</v>
      </c>
      <c r="G952" s="4">
        <v>104.78</v>
      </c>
      <c r="H952">
        <v>16.899999999999999</v>
      </c>
      <c r="I952" s="3">
        <v>87.07</v>
      </c>
      <c r="J952" s="1">
        <v>45875</v>
      </c>
      <c r="K952">
        <v>43</v>
      </c>
      <c r="L952">
        <v>4.3</v>
      </c>
      <c r="M952">
        <f t="shared" si="140"/>
        <v>4.3</v>
      </c>
      <c r="N952" t="b">
        <v>0</v>
      </c>
      <c r="O952" t="s">
        <v>2229</v>
      </c>
      <c r="P952" t="str">
        <f t="shared" si="141"/>
        <v>No Return</v>
      </c>
      <c r="Q952" s="4">
        <f t="shared" si="142"/>
        <v>3744.10374</v>
      </c>
      <c r="R952">
        <f t="shared" si="143"/>
        <v>2025</v>
      </c>
      <c r="S952" s="4" t="str">
        <f t="shared" si="144"/>
        <v>August</v>
      </c>
      <c r="T952" s="17">
        <f t="shared" si="145"/>
        <v>17.707819999999998</v>
      </c>
      <c r="U952" s="17">
        <f t="shared" si="146"/>
        <v>87.072180000000003</v>
      </c>
      <c r="V952" s="16">
        <f t="shared" si="147"/>
        <v>0</v>
      </c>
      <c r="W952" s="16" t="str">
        <f t="shared" si="148"/>
        <v>L</v>
      </c>
      <c r="X952" s="16" t="str" cm="1">
        <f t="array" ref="X952">_xlfn.IFS(K952 &lt; 10, "Need to Restock", K952 &lt; 20, "Low Stock", K952 &lt; 30, "Stock OK", K952 &gt;= 30, "High Stock")</f>
        <v>High Stock</v>
      </c>
      <c r="Y952" s="16" t="str" cm="1">
        <f t="array" ref="Y952">_xlfn.IFS(K952 &lt;= 15, "Fast Moving", K952 &lt;= 35, "Moderate Moving", K952 &gt; 35, "Slow Moving")</f>
        <v>Slow Moving</v>
      </c>
      <c r="Z952" s="16" t="str" cm="1">
        <f t="array" ref="Z952">_xlfn.IFS(M952=5, "Highly Satisfied", M952&gt;=4, "Very Satisfied", M952&gt;=3, "Satisfied", M952&gt;=2, "Neutral", M952&lt;2, "Dissatisfied")</f>
        <v>Very Satisfied</v>
      </c>
      <c r="AA952" s="16" t="str">
        <f t="shared" si="149"/>
        <v>High Value</v>
      </c>
      <c r="AB952" s="16" t="str" cm="1">
        <f t="array" ref="AB952">_xlfn.IFS(OR(C952="Zara", C952="Mango"), "Luxury Brand", OR(C952="Gap", C952="Forever21"), "Budget Brand", TRUE, "Mid-Market")</f>
        <v>Budget Brand</v>
      </c>
    </row>
    <row r="953" spans="1:28" x14ac:dyDescent="0.35">
      <c r="A953" t="s">
        <v>1004</v>
      </c>
      <c r="B953" t="s">
        <v>25</v>
      </c>
      <c r="C953" t="s">
        <v>73</v>
      </c>
      <c r="D953" t="s">
        <v>32</v>
      </c>
      <c r="E953" t="s">
        <v>2229</v>
      </c>
      <c r="F953" t="s">
        <v>42</v>
      </c>
      <c r="G953" s="4">
        <v>55.3</v>
      </c>
      <c r="H953">
        <v>0</v>
      </c>
      <c r="I953" s="3">
        <v>55.3</v>
      </c>
      <c r="J953" s="1">
        <v>45875</v>
      </c>
      <c r="K953">
        <v>17</v>
      </c>
      <c r="L953">
        <v>2.5</v>
      </c>
      <c r="M953">
        <f t="shared" si="140"/>
        <v>2.5</v>
      </c>
      <c r="N953" t="b">
        <v>0</v>
      </c>
      <c r="O953" t="s">
        <v>2229</v>
      </c>
      <c r="P953" t="str">
        <f t="shared" si="141"/>
        <v>No Return</v>
      </c>
      <c r="Q953" s="4">
        <f t="shared" si="142"/>
        <v>940.09999999999991</v>
      </c>
      <c r="R953">
        <f t="shared" si="143"/>
        <v>2025</v>
      </c>
      <c r="S953" s="4" t="str">
        <f t="shared" si="144"/>
        <v>August</v>
      </c>
      <c r="T953" s="17">
        <f t="shared" si="145"/>
        <v>0</v>
      </c>
      <c r="U953" s="17">
        <f t="shared" si="146"/>
        <v>55.3</v>
      </c>
      <c r="V953" s="16">
        <f t="shared" si="147"/>
        <v>0</v>
      </c>
      <c r="W953" s="16" t="str">
        <f t="shared" si="148"/>
        <v>No Size</v>
      </c>
      <c r="X953" s="16" t="str" cm="1">
        <f t="array" ref="X953">_xlfn.IFS(K953 &lt; 10, "Need to Restock", K953 &lt; 20, "Low Stock", K953 &lt; 30, "Stock OK", K953 &gt;= 30, "High Stock")</f>
        <v>Low Stock</v>
      </c>
      <c r="Y953" s="16" t="str" cm="1">
        <f t="array" ref="Y953">_xlfn.IFS(K953 &lt;= 15, "Fast Moving", K953 &lt;= 35, "Moderate Moving", K953 &gt; 35, "Slow Moving")</f>
        <v>Moderate Moving</v>
      </c>
      <c r="Z953" s="16" t="str" cm="1">
        <f t="array" ref="Z953">_xlfn.IFS(M953=5, "Highly Satisfied", M953&gt;=4, "Very Satisfied", M953&gt;=3, "Satisfied", M953&gt;=2, "Neutral", M953&lt;2, "Dissatisfied")</f>
        <v>Neutral</v>
      </c>
      <c r="AA953" s="16" t="str">
        <f t="shared" si="149"/>
        <v>Cheap Value</v>
      </c>
      <c r="AB953" s="16" t="str" cm="1">
        <f t="array" ref="AB953">_xlfn.IFS(OR(C953="Zara", C953="Mango"), "Luxury Brand", OR(C953="Gap", C953="Forever21"), "Budget Brand", TRUE, "Mid-Market")</f>
        <v>Budget Brand</v>
      </c>
    </row>
    <row r="954" spans="1:28" x14ac:dyDescent="0.35">
      <c r="A954" t="s">
        <v>1005</v>
      </c>
      <c r="B954" t="s">
        <v>36</v>
      </c>
      <c r="C954" t="s">
        <v>59</v>
      </c>
      <c r="D954" t="s">
        <v>60</v>
      </c>
      <c r="E954" t="s">
        <v>53</v>
      </c>
      <c r="F954" t="s">
        <v>26</v>
      </c>
      <c r="G954" s="4">
        <v>56.65</v>
      </c>
      <c r="H954">
        <v>34</v>
      </c>
      <c r="I954" s="3">
        <v>37.39</v>
      </c>
      <c r="J954" s="1">
        <v>45875</v>
      </c>
      <c r="K954">
        <v>23</v>
      </c>
      <c r="L954">
        <v>4.3</v>
      </c>
      <c r="M954">
        <f t="shared" si="140"/>
        <v>4.3</v>
      </c>
      <c r="N954" t="b">
        <v>0</v>
      </c>
      <c r="O954" t="s">
        <v>2229</v>
      </c>
      <c r="P954" t="str">
        <f t="shared" si="141"/>
        <v>No Return</v>
      </c>
      <c r="Q954" s="4">
        <f t="shared" si="142"/>
        <v>859.94699999999989</v>
      </c>
      <c r="R954">
        <f t="shared" si="143"/>
        <v>2025</v>
      </c>
      <c r="S954" s="4" t="str">
        <f t="shared" si="144"/>
        <v>August</v>
      </c>
      <c r="T954" s="17">
        <f t="shared" si="145"/>
        <v>19.260999999999999</v>
      </c>
      <c r="U954" s="17">
        <f t="shared" si="146"/>
        <v>37.388999999999996</v>
      </c>
      <c r="V954" s="16">
        <f t="shared" si="147"/>
        <v>0</v>
      </c>
      <c r="W954" s="16" t="str">
        <f t="shared" si="148"/>
        <v>XS</v>
      </c>
      <c r="X954" s="16" t="str" cm="1">
        <f t="array" ref="X954">_xlfn.IFS(K954 &lt; 10, "Need to Restock", K954 &lt; 20, "Low Stock", K954 &lt; 30, "Stock OK", K954 &gt;= 30, "High Stock")</f>
        <v>Stock OK</v>
      </c>
      <c r="Y954" s="16" t="str" cm="1">
        <f t="array" ref="Y954">_xlfn.IFS(K954 &lt;= 15, "Fast Moving", K954 &lt;= 35, "Moderate Moving", K954 &gt; 35, "Slow Moving")</f>
        <v>Moderate Moving</v>
      </c>
      <c r="Z954" s="16" t="str" cm="1">
        <f t="array" ref="Z954">_xlfn.IFS(M954=5, "Highly Satisfied", M954&gt;=4, "Very Satisfied", M954&gt;=3, "Satisfied", M954&gt;=2, "Neutral", M954&lt;2, "Dissatisfied")</f>
        <v>Very Satisfied</v>
      </c>
      <c r="AA954" s="16" t="str">
        <f t="shared" si="149"/>
        <v>Cheap Value</v>
      </c>
      <c r="AB954" s="16" t="str" cm="1">
        <f t="array" ref="AB954">_xlfn.IFS(OR(C954="Zara", C954="Mango"), "Luxury Brand", OR(C954="Gap", C954="Forever21"), "Budget Brand", TRUE, "Mid-Market")</f>
        <v>Budget Brand</v>
      </c>
    </row>
    <row r="955" spans="1:28" x14ac:dyDescent="0.35">
      <c r="A955" t="s">
        <v>1006</v>
      </c>
      <c r="B955" t="s">
        <v>28</v>
      </c>
      <c r="C955" t="s">
        <v>20</v>
      </c>
      <c r="D955" t="s">
        <v>32</v>
      </c>
      <c r="E955" t="s">
        <v>53</v>
      </c>
      <c r="F955" t="s">
        <v>23</v>
      </c>
      <c r="G955" s="4">
        <v>199.14</v>
      </c>
      <c r="H955">
        <v>0</v>
      </c>
      <c r="I955" s="3">
        <v>199.14</v>
      </c>
      <c r="J955" s="1">
        <v>45875</v>
      </c>
      <c r="K955">
        <v>18</v>
      </c>
      <c r="L955" t="s">
        <v>2229</v>
      </c>
      <c r="M955">
        <f t="shared" si="140"/>
        <v>3</v>
      </c>
      <c r="N955" t="b">
        <v>0</v>
      </c>
      <c r="O955" t="s">
        <v>2229</v>
      </c>
      <c r="P955" t="str">
        <f t="shared" si="141"/>
        <v>No Return</v>
      </c>
      <c r="Q955" s="4">
        <f t="shared" si="142"/>
        <v>3584.5199999999995</v>
      </c>
      <c r="R955">
        <f t="shared" si="143"/>
        <v>2025</v>
      </c>
      <c r="S955" s="4" t="str">
        <f t="shared" si="144"/>
        <v>August</v>
      </c>
      <c r="T955" s="17">
        <f t="shared" si="145"/>
        <v>0</v>
      </c>
      <c r="U955" s="17">
        <f t="shared" si="146"/>
        <v>199.14</v>
      </c>
      <c r="V955" s="16">
        <f t="shared" si="147"/>
        <v>0</v>
      </c>
      <c r="W955" s="16" t="str">
        <f t="shared" si="148"/>
        <v>XS</v>
      </c>
      <c r="X955" s="16" t="str" cm="1">
        <f t="array" ref="X955">_xlfn.IFS(K955 &lt; 10, "Need to Restock", K955 &lt; 20, "Low Stock", K955 &lt; 30, "Stock OK", K955 &gt;= 30, "High Stock")</f>
        <v>Low Stock</v>
      </c>
      <c r="Y955" s="16" t="str" cm="1">
        <f t="array" ref="Y955">_xlfn.IFS(K955 &lt;= 15, "Fast Moving", K955 &lt;= 35, "Moderate Moving", K955 &gt; 35, "Slow Moving")</f>
        <v>Moderate Moving</v>
      </c>
      <c r="Z955" s="16" t="str" cm="1">
        <f t="array" ref="Z955">_xlfn.IFS(M955=5, "Highly Satisfied", M955&gt;=4, "Very Satisfied", M955&gt;=3, "Satisfied", M955&gt;=2, "Neutral", M955&lt;2, "Dissatisfied")</f>
        <v>Satisfied</v>
      </c>
      <c r="AA955" s="16" t="str">
        <f t="shared" si="149"/>
        <v>High Value</v>
      </c>
      <c r="AB955" s="16" t="str" cm="1">
        <f t="array" ref="AB955">_xlfn.IFS(OR(C955="Zara", C955="Mango"), "Luxury Brand", OR(C955="Gap", C955="Forever21"), "Budget Brand", TRUE, "Mid-Market")</f>
        <v>Mid-Market</v>
      </c>
    </row>
    <row r="956" spans="1:28" x14ac:dyDescent="0.35">
      <c r="A956" t="s">
        <v>1007</v>
      </c>
      <c r="B956" t="s">
        <v>28</v>
      </c>
      <c r="C956" t="s">
        <v>14</v>
      </c>
      <c r="D956" t="s">
        <v>32</v>
      </c>
      <c r="E956" t="s">
        <v>56</v>
      </c>
      <c r="F956" t="s">
        <v>23</v>
      </c>
      <c r="G956" s="4">
        <v>128.68</v>
      </c>
      <c r="H956">
        <v>0</v>
      </c>
      <c r="I956" s="3">
        <v>128.68</v>
      </c>
      <c r="J956" s="1">
        <v>45875</v>
      </c>
      <c r="K956">
        <v>8</v>
      </c>
      <c r="L956">
        <v>2.2000000000000002</v>
      </c>
      <c r="M956">
        <f t="shared" si="140"/>
        <v>2.2000000000000002</v>
      </c>
      <c r="N956" t="b">
        <v>0</v>
      </c>
      <c r="O956" t="s">
        <v>2229</v>
      </c>
      <c r="P956" t="str">
        <f t="shared" si="141"/>
        <v>No Return</v>
      </c>
      <c r="Q956" s="4">
        <f t="shared" si="142"/>
        <v>1029.44</v>
      </c>
      <c r="R956">
        <f t="shared" si="143"/>
        <v>2025</v>
      </c>
      <c r="S956" s="4" t="str">
        <f t="shared" si="144"/>
        <v>August</v>
      </c>
      <c r="T956" s="17">
        <f t="shared" si="145"/>
        <v>0</v>
      </c>
      <c r="U956" s="17">
        <f t="shared" si="146"/>
        <v>128.68</v>
      </c>
      <c r="V956" s="16">
        <f t="shared" si="147"/>
        <v>0</v>
      </c>
      <c r="W956" s="16" t="str">
        <f t="shared" si="148"/>
        <v>M</v>
      </c>
      <c r="X956" s="16" t="str" cm="1">
        <f t="array" ref="X956">_xlfn.IFS(K956 &lt; 10, "Need to Restock", K956 &lt; 20, "Low Stock", K956 &lt; 30, "Stock OK", K956 &gt;= 30, "High Stock")</f>
        <v>Need to Restock</v>
      </c>
      <c r="Y956" s="16" t="str" cm="1">
        <f t="array" ref="Y956">_xlfn.IFS(K956 &lt;= 15, "Fast Moving", K956 &lt;= 35, "Moderate Moving", K956 &gt; 35, "Slow Moving")</f>
        <v>Fast Moving</v>
      </c>
      <c r="Z956" s="16" t="str" cm="1">
        <f t="array" ref="Z956">_xlfn.IFS(M956=5, "Highly Satisfied", M956&gt;=4, "Very Satisfied", M956&gt;=3, "Satisfied", M956&gt;=2, "Neutral", M956&lt;2, "Dissatisfied")</f>
        <v>Neutral</v>
      </c>
      <c r="AA956" s="16" t="str">
        <f t="shared" si="149"/>
        <v>High Value</v>
      </c>
      <c r="AB956" s="16" t="str" cm="1">
        <f t="array" ref="AB956">_xlfn.IFS(OR(C956="Zara", C956="Mango"), "Luxury Brand", OR(C956="Gap", C956="Forever21"), "Budget Brand", TRUE, "Mid-Market")</f>
        <v>Luxury Brand</v>
      </c>
    </row>
    <row r="957" spans="1:28" x14ac:dyDescent="0.35">
      <c r="A957" t="s">
        <v>1008</v>
      </c>
      <c r="B957" t="s">
        <v>13</v>
      </c>
      <c r="C957" t="s">
        <v>20</v>
      </c>
      <c r="D957" t="s">
        <v>32</v>
      </c>
      <c r="E957" t="s">
        <v>16</v>
      </c>
      <c r="F957" t="s">
        <v>54</v>
      </c>
      <c r="G957" s="4">
        <v>150.37</v>
      </c>
      <c r="H957">
        <v>51.9</v>
      </c>
      <c r="I957" s="3">
        <v>72.33</v>
      </c>
      <c r="J957" s="1">
        <v>45875</v>
      </c>
      <c r="K957">
        <v>15</v>
      </c>
      <c r="L957">
        <v>5</v>
      </c>
      <c r="M957">
        <f t="shared" si="140"/>
        <v>5</v>
      </c>
      <c r="N957" t="b">
        <v>0</v>
      </c>
      <c r="O957" t="s">
        <v>2229</v>
      </c>
      <c r="P957" t="str">
        <f t="shared" si="141"/>
        <v>No Return</v>
      </c>
      <c r="Q957" s="4">
        <f t="shared" si="142"/>
        <v>1084.9195499999998</v>
      </c>
      <c r="R957">
        <f t="shared" si="143"/>
        <v>2025</v>
      </c>
      <c r="S957" s="4" t="str">
        <f t="shared" si="144"/>
        <v>August</v>
      </c>
      <c r="T957" s="17">
        <f t="shared" si="145"/>
        <v>78.042030000000011</v>
      </c>
      <c r="U957" s="17">
        <f t="shared" si="146"/>
        <v>72.327969999999993</v>
      </c>
      <c r="V957" s="16">
        <f t="shared" si="147"/>
        <v>0</v>
      </c>
      <c r="W957" s="16" t="str">
        <f t="shared" si="148"/>
        <v>XL</v>
      </c>
      <c r="X957" s="16" t="str" cm="1">
        <f t="array" ref="X957">_xlfn.IFS(K957 &lt; 10, "Need to Restock", K957 &lt; 20, "Low Stock", K957 &lt; 30, "Stock OK", K957 &gt;= 30, "High Stock")</f>
        <v>Low Stock</v>
      </c>
      <c r="Y957" s="16" t="str" cm="1">
        <f t="array" ref="Y957">_xlfn.IFS(K957 &lt;= 15, "Fast Moving", K957 &lt;= 35, "Moderate Moving", K957 &gt; 35, "Slow Moving")</f>
        <v>Fast Moving</v>
      </c>
      <c r="Z957" s="16" t="str" cm="1">
        <f t="array" ref="Z957">_xlfn.IFS(M957=5, "Highly Satisfied", M957&gt;=4, "Very Satisfied", M957&gt;=3, "Satisfied", M957&gt;=2, "Neutral", M957&lt;2, "Dissatisfied")</f>
        <v>Highly Satisfied</v>
      </c>
      <c r="AA957" s="16" t="str">
        <f t="shared" si="149"/>
        <v>Cheap Value</v>
      </c>
      <c r="AB957" s="16" t="str" cm="1">
        <f t="array" ref="AB957">_xlfn.IFS(OR(C957="Zara", C957="Mango"), "Luxury Brand", OR(C957="Gap", C957="Forever21"), "Budget Brand", TRUE, "Mid-Market")</f>
        <v>Mid-Market</v>
      </c>
    </row>
    <row r="958" spans="1:28" x14ac:dyDescent="0.35">
      <c r="A958" t="s">
        <v>1009</v>
      </c>
      <c r="B958" t="s">
        <v>40</v>
      </c>
      <c r="C958" t="s">
        <v>73</v>
      </c>
      <c r="D958" t="s">
        <v>21</v>
      </c>
      <c r="E958" t="s">
        <v>56</v>
      </c>
      <c r="F958" t="s">
        <v>23</v>
      </c>
      <c r="G958" s="4">
        <v>162.65</v>
      </c>
      <c r="H958">
        <v>0</v>
      </c>
      <c r="I958" s="3">
        <v>162.65</v>
      </c>
      <c r="J958" s="1">
        <v>45875</v>
      </c>
      <c r="K958">
        <v>36</v>
      </c>
      <c r="L958">
        <v>1.4</v>
      </c>
      <c r="M958">
        <f t="shared" si="140"/>
        <v>1.4</v>
      </c>
      <c r="N958" t="b">
        <v>0</v>
      </c>
      <c r="O958" t="s">
        <v>2229</v>
      </c>
      <c r="P958" t="str">
        <f t="shared" si="141"/>
        <v>No Return</v>
      </c>
      <c r="Q958" s="4">
        <f t="shared" si="142"/>
        <v>5855.4000000000005</v>
      </c>
      <c r="R958">
        <f t="shared" si="143"/>
        <v>2025</v>
      </c>
      <c r="S958" s="4" t="str">
        <f t="shared" si="144"/>
        <v>August</v>
      </c>
      <c r="T958" s="17">
        <f t="shared" si="145"/>
        <v>0</v>
      </c>
      <c r="U958" s="17">
        <f t="shared" si="146"/>
        <v>162.65</v>
      </c>
      <c r="V958" s="16">
        <f t="shared" si="147"/>
        <v>0</v>
      </c>
      <c r="W958" s="16" t="str">
        <f t="shared" si="148"/>
        <v>M</v>
      </c>
      <c r="X958" s="16" t="str" cm="1">
        <f t="array" ref="X958">_xlfn.IFS(K958 &lt; 10, "Need to Restock", K958 &lt; 20, "Low Stock", K958 &lt; 30, "Stock OK", K958 &gt;= 30, "High Stock")</f>
        <v>High Stock</v>
      </c>
      <c r="Y958" s="16" t="str" cm="1">
        <f t="array" ref="Y958">_xlfn.IFS(K958 &lt;= 15, "Fast Moving", K958 &lt;= 35, "Moderate Moving", K958 &gt; 35, "Slow Moving")</f>
        <v>Slow Moving</v>
      </c>
      <c r="Z958" s="16" t="str" cm="1">
        <f t="array" ref="Z958">_xlfn.IFS(M958=5, "Highly Satisfied", M958&gt;=4, "Very Satisfied", M958&gt;=3, "Satisfied", M958&gt;=2, "Neutral", M958&lt;2, "Dissatisfied")</f>
        <v>Dissatisfied</v>
      </c>
      <c r="AA958" s="16" t="str">
        <f t="shared" si="149"/>
        <v>High Value</v>
      </c>
      <c r="AB958" s="16" t="str" cm="1">
        <f t="array" ref="AB958">_xlfn.IFS(OR(C958="Zara", C958="Mango"), "Luxury Brand", OR(C958="Gap", C958="Forever21"), "Budget Brand", TRUE, "Mid-Market")</f>
        <v>Budget Brand</v>
      </c>
    </row>
    <row r="959" spans="1:28" x14ac:dyDescent="0.35">
      <c r="A959" t="s">
        <v>1010</v>
      </c>
      <c r="B959" t="s">
        <v>36</v>
      </c>
      <c r="C959" t="s">
        <v>41</v>
      </c>
      <c r="D959" t="s">
        <v>60</v>
      </c>
      <c r="E959" t="s">
        <v>47</v>
      </c>
      <c r="F959" t="s">
        <v>33</v>
      </c>
      <c r="G959" s="4">
        <v>28.9</v>
      </c>
      <c r="H959">
        <v>0</v>
      </c>
      <c r="I959" s="3">
        <v>28.9</v>
      </c>
      <c r="J959" s="1">
        <v>45875</v>
      </c>
      <c r="K959">
        <v>5</v>
      </c>
      <c r="L959">
        <v>4.5999999999999996</v>
      </c>
      <c r="M959">
        <f t="shared" si="140"/>
        <v>4.5999999999999996</v>
      </c>
      <c r="N959" t="b">
        <v>0</v>
      </c>
      <c r="O959" t="s">
        <v>2229</v>
      </c>
      <c r="P959" t="str">
        <f t="shared" si="141"/>
        <v>No Return</v>
      </c>
      <c r="Q959" s="4">
        <f t="shared" si="142"/>
        <v>144.5</v>
      </c>
      <c r="R959">
        <f t="shared" si="143"/>
        <v>2025</v>
      </c>
      <c r="S959" s="4" t="str">
        <f t="shared" si="144"/>
        <v>August</v>
      </c>
      <c r="T959" s="17">
        <f t="shared" si="145"/>
        <v>0</v>
      </c>
      <c r="U959" s="17">
        <f t="shared" si="146"/>
        <v>28.9</v>
      </c>
      <c r="V959" s="16">
        <f t="shared" si="147"/>
        <v>0</v>
      </c>
      <c r="W959" s="16" t="str">
        <f t="shared" si="148"/>
        <v>XXL</v>
      </c>
      <c r="X959" s="16" t="str" cm="1">
        <f t="array" ref="X959">_xlfn.IFS(K959 &lt; 10, "Need to Restock", K959 &lt; 20, "Low Stock", K959 &lt; 30, "Stock OK", K959 &gt;= 30, "High Stock")</f>
        <v>Need to Restock</v>
      </c>
      <c r="Y959" s="16" t="str" cm="1">
        <f t="array" ref="Y959">_xlfn.IFS(K959 &lt;= 15, "Fast Moving", K959 &lt;= 35, "Moderate Moving", K959 &gt; 35, "Slow Moving")</f>
        <v>Fast Moving</v>
      </c>
      <c r="Z959" s="16" t="str" cm="1">
        <f t="array" ref="Z959">_xlfn.IFS(M959=5, "Highly Satisfied", M959&gt;=4, "Very Satisfied", M959&gt;=3, "Satisfied", M959&gt;=2, "Neutral", M959&lt;2, "Dissatisfied")</f>
        <v>Very Satisfied</v>
      </c>
      <c r="AA959" s="16" t="str">
        <f t="shared" si="149"/>
        <v>Cheap Value</v>
      </c>
      <c r="AB959" s="16" t="str" cm="1">
        <f t="array" ref="AB959">_xlfn.IFS(OR(C959="Zara", C959="Mango"), "Luxury Brand", OR(C959="Gap", C959="Forever21"), "Budget Brand", TRUE, "Mid-Market")</f>
        <v>Luxury Brand</v>
      </c>
    </row>
    <row r="960" spans="1:28" x14ac:dyDescent="0.35">
      <c r="A960" t="s">
        <v>1011</v>
      </c>
      <c r="B960" t="s">
        <v>25</v>
      </c>
      <c r="C960" t="s">
        <v>73</v>
      </c>
      <c r="D960" t="s">
        <v>15</v>
      </c>
      <c r="E960" t="s">
        <v>2229</v>
      </c>
      <c r="F960" t="s">
        <v>23</v>
      </c>
      <c r="G960" s="4">
        <v>75.59</v>
      </c>
      <c r="H960">
        <v>38.799999999999997</v>
      </c>
      <c r="I960" s="3">
        <v>46.26</v>
      </c>
      <c r="J960" s="1">
        <v>45745</v>
      </c>
      <c r="K960">
        <v>43</v>
      </c>
      <c r="L960">
        <v>1.1000000000000001</v>
      </c>
      <c r="M960">
        <f t="shared" si="140"/>
        <v>1.1000000000000001</v>
      </c>
      <c r="N960" t="b">
        <v>0</v>
      </c>
      <c r="O960" t="s">
        <v>2229</v>
      </c>
      <c r="P960" t="str">
        <f t="shared" si="141"/>
        <v>No Return</v>
      </c>
      <c r="Q960" s="4">
        <f t="shared" si="142"/>
        <v>1989.2264400000004</v>
      </c>
      <c r="R960">
        <f t="shared" si="143"/>
        <v>2025</v>
      </c>
      <c r="S960" s="4" t="str">
        <f t="shared" si="144"/>
        <v>March</v>
      </c>
      <c r="T960" s="17">
        <f t="shared" si="145"/>
        <v>29.328919999999997</v>
      </c>
      <c r="U960" s="17">
        <f t="shared" si="146"/>
        <v>46.261080000000007</v>
      </c>
      <c r="V960" s="16">
        <f t="shared" si="147"/>
        <v>0</v>
      </c>
      <c r="W960" s="16" t="str">
        <f t="shared" si="148"/>
        <v>No Size</v>
      </c>
      <c r="X960" s="16" t="str" cm="1">
        <f t="array" ref="X960">_xlfn.IFS(K960 &lt; 10, "Need to Restock", K960 &lt; 20, "Low Stock", K960 &lt; 30, "Stock OK", K960 &gt;= 30, "High Stock")</f>
        <v>High Stock</v>
      </c>
      <c r="Y960" s="16" t="str" cm="1">
        <f t="array" ref="Y960">_xlfn.IFS(K960 &lt;= 15, "Fast Moving", K960 &lt;= 35, "Moderate Moving", K960 &gt; 35, "Slow Moving")</f>
        <v>Slow Moving</v>
      </c>
      <c r="Z960" s="16" t="str" cm="1">
        <f t="array" ref="Z960">_xlfn.IFS(M960=5, "Highly Satisfied", M960&gt;=4, "Very Satisfied", M960&gt;=3, "Satisfied", M960&gt;=2, "Neutral", M960&lt;2, "Dissatisfied")</f>
        <v>Dissatisfied</v>
      </c>
      <c r="AA960" s="16" t="str">
        <f t="shared" si="149"/>
        <v>Cheap Value</v>
      </c>
      <c r="AB960" s="16" t="str" cm="1">
        <f t="array" ref="AB960">_xlfn.IFS(OR(C960="Zara", C960="Mango"), "Luxury Brand", OR(C960="Gap", C960="Forever21"), "Budget Brand", TRUE, "Mid-Market")</f>
        <v>Budget Brand</v>
      </c>
    </row>
    <row r="961" spans="1:28" x14ac:dyDescent="0.35">
      <c r="A961" t="s">
        <v>1012</v>
      </c>
      <c r="B961" t="s">
        <v>19</v>
      </c>
      <c r="C961" t="s">
        <v>14</v>
      </c>
      <c r="D961" t="s">
        <v>15</v>
      </c>
      <c r="E961" t="s">
        <v>37</v>
      </c>
      <c r="F961" t="s">
        <v>68</v>
      </c>
      <c r="G961" s="4">
        <v>30.9</v>
      </c>
      <c r="H961">
        <v>5.5</v>
      </c>
      <c r="I961" s="3">
        <v>29.2</v>
      </c>
      <c r="J961" s="1">
        <v>45602</v>
      </c>
      <c r="K961">
        <v>25</v>
      </c>
      <c r="L961">
        <v>1.4</v>
      </c>
      <c r="M961">
        <f t="shared" si="140"/>
        <v>1.4</v>
      </c>
      <c r="N961" t="b">
        <v>0</v>
      </c>
      <c r="O961" t="s">
        <v>2229</v>
      </c>
      <c r="P961" t="str">
        <f t="shared" si="141"/>
        <v>No Return</v>
      </c>
      <c r="Q961" s="4">
        <f t="shared" si="142"/>
        <v>730.01249999999993</v>
      </c>
      <c r="R961">
        <f t="shared" si="143"/>
        <v>2024</v>
      </c>
      <c r="S961" s="4" t="str">
        <f t="shared" si="144"/>
        <v>November</v>
      </c>
      <c r="T961" s="17">
        <f t="shared" si="145"/>
        <v>1.6995</v>
      </c>
      <c r="U961" s="17">
        <f t="shared" si="146"/>
        <v>29.200499999999998</v>
      </c>
      <c r="V961" s="16">
        <f t="shared" si="147"/>
        <v>0</v>
      </c>
      <c r="W961" s="16" t="str">
        <f t="shared" si="148"/>
        <v>S</v>
      </c>
      <c r="X961" s="16" t="str" cm="1">
        <f t="array" ref="X961">_xlfn.IFS(K961 &lt; 10, "Need to Restock", K961 &lt; 20, "Low Stock", K961 &lt; 30, "Stock OK", K961 &gt;= 30, "High Stock")</f>
        <v>Stock OK</v>
      </c>
      <c r="Y961" s="16" t="str" cm="1">
        <f t="array" ref="Y961">_xlfn.IFS(K961 &lt;= 15, "Fast Moving", K961 &lt;= 35, "Moderate Moving", K961 &gt; 35, "Slow Moving")</f>
        <v>Moderate Moving</v>
      </c>
      <c r="Z961" s="16" t="str" cm="1">
        <f t="array" ref="Z961">_xlfn.IFS(M961=5, "Highly Satisfied", M961&gt;=4, "Very Satisfied", M961&gt;=3, "Satisfied", M961&gt;=2, "Neutral", M961&lt;2, "Dissatisfied")</f>
        <v>Dissatisfied</v>
      </c>
      <c r="AA961" s="16" t="str">
        <f t="shared" si="149"/>
        <v>Cheap Value</v>
      </c>
      <c r="AB961" s="16" t="str" cm="1">
        <f t="array" ref="AB961">_xlfn.IFS(OR(C961="Zara", C961="Mango"), "Luxury Brand", OR(C961="Gap", C961="Forever21"), "Budget Brand", TRUE, "Mid-Market")</f>
        <v>Luxury Brand</v>
      </c>
    </row>
    <row r="962" spans="1:28" x14ac:dyDescent="0.35">
      <c r="A962" t="s">
        <v>1013</v>
      </c>
      <c r="B962" t="s">
        <v>13</v>
      </c>
      <c r="C962" t="s">
        <v>41</v>
      </c>
      <c r="D962" t="s">
        <v>60</v>
      </c>
      <c r="E962" t="s">
        <v>37</v>
      </c>
      <c r="F962" t="s">
        <v>42</v>
      </c>
      <c r="G962" s="4">
        <v>101.04</v>
      </c>
      <c r="H962">
        <v>0</v>
      </c>
      <c r="I962" s="3">
        <v>101.04</v>
      </c>
      <c r="J962" s="1">
        <v>45875</v>
      </c>
      <c r="K962">
        <v>35</v>
      </c>
      <c r="L962">
        <v>3.5</v>
      </c>
      <c r="M962">
        <f t="shared" ref="M962:M1025" si="150">IF(L962="null", 3, L962)</f>
        <v>3.5</v>
      </c>
      <c r="N962" t="b">
        <v>0</v>
      </c>
      <c r="O962" t="s">
        <v>2229</v>
      </c>
      <c r="P962" t="str">
        <f t="shared" ref="P962:P1025" si="151">IF(O962="null", "No Return", O962)</f>
        <v>No Return</v>
      </c>
      <c r="Q962" s="4">
        <f t="shared" ref="Q962:Q1025" si="152">U962 * K962</f>
        <v>3536.4</v>
      </c>
      <c r="R962">
        <f t="shared" ref="R962:R1025" si="153">YEAR(J962)</f>
        <v>2025</v>
      </c>
      <c r="S962" s="4" t="str">
        <f t="shared" ref="S962:S1025" si="154">TEXT(J962, "mmmm")</f>
        <v>August</v>
      </c>
      <c r="T962" s="17">
        <f t="shared" ref="T962:T1025" si="155">G962 * (H962 / 100)</f>
        <v>0</v>
      </c>
      <c r="U962" s="17">
        <f t="shared" ref="U962:U1025" si="156">G962 * (1 - (H962 / 100))</f>
        <v>101.04</v>
      </c>
      <c r="V962" s="16">
        <f t="shared" ref="V962:V1025" si="157">IF(N962=TRUE, 1, 0)</f>
        <v>0</v>
      </c>
      <c r="W962" s="16" t="str">
        <f t="shared" ref="W962:W1025" si="158">IF(E962="null", "No Size", E962)</f>
        <v>S</v>
      </c>
      <c r="X962" s="16" t="str" cm="1">
        <f t="array" ref="X962">_xlfn.IFS(K962 &lt; 10, "Need to Restock", K962 &lt; 20, "Low Stock", K962 &lt; 30, "Stock OK", K962 &gt;= 30, "High Stock")</f>
        <v>High Stock</v>
      </c>
      <c r="Y962" s="16" t="str" cm="1">
        <f t="array" ref="Y962">_xlfn.IFS(K962 &lt;= 15, "Fast Moving", K962 &lt;= 35, "Moderate Moving", K962 &gt; 35, "Slow Moving")</f>
        <v>Moderate Moving</v>
      </c>
      <c r="Z962" s="16" t="str" cm="1">
        <f t="array" ref="Z962">_xlfn.IFS(M962=5, "Highly Satisfied", M962&gt;=4, "Very Satisfied", M962&gt;=3, "Satisfied", M962&gt;=2, "Neutral", M962&lt;2, "Dissatisfied")</f>
        <v>Satisfied</v>
      </c>
      <c r="AA962" s="16" t="str">
        <f t="shared" ref="AA962:AA1025" si="159">IF(I962 &gt;= 74.88, "High Value", "Cheap Value")</f>
        <v>High Value</v>
      </c>
      <c r="AB962" s="16" t="str" cm="1">
        <f t="array" ref="AB962">_xlfn.IFS(OR(C962="Zara", C962="Mango"), "Luxury Brand", OR(C962="Gap", C962="Forever21"), "Budget Brand", TRUE, "Mid-Market")</f>
        <v>Luxury Brand</v>
      </c>
    </row>
    <row r="963" spans="1:28" x14ac:dyDescent="0.35">
      <c r="A963" t="s">
        <v>1014</v>
      </c>
      <c r="B963" t="s">
        <v>40</v>
      </c>
      <c r="C963" t="s">
        <v>73</v>
      </c>
      <c r="D963" t="s">
        <v>32</v>
      </c>
      <c r="E963" t="s">
        <v>37</v>
      </c>
      <c r="F963" t="s">
        <v>33</v>
      </c>
      <c r="G963" s="4">
        <v>54.81</v>
      </c>
      <c r="H963">
        <v>0</v>
      </c>
      <c r="I963" s="3">
        <v>54.81</v>
      </c>
      <c r="J963" s="1">
        <v>45875</v>
      </c>
      <c r="K963">
        <v>41</v>
      </c>
      <c r="L963">
        <v>1.2</v>
      </c>
      <c r="M963">
        <f t="shared" si="150"/>
        <v>1.2</v>
      </c>
      <c r="N963" t="b">
        <v>1</v>
      </c>
      <c r="O963" t="s">
        <v>123</v>
      </c>
      <c r="P963" t="str">
        <f t="shared" si="151"/>
        <v>Wrong Item</v>
      </c>
      <c r="Q963" s="4">
        <f t="shared" si="152"/>
        <v>2247.21</v>
      </c>
      <c r="R963">
        <f t="shared" si="153"/>
        <v>2025</v>
      </c>
      <c r="S963" s="4" t="str">
        <f t="shared" si="154"/>
        <v>August</v>
      </c>
      <c r="T963" s="17">
        <f t="shared" si="155"/>
        <v>0</v>
      </c>
      <c r="U963" s="17">
        <f t="shared" si="156"/>
        <v>54.81</v>
      </c>
      <c r="V963" s="16">
        <f t="shared" si="157"/>
        <v>1</v>
      </c>
      <c r="W963" s="16" t="str">
        <f t="shared" si="158"/>
        <v>S</v>
      </c>
      <c r="X963" s="16" t="str" cm="1">
        <f t="array" ref="X963">_xlfn.IFS(K963 &lt; 10, "Need to Restock", K963 &lt; 20, "Low Stock", K963 &lt; 30, "Stock OK", K963 &gt;= 30, "High Stock")</f>
        <v>High Stock</v>
      </c>
      <c r="Y963" s="16" t="str" cm="1">
        <f t="array" ref="Y963">_xlfn.IFS(K963 &lt;= 15, "Fast Moving", K963 &lt;= 35, "Moderate Moving", K963 &gt; 35, "Slow Moving")</f>
        <v>Slow Moving</v>
      </c>
      <c r="Z963" s="16" t="str" cm="1">
        <f t="array" ref="Z963">_xlfn.IFS(M963=5, "Highly Satisfied", M963&gt;=4, "Very Satisfied", M963&gt;=3, "Satisfied", M963&gt;=2, "Neutral", M963&lt;2, "Dissatisfied")</f>
        <v>Dissatisfied</v>
      </c>
      <c r="AA963" s="16" t="str">
        <f t="shared" si="159"/>
        <v>Cheap Value</v>
      </c>
      <c r="AB963" s="16" t="str" cm="1">
        <f t="array" ref="AB963">_xlfn.IFS(OR(C963="Zara", C963="Mango"), "Luxury Brand", OR(C963="Gap", C963="Forever21"), "Budget Brand", TRUE, "Mid-Market")</f>
        <v>Budget Brand</v>
      </c>
    </row>
    <row r="964" spans="1:28" x14ac:dyDescent="0.35">
      <c r="A964" t="s">
        <v>1015</v>
      </c>
      <c r="B964" t="s">
        <v>28</v>
      </c>
      <c r="C964" t="s">
        <v>46</v>
      </c>
      <c r="D964" t="s">
        <v>60</v>
      </c>
      <c r="E964" t="s">
        <v>56</v>
      </c>
      <c r="F964" t="s">
        <v>62</v>
      </c>
      <c r="G964" s="4">
        <v>191.61</v>
      </c>
      <c r="H964">
        <v>42.1</v>
      </c>
      <c r="I964" s="3">
        <v>110.94</v>
      </c>
      <c r="J964" s="1">
        <v>45875</v>
      </c>
      <c r="K964">
        <v>28</v>
      </c>
      <c r="L964">
        <v>4</v>
      </c>
      <c r="M964">
        <f t="shared" si="150"/>
        <v>4</v>
      </c>
      <c r="N964" t="b">
        <v>0</v>
      </c>
      <c r="O964" t="s">
        <v>2229</v>
      </c>
      <c r="P964" t="str">
        <f t="shared" si="151"/>
        <v>No Return</v>
      </c>
      <c r="Q964" s="4">
        <f t="shared" si="152"/>
        <v>3106.38132</v>
      </c>
      <c r="R964">
        <f t="shared" si="153"/>
        <v>2025</v>
      </c>
      <c r="S964" s="4" t="str">
        <f t="shared" si="154"/>
        <v>August</v>
      </c>
      <c r="T964" s="17">
        <f t="shared" si="155"/>
        <v>80.667810000000017</v>
      </c>
      <c r="U964" s="17">
        <f t="shared" si="156"/>
        <v>110.94219</v>
      </c>
      <c r="V964" s="16">
        <f t="shared" si="157"/>
        <v>0</v>
      </c>
      <c r="W964" s="16" t="str">
        <f t="shared" si="158"/>
        <v>M</v>
      </c>
      <c r="X964" s="16" t="str" cm="1">
        <f t="array" ref="X964">_xlfn.IFS(K964 &lt; 10, "Need to Restock", K964 &lt; 20, "Low Stock", K964 &lt; 30, "Stock OK", K964 &gt;= 30, "High Stock")</f>
        <v>Stock OK</v>
      </c>
      <c r="Y964" s="16" t="str" cm="1">
        <f t="array" ref="Y964">_xlfn.IFS(K964 &lt;= 15, "Fast Moving", K964 &lt;= 35, "Moderate Moving", K964 &gt; 35, "Slow Moving")</f>
        <v>Moderate Moving</v>
      </c>
      <c r="Z964" s="16" t="str" cm="1">
        <f t="array" ref="Z964">_xlfn.IFS(M964=5, "Highly Satisfied", M964&gt;=4, "Very Satisfied", M964&gt;=3, "Satisfied", M964&gt;=2, "Neutral", M964&lt;2, "Dissatisfied")</f>
        <v>Very Satisfied</v>
      </c>
      <c r="AA964" s="16" t="str">
        <f t="shared" si="159"/>
        <v>High Value</v>
      </c>
      <c r="AB964" s="16" t="str" cm="1">
        <f t="array" ref="AB964">_xlfn.IFS(OR(C964="Zara", C964="Mango"), "Luxury Brand", OR(C964="Gap", C964="Forever21"), "Budget Brand", TRUE, "Mid-Market")</f>
        <v>Mid-Market</v>
      </c>
    </row>
    <row r="965" spans="1:28" x14ac:dyDescent="0.35">
      <c r="A965" t="s">
        <v>1016</v>
      </c>
      <c r="B965" t="s">
        <v>19</v>
      </c>
      <c r="C965" t="s">
        <v>41</v>
      </c>
      <c r="D965" t="s">
        <v>60</v>
      </c>
      <c r="E965" t="s">
        <v>47</v>
      </c>
      <c r="F965" t="s">
        <v>23</v>
      </c>
      <c r="G965" s="4">
        <v>100.5</v>
      </c>
      <c r="H965">
        <v>0</v>
      </c>
      <c r="I965" s="3">
        <v>100.5</v>
      </c>
      <c r="J965" s="1">
        <v>45875</v>
      </c>
      <c r="K965">
        <v>12</v>
      </c>
      <c r="L965">
        <v>2.7</v>
      </c>
      <c r="M965">
        <f t="shared" si="150"/>
        <v>2.7</v>
      </c>
      <c r="N965" t="b">
        <v>1</v>
      </c>
      <c r="O965" t="s">
        <v>76</v>
      </c>
      <c r="P965" t="str">
        <f t="shared" si="151"/>
        <v>Damaged</v>
      </c>
      <c r="Q965" s="4">
        <f t="shared" si="152"/>
        <v>1206</v>
      </c>
      <c r="R965">
        <f t="shared" si="153"/>
        <v>2025</v>
      </c>
      <c r="S965" s="4" t="str">
        <f t="shared" si="154"/>
        <v>August</v>
      </c>
      <c r="T965" s="17">
        <f t="shared" si="155"/>
        <v>0</v>
      </c>
      <c r="U965" s="17">
        <f t="shared" si="156"/>
        <v>100.5</v>
      </c>
      <c r="V965" s="16">
        <f t="shared" si="157"/>
        <v>1</v>
      </c>
      <c r="W965" s="16" t="str">
        <f t="shared" si="158"/>
        <v>XXL</v>
      </c>
      <c r="X965" s="16" t="str" cm="1">
        <f t="array" ref="X965">_xlfn.IFS(K965 &lt; 10, "Need to Restock", K965 &lt; 20, "Low Stock", K965 &lt; 30, "Stock OK", K965 &gt;= 30, "High Stock")</f>
        <v>Low Stock</v>
      </c>
      <c r="Y965" s="16" t="str" cm="1">
        <f t="array" ref="Y965">_xlfn.IFS(K965 &lt;= 15, "Fast Moving", K965 &lt;= 35, "Moderate Moving", K965 &gt; 35, "Slow Moving")</f>
        <v>Fast Moving</v>
      </c>
      <c r="Z965" s="16" t="str" cm="1">
        <f t="array" ref="Z965">_xlfn.IFS(M965=5, "Highly Satisfied", M965&gt;=4, "Very Satisfied", M965&gt;=3, "Satisfied", M965&gt;=2, "Neutral", M965&lt;2, "Dissatisfied")</f>
        <v>Neutral</v>
      </c>
      <c r="AA965" s="16" t="str">
        <f t="shared" si="159"/>
        <v>High Value</v>
      </c>
      <c r="AB965" s="16" t="str" cm="1">
        <f t="array" ref="AB965">_xlfn.IFS(OR(C965="Zara", C965="Mango"), "Luxury Brand", OR(C965="Gap", C965="Forever21"), "Budget Brand", TRUE, "Mid-Market")</f>
        <v>Luxury Brand</v>
      </c>
    </row>
    <row r="966" spans="1:28" x14ac:dyDescent="0.35">
      <c r="A966" t="s">
        <v>1017</v>
      </c>
      <c r="B966" t="s">
        <v>28</v>
      </c>
      <c r="C966" t="s">
        <v>41</v>
      </c>
      <c r="D966" t="s">
        <v>15</v>
      </c>
      <c r="E966" t="s">
        <v>47</v>
      </c>
      <c r="F966" t="s">
        <v>44</v>
      </c>
      <c r="G966" s="4">
        <v>92.35</v>
      </c>
      <c r="H966">
        <v>23.6</v>
      </c>
      <c r="I966" s="3">
        <v>70.56</v>
      </c>
      <c r="J966" s="1">
        <v>45624</v>
      </c>
      <c r="K966">
        <v>32</v>
      </c>
      <c r="L966">
        <v>2.2000000000000002</v>
      </c>
      <c r="M966">
        <f t="shared" si="150"/>
        <v>2.2000000000000002</v>
      </c>
      <c r="N966" t="b">
        <v>0</v>
      </c>
      <c r="O966" t="s">
        <v>2229</v>
      </c>
      <c r="P966" t="str">
        <f t="shared" si="151"/>
        <v>No Return</v>
      </c>
      <c r="Q966" s="4">
        <f t="shared" si="152"/>
        <v>2257.7727999999997</v>
      </c>
      <c r="R966">
        <f t="shared" si="153"/>
        <v>2024</v>
      </c>
      <c r="S966" s="4" t="str">
        <f t="shared" si="154"/>
        <v>November</v>
      </c>
      <c r="T966" s="17">
        <f t="shared" si="155"/>
        <v>21.794599999999999</v>
      </c>
      <c r="U966" s="17">
        <f t="shared" si="156"/>
        <v>70.555399999999992</v>
      </c>
      <c r="V966" s="16">
        <f t="shared" si="157"/>
        <v>0</v>
      </c>
      <c r="W966" s="16" t="str">
        <f t="shared" si="158"/>
        <v>XXL</v>
      </c>
      <c r="X966" s="16" t="str" cm="1">
        <f t="array" ref="X966">_xlfn.IFS(K966 &lt; 10, "Need to Restock", K966 &lt; 20, "Low Stock", K966 &lt; 30, "Stock OK", K966 &gt;= 30, "High Stock")</f>
        <v>High Stock</v>
      </c>
      <c r="Y966" s="16" t="str" cm="1">
        <f t="array" ref="Y966">_xlfn.IFS(K966 &lt;= 15, "Fast Moving", K966 &lt;= 35, "Moderate Moving", K966 &gt; 35, "Slow Moving")</f>
        <v>Moderate Moving</v>
      </c>
      <c r="Z966" s="16" t="str" cm="1">
        <f t="array" ref="Z966">_xlfn.IFS(M966=5, "Highly Satisfied", M966&gt;=4, "Very Satisfied", M966&gt;=3, "Satisfied", M966&gt;=2, "Neutral", M966&lt;2, "Dissatisfied")</f>
        <v>Neutral</v>
      </c>
      <c r="AA966" s="16" t="str">
        <f t="shared" si="159"/>
        <v>Cheap Value</v>
      </c>
      <c r="AB966" s="16" t="str" cm="1">
        <f t="array" ref="AB966">_xlfn.IFS(OR(C966="Zara", C966="Mango"), "Luxury Brand", OR(C966="Gap", C966="Forever21"), "Budget Brand", TRUE, "Mid-Market")</f>
        <v>Luxury Brand</v>
      </c>
    </row>
    <row r="967" spans="1:28" x14ac:dyDescent="0.35">
      <c r="A967" t="s">
        <v>1018</v>
      </c>
      <c r="B967" t="s">
        <v>28</v>
      </c>
      <c r="C967" t="s">
        <v>51</v>
      </c>
      <c r="D967" t="s">
        <v>60</v>
      </c>
      <c r="E967" t="s">
        <v>56</v>
      </c>
      <c r="F967" t="s">
        <v>38</v>
      </c>
      <c r="G967" s="4">
        <v>161.24</v>
      </c>
      <c r="H967">
        <v>56.6</v>
      </c>
      <c r="I967" s="3">
        <v>69.98</v>
      </c>
      <c r="J967" s="1">
        <v>45875</v>
      </c>
      <c r="K967">
        <v>8</v>
      </c>
      <c r="L967">
        <v>2.1</v>
      </c>
      <c r="M967">
        <f t="shared" si="150"/>
        <v>2.1</v>
      </c>
      <c r="N967" t="b">
        <v>0</v>
      </c>
      <c r="O967" t="s">
        <v>2229</v>
      </c>
      <c r="P967" t="str">
        <f t="shared" si="151"/>
        <v>No Return</v>
      </c>
      <c r="Q967" s="4">
        <f t="shared" si="152"/>
        <v>559.82527999999991</v>
      </c>
      <c r="R967">
        <f t="shared" si="153"/>
        <v>2025</v>
      </c>
      <c r="S967" s="4" t="str">
        <f t="shared" si="154"/>
        <v>August</v>
      </c>
      <c r="T967" s="17">
        <f t="shared" si="155"/>
        <v>91.261840000000021</v>
      </c>
      <c r="U967" s="17">
        <f t="shared" si="156"/>
        <v>69.978159999999988</v>
      </c>
      <c r="V967" s="16">
        <f t="shared" si="157"/>
        <v>0</v>
      </c>
      <c r="W967" s="16" t="str">
        <f t="shared" si="158"/>
        <v>M</v>
      </c>
      <c r="X967" s="16" t="str" cm="1">
        <f t="array" ref="X967">_xlfn.IFS(K967 &lt; 10, "Need to Restock", K967 &lt; 20, "Low Stock", K967 &lt; 30, "Stock OK", K967 &gt;= 30, "High Stock")</f>
        <v>Need to Restock</v>
      </c>
      <c r="Y967" s="16" t="str" cm="1">
        <f t="array" ref="Y967">_xlfn.IFS(K967 &lt;= 15, "Fast Moving", K967 &lt;= 35, "Moderate Moving", K967 &gt; 35, "Slow Moving")</f>
        <v>Fast Moving</v>
      </c>
      <c r="Z967" s="16" t="str" cm="1">
        <f t="array" ref="Z967">_xlfn.IFS(M967=5, "Highly Satisfied", M967&gt;=4, "Very Satisfied", M967&gt;=3, "Satisfied", M967&gt;=2, "Neutral", M967&lt;2, "Dissatisfied")</f>
        <v>Neutral</v>
      </c>
      <c r="AA967" s="16" t="str">
        <f t="shared" si="159"/>
        <v>Cheap Value</v>
      </c>
      <c r="AB967" s="16" t="str" cm="1">
        <f t="array" ref="AB967">_xlfn.IFS(OR(C967="Zara", C967="Mango"), "Luxury Brand", OR(C967="Gap", C967="Forever21"), "Budget Brand", TRUE, "Mid-Market")</f>
        <v>Mid-Market</v>
      </c>
    </row>
    <row r="968" spans="1:28" x14ac:dyDescent="0.35">
      <c r="A968" t="s">
        <v>1019</v>
      </c>
      <c r="B968" t="s">
        <v>40</v>
      </c>
      <c r="C968" t="s">
        <v>41</v>
      </c>
      <c r="D968" t="s">
        <v>21</v>
      </c>
      <c r="E968" t="s">
        <v>53</v>
      </c>
      <c r="F968" t="s">
        <v>38</v>
      </c>
      <c r="G968" s="4">
        <v>68.03</v>
      </c>
      <c r="H968">
        <v>6.3</v>
      </c>
      <c r="I968" s="3">
        <v>63.74</v>
      </c>
      <c r="J968" s="1">
        <v>45875</v>
      </c>
      <c r="K968">
        <v>43</v>
      </c>
      <c r="L968">
        <v>3.4</v>
      </c>
      <c r="M968">
        <f t="shared" si="150"/>
        <v>3.4</v>
      </c>
      <c r="N968" t="b">
        <v>0</v>
      </c>
      <c r="O968" t="s">
        <v>2229</v>
      </c>
      <c r="P968" t="str">
        <f t="shared" si="151"/>
        <v>No Return</v>
      </c>
      <c r="Q968" s="4">
        <f t="shared" si="152"/>
        <v>2740.9967300000003</v>
      </c>
      <c r="R968">
        <f t="shared" si="153"/>
        <v>2025</v>
      </c>
      <c r="S968" s="4" t="str">
        <f t="shared" si="154"/>
        <v>August</v>
      </c>
      <c r="T968" s="17">
        <f t="shared" si="155"/>
        <v>4.2858900000000002</v>
      </c>
      <c r="U968" s="17">
        <f t="shared" si="156"/>
        <v>63.744110000000006</v>
      </c>
      <c r="V968" s="16">
        <f t="shared" si="157"/>
        <v>0</v>
      </c>
      <c r="W968" s="16" t="str">
        <f t="shared" si="158"/>
        <v>XS</v>
      </c>
      <c r="X968" s="16" t="str" cm="1">
        <f t="array" ref="X968">_xlfn.IFS(K968 &lt; 10, "Need to Restock", K968 &lt; 20, "Low Stock", K968 &lt; 30, "Stock OK", K968 &gt;= 30, "High Stock")</f>
        <v>High Stock</v>
      </c>
      <c r="Y968" s="16" t="str" cm="1">
        <f t="array" ref="Y968">_xlfn.IFS(K968 &lt;= 15, "Fast Moving", K968 &lt;= 35, "Moderate Moving", K968 &gt; 35, "Slow Moving")</f>
        <v>Slow Moving</v>
      </c>
      <c r="Z968" s="16" t="str" cm="1">
        <f t="array" ref="Z968">_xlfn.IFS(M968=5, "Highly Satisfied", M968&gt;=4, "Very Satisfied", M968&gt;=3, "Satisfied", M968&gt;=2, "Neutral", M968&lt;2, "Dissatisfied")</f>
        <v>Satisfied</v>
      </c>
      <c r="AA968" s="16" t="str">
        <f t="shared" si="159"/>
        <v>Cheap Value</v>
      </c>
      <c r="AB968" s="16" t="str" cm="1">
        <f t="array" ref="AB968">_xlfn.IFS(OR(C968="Zara", C968="Mango"), "Luxury Brand", OR(C968="Gap", C968="Forever21"), "Budget Brand", TRUE, "Mid-Market")</f>
        <v>Luxury Brand</v>
      </c>
    </row>
    <row r="969" spans="1:28" x14ac:dyDescent="0.35">
      <c r="A969" t="s">
        <v>1020</v>
      </c>
      <c r="B969" t="s">
        <v>28</v>
      </c>
      <c r="C969" t="s">
        <v>51</v>
      </c>
      <c r="D969" t="s">
        <v>32</v>
      </c>
      <c r="E969" t="s">
        <v>53</v>
      </c>
      <c r="F969" t="s">
        <v>64</v>
      </c>
      <c r="G969" s="4">
        <v>121.21</v>
      </c>
      <c r="H969">
        <v>47.4</v>
      </c>
      <c r="I969" s="3">
        <v>63.76</v>
      </c>
      <c r="J969" s="1">
        <v>45875</v>
      </c>
      <c r="K969">
        <v>45</v>
      </c>
      <c r="L969">
        <v>3</v>
      </c>
      <c r="M969">
        <f t="shared" si="150"/>
        <v>3</v>
      </c>
      <c r="N969" t="b">
        <v>1</v>
      </c>
      <c r="O969" t="s">
        <v>113</v>
      </c>
      <c r="P969" t="str">
        <f t="shared" si="151"/>
        <v>Changed Mind</v>
      </c>
      <c r="Q969" s="4">
        <f t="shared" si="152"/>
        <v>2869.0407</v>
      </c>
      <c r="R969">
        <f t="shared" si="153"/>
        <v>2025</v>
      </c>
      <c r="S969" s="4" t="str">
        <f t="shared" si="154"/>
        <v>August</v>
      </c>
      <c r="T969" s="17">
        <f t="shared" si="155"/>
        <v>57.453539999999997</v>
      </c>
      <c r="U969" s="17">
        <f t="shared" si="156"/>
        <v>63.756459999999997</v>
      </c>
      <c r="V969" s="16">
        <f t="shared" si="157"/>
        <v>1</v>
      </c>
      <c r="W969" s="16" t="str">
        <f t="shared" si="158"/>
        <v>XS</v>
      </c>
      <c r="X969" s="16" t="str" cm="1">
        <f t="array" ref="X969">_xlfn.IFS(K969 &lt; 10, "Need to Restock", K969 &lt; 20, "Low Stock", K969 &lt; 30, "Stock OK", K969 &gt;= 30, "High Stock")</f>
        <v>High Stock</v>
      </c>
      <c r="Y969" s="16" t="str" cm="1">
        <f t="array" ref="Y969">_xlfn.IFS(K969 &lt;= 15, "Fast Moving", K969 &lt;= 35, "Moderate Moving", K969 &gt; 35, "Slow Moving")</f>
        <v>Slow Moving</v>
      </c>
      <c r="Z969" s="16" t="str" cm="1">
        <f t="array" ref="Z969">_xlfn.IFS(M969=5, "Highly Satisfied", M969&gt;=4, "Very Satisfied", M969&gt;=3, "Satisfied", M969&gt;=2, "Neutral", M969&lt;2, "Dissatisfied")</f>
        <v>Satisfied</v>
      </c>
      <c r="AA969" s="16" t="str">
        <f t="shared" si="159"/>
        <v>Cheap Value</v>
      </c>
      <c r="AB969" s="16" t="str" cm="1">
        <f t="array" ref="AB969">_xlfn.IFS(OR(C969="Zara", C969="Mango"), "Luxury Brand", OR(C969="Gap", C969="Forever21"), "Budget Brand", TRUE, "Mid-Market")</f>
        <v>Mid-Market</v>
      </c>
    </row>
    <row r="970" spans="1:28" x14ac:dyDescent="0.35">
      <c r="A970" t="s">
        <v>1021</v>
      </c>
      <c r="B970" t="s">
        <v>19</v>
      </c>
      <c r="C970" t="s">
        <v>14</v>
      </c>
      <c r="D970" t="s">
        <v>21</v>
      </c>
      <c r="E970" t="s">
        <v>22</v>
      </c>
      <c r="F970" t="s">
        <v>42</v>
      </c>
      <c r="G970" s="4">
        <v>69.599999999999994</v>
      </c>
      <c r="H970">
        <v>28.8</v>
      </c>
      <c r="I970" s="3">
        <v>49.56</v>
      </c>
      <c r="J970" s="1">
        <v>45875</v>
      </c>
      <c r="K970">
        <v>42</v>
      </c>
      <c r="L970">
        <v>3.7</v>
      </c>
      <c r="M970">
        <f t="shared" si="150"/>
        <v>3.7</v>
      </c>
      <c r="N970" t="b">
        <v>0</v>
      </c>
      <c r="O970" t="s">
        <v>2229</v>
      </c>
      <c r="P970" t="str">
        <f t="shared" si="151"/>
        <v>No Return</v>
      </c>
      <c r="Q970" s="4">
        <f t="shared" si="152"/>
        <v>2081.3183999999997</v>
      </c>
      <c r="R970">
        <f t="shared" si="153"/>
        <v>2025</v>
      </c>
      <c r="S970" s="4" t="str">
        <f t="shared" si="154"/>
        <v>August</v>
      </c>
      <c r="T970" s="17">
        <f t="shared" si="155"/>
        <v>20.044800000000002</v>
      </c>
      <c r="U970" s="17">
        <f t="shared" si="156"/>
        <v>49.555199999999992</v>
      </c>
      <c r="V970" s="16">
        <f t="shared" si="157"/>
        <v>0</v>
      </c>
      <c r="W970" s="16" t="str">
        <f t="shared" si="158"/>
        <v>L</v>
      </c>
      <c r="X970" s="16" t="str" cm="1">
        <f t="array" ref="X970">_xlfn.IFS(K970 &lt; 10, "Need to Restock", K970 &lt; 20, "Low Stock", K970 &lt; 30, "Stock OK", K970 &gt;= 30, "High Stock")</f>
        <v>High Stock</v>
      </c>
      <c r="Y970" s="16" t="str" cm="1">
        <f t="array" ref="Y970">_xlfn.IFS(K970 &lt;= 15, "Fast Moving", K970 &lt;= 35, "Moderate Moving", K970 &gt; 35, "Slow Moving")</f>
        <v>Slow Moving</v>
      </c>
      <c r="Z970" s="16" t="str" cm="1">
        <f t="array" ref="Z970">_xlfn.IFS(M970=5, "Highly Satisfied", M970&gt;=4, "Very Satisfied", M970&gt;=3, "Satisfied", M970&gt;=2, "Neutral", M970&lt;2, "Dissatisfied")</f>
        <v>Satisfied</v>
      </c>
      <c r="AA970" s="16" t="str">
        <f t="shared" si="159"/>
        <v>Cheap Value</v>
      </c>
      <c r="AB970" s="16" t="str" cm="1">
        <f t="array" ref="AB970">_xlfn.IFS(OR(C970="Zara", C970="Mango"), "Luxury Brand", OR(C970="Gap", C970="Forever21"), "Budget Brand", TRUE, "Mid-Market")</f>
        <v>Luxury Brand</v>
      </c>
    </row>
    <row r="971" spans="1:28" x14ac:dyDescent="0.35">
      <c r="A971" t="s">
        <v>1022</v>
      </c>
      <c r="B971" t="s">
        <v>13</v>
      </c>
      <c r="C971" t="s">
        <v>30</v>
      </c>
      <c r="D971" t="s">
        <v>21</v>
      </c>
      <c r="E971" t="s">
        <v>53</v>
      </c>
      <c r="F971" t="s">
        <v>33</v>
      </c>
      <c r="G971" s="4">
        <v>222.5</v>
      </c>
      <c r="H971">
        <v>18.7</v>
      </c>
      <c r="I971" s="3">
        <v>180.89</v>
      </c>
      <c r="J971" s="1">
        <v>45875</v>
      </c>
      <c r="K971">
        <v>47</v>
      </c>
      <c r="L971" t="s">
        <v>2229</v>
      </c>
      <c r="M971">
        <f t="shared" si="150"/>
        <v>3</v>
      </c>
      <c r="N971" t="b">
        <v>0</v>
      </c>
      <c r="O971" t="s">
        <v>2229</v>
      </c>
      <c r="P971" t="str">
        <f t="shared" si="151"/>
        <v>No Return</v>
      </c>
      <c r="Q971" s="4">
        <f t="shared" si="152"/>
        <v>8501.9474999999984</v>
      </c>
      <c r="R971">
        <f t="shared" si="153"/>
        <v>2025</v>
      </c>
      <c r="S971" s="4" t="str">
        <f t="shared" si="154"/>
        <v>August</v>
      </c>
      <c r="T971" s="17">
        <f t="shared" si="155"/>
        <v>41.607500000000002</v>
      </c>
      <c r="U971" s="17">
        <f t="shared" si="156"/>
        <v>180.89249999999998</v>
      </c>
      <c r="V971" s="16">
        <f t="shared" si="157"/>
        <v>0</v>
      </c>
      <c r="W971" s="16" t="str">
        <f t="shared" si="158"/>
        <v>XS</v>
      </c>
      <c r="X971" s="16" t="str" cm="1">
        <f t="array" ref="X971">_xlfn.IFS(K971 &lt; 10, "Need to Restock", K971 &lt; 20, "Low Stock", K971 &lt; 30, "Stock OK", K971 &gt;= 30, "High Stock")</f>
        <v>High Stock</v>
      </c>
      <c r="Y971" s="16" t="str" cm="1">
        <f t="array" ref="Y971">_xlfn.IFS(K971 &lt;= 15, "Fast Moving", K971 &lt;= 35, "Moderate Moving", K971 &gt; 35, "Slow Moving")</f>
        <v>Slow Moving</v>
      </c>
      <c r="Z971" s="16" t="str" cm="1">
        <f t="array" ref="Z971">_xlfn.IFS(M971=5, "Highly Satisfied", M971&gt;=4, "Very Satisfied", M971&gt;=3, "Satisfied", M971&gt;=2, "Neutral", M971&lt;2, "Dissatisfied")</f>
        <v>Satisfied</v>
      </c>
      <c r="AA971" s="16" t="str">
        <f t="shared" si="159"/>
        <v>High Value</v>
      </c>
      <c r="AB971" s="16" t="str" cm="1">
        <f t="array" ref="AB971">_xlfn.IFS(OR(C971="Zara", C971="Mango"), "Luxury Brand", OR(C971="Gap", C971="Forever21"), "Budget Brand", TRUE, "Mid-Market")</f>
        <v>Mid-Market</v>
      </c>
    </row>
    <row r="972" spans="1:28" x14ac:dyDescent="0.35">
      <c r="A972" t="s">
        <v>1023</v>
      </c>
      <c r="B972" t="s">
        <v>36</v>
      </c>
      <c r="C972" t="s">
        <v>73</v>
      </c>
      <c r="D972" t="s">
        <v>32</v>
      </c>
      <c r="E972" t="s">
        <v>47</v>
      </c>
      <c r="F972" t="s">
        <v>23</v>
      </c>
      <c r="G972" s="4">
        <v>25.58</v>
      </c>
      <c r="H972">
        <v>54.5</v>
      </c>
      <c r="I972" s="3">
        <v>11.64</v>
      </c>
      <c r="J972" s="1">
        <v>45875</v>
      </c>
      <c r="K972">
        <v>34</v>
      </c>
      <c r="L972">
        <v>2.4</v>
      </c>
      <c r="M972">
        <f t="shared" si="150"/>
        <v>2.4</v>
      </c>
      <c r="N972" t="b">
        <v>0</v>
      </c>
      <c r="O972" t="s">
        <v>2229</v>
      </c>
      <c r="P972" t="str">
        <f t="shared" si="151"/>
        <v>No Return</v>
      </c>
      <c r="Q972" s="4">
        <f t="shared" si="152"/>
        <v>395.72259999999994</v>
      </c>
      <c r="R972">
        <f t="shared" si="153"/>
        <v>2025</v>
      </c>
      <c r="S972" s="4" t="str">
        <f t="shared" si="154"/>
        <v>August</v>
      </c>
      <c r="T972" s="17">
        <f t="shared" si="155"/>
        <v>13.9411</v>
      </c>
      <c r="U972" s="17">
        <f t="shared" si="156"/>
        <v>11.638899999999998</v>
      </c>
      <c r="V972" s="16">
        <f t="shared" si="157"/>
        <v>0</v>
      </c>
      <c r="W972" s="16" t="str">
        <f t="shared" si="158"/>
        <v>XXL</v>
      </c>
      <c r="X972" s="16" t="str" cm="1">
        <f t="array" ref="X972">_xlfn.IFS(K972 &lt; 10, "Need to Restock", K972 &lt; 20, "Low Stock", K972 &lt; 30, "Stock OK", K972 &gt;= 30, "High Stock")</f>
        <v>High Stock</v>
      </c>
      <c r="Y972" s="16" t="str" cm="1">
        <f t="array" ref="Y972">_xlfn.IFS(K972 &lt;= 15, "Fast Moving", K972 &lt;= 35, "Moderate Moving", K972 &gt; 35, "Slow Moving")</f>
        <v>Moderate Moving</v>
      </c>
      <c r="Z972" s="16" t="str" cm="1">
        <f t="array" ref="Z972">_xlfn.IFS(M972=5, "Highly Satisfied", M972&gt;=4, "Very Satisfied", M972&gt;=3, "Satisfied", M972&gt;=2, "Neutral", M972&lt;2, "Dissatisfied")</f>
        <v>Neutral</v>
      </c>
      <c r="AA972" s="16" t="str">
        <f t="shared" si="159"/>
        <v>Cheap Value</v>
      </c>
      <c r="AB972" s="16" t="str" cm="1">
        <f t="array" ref="AB972">_xlfn.IFS(OR(C972="Zara", C972="Mango"), "Luxury Brand", OR(C972="Gap", C972="Forever21"), "Budget Brand", TRUE, "Mid-Market")</f>
        <v>Budget Brand</v>
      </c>
    </row>
    <row r="973" spans="1:28" x14ac:dyDescent="0.35">
      <c r="A973" t="s">
        <v>1024</v>
      </c>
      <c r="B973" t="s">
        <v>40</v>
      </c>
      <c r="C973" t="s">
        <v>41</v>
      </c>
      <c r="D973" t="s">
        <v>60</v>
      </c>
      <c r="E973" t="s">
        <v>16</v>
      </c>
      <c r="F973" t="s">
        <v>42</v>
      </c>
      <c r="G973" s="4">
        <v>54.46</v>
      </c>
      <c r="H973">
        <v>6.6</v>
      </c>
      <c r="I973" s="3">
        <v>50.87</v>
      </c>
      <c r="J973" s="1">
        <v>45875</v>
      </c>
      <c r="K973">
        <v>17</v>
      </c>
      <c r="L973">
        <v>1.7</v>
      </c>
      <c r="M973">
        <f t="shared" si="150"/>
        <v>1.7</v>
      </c>
      <c r="N973" t="b">
        <v>0</v>
      </c>
      <c r="O973" t="s">
        <v>2229</v>
      </c>
      <c r="P973" t="str">
        <f t="shared" si="151"/>
        <v>No Return</v>
      </c>
      <c r="Q973" s="4">
        <f t="shared" si="152"/>
        <v>864.71587999999997</v>
      </c>
      <c r="R973">
        <f t="shared" si="153"/>
        <v>2025</v>
      </c>
      <c r="S973" s="4" t="str">
        <f t="shared" si="154"/>
        <v>August</v>
      </c>
      <c r="T973" s="17">
        <f t="shared" si="155"/>
        <v>3.5943600000000004</v>
      </c>
      <c r="U973" s="17">
        <f t="shared" si="156"/>
        <v>50.865639999999999</v>
      </c>
      <c r="V973" s="16">
        <f t="shared" si="157"/>
        <v>0</v>
      </c>
      <c r="W973" s="16" t="str">
        <f t="shared" si="158"/>
        <v>XL</v>
      </c>
      <c r="X973" s="16" t="str" cm="1">
        <f t="array" ref="X973">_xlfn.IFS(K973 &lt; 10, "Need to Restock", K973 &lt; 20, "Low Stock", K973 &lt; 30, "Stock OK", K973 &gt;= 30, "High Stock")</f>
        <v>Low Stock</v>
      </c>
      <c r="Y973" s="16" t="str" cm="1">
        <f t="array" ref="Y973">_xlfn.IFS(K973 &lt;= 15, "Fast Moving", K973 &lt;= 35, "Moderate Moving", K973 &gt; 35, "Slow Moving")</f>
        <v>Moderate Moving</v>
      </c>
      <c r="Z973" s="16" t="str" cm="1">
        <f t="array" ref="Z973">_xlfn.IFS(M973=5, "Highly Satisfied", M973&gt;=4, "Very Satisfied", M973&gt;=3, "Satisfied", M973&gt;=2, "Neutral", M973&lt;2, "Dissatisfied")</f>
        <v>Dissatisfied</v>
      </c>
      <c r="AA973" s="16" t="str">
        <f t="shared" si="159"/>
        <v>Cheap Value</v>
      </c>
      <c r="AB973" s="16" t="str" cm="1">
        <f t="array" ref="AB973">_xlfn.IFS(OR(C973="Zara", C973="Mango"), "Luxury Brand", OR(C973="Gap", C973="Forever21"), "Budget Brand", TRUE, "Mid-Market")</f>
        <v>Luxury Brand</v>
      </c>
    </row>
    <row r="974" spans="1:28" x14ac:dyDescent="0.35">
      <c r="A974" t="s">
        <v>1025</v>
      </c>
      <c r="B974" t="s">
        <v>36</v>
      </c>
      <c r="C974" t="s">
        <v>73</v>
      </c>
      <c r="D974" t="s">
        <v>21</v>
      </c>
      <c r="E974" t="s">
        <v>37</v>
      </c>
      <c r="F974" t="s">
        <v>23</v>
      </c>
      <c r="G974" s="4">
        <v>43.32</v>
      </c>
      <c r="H974">
        <v>0</v>
      </c>
      <c r="I974" s="3">
        <v>43.32</v>
      </c>
      <c r="J974" s="1">
        <v>45875</v>
      </c>
      <c r="K974">
        <v>0</v>
      </c>
      <c r="L974">
        <v>2.6</v>
      </c>
      <c r="M974">
        <f t="shared" si="150"/>
        <v>2.6</v>
      </c>
      <c r="N974" t="b">
        <v>0</v>
      </c>
      <c r="O974" t="s">
        <v>2229</v>
      </c>
      <c r="P974" t="str">
        <f t="shared" si="151"/>
        <v>No Return</v>
      </c>
      <c r="Q974" s="4">
        <f t="shared" si="152"/>
        <v>0</v>
      </c>
      <c r="R974">
        <f t="shared" si="153"/>
        <v>2025</v>
      </c>
      <c r="S974" s="4" t="str">
        <f t="shared" si="154"/>
        <v>August</v>
      </c>
      <c r="T974" s="17">
        <f t="shared" si="155"/>
        <v>0</v>
      </c>
      <c r="U974" s="17">
        <f t="shared" si="156"/>
        <v>43.32</v>
      </c>
      <c r="V974" s="16">
        <f t="shared" si="157"/>
        <v>0</v>
      </c>
      <c r="W974" s="16" t="str">
        <f t="shared" si="158"/>
        <v>S</v>
      </c>
      <c r="X974" s="16" t="str" cm="1">
        <f t="array" ref="X974">_xlfn.IFS(K974 &lt; 10, "Need to Restock", K974 &lt; 20, "Low Stock", K974 &lt; 30, "Stock OK", K974 &gt;= 30, "High Stock")</f>
        <v>Need to Restock</v>
      </c>
      <c r="Y974" s="16" t="str" cm="1">
        <f t="array" ref="Y974">_xlfn.IFS(K974 &lt;= 15, "Fast Moving", K974 &lt;= 35, "Moderate Moving", K974 &gt; 35, "Slow Moving")</f>
        <v>Fast Moving</v>
      </c>
      <c r="Z974" s="16" t="str" cm="1">
        <f t="array" ref="Z974">_xlfn.IFS(M974=5, "Highly Satisfied", M974&gt;=4, "Very Satisfied", M974&gt;=3, "Satisfied", M974&gt;=2, "Neutral", M974&lt;2, "Dissatisfied")</f>
        <v>Neutral</v>
      </c>
      <c r="AA974" s="16" t="str">
        <f t="shared" si="159"/>
        <v>Cheap Value</v>
      </c>
      <c r="AB974" s="16" t="str" cm="1">
        <f t="array" ref="AB974">_xlfn.IFS(OR(C974="Zara", C974="Mango"), "Luxury Brand", OR(C974="Gap", C974="Forever21"), "Budget Brand", TRUE, "Mid-Market")</f>
        <v>Budget Brand</v>
      </c>
    </row>
    <row r="975" spans="1:28" x14ac:dyDescent="0.35">
      <c r="A975" t="s">
        <v>1026</v>
      </c>
      <c r="B975" t="s">
        <v>25</v>
      </c>
      <c r="C975" t="s">
        <v>73</v>
      </c>
      <c r="D975" t="s">
        <v>21</v>
      </c>
      <c r="E975" t="s">
        <v>2229</v>
      </c>
      <c r="F975" t="s">
        <v>17</v>
      </c>
      <c r="G975" s="4">
        <v>75.09</v>
      </c>
      <c r="H975">
        <v>0</v>
      </c>
      <c r="I975" s="3">
        <v>75.09</v>
      </c>
      <c r="J975" s="1">
        <v>45875</v>
      </c>
      <c r="K975">
        <v>41</v>
      </c>
      <c r="L975">
        <v>3.5</v>
      </c>
      <c r="M975">
        <f t="shared" si="150"/>
        <v>3.5</v>
      </c>
      <c r="N975" t="b">
        <v>0</v>
      </c>
      <c r="O975" t="s">
        <v>2229</v>
      </c>
      <c r="P975" t="str">
        <f t="shared" si="151"/>
        <v>No Return</v>
      </c>
      <c r="Q975" s="4">
        <f t="shared" si="152"/>
        <v>3078.69</v>
      </c>
      <c r="R975">
        <f t="shared" si="153"/>
        <v>2025</v>
      </c>
      <c r="S975" s="4" t="str">
        <f t="shared" si="154"/>
        <v>August</v>
      </c>
      <c r="T975" s="17">
        <f t="shared" si="155"/>
        <v>0</v>
      </c>
      <c r="U975" s="17">
        <f t="shared" si="156"/>
        <v>75.09</v>
      </c>
      <c r="V975" s="16">
        <f t="shared" si="157"/>
        <v>0</v>
      </c>
      <c r="W975" s="16" t="str">
        <f t="shared" si="158"/>
        <v>No Size</v>
      </c>
      <c r="X975" s="16" t="str" cm="1">
        <f t="array" ref="X975">_xlfn.IFS(K975 &lt; 10, "Need to Restock", K975 &lt; 20, "Low Stock", K975 &lt; 30, "Stock OK", K975 &gt;= 30, "High Stock")</f>
        <v>High Stock</v>
      </c>
      <c r="Y975" s="16" t="str" cm="1">
        <f t="array" ref="Y975">_xlfn.IFS(K975 &lt;= 15, "Fast Moving", K975 &lt;= 35, "Moderate Moving", K975 &gt; 35, "Slow Moving")</f>
        <v>Slow Moving</v>
      </c>
      <c r="Z975" s="16" t="str" cm="1">
        <f t="array" ref="Z975">_xlfn.IFS(M975=5, "Highly Satisfied", M975&gt;=4, "Very Satisfied", M975&gt;=3, "Satisfied", M975&gt;=2, "Neutral", M975&lt;2, "Dissatisfied")</f>
        <v>Satisfied</v>
      </c>
      <c r="AA975" s="16" t="str">
        <f t="shared" si="159"/>
        <v>High Value</v>
      </c>
      <c r="AB975" s="16" t="str" cm="1">
        <f t="array" ref="AB975">_xlfn.IFS(OR(C975="Zara", C975="Mango"), "Luxury Brand", OR(C975="Gap", C975="Forever21"), "Budget Brand", TRUE, "Mid-Market")</f>
        <v>Budget Brand</v>
      </c>
    </row>
    <row r="976" spans="1:28" x14ac:dyDescent="0.35">
      <c r="A976" t="s">
        <v>1027</v>
      </c>
      <c r="B976" t="s">
        <v>40</v>
      </c>
      <c r="C976" t="s">
        <v>20</v>
      </c>
      <c r="D976" t="s">
        <v>15</v>
      </c>
      <c r="E976" t="s">
        <v>53</v>
      </c>
      <c r="F976" t="s">
        <v>17</v>
      </c>
      <c r="G976" s="4">
        <v>167.46</v>
      </c>
      <c r="H976">
        <v>0</v>
      </c>
      <c r="I976" s="3">
        <v>167.46</v>
      </c>
      <c r="J976" s="1">
        <v>45522</v>
      </c>
      <c r="K976">
        <v>4</v>
      </c>
      <c r="L976">
        <v>1.3</v>
      </c>
      <c r="M976">
        <f t="shared" si="150"/>
        <v>1.3</v>
      </c>
      <c r="N976" t="b">
        <v>0</v>
      </c>
      <c r="O976" t="s">
        <v>2229</v>
      </c>
      <c r="P976" t="str">
        <f t="shared" si="151"/>
        <v>No Return</v>
      </c>
      <c r="Q976" s="4">
        <f t="shared" si="152"/>
        <v>669.84</v>
      </c>
      <c r="R976">
        <f t="shared" si="153"/>
        <v>2024</v>
      </c>
      <c r="S976" s="4" t="str">
        <f t="shared" si="154"/>
        <v>August</v>
      </c>
      <c r="T976" s="17">
        <f t="shared" si="155"/>
        <v>0</v>
      </c>
      <c r="U976" s="17">
        <f t="shared" si="156"/>
        <v>167.46</v>
      </c>
      <c r="V976" s="16">
        <f t="shared" si="157"/>
        <v>0</v>
      </c>
      <c r="W976" s="16" t="str">
        <f t="shared" si="158"/>
        <v>XS</v>
      </c>
      <c r="X976" s="16" t="str" cm="1">
        <f t="array" ref="X976">_xlfn.IFS(K976 &lt; 10, "Need to Restock", K976 &lt; 20, "Low Stock", K976 &lt; 30, "Stock OK", K976 &gt;= 30, "High Stock")</f>
        <v>Need to Restock</v>
      </c>
      <c r="Y976" s="16" t="str" cm="1">
        <f t="array" ref="Y976">_xlfn.IFS(K976 &lt;= 15, "Fast Moving", K976 &lt;= 35, "Moderate Moving", K976 &gt; 35, "Slow Moving")</f>
        <v>Fast Moving</v>
      </c>
      <c r="Z976" s="16" t="str" cm="1">
        <f t="array" ref="Z976">_xlfn.IFS(M976=5, "Highly Satisfied", M976&gt;=4, "Very Satisfied", M976&gt;=3, "Satisfied", M976&gt;=2, "Neutral", M976&lt;2, "Dissatisfied")</f>
        <v>Dissatisfied</v>
      </c>
      <c r="AA976" s="16" t="str">
        <f t="shared" si="159"/>
        <v>High Value</v>
      </c>
      <c r="AB976" s="16" t="str" cm="1">
        <f t="array" ref="AB976">_xlfn.IFS(OR(C976="Zara", C976="Mango"), "Luxury Brand", OR(C976="Gap", C976="Forever21"), "Budget Brand", TRUE, "Mid-Market")</f>
        <v>Mid-Market</v>
      </c>
    </row>
    <row r="977" spans="1:28" x14ac:dyDescent="0.35">
      <c r="A977" t="s">
        <v>1028</v>
      </c>
      <c r="B977" t="s">
        <v>28</v>
      </c>
      <c r="C977" t="s">
        <v>30</v>
      </c>
      <c r="D977" t="s">
        <v>32</v>
      </c>
      <c r="E977" t="s">
        <v>22</v>
      </c>
      <c r="F977" t="s">
        <v>42</v>
      </c>
      <c r="G977" s="4">
        <v>111.24</v>
      </c>
      <c r="H977">
        <v>34.299999999999997</v>
      </c>
      <c r="I977" s="3">
        <v>73.08</v>
      </c>
      <c r="J977" s="1">
        <v>45875</v>
      </c>
      <c r="K977">
        <v>3</v>
      </c>
      <c r="L977">
        <v>2.2000000000000002</v>
      </c>
      <c r="M977">
        <f t="shared" si="150"/>
        <v>2.2000000000000002</v>
      </c>
      <c r="N977" t="b">
        <v>0</v>
      </c>
      <c r="O977" t="s">
        <v>2229</v>
      </c>
      <c r="P977" t="str">
        <f t="shared" si="151"/>
        <v>No Return</v>
      </c>
      <c r="Q977" s="4">
        <f t="shared" si="152"/>
        <v>219.25404000000003</v>
      </c>
      <c r="R977">
        <f t="shared" si="153"/>
        <v>2025</v>
      </c>
      <c r="S977" s="4" t="str">
        <f t="shared" si="154"/>
        <v>August</v>
      </c>
      <c r="T977" s="17">
        <f t="shared" si="155"/>
        <v>38.155319999999996</v>
      </c>
      <c r="U977" s="17">
        <f t="shared" si="156"/>
        <v>73.084680000000006</v>
      </c>
      <c r="V977" s="16">
        <f t="shared" si="157"/>
        <v>0</v>
      </c>
      <c r="W977" s="16" t="str">
        <f t="shared" si="158"/>
        <v>L</v>
      </c>
      <c r="X977" s="16" t="str" cm="1">
        <f t="array" ref="X977">_xlfn.IFS(K977 &lt; 10, "Need to Restock", K977 &lt; 20, "Low Stock", K977 &lt; 30, "Stock OK", K977 &gt;= 30, "High Stock")</f>
        <v>Need to Restock</v>
      </c>
      <c r="Y977" s="16" t="str" cm="1">
        <f t="array" ref="Y977">_xlfn.IFS(K977 &lt;= 15, "Fast Moving", K977 &lt;= 35, "Moderate Moving", K977 &gt; 35, "Slow Moving")</f>
        <v>Fast Moving</v>
      </c>
      <c r="Z977" s="16" t="str" cm="1">
        <f t="array" ref="Z977">_xlfn.IFS(M977=5, "Highly Satisfied", M977&gt;=4, "Very Satisfied", M977&gt;=3, "Satisfied", M977&gt;=2, "Neutral", M977&lt;2, "Dissatisfied")</f>
        <v>Neutral</v>
      </c>
      <c r="AA977" s="16" t="str">
        <f t="shared" si="159"/>
        <v>Cheap Value</v>
      </c>
      <c r="AB977" s="16" t="str" cm="1">
        <f t="array" ref="AB977">_xlfn.IFS(OR(C977="Zara", C977="Mango"), "Luxury Brand", OR(C977="Gap", C977="Forever21"), "Budget Brand", TRUE, "Mid-Market")</f>
        <v>Mid-Market</v>
      </c>
    </row>
    <row r="978" spans="1:28" x14ac:dyDescent="0.35">
      <c r="A978" t="s">
        <v>1029</v>
      </c>
      <c r="B978" t="s">
        <v>36</v>
      </c>
      <c r="C978" t="s">
        <v>20</v>
      </c>
      <c r="D978" t="s">
        <v>32</v>
      </c>
      <c r="E978" t="s">
        <v>47</v>
      </c>
      <c r="F978" t="s">
        <v>62</v>
      </c>
      <c r="G978" s="4">
        <v>59.36</v>
      </c>
      <c r="H978">
        <v>0</v>
      </c>
      <c r="I978" s="3">
        <v>59.36</v>
      </c>
      <c r="J978" s="1">
        <v>45875</v>
      </c>
      <c r="K978">
        <v>16</v>
      </c>
      <c r="L978" t="s">
        <v>2229</v>
      </c>
      <c r="M978">
        <f t="shared" si="150"/>
        <v>3</v>
      </c>
      <c r="N978" t="b">
        <v>0</v>
      </c>
      <c r="O978" t="s">
        <v>2229</v>
      </c>
      <c r="P978" t="str">
        <f t="shared" si="151"/>
        <v>No Return</v>
      </c>
      <c r="Q978" s="4">
        <f t="shared" si="152"/>
        <v>949.76</v>
      </c>
      <c r="R978">
        <f t="shared" si="153"/>
        <v>2025</v>
      </c>
      <c r="S978" s="4" t="str">
        <f t="shared" si="154"/>
        <v>August</v>
      </c>
      <c r="T978" s="17">
        <f t="shared" si="155"/>
        <v>0</v>
      </c>
      <c r="U978" s="17">
        <f t="shared" si="156"/>
        <v>59.36</v>
      </c>
      <c r="V978" s="16">
        <f t="shared" si="157"/>
        <v>0</v>
      </c>
      <c r="W978" s="16" t="str">
        <f t="shared" si="158"/>
        <v>XXL</v>
      </c>
      <c r="X978" s="16" t="str" cm="1">
        <f t="array" ref="X978">_xlfn.IFS(K978 &lt; 10, "Need to Restock", K978 &lt; 20, "Low Stock", K978 &lt; 30, "Stock OK", K978 &gt;= 30, "High Stock")</f>
        <v>Low Stock</v>
      </c>
      <c r="Y978" s="16" t="str" cm="1">
        <f t="array" ref="Y978">_xlfn.IFS(K978 &lt;= 15, "Fast Moving", K978 &lt;= 35, "Moderate Moving", K978 &gt; 35, "Slow Moving")</f>
        <v>Moderate Moving</v>
      </c>
      <c r="Z978" s="16" t="str" cm="1">
        <f t="array" ref="Z978">_xlfn.IFS(M978=5, "Highly Satisfied", M978&gt;=4, "Very Satisfied", M978&gt;=3, "Satisfied", M978&gt;=2, "Neutral", M978&lt;2, "Dissatisfied")</f>
        <v>Satisfied</v>
      </c>
      <c r="AA978" s="16" t="str">
        <f t="shared" si="159"/>
        <v>Cheap Value</v>
      </c>
      <c r="AB978" s="16" t="str" cm="1">
        <f t="array" ref="AB978">_xlfn.IFS(OR(C978="Zara", C978="Mango"), "Luxury Brand", OR(C978="Gap", C978="Forever21"), "Budget Brand", TRUE, "Mid-Market")</f>
        <v>Mid-Market</v>
      </c>
    </row>
    <row r="979" spans="1:28" x14ac:dyDescent="0.35">
      <c r="A979" t="s">
        <v>1030</v>
      </c>
      <c r="B979" t="s">
        <v>28</v>
      </c>
      <c r="C979" t="s">
        <v>30</v>
      </c>
      <c r="D979" t="s">
        <v>32</v>
      </c>
      <c r="E979" t="s">
        <v>37</v>
      </c>
      <c r="F979" t="s">
        <v>62</v>
      </c>
      <c r="G979" s="4">
        <v>199.46</v>
      </c>
      <c r="H979">
        <v>0</v>
      </c>
      <c r="I979" s="3">
        <v>199.46</v>
      </c>
      <c r="J979" s="1">
        <v>45875</v>
      </c>
      <c r="K979">
        <v>15</v>
      </c>
      <c r="L979">
        <v>1.4</v>
      </c>
      <c r="M979">
        <f t="shared" si="150"/>
        <v>1.4</v>
      </c>
      <c r="N979" t="b">
        <v>0</v>
      </c>
      <c r="O979" t="s">
        <v>2229</v>
      </c>
      <c r="P979" t="str">
        <f t="shared" si="151"/>
        <v>No Return</v>
      </c>
      <c r="Q979" s="4">
        <f t="shared" si="152"/>
        <v>2991.9</v>
      </c>
      <c r="R979">
        <f t="shared" si="153"/>
        <v>2025</v>
      </c>
      <c r="S979" s="4" t="str">
        <f t="shared" si="154"/>
        <v>August</v>
      </c>
      <c r="T979" s="17">
        <f t="shared" si="155"/>
        <v>0</v>
      </c>
      <c r="U979" s="17">
        <f t="shared" si="156"/>
        <v>199.46</v>
      </c>
      <c r="V979" s="16">
        <f t="shared" si="157"/>
        <v>0</v>
      </c>
      <c r="W979" s="16" t="str">
        <f t="shared" si="158"/>
        <v>S</v>
      </c>
      <c r="X979" s="16" t="str" cm="1">
        <f t="array" ref="X979">_xlfn.IFS(K979 &lt; 10, "Need to Restock", K979 &lt; 20, "Low Stock", K979 &lt; 30, "Stock OK", K979 &gt;= 30, "High Stock")</f>
        <v>Low Stock</v>
      </c>
      <c r="Y979" s="16" t="str" cm="1">
        <f t="array" ref="Y979">_xlfn.IFS(K979 &lt;= 15, "Fast Moving", K979 &lt;= 35, "Moderate Moving", K979 &gt; 35, "Slow Moving")</f>
        <v>Fast Moving</v>
      </c>
      <c r="Z979" s="16" t="str" cm="1">
        <f t="array" ref="Z979">_xlfn.IFS(M979=5, "Highly Satisfied", M979&gt;=4, "Very Satisfied", M979&gt;=3, "Satisfied", M979&gt;=2, "Neutral", M979&lt;2, "Dissatisfied")</f>
        <v>Dissatisfied</v>
      </c>
      <c r="AA979" s="16" t="str">
        <f t="shared" si="159"/>
        <v>High Value</v>
      </c>
      <c r="AB979" s="16" t="str" cm="1">
        <f t="array" ref="AB979">_xlfn.IFS(OR(C979="Zara", C979="Mango"), "Luxury Brand", OR(C979="Gap", C979="Forever21"), "Budget Brand", TRUE, "Mid-Market")</f>
        <v>Mid-Market</v>
      </c>
    </row>
    <row r="980" spans="1:28" x14ac:dyDescent="0.35">
      <c r="A980" t="s">
        <v>1031</v>
      </c>
      <c r="B980" t="s">
        <v>28</v>
      </c>
      <c r="C980" t="s">
        <v>73</v>
      </c>
      <c r="D980" t="s">
        <v>32</v>
      </c>
      <c r="E980" t="s">
        <v>56</v>
      </c>
      <c r="F980" t="s">
        <v>33</v>
      </c>
      <c r="G980" s="4">
        <v>72.75</v>
      </c>
      <c r="H980">
        <v>50.2</v>
      </c>
      <c r="I980" s="3">
        <v>36.229999999999997</v>
      </c>
      <c r="J980" s="1">
        <v>45875</v>
      </c>
      <c r="K980">
        <v>28</v>
      </c>
      <c r="L980">
        <v>3.6</v>
      </c>
      <c r="M980">
        <f t="shared" si="150"/>
        <v>3.6</v>
      </c>
      <c r="N980" t="b">
        <v>0</v>
      </c>
      <c r="O980" t="s">
        <v>2229</v>
      </c>
      <c r="P980" t="str">
        <f t="shared" si="151"/>
        <v>No Return</v>
      </c>
      <c r="Q980" s="4">
        <f t="shared" si="152"/>
        <v>1014.426</v>
      </c>
      <c r="R980">
        <f t="shared" si="153"/>
        <v>2025</v>
      </c>
      <c r="S980" s="4" t="str">
        <f t="shared" si="154"/>
        <v>August</v>
      </c>
      <c r="T980" s="17">
        <f t="shared" si="155"/>
        <v>36.520499999999998</v>
      </c>
      <c r="U980" s="17">
        <f t="shared" si="156"/>
        <v>36.229500000000002</v>
      </c>
      <c r="V980" s="16">
        <f t="shared" si="157"/>
        <v>0</v>
      </c>
      <c r="W980" s="16" t="str">
        <f t="shared" si="158"/>
        <v>M</v>
      </c>
      <c r="X980" s="16" t="str" cm="1">
        <f t="array" ref="X980">_xlfn.IFS(K980 &lt; 10, "Need to Restock", K980 &lt; 20, "Low Stock", K980 &lt; 30, "Stock OK", K980 &gt;= 30, "High Stock")</f>
        <v>Stock OK</v>
      </c>
      <c r="Y980" s="16" t="str" cm="1">
        <f t="array" ref="Y980">_xlfn.IFS(K980 &lt;= 15, "Fast Moving", K980 &lt;= 35, "Moderate Moving", K980 &gt; 35, "Slow Moving")</f>
        <v>Moderate Moving</v>
      </c>
      <c r="Z980" s="16" t="str" cm="1">
        <f t="array" ref="Z980">_xlfn.IFS(M980=5, "Highly Satisfied", M980&gt;=4, "Very Satisfied", M980&gt;=3, "Satisfied", M980&gt;=2, "Neutral", M980&lt;2, "Dissatisfied")</f>
        <v>Satisfied</v>
      </c>
      <c r="AA980" s="16" t="str">
        <f t="shared" si="159"/>
        <v>Cheap Value</v>
      </c>
      <c r="AB980" s="16" t="str" cm="1">
        <f t="array" ref="AB980">_xlfn.IFS(OR(C980="Zara", C980="Mango"), "Luxury Brand", OR(C980="Gap", C980="Forever21"), "Budget Brand", TRUE, "Mid-Market")</f>
        <v>Budget Brand</v>
      </c>
    </row>
    <row r="981" spans="1:28" x14ac:dyDescent="0.35">
      <c r="A981" t="s">
        <v>1032</v>
      </c>
      <c r="B981" t="s">
        <v>36</v>
      </c>
      <c r="C981" t="s">
        <v>41</v>
      </c>
      <c r="D981" t="s">
        <v>32</v>
      </c>
      <c r="E981" t="s">
        <v>53</v>
      </c>
      <c r="F981" t="s">
        <v>23</v>
      </c>
      <c r="G981" s="4">
        <v>86.52</v>
      </c>
      <c r="H981">
        <v>27.6</v>
      </c>
      <c r="I981" s="3">
        <v>62.64</v>
      </c>
      <c r="J981" s="1">
        <v>45875</v>
      </c>
      <c r="K981">
        <v>47</v>
      </c>
      <c r="L981">
        <v>1.1000000000000001</v>
      </c>
      <c r="M981">
        <f t="shared" si="150"/>
        <v>1.1000000000000001</v>
      </c>
      <c r="N981" t="b">
        <v>0</v>
      </c>
      <c r="O981" t="s">
        <v>2229</v>
      </c>
      <c r="P981" t="str">
        <f t="shared" si="151"/>
        <v>No Return</v>
      </c>
      <c r="Q981" s="4">
        <f t="shared" si="152"/>
        <v>2944.1025599999998</v>
      </c>
      <c r="R981">
        <f t="shared" si="153"/>
        <v>2025</v>
      </c>
      <c r="S981" s="4" t="str">
        <f t="shared" si="154"/>
        <v>August</v>
      </c>
      <c r="T981" s="17">
        <f t="shared" si="155"/>
        <v>23.879519999999999</v>
      </c>
      <c r="U981" s="17">
        <f t="shared" si="156"/>
        <v>62.640479999999997</v>
      </c>
      <c r="V981" s="16">
        <f t="shared" si="157"/>
        <v>0</v>
      </c>
      <c r="W981" s="16" t="str">
        <f t="shared" si="158"/>
        <v>XS</v>
      </c>
      <c r="X981" s="16" t="str" cm="1">
        <f t="array" ref="X981">_xlfn.IFS(K981 &lt; 10, "Need to Restock", K981 &lt; 20, "Low Stock", K981 &lt; 30, "Stock OK", K981 &gt;= 30, "High Stock")</f>
        <v>High Stock</v>
      </c>
      <c r="Y981" s="16" t="str" cm="1">
        <f t="array" ref="Y981">_xlfn.IFS(K981 &lt;= 15, "Fast Moving", K981 &lt;= 35, "Moderate Moving", K981 &gt; 35, "Slow Moving")</f>
        <v>Slow Moving</v>
      </c>
      <c r="Z981" s="16" t="str" cm="1">
        <f t="array" ref="Z981">_xlfn.IFS(M981=5, "Highly Satisfied", M981&gt;=4, "Very Satisfied", M981&gt;=3, "Satisfied", M981&gt;=2, "Neutral", M981&lt;2, "Dissatisfied")</f>
        <v>Dissatisfied</v>
      </c>
      <c r="AA981" s="16" t="str">
        <f t="shared" si="159"/>
        <v>Cheap Value</v>
      </c>
      <c r="AB981" s="16" t="str" cm="1">
        <f t="array" ref="AB981">_xlfn.IFS(OR(C981="Zara", C981="Mango"), "Luxury Brand", OR(C981="Gap", C981="Forever21"), "Budget Brand", TRUE, "Mid-Market")</f>
        <v>Luxury Brand</v>
      </c>
    </row>
    <row r="982" spans="1:28" x14ac:dyDescent="0.35">
      <c r="A982" t="s">
        <v>1033</v>
      </c>
      <c r="B982" t="s">
        <v>25</v>
      </c>
      <c r="C982" t="s">
        <v>73</v>
      </c>
      <c r="D982" t="s">
        <v>15</v>
      </c>
      <c r="E982" t="s">
        <v>2229</v>
      </c>
      <c r="F982" t="s">
        <v>42</v>
      </c>
      <c r="G982" s="4">
        <v>52.69</v>
      </c>
      <c r="H982">
        <v>40.200000000000003</v>
      </c>
      <c r="I982" s="3">
        <v>31.51</v>
      </c>
      <c r="J982" s="1">
        <v>45611</v>
      </c>
      <c r="K982">
        <v>7</v>
      </c>
      <c r="L982">
        <v>2.7</v>
      </c>
      <c r="M982">
        <f t="shared" si="150"/>
        <v>2.7</v>
      </c>
      <c r="N982" t="b">
        <v>0</v>
      </c>
      <c r="O982" t="s">
        <v>2229</v>
      </c>
      <c r="P982" t="str">
        <f t="shared" si="151"/>
        <v>No Return</v>
      </c>
      <c r="Q982" s="4">
        <f t="shared" si="152"/>
        <v>220.56033999999997</v>
      </c>
      <c r="R982">
        <f t="shared" si="153"/>
        <v>2024</v>
      </c>
      <c r="S982" s="4" t="str">
        <f t="shared" si="154"/>
        <v>November</v>
      </c>
      <c r="T982" s="17">
        <f t="shared" si="155"/>
        <v>21.181380000000001</v>
      </c>
      <c r="U982" s="17">
        <f t="shared" si="156"/>
        <v>31.508619999999997</v>
      </c>
      <c r="V982" s="16">
        <f t="shared" si="157"/>
        <v>0</v>
      </c>
      <c r="W982" s="16" t="str">
        <f t="shared" si="158"/>
        <v>No Size</v>
      </c>
      <c r="X982" s="16" t="str" cm="1">
        <f t="array" ref="X982">_xlfn.IFS(K982 &lt; 10, "Need to Restock", K982 &lt; 20, "Low Stock", K982 &lt; 30, "Stock OK", K982 &gt;= 30, "High Stock")</f>
        <v>Need to Restock</v>
      </c>
      <c r="Y982" s="16" t="str" cm="1">
        <f t="array" ref="Y982">_xlfn.IFS(K982 &lt;= 15, "Fast Moving", K982 &lt;= 35, "Moderate Moving", K982 &gt; 35, "Slow Moving")</f>
        <v>Fast Moving</v>
      </c>
      <c r="Z982" s="16" t="str" cm="1">
        <f t="array" ref="Z982">_xlfn.IFS(M982=5, "Highly Satisfied", M982&gt;=4, "Very Satisfied", M982&gt;=3, "Satisfied", M982&gt;=2, "Neutral", M982&lt;2, "Dissatisfied")</f>
        <v>Neutral</v>
      </c>
      <c r="AA982" s="16" t="str">
        <f t="shared" si="159"/>
        <v>Cheap Value</v>
      </c>
      <c r="AB982" s="16" t="str" cm="1">
        <f t="array" ref="AB982">_xlfn.IFS(OR(C982="Zara", C982="Mango"), "Luxury Brand", OR(C982="Gap", C982="Forever21"), "Budget Brand", TRUE, "Mid-Market")</f>
        <v>Budget Brand</v>
      </c>
    </row>
    <row r="983" spans="1:28" x14ac:dyDescent="0.35">
      <c r="A983" t="s">
        <v>1034</v>
      </c>
      <c r="B983" t="s">
        <v>13</v>
      </c>
      <c r="C983" t="s">
        <v>30</v>
      </c>
      <c r="D983" t="s">
        <v>32</v>
      </c>
      <c r="E983" t="s">
        <v>22</v>
      </c>
      <c r="F983" t="s">
        <v>26</v>
      </c>
      <c r="G983" s="4">
        <v>104.18</v>
      </c>
      <c r="H983">
        <v>0</v>
      </c>
      <c r="I983" s="3">
        <v>104.18</v>
      </c>
      <c r="J983" s="1">
        <v>45875</v>
      </c>
      <c r="K983">
        <v>12</v>
      </c>
      <c r="L983">
        <v>5</v>
      </c>
      <c r="M983">
        <f t="shared" si="150"/>
        <v>5</v>
      </c>
      <c r="N983" t="b">
        <v>0</v>
      </c>
      <c r="O983" t="s">
        <v>2229</v>
      </c>
      <c r="P983" t="str">
        <f t="shared" si="151"/>
        <v>No Return</v>
      </c>
      <c r="Q983" s="4">
        <f t="shared" si="152"/>
        <v>1250.1600000000001</v>
      </c>
      <c r="R983">
        <f t="shared" si="153"/>
        <v>2025</v>
      </c>
      <c r="S983" s="4" t="str">
        <f t="shared" si="154"/>
        <v>August</v>
      </c>
      <c r="T983" s="17">
        <f t="shared" si="155"/>
        <v>0</v>
      </c>
      <c r="U983" s="17">
        <f t="shared" si="156"/>
        <v>104.18</v>
      </c>
      <c r="V983" s="16">
        <f t="shared" si="157"/>
        <v>0</v>
      </c>
      <c r="W983" s="16" t="str">
        <f t="shared" si="158"/>
        <v>L</v>
      </c>
      <c r="X983" s="16" t="str" cm="1">
        <f t="array" ref="X983">_xlfn.IFS(K983 &lt; 10, "Need to Restock", K983 &lt; 20, "Low Stock", K983 &lt; 30, "Stock OK", K983 &gt;= 30, "High Stock")</f>
        <v>Low Stock</v>
      </c>
      <c r="Y983" s="16" t="str" cm="1">
        <f t="array" ref="Y983">_xlfn.IFS(K983 &lt;= 15, "Fast Moving", K983 &lt;= 35, "Moderate Moving", K983 &gt; 35, "Slow Moving")</f>
        <v>Fast Moving</v>
      </c>
      <c r="Z983" s="16" t="str" cm="1">
        <f t="array" ref="Z983">_xlfn.IFS(M983=5, "Highly Satisfied", M983&gt;=4, "Very Satisfied", M983&gt;=3, "Satisfied", M983&gt;=2, "Neutral", M983&lt;2, "Dissatisfied")</f>
        <v>Highly Satisfied</v>
      </c>
      <c r="AA983" s="16" t="str">
        <f t="shared" si="159"/>
        <v>High Value</v>
      </c>
      <c r="AB983" s="16" t="str" cm="1">
        <f t="array" ref="AB983">_xlfn.IFS(OR(C983="Zara", C983="Mango"), "Luxury Brand", OR(C983="Gap", C983="Forever21"), "Budget Brand", TRUE, "Mid-Market")</f>
        <v>Mid-Market</v>
      </c>
    </row>
    <row r="984" spans="1:28" x14ac:dyDescent="0.35">
      <c r="A984" t="s">
        <v>1035</v>
      </c>
      <c r="B984" t="s">
        <v>13</v>
      </c>
      <c r="C984" t="s">
        <v>46</v>
      </c>
      <c r="D984" t="s">
        <v>21</v>
      </c>
      <c r="E984" t="s">
        <v>22</v>
      </c>
      <c r="F984" t="s">
        <v>17</v>
      </c>
      <c r="G984" s="4">
        <v>132.38</v>
      </c>
      <c r="H984">
        <v>58.2</v>
      </c>
      <c r="I984" s="3">
        <v>55.33</v>
      </c>
      <c r="J984" s="1">
        <v>45875</v>
      </c>
      <c r="K984">
        <v>24</v>
      </c>
      <c r="L984" t="s">
        <v>2229</v>
      </c>
      <c r="M984">
        <f t="shared" si="150"/>
        <v>3</v>
      </c>
      <c r="N984" t="b">
        <v>0</v>
      </c>
      <c r="O984" t="s">
        <v>2229</v>
      </c>
      <c r="P984" t="str">
        <f t="shared" si="151"/>
        <v>No Return</v>
      </c>
      <c r="Q984" s="4">
        <f t="shared" si="152"/>
        <v>1328.0361599999997</v>
      </c>
      <c r="R984">
        <f t="shared" si="153"/>
        <v>2025</v>
      </c>
      <c r="S984" s="4" t="str">
        <f t="shared" si="154"/>
        <v>August</v>
      </c>
      <c r="T984" s="17">
        <f t="shared" si="155"/>
        <v>77.04516000000001</v>
      </c>
      <c r="U984" s="17">
        <f t="shared" si="156"/>
        <v>55.334839999999986</v>
      </c>
      <c r="V984" s="16">
        <f t="shared" si="157"/>
        <v>0</v>
      </c>
      <c r="W984" s="16" t="str">
        <f t="shared" si="158"/>
        <v>L</v>
      </c>
      <c r="X984" s="16" t="str" cm="1">
        <f t="array" ref="X984">_xlfn.IFS(K984 &lt; 10, "Need to Restock", K984 &lt; 20, "Low Stock", K984 &lt; 30, "Stock OK", K984 &gt;= 30, "High Stock")</f>
        <v>Stock OK</v>
      </c>
      <c r="Y984" s="16" t="str" cm="1">
        <f t="array" ref="Y984">_xlfn.IFS(K984 &lt;= 15, "Fast Moving", K984 &lt;= 35, "Moderate Moving", K984 &gt; 35, "Slow Moving")</f>
        <v>Moderate Moving</v>
      </c>
      <c r="Z984" s="16" t="str" cm="1">
        <f t="array" ref="Z984">_xlfn.IFS(M984=5, "Highly Satisfied", M984&gt;=4, "Very Satisfied", M984&gt;=3, "Satisfied", M984&gt;=2, "Neutral", M984&lt;2, "Dissatisfied")</f>
        <v>Satisfied</v>
      </c>
      <c r="AA984" s="16" t="str">
        <f t="shared" si="159"/>
        <v>Cheap Value</v>
      </c>
      <c r="AB984" s="16" t="str" cm="1">
        <f t="array" ref="AB984">_xlfn.IFS(OR(C984="Zara", C984="Mango"), "Luxury Brand", OR(C984="Gap", C984="Forever21"), "Budget Brand", TRUE, "Mid-Market")</f>
        <v>Mid-Market</v>
      </c>
    </row>
    <row r="985" spans="1:28" x14ac:dyDescent="0.35">
      <c r="A985" t="s">
        <v>1036</v>
      </c>
      <c r="B985" t="s">
        <v>28</v>
      </c>
      <c r="C985" t="s">
        <v>46</v>
      </c>
      <c r="D985" t="s">
        <v>32</v>
      </c>
      <c r="E985" t="s">
        <v>16</v>
      </c>
      <c r="F985" t="s">
        <v>23</v>
      </c>
      <c r="G985" s="4">
        <v>64.400000000000006</v>
      </c>
      <c r="H985">
        <v>0</v>
      </c>
      <c r="I985" s="3">
        <v>64.400000000000006</v>
      </c>
      <c r="J985" s="1">
        <v>45875</v>
      </c>
      <c r="K985">
        <v>40</v>
      </c>
      <c r="L985">
        <v>4.9000000000000004</v>
      </c>
      <c r="M985">
        <f t="shared" si="150"/>
        <v>4.9000000000000004</v>
      </c>
      <c r="N985" t="b">
        <v>0</v>
      </c>
      <c r="O985" t="s">
        <v>2229</v>
      </c>
      <c r="P985" t="str">
        <f t="shared" si="151"/>
        <v>No Return</v>
      </c>
      <c r="Q985" s="4">
        <f t="shared" si="152"/>
        <v>2576</v>
      </c>
      <c r="R985">
        <f t="shared" si="153"/>
        <v>2025</v>
      </c>
      <c r="S985" s="4" t="str">
        <f t="shared" si="154"/>
        <v>August</v>
      </c>
      <c r="T985" s="17">
        <f t="shared" si="155"/>
        <v>0</v>
      </c>
      <c r="U985" s="17">
        <f t="shared" si="156"/>
        <v>64.400000000000006</v>
      </c>
      <c r="V985" s="16">
        <f t="shared" si="157"/>
        <v>0</v>
      </c>
      <c r="W985" s="16" t="str">
        <f t="shared" si="158"/>
        <v>XL</v>
      </c>
      <c r="X985" s="16" t="str" cm="1">
        <f t="array" ref="X985">_xlfn.IFS(K985 &lt; 10, "Need to Restock", K985 &lt; 20, "Low Stock", K985 &lt; 30, "Stock OK", K985 &gt;= 30, "High Stock")</f>
        <v>High Stock</v>
      </c>
      <c r="Y985" s="16" t="str" cm="1">
        <f t="array" ref="Y985">_xlfn.IFS(K985 &lt;= 15, "Fast Moving", K985 &lt;= 35, "Moderate Moving", K985 &gt; 35, "Slow Moving")</f>
        <v>Slow Moving</v>
      </c>
      <c r="Z985" s="16" t="str" cm="1">
        <f t="array" ref="Z985">_xlfn.IFS(M985=5, "Highly Satisfied", M985&gt;=4, "Very Satisfied", M985&gt;=3, "Satisfied", M985&gt;=2, "Neutral", M985&lt;2, "Dissatisfied")</f>
        <v>Very Satisfied</v>
      </c>
      <c r="AA985" s="16" t="str">
        <f t="shared" si="159"/>
        <v>Cheap Value</v>
      </c>
      <c r="AB985" s="16" t="str" cm="1">
        <f t="array" ref="AB985">_xlfn.IFS(OR(C985="Zara", C985="Mango"), "Luxury Brand", OR(C985="Gap", C985="Forever21"), "Budget Brand", TRUE, "Mid-Market")</f>
        <v>Mid-Market</v>
      </c>
    </row>
    <row r="986" spans="1:28" x14ac:dyDescent="0.35">
      <c r="A986" t="s">
        <v>1037</v>
      </c>
      <c r="B986" t="s">
        <v>36</v>
      </c>
      <c r="C986" t="s">
        <v>14</v>
      </c>
      <c r="D986" t="s">
        <v>60</v>
      </c>
      <c r="E986" t="s">
        <v>16</v>
      </c>
      <c r="F986" t="s">
        <v>38</v>
      </c>
      <c r="G986" s="4">
        <v>34.07</v>
      </c>
      <c r="H986">
        <v>0</v>
      </c>
      <c r="I986" s="3">
        <v>34.07</v>
      </c>
      <c r="J986" s="1">
        <v>45875</v>
      </c>
      <c r="K986">
        <v>25</v>
      </c>
      <c r="L986">
        <v>4.2</v>
      </c>
      <c r="M986">
        <f t="shared" si="150"/>
        <v>4.2</v>
      </c>
      <c r="N986" t="b">
        <v>1</v>
      </c>
      <c r="O986" t="s">
        <v>123</v>
      </c>
      <c r="P986" t="str">
        <f t="shared" si="151"/>
        <v>Wrong Item</v>
      </c>
      <c r="Q986" s="4">
        <f t="shared" si="152"/>
        <v>851.75</v>
      </c>
      <c r="R986">
        <f t="shared" si="153"/>
        <v>2025</v>
      </c>
      <c r="S986" s="4" t="str">
        <f t="shared" si="154"/>
        <v>August</v>
      </c>
      <c r="T986" s="17">
        <f t="shared" si="155"/>
        <v>0</v>
      </c>
      <c r="U986" s="17">
        <f t="shared" si="156"/>
        <v>34.07</v>
      </c>
      <c r="V986" s="16">
        <f t="shared" si="157"/>
        <v>1</v>
      </c>
      <c r="W986" s="16" t="str">
        <f t="shared" si="158"/>
        <v>XL</v>
      </c>
      <c r="X986" s="16" t="str" cm="1">
        <f t="array" ref="X986">_xlfn.IFS(K986 &lt; 10, "Need to Restock", K986 &lt; 20, "Low Stock", K986 &lt; 30, "Stock OK", K986 &gt;= 30, "High Stock")</f>
        <v>Stock OK</v>
      </c>
      <c r="Y986" s="16" t="str" cm="1">
        <f t="array" ref="Y986">_xlfn.IFS(K986 &lt;= 15, "Fast Moving", K986 &lt;= 35, "Moderate Moving", K986 &gt; 35, "Slow Moving")</f>
        <v>Moderate Moving</v>
      </c>
      <c r="Z986" s="16" t="str" cm="1">
        <f t="array" ref="Z986">_xlfn.IFS(M986=5, "Highly Satisfied", M986&gt;=4, "Very Satisfied", M986&gt;=3, "Satisfied", M986&gt;=2, "Neutral", M986&lt;2, "Dissatisfied")</f>
        <v>Very Satisfied</v>
      </c>
      <c r="AA986" s="16" t="str">
        <f t="shared" si="159"/>
        <v>Cheap Value</v>
      </c>
      <c r="AB986" s="16" t="str" cm="1">
        <f t="array" ref="AB986">_xlfn.IFS(OR(C986="Zara", C986="Mango"), "Luxury Brand", OR(C986="Gap", C986="Forever21"), "Budget Brand", TRUE, "Mid-Market")</f>
        <v>Luxury Brand</v>
      </c>
    </row>
    <row r="987" spans="1:28" x14ac:dyDescent="0.35">
      <c r="A987" t="s">
        <v>1038</v>
      </c>
      <c r="B987" t="s">
        <v>36</v>
      </c>
      <c r="C987" t="s">
        <v>14</v>
      </c>
      <c r="D987" t="s">
        <v>21</v>
      </c>
      <c r="E987" t="s">
        <v>47</v>
      </c>
      <c r="F987" t="s">
        <v>17</v>
      </c>
      <c r="G987" s="4">
        <v>43.33</v>
      </c>
      <c r="H987">
        <v>45.3</v>
      </c>
      <c r="I987" s="3">
        <v>23.7</v>
      </c>
      <c r="J987" s="1">
        <v>45875</v>
      </c>
      <c r="K987">
        <v>1</v>
      </c>
      <c r="L987">
        <v>3.4</v>
      </c>
      <c r="M987">
        <f t="shared" si="150"/>
        <v>3.4</v>
      </c>
      <c r="N987" t="b">
        <v>0</v>
      </c>
      <c r="O987" t="s">
        <v>2229</v>
      </c>
      <c r="P987" t="str">
        <f t="shared" si="151"/>
        <v>No Return</v>
      </c>
      <c r="Q987" s="4">
        <f t="shared" si="152"/>
        <v>23.701510000000003</v>
      </c>
      <c r="R987">
        <f t="shared" si="153"/>
        <v>2025</v>
      </c>
      <c r="S987" s="4" t="str">
        <f t="shared" si="154"/>
        <v>August</v>
      </c>
      <c r="T987" s="17">
        <f t="shared" si="155"/>
        <v>19.628489999999996</v>
      </c>
      <c r="U987" s="17">
        <f t="shared" si="156"/>
        <v>23.701510000000003</v>
      </c>
      <c r="V987" s="16">
        <f t="shared" si="157"/>
        <v>0</v>
      </c>
      <c r="W987" s="16" t="str">
        <f t="shared" si="158"/>
        <v>XXL</v>
      </c>
      <c r="X987" s="16" t="str" cm="1">
        <f t="array" ref="X987">_xlfn.IFS(K987 &lt; 10, "Need to Restock", K987 &lt; 20, "Low Stock", K987 &lt; 30, "Stock OK", K987 &gt;= 30, "High Stock")</f>
        <v>Need to Restock</v>
      </c>
      <c r="Y987" s="16" t="str" cm="1">
        <f t="array" ref="Y987">_xlfn.IFS(K987 &lt;= 15, "Fast Moving", K987 &lt;= 35, "Moderate Moving", K987 &gt; 35, "Slow Moving")</f>
        <v>Fast Moving</v>
      </c>
      <c r="Z987" s="16" t="str" cm="1">
        <f t="array" ref="Z987">_xlfn.IFS(M987=5, "Highly Satisfied", M987&gt;=4, "Very Satisfied", M987&gt;=3, "Satisfied", M987&gt;=2, "Neutral", M987&lt;2, "Dissatisfied")</f>
        <v>Satisfied</v>
      </c>
      <c r="AA987" s="16" t="str">
        <f t="shared" si="159"/>
        <v>Cheap Value</v>
      </c>
      <c r="AB987" s="16" t="str" cm="1">
        <f t="array" ref="AB987">_xlfn.IFS(OR(C987="Zara", C987="Mango"), "Luxury Brand", OR(C987="Gap", C987="Forever21"), "Budget Brand", TRUE, "Mid-Market")</f>
        <v>Luxury Brand</v>
      </c>
    </row>
    <row r="988" spans="1:28" x14ac:dyDescent="0.35">
      <c r="A988" t="s">
        <v>1039</v>
      </c>
      <c r="B988" t="s">
        <v>13</v>
      </c>
      <c r="C988" t="s">
        <v>20</v>
      </c>
      <c r="D988" t="s">
        <v>15</v>
      </c>
      <c r="E988" t="s">
        <v>16</v>
      </c>
      <c r="F988" t="s">
        <v>33</v>
      </c>
      <c r="G988" s="4">
        <v>122.92</v>
      </c>
      <c r="H988">
        <v>0</v>
      </c>
      <c r="I988" s="3">
        <v>122.92</v>
      </c>
      <c r="J988" s="1">
        <v>45602</v>
      </c>
      <c r="K988">
        <v>41</v>
      </c>
      <c r="L988">
        <v>2.9</v>
      </c>
      <c r="M988">
        <f t="shared" si="150"/>
        <v>2.9</v>
      </c>
      <c r="N988" t="b">
        <v>0</v>
      </c>
      <c r="O988" t="s">
        <v>2229</v>
      </c>
      <c r="P988" t="str">
        <f t="shared" si="151"/>
        <v>No Return</v>
      </c>
      <c r="Q988" s="4">
        <f t="shared" si="152"/>
        <v>5039.72</v>
      </c>
      <c r="R988">
        <f t="shared" si="153"/>
        <v>2024</v>
      </c>
      <c r="S988" s="4" t="str">
        <f t="shared" si="154"/>
        <v>November</v>
      </c>
      <c r="T988" s="17">
        <f t="shared" si="155"/>
        <v>0</v>
      </c>
      <c r="U988" s="17">
        <f t="shared" si="156"/>
        <v>122.92</v>
      </c>
      <c r="V988" s="16">
        <f t="shared" si="157"/>
        <v>0</v>
      </c>
      <c r="W988" s="16" t="str">
        <f t="shared" si="158"/>
        <v>XL</v>
      </c>
      <c r="X988" s="16" t="str" cm="1">
        <f t="array" ref="X988">_xlfn.IFS(K988 &lt; 10, "Need to Restock", K988 &lt; 20, "Low Stock", K988 &lt; 30, "Stock OK", K988 &gt;= 30, "High Stock")</f>
        <v>High Stock</v>
      </c>
      <c r="Y988" s="16" t="str" cm="1">
        <f t="array" ref="Y988">_xlfn.IFS(K988 &lt;= 15, "Fast Moving", K988 &lt;= 35, "Moderate Moving", K988 &gt; 35, "Slow Moving")</f>
        <v>Slow Moving</v>
      </c>
      <c r="Z988" s="16" t="str" cm="1">
        <f t="array" ref="Z988">_xlfn.IFS(M988=5, "Highly Satisfied", M988&gt;=4, "Very Satisfied", M988&gt;=3, "Satisfied", M988&gt;=2, "Neutral", M988&lt;2, "Dissatisfied")</f>
        <v>Neutral</v>
      </c>
      <c r="AA988" s="16" t="str">
        <f t="shared" si="159"/>
        <v>High Value</v>
      </c>
      <c r="AB988" s="16" t="str" cm="1">
        <f t="array" ref="AB988">_xlfn.IFS(OR(C988="Zara", C988="Mango"), "Luxury Brand", OR(C988="Gap", C988="Forever21"), "Budget Brand", TRUE, "Mid-Market")</f>
        <v>Mid-Market</v>
      </c>
    </row>
    <row r="989" spans="1:28" x14ac:dyDescent="0.35">
      <c r="A989" t="s">
        <v>1040</v>
      </c>
      <c r="B989" t="s">
        <v>28</v>
      </c>
      <c r="C989" t="s">
        <v>14</v>
      </c>
      <c r="D989" t="s">
        <v>15</v>
      </c>
      <c r="E989" t="s">
        <v>37</v>
      </c>
      <c r="F989" t="s">
        <v>38</v>
      </c>
      <c r="G989" s="4">
        <v>142.84</v>
      </c>
      <c r="H989">
        <v>0</v>
      </c>
      <c r="I989" s="3">
        <v>142.84</v>
      </c>
      <c r="J989" s="1">
        <v>45702</v>
      </c>
      <c r="K989">
        <v>36</v>
      </c>
      <c r="L989" t="s">
        <v>2229</v>
      </c>
      <c r="M989">
        <f t="shared" si="150"/>
        <v>3</v>
      </c>
      <c r="N989" t="b">
        <v>0</v>
      </c>
      <c r="O989" t="s">
        <v>2229</v>
      </c>
      <c r="P989" t="str">
        <f t="shared" si="151"/>
        <v>No Return</v>
      </c>
      <c r="Q989" s="4">
        <f t="shared" si="152"/>
        <v>5142.24</v>
      </c>
      <c r="R989">
        <f t="shared" si="153"/>
        <v>2025</v>
      </c>
      <c r="S989" s="4" t="str">
        <f t="shared" si="154"/>
        <v>February</v>
      </c>
      <c r="T989" s="17">
        <f t="shared" si="155"/>
        <v>0</v>
      </c>
      <c r="U989" s="17">
        <f t="shared" si="156"/>
        <v>142.84</v>
      </c>
      <c r="V989" s="16">
        <f t="shared" si="157"/>
        <v>0</v>
      </c>
      <c r="W989" s="16" t="str">
        <f t="shared" si="158"/>
        <v>S</v>
      </c>
      <c r="X989" s="16" t="str" cm="1">
        <f t="array" ref="X989">_xlfn.IFS(K989 &lt; 10, "Need to Restock", K989 &lt; 20, "Low Stock", K989 &lt; 30, "Stock OK", K989 &gt;= 30, "High Stock")</f>
        <v>High Stock</v>
      </c>
      <c r="Y989" s="16" t="str" cm="1">
        <f t="array" ref="Y989">_xlfn.IFS(K989 &lt;= 15, "Fast Moving", K989 &lt;= 35, "Moderate Moving", K989 &gt; 35, "Slow Moving")</f>
        <v>Slow Moving</v>
      </c>
      <c r="Z989" s="16" t="str" cm="1">
        <f t="array" ref="Z989">_xlfn.IFS(M989=5, "Highly Satisfied", M989&gt;=4, "Very Satisfied", M989&gt;=3, "Satisfied", M989&gt;=2, "Neutral", M989&lt;2, "Dissatisfied")</f>
        <v>Satisfied</v>
      </c>
      <c r="AA989" s="16" t="str">
        <f t="shared" si="159"/>
        <v>High Value</v>
      </c>
      <c r="AB989" s="16" t="str" cm="1">
        <f t="array" ref="AB989">_xlfn.IFS(OR(C989="Zara", C989="Mango"), "Luxury Brand", OR(C989="Gap", C989="Forever21"), "Budget Brand", TRUE, "Mid-Market")</f>
        <v>Luxury Brand</v>
      </c>
    </row>
    <row r="990" spans="1:28" x14ac:dyDescent="0.35">
      <c r="A990" t="s">
        <v>1041</v>
      </c>
      <c r="B990" t="s">
        <v>28</v>
      </c>
      <c r="C990" t="s">
        <v>59</v>
      </c>
      <c r="D990" t="s">
        <v>60</v>
      </c>
      <c r="E990" t="s">
        <v>47</v>
      </c>
      <c r="F990" t="s">
        <v>26</v>
      </c>
      <c r="G990" s="4">
        <v>131.55000000000001</v>
      </c>
      <c r="H990">
        <v>0</v>
      </c>
      <c r="I990" s="3">
        <v>131.55000000000001</v>
      </c>
      <c r="J990" s="1">
        <v>45875</v>
      </c>
      <c r="K990">
        <v>45</v>
      </c>
      <c r="L990">
        <v>1.8</v>
      </c>
      <c r="M990">
        <f t="shared" si="150"/>
        <v>1.8</v>
      </c>
      <c r="N990" t="b">
        <v>0</v>
      </c>
      <c r="O990" t="s">
        <v>2229</v>
      </c>
      <c r="P990" t="str">
        <f t="shared" si="151"/>
        <v>No Return</v>
      </c>
      <c r="Q990" s="4">
        <f t="shared" si="152"/>
        <v>5919.7500000000009</v>
      </c>
      <c r="R990">
        <f t="shared" si="153"/>
        <v>2025</v>
      </c>
      <c r="S990" s="4" t="str">
        <f t="shared" si="154"/>
        <v>August</v>
      </c>
      <c r="T990" s="17">
        <f t="shared" si="155"/>
        <v>0</v>
      </c>
      <c r="U990" s="17">
        <f t="shared" si="156"/>
        <v>131.55000000000001</v>
      </c>
      <c r="V990" s="16">
        <f t="shared" si="157"/>
        <v>0</v>
      </c>
      <c r="W990" s="16" t="str">
        <f t="shared" si="158"/>
        <v>XXL</v>
      </c>
      <c r="X990" s="16" t="str" cm="1">
        <f t="array" ref="X990">_xlfn.IFS(K990 &lt; 10, "Need to Restock", K990 &lt; 20, "Low Stock", K990 &lt; 30, "Stock OK", K990 &gt;= 30, "High Stock")</f>
        <v>High Stock</v>
      </c>
      <c r="Y990" s="16" t="str" cm="1">
        <f t="array" ref="Y990">_xlfn.IFS(K990 &lt;= 15, "Fast Moving", K990 &lt;= 35, "Moderate Moving", K990 &gt; 35, "Slow Moving")</f>
        <v>Slow Moving</v>
      </c>
      <c r="Z990" s="16" t="str" cm="1">
        <f t="array" ref="Z990">_xlfn.IFS(M990=5, "Highly Satisfied", M990&gt;=4, "Very Satisfied", M990&gt;=3, "Satisfied", M990&gt;=2, "Neutral", M990&lt;2, "Dissatisfied")</f>
        <v>Dissatisfied</v>
      </c>
      <c r="AA990" s="16" t="str">
        <f t="shared" si="159"/>
        <v>High Value</v>
      </c>
      <c r="AB990" s="16" t="str" cm="1">
        <f t="array" ref="AB990">_xlfn.IFS(OR(C990="Zara", C990="Mango"), "Luxury Brand", OR(C990="Gap", C990="Forever21"), "Budget Brand", TRUE, "Mid-Market")</f>
        <v>Budget Brand</v>
      </c>
    </row>
    <row r="991" spans="1:28" x14ac:dyDescent="0.35">
      <c r="A991" t="s">
        <v>1042</v>
      </c>
      <c r="B991" t="s">
        <v>13</v>
      </c>
      <c r="C991" t="s">
        <v>14</v>
      </c>
      <c r="D991" t="s">
        <v>15</v>
      </c>
      <c r="E991" t="s">
        <v>37</v>
      </c>
      <c r="F991" t="s">
        <v>17</v>
      </c>
      <c r="G991" s="4">
        <v>192.58</v>
      </c>
      <c r="H991">
        <v>0</v>
      </c>
      <c r="I991" s="3">
        <v>192.58</v>
      </c>
      <c r="J991" s="1">
        <v>45764</v>
      </c>
      <c r="K991">
        <v>16</v>
      </c>
      <c r="L991">
        <v>1.2</v>
      </c>
      <c r="M991">
        <f t="shared" si="150"/>
        <v>1.2</v>
      </c>
      <c r="N991" t="b">
        <v>0</v>
      </c>
      <c r="O991" t="s">
        <v>2229</v>
      </c>
      <c r="P991" t="str">
        <f t="shared" si="151"/>
        <v>No Return</v>
      </c>
      <c r="Q991" s="4">
        <f t="shared" si="152"/>
        <v>3081.28</v>
      </c>
      <c r="R991">
        <f t="shared" si="153"/>
        <v>2025</v>
      </c>
      <c r="S991" s="4" t="str">
        <f t="shared" si="154"/>
        <v>April</v>
      </c>
      <c r="T991" s="17">
        <f t="shared" si="155"/>
        <v>0</v>
      </c>
      <c r="U991" s="17">
        <f t="shared" si="156"/>
        <v>192.58</v>
      </c>
      <c r="V991" s="16">
        <f t="shared" si="157"/>
        <v>0</v>
      </c>
      <c r="W991" s="16" t="str">
        <f t="shared" si="158"/>
        <v>S</v>
      </c>
      <c r="X991" s="16" t="str" cm="1">
        <f t="array" ref="X991">_xlfn.IFS(K991 &lt; 10, "Need to Restock", K991 &lt; 20, "Low Stock", K991 &lt; 30, "Stock OK", K991 &gt;= 30, "High Stock")</f>
        <v>Low Stock</v>
      </c>
      <c r="Y991" s="16" t="str" cm="1">
        <f t="array" ref="Y991">_xlfn.IFS(K991 &lt;= 15, "Fast Moving", K991 &lt;= 35, "Moderate Moving", K991 &gt; 35, "Slow Moving")</f>
        <v>Moderate Moving</v>
      </c>
      <c r="Z991" s="16" t="str" cm="1">
        <f t="array" ref="Z991">_xlfn.IFS(M991=5, "Highly Satisfied", M991&gt;=4, "Very Satisfied", M991&gt;=3, "Satisfied", M991&gt;=2, "Neutral", M991&lt;2, "Dissatisfied")</f>
        <v>Dissatisfied</v>
      </c>
      <c r="AA991" s="16" t="str">
        <f t="shared" si="159"/>
        <v>High Value</v>
      </c>
      <c r="AB991" s="16" t="str" cm="1">
        <f t="array" ref="AB991">_xlfn.IFS(OR(C991="Zara", C991="Mango"), "Luxury Brand", OR(C991="Gap", C991="Forever21"), "Budget Brand", TRUE, "Mid-Market")</f>
        <v>Luxury Brand</v>
      </c>
    </row>
    <row r="992" spans="1:28" x14ac:dyDescent="0.35">
      <c r="A992" t="s">
        <v>1043</v>
      </c>
      <c r="B992" t="s">
        <v>25</v>
      </c>
      <c r="C992" t="s">
        <v>51</v>
      </c>
      <c r="D992" t="s">
        <v>15</v>
      </c>
      <c r="E992" t="s">
        <v>2229</v>
      </c>
      <c r="F992" t="s">
        <v>64</v>
      </c>
      <c r="G992" s="4">
        <v>33.56</v>
      </c>
      <c r="H992">
        <v>0</v>
      </c>
      <c r="I992" s="3">
        <v>33.56</v>
      </c>
      <c r="J992" s="1">
        <v>45743</v>
      </c>
      <c r="K992">
        <v>24</v>
      </c>
      <c r="L992">
        <v>3</v>
      </c>
      <c r="M992">
        <f t="shared" si="150"/>
        <v>3</v>
      </c>
      <c r="N992" t="b">
        <v>0</v>
      </c>
      <c r="O992" t="s">
        <v>2229</v>
      </c>
      <c r="P992" t="str">
        <f t="shared" si="151"/>
        <v>No Return</v>
      </c>
      <c r="Q992" s="4">
        <f t="shared" si="152"/>
        <v>805.44</v>
      </c>
      <c r="R992">
        <f t="shared" si="153"/>
        <v>2025</v>
      </c>
      <c r="S992" s="4" t="str">
        <f t="shared" si="154"/>
        <v>March</v>
      </c>
      <c r="T992" s="17">
        <f t="shared" si="155"/>
        <v>0</v>
      </c>
      <c r="U992" s="17">
        <f t="shared" si="156"/>
        <v>33.56</v>
      </c>
      <c r="V992" s="16">
        <f t="shared" si="157"/>
        <v>0</v>
      </c>
      <c r="W992" s="16" t="str">
        <f t="shared" si="158"/>
        <v>No Size</v>
      </c>
      <c r="X992" s="16" t="str" cm="1">
        <f t="array" ref="X992">_xlfn.IFS(K992 &lt; 10, "Need to Restock", K992 &lt; 20, "Low Stock", K992 &lt; 30, "Stock OK", K992 &gt;= 30, "High Stock")</f>
        <v>Stock OK</v>
      </c>
      <c r="Y992" s="16" t="str" cm="1">
        <f t="array" ref="Y992">_xlfn.IFS(K992 &lt;= 15, "Fast Moving", K992 &lt;= 35, "Moderate Moving", K992 &gt; 35, "Slow Moving")</f>
        <v>Moderate Moving</v>
      </c>
      <c r="Z992" s="16" t="str" cm="1">
        <f t="array" ref="Z992">_xlfn.IFS(M992=5, "Highly Satisfied", M992&gt;=4, "Very Satisfied", M992&gt;=3, "Satisfied", M992&gt;=2, "Neutral", M992&lt;2, "Dissatisfied")</f>
        <v>Satisfied</v>
      </c>
      <c r="AA992" s="16" t="str">
        <f t="shared" si="159"/>
        <v>Cheap Value</v>
      </c>
      <c r="AB992" s="16" t="str" cm="1">
        <f t="array" ref="AB992">_xlfn.IFS(OR(C992="Zara", C992="Mango"), "Luxury Brand", OR(C992="Gap", C992="Forever21"), "Budget Brand", TRUE, "Mid-Market")</f>
        <v>Mid-Market</v>
      </c>
    </row>
    <row r="993" spans="1:28" x14ac:dyDescent="0.35">
      <c r="A993" t="s">
        <v>1044</v>
      </c>
      <c r="B993" t="s">
        <v>25</v>
      </c>
      <c r="C993" t="s">
        <v>20</v>
      </c>
      <c r="D993" t="s">
        <v>60</v>
      </c>
      <c r="E993" t="s">
        <v>2229</v>
      </c>
      <c r="F993" t="s">
        <v>42</v>
      </c>
      <c r="G993" s="4">
        <v>59.1</v>
      </c>
      <c r="H993">
        <v>0</v>
      </c>
      <c r="I993" s="3">
        <v>59.1</v>
      </c>
      <c r="J993" s="1">
        <v>45875</v>
      </c>
      <c r="K993">
        <v>29</v>
      </c>
      <c r="L993">
        <v>1.3</v>
      </c>
      <c r="M993">
        <f t="shared" si="150"/>
        <v>1.3</v>
      </c>
      <c r="N993" t="b">
        <v>0</v>
      </c>
      <c r="O993" t="s">
        <v>2229</v>
      </c>
      <c r="P993" t="str">
        <f t="shared" si="151"/>
        <v>No Return</v>
      </c>
      <c r="Q993" s="4">
        <f t="shared" si="152"/>
        <v>1713.9</v>
      </c>
      <c r="R993">
        <f t="shared" si="153"/>
        <v>2025</v>
      </c>
      <c r="S993" s="4" t="str">
        <f t="shared" si="154"/>
        <v>August</v>
      </c>
      <c r="T993" s="17">
        <f t="shared" si="155"/>
        <v>0</v>
      </c>
      <c r="U993" s="17">
        <f t="shared" si="156"/>
        <v>59.1</v>
      </c>
      <c r="V993" s="16">
        <f t="shared" si="157"/>
        <v>0</v>
      </c>
      <c r="W993" s="16" t="str">
        <f t="shared" si="158"/>
        <v>No Size</v>
      </c>
      <c r="X993" s="16" t="str" cm="1">
        <f t="array" ref="X993">_xlfn.IFS(K993 &lt; 10, "Need to Restock", K993 &lt; 20, "Low Stock", K993 &lt; 30, "Stock OK", K993 &gt;= 30, "High Stock")</f>
        <v>Stock OK</v>
      </c>
      <c r="Y993" s="16" t="str" cm="1">
        <f t="array" ref="Y993">_xlfn.IFS(K993 &lt;= 15, "Fast Moving", K993 &lt;= 35, "Moderate Moving", K993 &gt; 35, "Slow Moving")</f>
        <v>Moderate Moving</v>
      </c>
      <c r="Z993" s="16" t="str" cm="1">
        <f t="array" ref="Z993">_xlfn.IFS(M993=5, "Highly Satisfied", M993&gt;=4, "Very Satisfied", M993&gt;=3, "Satisfied", M993&gt;=2, "Neutral", M993&lt;2, "Dissatisfied")</f>
        <v>Dissatisfied</v>
      </c>
      <c r="AA993" s="16" t="str">
        <f t="shared" si="159"/>
        <v>Cheap Value</v>
      </c>
      <c r="AB993" s="16" t="str" cm="1">
        <f t="array" ref="AB993">_xlfn.IFS(OR(C993="Zara", C993="Mango"), "Luxury Brand", OR(C993="Gap", C993="Forever21"), "Budget Brand", TRUE, "Mid-Market")</f>
        <v>Mid-Market</v>
      </c>
    </row>
    <row r="994" spans="1:28" x14ac:dyDescent="0.35">
      <c r="A994" t="s">
        <v>1045</v>
      </c>
      <c r="B994" t="s">
        <v>28</v>
      </c>
      <c r="C994" t="s">
        <v>59</v>
      </c>
      <c r="D994" t="s">
        <v>32</v>
      </c>
      <c r="E994" t="s">
        <v>37</v>
      </c>
      <c r="F994" t="s">
        <v>38</v>
      </c>
      <c r="G994" s="4">
        <v>109.15</v>
      </c>
      <c r="H994">
        <v>20.7</v>
      </c>
      <c r="I994" s="3">
        <v>86.56</v>
      </c>
      <c r="J994" s="1">
        <v>45875</v>
      </c>
      <c r="K994">
        <v>28</v>
      </c>
      <c r="L994">
        <v>2</v>
      </c>
      <c r="M994">
        <f t="shared" si="150"/>
        <v>2</v>
      </c>
      <c r="N994" t="b">
        <v>1</v>
      </c>
      <c r="O994" t="s">
        <v>113</v>
      </c>
      <c r="P994" t="str">
        <f t="shared" si="151"/>
        <v>Changed Mind</v>
      </c>
      <c r="Q994" s="4">
        <f t="shared" si="152"/>
        <v>2423.5666000000001</v>
      </c>
      <c r="R994">
        <f t="shared" si="153"/>
        <v>2025</v>
      </c>
      <c r="S994" s="4" t="str">
        <f t="shared" si="154"/>
        <v>August</v>
      </c>
      <c r="T994" s="17">
        <f t="shared" si="155"/>
        <v>22.594049999999999</v>
      </c>
      <c r="U994" s="17">
        <f t="shared" si="156"/>
        <v>86.55595000000001</v>
      </c>
      <c r="V994" s="16">
        <f t="shared" si="157"/>
        <v>1</v>
      </c>
      <c r="W994" s="16" t="str">
        <f t="shared" si="158"/>
        <v>S</v>
      </c>
      <c r="X994" s="16" t="str" cm="1">
        <f t="array" ref="X994">_xlfn.IFS(K994 &lt; 10, "Need to Restock", K994 &lt; 20, "Low Stock", K994 &lt; 30, "Stock OK", K994 &gt;= 30, "High Stock")</f>
        <v>Stock OK</v>
      </c>
      <c r="Y994" s="16" t="str" cm="1">
        <f t="array" ref="Y994">_xlfn.IFS(K994 &lt;= 15, "Fast Moving", K994 &lt;= 35, "Moderate Moving", K994 &gt; 35, "Slow Moving")</f>
        <v>Moderate Moving</v>
      </c>
      <c r="Z994" s="16" t="str" cm="1">
        <f t="array" ref="Z994">_xlfn.IFS(M994=5, "Highly Satisfied", M994&gt;=4, "Very Satisfied", M994&gt;=3, "Satisfied", M994&gt;=2, "Neutral", M994&lt;2, "Dissatisfied")</f>
        <v>Neutral</v>
      </c>
      <c r="AA994" s="16" t="str">
        <f t="shared" si="159"/>
        <v>High Value</v>
      </c>
      <c r="AB994" s="16" t="str" cm="1">
        <f t="array" ref="AB994">_xlfn.IFS(OR(C994="Zara", C994="Mango"), "Luxury Brand", OR(C994="Gap", C994="Forever21"), "Budget Brand", TRUE, "Mid-Market")</f>
        <v>Budget Brand</v>
      </c>
    </row>
    <row r="995" spans="1:28" x14ac:dyDescent="0.35">
      <c r="A995" t="s">
        <v>1046</v>
      </c>
      <c r="B995" t="s">
        <v>36</v>
      </c>
      <c r="C995" t="s">
        <v>51</v>
      </c>
      <c r="D995" t="s">
        <v>32</v>
      </c>
      <c r="E995" t="s">
        <v>2229</v>
      </c>
      <c r="F995" t="s">
        <v>54</v>
      </c>
      <c r="G995" s="4">
        <v>59.1</v>
      </c>
      <c r="H995">
        <v>0</v>
      </c>
      <c r="I995" s="3">
        <v>59.1</v>
      </c>
      <c r="J995" s="1">
        <v>45875</v>
      </c>
      <c r="K995">
        <v>47</v>
      </c>
      <c r="L995">
        <v>4.5999999999999996</v>
      </c>
      <c r="M995">
        <f t="shared" si="150"/>
        <v>4.5999999999999996</v>
      </c>
      <c r="N995" t="b">
        <v>0</v>
      </c>
      <c r="O995" t="s">
        <v>2229</v>
      </c>
      <c r="P995" t="str">
        <f t="shared" si="151"/>
        <v>No Return</v>
      </c>
      <c r="Q995" s="4">
        <f t="shared" si="152"/>
        <v>2777.7000000000003</v>
      </c>
      <c r="R995">
        <f t="shared" si="153"/>
        <v>2025</v>
      </c>
      <c r="S995" s="4" t="str">
        <f t="shared" si="154"/>
        <v>August</v>
      </c>
      <c r="T995" s="17">
        <f t="shared" si="155"/>
        <v>0</v>
      </c>
      <c r="U995" s="17">
        <f t="shared" si="156"/>
        <v>59.1</v>
      </c>
      <c r="V995" s="16">
        <f t="shared" si="157"/>
        <v>0</v>
      </c>
      <c r="W995" s="16" t="str">
        <f t="shared" si="158"/>
        <v>No Size</v>
      </c>
      <c r="X995" s="16" t="str" cm="1">
        <f t="array" ref="X995">_xlfn.IFS(K995 &lt; 10, "Need to Restock", K995 &lt; 20, "Low Stock", K995 &lt; 30, "Stock OK", K995 &gt;= 30, "High Stock")</f>
        <v>High Stock</v>
      </c>
      <c r="Y995" s="16" t="str" cm="1">
        <f t="array" ref="Y995">_xlfn.IFS(K995 &lt;= 15, "Fast Moving", K995 &lt;= 35, "Moderate Moving", K995 &gt; 35, "Slow Moving")</f>
        <v>Slow Moving</v>
      </c>
      <c r="Z995" s="16" t="str" cm="1">
        <f t="array" ref="Z995">_xlfn.IFS(M995=5, "Highly Satisfied", M995&gt;=4, "Very Satisfied", M995&gt;=3, "Satisfied", M995&gt;=2, "Neutral", M995&lt;2, "Dissatisfied")</f>
        <v>Very Satisfied</v>
      </c>
      <c r="AA995" s="16" t="str">
        <f t="shared" si="159"/>
        <v>Cheap Value</v>
      </c>
      <c r="AB995" s="16" t="str" cm="1">
        <f t="array" ref="AB995">_xlfn.IFS(OR(C995="Zara", C995="Mango"), "Luxury Brand", OR(C995="Gap", C995="Forever21"), "Budget Brand", TRUE, "Mid-Market")</f>
        <v>Mid-Market</v>
      </c>
    </row>
    <row r="996" spans="1:28" x14ac:dyDescent="0.35">
      <c r="A996" t="s">
        <v>1047</v>
      </c>
      <c r="B996" t="s">
        <v>28</v>
      </c>
      <c r="C996" t="s">
        <v>59</v>
      </c>
      <c r="D996" t="s">
        <v>15</v>
      </c>
      <c r="E996" t="s">
        <v>56</v>
      </c>
      <c r="F996" t="s">
        <v>64</v>
      </c>
      <c r="G996" s="4">
        <v>99.33</v>
      </c>
      <c r="H996">
        <v>0</v>
      </c>
      <c r="I996" s="3">
        <v>99.33</v>
      </c>
      <c r="J996" s="1">
        <v>45798</v>
      </c>
      <c r="K996">
        <v>16</v>
      </c>
      <c r="L996">
        <v>3.9</v>
      </c>
      <c r="M996">
        <f t="shared" si="150"/>
        <v>3.9</v>
      </c>
      <c r="N996" t="b">
        <v>0</v>
      </c>
      <c r="O996" t="s">
        <v>2229</v>
      </c>
      <c r="P996" t="str">
        <f t="shared" si="151"/>
        <v>No Return</v>
      </c>
      <c r="Q996" s="4">
        <f t="shared" si="152"/>
        <v>1589.28</v>
      </c>
      <c r="R996">
        <f t="shared" si="153"/>
        <v>2025</v>
      </c>
      <c r="S996" s="4" t="str">
        <f t="shared" si="154"/>
        <v>May</v>
      </c>
      <c r="T996" s="17">
        <f t="shared" si="155"/>
        <v>0</v>
      </c>
      <c r="U996" s="17">
        <f t="shared" si="156"/>
        <v>99.33</v>
      </c>
      <c r="V996" s="16">
        <f t="shared" si="157"/>
        <v>0</v>
      </c>
      <c r="W996" s="16" t="str">
        <f t="shared" si="158"/>
        <v>M</v>
      </c>
      <c r="X996" s="16" t="str" cm="1">
        <f t="array" ref="X996">_xlfn.IFS(K996 &lt; 10, "Need to Restock", K996 &lt; 20, "Low Stock", K996 &lt; 30, "Stock OK", K996 &gt;= 30, "High Stock")</f>
        <v>Low Stock</v>
      </c>
      <c r="Y996" s="16" t="str" cm="1">
        <f t="array" ref="Y996">_xlfn.IFS(K996 &lt;= 15, "Fast Moving", K996 &lt;= 35, "Moderate Moving", K996 &gt; 35, "Slow Moving")</f>
        <v>Moderate Moving</v>
      </c>
      <c r="Z996" s="16" t="str" cm="1">
        <f t="array" ref="Z996">_xlfn.IFS(M996=5, "Highly Satisfied", M996&gt;=4, "Very Satisfied", M996&gt;=3, "Satisfied", M996&gt;=2, "Neutral", M996&lt;2, "Dissatisfied")</f>
        <v>Satisfied</v>
      </c>
      <c r="AA996" s="16" t="str">
        <f t="shared" si="159"/>
        <v>High Value</v>
      </c>
      <c r="AB996" s="16" t="str" cm="1">
        <f t="array" ref="AB996">_xlfn.IFS(OR(C996="Zara", C996="Mango"), "Luxury Brand", OR(C996="Gap", C996="Forever21"), "Budget Brand", TRUE, "Mid-Market")</f>
        <v>Budget Brand</v>
      </c>
    </row>
    <row r="997" spans="1:28" x14ac:dyDescent="0.35">
      <c r="A997" t="s">
        <v>1048</v>
      </c>
      <c r="B997" t="s">
        <v>40</v>
      </c>
      <c r="C997" t="s">
        <v>51</v>
      </c>
      <c r="D997" t="s">
        <v>21</v>
      </c>
      <c r="E997" t="s">
        <v>16</v>
      </c>
      <c r="F997" t="s">
        <v>62</v>
      </c>
      <c r="G997" s="4">
        <v>92.75</v>
      </c>
      <c r="H997">
        <v>0</v>
      </c>
      <c r="I997" s="3">
        <v>92.75</v>
      </c>
      <c r="J997" s="1">
        <v>45875</v>
      </c>
      <c r="K997">
        <v>29</v>
      </c>
      <c r="L997" t="s">
        <v>2229</v>
      </c>
      <c r="M997">
        <f t="shared" si="150"/>
        <v>3</v>
      </c>
      <c r="N997" t="b">
        <v>1</v>
      </c>
      <c r="O997" t="s">
        <v>113</v>
      </c>
      <c r="P997" t="str">
        <f t="shared" si="151"/>
        <v>Changed Mind</v>
      </c>
      <c r="Q997" s="4">
        <f t="shared" si="152"/>
        <v>2689.75</v>
      </c>
      <c r="R997">
        <f t="shared" si="153"/>
        <v>2025</v>
      </c>
      <c r="S997" s="4" t="str">
        <f t="shared" si="154"/>
        <v>August</v>
      </c>
      <c r="T997" s="17">
        <f t="shared" si="155"/>
        <v>0</v>
      </c>
      <c r="U997" s="17">
        <f t="shared" si="156"/>
        <v>92.75</v>
      </c>
      <c r="V997" s="16">
        <f t="shared" si="157"/>
        <v>1</v>
      </c>
      <c r="W997" s="16" t="str">
        <f t="shared" si="158"/>
        <v>XL</v>
      </c>
      <c r="X997" s="16" t="str" cm="1">
        <f t="array" ref="X997">_xlfn.IFS(K997 &lt; 10, "Need to Restock", K997 &lt; 20, "Low Stock", K997 &lt; 30, "Stock OK", K997 &gt;= 30, "High Stock")</f>
        <v>Stock OK</v>
      </c>
      <c r="Y997" s="16" t="str" cm="1">
        <f t="array" ref="Y997">_xlfn.IFS(K997 &lt;= 15, "Fast Moving", K997 &lt;= 35, "Moderate Moving", K997 &gt; 35, "Slow Moving")</f>
        <v>Moderate Moving</v>
      </c>
      <c r="Z997" s="16" t="str" cm="1">
        <f t="array" ref="Z997">_xlfn.IFS(M997=5, "Highly Satisfied", M997&gt;=4, "Very Satisfied", M997&gt;=3, "Satisfied", M997&gt;=2, "Neutral", M997&lt;2, "Dissatisfied")</f>
        <v>Satisfied</v>
      </c>
      <c r="AA997" s="16" t="str">
        <f t="shared" si="159"/>
        <v>High Value</v>
      </c>
      <c r="AB997" s="16" t="str" cm="1">
        <f t="array" ref="AB997">_xlfn.IFS(OR(C997="Zara", C997="Mango"), "Luxury Brand", OR(C997="Gap", C997="Forever21"), "Budget Brand", TRUE, "Mid-Market")</f>
        <v>Mid-Market</v>
      </c>
    </row>
    <row r="998" spans="1:28" x14ac:dyDescent="0.35">
      <c r="A998" t="s">
        <v>1049</v>
      </c>
      <c r="B998" t="s">
        <v>19</v>
      </c>
      <c r="C998" t="s">
        <v>14</v>
      </c>
      <c r="D998" t="s">
        <v>60</v>
      </c>
      <c r="E998" t="s">
        <v>37</v>
      </c>
      <c r="F998" t="s">
        <v>54</v>
      </c>
      <c r="G998" s="4">
        <v>116.82</v>
      </c>
      <c r="H998">
        <v>0</v>
      </c>
      <c r="I998" s="3">
        <v>116.82</v>
      </c>
      <c r="J998" s="1">
        <v>45875</v>
      </c>
      <c r="K998">
        <v>34</v>
      </c>
      <c r="L998" t="s">
        <v>2229</v>
      </c>
      <c r="M998">
        <f t="shared" si="150"/>
        <v>3</v>
      </c>
      <c r="N998" t="b">
        <v>0</v>
      </c>
      <c r="O998" t="s">
        <v>2229</v>
      </c>
      <c r="P998" t="str">
        <f t="shared" si="151"/>
        <v>No Return</v>
      </c>
      <c r="Q998" s="4">
        <f t="shared" si="152"/>
        <v>3971.8799999999997</v>
      </c>
      <c r="R998">
        <f t="shared" si="153"/>
        <v>2025</v>
      </c>
      <c r="S998" s="4" t="str">
        <f t="shared" si="154"/>
        <v>August</v>
      </c>
      <c r="T998" s="17">
        <f t="shared" si="155"/>
        <v>0</v>
      </c>
      <c r="U998" s="17">
        <f t="shared" si="156"/>
        <v>116.82</v>
      </c>
      <c r="V998" s="16">
        <f t="shared" si="157"/>
        <v>0</v>
      </c>
      <c r="W998" s="16" t="str">
        <f t="shared" si="158"/>
        <v>S</v>
      </c>
      <c r="X998" s="16" t="str" cm="1">
        <f t="array" ref="X998">_xlfn.IFS(K998 &lt; 10, "Need to Restock", K998 &lt; 20, "Low Stock", K998 &lt; 30, "Stock OK", K998 &gt;= 30, "High Stock")</f>
        <v>High Stock</v>
      </c>
      <c r="Y998" s="16" t="str" cm="1">
        <f t="array" ref="Y998">_xlfn.IFS(K998 &lt;= 15, "Fast Moving", K998 &lt;= 35, "Moderate Moving", K998 &gt; 35, "Slow Moving")</f>
        <v>Moderate Moving</v>
      </c>
      <c r="Z998" s="16" t="str" cm="1">
        <f t="array" ref="Z998">_xlfn.IFS(M998=5, "Highly Satisfied", M998&gt;=4, "Very Satisfied", M998&gt;=3, "Satisfied", M998&gt;=2, "Neutral", M998&lt;2, "Dissatisfied")</f>
        <v>Satisfied</v>
      </c>
      <c r="AA998" s="16" t="str">
        <f t="shared" si="159"/>
        <v>High Value</v>
      </c>
      <c r="AB998" s="16" t="str" cm="1">
        <f t="array" ref="AB998">_xlfn.IFS(OR(C998="Zara", C998="Mango"), "Luxury Brand", OR(C998="Gap", C998="Forever21"), "Budget Brand", TRUE, "Mid-Market")</f>
        <v>Luxury Brand</v>
      </c>
    </row>
    <row r="999" spans="1:28" x14ac:dyDescent="0.35">
      <c r="A999" t="s">
        <v>1050</v>
      </c>
      <c r="B999" t="s">
        <v>13</v>
      </c>
      <c r="C999" t="s">
        <v>51</v>
      </c>
      <c r="D999" t="s">
        <v>60</v>
      </c>
      <c r="E999" t="s">
        <v>16</v>
      </c>
      <c r="F999" t="s">
        <v>44</v>
      </c>
      <c r="G999" s="4">
        <v>129.78</v>
      </c>
      <c r="H999">
        <v>9.5</v>
      </c>
      <c r="I999" s="3">
        <v>117.45</v>
      </c>
      <c r="J999" s="1">
        <v>45875</v>
      </c>
      <c r="K999">
        <v>17</v>
      </c>
      <c r="L999">
        <v>4</v>
      </c>
      <c r="M999">
        <f t="shared" si="150"/>
        <v>4</v>
      </c>
      <c r="N999" t="b">
        <v>0</v>
      </c>
      <c r="O999" t="s">
        <v>2229</v>
      </c>
      <c r="P999" t="str">
        <f t="shared" si="151"/>
        <v>No Return</v>
      </c>
      <c r="Q999" s="4">
        <f t="shared" si="152"/>
        <v>1996.6653000000001</v>
      </c>
      <c r="R999">
        <f t="shared" si="153"/>
        <v>2025</v>
      </c>
      <c r="S999" s="4" t="str">
        <f t="shared" si="154"/>
        <v>August</v>
      </c>
      <c r="T999" s="17">
        <f t="shared" si="155"/>
        <v>12.3291</v>
      </c>
      <c r="U999" s="17">
        <f t="shared" si="156"/>
        <v>117.4509</v>
      </c>
      <c r="V999" s="16">
        <f t="shared" si="157"/>
        <v>0</v>
      </c>
      <c r="W999" s="16" t="str">
        <f t="shared" si="158"/>
        <v>XL</v>
      </c>
      <c r="X999" s="16" t="str" cm="1">
        <f t="array" ref="X999">_xlfn.IFS(K999 &lt; 10, "Need to Restock", K999 &lt; 20, "Low Stock", K999 &lt; 30, "Stock OK", K999 &gt;= 30, "High Stock")</f>
        <v>Low Stock</v>
      </c>
      <c r="Y999" s="16" t="str" cm="1">
        <f t="array" ref="Y999">_xlfn.IFS(K999 &lt;= 15, "Fast Moving", K999 &lt;= 35, "Moderate Moving", K999 &gt; 35, "Slow Moving")</f>
        <v>Moderate Moving</v>
      </c>
      <c r="Z999" s="16" t="str" cm="1">
        <f t="array" ref="Z999">_xlfn.IFS(M999=5, "Highly Satisfied", M999&gt;=4, "Very Satisfied", M999&gt;=3, "Satisfied", M999&gt;=2, "Neutral", M999&lt;2, "Dissatisfied")</f>
        <v>Very Satisfied</v>
      </c>
      <c r="AA999" s="16" t="str">
        <f t="shared" si="159"/>
        <v>High Value</v>
      </c>
      <c r="AB999" s="16" t="str" cm="1">
        <f t="array" ref="AB999">_xlfn.IFS(OR(C999="Zara", C999="Mango"), "Luxury Brand", OR(C999="Gap", C999="Forever21"), "Budget Brand", TRUE, "Mid-Market")</f>
        <v>Mid-Market</v>
      </c>
    </row>
    <row r="1000" spans="1:28" x14ac:dyDescent="0.35">
      <c r="A1000" t="s">
        <v>1051</v>
      </c>
      <c r="B1000" t="s">
        <v>40</v>
      </c>
      <c r="C1000" t="s">
        <v>30</v>
      </c>
      <c r="D1000" t="s">
        <v>15</v>
      </c>
      <c r="E1000" t="s">
        <v>53</v>
      </c>
      <c r="F1000" t="s">
        <v>68</v>
      </c>
      <c r="G1000" s="4">
        <v>135.69</v>
      </c>
      <c r="H1000">
        <v>3</v>
      </c>
      <c r="I1000" s="3">
        <v>131.62</v>
      </c>
      <c r="J1000" s="1">
        <v>45533</v>
      </c>
      <c r="K1000">
        <v>16</v>
      </c>
      <c r="L1000" t="s">
        <v>2229</v>
      </c>
      <c r="M1000">
        <f t="shared" si="150"/>
        <v>3</v>
      </c>
      <c r="N1000" t="b">
        <v>0</v>
      </c>
      <c r="O1000" t="s">
        <v>2229</v>
      </c>
      <c r="P1000" t="str">
        <f t="shared" si="151"/>
        <v>No Return</v>
      </c>
      <c r="Q1000" s="4">
        <f t="shared" si="152"/>
        <v>2105.9087999999997</v>
      </c>
      <c r="R1000">
        <f t="shared" si="153"/>
        <v>2024</v>
      </c>
      <c r="S1000" s="4" t="str">
        <f t="shared" si="154"/>
        <v>August</v>
      </c>
      <c r="T1000" s="17">
        <f t="shared" si="155"/>
        <v>4.0706999999999995</v>
      </c>
      <c r="U1000" s="17">
        <f t="shared" si="156"/>
        <v>131.61929999999998</v>
      </c>
      <c r="V1000" s="16">
        <f t="shared" si="157"/>
        <v>0</v>
      </c>
      <c r="W1000" s="16" t="str">
        <f t="shared" si="158"/>
        <v>XS</v>
      </c>
      <c r="X1000" s="16" t="str" cm="1">
        <f t="array" ref="X1000">_xlfn.IFS(K1000 &lt; 10, "Need to Restock", K1000 &lt; 20, "Low Stock", K1000 &lt; 30, "Stock OK", K1000 &gt;= 30, "High Stock")</f>
        <v>Low Stock</v>
      </c>
      <c r="Y1000" s="16" t="str" cm="1">
        <f t="array" ref="Y1000">_xlfn.IFS(K1000 &lt;= 15, "Fast Moving", K1000 &lt;= 35, "Moderate Moving", K1000 &gt; 35, "Slow Moving")</f>
        <v>Moderate Moving</v>
      </c>
      <c r="Z1000" s="16" t="str" cm="1">
        <f t="array" ref="Z1000">_xlfn.IFS(M1000=5, "Highly Satisfied", M1000&gt;=4, "Very Satisfied", M1000&gt;=3, "Satisfied", M1000&gt;=2, "Neutral", M1000&lt;2, "Dissatisfied")</f>
        <v>Satisfied</v>
      </c>
      <c r="AA1000" s="16" t="str">
        <f t="shared" si="159"/>
        <v>High Value</v>
      </c>
      <c r="AB1000" s="16" t="str" cm="1">
        <f t="array" ref="AB1000">_xlfn.IFS(OR(C1000="Zara", C1000="Mango"), "Luxury Brand", OR(C1000="Gap", C1000="Forever21"), "Budget Brand", TRUE, "Mid-Market")</f>
        <v>Mid-Market</v>
      </c>
    </row>
    <row r="1001" spans="1:28" x14ac:dyDescent="0.35">
      <c r="A1001" t="s">
        <v>1052</v>
      </c>
      <c r="B1001" t="s">
        <v>40</v>
      </c>
      <c r="C1001" t="s">
        <v>59</v>
      </c>
      <c r="D1001" t="s">
        <v>32</v>
      </c>
      <c r="E1001" t="s">
        <v>2229</v>
      </c>
      <c r="F1001" t="s">
        <v>17</v>
      </c>
      <c r="G1001" s="4">
        <v>48.14</v>
      </c>
      <c r="H1001">
        <v>28.3</v>
      </c>
      <c r="I1001" s="3">
        <v>34.520000000000003</v>
      </c>
      <c r="J1001" s="1">
        <v>45875</v>
      </c>
      <c r="K1001">
        <v>41</v>
      </c>
      <c r="L1001" t="s">
        <v>2229</v>
      </c>
      <c r="M1001">
        <f t="shared" si="150"/>
        <v>3</v>
      </c>
      <c r="N1001" t="b">
        <v>0</v>
      </c>
      <c r="O1001" t="s">
        <v>2229</v>
      </c>
      <c r="P1001" t="str">
        <f t="shared" si="151"/>
        <v>No Return</v>
      </c>
      <c r="Q1001" s="4">
        <f t="shared" si="152"/>
        <v>1415.1715799999999</v>
      </c>
      <c r="R1001">
        <f t="shared" si="153"/>
        <v>2025</v>
      </c>
      <c r="S1001" s="4" t="str">
        <f t="shared" si="154"/>
        <v>August</v>
      </c>
      <c r="T1001" s="17">
        <f t="shared" si="155"/>
        <v>13.623620000000001</v>
      </c>
      <c r="U1001" s="17">
        <f t="shared" si="156"/>
        <v>34.516379999999998</v>
      </c>
      <c r="V1001" s="16">
        <f t="shared" si="157"/>
        <v>0</v>
      </c>
      <c r="W1001" s="16" t="str">
        <f t="shared" si="158"/>
        <v>No Size</v>
      </c>
      <c r="X1001" s="16" t="str" cm="1">
        <f t="array" ref="X1001">_xlfn.IFS(K1001 &lt; 10, "Need to Restock", K1001 &lt; 20, "Low Stock", K1001 &lt; 30, "Stock OK", K1001 &gt;= 30, "High Stock")</f>
        <v>High Stock</v>
      </c>
      <c r="Y1001" s="16" t="str" cm="1">
        <f t="array" ref="Y1001">_xlfn.IFS(K1001 &lt;= 15, "Fast Moving", K1001 &lt;= 35, "Moderate Moving", K1001 &gt; 35, "Slow Moving")</f>
        <v>Slow Moving</v>
      </c>
      <c r="Z1001" s="16" t="str" cm="1">
        <f t="array" ref="Z1001">_xlfn.IFS(M1001=5, "Highly Satisfied", M1001&gt;=4, "Very Satisfied", M1001&gt;=3, "Satisfied", M1001&gt;=2, "Neutral", M1001&lt;2, "Dissatisfied")</f>
        <v>Satisfied</v>
      </c>
      <c r="AA1001" s="16" t="str">
        <f t="shared" si="159"/>
        <v>Cheap Value</v>
      </c>
      <c r="AB1001" s="16" t="str" cm="1">
        <f t="array" ref="AB1001">_xlfn.IFS(OR(C1001="Zara", C1001="Mango"), "Luxury Brand", OR(C1001="Gap", C1001="Forever21"), "Budget Brand", TRUE, "Mid-Market")</f>
        <v>Budget Brand</v>
      </c>
    </row>
    <row r="1002" spans="1:28" x14ac:dyDescent="0.35">
      <c r="A1002" t="s">
        <v>1053</v>
      </c>
      <c r="B1002" t="s">
        <v>40</v>
      </c>
      <c r="C1002" t="s">
        <v>41</v>
      </c>
      <c r="D1002" t="s">
        <v>32</v>
      </c>
      <c r="E1002" t="s">
        <v>53</v>
      </c>
      <c r="F1002" t="s">
        <v>42</v>
      </c>
      <c r="G1002" s="4">
        <v>142.96</v>
      </c>
      <c r="H1002">
        <v>47.7</v>
      </c>
      <c r="I1002" s="3">
        <v>74.77</v>
      </c>
      <c r="J1002" s="1">
        <v>45875</v>
      </c>
      <c r="K1002">
        <v>7</v>
      </c>
      <c r="L1002" t="s">
        <v>2229</v>
      </c>
      <c r="M1002">
        <f t="shared" si="150"/>
        <v>3</v>
      </c>
      <c r="N1002" t="b">
        <v>0</v>
      </c>
      <c r="O1002" t="s">
        <v>2229</v>
      </c>
      <c r="P1002" t="str">
        <f t="shared" si="151"/>
        <v>No Return</v>
      </c>
      <c r="Q1002" s="4">
        <f t="shared" si="152"/>
        <v>523.37655999999993</v>
      </c>
      <c r="R1002">
        <f t="shared" si="153"/>
        <v>2025</v>
      </c>
      <c r="S1002" s="4" t="str">
        <f t="shared" si="154"/>
        <v>August</v>
      </c>
      <c r="T1002" s="17">
        <f t="shared" si="155"/>
        <v>68.19192000000001</v>
      </c>
      <c r="U1002" s="17">
        <f t="shared" si="156"/>
        <v>74.768079999999998</v>
      </c>
      <c r="V1002" s="16">
        <f t="shared" si="157"/>
        <v>0</v>
      </c>
      <c r="W1002" s="16" t="str">
        <f t="shared" si="158"/>
        <v>XS</v>
      </c>
      <c r="X1002" s="16" t="str" cm="1">
        <f t="array" ref="X1002">_xlfn.IFS(K1002 &lt; 10, "Need to Restock", K1002 &lt; 20, "Low Stock", K1002 &lt; 30, "Stock OK", K1002 &gt;= 30, "High Stock")</f>
        <v>Need to Restock</v>
      </c>
      <c r="Y1002" s="16" t="str" cm="1">
        <f t="array" ref="Y1002">_xlfn.IFS(K1002 &lt;= 15, "Fast Moving", K1002 &lt;= 35, "Moderate Moving", K1002 &gt; 35, "Slow Moving")</f>
        <v>Fast Moving</v>
      </c>
      <c r="Z1002" s="16" t="str" cm="1">
        <f t="array" ref="Z1002">_xlfn.IFS(M1002=5, "Highly Satisfied", M1002&gt;=4, "Very Satisfied", M1002&gt;=3, "Satisfied", M1002&gt;=2, "Neutral", M1002&lt;2, "Dissatisfied")</f>
        <v>Satisfied</v>
      </c>
      <c r="AA1002" s="16" t="str">
        <f t="shared" si="159"/>
        <v>Cheap Value</v>
      </c>
      <c r="AB1002" s="16" t="str" cm="1">
        <f t="array" ref="AB1002">_xlfn.IFS(OR(C1002="Zara", C1002="Mango"), "Luxury Brand", OR(C1002="Gap", C1002="Forever21"), "Budget Brand", TRUE, "Mid-Market")</f>
        <v>Luxury Brand</v>
      </c>
    </row>
    <row r="1003" spans="1:28" x14ac:dyDescent="0.35">
      <c r="A1003" t="s">
        <v>1054</v>
      </c>
      <c r="B1003" t="s">
        <v>19</v>
      </c>
      <c r="C1003" t="s">
        <v>73</v>
      </c>
      <c r="D1003" t="s">
        <v>15</v>
      </c>
      <c r="E1003" t="s">
        <v>22</v>
      </c>
      <c r="F1003" t="s">
        <v>54</v>
      </c>
      <c r="G1003" s="4">
        <v>51.72</v>
      </c>
      <c r="H1003">
        <v>0</v>
      </c>
      <c r="I1003" s="3">
        <v>51.72</v>
      </c>
      <c r="J1003" s="1">
        <v>45702</v>
      </c>
      <c r="K1003">
        <v>50</v>
      </c>
      <c r="L1003" t="s">
        <v>2229</v>
      </c>
      <c r="M1003">
        <f t="shared" si="150"/>
        <v>3</v>
      </c>
      <c r="N1003" t="b">
        <v>0</v>
      </c>
      <c r="O1003" t="s">
        <v>2229</v>
      </c>
      <c r="P1003" t="str">
        <f t="shared" si="151"/>
        <v>No Return</v>
      </c>
      <c r="Q1003" s="4">
        <f t="shared" si="152"/>
        <v>2586</v>
      </c>
      <c r="R1003">
        <f t="shared" si="153"/>
        <v>2025</v>
      </c>
      <c r="S1003" s="4" t="str">
        <f t="shared" si="154"/>
        <v>February</v>
      </c>
      <c r="T1003" s="17">
        <f t="shared" si="155"/>
        <v>0</v>
      </c>
      <c r="U1003" s="17">
        <f t="shared" si="156"/>
        <v>51.72</v>
      </c>
      <c r="V1003" s="16">
        <f t="shared" si="157"/>
        <v>0</v>
      </c>
      <c r="W1003" s="16" t="str">
        <f t="shared" si="158"/>
        <v>L</v>
      </c>
      <c r="X1003" s="16" t="str" cm="1">
        <f t="array" ref="X1003">_xlfn.IFS(K1003 &lt; 10, "Need to Restock", K1003 &lt; 20, "Low Stock", K1003 &lt; 30, "Stock OK", K1003 &gt;= 30, "High Stock")</f>
        <v>High Stock</v>
      </c>
      <c r="Y1003" s="16" t="str" cm="1">
        <f t="array" ref="Y1003">_xlfn.IFS(K1003 &lt;= 15, "Fast Moving", K1003 &lt;= 35, "Moderate Moving", K1003 &gt; 35, "Slow Moving")</f>
        <v>Slow Moving</v>
      </c>
      <c r="Z1003" s="16" t="str" cm="1">
        <f t="array" ref="Z1003">_xlfn.IFS(M1003=5, "Highly Satisfied", M1003&gt;=4, "Very Satisfied", M1003&gt;=3, "Satisfied", M1003&gt;=2, "Neutral", M1003&lt;2, "Dissatisfied")</f>
        <v>Satisfied</v>
      </c>
      <c r="AA1003" s="16" t="str">
        <f t="shared" si="159"/>
        <v>Cheap Value</v>
      </c>
      <c r="AB1003" s="16" t="str" cm="1">
        <f t="array" ref="AB1003">_xlfn.IFS(OR(C1003="Zara", C1003="Mango"), "Luxury Brand", OR(C1003="Gap", C1003="Forever21"), "Budget Brand", TRUE, "Mid-Market")</f>
        <v>Budget Brand</v>
      </c>
    </row>
    <row r="1004" spans="1:28" x14ac:dyDescent="0.35">
      <c r="A1004" t="s">
        <v>1055</v>
      </c>
      <c r="B1004" t="s">
        <v>25</v>
      </c>
      <c r="C1004" t="s">
        <v>14</v>
      </c>
      <c r="D1004" t="s">
        <v>32</v>
      </c>
      <c r="E1004" t="s">
        <v>2229</v>
      </c>
      <c r="F1004" t="s">
        <v>68</v>
      </c>
      <c r="G1004" s="4">
        <v>18.3</v>
      </c>
      <c r="H1004">
        <v>38.299999999999997</v>
      </c>
      <c r="I1004" s="3">
        <v>11.29</v>
      </c>
      <c r="J1004" s="1">
        <v>45875</v>
      </c>
      <c r="K1004">
        <v>14</v>
      </c>
      <c r="L1004">
        <v>1.1000000000000001</v>
      </c>
      <c r="M1004">
        <f t="shared" si="150"/>
        <v>1.1000000000000001</v>
      </c>
      <c r="N1004" t="b">
        <v>0</v>
      </c>
      <c r="O1004" t="s">
        <v>2229</v>
      </c>
      <c r="P1004" t="str">
        <f t="shared" si="151"/>
        <v>No Return</v>
      </c>
      <c r="Q1004" s="4">
        <f t="shared" si="152"/>
        <v>158.0754</v>
      </c>
      <c r="R1004">
        <f t="shared" si="153"/>
        <v>2025</v>
      </c>
      <c r="S1004" s="4" t="str">
        <f t="shared" si="154"/>
        <v>August</v>
      </c>
      <c r="T1004" s="17">
        <f t="shared" si="155"/>
        <v>7.0088999999999997</v>
      </c>
      <c r="U1004" s="17">
        <f t="shared" si="156"/>
        <v>11.2911</v>
      </c>
      <c r="V1004" s="16">
        <f t="shared" si="157"/>
        <v>0</v>
      </c>
      <c r="W1004" s="16" t="str">
        <f t="shared" si="158"/>
        <v>No Size</v>
      </c>
      <c r="X1004" s="16" t="str" cm="1">
        <f t="array" ref="X1004">_xlfn.IFS(K1004 &lt; 10, "Need to Restock", K1004 &lt; 20, "Low Stock", K1004 &lt; 30, "Stock OK", K1004 &gt;= 30, "High Stock")</f>
        <v>Low Stock</v>
      </c>
      <c r="Y1004" s="16" t="str" cm="1">
        <f t="array" ref="Y1004">_xlfn.IFS(K1004 &lt;= 15, "Fast Moving", K1004 &lt;= 35, "Moderate Moving", K1004 &gt; 35, "Slow Moving")</f>
        <v>Fast Moving</v>
      </c>
      <c r="Z1004" s="16" t="str" cm="1">
        <f t="array" ref="Z1004">_xlfn.IFS(M1004=5, "Highly Satisfied", M1004&gt;=4, "Very Satisfied", M1004&gt;=3, "Satisfied", M1004&gt;=2, "Neutral", M1004&lt;2, "Dissatisfied")</f>
        <v>Dissatisfied</v>
      </c>
      <c r="AA1004" s="16" t="str">
        <f t="shared" si="159"/>
        <v>Cheap Value</v>
      </c>
      <c r="AB1004" s="16" t="str" cm="1">
        <f t="array" ref="AB1004">_xlfn.IFS(OR(C1004="Zara", C1004="Mango"), "Luxury Brand", OR(C1004="Gap", C1004="Forever21"), "Budget Brand", TRUE, "Mid-Market")</f>
        <v>Luxury Brand</v>
      </c>
    </row>
    <row r="1005" spans="1:28" x14ac:dyDescent="0.35">
      <c r="A1005" t="s">
        <v>1056</v>
      </c>
      <c r="B1005" t="s">
        <v>13</v>
      </c>
      <c r="C1005" t="s">
        <v>41</v>
      </c>
      <c r="D1005" t="s">
        <v>15</v>
      </c>
      <c r="E1005" t="s">
        <v>22</v>
      </c>
      <c r="F1005" t="s">
        <v>62</v>
      </c>
      <c r="G1005" s="4">
        <v>214.99</v>
      </c>
      <c r="H1005">
        <v>29</v>
      </c>
      <c r="I1005" s="3">
        <v>152.63999999999999</v>
      </c>
      <c r="J1005" s="1">
        <v>45541</v>
      </c>
      <c r="K1005">
        <v>32</v>
      </c>
      <c r="L1005">
        <v>2.8</v>
      </c>
      <c r="M1005">
        <f t="shared" si="150"/>
        <v>2.8</v>
      </c>
      <c r="N1005" t="b">
        <v>1</v>
      </c>
      <c r="O1005" t="s">
        <v>123</v>
      </c>
      <c r="P1005" t="str">
        <f t="shared" si="151"/>
        <v>Wrong Item</v>
      </c>
      <c r="Q1005" s="4">
        <f t="shared" si="152"/>
        <v>4884.5727999999999</v>
      </c>
      <c r="R1005">
        <f t="shared" si="153"/>
        <v>2024</v>
      </c>
      <c r="S1005" s="4" t="str">
        <f t="shared" si="154"/>
        <v>September</v>
      </c>
      <c r="T1005" s="17">
        <f t="shared" si="155"/>
        <v>62.347099999999998</v>
      </c>
      <c r="U1005" s="17">
        <f t="shared" si="156"/>
        <v>152.6429</v>
      </c>
      <c r="V1005" s="16">
        <f t="shared" si="157"/>
        <v>1</v>
      </c>
      <c r="W1005" s="16" t="str">
        <f t="shared" si="158"/>
        <v>L</v>
      </c>
      <c r="X1005" s="16" t="str" cm="1">
        <f t="array" ref="X1005">_xlfn.IFS(K1005 &lt; 10, "Need to Restock", K1005 &lt; 20, "Low Stock", K1005 &lt; 30, "Stock OK", K1005 &gt;= 30, "High Stock")</f>
        <v>High Stock</v>
      </c>
      <c r="Y1005" s="16" t="str" cm="1">
        <f t="array" ref="Y1005">_xlfn.IFS(K1005 &lt;= 15, "Fast Moving", K1005 &lt;= 35, "Moderate Moving", K1005 &gt; 35, "Slow Moving")</f>
        <v>Moderate Moving</v>
      </c>
      <c r="Z1005" s="16" t="str" cm="1">
        <f t="array" ref="Z1005">_xlfn.IFS(M1005=5, "Highly Satisfied", M1005&gt;=4, "Very Satisfied", M1005&gt;=3, "Satisfied", M1005&gt;=2, "Neutral", M1005&lt;2, "Dissatisfied")</f>
        <v>Neutral</v>
      </c>
      <c r="AA1005" s="16" t="str">
        <f t="shared" si="159"/>
        <v>High Value</v>
      </c>
      <c r="AB1005" s="16" t="str" cm="1">
        <f t="array" ref="AB1005">_xlfn.IFS(OR(C1005="Zara", C1005="Mango"), "Luxury Brand", OR(C1005="Gap", C1005="Forever21"), "Budget Brand", TRUE, "Mid-Market")</f>
        <v>Luxury Brand</v>
      </c>
    </row>
    <row r="1006" spans="1:28" x14ac:dyDescent="0.35">
      <c r="A1006" t="s">
        <v>1057</v>
      </c>
      <c r="B1006" t="s">
        <v>25</v>
      </c>
      <c r="C1006" t="s">
        <v>59</v>
      </c>
      <c r="D1006" t="s">
        <v>15</v>
      </c>
      <c r="E1006" t="s">
        <v>2229</v>
      </c>
      <c r="F1006" t="s">
        <v>17</v>
      </c>
      <c r="G1006" s="4">
        <v>20.77</v>
      </c>
      <c r="H1006">
        <v>0</v>
      </c>
      <c r="I1006" s="3">
        <v>20.77</v>
      </c>
      <c r="J1006" s="1">
        <v>45521</v>
      </c>
      <c r="K1006">
        <v>31</v>
      </c>
      <c r="L1006">
        <v>2</v>
      </c>
      <c r="M1006">
        <f t="shared" si="150"/>
        <v>2</v>
      </c>
      <c r="N1006" t="b">
        <v>0</v>
      </c>
      <c r="O1006" t="s">
        <v>2229</v>
      </c>
      <c r="P1006" t="str">
        <f t="shared" si="151"/>
        <v>No Return</v>
      </c>
      <c r="Q1006" s="4">
        <f t="shared" si="152"/>
        <v>643.87</v>
      </c>
      <c r="R1006">
        <f t="shared" si="153"/>
        <v>2024</v>
      </c>
      <c r="S1006" s="4" t="str">
        <f t="shared" si="154"/>
        <v>August</v>
      </c>
      <c r="T1006" s="17">
        <f t="shared" si="155"/>
        <v>0</v>
      </c>
      <c r="U1006" s="17">
        <f t="shared" si="156"/>
        <v>20.77</v>
      </c>
      <c r="V1006" s="16">
        <f t="shared" si="157"/>
        <v>0</v>
      </c>
      <c r="W1006" s="16" t="str">
        <f t="shared" si="158"/>
        <v>No Size</v>
      </c>
      <c r="X1006" s="16" t="str" cm="1">
        <f t="array" ref="X1006">_xlfn.IFS(K1006 &lt; 10, "Need to Restock", K1006 &lt; 20, "Low Stock", K1006 &lt; 30, "Stock OK", K1006 &gt;= 30, "High Stock")</f>
        <v>High Stock</v>
      </c>
      <c r="Y1006" s="16" t="str" cm="1">
        <f t="array" ref="Y1006">_xlfn.IFS(K1006 &lt;= 15, "Fast Moving", K1006 &lt;= 35, "Moderate Moving", K1006 &gt; 35, "Slow Moving")</f>
        <v>Moderate Moving</v>
      </c>
      <c r="Z1006" s="16" t="str" cm="1">
        <f t="array" ref="Z1006">_xlfn.IFS(M1006=5, "Highly Satisfied", M1006&gt;=4, "Very Satisfied", M1006&gt;=3, "Satisfied", M1006&gt;=2, "Neutral", M1006&lt;2, "Dissatisfied")</f>
        <v>Neutral</v>
      </c>
      <c r="AA1006" s="16" t="str">
        <f t="shared" si="159"/>
        <v>Cheap Value</v>
      </c>
      <c r="AB1006" s="16" t="str" cm="1">
        <f t="array" ref="AB1006">_xlfn.IFS(OR(C1006="Zara", C1006="Mango"), "Luxury Brand", OR(C1006="Gap", C1006="Forever21"), "Budget Brand", TRUE, "Mid-Market")</f>
        <v>Budget Brand</v>
      </c>
    </row>
    <row r="1007" spans="1:28" x14ac:dyDescent="0.35">
      <c r="A1007" t="s">
        <v>1058</v>
      </c>
      <c r="B1007" t="s">
        <v>25</v>
      </c>
      <c r="C1007" t="s">
        <v>59</v>
      </c>
      <c r="D1007" t="s">
        <v>60</v>
      </c>
      <c r="E1007" t="s">
        <v>2229</v>
      </c>
      <c r="F1007" t="s">
        <v>23</v>
      </c>
      <c r="G1007" s="4">
        <v>77.959999999999994</v>
      </c>
      <c r="H1007">
        <v>0</v>
      </c>
      <c r="I1007" s="3">
        <v>77.959999999999994</v>
      </c>
      <c r="J1007" s="1">
        <v>45875</v>
      </c>
      <c r="K1007">
        <v>39</v>
      </c>
      <c r="L1007">
        <v>4.8</v>
      </c>
      <c r="M1007">
        <f t="shared" si="150"/>
        <v>4.8</v>
      </c>
      <c r="N1007" t="b">
        <v>0</v>
      </c>
      <c r="O1007" t="s">
        <v>2229</v>
      </c>
      <c r="P1007" t="str">
        <f t="shared" si="151"/>
        <v>No Return</v>
      </c>
      <c r="Q1007" s="4">
        <f t="shared" si="152"/>
        <v>3040.4399999999996</v>
      </c>
      <c r="R1007">
        <f t="shared" si="153"/>
        <v>2025</v>
      </c>
      <c r="S1007" s="4" t="str">
        <f t="shared" si="154"/>
        <v>August</v>
      </c>
      <c r="T1007" s="17">
        <f t="shared" si="155"/>
        <v>0</v>
      </c>
      <c r="U1007" s="17">
        <f t="shared" si="156"/>
        <v>77.959999999999994</v>
      </c>
      <c r="V1007" s="16">
        <f t="shared" si="157"/>
        <v>0</v>
      </c>
      <c r="W1007" s="16" t="str">
        <f t="shared" si="158"/>
        <v>No Size</v>
      </c>
      <c r="X1007" s="16" t="str" cm="1">
        <f t="array" ref="X1007">_xlfn.IFS(K1007 &lt; 10, "Need to Restock", K1007 &lt; 20, "Low Stock", K1007 &lt; 30, "Stock OK", K1007 &gt;= 30, "High Stock")</f>
        <v>High Stock</v>
      </c>
      <c r="Y1007" s="16" t="str" cm="1">
        <f t="array" ref="Y1007">_xlfn.IFS(K1007 &lt;= 15, "Fast Moving", K1007 &lt;= 35, "Moderate Moving", K1007 &gt; 35, "Slow Moving")</f>
        <v>Slow Moving</v>
      </c>
      <c r="Z1007" s="16" t="str" cm="1">
        <f t="array" ref="Z1007">_xlfn.IFS(M1007=5, "Highly Satisfied", M1007&gt;=4, "Very Satisfied", M1007&gt;=3, "Satisfied", M1007&gt;=2, "Neutral", M1007&lt;2, "Dissatisfied")</f>
        <v>Very Satisfied</v>
      </c>
      <c r="AA1007" s="16" t="str">
        <f t="shared" si="159"/>
        <v>High Value</v>
      </c>
      <c r="AB1007" s="16" t="str" cm="1">
        <f t="array" ref="AB1007">_xlfn.IFS(OR(C1007="Zara", C1007="Mango"), "Luxury Brand", OR(C1007="Gap", C1007="Forever21"), "Budget Brand", TRUE, "Mid-Market")</f>
        <v>Budget Brand</v>
      </c>
    </row>
    <row r="1008" spans="1:28" x14ac:dyDescent="0.35">
      <c r="A1008" t="s">
        <v>1059</v>
      </c>
      <c r="B1008" t="s">
        <v>25</v>
      </c>
      <c r="C1008" t="s">
        <v>14</v>
      </c>
      <c r="D1008" t="s">
        <v>32</v>
      </c>
      <c r="E1008" t="s">
        <v>2229</v>
      </c>
      <c r="F1008" t="s">
        <v>64</v>
      </c>
      <c r="G1008" s="4">
        <v>73.33</v>
      </c>
      <c r="H1008">
        <v>34.6</v>
      </c>
      <c r="I1008" s="3">
        <v>47.96</v>
      </c>
      <c r="J1008" s="1">
        <v>45875</v>
      </c>
      <c r="K1008">
        <v>45</v>
      </c>
      <c r="L1008">
        <v>2.1</v>
      </c>
      <c r="M1008">
        <f t="shared" si="150"/>
        <v>2.1</v>
      </c>
      <c r="N1008" t="b">
        <v>0</v>
      </c>
      <c r="O1008" t="s">
        <v>2229</v>
      </c>
      <c r="P1008" t="str">
        <f t="shared" si="151"/>
        <v>No Return</v>
      </c>
      <c r="Q1008" s="4">
        <f t="shared" si="152"/>
        <v>2158.1018999999997</v>
      </c>
      <c r="R1008">
        <f t="shared" si="153"/>
        <v>2025</v>
      </c>
      <c r="S1008" s="4" t="str">
        <f t="shared" si="154"/>
        <v>August</v>
      </c>
      <c r="T1008" s="17">
        <f t="shared" si="155"/>
        <v>25.37218</v>
      </c>
      <c r="U1008" s="17">
        <f t="shared" si="156"/>
        <v>47.957819999999991</v>
      </c>
      <c r="V1008" s="16">
        <f t="shared" si="157"/>
        <v>0</v>
      </c>
      <c r="W1008" s="16" t="str">
        <f t="shared" si="158"/>
        <v>No Size</v>
      </c>
      <c r="X1008" s="16" t="str" cm="1">
        <f t="array" ref="X1008">_xlfn.IFS(K1008 &lt; 10, "Need to Restock", K1008 &lt; 20, "Low Stock", K1008 &lt; 30, "Stock OK", K1008 &gt;= 30, "High Stock")</f>
        <v>High Stock</v>
      </c>
      <c r="Y1008" s="16" t="str" cm="1">
        <f t="array" ref="Y1008">_xlfn.IFS(K1008 &lt;= 15, "Fast Moving", K1008 &lt;= 35, "Moderate Moving", K1008 &gt; 35, "Slow Moving")</f>
        <v>Slow Moving</v>
      </c>
      <c r="Z1008" s="16" t="str" cm="1">
        <f t="array" ref="Z1008">_xlfn.IFS(M1008=5, "Highly Satisfied", M1008&gt;=4, "Very Satisfied", M1008&gt;=3, "Satisfied", M1008&gt;=2, "Neutral", M1008&lt;2, "Dissatisfied")</f>
        <v>Neutral</v>
      </c>
      <c r="AA1008" s="16" t="str">
        <f t="shared" si="159"/>
        <v>Cheap Value</v>
      </c>
      <c r="AB1008" s="16" t="str" cm="1">
        <f t="array" ref="AB1008">_xlfn.IFS(OR(C1008="Zara", C1008="Mango"), "Luxury Brand", OR(C1008="Gap", C1008="Forever21"), "Budget Brand", TRUE, "Mid-Market")</f>
        <v>Luxury Brand</v>
      </c>
    </row>
    <row r="1009" spans="1:28" x14ac:dyDescent="0.35">
      <c r="A1009" t="s">
        <v>1060</v>
      </c>
      <c r="B1009" t="s">
        <v>25</v>
      </c>
      <c r="C1009" t="s">
        <v>73</v>
      </c>
      <c r="D1009" t="s">
        <v>32</v>
      </c>
      <c r="E1009" t="s">
        <v>2229</v>
      </c>
      <c r="F1009" t="s">
        <v>64</v>
      </c>
      <c r="G1009" s="4">
        <v>75.22</v>
      </c>
      <c r="H1009">
        <v>25.9</v>
      </c>
      <c r="I1009" s="3">
        <v>55.74</v>
      </c>
      <c r="J1009" s="1">
        <v>45875</v>
      </c>
      <c r="K1009">
        <v>31</v>
      </c>
      <c r="L1009">
        <v>1.9</v>
      </c>
      <c r="M1009">
        <f t="shared" si="150"/>
        <v>1.9</v>
      </c>
      <c r="N1009" t="b">
        <v>1</v>
      </c>
      <c r="O1009" t="s">
        <v>34</v>
      </c>
      <c r="P1009" t="str">
        <f t="shared" si="151"/>
        <v>Color Mismatch</v>
      </c>
      <c r="Q1009" s="4">
        <f t="shared" si="152"/>
        <v>1727.87862</v>
      </c>
      <c r="R1009">
        <f t="shared" si="153"/>
        <v>2025</v>
      </c>
      <c r="S1009" s="4" t="str">
        <f t="shared" si="154"/>
        <v>August</v>
      </c>
      <c r="T1009" s="17">
        <f t="shared" si="155"/>
        <v>19.48198</v>
      </c>
      <c r="U1009" s="17">
        <f t="shared" si="156"/>
        <v>55.738019999999999</v>
      </c>
      <c r="V1009" s="16">
        <f t="shared" si="157"/>
        <v>1</v>
      </c>
      <c r="W1009" s="16" t="str">
        <f t="shared" si="158"/>
        <v>No Size</v>
      </c>
      <c r="X1009" s="16" t="str" cm="1">
        <f t="array" ref="X1009">_xlfn.IFS(K1009 &lt; 10, "Need to Restock", K1009 &lt; 20, "Low Stock", K1009 &lt; 30, "Stock OK", K1009 &gt;= 30, "High Stock")</f>
        <v>High Stock</v>
      </c>
      <c r="Y1009" s="16" t="str" cm="1">
        <f t="array" ref="Y1009">_xlfn.IFS(K1009 &lt;= 15, "Fast Moving", K1009 &lt;= 35, "Moderate Moving", K1009 &gt; 35, "Slow Moving")</f>
        <v>Moderate Moving</v>
      </c>
      <c r="Z1009" s="16" t="str" cm="1">
        <f t="array" ref="Z1009">_xlfn.IFS(M1009=5, "Highly Satisfied", M1009&gt;=4, "Very Satisfied", M1009&gt;=3, "Satisfied", M1009&gt;=2, "Neutral", M1009&lt;2, "Dissatisfied")</f>
        <v>Dissatisfied</v>
      </c>
      <c r="AA1009" s="16" t="str">
        <f t="shared" si="159"/>
        <v>Cheap Value</v>
      </c>
      <c r="AB1009" s="16" t="str" cm="1">
        <f t="array" ref="AB1009">_xlfn.IFS(OR(C1009="Zara", C1009="Mango"), "Luxury Brand", OR(C1009="Gap", C1009="Forever21"), "Budget Brand", TRUE, "Mid-Market")</f>
        <v>Budget Brand</v>
      </c>
    </row>
    <row r="1010" spans="1:28" x14ac:dyDescent="0.35">
      <c r="A1010" t="s">
        <v>1061</v>
      </c>
      <c r="B1010" t="s">
        <v>36</v>
      </c>
      <c r="C1010" t="s">
        <v>59</v>
      </c>
      <c r="D1010" t="s">
        <v>32</v>
      </c>
      <c r="E1010" t="s">
        <v>53</v>
      </c>
      <c r="F1010" t="s">
        <v>26</v>
      </c>
      <c r="G1010" s="4">
        <v>46.65</v>
      </c>
      <c r="H1010">
        <v>24.2</v>
      </c>
      <c r="I1010" s="3">
        <v>35.36</v>
      </c>
      <c r="J1010" s="1">
        <v>45875</v>
      </c>
      <c r="K1010">
        <v>8</v>
      </c>
      <c r="L1010">
        <v>3.2</v>
      </c>
      <c r="M1010">
        <f t="shared" si="150"/>
        <v>3.2</v>
      </c>
      <c r="N1010" t="b">
        <v>0</v>
      </c>
      <c r="O1010" t="s">
        <v>2229</v>
      </c>
      <c r="P1010" t="str">
        <f t="shared" si="151"/>
        <v>No Return</v>
      </c>
      <c r="Q1010" s="4">
        <f t="shared" si="152"/>
        <v>282.88560000000001</v>
      </c>
      <c r="R1010">
        <f t="shared" si="153"/>
        <v>2025</v>
      </c>
      <c r="S1010" s="4" t="str">
        <f t="shared" si="154"/>
        <v>August</v>
      </c>
      <c r="T1010" s="17">
        <f t="shared" si="155"/>
        <v>11.289299999999999</v>
      </c>
      <c r="U1010" s="17">
        <f t="shared" si="156"/>
        <v>35.360700000000001</v>
      </c>
      <c r="V1010" s="16">
        <f t="shared" si="157"/>
        <v>0</v>
      </c>
      <c r="W1010" s="16" t="str">
        <f t="shared" si="158"/>
        <v>XS</v>
      </c>
      <c r="X1010" s="16" t="str" cm="1">
        <f t="array" ref="X1010">_xlfn.IFS(K1010 &lt; 10, "Need to Restock", K1010 &lt; 20, "Low Stock", K1010 &lt; 30, "Stock OK", K1010 &gt;= 30, "High Stock")</f>
        <v>Need to Restock</v>
      </c>
      <c r="Y1010" s="16" t="str" cm="1">
        <f t="array" ref="Y1010">_xlfn.IFS(K1010 &lt;= 15, "Fast Moving", K1010 &lt;= 35, "Moderate Moving", K1010 &gt; 35, "Slow Moving")</f>
        <v>Fast Moving</v>
      </c>
      <c r="Z1010" s="16" t="str" cm="1">
        <f t="array" ref="Z1010">_xlfn.IFS(M1010=5, "Highly Satisfied", M1010&gt;=4, "Very Satisfied", M1010&gt;=3, "Satisfied", M1010&gt;=2, "Neutral", M1010&lt;2, "Dissatisfied")</f>
        <v>Satisfied</v>
      </c>
      <c r="AA1010" s="16" t="str">
        <f t="shared" si="159"/>
        <v>Cheap Value</v>
      </c>
      <c r="AB1010" s="16" t="str" cm="1">
        <f t="array" ref="AB1010">_xlfn.IFS(OR(C1010="Zara", C1010="Mango"), "Luxury Brand", OR(C1010="Gap", C1010="Forever21"), "Budget Brand", TRUE, "Mid-Market")</f>
        <v>Budget Brand</v>
      </c>
    </row>
    <row r="1011" spans="1:28" x14ac:dyDescent="0.35">
      <c r="A1011" t="s">
        <v>1062</v>
      </c>
      <c r="B1011" t="s">
        <v>40</v>
      </c>
      <c r="C1011" t="s">
        <v>41</v>
      </c>
      <c r="D1011" t="s">
        <v>32</v>
      </c>
      <c r="E1011" t="s">
        <v>47</v>
      </c>
      <c r="F1011" t="s">
        <v>23</v>
      </c>
      <c r="G1011" s="4">
        <v>108.19</v>
      </c>
      <c r="H1011">
        <v>0</v>
      </c>
      <c r="I1011" s="3">
        <v>108.19</v>
      </c>
      <c r="J1011" s="1">
        <v>45875</v>
      </c>
      <c r="K1011">
        <v>21</v>
      </c>
      <c r="L1011" t="s">
        <v>2229</v>
      </c>
      <c r="M1011">
        <f t="shared" si="150"/>
        <v>3</v>
      </c>
      <c r="N1011" t="b">
        <v>0</v>
      </c>
      <c r="O1011" t="s">
        <v>2229</v>
      </c>
      <c r="P1011" t="str">
        <f t="shared" si="151"/>
        <v>No Return</v>
      </c>
      <c r="Q1011" s="4">
        <f t="shared" si="152"/>
        <v>2271.9899999999998</v>
      </c>
      <c r="R1011">
        <f t="shared" si="153"/>
        <v>2025</v>
      </c>
      <c r="S1011" s="4" t="str">
        <f t="shared" si="154"/>
        <v>August</v>
      </c>
      <c r="T1011" s="17">
        <f t="shared" si="155"/>
        <v>0</v>
      </c>
      <c r="U1011" s="17">
        <f t="shared" si="156"/>
        <v>108.19</v>
      </c>
      <c r="V1011" s="16">
        <f t="shared" si="157"/>
        <v>0</v>
      </c>
      <c r="W1011" s="16" t="str">
        <f t="shared" si="158"/>
        <v>XXL</v>
      </c>
      <c r="X1011" s="16" t="str" cm="1">
        <f t="array" ref="X1011">_xlfn.IFS(K1011 &lt; 10, "Need to Restock", K1011 &lt; 20, "Low Stock", K1011 &lt; 30, "Stock OK", K1011 &gt;= 30, "High Stock")</f>
        <v>Stock OK</v>
      </c>
      <c r="Y1011" s="16" t="str" cm="1">
        <f t="array" ref="Y1011">_xlfn.IFS(K1011 &lt;= 15, "Fast Moving", K1011 &lt;= 35, "Moderate Moving", K1011 &gt; 35, "Slow Moving")</f>
        <v>Moderate Moving</v>
      </c>
      <c r="Z1011" s="16" t="str" cm="1">
        <f t="array" ref="Z1011">_xlfn.IFS(M1011=5, "Highly Satisfied", M1011&gt;=4, "Very Satisfied", M1011&gt;=3, "Satisfied", M1011&gt;=2, "Neutral", M1011&lt;2, "Dissatisfied")</f>
        <v>Satisfied</v>
      </c>
      <c r="AA1011" s="16" t="str">
        <f t="shared" si="159"/>
        <v>High Value</v>
      </c>
      <c r="AB1011" s="16" t="str" cm="1">
        <f t="array" ref="AB1011">_xlfn.IFS(OR(C1011="Zara", C1011="Mango"), "Luxury Brand", OR(C1011="Gap", C1011="Forever21"), "Budget Brand", TRUE, "Mid-Market")</f>
        <v>Luxury Brand</v>
      </c>
    </row>
    <row r="1012" spans="1:28" x14ac:dyDescent="0.35">
      <c r="A1012" t="s">
        <v>1063</v>
      </c>
      <c r="B1012" t="s">
        <v>40</v>
      </c>
      <c r="C1012" t="s">
        <v>14</v>
      </c>
      <c r="D1012" t="s">
        <v>15</v>
      </c>
      <c r="E1012" t="s">
        <v>22</v>
      </c>
      <c r="F1012" t="s">
        <v>17</v>
      </c>
      <c r="G1012" s="4">
        <v>62.82</v>
      </c>
      <c r="H1012">
        <v>0</v>
      </c>
      <c r="I1012" s="3">
        <v>62.82</v>
      </c>
      <c r="J1012" s="1">
        <v>45573</v>
      </c>
      <c r="K1012">
        <v>36</v>
      </c>
      <c r="L1012">
        <v>2.1</v>
      </c>
      <c r="M1012">
        <f t="shared" si="150"/>
        <v>2.1</v>
      </c>
      <c r="N1012" t="b">
        <v>0</v>
      </c>
      <c r="O1012" t="s">
        <v>2229</v>
      </c>
      <c r="P1012" t="str">
        <f t="shared" si="151"/>
        <v>No Return</v>
      </c>
      <c r="Q1012" s="4">
        <f t="shared" si="152"/>
        <v>2261.52</v>
      </c>
      <c r="R1012">
        <f t="shared" si="153"/>
        <v>2024</v>
      </c>
      <c r="S1012" s="4" t="str">
        <f t="shared" si="154"/>
        <v>October</v>
      </c>
      <c r="T1012" s="17">
        <f t="shared" si="155"/>
        <v>0</v>
      </c>
      <c r="U1012" s="17">
        <f t="shared" si="156"/>
        <v>62.82</v>
      </c>
      <c r="V1012" s="16">
        <f t="shared" si="157"/>
        <v>0</v>
      </c>
      <c r="W1012" s="16" t="str">
        <f t="shared" si="158"/>
        <v>L</v>
      </c>
      <c r="X1012" s="16" t="str" cm="1">
        <f t="array" ref="X1012">_xlfn.IFS(K1012 &lt; 10, "Need to Restock", K1012 &lt; 20, "Low Stock", K1012 &lt; 30, "Stock OK", K1012 &gt;= 30, "High Stock")</f>
        <v>High Stock</v>
      </c>
      <c r="Y1012" s="16" t="str" cm="1">
        <f t="array" ref="Y1012">_xlfn.IFS(K1012 &lt;= 15, "Fast Moving", K1012 &lt;= 35, "Moderate Moving", K1012 &gt; 35, "Slow Moving")</f>
        <v>Slow Moving</v>
      </c>
      <c r="Z1012" s="16" t="str" cm="1">
        <f t="array" ref="Z1012">_xlfn.IFS(M1012=5, "Highly Satisfied", M1012&gt;=4, "Very Satisfied", M1012&gt;=3, "Satisfied", M1012&gt;=2, "Neutral", M1012&lt;2, "Dissatisfied")</f>
        <v>Neutral</v>
      </c>
      <c r="AA1012" s="16" t="str">
        <f t="shared" si="159"/>
        <v>Cheap Value</v>
      </c>
      <c r="AB1012" s="16" t="str" cm="1">
        <f t="array" ref="AB1012">_xlfn.IFS(OR(C1012="Zara", C1012="Mango"), "Luxury Brand", OR(C1012="Gap", C1012="Forever21"), "Budget Brand", TRUE, "Mid-Market")</f>
        <v>Luxury Brand</v>
      </c>
    </row>
    <row r="1013" spans="1:28" x14ac:dyDescent="0.35">
      <c r="A1013" t="s">
        <v>1064</v>
      </c>
      <c r="B1013" t="s">
        <v>19</v>
      </c>
      <c r="C1013" t="s">
        <v>14</v>
      </c>
      <c r="D1013" t="s">
        <v>60</v>
      </c>
      <c r="E1013" t="s">
        <v>37</v>
      </c>
      <c r="F1013" t="s">
        <v>23</v>
      </c>
      <c r="G1013" s="4">
        <v>57.32</v>
      </c>
      <c r="H1013">
        <v>57.4</v>
      </c>
      <c r="I1013" s="3">
        <v>24.42</v>
      </c>
      <c r="J1013" s="1">
        <v>45875</v>
      </c>
      <c r="K1013">
        <v>46</v>
      </c>
      <c r="L1013">
        <v>3.1</v>
      </c>
      <c r="M1013">
        <f t="shared" si="150"/>
        <v>3.1</v>
      </c>
      <c r="N1013" t="b">
        <v>0</v>
      </c>
      <c r="O1013" t="s">
        <v>2229</v>
      </c>
      <c r="P1013" t="str">
        <f t="shared" si="151"/>
        <v>No Return</v>
      </c>
      <c r="Q1013" s="4">
        <f t="shared" si="152"/>
        <v>1123.24272</v>
      </c>
      <c r="R1013">
        <f t="shared" si="153"/>
        <v>2025</v>
      </c>
      <c r="S1013" s="4" t="str">
        <f t="shared" si="154"/>
        <v>August</v>
      </c>
      <c r="T1013" s="17">
        <f t="shared" si="155"/>
        <v>32.901679999999999</v>
      </c>
      <c r="U1013" s="17">
        <f t="shared" si="156"/>
        <v>24.418320000000001</v>
      </c>
      <c r="V1013" s="16">
        <f t="shared" si="157"/>
        <v>0</v>
      </c>
      <c r="W1013" s="16" t="str">
        <f t="shared" si="158"/>
        <v>S</v>
      </c>
      <c r="X1013" s="16" t="str" cm="1">
        <f t="array" ref="X1013">_xlfn.IFS(K1013 &lt; 10, "Need to Restock", K1013 &lt; 20, "Low Stock", K1013 &lt; 30, "Stock OK", K1013 &gt;= 30, "High Stock")</f>
        <v>High Stock</v>
      </c>
      <c r="Y1013" s="16" t="str" cm="1">
        <f t="array" ref="Y1013">_xlfn.IFS(K1013 &lt;= 15, "Fast Moving", K1013 &lt;= 35, "Moderate Moving", K1013 &gt; 35, "Slow Moving")</f>
        <v>Slow Moving</v>
      </c>
      <c r="Z1013" s="16" t="str" cm="1">
        <f t="array" ref="Z1013">_xlfn.IFS(M1013=5, "Highly Satisfied", M1013&gt;=4, "Very Satisfied", M1013&gt;=3, "Satisfied", M1013&gt;=2, "Neutral", M1013&lt;2, "Dissatisfied")</f>
        <v>Satisfied</v>
      </c>
      <c r="AA1013" s="16" t="str">
        <f t="shared" si="159"/>
        <v>Cheap Value</v>
      </c>
      <c r="AB1013" s="16" t="str" cm="1">
        <f t="array" ref="AB1013">_xlfn.IFS(OR(C1013="Zara", C1013="Mango"), "Luxury Brand", OR(C1013="Gap", C1013="Forever21"), "Budget Brand", TRUE, "Mid-Market")</f>
        <v>Luxury Brand</v>
      </c>
    </row>
    <row r="1014" spans="1:28" x14ac:dyDescent="0.35">
      <c r="A1014" t="s">
        <v>1065</v>
      </c>
      <c r="B1014" t="s">
        <v>13</v>
      </c>
      <c r="C1014" t="s">
        <v>46</v>
      </c>
      <c r="D1014" t="s">
        <v>21</v>
      </c>
      <c r="E1014" t="s">
        <v>47</v>
      </c>
      <c r="F1014" t="s">
        <v>44</v>
      </c>
      <c r="G1014" s="4">
        <v>153.59</v>
      </c>
      <c r="H1014">
        <v>0</v>
      </c>
      <c r="I1014" s="3">
        <v>153.59</v>
      </c>
      <c r="J1014" s="1">
        <v>45875</v>
      </c>
      <c r="K1014">
        <v>31</v>
      </c>
      <c r="L1014">
        <v>2.9</v>
      </c>
      <c r="M1014">
        <f t="shared" si="150"/>
        <v>2.9</v>
      </c>
      <c r="N1014" t="b">
        <v>1</v>
      </c>
      <c r="O1014" t="s">
        <v>76</v>
      </c>
      <c r="P1014" t="str">
        <f t="shared" si="151"/>
        <v>Damaged</v>
      </c>
      <c r="Q1014" s="4">
        <f t="shared" si="152"/>
        <v>4761.29</v>
      </c>
      <c r="R1014">
        <f t="shared" si="153"/>
        <v>2025</v>
      </c>
      <c r="S1014" s="4" t="str">
        <f t="shared" si="154"/>
        <v>August</v>
      </c>
      <c r="T1014" s="17">
        <f t="shared" si="155"/>
        <v>0</v>
      </c>
      <c r="U1014" s="17">
        <f t="shared" si="156"/>
        <v>153.59</v>
      </c>
      <c r="V1014" s="16">
        <f t="shared" si="157"/>
        <v>1</v>
      </c>
      <c r="W1014" s="16" t="str">
        <f t="shared" si="158"/>
        <v>XXL</v>
      </c>
      <c r="X1014" s="16" t="str" cm="1">
        <f t="array" ref="X1014">_xlfn.IFS(K1014 &lt; 10, "Need to Restock", K1014 &lt; 20, "Low Stock", K1014 &lt; 30, "Stock OK", K1014 &gt;= 30, "High Stock")</f>
        <v>High Stock</v>
      </c>
      <c r="Y1014" s="16" t="str" cm="1">
        <f t="array" ref="Y1014">_xlfn.IFS(K1014 &lt;= 15, "Fast Moving", K1014 &lt;= 35, "Moderate Moving", K1014 &gt; 35, "Slow Moving")</f>
        <v>Moderate Moving</v>
      </c>
      <c r="Z1014" s="16" t="str" cm="1">
        <f t="array" ref="Z1014">_xlfn.IFS(M1014=5, "Highly Satisfied", M1014&gt;=4, "Very Satisfied", M1014&gt;=3, "Satisfied", M1014&gt;=2, "Neutral", M1014&lt;2, "Dissatisfied")</f>
        <v>Neutral</v>
      </c>
      <c r="AA1014" s="16" t="str">
        <f t="shared" si="159"/>
        <v>High Value</v>
      </c>
      <c r="AB1014" s="16" t="str" cm="1">
        <f t="array" ref="AB1014">_xlfn.IFS(OR(C1014="Zara", C1014="Mango"), "Luxury Brand", OR(C1014="Gap", C1014="Forever21"), "Budget Brand", TRUE, "Mid-Market")</f>
        <v>Mid-Market</v>
      </c>
    </row>
    <row r="1015" spans="1:28" x14ac:dyDescent="0.35">
      <c r="A1015" t="s">
        <v>1066</v>
      </c>
      <c r="B1015" t="s">
        <v>28</v>
      </c>
      <c r="C1015" t="s">
        <v>41</v>
      </c>
      <c r="D1015" t="s">
        <v>21</v>
      </c>
      <c r="E1015" t="s">
        <v>16</v>
      </c>
      <c r="F1015" t="s">
        <v>64</v>
      </c>
      <c r="G1015" s="4">
        <v>101.14</v>
      </c>
      <c r="H1015">
        <v>0</v>
      </c>
      <c r="I1015" s="3">
        <v>101.14</v>
      </c>
      <c r="J1015" s="1">
        <v>45875</v>
      </c>
      <c r="K1015">
        <v>43</v>
      </c>
      <c r="L1015">
        <v>2.8</v>
      </c>
      <c r="M1015">
        <f t="shared" si="150"/>
        <v>2.8</v>
      </c>
      <c r="N1015" t="b">
        <v>0</v>
      </c>
      <c r="O1015" t="s">
        <v>2229</v>
      </c>
      <c r="P1015" t="str">
        <f t="shared" si="151"/>
        <v>No Return</v>
      </c>
      <c r="Q1015" s="4">
        <f t="shared" si="152"/>
        <v>4349.0200000000004</v>
      </c>
      <c r="R1015">
        <f t="shared" si="153"/>
        <v>2025</v>
      </c>
      <c r="S1015" s="4" t="str">
        <f t="shared" si="154"/>
        <v>August</v>
      </c>
      <c r="T1015" s="17">
        <f t="shared" si="155"/>
        <v>0</v>
      </c>
      <c r="U1015" s="17">
        <f t="shared" si="156"/>
        <v>101.14</v>
      </c>
      <c r="V1015" s="16">
        <f t="shared" si="157"/>
        <v>0</v>
      </c>
      <c r="W1015" s="16" t="str">
        <f t="shared" si="158"/>
        <v>XL</v>
      </c>
      <c r="X1015" s="16" t="str" cm="1">
        <f t="array" ref="X1015">_xlfn.IFS(K1015 &lt; 10, "Need to Restock", K1015 &lt; 20, "Low Stock", K1015 &lt; 30, "Stock OK", K1015 &gt;= 30, "High Stock")</f>
        <v>High Stock</v>
      </c>
      <c r="Y1015" s="16" t="str" cm="1">
        <f t="array" ref="Y1015">_xlfn.IFS(K1015 &lt;= 15, "Fast Moving", K1015 &lt;= 35, "Moderate Moving", K1015 &gt; 35, "Slow Moving")</f>
        <v>Slow Moving</v>
      </c>
      <c r="Z1015" s="16" t="str" cm="1">
        <f t="array" ref="Z1015">_xlfn.IFS(M1015=5, "Highly Satisfied", M1015&gt;=4, "Very Satisfied", M1015&gt;=3, "Satisfied", M1015&gt;=2, "Neutral", M1015&lt;2, "Dissatisfied")</f>
        <v>Neutral</v>
      </c>
      <c r="AA1015" s="16" t="str">
        <f t="shared" si="159"/>
        <v>High Value</v>
      </c>
      <c r="AB1015" s="16" t="str" cm="1">
        <f t="array" ref="AB1015">_xlfn.IFS(OR(C1015="Zara", C1015="Mango"), "Luxury Brand", OR(C1015="Gap", C1015="Forever21"), "Budget Brand", TRUE, "Mid-Market")</f>
        <v>Luxury Brand</v>
      </c>
    </row>
    <row r="1016" spans="1:28" x14ac:dyDescent="0.35">
      <c r="A1016" t="s">
        <v>1067</v>
      </c>
      <c r="B1016" t="s">
        <v>36</v>
      </c>
      <c r="C1016" t="s">
        <v>51</v>
      </c>
      <c r="D1016" t="s">
        <v>15</v>
      </c>
      <c r="E1016" t="s">
        <v>47</v>
      </c>
      <c r="F1016" t="s">
        <v>68</v>
      </c>
      <c r="G1016" s="4">
        <v>43.89</v>
      </c>
      <c r="H1016">
        <v>15.6</v>
      </c>
      <c r="I1016" s="3">
        <v>37.04</v>
      </c>
      <c r="J1016" s="1">
        <v>45777</v>
      </c>
      <c r="K1016">
        <v>31</v>
      </c>
      <c r="L1016">
        <v>1.7</v>
      </c>
      <c r="M1016">
        <f t="shared" si="150"/>
        <v>1.7</v>
      </c>
      <c r="N1016" t="b">
        <v>1</v>
      </c>
      <c r="O1016" t="s">
        <v>123</v>
      </c>
      <c r="P1016" t="str">
        <f t="shared" si="151"/>
        <v>Wrong Item</v>
      </c>
      <c r="Q1016" s="4">
        <f t="shared" si="152"/>
        <v>1148.3379600000001</v>
      </c>
      <c r="R1016">
        <f t="shared" si="153"/>
        <v>2025</v>
      </c>
      <c r="S1016" s="4" t="str">
        <f t="shared" si="154"/>
        <v>April</v>
      </c>
      <c r="T1016" s="17">
        <f t="shared" si="155"/>
        <v>6.8468400000000003</v>
      </c>
      <c r="U1016" s="17">
        <f t="shared" si="156"/>
        <v>37.04316</v>
      </c>
      <c r="V1016" s="16">
        <f t="shared" si="157"/>
        <v>1</v>
      </c>
      <c r="W1016" s="16" t="str">
        <f t="shared" si="158"/>
        <v>XXL</v>
      </c>
      <c r="X1016" s="16" t="str" cm="1">
        <f t="array" ref="X1016">_xlfn.IFS(K1016 &lt; 10, "Need to Restock", K1016 &lt; 20, "Low Stock", K1016 &lt; 30, "Stock OK", K1016 &gt;= 30, "High Stock")</f>
        <v>High Stock</v>
      </c>
      <c r="Y1016" s="16" t="str" cm="1">
        <f t="array" ref="Y1016">_xlfn.IFS(K1016 &lt;= 15, "Fast Moving", K1016 &lt;= 35, "Moderate Moving", K1016 &gt; 35, "Slow Moving")</f>
        <v>Moderate Moving</v>
      </c>
      <c r="Z1016" s="16" t="str" cm="1">
        <f t="array" ref="Z1016">_xlfn.IFS(M1016=5, "Highly Satisfied", M1016&gt;=4, "Very Satisfied", M1016&gt;=3, "Satisfied", M1016&gt;=2, "Neutral", M1016&lt;2, "Dissatisfied")</f>
        <v>Dissatisfied</v>
      </c>
      <c r="AA1016" s="16" t="str">
        <f t="shared" si="159"/>
        <v>Cheap Value</v>
      </c>
      <c r="AB1016" s="16" t="str" cm="1">
        <f t="array" ref="AB1016">_xlfn.IFS(OR(C1016="Zara", C1016="Mango"), "Luxury Brand", OR(C1016="Gap", C1016="Forever21"), "Budget Brand", TRUE, "Mid-Market")</f>
        <v>Mid-Market</v>
      </c>
    </row>
    <row r="1017" spans="1:28" x14ac:dyDescent="0.35">
      <c r="A1017" t="s">
        <v>1068</v>
      </c>
      <c r="B1017" t="s">
        <v>13</v>
      </c>
      <c r="C1017" t="s">
        <v>14</v>
      </c>
      <c r="D1017" t="s">
        <v>21</v>
      </c>
      <c r="E1017" t="s">
        <v>37</v>
      </c>
      <c r="F1017" t="s">
        <v>38</v>
      </c>
      <c r="G1017" s="4">
        <v>130.16</v>
      </c>
      <c r="H1017">
        <v>47.5</v>
      </c>
      <c r="I1017" s="3">
        <v>68.33</v>
      </c>
      <c r="J1017" s="1">
        <v>45875</v>
      </c>
      <c r="K1017">
        <v>21</v>
      </c>
      <c r="L1017" t="s">
        <v>2229</v>
      </c>
      <c r="M1017">
        <f t="shared" si="150"/>
        <v>3</v>
      </c>
      <c r="N1017" t="b">
        <v>0</v>
      </c>
      <c r="O1017" t="s">
        <v>2229</v>
      </c>
      <c r="P1017" t="str">
        <f t="shared" si="151"/>
        <v>No Return</v>
      </c>
      <c r="Q1017" s="4">
        <f t="shared" si="152"/>
        <v>1435.0140000000001</v>
      </c>
      <c r="R1017">
        <f t="shared" si="153"/>
        <v>2025</v>
      </c>
      <c r="S1017" s="4" t="str">
        <f t="shared" si="154"/>
        <v>August</v>
      </c>
      <c r="T1017" s="17">
        <f t="shared" si="155"/>
        <v>61.825999999999993</v>
      </c>
      <c r="U1017" s="17">
        <f t="shared" si="156"/>
        <v>68.334000000000003</v>
      </c>
      <c r="V1017" s="16">
        <f t="shared" si="157"/>
        <v>0</v>
      </c>
      <c r="W1017" s="16" t="str">
        <f t="shared" si="158"/>
        <v>S</v>
      </c>
      <c r="X1017" s="16" t="str" cm="1">
        <f t="array" ref="X1017">_xlfn.IFS(K1017 &lt; 10, "Need to Restock", K1017 &lt; 20, "Low Stock", K1017 &lt; 30, "Stock OK", K1017 &gt;= 30, "High Stock")</f>
        <v>Stock OK</v>
      </c>
      <c r="Y1017" s="16" t="str" cm="1">
        <f t="array" ref="Y1017">_xlfn.IFS(K1017 &lt;= 15, "Fast Moving", K1017 &lt;= 35, "Moderate Moving", K1017 &gt; 35, "Slow Moving")</f>
        <v>Moderate Moving</v>
      </c>
      <c r="Z1017" s="16" t="str" cm="1">
        <f t="array" ref="Z1017">_xlfn.IFS(M1017=5, "Highly Satisfied", M1017&gt;=4, "Very Satisfied", M1017&gt;=3, "Satisfied", M1017&gt;=2, "Neutral", M1017&lt;2, "Dissatisfied")</f>
        <v>Satisfied</v>
      </c>
      <c r="AA1017" s="16" t="str">
        <f t="shared" si="159"/>
        <v>Cheap Value</v>
      </c>
      <c r="AB1017" s="16" t="str" cm="1">
        <f t="array" ref="AB1017">_xlfn.IFS(OR(C1017="Zara", C1017="Mango"), "Luxury Brand", OR(C1017="Gap", C1017="Forever21"), "Budget Brand", TRUE, "Mid-Market")</f>
        <v>Luxury Brand</v>
      </c>
    </row>
    <row r="1018" spans="1:28" x14ac:dyDescent="0.35">
      <c r="A1018" t="s">
        <v>1069</v>
      </c>
      <c r="B1018" t="s">
        <v>40</v>
      </c>
      <c r="C1018" t="s">
        <v>59</v>
      </c>
      <c r="D1018" t="s">
        <v>21</v>
      </c>
      <c r="E1018" t="s">
        <v>22</v>
      </c>
      <c r="F1018" t="s">
        <v>26</v>
      </c>
      <c r="G1018" s="4">
        <v>153.12</v>
      </c>
      <c r="H1018">
        <v>0</v>
      </c>
      <c r="I1018" s="3">
        <v>153.12</v>
      </c>
      <c r="J1018" s="1">
        <v>45875</v>
      </c>
      <c r="K1018">
        <v>27</v>
      </c>
      <c r="L1018">
        <v>3.3</v>
      </c>
      <c r="M1018">
        <f t="shared" si="150"/>
        <v>3.3</v>
      </c>
      <c r="N1018" t="b">
        <v>0</v>
      </c>
      <c r="O1018" t="s">
        <v>2229</v>
      </c>
      <c r="P1018" t="str">
        <f t="shared" si="151"/>
        <v>No Return</v>
      </c>
      <c r="Q1018" s="4">
        <f t="shared" si="152"/>
        <v>4134.24</v>
      </c>
      <c r="R1018">
        <f t="shared" si="153"/>
        <v>2025</v>
      </c>
      <c r="S1018" s="4" t="str">
        <f t="shared" si="154"/>
        <v>August</v>
      </c>
      <c r="T1018" s="17">
        <f t="shared" si="155"/>
        <v>0</v>
      </c>
      <c r="U1018" s="17">
        <f t="shared" si="156"/>
        <v>153.12</v>
      </c>
      <c r="V1018" s="16">
        <f t="shared" si="157"/>
        <v>0</v>
      </c>
      <c r="W1018" s="16" t="str">
        <f t="shared" si="158"/>
        <v>L</v>
      </c>
      <c r="X1018" s="16" t="str" cm="1">
        <f t="array" ref="X1018">_xlfn.IFS(K1018 &lt; 10, "Need to Restock", K1018 &lt; 20, "Low Stock", K1018 &lt; 30, "Stock OK", K1018 &gt;= 30, "High Stock")</f>
        <v>Stock OK</v>
      </c>
      <c r="Y1018" s="16" t="str" cm="1">
        <f t="array" ref="Y1018">_xlfn.IFS(K1018 &lt;= 15, "Fast Moving", K1018 &lt;= 35, "Moderate Moving", K1018 &gt; 35, "Slow Moving")</f>
        <v>Moderate Moving</v>
      </c>
      <c r="Z1018" s="16" t="str" cm="1">
        <f t="array" ref="Z1018">_xlfn.IFS(M1018=5, "Highly Satisfied", M1018&gt;=4, "Very Satisfied", M1018&gt;=3, "Satisfied", M1018&gt;=2, "Neutral", M1018&lt;2, "Dissatisfied")</f>
        <v>Satisfied</v>
      </c>
      <c r="AA1018" s="16" t="str">
        <f t="shared" si="159"/>
        <v>High Value</v>
      </c>
      <c r="AB1018" s="16" t="str" cm="1">
        <f t="array" ref="AB1018">_xlfn.IFS(OR(C1018="Zara", C1018="Mango"), "Luxury Brand", OR(C1018="Gap", C1018="Forever21"), "Budget Brand", TRUE, "Mid-Market")</f>
        <v>Budget Brand</v>
      </c>
    </row>
    <row r="1019" spans="1:28" x14ac:dyDescent="0.35">
      <c r="A1019" t="s">
        <v>1070</v>
      </c>
      <c r="B1019" t="s">
        <v>19</v>
      </c>
      <c r="C1019" t="s">
        <v>73</v>
      </c>
      <c r="D1019" t="s">
        <v>60</v>
      </c>
      <c r="E1019" t="s">
        <v>47</v>
      </c>
      <c r="F1019" t="s">
        <v>42</v>
      </c>
      <c r="G1019" s="4">
        <v>37.119999999999997</v>
      </c>
      <c r="H1019">
        <v>12.1</v>
      </c>
      <c r="I1019" s="3">
        <v>32.630000000000003</v>
      </c>
      <c r="J1019" s="1">
        <v>45875</v>
      </c>
      <c r="K1019">
        <v>43</v>
      </c>
      <c r="L1019">
        <v>3.2</v>
      </c>
      <c r="M1019">
        <f t="shared" si="150"/>
        <v>3.2</v>
      </c>
      <c r="N1019" t="b">
        <v>0</v>
      </c>
      <c r="O1019" t="s">
        <v>2229</v>
      </c>
      <c r="P1019" t="str">
        <f t="shared" si="151"/>
        <v>No Return</v>
      </c>
      <c r="Q1019" s="4">
        <f t="shared" si="152"/>
        <v>1403.0246399999999</v>
      </c>
      <c r="R1019">
        <f t="shared" si="153"/>
        <v>2025</v>
      </c>
      <c r="S1019" s="4" t="str">
        <f t="shared" si="154"/>
        <v>August</v>
      </c>
      <c r="T1019" s="17">
        <f t="shared" si="155"/>
        <v>4.4915199999999995</v>
      </c>
      <c r="U1019" s="17">
        <f t="shared" si="156"/>
        <v>32.628479999999996</v>
      </c>
      <c r="V1019" s="16">
        <f t="shared" si="157"/>
        <v>0</v>
      </c>
      <c r="W1019" s="16" t="str">
        <f t="shared" si="158"/>
        <v>XXL</v>
      </c>
      <c r="X1019" s="16" t="str" cm="1">
        <f t="array" ref="X1019">_xlfn.IFS(K1019 &lt; 10, "Need to Restock", K1019 &lt; 20, "Low Stock", K1019 &lt; 30, "Stock OK", K1019 &gt;= 30, "High Stock")</f>
        <v>High Stock</v>
      </c>
      <c r="Y1019" s="16" t="str" cm="1">
        <f t="array" ref="Y1019">_xlfn.IFS(K1019 &lt;= 15, "Fast Moving", K1019 &lt;= 35, "Moderate Moving", K1019 &gt; 35, "Slow Moving")</f>
        <v>Slow Moving</v>
      </c>
      <c r="Z1019" s="16" t="str" cm="1">
        <f t="array" ref="Z1019">_xlfn.IFS(M1019=5, "Highly Satisfied", M1019&gt;=4, "Very Satisfied", M1019&gt;=3, "Satisfied", M1019&gt;=2, "Neutral", M1019&lt;2, "Dissatisfied")</f>
        <v>Satisfied</v>
      </c>
      <c r="AA1019" s="16" t="str">
        <f t="shared" si="159"/>
        <v>Cheap Value</v>
      </c>
      <c r="AB1019" s="16" t="str" cm="1">
        <f t="array" ref="AB1019">_xlfn.IFS(OR(C1019="Zara", C1019="Mango"), "Luxury Brand", OR(C1019="Gap", C1019="Forever21"), "Budget Brand", TRUE, "Mid-Market")</f>
        <v>Budget Brand</v>
      </c>
    </row>
    <row r="1020" spans="1:28" x14ac:dyDescent="0.35">
      <c r="A1020" t="s">
        <v>1071</v>
      </c>
      <c r="B1020" t="s">
        <v>19</v>
      </c>
      <c r="C1020" t="s">
        <v>41</v>
      </c>
      <c r="D1020" t="s">
        <v>60</v>
      </c>
      <c r="E1020" t="s">
        <v>47</v>
      </c>
      <c r="F1020" t="s">
        <v>64</v>
      </c>
      <c r="G1020" s="4">
        <v>41.05</v>
      </c>
      <c r="H1020">
        <v>0</v>
      </c>
      <c r="I1020" s="3">
        <v>41.05</v>
      </c>
      <c r="J1020" s="1">
        <v>45875</v>
      </c>
      <c r="K1020">
        <v>24</v>
      </c>
      <c r="L1020" t="s">
        <v>2229</v>
      </c>
      <c r="M1020">
        <f t="shared" si="150"/>
        <v>3</v>
      </c>
      <c r="N1020" t="b">
        <v>0</v>
      </c>
      <c r="O1020" t="s">
        <v>2229</v>
      </c>
      <c r="P1020" t="str">
        <f t="shared" si="151"/>
        <v>No Return</v>
      </c>
      <c r="Q1020" s="4">
        <f t="shared" si="152"/>
        <v>985.19999999999993</v>
      </c>
      <c r="R1020">
        <f t="shared" si="153"/>
        <v>2025</v>
      </c>
      <c r="S1020" s="4" t="str">
        <f t="shared" si="154"/>
        <v>August</v>
      </c>
      <c r="T1020" s="17">
        <f t="shared" si="155"/>
        <v>0</v>
      </c>
      <c r="U1020" s="17">
        <f t="shared" si="156"/>
        <v>41.05</v>
      </c>
      <c r="V1020" s="16">
        <f t="shared" si="157"/>
        <v>0</v>
      </c>
      <c r="W1020" s="16" t="str">
        <f t="shared" si="158"/>
        <v>XXL</v>
      </c>
      <c r="X1020" s="16" t="str" cm="1">
        <f t="array" ref="X1020">_xlfn.IFS(K1020 &lt; 10, "Need to Restock", K1020 &lt; 20, "Low Stock", K1020 &lt; 30, "Stock OK", K1020 &gt;= 30, "High Stock")</f>
        <v>Stock OK</v>
      </c>
      <c r="Y1020" s="16" t="str" cm="1">
        <f t="array" ref="Y1020">_xlfn.IFS(K1020 &lt;= 15, "Fast Moving", K1020 &lt;= 35, "Moderate Moving", K1020 &gt; 35, "Slow Moving")</f>
        <v>Moderate Moving</v>
      </c>
      <c r="Z1020" s="16" t="str" cm="1">
        <f t="array" ref="Z1020">_xlfn.IFS(M1020=5, "Highly Satisfied", M1020&gt;=4, "Very Satisfied", M1020&gt;=3, "Satisfied", M1020&gt;=2, "Neutral", M1020&lt;2, "Dissatisfied")</f>
        <v>Satisfied</v>
      </c>
      <c r="AA1020" s="16" t="str">
        <f t="shared" si="159"/>
        <v>Cheap Value</v>
      </c>
      <c r="AB1020" s="16" t="str" cm="1">
        <f t="array" ref="AB1020">_xlfn.IFS(OR(C1020="Zara", C1020="Mango"), "Luxury Brand", OR(C1020="Gap", C1020="Forever21"), "Budget Brand", TRUE, "Mid-Market")</f>
        <v>Luxury Brand</v>
      </c>
    </row>
    <row r="1021" spans="1:28" x14ac:dyDescent="0.35">
      <c r="A1021" t="s">
        <v>1072</v>
      </c>
      <c r="B1021" t="s">
        <v>28</v>
      </c>
      <c r="C1021" t="s">
        <v>73</v>
      </c>
      <c r="D1021" t="s">
        <v>32</v>
      </c>
      <c r="E1021" t="s">
        <v>56</v>
      </c>
      <c r="F1021" t="s">
        <v>62</v>
      </c>
      <c r="G1021" s="4">
        <v>61.04</v>
      </c>
      <c r="H1021">
        <v>0</v>
      </c>
      <c r="I1021" s="3">
        <v>61.04</v>
      </c>
      <c r="J1021" s="1">
        <v>45875</v>
      </c>
      <c r="K1021">
        <v>43</v>
      </c>
      <c r="L1021">
        <v>1.9</v>
      </c>
      <c r="M1021">
        <f t="shared" si="150"/>
        <v>1.9</v>
      </c>
      <c r="N1021" t="b">
        <v>0</v>
      </c>
      <c r="O1021" t="s">
        <v>2229</v>
      </c>
      <c r="P1021" t="str">
        <f t="shared" si="151"/>
        <v>No Return</v>
      </c>
      <c r="Q1021" s="4">
        <f t="shared" si="152"/>
        <v>2624.72</v>
      </c>
      <c r="R1021">
        <f t="shared" si="153"/>
        <v>2025</v>
      </c>
      <c r="S1021" s="4" t="str">
        <f t="shared" si="154"/>
        <v>August</v>
      </c>
      <c r="T1021" s="17">
        <f t="shared" si="155"/>
        <v>0</v>
      </c>
      <c r="U1021" s="17">
        <f t="shared" si="156"/>
        <v>61.04</v>
      </c>
      <c r="V1021" s="16">
        <f t="shared" si="157"/>
        <v>0</v>
      </c>
      <c r="W1021" s="16" t="str">
        <f t="shared" si="158"/>
        <v>M</v>
      </c>
      <c r="X1021" s="16" t="str" cm="1">
        <f t="array" ref="X1021">_xlfn.IFS(K1021 &lt; 10, "Need to Restock", K1021 &lt; 20, "Low Stock", K1021 &lt; 30, "Stock OK", K1021 &gt;= 30, "High Stock")</f>
        <v>High Stock</v>
      </c>
      <c r="Y1021" s="16" t="str" cm="1">
        <f t="array" ref="Y1021">_xlfn.IFS(K1021 &lt;= 15, "Fast Moving", K1021 &lt;= 35, "Moderate Moving", K1021 &gt; 35, "Slow Moving")</f>
        <v>Slow Moving</v>
      </c>
      <c r="Z1021" s="16" t="str" cm="1">
        <f t="array" ref="Z1021">_xlfn.IFS(M1021=5, "Highly Satisfied", M1021&gt;=4, "Very Satisfied", M1021&gt;=3, "Satisfied", M1021&gt;=2, "Neutral", M1021&lt;2, "Dissatisfied")</f>
        <v>Dissatisfied</v>
      </c>
      <c r="AA1021" s="16" t="str">
        <f t="shared" si="159"/>
        <v>Cheap Value</v>
      </c>
      <c r="AB1021" s="16" t="str" cm="1">
        <f t="array" ref="AB1021">_xlfn.IFS(OR(C1021="Zara", C1021="Mango"), "Luxury Brand", OR(C1021="Gap", C1021="Forever21"), "Budget Brand", TRUE, "Mid-Market")</f>
        <v>Budget Brand</v>
      </c>
    </row>
    <row r="1022" spans="1:28" x14ac:dyDescent="0.35">
      <c r="A1022" t="s">
        <v>1073</v>
      </c>
      <c r="B1022" t="s">
        <v>19</v>
      </c>
      <c r="C1022" t="s">
        <v>51</v>
      </c>
      <c r="D1022" t="s">
        <v>60</v>
      </c>
      <c r="E1022" t="s">
        <v>37</v>
      </c>
      <c r="F1022" t="s">
        <v>26</v>
      </c>
      <c r="G1022" s="4">
        <v>97.17</v>
      </c>
      <c r="H1022">
        <v>0</v>
      </c>
      <c r="I1022" s="3">
        <v>97.17</v>
      </c>
      <c r="J1022" s="1">
        <v>45875</v>
      </c>
      <c r="K1022">
        <v>35</v>
      </c>
      <c r="L1022">
        <v>3</v>
      </c>
      <c r="M1022">
        <f t="shared" si="150"/>
        <v>3</v>
      </c>
      <c r="N1022" t="b">
        <v>0</v>
      </c>
      <c r="O1022" t="s">
        <v>2229</v>
      </c>
      <c r="P1022" t="str">
        <f t="shared" si="151"/>
        <v>No Return</v>
      </c>
      <c r="Q1022" s="4">
        <f t="shared" si="152"/>
        <v>3400.9500000000003</v>
      </c>
      <c r="R1022">
        <f t="shared" si="153"/>
        <v>2025</v>
      </c>
      <c r="S1022" s="4" t="str">
        <f t="shared" si="154"/>
        <v>August</v>
      </c>
      <c r="T1022" s="17">
        <f t="shared" si="155"/>
        <v>0</v>
      </c>
      <c r="U1022" s="17">
        <f t="shared" si="156"/>
        <v>97.17</v>
      </c>
      <c r="V1022" s="16">
        <f t="shared" si="157"/>
        <v>0</v>
      </c>
      <c r="W1022" s="16" t="str">
        <f t="shared" si="158"/>
        <v>S</v>
      </c>
      <c r="X1022" s="16" t="str" cm="1">
        <f t="array" ref="X1022">_xlfn.IFS(K1022 &lt; 10, "Need to Restock", K1022 &lt; 20, "Low Stock", K1022 &lt; 30, "Stock OK", K1022 &gt;= 30, "High Stock")</f>
        <v>High Stock</v>
      </c>
      <c r="Y1022" s="16" t="str" cm="1">
        <f t="array" ref="Y1022">_xlfn.IFS(K1022 &lt;= 15, "Fast Moving", K1022 &lt;= 35, "Moderate Moving", K1022 &gt; 35, "Slow Moving")</f>
        <v>Moderate Moving</v>
      </c>
      <c r="Z1022" s="16" t="str" cm="1">
        <f t="array" ref="Z1022">_xlfn.IFS(M1022=5, "Highly Satisfied", M1022&gt;=4, "Very Satisfied", M1022&gt;=3, "Satisfied", M1022&gt;=2, "Neutral", M1022&lt;2, "Dissatisfied")</f>
        <v>Satisfied</v>
      </c>
      <c r="AA1022" s="16" t="str">
        <f t="shared" si="159"/>
        <v>High Value</v>
      </c>
      <c r="AB1022" s="16" t="str" cm="1">
        <f t="array" ref="AB1022">_xlfn.IFS(OR(C1022="Zara", C1022="Mango"), "Luxury Brand", OR(C1022="Gap", C1022="Forever21"), "Budget Brand", TRUE, "Mid-Market")</f>
        <v>Mid-Market</v>
      </c>
    </row>
    <row r="1023" spans="1:28" x14ac:dyDescent="0.35">
      <c r="A1023" t="s">
        <v>1074</v>
      </c>
      <c r="B1023" t="s">
        <v>25</v>
      </c>
      <c r="C1023" t="s">
        <v>20</v>
      </c>
      <c r="D1023" t="s">
        <v>60</v>
      </c>
      <c r="E1023" t="s">
        <v>2229</v>
      </c>
      <c r="F1023" t="s">
        <v>17</v>
      </c>
      <c r="G1023" s="4">
        <v>63.45</v>
      </c>
      <c r="H1023">
        <v>0</v>
      </c>
      <c r="I1023" s="3">
        <v>63.45</v>
      </c>
      <c r="J1023" s="1">
        <v>45875</v>
      </c>
      <c r="K1023">
        <v>4</v>
      </c>
      <c r="L1023">
        <v>3.9</v>
      </c>
      <c r="M1023">
        <f t="shared" si="150"/>
        <v>3.9</v>
      </c>
      <c r="N1023" t="b">
        <v>0</v>
      </c>
      <c r="O1023" t="s">
        <v>2229</v>
      </c>
      <c r="P1023" t="str">
        <f t="shared" si="151"/>
        <v>No Return</v>
      </c>
      <c r="Q1023" s="4">
        <f t="shared" si="152"/>
        <v>253.8</v>
      </c>
      <c r="R1023">
        <f t="shared" si="153"/>
        <v>2025</v>
      </c>
      <c r="S1023" s="4" t="str">
        <f t="shared" si="154"/>
        <v>August</v>
      </c>
      <c r="T1023" s="17">
        <f t="shared" si="155"/>
        <v>0</v>
      </c>
      <c r="U1023" s="17">
        <f t="shared" si="156"/>
        <v>63.45</v>
      </c>
      <c r="V1023" s="16">
        <f t="shared" si="157"/>
        <v>0</v>
      </c>
      <c r="W1023" s="16" t="str">
        <f t="shared" si="158"/>
        <v>No Size</v>
      </c>
      <c r="X1023" s="16" t="str" cm="1">
        <f t="array" ref="X1023">_xlfn.IFS(K1023 &lt; 10, "Need to Restock", K1023 &lt; 20, "Low Stock", K1023 &lt; 30, "Stock OK", K1023 &gt;= 30, "High Stock")</f>
        <v>Need to Restock</v>
      </c>
      <c r="Y1023" s="16" t="str" cm="1">
        <f t="array" ref="Y1023">_xlfn.IFS(K1023 &lt;= 15, "Fast Moving", K1023 &lt;= 35, "Moderate Moving", K1023 &gt; 35, "Slow Moving")</f>
        <v>Fast Moving</v>
      </c>
      <c r="Z1023" s="16" t="str" cm="1">
        <f t="array" ref="Z1023">_xlfn.IFS(M1023=5, "Highly Satisfied", M1023&gt;=4, "Very Satisfied", M1023&gt;=3, "Satisfied", M1023&gt;=2, "Neutral", M1023&lt;2, "Dissatisfied")</f>
        <v>Satisfied</v>
      </c>
      <c r="AA1023" s="16" t="str">
        <f t="shared" si="159"/>
        <v>Cheap Value</v>
      </c>
      <c r="AB1023" s="16" t="str" cm="1">
        <f t="array" ref="AB1023">_xlfn.IFS(OR(C1023="Zara", C1023="Mango"), "Luxury Brand", OR(C1023="Gap", C1023="Forever21"), "Budget Brand", TRUE, "Mid-Market")</f>
        <v>Mid-Market</v>
      </c>
    </row>
    <row r="1024" spans="1:28" x14ac:dyDescent="0.35">
      <c r="A1024" t="s">
        <v>1075</v>
      </c>
      <c r="B1024" t="s">
        <v>19</v>
      </c>
      <c r="C1024" t="s">
        <v>41</v>
      </c>
      <c r="D1024" t="s">
        <v>32</v>
      </c>
      <c r="E1024" t="s">
        <v>2229</v>
      </c>
      <c r="F1024" t="s">
        <v>38</v>
      </c>
      <c r="G1024" s="4">
        <v>117.39</v>
      </c>
      <c r="H1024">
        <v>0</v>
      </c>
      <c r="I1024" s="3">
        <v>117.39</v>
      </c>
      <c r="J1024" s="1">
        <v>45875</v>
      </c>
      <c r="K1024">
        <v>14</v>
      </c>
      <c r="L1024">
        <v>3.2</v>
      </c>
      <c r="M1024">
        <f t="shared" si="150"/>
        <v>3.2</v>
      </c>
      <c r="N1024" t="b">
        <v>0</v>
      </c>
      <c r="O1024" t="s">
        <v>2229</v>
      </c>
      <c r="P1024" t="str">
        <f t="shared" si="151"/>
        <v>No Return</v>
      </c>
      <c r="Q1024" s="4">
        <f t="shared" si="152"/>
        <v>1643.46</v>
      </c>
      <c r="R1024">
        <f t="shared" si="153"/>
        <v>2025</v>
      </c>
      <c r="S1024" s="4" t="str">
        <f t="shared" si="154"/>
        <v>August</v>
      </c>
      <c r="T1024" s="17">
        <f t="shared" si="155"/>
        <v>0</v>
      </c>
      <c r="U1024" s="17">
        <f t="shared" si="156"/>
        <v>117.39</v>
      </c>
      <c r="V1024" s="16">
        <f t="shared" si="157"/>
        <v>0</v>
      </c>
      <c r="W1024" s="16" t="str">
        <f t="shared" si="158"/>
        <v>No Size</v>
      </c>
      <c r="X1024" s="16" t="str" cm="1">
        <f t="array" ref="X1024">_xlfn.IFS(K1024 &lt; 10, "Need to Restock", K1024 &lt; 20, "Low Stock", K1024 &lt; 30, "Stock OK", K1024 &gt;= 30, "High Stock")</f>
        <v>Low Stock</v>
      </c>
      <c r="Y1024" s="16" t="str" cm="1">
        <f t="array" ref="Y1024">_xlfn.IFS(K1024 &lt;= 15, "Fast Moving", K1024 &lt;= 35, "Moderate Moving", K1024 &gt; 35, "Slow Moving")</f>
        <v>Fast Moving</v>
      </c>
      <c r="Z1024" s="16" t="str" cm="1">
        <f t="array" ref="Z1024">_xlfn.IFS(M1024=5, "Highly Satisfied", M1024&gt;=4, "Very Satisfied", M1024&gt;=3, "Satisfied", M1024&gt;=2, "Neutral", M1024&lt;2, "Dissatisfied")</f>
        <v>Satisfied</v>
      </c>
      <c r="AA1024" s="16" t="str">
        <f t="shared" si="159"/>
        <v>High Value</v>
      </c>
      <c r="AB1024" s="16" t="str" cm="1">
        <f t="array" ref="AB1024">_xlfn.IFS(OR(C1024="Zara", C1024="Mango"), "Luxury Brand", OR(C1024="Gap", C1024="Forever21"), "Budget Brand", TRUE, "Mid-Market")</f>
        <v>Luxury Brand</v>
      </c>
    </row>
    <row r="1025" spans="1:28" x14ac:dyDescent="0.35">
      <c r="A1025" t="s">
        <v>1076</v>
      </c>
      <c r="B1025" t="s">
        <v>19</v>
      </c>
      <c r="C1025" t="s">
        <v>30</v>
      </c>
      <c r="D1025" t="s">
        <v>15</v>
      </c>
      <c r="E1025" t="s">
        <v>37</v>
      </c>
      <c r="F1025" t="s">
        <v>68</v>
      </c>
      <c r="G1025" s="4">
        <v>32.89</v>
      </c>
      <c r="H1025">
        <v>0</v>
      </c>
      <c r="I1025" s="3">
        <v>32.89</v>
      </c>
      <c r="J1025" s="1">
        <v>45846</v>
      </c>
      <c r="K1025">
        <v>6</v>
      </c>
      <c r="L1025">
        <v>4.5999999999999996</v>
      </c>
      <c r="M1025">
        <f t="shared" si="150"/>
        <v>4.5999999999999996</v>
      </c>
      <c r="N1025" t="b">
        <v>0</v>
      </c>
      <c r="O1025" t="s">
        <v>2229</v>
      </c>
      <c r="P1025" t="str">
        <f t="shared" si="151"/>
        <v>No Return</v>
      </c>
      <c r="Q1025" s="4">
        <f t="shared" si="152"/>
        <v>197.34</v>
      </c>
      <c r="R1025">
        <f t="shared" si="153"/>
        <v>2025</v>
      </c>
      <c r="S1025" s="4" t="str">
        <f t="shared" si="154"/>
        <v>July</v>
      </c>
      <c r="T1025" s="17">
        <f t="shared" si="155"/>
        <v>0</v>
      </c>
      <c r="U1025" s="17">
        <f t="shared" si="156"/>
        <v>32.89</v>
      </c>
      <c r="V1025" s="16">
        <f t="shared" si="157"/>
        <v>0</v>
      </c>
      <c r="W1025" s="16" t="str">
        <f t="shared" si="158"/>
        <v>S</v>
      </c>
      <c r="X1025" s="16" t="str" cm="1">
        <f t="array" ref="X1025">_xlfn.IFS(K1025 &lt; 10, "Need to Restock", K1025 &lt; 20, "Low Stock", K1025 &lt; 30, "Stock OK", K1025 &gt;= 30, "High Stock")</f>
        <v>Need to Restock</v>
      </c>
      <c r="Y1025" s="16" t="str" cm="1">
        <f t="array" ref="Y1025">_xlfn.IFS(K1025 &lt;= 15, "Fast Moving", K1025 &lt;= 35, "Moderate Moving", K1025 &gt; 35, "Slow Moving")</f>
        <v>Fast Moving</v>
      </c>
      <c r="Z1025" s="16" t="str" cm="1">
        <f t="array" ref="Z1025">_xlfn.IFS(M1025=5, "Highly Satisfied", M1025&gt;=4, "Very Satisfied", M1025&gt;=3, "Satisfied", M1025&gt;=2, "Neutral", M1025&lt;2, "Dissatisfied")</f>
        <v>Very Satisfied</v>
      </c>
      <c r="AA1025" s="16" t="str">
        <f t="shared" si="159"/>
        <v>Cheap Value</v>
      </c>
      <c r="AB1025" s="16" t="str" cm="1">
        <f t="array" ref="AB1025">_xlfn.IFS(OR(C1025="Zara", C1025="Mango"), "Luxury Brand", OR(C1025="Gap", C1025="Forever21"), "Budget Brand", TRUE, "Mid-Market")</f>
        <v>Mid-Market</v>
      </c>
    </row>
    <row r="1026" spans="1:28" x14ac:dyDescent="0.35">
      <c r="A1026" t="s">
        <v>1077</v>
      </c>
      <c r="B1026" t="s">
        <v>36</v>
      </c>
      <c r="C1026" t="s">
        <v>51</v>
      </c>
      <c r="D1026" t="s">
        <v>15</v>
      </c>
      <c r="E1026" t="s">
        <v>22</v>
      </c>
      <c r="F1026" t="s">
        <v>42</v>
      </c>
      <c r="G1026" s="4">
        <v>102.6</v>
      </c>
      <c r="H1026">
        <v>38.6</v>
      </c>
      <c r="I1026" s="3">
        <v>63</v>
      </c>
      <c r="J1026" s="1">
        <v>45787</v>
      </c>
      <c r="K1026">
        <v>14</v>
      </c>
      <c r="L1026">
        <v>4</v>
      </c>
      <c r="M1026">
        <f t="shared" ref="M1026:M1089" si="160">IF(L1026="null", 3, L1026)</f>
        <v>4</v>
      </c>
      <c r="N1026" t="b">
        <v>0</v>
      </c>
      <c r="O1026" t="s">
        <v>2229</v>
      </c>
      <c r="P1026" t="str">
        <f t="shared" ref="P1026:P1089" si="161">IF(O1026="null", "No Return", O1026)</f>
        <v>No Return</v>
      </c>
      <c r="Q1026" s="4">
        <f t="shared" ref="Q1026:Q1089" si="162">U1026 * K1026</f>
        <v>881.94959999999992</v>
      </c>
      <c r="R1026">
        <f t="shared" ref="R1026:R1089" si="163">YEAR(J1026)</f>
        <v>2025</v>
      </c>
      <c r="S1026" s="4" t="str">
        <f t="shared" ref="S1026:S1089" si="164">TEXT(J1026, "mmmm")</f>
        <v>May</v>
      </c>
      <c r="T1026" s="17">
        <f t="shared" ref="T1026:T1089" si="165">G1026 * (H1026 / 100)</f>
        <v>39.6036</v>
      </c>
      <c r="U1026" s="17">
        <f t="shared" ref="U1026:U1089" si="166">G1026 * (1 - (H1026 / 100))</f>
        <v>62.996399999999994</v>
      </c>
      <c r="V1026" s="16">
        <f t="shared" ref="V1026:V1089" si="167">IF(N1026=TRUE, 1, 0)</f>
        <v>0</v>
      </c>
      <c r="W1026" s="16" t="str">
        <f t="shared" ref="W1026:W1089" si="168">IF(E1026="null", "No Size", E1026)</f>
        <v>L</v>
      </c>
      <c r="X1026" s="16" t="str" cm="1">
        <f t="array" ref="X1026">_xlfn.IFS(K1026 &lt; 10, "Need to Restock", K1026 &lt; 20, "Low Stock", K1026 &lt; 30, "Stock OK", K1026 &gt;= 30, "High Stock")</f>
        <v>Low Stock</v>
      </c>
      <c r="Y1026" s="16" t="str" cm="1">
        <f t="array" ref="Y1026">_xlfn.IFS(K1026 &lt;= 15, "Fast Moving", K1026 &lt;= 35, "Moderate Moving", K1026 &gt; 35, "Slow Moving")</f>
        <v>Fast Moving</v>
      </c>
      <c r="Z1026" s="16" t="str" cm="1">
        <f t="array" ref="Z1026">_xlfn.IFS(M1026=5, "Highly Satisfied", M1026&gt;=4, "Very Satisfied", M1026&gt;=3, "Satisfied", M1026&gt;=2, "Neutral", M1026&lt;2, "Dissatisfied")</f>
        <v>Very Satisfied</v>
      </c>
      <c r="AA1026" s="16" t="str">
        <f t="shared" ref="AA1026:AA1089" si="169">IF(I1026 &gt;= 74.88, "High Value", "Cheap Value")</f>
        <v>Cheap Value</v>
      </c>
      <c r="AB1026" s="16" t="str" cm="1">
        <f t="array" ref="AB1026">_xlfn.IFS(OR(C1026="Zara", C1026="Mango"), "Luxury Brand", OR(C1026="Gap", C1026="Forever21"), "Budget Brand", TRUE, "Mid-Market")</f>
        <v>Mid-Market</v>
      </c>
    </row>
    <row r="1027" spans="1:28" x14ac:dyDescent="0.35">
      <c r="A1027" t="s">
        <v>1078</v>
      </c>
      <c r="B1027" t="s">
        <v>28</v>
      </c>
      <c r="C1027" t="s">
        <v>59</v>
      </c>
      <c r="D1027" t="s">
        <v>15</v>
      </c>
      <c r="E1027" t="s">
        <v>47</v>
      </c>
      <c r="F1027" t="s">
        <v>62</v>
      </c>
      <c r="G1027" s="4">
        <v>155.91999999999999</v>
      </c>
      <c r="H1027">
        <v>32.200000000000003</v>
      </c>
      <c r="I1027" s="3">
        <v>105.71</v>
      </c>
      <c r="J1027" s="1">
        <v>45567</v>
      </c>
      <c r="K1027">
        <v>5</v>
      </c>
      <c r="L1027">
        <v>2</v>
      </c>
      <c r="M1027">
        <f t="shared" si="160"/>
        <v>2</v>
      </c>
      <c r="N1027" t="b">
        <v>0</v>
      </c>
      <c r="O1027" t="s">
        <v>2229</v>
      </c>
      <c r="P1027" t="str">
        <f t="shared" si="161"/>
        <v>No Return</v>
      </c>
      <c r="Q1027" s="4">
        <f t="shared" si="162"/>
        <v>528.5687999999999</v>
      </c>
      <c r="R1027">
        <f t="shared" si="163"/>
        <v>2024</v>
      </c>
      <c r="S1027" s="4" t="str">
        <f t="shared" si="164"/>
        <v>October</v>
      </c>
      <c r="T1027" s="17">
        <f t="shared" si="165"/>
        <v>50.206239999999994</v>
      </c>
      <c r="U1027" s="17">
        <f t="shared" si="166"/>
        <v>105.71375999999998</v>
      </c>
      <c r="V1027" s="16">
        <f t="shared" si="167"/>
        <v>0</v>
      </c>
      <c r="W1027" s="16" t="str">
        <f t="shared" si="168"/>
        <v>XXL</v>
      </c>
      <c r="X1027" s="16" t="str" cm="1">
        <f t="array" ref="X1027">_xlfn.IFS(K1027 &lt; 10, "Need to Restock", K1027 &lt; 20, "Low Stock", K1027 &lt; 30, "Stock OK", K1027 &gt;= 30, "High Stock")</f>
        <v>Need to Restock</v>
      </c>
      <c r="Y1027" s="16" t="str" cm="1">
        <f t="array" ref="Y1027">_xlfn.IFS(K1027 &lt;= 15, "Fast Moving", K1027 &lt;= 35, "Moderate Moving", K1027 &gt; 35, "Slow Moving")</f>
        <v>Fast Moving</v>
      </c>
      <c r="Z1027" s="16" t="str" cm="1">
        <f t="array" ref="Z1027">_xlfn.IFS(M1027=5, "Highly Satisfied", M1027&gt;=4, "Very Satisfied", M1027&gt;=3, "Satisfied", M1027&gt;=2, "Neutral", M1027&lt;2, "Dissatisfied")</f>
        <v>Neutral</v>
      </c>
      <c r="AA1027" s="16" t="str">
        <f t="shared" si="169"/>
        <v>High Value</v>
      </c>
      <c r="AB1027" s="16" t="str" cm="1">
        <f t="array" ref="AB1027">_xlfn.IFS(OR(C1027="Zara", C1027="Mango"), "Luxury Brand", OR(C1027="Gap", C1027="Forever21"), "Budget Brand", TRUE, "Mid-Market")</f>
        <v>Budget Brand</v>
      </c>
    </row>
    <row r="1028" spans="1:28" x14ac:dyDescent="0.35">
      <c r="A1028" t="s">
        <v>1079</v>
      </c>
      <c r="B1028" t="s">
        <v>13</v>
      </c>
      <c r="C1028" t="s">
        <v>59</v>
      </c>
      <c r="D1028" t="s">
        <v>32</v>
      </c>
      <c r="E1028" t="s">
        <v>22</v>
      </c>
      <c r="F1028" t="s">
        <v>64</v>
      </c>
      <c r="G1028" s="4">
        <v>178.39</v>
      </c>
      <c r="H1028">
        <v>0</v>
      </c>
      <c r="I1028" s="3">
        <v>178.39</v>
      </c>
      <c r="J1028" s="1">
        <v>45875</v>
      </c>
      <c r="K1028">
        <v>29</v>
      </c>
      <c r="L1028">
        <v>4.2</v>
      </c>
      <c r="M1028">
        <f t="shared" si="160"/>
        <v>4.2</v>
      </c>
      <c r="N1028" t="b">
        <v>0</v>
      </c>
      <c r="O1028" t="s">
        <v>2229</v>
      </c>
      <c r="P1028" t="str">
        <f t="shared" si="161"/>
        <v>No Return</v>
      </c>
      <c r="Q1028" s="4">
        <f t="shared" si="162"/>
        <v>5173.3099999999995</v>
      </c>
      <c r="R1028">
        <f t="shared" si="163"/>
        <v>2025</v>
      </c>
      <c r="S1028" s="4" t="str">
        <f t="shared" si="164"/>
        <v>August</v>
      </c>
      <c r="T1028" s="17">
        <f t="shared" si="165"/>
        <v>0</v>
      </c>
      <c r="U1028" s="17">
        <f t="shared" si="166"/>
        <v>178.39</v>
      </c>
      <c r="V1028" s="16">
        <f t="shared" si="167"/>
        <v>0</v>
      </c>
      <c r="W1028" s="16" t="str">
        <f t="shared" si="168"/>
        <v>L</v>
      </c>
      <c r="X1028" s="16" t="str" cm="1">
        <f t="array" ref="X1028">_xlfn.IFS(K1028 &lt; 10, "Need to Restock", K1028 &lt; 20, "Low Stock", K1028 &lt; 30, "Stock OK", K1028 &gt;= 30, "High Stock")</f>
        <v>Stock OK</v>
      </c>
      <c r="Y1028" s="16" t="str" cm="1">
        <f t="array" ref="Y1028">_xlfn.IFS(K1028 &lt;= 15, "Fast Moving", K1028 &lt;= 35, "Moderate Moving", K1028 &gt; 35, "Slow Moving")</f>
        <v>Moderate Moving</v>
      </c>
      <c r="Z1028" s="16" t="str" cm="1">
        <f t="array" ref="Z1028">_xlfn.IFS(M1028=5, "Highly Satisfied", M1028&gt;=4, "Very Satisfied", M1028&gt;=3, "Satisfied", M1028&gt;=2, "Neutral", M1028&lt;2, "Dissatisfied")</f>
        <v>Very Satisfied</v>
      </c>
      <c r="AA1028" s="16" t="str">
        <f t="shared" si="169"/>
        <v>High Value</v>
      </c>
      <c r="AB1028" s="16" t="str" cm="1">
        <f t="array" ref="AB1028">_xlfn.IFS(OR(C1028="Zara", C1028="Mango"), "Luxury Brand", OR(C1028="Gap", C1028="Forever21"), "Budget Brand", TRUE, "Mid-Market")</f>
        <v>Budget Brand</v>
      </c>
    </row>
    <row r="1029" spans="1:28" x14ac:dyDescent="0.35">
      <c r="A1029" t="s">
        <v>1080</v>
      </c>
      <c r="B1029" t="s">
        <v>13</v>
      </c>
      <c r="C1029" t="s">
        <v>46</v>
      </c>
      <c r="D1029" t="s">
        <v>15</v>
      </c>
      <c r="E1029" t="s">
        <v>16</v>
      </c>
      <c r="F1029" t="s">
        <v>38</v>
      </c>
      <c r="G1029" s="4">
        <v>151.1</v>
      </c>
      <c r="H1029">
        <v>0</v>
      </c>
      <c r="I1029" s="3">
        <v>151.1</v>
      </c>
      <c r="J1029" s="1">
        <v>45738</v>
      </c>
      <c r="K1029">
        <v>24</v>
      </c>
      <c r="L1029">
        <v>2.4</v>
      </c>
      <c r="M1029">
        <f t="shared" si="160"/>
        <v>2.4</v>
      </c>
      <c r="N1029" t="b">
        <v>0</v>
      </c>
      <c r="O1029" t="s">
        <v>2229</v>
      </c>
      <c r="P1029" t="str">
        <f t="shared" si="161"/>
        <v>No Return</v>
      </c>
      <c r="Q1029" s="4">
        <f t="shared" si="162"/>
        <v>3626.3999999999996</v>
      </c>
      <c r="R1029">
        <f t="shared" si="163"/>
        <v>2025</v>
      </c>
      <c r="S1029" s="4" t="str">
        <f t="shared" si="164"/>
        <v>March</v>
      </c>
      <c r="T1029" s="17">
        <f t="shared" si="165"/>
        <v>0</v>
      </c>
      <c r="U1029" s="17">
        <f t="shared" si="166"/>
        <v>151.1</v>
      </c>
      <c r="V1029" s="16">
        <f t="shared" si="167"/>
        <v>0</v>
      </c>
      <c r="W1029" s="16" t="str">
        <f t="shared" si="168"/>
        <v>XL</v>
      </c>
      <c r="X1029" s="16" t="str" cm="1">
        <f t="array" ref="X1029">_xlfn.IFS(K1029 &lt; 10, "Need to Restock", K1029 &lt; 20, "Low Stock", K1029 &lt; 30, "Stock OK", K1029 &gt;= 30, "High Stock")</f>
        <v>Stock OK</v>
      </c>
      <c r="Y1029" s="16" t="str" cm="1">
        <f t="array" ref="Y1029">_xlfn.IFS(K1029 &lt;= 15, "Fast Moving", K1029 &lt;= 35, "Moderate Moving", K1029 &gt; 35, "Slow Moving")</f>
        <v>Moderate Moving</v>
      </c>
      <c r="Z1029" s="16" t="str" cm="1">
        <f t="array" ref="Z1029">_xlfn.IFS(M1029=5, "Highly Satisfied", M1029&gt;=4, "Very Satisfied", M1029&gt;=3, "Satisfied", M1029&gt;=2, "Neutral", M1029&lt;2, "Dissatisfied")</f>
        <v>Neutral</v>
      </c>
      <c r="AA1029" s="16" t="str">
        <f t="shared" si="169"/>
        <v>High Value</v>
      </c>
      <c r="AB1029" s="16" t="str" cm="1">
        <f t="array" ref="AB1029">_xlfn.IFS(OR(C1029="Zara", C1029="Mango"), "Luxury Brand", OR(C1029="Gap", C1029="Forever21"), "Budget Brand", TRUE, "Mid-Market")</f>
        <v>Mid-Market</v>
      </c>
    </row>
    <row r="1030" spans="1:28" x14ac:dyDescent="0.35">
      <c r="A1030" t="s">
        <v>1081</v>
      </c>
      <c r="B1030" t="s">
        <v>19</v>
      </c>
      <c r="C1030" t="s">
        <v>73</v>
      </c>
      <c r="D1030" t="s">
        <v>60</v>
      </c>
      <c r="E1030" t="s">
        <v>47</v>
      </c>
      <c r="F1030" t="s">
        <v>54</v>
      </c>
      <c r="G1030" s="4">
        <v>91.03</v>
      </c>
      <c r="H1030">
        <v>55.4</v>
      </c>
      <c r="I1030" s="3">
        <v>40.6</v>
      </c>
      <c r="J1030" s="1">
        <v>45875</v>
      </c>
      <c r="K1030">
        <v>2</v>
      </c>
      <c r="L1030">
        <v>2.5</v>
      </c>
      <c r="M1030">
        <f t="shared" si="160"/>
        <v>2.5</v>
      </c>
      <c r="N1030" t="b">
        <v>0</v>
      </c>
      <c r="O1030" t="s">
        <v>2229</v>
      </c>
      <c r="P1030" t="str">
        <f t="shared" si="161"/>
        <v>No Return</v>
      </c>
      <c r="Q1030" s="4">
        <f t="shared" si="162"/>
        <v>81.198760000000007</v>
      </c>
      <c r="R1030">
        <f t="shared" si="163"/>
        <v>2025</v>
      </c>
      <c r="S1030" s="4" t="str">
        <f t="shared" si="164"/>
        <v>August</v>
      </c>
      <c r="T1030" s="17">
        <f t="shared" si="165"/>
        <v>50.430619999999998</v>
      </c>
      <c r="U1030" s="17">
        <f t="shared" si="166"/>
        <v>40.599380000000004</v>
      </c>
      <c r="V1030" s="16">
        <f t="shared" si="167"/>
        <v>0</v>
      </c>
      <c r="W1030" s="16" t="str">
        <f t="shared" si="168"/>
        <v>XXL</v>
      </c>
      <c r="X1030" s="16" t="str" cm="1">
        <f t="array" ref="X1030">_xlfn.IFS(K1030 &lt; 10, "Need to Restock", K1030 &lt; 20, "Low Stock", K1030 &lt; 30, "Stock OK", K1030 &gt;= 30, "High Stock")</f>
        <v>Need to Restock</v>
      </c>
      <c r="Y1030" s="16" t="str" cm="1">
        <f t="array" ref="Y1030">_xlfn.IFS(K1030 &lt;= 15, "Fast Moving", K1030 &lt;= 35, "Moderate Moving", K1030 &gt; 35, "Slow Moving")</f>
        <v>Fast Moving</v>
      </c>
      <c r="Z1030" s="16" t="str" cm="1">
        <f t="array" ref="Z1030">_xlfn.IFS(M1030=5, "Highly Satisfied", M1030&gt;=4, "Very Satisfied", M1030&gt;=3, "Satisfied", M1030&gt;=2, "Neutral", M1030&lt;2, "Dissatisfied")</f>
        <v>Neutral</v>
      </c>
      <c r="AA1030" s="16" t="str">
        <f t="shared" si="169"/>
        <v>Cheap Value</v>
      </c>
      <c r="AB1030" s="16" t="str" cm="1">
        <f t="array" ref="AB1030">_xlfn.IFS(OR(C1030="Zara", C1030="Mango"), "Luxury Brand", OR(C1030="Gap", C1030="Forever21"), "Budget Brand", TRUE, "Mid-Market")</f>
        <v>Budget Brand</v>
      </c>
    </row>
    <row r="1031" spans="1:28" x14ac:dyDescent="0.35">
      <c r="A1031" t="s">
        <v>1082</v>
      </c>
      <c r="B1031" t="s">
        <v>19</v>
      </c>
      <c r="C1031" t="s">
        <v>46</v>
      </c>
      <c r="D1031" t="s">
        <v>32</v>
      </c>
      <c r="E1031" t="s">
        <v>56</v>
      </c>
      <c r="F1031" t="s">
        <v>38</v>
      </c>
      <c r="G1031" s="4">
        <v>89.03</v>
      </c>
      <c r="H1031">
        <v>41.3</v>
      </c>
      <c r="I1031" s="3">
        <v>52.26</v>
      </c>
      <c r="J1031" s="1">
        <v>45875</v>
      </c>
      <c r="K1031">
        <v>50</v>
      </c>
      <c r="L1031" t="s">
        <v>2229</v>
      </c>
      <c r="M1031">
        <f t="shared" si="160"/>
        <v>3</v>
      </c>
      <c r="N1031" t="b">
        <v>0</v>
      </c>
      <c r="O1031" t="s">
        <v>2229</v>
      </c>
      <c r="P1031" t="str">
        <f t="shared" si="161"/>
        <v>No Return</v>
      </c>
      <c r="Q1031" s="4">
        <f t="shared" si="162"/>
        <v>2613.0304999999998</v>
      </c>
      <c r="R1031">
        <f t="shared" si="163"/>
        <v>2025</v>
      </c>
      <c r="S1031" s="4" t="str">
        <f t="shared" si="164"/>
        <v>August</v>
      </c>
      <c r="T1031" s="17">
        <f t="shared" si="165"/>
        <v>36.769390000000001</v>
      </c>
      <c r="U1031" s="17">
        <f t="shared" si="166"/>
        <v>52.26061</v>
      </c>
      <c r="V1031" s="16">
        <f t="shared" si="167"/>
        <v>0</v>
      </c>
      <c r="W1031" s="16" t="str">
        <f t="shared" si="168"/>
        <v>M</v>
      </c>
      <c r="X1031" s="16" t="str" cm="1">
        <f t="array" ref="X1031">_xlfn.IFS(K1031 &lt; 10, "Need to Restock", K1031 &lt; 20, "Low Stock", K1031 &lt; 30, "Stock OK", K1031 &gt;= 30, "High Stock")</f>
        <v>High Stock</v>
      </c>
      <c r="Y1031" s="16" t="str" cm="1">
        <f t="array" ref="Y1031">_xlfn.IFS(K1031 &lt;= 15, "Fast Moving", K1031 &lt;= 35, "Moderate Moving", K1031 &gt; 35, "Slow Moving")</f>
        <v>Slow Moving</v>
      </c>
      <c r="Z1031" s="16" t="str" cm="1">
        <f t="array" ref="Z1031">_xlfn.IFS(M1031=5, "Highly Satisfied", M1031&gt;=4, "Very Satisfied", M1031&gt;=3, "Satisfied", M1031&gt;=2, "Neutral", M1031&lt;2, "Dissatisfied")</f>
        <v>Satisfied</v>
      </c>
      <c r="AA1031" s="16" t="str">
        <f t="shared" si="169"/>
        <v>Cheap Value</v>
      </c>
      <c r="AB1031" s="16" t="str" cm="1">
        <f t="array" ref="AB1031">_xlfn.IFS(OR(C1031="Zara", C1031="Mango"), "Luxury Brand", OR(C1031="Gap", C1031="Forever21"), "Budget Brand", TRUE, "Mid-Market")</f>
        <v>Mid-Market</v>
      </c>
    </row>
    <row r="1032" spans="1:28" x14ac:dyDescent="0.35">
      <c r="A1032" t="s">
        <v>1083</v>
      </c>
      <c r="B1032" t="s">
        <v>40</v>
      </c>
      <c r="C1032" t="s">
        <v>51</v>
      </c>
      <c r="D1032" t="s">
        <v>60</v>
      </c>
      <c r="E1032" t="s">
        <v>37</v>
      </c>
      <c r="F1032" t="s">
        <v>44</v>
      </c>
      <c r="G1032" s="4">
        <v>147.58000000000001</v>
      </c>
      <c r="H1032">
        <v>0</v>
      </c>
      <c r="I1032" s="3">
        <v>147.58000000000001</v>
      </c>
      <c r="J1032" s="1">
        <v>45875</v>
      </c>
      <c r="K1032">
        <v>10</v>
      </c>
      <c r="L1032">
        <v>4.3</v>
      </c>
      <c r="M1032">
        <f t="shared" si="160"/>
        <v>4.3</v>
      </c>
      <c r="N1032" t="b">
        <v>0</v>
      </c>
      <c r="O1032" t="s">
        <v>2229</v>
      </c>
      <c r="P1032" t="str">
        <f t="shared" si="161"/>
        <v>No Return</v>
      </c>
      <c r="Q1032" s="4">
        <f t="shared" si="162"/>
        <v>1475.8000000000002</v>
      </c>
      <c r="R1032">
        <f t="shared" si="163"/>
        <v>2025</v>
      </c>
      <c r="S1032" s="4" t="str">
        <f t="shared" si="164"/>
        <v>August</v>
      </c>
      <c r="T1032" s="17">
        <f t="shared" si="165"/>
        <v>0</v>
      </c>
      <c r="U1032" s="17">
        <f t="shared" si="166"/>
        <v>147.58000000000001</v>
      </c>
      <c r="V1032" s="16">
        <f t="shared" si="167"/>
        <v>0</v>
      </c>
      <c r="W1032" s="16" t="str">
        <f t="shared" si="168"/>
        <v>S</v>
      </c>
      <c r="X1032" s="16" t="str" cm="1">
        <f t="array" ref="X1032">_xlfn.IFS(K1032 &lt; 10, "Need to Restock", K1032 &lt; 20, "Low Stock", K1032 &lt; 30, "Stock OK", K1032 &gt;= 30, "High Stock")</f>
        <v>Low Stock</v>
      </c>
      <c r="Y1032" s="16" t="str" cm="1">
        <f t="array" ref="Y1032">_xlfn.IFS(K1032 &lt;= 15, "Fast Moving", K1032 &lt;= 35, "Moderate Moving", K1032 &gt; 35, "Slow Moving")</f>
        <v>Fast Moving</v>
      </c>
      <c r="Z1032" s="16" t="str" cm="1">
        <f t="array" ref="Z1032">_xlfn.IFS(M1032=5, "Highly Satisfied", M1032&gt;=4, "Very Satisfied", M1032&gt;=3, "Satisfied", M1032&gt;=2, "Neutral", M1032&lt;2, "Dissatisfied")</f>
        <v>Very Satisfied</v>
      </c>
      <c r="AA1032" s="16" t="str">
        <f t="shared" si="169"/>
        <v>High Value</v>
      </c>
      <c r="AB1032" s="16" t="str" cm="1">
        <f t="array" ref="AB1032">_xlfn.IFS(OR(C1032="Zara", C1032="Mango"), "Luxury Brand", OR(C1032="Gap", C1032="Forever21"), "Budget Brand", TRUE, "Mid-Market")</f>
        <v>Mid-Market</v>
      </c>
    </row>
    <row r="1033" spans="1:28" x14ac:dyDescent="0.35">
      <c r="A1033" t="s">
        <v>1084</v>
      </c>
      <c r="B1033" t="s">
        <v>40</v>
      </c>
      <c r="C1033" t="s">
        <v>30</v>
      </c>
      <c r="D1033" t="s">
        <v>60</v>
      </c>
      <c r="E1033" t="s">
        <v>16</v>
      </c>
      <c r="F1033" t="s">
        <v>42</v>
      </c>
      <c r="G1033" s="4">
        <v>79.98</v>
      </c>
      <c r="H1033">
        <v>0</v>
      </c>
      <c r="I1033" s="3">
        <v>79.98</v>
      </c>
      <c r="J1033" s="1">
        <v>45875</v>
      </c>
      <c r="K1033">
        <v>25</v>
      </c>
      <c r="L1033">
        <v>1.5</v>
      </c>
      <c r="M1033">
        <f t="shared" si="160"/>
        <v>1.5</v>
      </c>
      <c r="N1033" t="b">
        <v>0</v>
      </c>
      <c r="O1033" t="s">
        <v>2229</v>
      </c>
      <c r="P1033" t="str">
        <f t="shared" si="161"/>
        <v>No Return</v>
      </c>
      <c r="Q1033" s="4">
        <f t="shared" si="162"/>
        <v>1999.5</v>
      </c>
      <c r="R1033">
        <f t="shared" si="163"/>
        <v>2025</v>
      </c>
      <c r="S1033" s="4" t="str">
        <f t="shared" si="164"/>
        <v>August</v>
      </c>
      <c r="T1033" s="17">
        <f t="shared" si="165"/>
        <v>0</v>
      </c>
      <c r="U1033" s="17">
        <f t="shared" si="166"/>
        <v>79.98</v>
      </c>
      <c r="V1033" s="16">
        <f t="shared" si="167"/>
        <v>0</v>
      </c>
      <c r="W1033" s="16" t="str">
        <f t="shared" si="168"/>
        <v>XL</v>
      </c>
      <c r="X1033" s="16" t="str" cm="1">
        <f t="array" ref="X1033">_xlfn.IFS(K1033 &lt; 10, "Need to Restock", K1033 &lt; 20, "Low Stock", K1033 &lt; 30, "Stock OK", K1033 &gt;= 30, "High Stock")</f>
        <v>Stock OK</v>
      </c>
      <c r="Y1033" s="16" t="str" cm="1">
        <f t="array" ref="Y1033">_xlfn.IFS(K1033 &lt;= 15, "Fast Moving", K1033 &lt;= 35, "Moderate Moving", K1033 &gt; 35, "Slow Moving")</f>
        <v>Moderate Moving</v>
      </c>
      <c r="Z1033" s="16" t="str" cm="1">
        <f t="array" ref="Z1033">_xlfn.IFS(M1033=5, "Highly Satisfied", M1033&gt;=4, "Very Satisfied", M1033&gt;=3, "Satisfied", M1033&gt;=2, "Neutral", M1033&lt;2, "Dissatisfied")</f>
        <v>Dissatisfied</v>
      </c>
      <c r="AA1033" s="16" t="str">
        <f t="shared" si="169"/>
        <v>High Value</v>
      </c>
      <c r="AB1033" s="16" t="str" cm="1">
        <f t="array" ref="AB1033">_xlfn.IFS(OR(C1033="Zara", C1033="Mango"), "Luxury Brand", OR(C1033="Gap", C1033="Forever21"), "Budget Brand", TRUE, "Mid-Market")</f>
        <v>Mid-Market</v>
      </c>
    </row>
    <row r="1034" spans="1:28" x14ac:dyDescent="0.35">
      <c r="A1034" t="s">
        <v>1085</v>
      </c>
      <c r="B1034" t="s">
        <v>40</v>
      </c>
      <c r="C1034" t="s">
        <v>46</v>
      </c>
      <c r="D1034" t="s">
        <v>32</v>
      </c>
      <c r="E1034" t="s">
        <v>53</v>
      </c>
      <c r="F1034" t="s">
        <v>54</v>
      </c>
      <c r="G1034" s="4">
        <v>86.38</v>
      </c>
      <c r="H1034">
        <v>0</v>
      </c>
      <c r="I1034" s="3">
        <v>86.38</v>
      </c>
      <c r="J1034" s="1">
        <v>45875</v>
      </c>
      <c r="K1034">
        <v>40</v>
      </c>
      <c r="L1034">
        <v>2.7</v>
      </c>
      <c r="M1034">
        <f t="shared" si="160"/>
        <v>2.7</v>
      </c>
      <c r="N1034" t="b">
        <v>0</v>
      </c>
      <c r="O1034" t="s">
        <v>2229</v>
      </c>
      <c r="P1034" t="str">
        <f t="shared" si="161"/>
        <v>No Return</v>
      </c>
      <c r="Q1034" s="4">
        <f t="shared" si="162"/>
        <v>3455.2</v>
      </c>
      <c r="R1034">
        <f t="shared" si="163"/>
        <v>2025</v>
      </c>
      <c r="S1034" s="4" t="str">
        <f t="shared" si="164"/>
        <v>August</v>
      </c>
      <c r="T1034" s="17">
        <f t="shared" si="165"/>
        <v>0</v>
      </c>
      <c r="U1034" s="17">
        <f t="shared" si="166"/>
        <v>86.38</v>
      </c>
      <c r="V1034" s="16">
        <f t="shared" si="167"/>
        <v>0</v>
      </c>
      <c r="W1034" s="16" t="str">
        <f t="shared" si="168"/>
        <v>XS</v>
      </c>
      <c r="X1034" s="16" t="str" cm="1">
        <f t="array" ref="X1034">_xlfn.IFS(K1034 &lt; 10, "Need to Restock", K1034 &lt; 20, "Low Stock", K1034 &lt; 30, "Stock OK", K1034 &gt;= 30, "High Stock")</f>
        <v>High Stock</v>
      </c>
      <c r="Y1034" s="16" t="str" cm="1">
        <f t="array" ref="Y1034">_xlfn.IFS(K1034 &lt;= 15, "Fast Moving", K1034 &lt;= 35, "Moderate Moving", K1034 &gt; 35, "Slow Moving")</f>
        <v>Slow Moving</v>
      </c>
      <c r="Z1034" s="16" t="str" cm="1">
        <f t="array" ref="Z1034">_xlfn.IFS(M1034=5, "Highly Satisfied", M1034&gt;=4, "Very Satisfied", M1034&gt;=3, "Satisfied", M1034&gt;=2, "Neutral", M1034&lt;2, "Dissatisfied")</f>
        <v>Neutral</v>
      </c>
      <c r="AA1034" s="16" t="str">
        <f t="shared" si="169"/>
        <v>High Value</v>
      </c>
      <c r="AB1034" s="16" t="str" cm="1">
        <f t="array" ref="AB1034">_xlfn.IFS(OR(C1034="Zara", C1034="Mango"), "Luxury Brand", OR(C1034="Gap", C1034="Forever21"), "Budget Brand", TRUE, "Mid-Market")</f>
        <v>Mid-Market</v>
      </c>
    </row>
    <row r="1035" spans="1:28" x14ac:dyDescent="0.35">
      <c r="A1035" t="s">
        <v>1086</v>
      </c>
      <c r="B1035" t="s">
        <v>19</v>
      </c>
      <c r="C1035" t="s">
        <v>30</v>
      </c>
      <c r="D1035" t="s">
        <v>60</v>
      </c>
      <c r="E1035" t="s">
        <v>47</v>
      </c>
      <c r="F1035" t="s">
        <v>68</v>
      </c>
      <c r="G1035" s="4">
        <v>47.29</v>
      </c>
      <c r="H1035">
        <v>40.4</v>
      </c>
      <c r="I1035" s="3">
        <v>28.18</v>
      </c>
      <c r="J1035" s="1">
        <v>45875</v>
      </c>
      <c r="K1035">
        <v>26</v>
      </c>
      <c r="L1035">
        <v>4.4000000000000004</v>
      </c>
      <c r="M1035">
        <f t="shared" si="160"/>
        <v>4.4000000000000004</v>
      </c>
      <c r="N1035" t="b">
        <v>0</v>
      </c>
      <c r="O1035" t="s">
        <v>2229</v>
      </c>
      <c r="P1035" t="str">
        <f t="shared" si="161"/>
        <v>No Return</v>
      </c>
      <c r="Q1035" s="4">
        <f t="shared" si="162"/>
        <v>732.8058400000001</v>
      </c>
      <c r="R1035">
        <f t="shared" si="163"/>
        <v>2025</v>
      </c>
      <c r="S1035" s="4" t="str">
        <f t="shared" si="164"/>
        <v>August</v>
      </c>
      <c r="T1035" s="17">
        <f t="shared" si="165"/>
        <v>19.105159999999998</v>
      </c>
      <c r="U1035" s="17">
        <f t="shared" si="166"/>
        <v>28.184840000000005</v>
      </c>
      <c r="V1035" s="16">
        <f t="shared" si="167"/>
        <v>0</v>
      </c>
      <c r="W1035" s="16" t="str">
        <f t="shared" si="168"/>
        <v>XXL</v>
      </c>
      <c r="X1035" s="16" t="str" cm="1">
        <f t="array" ref="X1035">_xlfn.IFS(K1035 &lt; 10, "Need to Restock", K1035 &lt; 20, "Low Stock", K1035 &lt; 30, "Stock OK", K1035 &gt;= 30, "High Stock")</f>
        <v>Stock OK</v>
      </c>
      <c r="Y1035" s="16" t="str" cm="1">
        <f t="array" ref="Y1035">_xlfn.IFS(K1035 &lt;= 15, "Fast Moving", K1035 &lt;= 35, "Moderate Moving", K1035 &gt; 35, "Slow Moving")</f>
        <v>Moderate Moving</v>
      </c>
      <c r="Z1035" s="16" t="str" cm="1">
        <f t="array" ref="Z1035">_xlfn.IFS(M1035=5, "Highly Satisfied", M1035&gt;=4, "Very Satisfied", M1035&gt;=3, "Satisfied", M1035&gt;=2, "Neutral", M1035&lt;2, "Dissatisfied")</f>
        <v>Very Satisfied</v>
      </c>
      <c r="AA1035" s="16" t="str">
        <f t="shared" si="169"/>
        <v>Cheap Value</v>
      </c>
      <c r="AB1035" s="16" t="str" cm="1">
        <f t="array" ref="AB1035">_xlfn.IFS(OR(C1035="Zara", C1035="Mango"), "Luxury Brand", OR(C1035="Gap", C1035="Forever21"), "Budget Brand", TRUE, "Mid-Market")</f>
        <v>Mid-Market</v>
      </c>
    </row>
    <row r="1036" spans="1:28" x14ac:dyDescent="0.35">
      <c r="A1036" t="s">
        <v>1087</v>
      </c>
      <c r="B1036" t="s">
        <v>13</v>
      </c>
      <c r="C1036" t="s">
        <v>73</v>
      </c>
      <c r="D1036" t="s">
        <v>15</v>
      </c>
      <c r="E1036" t="s">
        <v>22</v>
      </c>
      <c r="F1036" t="s">
        <v>62</v>
      </c>
      <c r="G1036" s="4">
        <v>196.54</v>
      </c>
      <c r="H1036">
        <v>22.6</v>
      </c>
      <c r="I1036" s="3">
        <v>152.12</v>
      </c>
      <c r="J1036" s="1">
        <v>45789</v>
      </c>
      <c r="K1036">
        <v>33</v>
      </c>
      <c r="L1036">
        <v>1.4</v>
      </c>
      <c r="M1036">
        <f t="shared" si="160"/>
        <v>1.4</v>
      </c>
      <c r="N1036" t="b">
        <v>0</v>
      </c>
      <c r="O1036" t="s">
        <v>2229</v>
      </c>
      <c r="P1036" t="str">
        <f t="shared" si="161"/>
        <v>No Return</v>
      </c>
      <c r="Q1036" s="4">
        <f t="shared" si="162"/>
        <v>5020.0246800000004</v>
      </c>
      <c r="R1036">
        <f t="shared" si="163"/>
        <v>2025</v>
      </c>
      <c r="S1036" s="4" t="str">
        <f t="shared" si="164"/>
        <v>May</v>
      </c>
      <c r="T1036" s="17">
        <f t="shared" si="165"/>
        <v>44.418039999999998</v>
      </c>
      <c r="U1036" s="17">
        <f t="shared" si="166"/>
        <v>152.12196</v>
      </c>
      <c r="V1036" s="16">
        <f t="shared" si="167"/>
        <v>0</v>
      </c>
      <c r="W1036" s="16" t="str">
        <f t="shared" si="168"/>
        <v>L</v>
      </c>
      <c r="X1036" s="16" t="str" cm="1">
        <f t="array" ref="X1036">_xlfn.IFS(K1036 &lt; 10, "Need to Restock", K1036 &lt; 20, "Low Stock", K1036 &lt; 30, "Stock OK", K1036 &gt;= 30, "High Stock")</f>
        <v>High Stock</v>
      </c>
      <c r="Y1036" s="16" t="str" cm="1">
        <f t="array" ref="Y1036">_xlfn.IFS(K1036 &lt;= 15, "Fast Moving", K1036 &lt;= 35, "Moderate Moving", K1036 &gt; 35, "Slow Moving")</f>
        <v>Moderate Moving</v>
      </c>
      <c r="Z1036" s="16" t="str" cm="1">
        <f t="array" ref="Z1036">_xlfn.IFS(M1036=5, "Highly Satisfied", M1036&gt;=4, "Very Satisfied", M1036&gt;=3, "Satisfied", M1036&gt;=2, "Neutral", M1036&lt;2, "Dissatisfied")</f>
        <v>Dissatisfied</v>
      </c>
      <c r="AA1036" s="16" t="str">
        <f t="shared" si="169"/>
        <v>High Value</v>
      </c>
      <c r="AB1036" s="16" t="str" cm="1">
        <f t="array" ref="AB1036">_xlfn.IFS(OR(C1036="Zara", C1036="Mango"), "Luxury Brand", OR(C1036="Gap", C1036="Forever21"), "Budget Brand", TRUE, "Mid-Market")</f>
        <v>Budget Brand</v>
      </c>
    </row>
    <row r="1037" spans="1:28" x14ac:dyDescent="0.35">
      <c r="A1037" t="s">
        <v>1088</v>
      </c>
      <c r="B1037" t="s">
        <v>19</v>
      </c>
      <c r="C1037" t="s">
        <v>14</v>
      </c>
      <c r="D1037" t="s">
        <v>15</v>
      </c>
      <c r="E1037" t="s">
        <v>47</v>
      </c>
      <c r="F1037" t="s">
        <v>38</v>
      </c>
      <c r="G1037" s="4">
        <v>72.72</v>
      </c>
      <c r="H1037">
        <v>0</v>
      </c>
      <c r="I1037" s="3">
        <v>72.72</v>
      </c>
      <c r="J1037" s="1">
        <v>45688</v>
      </c>
      <c r="K1037">
        <v>23</v>
      </c>
      <c r="L1037">
        <v>1.6</v>
      </c>
      <c r="M1037">
        <f t="shared" si="160"/>
        <v>1.6</v>
      </c>
      <c r="N1037" t="b">
        <v>0</v>
      </c>
      <c r="O1037" t="s">
        <v>2229</v>
      </c>
      <c r="P1037" t="str">
        <f t="shared" si="161"/>
        <v>No Return</v>
      </c>
      <c r="Q1037" s="4">
        <f t="shared" si="162"/>
        <v>1672.56</v>
      </c>
      <c r="R1037">
        <f t="shared" si="163"/>
        <v>2025</v>
      </c>
      <c r="S1037" s="4" t="str">
        <f t="shared" si="164"/>
        <v>January</v>
      </c>
      <c r="T1037" s="17">
        <f t="shared" si="165"/>
        <v>0</v>
      </c>
      <c r="U1037" s="17">
        <f t="shared" si="166"/>
        <v>72.72</v>
      </c>
      <c r="V1037" s="16">
        <f t="shared" si="167"/>
        <v>0</v>
      </c>
      <c r="W1037" s="16" t="str">
        <f t="shared" si="168"/>
        <v>XXL</v>
      </c>
      <c r="X1037" s="16" t="str" cm="1">
        <f t="array" ref="X1037">_xlfn.IFS(K1037 &lt; 10, "Need to Restock", K1037 &lt; 20, "Low Stock", K1037 &lt; 30, "Stock OK", K1037 &gt;= 30, "High Stock")</f>
        <v>Stock OK</v>
      </c>
      <c r="Y1037" s="16" t="str" cm="1">
        <f t="array" ref="Y1037">_xlfn.IFS(K1037 &lt;= 15, "Fast Moving", K1037 &lt;= 35, "Moderate Moving", K1037 &gt; 35, "Slow Moving")</f>
        <v>Moderate Moving</v>
      </c>
      <c r="Z1037" s="16" t="str" cm="1">
        <f t="array" ref="Z1037">_xlfn.IFS(M1037=5, "Highly Satisfied", M1037&gt;=4, "Very Satisfied", M1037&gt;=3, "Satisfied", M1037&gt;=2, "Neutral", M1037&lt;2, "Dissatisfied")</f>
        <v>Dissatisfied</v>
      </c>
      <c r="AA1037" s="16" t="str">
        <f t="shared" si="169"/>
        <v>Cheap Value</v>
      </c>
      <c r="AB1037" s="16" t="str" cm="1">
        <f t="array" ref="AB1037">_xlfn.IFS(OR(C1037="Zara", C1037="Mango"), "Luxury Brand", OR(C1037="Gap", C1037="Forever21"), "Budget Brand", TRUE, "Mid-Market")</f>
        <v>Luxury Brand</v>
      </c>
    </row>
    <row r="1038" spans="1:28" x14ac:dyDescent="0.35">
      <c r="A1038" t="s">
        <v>1089</v>
      </c>
      <c r="B1038" t="s">
        <v>19</v>
      </c>
      <c r="C1038" t="s">
        <v>59</v>
      </c>
      <c r="D1038" t="s">
        <v>60</v>
      </c>
      <c r="E1038" t="s">
        <v>47</v>
      </c>
      <c r="F1038" t="s">
        <v>54</v>
      </c>
      <c r="G1038" s="4">
        <v>115.5</v>
      </c>
      <c r="H1038">
        <v>0</v>
      </c>
      <c r="I1038" s="3">
        <v>115.5</v>
      </c>
      <c r="J1038" s="1">
        <v>45875</v>
      </c>
      <c r="K1038">
        <v>36</v>
      </c>
      <c r="L1038" t="s">
        <v>2229</v>
      </c>
      <c r="M1038">
        <f t="shared" si="160"/>
        <v>3</v>
      </c>
      <c r="N1038" t="b">
        <v>1</v>
      </c>
      <c r="O1038" t="s">
        <v>81</v>
      </c>
      <c r="P1038" t="str">
        <f t="shared" si="161"/>
        <v>Quality Issue</v>
      </c>
      <c r="Q1038" s="4">
        <f t="shared" si="162"/>
        <v>4158</v>
      </c>
      <c r="R1038">
        <f t="shared" si="163"/>
        <v>2025</v>
      </c>
      <c r="S1038" s="4" t="str">
        <f t="shared" si="164"/>
        <v>August</v>
      </c>
      <c r="T1038" s="17">
        <f t="shared" si="165"/>
        <v>0</v>
      </c>
      <c r="U1038" s="17">
        <f t="shared" si="166"/>
        <v>115.5</v>
      </c>
      <c r="V1038" s="16">
        <f t="shared" si="167"/>
        <v>1</v>
      </c>
      <c r="W1038" s="16" t="str">
        <f t="shared" si="168"/>
        <v>XXL</v>
      </c>
      <c r="X1038" s="16" t="str" cm="1">
        <f t="array" ref="X1038">_xlfn.IFS(K1038 &lt; 10, "Need to Restock", K1038 &lt; 20, "Low Stock", K1038 &lt; 30, "Stock OK", K1038 &gt;= 30, "High Stock")</f>
        <v>High Stock</v>
      </c>
      <c r="Y1038" s="16" t="str" cm="1">
        <f t="array" ref="Y1038">_xlfn.IFS(K1038 &lt;= 15, "Fast Moving", K1038 &lt;= 35, "Moderate Moving", K1038 &gt; 35, "Slow Moving")</f>
        <v>Slow Moving</v>
      </c>
      <c r="Z1038" s="16" t="str" cm="1">
        <f t="array" ref="Z1038">_xlfn.IFS(M1038=5, "Highly Satisfied", M1038&gt;=4, "Very Satisfied", M1038&gt;=3, "Satisfied", M1038&gt;=2, "Neutral", M1038&lt;2, "Dissatisfied")</f>
        <v>Satisfied</v>
      </c>
      <c r="AA1038" s="16" t="str">
        <f t="shared" si="169"/>
        <v>High Value</v>
      </c>
      <c r="AB1038" s="16" t="str" cm="1">
        <f t="array" ref="AB1038">_xlfn.IFS(OR(C1038="Zara", C1038="Mango"), "Luxury Brand", OR(C1038="Gap", C1038="Forever21"), "Budget Brand", TRUE, "Mid-Market")</f>
        <v>Budget Brand</v>
      </c>
    </row>
    <row r="1039" spans="1:28" x14ac:dyDescent="0.35">
      <c r="A1039" t="s">
        <v>1090</v>
      </c>
      <c r="B1039" t="s">
        <v>25</v>
      </c>
      <c r="C1039" t="s">
        <v>46</v>
      </c>
      <c r="D1039" t="s">
        <v>60</v>
      </c>
      <c r="E1039" t="s">
        <v>2229</v>
      </c>
      <c r="F1039" t="s">
        <v>38</v>
      </c>
      <c r="G1039" s="4">
        <v>68.22</v>
      </c>
      <c r="H1039">
        <v>8.1</v>
      </c>
      <c r="I1039" s="3">
        <v>62.69</v>
      </c>
      <c r="J1039" s="1">
        <v>45875</v>
      </c>
      <c r="K1039">
        <v>28</v>
      </c>
      <c r="L1039">
        <v>4</v>
      </c>
      <c r="M1039">
        <f t="shared" si="160"/>
        <v>4</v>
      </c>
      <c r="N1039" t="b">
        <v>0</v>
      </c>
      <c r="O1039" t="s">
        <v>2229</v>
      </c>
      <c r="P1039" t="str">
        <f t="shared" si="161"/>
        <v>No Return</v>
      </c>
      <c r="Q1039" s="4">
        <f t="shared" si="162"/>
        <v>1755.43704</v>
      </c>
      <c r="R1039">
        <f t="shared" si="163"/>
        <v>2025</v>
      </c>
      <c r="S1039" s="4" t="str">
        <f t="shared" si="164"/>
        <v>August</v>
      </c>
      <c r="T1039" s="17">
        <f t="shared" si="165"/>
        <v>5.5258200000000004</v>
      </c>
      <c r="U1039" s="17">
        <f t="shared" si="166"/>
        <v>62.694180000000003</v>
      </c>
      <c r="V1039" s="16">
        <f t="shared" si="167"/>
        <v>0</v>
      </c>
      <c r="W1039" s="16" t="str">
        <f t="shared" si="168"/>
        <v>No Size</v>
      </c>
      <c r="X1039" s="16" t="str" cm="1">
        <f t="array" ref="X1039">_xlfn.IFS(K1039 &lt; 10, "Need to Restock", K1039 &lt; 20, "Low Stock", K1039 &lt; 30, "Stock OK", K1039 &gt;= 30, "High Stock")</f>
        <v>Stock OK</v>
      </c>
      <c r="Y1039" s="16" t="str" cm="1">
        <f t="array" ref="Y1039">_xlfn.IFS(K1039 &lt;= 15, "Fast Moving", K1039 &lt;= 35, "Moderate Moving", K1039 &gt; 35, "Slow Moving")</f>
        <v>Moderate Moving</v>
      </c>
      <c r="Z1039" s="16" t="str" cm="1">
        <f t="array" ref="Z1039">_xlfn.IFS(M1039=5, "Highly Satisfied", M1039&gt;=4, "Very Satisfied", M1039&gt;=3, "Satisfied", M1039&gt;=2, "Neutral", M1039&lt;2, "Dissatisfied")</f>
        <v>Very Satisfied</v>
      </c>
      <c r="AA1039" s="16" t="str">
        <f t="shared" si="169"/>
        <v>Cheap Value</v>
      </c>
      <c r="AB1039" s="16" t="str" cm="1">
        <f t="array" ref="AB1039">_xlfn.IFS(OR(C1039="Zara", C1039="Mango"), "Luxury Brand", OR(C1039="Gap", C1039="Forever21"), "Budget Brand", TRUE, "Mid-Market")</f>
        <v>Mid-Market</v>
      </c>
    </row>
    <row r="1040" spans="1:28" x14ac:dyDescent="0.35">
      <c r="A1040" t="s">
        <v>1091</v>
      </c>
      <c r="B1040" t="s">
        <v>19</v>
      </c>
      <c r="C1040" t="s">
        <v>41</v>
      </c>
      <c r="D1040" t="s">
        <v>32</v>
      </c>
      <c r="E1040" t="s">
        <v>47</v>
      </c>
      <c r="F1040" t="s">
        <v>26</v>
      </c>
      <c r="G1040" s="4">
        <v>91.03</v>
      </c>
      <c r="H1040">
        <v>0</v>
      </c>
      <c r="I1040" s="3">
        <v>91.03</v>
      </c>
      <c r="J1040" s="1">
        <v>45875</v>
      </c>
      <c r="K1040">
        <v>20</v>
      </c>
      <c r="L1040">
        <v>2.1</v>
      </c>
      <c r="M1040">
        <f t="shared" si="160"/>
        <v>2.1</v>
      </c>
      <c r="N1040" t="b">
        <v>0</v>
      </c>
      <c r="O1040" t="s">
        <v>2229</v>
      </c>
      <c r="P1040" t="str">
        <f t="shared" si="161"/>
        <v>No Return</v>
      </c>
      <c r="Q1040" s="4">
        <f t="shared" si="162"/>
        <v>1820.6</v>
      </c>
      <c r="R1040">
        <f t="shared" si="163"/>
        <v>2025</v>
      </c>
      <c r="S1040" s="4" t="str">
        <f t="shared" si="164"/>
        <v>August</v>
      </c>
      <c r="T1040" s="17">
        <f t="shared" si="165"/>
        <v>0</v>
      </c>
      <c r="U1040" s="17">
        <f t="shared" si="166"/>
        <v>91.03</v>
      </c>
      <c r="V1040" s="16">
        <f t="shared" si="167"/>
        <v>0</v>
      </c>
      <c r="W1040" s="16" t="str">
        <f t="shared" si="168"/>
        <v>XXL</v>
      </c>
      <c r="X1040" s="16" t="str" cm="1">
        <f t="array" ref="X1040">_xlfn.IFS(K1040 &lt; 10, "Need to Restock", K1040 &lt; 20, "Low Stock", K1040 &lt; 30, "Stock OK", K1040 &gt;= 30, "High Stock")</f>
        <v>Stock OK</v>
      </c>
      <c r="Y1040" s="16" t="str" cm="1">
        <f t="array" ref="Y1040">_xlfn.IFS(K1040 &lt;= 15, "Fast Moving", K1040 &lt;= 35, "Moderate Moving", K1040 &gt; 35, "Slow Moving")</f>
        <v>Moderate Moving</v>
      </c>
      <c r="Z1040" s="16" t="str" cm="1">
        <f t="array" ref="Z1040">_xlfn.IFS(M1040=5, "Highly Satisfied", M1040&gt;=4, "Very Satisfied", M1040&gt;=3, "Satisfied", M1040&gt;=2, "Neutral", M1040&lt;2, "Dissatisfied")</f>
        <v>Neutral</v>
      </c>
      <c r="AA1040" s="16" t="str">
        <f t="shared" si="169"/>
        <v>High Value</v>
      </c>
      <c r="AB1040" s="16" t="str" cm="1">
        <f t="array" ref="AB1040">_xlfn.IFS(OR(C1040="Zara", C1040="Mango"), "Luxury Brand", OR(C1040="Gap", C1040="Forever21"), "Budget Brand", TRUE, "Mid-Market")</f>
        <v>Luxury Brand</v>
      </c>
    </row>
    <row r="1041" spans="1:28" x14ac:dyDescent="0.35">
      <c r="A1041" t="s">
        <v>1092</v>
      </c>
      <c r="B1041" t="s">
        <v>13</v>
      </c>
      <c r="C1041" t="s">
        <v>73</v>
      </c>
      <c r="D1041" t="s">
        <v>32</v>
      </c>
      <c r="E1041" t="s">
        <v>47</v>
      </c>
      <c r="F1041" t="s">
        <v>64</v>
      </c>
      <c r="G1041" s="4">
        <v>100.39</v>
      </c>
      <c r="H1041">
        <v>16.5</v>
      </c>
      <c r="I1041" s="3">
        <v>83.83</v>
      </c>
      <c r="J1041" s="1">
        <v>45875</v>
      </c>
      <c r="K1041">
        <v>17</v>
      </c>
      <c r="L1041">
        <v>4.5999999999999996</v>
      </c>
      <c r="M1041">
        <f t="shared" si="160"/>
        <v>4.5999999999999996</v>
      </c>
      <c r="N1041" t="b">
        <v>0</v>
      </c>
      <c r="O1041" t="s">
        <v>2229</v>
      </c>
      <c r="P1041" t="str">
        <f t="shared" si="161"/>
        <v>No Return</v>
      </c>
      <c r="Q1041" s="4">
        <f t="shared" si="162"/>
        <v>1425.0360499999999</v>
      </c>
      <c r="R1041">
        <f t="shared" si="163"/>
        <v>2025</v>
      </c>
      <c r="S1041" s="4" t="str">
        <f t="shared" si="164"/>
        <v>August</v>
      </c>
      <c r="T1041" s="17">
        <f t="shared" si="165"/>
        <v>16.564350000000001</v>
      </c>
      <c r="U1041" s="17">
        <f t="shared" si="166"/>
        <v>83.825649999999996</v>
      </c>
      <c r="V1041" s="16">
        <f t="shared" si="167"/>
        <v>0</v>
      </c>
      <c r="W1041" s="16" t="str">
        <f t="shared" si="168"/>
        <v>XXL</v>
      </c>
      <c r="X1041" s="16" t="str" cm="1">
        <f t="array" ref="X1041">_xlfn.IFS(K1041 &lt; 10, "Need to Restock", K1041 &lt; 20, "Low Stock", K1041 &lt; 30, "Stock OK", K1041 &gt;= 30, "High Stock")</f>
        <v>Low Stock</v>
      </c>
      <c r="Y1041" s="16" t="str" cm="1">
        <f t="array" ref="Y1041">_xlfn.IFS(K1041 &lt;= 15, "Fast Moving", K1041 &lt;= 35, "Moderate Moving", K1041 &gt; 35, "Slow Moving")</f>
        <v>Moderate Moving</v>
      </c>
      <c r="Z1041" s="16" t="str" cm="1">
        <f t="array" ref="Z1041">_xlfn.IFS(M1041=5, "Highly Satisfied", M1041&gt;=4, "Very Satisfied", M1041&gt;=3, "Satisfied", M1041&gt;=2, "Neutral", M1041&lt;2, "Dissatisfied")</f>
        <v>Very Satisfied</v>
      </c>
      <c r="AA1041" s="16" t="str">
        <f t="shared" si="169"/>
        <v>High Value</v>
      </c>
      <c r="AB1041" s="16" t="str" cm="1">
        <f t="array" ref="AB1041">_xlfn.IFS(OR(C1041="Zara", C1041="Mango"), "Luxury Brand", OR(C1041="Gap", C1041="Forever21"), "Budget Brand", TRUE, "Mid-Market")</f>
        <v>Budget Brand</v>
      </c>
    </row>
    <row r="1042" spans="1:28" x14ac:dyDescent="0.35">
      <c r="A1042" t="s">
        <v>1093</v>
      </c>
      <c r="B1042" t="s">
        <v>19</v>
      </c>
      <c r="C1042" t="s">
        <v>59</v>
      </c>
      <c r="D1042" t="s">
        <v>32</v>
      </c>
      <c r="E1042" t="s">
        <v>53</v>
      </c>
      <c r="F1042" t="s">
        <v>62</v>
      </c>
      <c r="G1042" s="4">
        <v>100.03</v>
      </c>
      <c r="H1042">
        <v>0</v>
      </c>
      <c r="I1042" s="3">
        <v>100.03</v>
      </c>
      <c r="J1042" s="1">
        <v>45875</v>
      </c>
      <c r="K1042">
        <v>39</v>
      </c>
      <c r="L1042">
        <v>1.2</v>
      </c>
      <c r="M1042">
        <f t="shared" si="160"/>
        <v>1.2</v>
      </c>
      <c r="N1042" t="b">
        <v>0</v>
      </c>
      <c r="O1042" t="s">
        <v>2229</v>
      </c>
      <c r="P1042" t="str">
        <f t="shared" si="161"/>
        <v>No Return</v>
      </c>
      <c r="Q1042" s="4">
        <f t="shared" si="162"/>
        <v>3901.17</v>
      </c>
      <c r="R1042">
        <f t="shared" si="163"/>
        <v>2025</v>
      </c>
      <c r="S1042" s="4" t="str">
        <f t="shared" si="164"/>
        <v>August</v>
      </c>
      <c r="T1042" s="17">
        <f t="shared" si="165"/>
        <v>0</v>
      </c>
      <c r="U1042" s="17">
        <f t="shared" si="166"/>
        <v>100.03</v>
      </c>
      <c r="V1042" s="16">
        <f t="shared" si="167"/>
        <v>0</v>
      </c>
      <c r="W1042" s="16" t="str">
        <f t="shared" si="168"/>
        <v>XS</v>
      </c>
      <c r="X1042" s="16" t="str" cm="1">
        <f t="array" ref="X1042">_xlfn.IFS(K1042 &lt; 10, "Need to Restock", K1042 &lt; 20, "Low Stock", K1042 &lt; 30, "Stock OK", K1042 &gt;= 30, "High Stock")</f>
        <v>High Stock</v>
      </c>
      <c r="Y1042" s="16" t="str" cm="1">
        <f t="array" ref="Y1042">_xlfn.IFS(K1042 &lt;= 15, "Fast Moving", K1042 &lt;= 35, "Moderate Moving", K1042 &gt; 35, "Slow Moving")</f>
        <v>Slow Moving</v>
      </c>
      <c r="Z1042" s="16" t="str" cm="1">
        <f t="array" ref="Z1042">_xlfn.IFS(M1042=5, "Highly Satisfied", M1042&gt;=4, "Very Satisfied", M1042&gt;=3, "Satisfied", M1042&gt;=2, "Neutral", M1042&lt;2, "Dissatisfied")</f>
        <v>Dissatisfied</v>
      </c>
      <c r="AA1042" s="16" t="str">
        <f t="shared" si="169"/>
        <v>High Value</v>
      </c>
      <c r="AB1042" s="16" t="str" cm="1">
        <f t="array" ref="AB1042">_xlfn.IFS(OR(C1042="Zara", C1042="Mango"), "Luxury Brand", OR(C1042="Gap", C1042="Forever21"), "Budget Brand", TRUE, "Mid-Market")</f>
        <v>Budget Brand</v>
      </c>
    </row>
    <row r="1043" spans="1:28" x14ac:dyDescent="0.35">
      <c r="A1043" t="s">
        <v>1094</v>
      </c>
      <c r="B1043" t="s">
        <v>25</v>
      </c>
      <c r="C1043" t="s">
        <v>59</v>
      </c>
      <c r="D1043" t="s">
        <v>15</v>
      </c>
      <c r="E1043" t="s">
        <v>2229</v>
      </c>
      <c r="F1043" t="s">
        <v>33</v>
      </c>
      <c r="G1043" s="4">
        <v>50.14</v>
      </c>
      <c r="H1043">
        <v>29.2</v>
      </c>
      <c r="I1043" s="3">
        <v>35.5</v>
      </c>
      <c r="J1043" s="1">
        <v>45692</v>
      </c>
      <c r="K1043">
        <v>33</v>
      </c>
      <c r="L1043">
        <v>4.4000000000000004</v>
      </c>
      <c r="M1043">
        <f t="shared" si="160"/>
        <v>4.4000000000000004</v>
      </c>
      <c r="N1043" t="b">
        <v>0</v>
      </c>
      <c r="O1043" t="s">
        <v>2229</v>
      </c>
      <c r="P1043" t="str">
        <f t="shared" si="161"/>
        <v>No Return</v>
      </c>
      <c r="Q1043" s="4">
        <f t="shared" si="162"/>
        <v>1171.4709599999999</v>
      </c>
      <c r="R1043">
        <f t="shared" si="163"/>
        <v>2025</v>
      </c>
      <c r="S1043" s="4" t="str">
        <f t="shared" si="164"/>
        <v>February</v>
      </c>
      <c r="T1043" s="17">
        <f t="shared" si="165"/>
        <v>14.640879999999999</v>
      </c>
      <c r="U1043" s="17">
        <f t="shared" si="166"/>
        <v>35.499119999999998</v>
      </c>
      <c r="V1043" s="16">
        <f t="shared" si="167"/>
        <v>0</v>
      </c>
      <c r="W1043" s="16" t="str">
        <f t="shared" si="168"/>
        <v>No Size</v>
      </c>
      <c r="X1043" s="16" t="str" cm="1">
        <f t="array" ref="X1043">_xlfn.IFS(K1043 &lt; 10, "Need to Restock", K1043 &lt; 20, "Low Stock", K1043 &lt; 30, "Stock OK", K1043 &gt;= 30, "High Stock")</f>
        <v>High Stock</v>
      </c>
      <c r="Y1043" s="16" t="str" cm="1">
        <f t="array" ref="Y1043">_xlfn.IFS(K1043 &lt;= 15, "Fast Moving", K1043 &lt;= 35, "Moderate Moving", K1043 &gt; 35, "Slow Moving")</f>
        <v>Moderate Moving</v>
      </c>
      <c r="Z1043" s="16" t="str" cm="1">
        <f t="array" ref="Z1043">_xlfn.IFS(M1043=5, "Highly Satisfied", M1043&gt;=4, "Very Satisfied", M1043&gt;=3, "Satisfied", M1043&gt;=2, "Neutral", M1043&lt;2, "Dissatisfied")</f>
        <v>Very Satisfied</v>
      </c>
      <c r="AA1043" s="16" t="str">
        <f t="shared" si="169"/>
        <v>Cheap Value</v>
      </c>
      <c r="AB1043" s="16" t="str" cm="1">
        <f t="array" ref="AB1043">_xlfn.IFS(OR(C1043="Zara", C1043="Mango"), "Luxury Brand", OR(C1043="Gap", C1043="Forever21"), "Budget Brand", TRUE, "Mid-Market")</f>
        <v>Budget Brand</v>
      </c>
    </row>
    <row r="1044" spans="1:28" x14ac:dyDescent="0.35">
      <c r="A1044" t="s">
        <v>1095</v>
      </c>
      <c r="B1044" t="s">
        <v>36</v>
      </c>
      <c r="C1044" t="s">
        <v>14</v>
      </c>
      <c r="D1044" t="s">
        <v>60</v>
      </c>
      <c r="E1044" t="s">
        <v>16</v>
      </c>
      <c r="F1044" t="s">
        <v>26</v>
      </c>
      <c r="G1044" s="4">
        <v>33.130000000000003</v>
      </c>
      <c r="H1044">
        <v>0</v>
      </c>
      <c r="I1044" s="3">
        <v>33.130000000000003</v>
      </c>
      <c r="J1044" s="1">
        <v>45875</v>
      </c>
      <c r="K1044">
        <v>41</v>
      </c>
      <c r="L1044">
        <v>3.3</v>
      </c>
      <c r="M1044">
        <f t="shared" si="160"/>
        <v>3.3</v>
      </c>
      <c r="N1044" t="b">
        <v>0</v>
      </c>
      <c r="O1044" t="s">
        <v>2229</v>
      </c>
      <c r="P1044" t="str">
        <f t="shared" si="161"/>
        <v>No Return</v>
      </c>
      <c r="Q1044" s="4">
        <f t="shared" si="162"/>
        <v>1358.3300000000002</v>
      </c>
      <c r="R1044">
        <f t="shared" si="163"/>
        <v>2025</v>
      </c>
      <c r="S1044" s="4" t="str">
        <f t="shared" si="164"/>
        <v>August</v>
      </c>
      <c r="T1044" s="17">
        <f t="shared" si="165"/>
        <v>0</v>
      </c>
      <c r="U1044" s="17">
        <f t="shared" si="166"/>
        <v>33.130000000000003</v>
      </c>
      <c r="V1044" s="16">
        <f t="shared" si="167"/>
        <v>0</v>
      </c>
      <c r="W1044" s="16" t="str">
        <f t="shared" si="168"/>
        <v>XL</v>
      </c>
      <c r="X1044" s="16" t="str" cm="1">
        <f t="array" ref="X1044">_xlfn.IFS(K1044 &lt; 10, "Need to Restock", K1044 &lt; 20, "Low Stock", K1044 &lt; 30, "Stock OK", K1044 &gt;= 30, "High Stock")</f>
        <v>High Stock</v>
      </c>
      <c r="Y1044" s="16" t="str" cm="1">
        <f t="array" ref="Y1044">_xlfn.IFS(K1044 &lt;= 15, "Fast Moving", K1044 &lt;= 35, "Moderate Moving", K1044 &gt; 35, "Slow Moving")</f>
        <v>Slow Moving</v>
      </c>
      <c r="Z1044" s="16" t="str" cm="1">
        <f t="array" ref="Z1044">_xlfn.IFS(M1044=5, "Highly Satisfied", M1044&gt;=4, "Very Satisfied", M1044&gt;=3, "Satisfied", M1044&gt;=2, "Neutral", M1044&lt;2, "Dissatisfied")</f>
        <v>Satisfied</v>
      </c>
      <c r="AA1044" s="16" t="str">
        <f t="shared" si="169"/>
        <v>Cheap Value</v>
      </c>
      <c r="AB1044" s="16" t="str" cm="1">
        <f t="array" ref="AB1044">_xlfn.IFS(OR(C1044="Zara", C1044="Mango"), "Luxury Brand", OR(C1044="Gap", C1044="Forever21"), "Budget Brand", TRUE, "Mid-Market")</f>
        <v>Luxury Brand</v>
      </c>
    </row>
    <row r="1045" spans="1:28" x14ac:dyDescent="0.35">
      <c r="A1045" t="s">
        <v>1096</v>
      </c>
      <c r="B1045" t="s">
        <v>25</v>
      </c>
      <c r="C1045" t="s">
        <v>46</v>
      </c>
      <c r="D1045" t="s">
        <v>15</v>
      </c>
      <c r="E1045" t="s">
        <v>2229</v>
      </c>
      <c r="F1045" t="s">
        <v>62</v>
      </c>
      <c r="G1045" s="4">
        <v>67.67</v>
      </c>
      <c r="H1045">
        <v>0</v>
      </c>
      <c r="I1045" s="3">
        <v>67.67</v>
      </c>
      <c r="J1045" s="1">
        <v>45560</v>
      </c>
      <c r="K1045">
        <v>7</v>
      </c>
      <c r="L1045">
        <v>3.3</v>
      </c>
      <c r="M1045">
        <f t="shared" si="160"/>
        <v>3.3</v>
      </c>
      <c r="N1045" t="b">
        <v>0</v>
      </c>
      <c r="O1045" t="s">
        <v>2229</v>
      </c>
      <c r="P1045" t="str">
        <f t="shared" si="161"/>
        <v>No Return</v>
      </c>
      <c r="Q1045" s="4">
        <f t="shared" si="162"/>
        <v>473.69</v>
      </c>
      <c r="R1045">
        <f t="shared" si="163"/>
        <v>2024</v>
      </c>
      <c r="S1045" s="4" t="str">
        <f t="shared" si="164"/>
        <v>September</v>
      </c>
      <c r="T1045" s="17">
        <f t="shared" si="165"/>
        <v>0</v>
      </c>
      <c r="U1045" s="17">
        <f t="shared" si="166"/>
        <v>67.67</v>
      </c>
      <c r="V1045" s="16">
        <f t="shared" si="167"/>
        <v>0</v>
      </c>
      <c r="W1045" s="16" t="str">
        <f t="shared" si="168"/>
        <v>No Size</v>
      </c>
      <c r="X1045" s="16" t="str" cm="1">
        <f t="array" ref="X1045">_xlfn.IFS(K1045 &lt; 10, "Need to Restock", K1045 &lt; 20, "Low Stock", K1045 &lt; 30, "Stock OK", K1045 &gt;= 30, "High Stock")</f>
        <v>Need to Restock</v>
      </c>
      <c r="Y1045" s="16" t="str" cm="1">
        <f t="array" ref="Y1045">_xlfn.IFS(K1045 &lt;= 15, "Fast Moving", K1045 &lt;= 35, "Moderate Moving", K1045 &gt; 35, "Slow Moving")</f>
        <v>Fast Moving</v>
      </c>
      <c r="Z1045" s="16" t="str" cm="1">
        <f t="array" ref="Z1045">_xlfn.IFS(M1045=5, "Highly Satisfied", M1045&gt;=4, "Very Satisfied", M1045&gt;=3, "Satisfied", M1045&gt;=2, "Neutral", M1045&lt;2, "Dissatisfied")</f>
        <v>Satisfied</v>
      </c>
      <c r="AA1045" s="16" t="str">
        <f t="shared" si="169"/>
        <v>Cheap Value</v>
      </c>
      <c r="AB1045" s="16" t="str" cm="1">
        <f t="array" ref="AB1045">_xlfn.IFS(OR(C1045="Zara", C1045="Mango"), "Luxury Brand", OR(C1045="Gap", C1045="Forever21"), "Budget Brand", TRUE, "Mid-Market")</f>
        <v>Mid-Market</v>
      </c>
    </row>
    <row r="1046" spans="1:28" x14ac:dyDescent="0.35">
      <c r="A1046" t="s">
        <v>1097</v>
      </c>
      <c r="B1046" t="s">
        <v>36</v>
      </c>
      <c r="C1046" t="s">
        <v>30</v>
      </c>
      <c r="D1046" t="s">
        <v>60</v>
      </c>
      <c r="E1046" t="s">
        <v>37</v>
      </c>
      <c r="F1046" t="s">
        <v>26</v>
      </c>
      <c r="G1046" s="4">
        <v>93.94</v>
      </c>
      <c r="H1046">
        <v>56.3</v>
      </c>
      <c r="I1046" s="3">
        <v>41.05</v>
      </c>
      <c r="J1046" s="1">
        <v>45875</v>
      </c>
      <c r="K1046">
        <v>36</v>
      </c>
      <c r="L1046">
        <v>1.1000000000000001</v>
      </c>
      <c r="M1046">
        <f t="shared" si="160"/>
        <v>1.1000000000000001</v>
      </c>
      <c r="N1046" t="b">
        <v>0</v>
      </c>
      <c r="O1046" t="s">
        <v>2229</v>
      </c>
      <c r="P1046" t="str">
        <f t="shared" si="161"/>
        <v>No Return</v>
      </c>
      <c r="Q1046" s="4">
        <f t="shared" si="162"/>
        <v>1477.8640800000001</v>
      </c>
      <c r="R1046">
        <f t="shared" si="163"/>
        <v>2025</v>
      </c>
      <c r="S1046" s="4" t="str">
        <f t="shared" si="164"/>
        <v>August</v>
      </c>
      <c r="T1046" s="17">
        <f t="shared" si="165"/>
        <v>52.888219999999997</v>
      </c>
      <c r="U1046" s="17">
        <f t="shared" si="166"/>
        <v>41.051780000000001</v>
      </c>
      <c r="V1046" s="16">
        <f t="shared" si="167"/>
        <v>0</v>
      </c>
      <c r="W1046" s="16" t="str">
        <f t="shared" si="168"/>
        <v>S</v>
      </c>
      <c r="X1046" s="16" t="str" cm="1">
        <f t="array" ref="X1046">_xlfn.IFS(K1046 &lt; 10, "Need to Restock", K1046 &lt; 20, "Low Stock", K1046 &lt; 30, "Stock OK", K1046 &gt;= 30, "High Stock")</f>
        <v>High Stock</v>
      </c>
      <c r="Y1046" s="16" t="str" cm="1">
        <f t="array" ref="Y1046">_xlfn.IFS(K1046 &lt;= 15, "Fast Moving", K1046 &lt;= 35, "Moderate Moving", K1046 &gt; 35, "Slow Moving")</f>
        <v>Slow Moving</v>
      </c>
      <c r="Z1046" s="16" t="str" cm="1">
        <f t="array" ref="Z1046">_xlfn.IFS(M1046=5, "Highly Satisfied", M1046&gt;=4, "Very Satisfied", M1046&gt;=3, "Satisfied", M1046&gt;=2, "Neutral", M1046&lt;2, "Dissatisfied")</f>
        <v>Dissatisfied</v>
      </c>
      <c r="AA1046" s="16" t="str">
        <f t="shared" si="169"/>
        <v>Cheap Value</v>
      </c>
      <c r="AB1046" s="16" t="str" cm="1">
        <f t="array" ref="AB1046">_xlfn.IFS(OR(C1046="Zara", C1046="Mango"), "Luxury Brand", OR(C1046="Gap", C1046="Forever21"), "Budget Brand", TRUE, "Mid-Market")</f>
        <v>Mid-Market</v>
      </c>
    </row>
    <row r="1047" spans="1:28" x14ac:dyDescent="0.35">
      <c r="A1047" t="s">
        <v>1098</v>
      </c>
      <c r="B1047" t="s">
        <v>19</v>
      </c>
      <c r="C1047" t="s">
        <v>30</v>
      </c>
      <c r="D1047" t="s">
        <v>32</v>
      </c>
      <c r="E1047" t="s">
        <v>53</v>
      </c>
      <c r="F1047" t="s">
        <v>26</v>
      </c>
      <c r="G1047" s="4">
        <v>34.56</v>
      </c>
      <c r="H1047">
        <v>11.2</v>
      </c>
      <c r="I1047" s="3">
        <v>30.69</v>
      </c>
      <c r="J1047" s="1">
        <v>45875</v>
      </c>
      <c r="K1047">
        <v>46</v>
      </c>
      <c r="L1047">
        <v>3.4</v>
      </c>
      <c r="M1047">
        <f t="shared" si="160"/>
        <v>3.4</v>
      </c>
      <c r="N1047" t="b">
        <v>0</v>
      </c>
      <c r="O1047" t="s">
        <v>2229</v>
      </c>
      <c r="P1047" t="str">
        <f t="shared" si="161"/>
        <v>No Return</v>
      </c>
      <c r="Q1047" s="4">
        <f t="shared" si="162"/>
        <v>1411.7068800000002</v>
      </c>
      <c r="R1047">
        <f t="shared" si="163"/>
        <v>2025</v>
      </c>
      <c r="S1047" s="4" t="str">
        <f t="shared" si="164"/>
        <v>August</v>
      </c>
      <c r="T1047" s="17">
        <f t="shared" si="165"/>
        <v>3.8707199999999999</v>
      </c>
      <c r="U1047" s="17">
        <f t="shared" si="166"/>
        <v>30.689280000000004</v>
      </c>
      <c r="V1047" s="16">
        <f t="shared" si="167"/>
        <v>0</v>
      </c>
      <c r="W1047" s="16" t="str">
        <f t="shared" si="168"/>
        <v>XS</v>
      </c>
      <c r="X1047" s="16" t="str" cm="1">
        <f t="array" ref="X1047">_xlfn.IFS(K1047 &lt; 10, "Need to Restock", K1047 &lt; 20, "Low Stock", K1047 &lt; 30, "Stock OK", K1047 &gt;= 30, "High Stock")</f>
        <v>High Stock</v>
      </c>
      <c r="Y1047" s="16" t="str" cm="1">
        <f t="array" ref="Y1047">_xlfn.IFS(K1047 &lt;= 15, "Fast Moving", K1047 &lt;= 35, "Moderate Moving", K1047 &gt; 35, "Slow Moving")</f>
        <v>Slow Moving</v>
      </c>
      <c r="Z1047" s="16" t="str" cm="1">
        <f t="array" ref="Z1047">_xlfn.IFS(M1047=5, "Highly Satisfied", M1047&gt;=4, "Very Satisfied", M1047&gt;=3, "Satisfied", M1047&gt;=2, "Neutral", M1047&lt;2, "Dissatisfied")</f>
        <v>Satisfied</v>
      </c>
      <c r="AA1047" s="16" t="str">
        <f t="shared" si="169"/>
        <v>Cheap Value</v>
      </c>
      <c r="AB1047" s="16" t="str" cm="1">
        <f t="array" ref="AB1047">_xlfn.IFS(OR(C1047="Zara", C1047="Mango"), "Luxury Brand", OR(C1047="Gap", C1047="Forever21"), "Budget Brand", TRUE, "Mid-Market")</f>
        <v>Mid-Market</v>
      </c>
    </row>
    <row r="1048" spans="1:28" x14ac:dyDescent="0.35">
      <c r="A1048" t="s">
        <v>1099</v>
      </c>
      <c r="B1048" t="s">
        <v>13</v>
      </c>
      <c r="C1048" t="s">
        <v>51</v>
      </c>
      <c r="D1048" t="s">
        <v>60</v>
      </c>
      <c r="E1048" t="s">
        <v>56</v>
      </c>
      <c r="F1048" t="s">
        <v>26</v>
      </c>
      <c r="G1048" s="4">
        <v>235.33</v>
      </c>
      <c r="H1048">
        <v>0</v>
      </c>
      <c r="I1048" s="3">
        <v>235.33</v>
      </c>
      <c r="J1048" s="1">
        <v>45875</v>
      </c>
      <c r="K1048">
        <v>11</v>
      </c>
      <c r="L1048">
        <v>4.7</v>
      </c>
      <c r="M1048">
        <f t="shared" si="160"/>
        <v>4.7</v>
      </c>
      <c r="N1048" t="b">
        <v>1</v>
      </c>
      <c r="O1048" t="s">
        <v>71</v>
      </c>
      <c r="P1048" t="str">
        <f t="shared" si="161"/>
        <v>Size Issue</v>
      </c>
      <c r="Q1048" s="4">
        <f t="shared" si="162"/>
        <v>2588.63</v>
      </c>
      <c r="R1048">
        <f t="shared" si="163"/>
        <v>2025</v>
      </c>
      <c r="S1048" s="4" t="str">
        <f t="shared" si="164"/>
        <v>August</v>
      </c>
      <c r="T1048" s="17">
        <f t="shared" si="165"/>
        <v>0</v>
      </c>
      <c r="U1048" s="17">
        <f t="shared" si="166"/>
        <v>235.33</v>
      </c>
      <c r="V1048" s="16">
        <f t="shared" si="167"/>
        <v>1</v>
      </c>
      <c r="W1048" s="16" t="str">
        <f t="shared" si="168"/>
        <v>M</v>
      </c>
      <c r="X1048" s="16" t="str" cm="1">
        <f t="array" ref="X1048">_xlfn.IFS(K1048 &lt; 10, "Need to Restock", K1048 &lt; 20, "Low Stock", K1048 &lt; 30, "Stock OK", K1048 &gt;= 30, "High Stock")</f>
        <v>Low Stock</v>
      </c>
      <c r="Y1048" s="16" t="str" cm="1">
        <f t="array" ref="Y1048">_xlfn.IFS(K1048 &lt;= 15, "Fast Moving", K1048 &lt;= 35, "Moderate Moving", K1048 &gt; 35, "Slow Moving")</f>
        <v>Fast Moving</v>
      </c>
      <c r="Z1048" s="16" t="str" cm="1">
        <f t="array" ref="Z1048">_xlfn.IFS(M1048=5, "Highly Satisfied", M1048&gt;=4, "Very Satisfied", M1048&gt;=3, "Satisfied", M1048&gt;=2, "Neutral", M1048&lt;2, "Dissatisfied")</f>
        <v>Very Satisfied</v>
      </c>
      <c r="AA1048" s="16" t="str">
        <f t="shared" si="169"/>
        <v>High Value</v>
      </c>
      <c r="AB1048" s="16" t="str" cm="1">
        <f t="array" ref="AB1048">_xlfn.IFS(OR(C1048="Zara", C1048="Mango"), "Luxury Brand", OR(C1048="Gap", C1048="Forever21"), "Budget Brand", TRUE, "Mid-Market")</f>
        <v>Mid-Market</v>
      </c>
    </row>
    <row r="1049" spans="1:28" x14ac:dyDescent="0.35">
      <c r="A1049" t="s">
        <v>1100</v>
      </c>
      <c r="B1049" t="s">
        <v>19</v>
      </c>
      <c r="C1049" t="s">
        <v>20</v>
      </c>
      <c r="D1049" t="s">
        <v>15</v>
      </c>
      <c r="E1049" t="s">
        <v>53</v>
      </c>
      <c r="F1049" t="s">
        <v>17</v>
      </c>
      <c r="G1049" s="4">
        <v>25.45</v>
      </c>
      <c r="H1049">
        <v>0</v>
      </c>
      <c r="I1049" s="3">
        <v>25.45</v>
      </c>
      <c r="J1049" s="1">
        <v>45514</v>
      </c>
      <c r="K1049">
        <v>29</v>
      </c>
      <c r="L1049">
        <v>3.7</v>
      </c>
      <c r="M1049">
        <f t="shared" si="160"/>
        <v>3.7</v>
      </c>
      <c r="N1049" t="b">
        <v>0</v>
      </c>
      <c r="O1049" t="s">
        <v>2229</v>
      </c>
      <c r="P1049" t="str">
        <f t="shared" si="161"/>
        <v>No Return</v>
      </c>
      <c r="Q1049" s="4">
        <f t="shared" si="162"/>
        <v>738.05</v>
      </c>
      <c r="R1049">
        <f t="shared" si="163"/>
        <v>2024</v>
      </c>
      <c r="S1049" s="4" t="str">
        <f t="shared" si="164"/>
        <v>August</v>
      </c>
      <c r="T1049" s="17">
        <f t="shared" si="165"/>
        <v>0</v>
      </c>
      <c r="U1049" s="17">
        <f t="shared" si="166"/>
        <v>25.45</v>
      </c>
      <c r="V1049" s="16">
        <f t="shared" si="167"/>
        <v>0</v>
      </c>
      <c r="W1049" s="16" t="str">
        <f t="shared" si="168"/>
        <v>XS</v>
      </c>
      <c r="X1049" s="16" t="str" cm="1">
        <f t="array" ref="X1049">_xlfn.IFS(K1049 &lt; 10, "Need to Restock", K1049 &lt; 20, "Low Stock", K1049 &lt; 30, "Stock OK", K1049 &gt;= 30, "High Stock")</f>
        <v>Stock OK</v>
      </c>
      <c r="Y1049" s="16" t="str" cm="1">
        <f t="array" ref="Y1049">_xlfn.IFS(K1049 &lt;= 15, "Fast Moving", K1049 &lt;= 35, "Moderate Moving", K1049 &gt; 35, "Slow Moving")</f>
        <v>Moderate Moving</v>
      </c>
      <c r="Z1049" s="16" t="str" cm="1">
        <f t="array" ref="Z1049">_xlfn.IFS(M1049=5, "Highly Satisfied", M1049&gt;=4, "Very Satisfied", M1049&gt;=3, "Satisfied", M1049&gt;=2, "Neutral", M1049&lt;2, "Dissatisfied")</f>
        <v>Satisfied</v>
      </c>
      <c r="AA1049" s="16" t="str">
        <f t="shared" si="169"/>
        <v>Cheap Value</v>
      </c>
      <c r="AB1049" s="16" t="str" cm="1">
        <f t="array" ref="AB1049">_xlfn.IFS(OR(C1049="Zara", C1049="Mango"), "Luxury Brand", OR(C1049="Gap", C1049="Forever21"), "Budget Brand", TRUE, "Mid-Market")</f>
        <v>Mid-Market</v>
      </c>
    </row>
    <row r="1050" spans="1:28" x14ac:dyDescent="0.35">
      <c r="A1050" t="s">
        <v>1101</v>
      </c>
      <c r="B1050" t="s">
        <v>19</v>
      </c>
      <c r="C1050" t="s">
        <v>59</v>
      </c>
      <c r="D1050" t="s">
        <v>21</v>
      </c>
      <c r="E1050" t="s">
        <v>16</v>
      </c>
      <c r="F1050" t="s">
        <v>38</v>
      </c>
      <c r="G1050" s="4">
        <v>71.44</v>
      </c>
      <c r="H1050">
        <v>0</v>
      </c>
      <c r="I1050" s="3">
        <v>71.44</v>
      </c>
      <c r="J1050" s="1">
        <v>45875</v>
      </c>
      <c r="K1050">
        <v>18</v>
      </c>
      <c r="L1050">
        <v>4.3</v>
      </c>
      <c r="M1050">
        <f t="shared" si="160"/>
        <v>4.3</v>
      </c>
      <c r="N1050" t="b">
        <v>0</v>
      </c>
      <c r="O1050" t="s">
        <v>2229</v>
      </c>
      <c r="P1050" t="str">
        <f t="shared" si="161"/>
        <v>No Return</v>
      </c>
      <c r="Q1050" s="4">
        <f t="shared" si="162"/>
        <v>1285.92</v>
      </c>
      <c r="R1050">
        <f t="shared" si="163"/>
        <v>2025</v>
      </c>
      <c r="S1050" s="4" t="str">
        <f t="shared" si="164"/>
        <v>August</v>
      </c>
      <c r="T1050" s="17">
        <f t="shared" si="165"/>
        <v>0</v>
      </c>
      <c r="U1050" s="17">
        <f t="shared" si="166"/>
        <v>71.44</v>
      </c>
      <c r="V1050" s="16">
        <f t="shared" si="167"/>
        <v>0</v>
      </c>
      <c r="W1050" s="16" t="str">
        <f t="shared" si="168"/>
        <v>XL</v>
      </c>
      <c r="X1050" s="16" t="str" cm="1">
        <f t="array" ref="X1050">_xlfn.IFS(K1050 &lt; 10, "Need to Restock", K1050 &lt; 20, "Low Stock", K1050 &lt; 30, "Stock OK", K1050 &gt;= 30, "High Stock")</f>
        <v>Low Stock</v>
      </c>
      <c r="Y1050" s="16" t="str" cm="1">
        <f t="array" ref="Y1050">_xlfn.IFS(K1050 &lt;= 15, "Fast Moving", K1050 &lt;= 35, "Moderate Moving", K1050 &gt; 35, "Slow Moving")</f>
        <v>Moderate Moving</v>
      </c>
      <c r="Z1050" s="16" t="str" cm="1">
        <f t="array" ref="Z1050">_xlfn.IFS(M1050=5, "Highly Satisfied", M1050&gt;=4, "Very Satisfied", M1050&gt;=3, "Satisfied", M1050&gt;=2, "Neutral", M1050&lt;2, "Dissatisfied")</f>
        <v>Very Satisfied</v>
      </c>
      <c r="AA1050" s="16" t="str">
        <f t="shared" si="169"/>
        <v>Cheap Value</v>
      </c>
      <c r="AB1050" s="16" t="str" cm="1">
        <f t="array" ref="AB1050">_xlfn.IFS(OR(C1050="Zara", C1050="Mango"), "Luxury Brand", OR(C1050="Gap", C1050="Forever21"), "Budget Brand", TRUE, "Mid-Market")</f>
        <v>Budget Brand</v>
      </c>
    </row>
    <row r="1051" spans="1:28" x14ac:dyDescent="0.35">
      <c r="A1051" t="s">
        <v>1102</v>
      </c>
      <c r="B1051" t="s">
        <v>40</v>
      </c>
      <c r="C1051" t="s">
        <v>30</v>
      </c>
      <c r="D1051" t="s">
        <v>60</v>
      </c>
      <c r="E1051" t="s">
        <v>16</v>
      </c>
      <c r="F1051" t="s">
        <v>33</v>
      </c>
      <c r="G1051" s="4">
        <v>98.33</v>
      </c>
      <c r="H1051">
        <v>0</v>
      </c>
      <c r="I1051" s="3">
        <v>98.33</v>
      </c>
      <c r="J1051" s="1">
        <v>45875</v>
      </c>
      <c r="K1051">
        <v>46</v>
      </c>
      <c r="L1051">
        <v>3.7</v>
      </c>
      <c r="M1051">
        <f t="shared" si="160"/>
        <v>3.7</v>
      </c>
      <c r="N1051" t="b">
        <v>0</v>
      </c>
      <c r="O1051" t="s">
        <v>2229</v>
      </c>
      <c r="P1051" t="str">
        <f t="shared" si="161"/>
        <v>No Return</v>
      </c>
      <c r="Q1051" s="4">
        <f t="shared" si="162"/>
        <v>4523.18</v>
      </c>
      <c r="R1051">
        <f t="shared" si="163"/>
        <v>2025</v>
      </c>
      <c r="S1051" s="4" t="str">
        <f t="shared" si="164"/>
        <v>August</v>
      </c>
      <c r="T1051" s="17">
        <f t="shared" si="165"/>
        <v>0</v>
      </c>
      <c r="U1051" s="17">
        <f t="shared" si="166"/>
        <v>98.33</v>
      </c>
      <c r="V1051" s="16">
        <f t="shared" si="167"/>
        <v>0</v>
      </c>
      <c r="W1051" s="16" t="str">
        <f t="shared" si="168"/>
        <v>XL</v>
      </c>
      <c r="X1051" s="16" t="str" cm="1">
        <f t="array" ref="X1051">_xlfn.IFS(K1051 &lt; 10, "Need to Restock", K1051 &lt; 20, "Low Stock", K1051 &lt; 30, "Stock OK", K1051 &gt;= 30, "High Stock")</f>
        <v>High Stock</v>
      </c>
      <c r="Y1051" s="16" t="str" cm="1">
        <f t="array" ref="Y1051">_xlfn.IFS(K1051 &lt;= 15, "Fast Moving", K1051 &lt;= 35, "Moderate Moving", K1051 &gt; 35, "Slow Moving")</f>
        <v>Slow Moving</v>
      </c>
      <c r="Z1051" s="16" t="str" cm="1">
        <f t="array" ref="Z1051">_xlfn.IFS(M1051=5, "Highly Satisfied", M1051&gt;=4, "Very Satisfied", M1051&gt;=3, "Satisfied", M1051&gt;=2, "Neutral", M1051&lt;2, "Dissatisfied")</f>
        <v>Satisfied</v>
      </c>
      <c r="AA1051" s="16" t="str">
        <f t="shared" si="169"/>
        <v>High Value</v>
      </c>
      <c r="AB1051" s="16" t="str" cm="1">
        <f t="array" ref="AB1051">_xlfn.IFS(OR(C1051="Zara", C1051="Mango"), "Luxury Brand", OR(C1051="Gap", C1051="Forever21"), "Budget Brand", TRUE, "Mid-Market")</f>
        <v>Mid-Market</v>
      </c>
    </row>
    <row r="1052" spans="1:28" x14ac:dyDescent="0.35">
      <c r="A1052" t="s">
        <v>1103</v>
      </c>
      <c r="B1052" t="s">
        <v>40</v>
      </c>
      <c r="C1052" t="s">
        <v>73</v>
      </c>
      <c r="D1052" t="s">
        <v>15</v>
      </c>
      <c r="E1052" t="s">
        <v>37</v>
      </c>
      <c r="F1052" t="s">
        <v>42</v>
      </c>
      <c r="G1052" s="4">
        <v>171.1</v>
      </c>
      <c r="H1052">
        <v>0</v>
      </c>
      <c r="I1052" s="3">
        <v>171.1</v>
      </c>
      <c r="J1052" s="1">
        <v>45861</v>
      </c>
      <c r="K1052">
        <v>34</v>
      </c>
      <c r="L1052" t="s">
        <v>2229</v>
      </c>
      <c r="M1052">
        <f t="shared" si="160"/>
        <v>3</v>
      </c>
      <c r="N1052" t="b">
        <v>0</v>
      </c>
      <c r="O1052" t="s">
        <v>2229</v>
      </c>
      <c r="P1052" t="str">
        <f t="shared" si="161"/>
        <v>No Return</v>
      </c>
      <c r="Q1052" s="4">
        <f t="shared" si="162"/>
        <v>5817.4</v>
      </c>
      <c r="R1052">
        <f t="shared" si="163"/>
        <v>2025</v>
      </c>
      <c r="S1052" s="4" t="str">
        <f t="shared" si="164"/>
        <v>July</v>
      </c>
      <c r="T1052" s="17">
        <f t="shared" si="165"/>
        <v>0</v>
      </c>
      <c r="U1052" s="17">
        <f t="shared" si="166"/>
        <v>171.1</v>
      </c>
      <c r="V1052" s="16">
        <f t="shared" si="167"/>
        <v>0</v>
      </c>
      <c r="W1052" s="16" t="str">
        <f t="shared" si="168"/>
        <v>S</v>
      </c>
      <c r="X1052" s="16" t="str" cm="1">
        <f t="array" ref="X1052">_xlfn.IFS(K1052 &lt; 10, "Need to Restock", K1052 &lt; 20, "Low Stock", K1052 &lt; 30, "Stock OK", K1052 &gt;= 30, "High Stock")</f>
        <v>High Stock</v>
      </c>
      <c r="Y1052" s="16" t="str" cm="1">
        <f t="array" ref="Y1052">_xlfn.IFS(K1052 &lt;= 15, "Fast Moving", K1052 &lt;= 35, "Moderate Moving", K1052 &gt; 35, "Slow Moving")</f>
        <v>Moderate Moving</v>
      </c>
      <c r="Z1052" s="16" t="str" cm="1">
        <f t="array" ref="Z1052">_xlfn.IFS(M1052=5, "Highly Satisfied", M1052&gt;=4, "Very Satisfied", M1052&gt;=3, "Satisfied", M1052&gt;=2, "Neutral", M1052&lt;2, "Dissatisfied")</f>
        <v>Satisfied</v>
      </c>
      <c r="AA1052" s="16" t="str">
        <f t="shared" si="169"/>
        <v>High Value</v>
      </c>
      <c r="AB1052" s="16" t="str" cm="1">
        <f t="array" ref="AB1052">_xlfn.IFS(OR(C1052="Zara", C1052="Mango"), "Luxury Brand", OR(C1052="Gap", C1052="Forever21"), "Budget Brand", TRUE, "Mid-Market")</f>
        <v>Budget Brand</v>
      </c>
    </row>
    <row r="1053" spans="1:28" x14ac:dyDescent="0.35">
      <c r="A1053" t="s">
        <v>1104</v>
      </c>
      <c r="B1053" t="s">
        <v>40</v>
      </c>
      <c r="C1053" t="s">
        <v>73</v>
      </c>
      <c r="D1053" t="s">
        <v>21</v>
      </c>
      <c r="E1053" t="s">
        <v>53</v>
      </c>
      <c r="F1053" t="s">
        <v>33</v>
      </c>
      <c r="G1053" s="4">
        <v>155.57</v>
      </c>
      <c r="H1053">
        <v>0</v>
      </c>
      <c r="I1053" s="3">
        <v>155.57</v>
      </c>
      <c r="J1053" s="1">
        <v>45875</v>
      </c>
      <c r="K1053">
        <v>48</v>
      </c>
      <c r="L1053">
        <v>3.8</v>
      </c>
      <c r="M1053">
        <f t="shared" si="160"/>
        <v>3.8</v>
      </c>
      <c r="N1053" t="b">
        <v>0</v>
      </c>
      <c r="O1053" t="s">
        <v>2229</v>
      </c>
      <c r="P1053" t="str">
        <f t="shared" si="161"/>
        <v>No Return</v>
      </c>
      <c r="Q1053" s="4">
        <f t="shared" si="162"/>
        <v>7467.36</v>
      </c>
      <c r="R1053">
        <f t="shared" si="163"/>
        <v>2025</v>
      </c>
      <c r="S1053" s="4" t="str">
        <f t="shared" si="164"/>
        <v>August</v>
      </c>
      <c r="T1053" s="17">
        <f t="shared" si="165"/>
        <v>0</v>
      </c>
      <c r="U1053" s="17">
        <f t="shared" si="166"/>
        <v>155.57</v>
      </c>
      <c r="V1053" s="16">
        <f t="shared" si="167"/>
        <v>0</v>
      </c>
      <c r="W1053" s="16" t="str">
        <f t="shared" si="168"/>
        <v>XS</v>
      </c>
      <c r="X1053" s="16" t="str" cm="1">
        <f t="array" ref="X1053">_xlfn.IFS(K1053 &lt; 10, "Need to Restock", K1053 &lt; 20, "Low Stock", K1053 &lt; 30, "Stock OK", K1053 &gt;= 30, "High Stock")</f>
        <v>High Stock</v>
      </c>
      <c r="Y1053" s="16" t="str" cm="1">
        <f t="array" ref="Y1053">_xlfn.IFS(K1053 &lt;= 15, "Fast Moving", K1053 &lt;= 35, "Moderate Moving", K1053 &gt; 35, "Slow Moving")</f>
        <v>Slow Moving</v>
      </c>
      <c r="Z1053" s="16" t="str" cm="1">
        <f t="array" ref="Z1053">_xlfn.IFS(M1053=5, "Highly Satisfied", M1053&gt;=4, "Very Satisfied", M1053&gt;=3, "Satisfied", M1053&gt;=2, "Neutral", M1053&lt;2, "Dissatisfied")</f>
        <v>Satisfied</v>
      </c>
      <c r="AA1053" s="16" t="str">
        <f t="shared" si="169"/>
        <v>High Value</v>
      </c>
      <c r="AB1053" s="16" t="str" cm="1">
        <f t="array" ref="AB1053">_xlfn.IFS(OR(C1053="Zara", C1053="Mango"), "Luxury Brand", OR(C1053="Gap", C1053="Forever21"), "Budget Brand", TRUE, "Mid-Market")</f>
        <v>Budget Brand</v>
      </c>
    </row>
    <row r="1054" spans="1:28" x14ac:dyDescent="0.35">
      <c r="A1054" t="s">
        <v>1105</v>
      </c>
      <c r="B1054" t="s">
        <v>13</v>
      </c>
      <c r="C1054" t="s">
        <v>41</v>
      </c>
      <c r="D1054" t="s">
        <v>32</v>
      </c>
      <c r="E1054" t="s">
        <v>22</v>
      </c>
      <c r="F1054" t="s">
        <v>44</v>
      </c>
      <c r="G1054" s="4">
        <v>198.44</v>
      </c>
      <c r="H1054">
        <v>0</v>
      </c>
      <c r="I1054" s="3">
        <v>198.44</v>
      </c>
      <c r="J1054" s="1">
        <v>45875</v>
      </c>
      <c r="K1054">
        <v>40</v>
      </c>
      <c r="L1054">
        <v>2.2000000000000002</v>
      </c>
      <c r="M1054">
        <f t="shared" si="160"/>
        <v>2.2000000000000002</v>
      </c>
      <c r="N1054" t="b">
        <v>0</v>
      </c>
      <c r="O1054" t="s">
        <v>2229</v>
      </c>
      <c r="P1054" t="str">
        <f t="shared" si="161"/>
        <v>No Return</v>
      </c>
      <c r="Q1054" s="4">
        <f t="shared" si="162"/>
        <v>7937.6</v>
      </c>
      <c r="R1054">
        <f t="shared" si="163"/>
        <v>2025</v>
      </c>
      <c r="S1054" s="4" t="str">
        <f t="shared" si="164"/>
        <v>August</v>
      </c>
      <c r="T1054" s="17">
        <f t="shared" si="165"/>
        <v>0</v>
      </c>
      <c r="U1054" s="17">
        <f t="shared" si="166"/>
        <v>198.44</v>
      </c>
      <c r="V1054" s="16">
        <f t="shared" si="167"/>
        <v>0</v>
      </c>
      <c r="W1054" s="16" t="str">
        <f t="shared" si="168"/>
        <v>L</v>
      </c>
      <c r="X1054" s="16" t="str" cm="1">
        <f t="array" ref="X1054">_xlfn.IFS(K1054 &lt; 10, "Need to Restock", K1054 &lt; 20, "Low Stock", K1054 &lt; 30, "Stock OK", K1054 &gt;= 30, "High Stock")</f>
        <v>High Stock</v>
      </c>
      <c r="Y1054" s="16" t="str" cm="1">
        <f t="array" ref="Y1054">_xlfn.IFS(K1054 &lt;= 15, "Fast Moving", K1054 &lt;= 35, "Moderate Moving", K1054 &gt; 35, "Slow Moving")</f>
        <v>Slow Moving</v>
      </c>
      <c r="Z1054" s="16" t="str" cm="1">
        <f t="array" ref="Z1054">_xlfn.IFS(M1054=5, "Highly Satisfied", M1054&gt;=4, "Very Satisfied", M1054&gt;=3, "Satisfied", M1054&gt;=2, "Neutral", M1054&lt;2, "Dissatisfied")</f>
        <v>Neutral</v>
      </c>
      <c r="AA1054" s="16" t="str">
        <f t="shared" si="169"/>
        <v>High Value</v>
      </c>
      <c r="AB1054" s="16" t="str" cm="1">
        <f t="array" ref="AB1054">_xlfn.IFS(OR(C1054="Zara", C1054="Mango"), "Luxury Brand", OR(C1054="Gap", C1054="Forever21"), "Budget Brand", TRUE, "Mid-Market")</f>
        <v>Luxury Brand</v>
      </c>
    </row>
    <row r="1055" spans="1:28" x14ac:dyDescent="0.35">
      <c r="A1055" t="s">
        <v>1106</v>
      </c>
      <c r="B1055" t="s">
        <v>28</v>
      </c>
      <c r="C1055" t="s">
        <v>51</v>
      </c>
      <c r="D1055" t="s">
        <v>15</v>
      </c>
      <c r="E1055" t="s">
        <v>56</v>
      </c>
      <c r="F1055" t="s">
        <v>26</v>
      </c>
      <c r="G1055" s="4">
        <v>175.85</v>
      </c>
      <c r="H1055">
        <v>18.100000000000001</v>
      </c>
      <c r="I1055" s="3">
        <v>144.02000000000001</v>
      </c>
      <c r="J1055" s="1">
        <v>45686</v>
      </c>
      <c r="K1055">
        <v>4</v>
      </c>
      <c r="L1055">
        <v>4</v>
      </c>
      <c r="M1055">
        <f t="shared" si="160"/>
        <v>4</v>
      </c>
      <c r="N1055" t="b">
        <v>0</v>
      </c>
      <c r="O1055" t="s">
        <v>2229</v>
      </c>
      <c r="P1055" t="str">
        <f t="shared" si="161"/>
        <v>No Return</v>
      </c>
      <c r="Q1055" s="4">
        <f t="shared" si="162"/>
        <v>576.08459999999991</v>
      </c>
      <c r="R1055">
        <f t="shared" si="163"/>
        <v>2025</v>
      </c>
      <c r="S1055" s="4" t="str">
        <f t="shared" si="164"/>
        <v>January</v>
      </c>
      <c r="T1055" s="17">
        <f t="shared" si="165"/>
        <v>31.828850000000003</v>
      </c>
      <c r="U1055" s="17">
        <f t="shared" si="166"/>
        <v>144.02114999999998</v>
      </c>
      <c r="V1055" s="16">
        <f t="shared" si="167"/>
        <v>0</v>
      </c>
      <c r="W1055" s="16" t="str">
        <f t="shared" si="168"/>
        <v>M</v>
      </c>
      <c r="X1055" s="16" t="str" cm="1">
        <f t="array" ref="X1055">_xlfn.IFS(K1055 &lt; 10, "Need to Restock", K1055 &lt; 20, "Low Stock", K1055 &lt; 30, "Stock OK", K1055 &gt;= 30, "High Stock")</f>
        <v>Need to Restock</v>
      </c>
      <c r="Y1055" s="16" t="str" cm="1">
        <f t="array" ref="Y1055">_xlfn.IFS(K1055 &lt;= 15, "Fast Moving", K1055 &lt;= 35, "Moderate Moving", K1055 &gt; 35, "Slow Moving")</f>
        <v>Fast Moving</v>
      </c>
      <c r="Z1055" s="16" t="str" cm="1">
        <f t="array" ref="Z1055">_xlfn.IFS(M1055=5, "Highly Satisfied", M1055&gt;=4, "Very Satisfied", M1055&gt;=3, "Satisfied", M1055&gt;=2, "Neutral", M1055&lt;2, "Dissatisfied")</f>
        <v>Very Satisfied</v>
      </c>
      <c r="AA1055" s="16" t="str">
        <f t="shared" si="169"/>
        <v>High Value</v>
      </c>
      <c r="AB1055" s="16" t="str" cm="1">
        <f t="array" ref="AB1055">_xlfn.IFS(OR(C1055="Zara", C1055="Mango"), "Luxury Brand", OR(C1055="Gap", C1055="Forever21"), "Budget Brand", TRUE, "Mid-Market")</f>
        <v>Mid-Market</v>
      </c>
    </row>
    <row r="1056" spans="1:28" x14ac:dyDescent="0.35">
      <c r="A1056" t="s">
        <v>1107</v>
      </c>
      <c r="B1056" t="s">
        <v>13</v>
      </c>
      <c r="C1056" t="s">
        <v>73</v>
      </c>
      <c r="D1056" t="s">
        <v>60</v>
      </c>
      <c r="E1056" t="s">
        <v>56</v>
      </c>
      <c r="F1056" t="s">
        <v>23</v>
      </c>
      <c r="G1056" s="4">
        <v>100.23</v>
      </c>
      <c r="H1056">
        <v>0</v>
      </c>
      <c r="I1056" s="3">
        <v>100.23</v>
      </c>
      <c r="J1056" s="1">
        <v>45875</v>
      </c>
      <c r="K1056">
        <v>12</v>
      </c>
      <c r="L1056">
        <v>3.5</v>
      </c>
      <c r="M1056">
        <f t="shared" si="160"/>
        <v>3.5</v>
      </c>
      <c r="N1056" t="b">
        <v>0</v>
      </c>
      <c r="O1056" t="s">
        <v>2229</v>
      </c>
      <c r="P1056" t="str">
        <f t="shared" si="161"/>
        <v>No Return</v>
      </c>
      <c r="Q1056" s="4">
        <f t="shared" si="162"/>
        <v>1202.76</v>
      </c>
      <c r="R1056">
        <f t="shared" si="163"/>
        <v>2025</v>
      </c>
      <c r="S1056" s="4" t="str">
        <f t="shared" si="164"/>
        <v>August</v>
      </c>
      <c r="T1056" s="17">
        <f t="shared" si="165"/>
        <v>0</v>
      </c>
      <c r="U1056" s="17">
        <f t="shared" si="166"/>
        <v>100.23</v>
      </c>
      <c r="V1056" s="16">
        <f t="shared" si="167"/>
        <v>0</v>
      </c>
      <c r="W1056" s="16" t="str">
        <f t="shared" si="168"/>
        <v>M</v>
      </c>
      <c r="X1056" s="16" t="str" cm="1">
        <f t="array" ref="X1056">_xlfn.IFS(K1056 &lt; 10, "Need to Restock", K1056 &lt; 20, "Low Stock", K1056 &lt; 30, "Stock OK", K1056 &gt;= 30, "High Stock")</f>
        <v>Low Stock</v>
      </c>
      <c r="Y1056" s="16" t="str" cm="1">
        <f t="array" ref="Y1056">_xlfn.IFS(K1056 &lt;= 15, "Fast Moving", K1056 &lt;= 35, "Moderate Moving", K1056 &gt; 35, "Slow Moving")</f>
        <v>Fast Moving</v>
      </c>
      <c r="Z1056" s="16" t="str" cm="1">
        <f t="array" ref="Z1056">_xlfn.IFS(M1056=5, "Highly Satisfied", M1056&gt;=4, "Very Satisfied", M1056&gt;=3, "Satisfied", M1056&gt;=2, "Neutral", M1056&lt;2, "Dissatisfied")</f>
        <v>Satisfied</v>
      </c>
      <c r="AA1056" s="16" t="str">
        <f t="shared" si="169"/>
        <v>High Value</v>
      </c>
      <c r="AB1056" s="16" t="str" cm="1">
        <f t="array" ref="AB1056">_xlfn.IFS(OR(C1056="Zara", C1056="Mango"), "Luxury Brand", OR(C1056="Gap", C1056="Forever21"), "Budget Brand", TRUE, "Mid-Market")</f>
        <v>Budget Brand</v>
      </c>
    </row>
    <row r="1057" spans="1:28" x14ac:dyDescent="0.35">
      <c r="A1057" t="s">
        <v>1108</v>
      </c>
      <c r="B1057" t="s">
        <v>13</v>
      </c>
      <c r="C1057" t="s">
        <v>14</v>
      </c>
      <c r="D1057" t="s">
        <v>21</v>
      </c>
      <c r="E1057" t="s">
        <v>47</v>
      </c>
      <c r="F1057" t="s">
        <v>54</v>
      </c>
      <c r="G1057" s="4">
        <v>88.94</v>
      </c>
      <c r="H1057">
        <v>0</v>
      </c>
      <c r="I1057" s="3">
        <v>88.94</v>
      </c>
      <c r="J1057" s="1">
        <v>45875</v>
      </c>
      <c r="K1057">
        <v>36</v>
      </c>
      <c r="L1057" t="s">
        <v>2229</v>
      </c>
      <c r="M1057">
        <f t="shared" si="160"/>
        <v>3</v>
      </c>
      <c r="N1057" t="b">
        <v>0</v>
      </c>
      <c r="O1057" t="s">
        <v>2229</v>
      </c>
      <c r="P1057" t="str">
        <f t="shared" si="161"/>
        <v>No Return</v>
      </c>
      <c r="Q1057" s="4">
        <f t="shared" si="162"/>
        <v>3201.84</v>
      </c>
      <c r="R1057">
        <f t="shared" si="163"/>
        <v>2025</v>
      </c>
      <c r="S1057" s="4" t="str">
        <f t="shared" si="164"/>
        <v>August</v>
      </c>
      <c r="T1057" s="17">
        <f t="shared" si="165"/>
        <v>0</v>
      </c>
      <c r="U1057" s="17">
        <f t="shared" si="166"/>
        <v>88.94</v>
      </c>
      <c r="V1057" s="16">
        <f t="shared" si="167"/>
        <v>0</v>
      </c>
      <c r="W1057" s="16" t="str">
        <f t="shared" si="168"/>
        <v>XXL</v>
      </c>
      <c r="X1057" s="16" t="str" cm="1">
        <f t="array" ref="X1057">_xlfn.IFS(K1057 &lt; 10, "Need to Restock", K1057 &lt; 20, "Low Stock", K1057 &lt; 30, "Stock OK", K1057 &gt;= 30, "High Stock")</f>
        <v>High Stock</v>
      </c>
      <c r="Y1057" s="16" t="str" cm="1">
        <f t="array" ref="Y1057">_xlfn.IFS(K1057 &lt;= 15, "Fast Moving", K1057 &lt;= 35, "Moderate Moving", K1057 &gt; 35, "Slow Moving")</f>
        <v>Slow Moving</v>
      </c>
      <c r="Z1057" s="16" t="str" cm="1">
        <f t="array" ref="Z1057">_xlfn.IFS(M1057=5, "Highly Satisfied", M1057&gt;=4, "Very Satisfied", M1057&gt;=3, "Satisfied", M1057&gt;=2, "Neutral", M1057&lt;2, "Dissatisfied")</f>
        <v>Satisfied</v>
      </c>
      <c r="AA1057" s="16" t="str">
        <f t="shared" si="169"/>
        <v>High Value</v>
      </c>
      <c r="AB1057" s="16" t="str" cm="1">
        <f t="array" ref="AB1057">_xlfn.IFS(OR(C1057="Zara", C1057="Mango"), "Luxury Brand", OR(C1057="Gap", C1057="Forever21"), "Budget Brand", TRUE, "Mid-Market")</f>
        <v>Luxury Brand</v>
      </c>
    </row>
    <row r="1058" spans="1:28" x14ac:dyDescent="0.35">
      <c r="A1058" t="s">
        <v>1109</v>
      </c>
      <c r="B1058" t="s">
        <v>13</v>
      </c>
      <c r="C1058" t="s">
        <v>46</v>
      </c>
      <c r="D1058" t="s">
        <v>32</v>
      </c>
      <c r="E1058" t="s">
        <v>47</v>
      </c>
      <c r="F1058" t="s">
        <v>62</v>
      </c>
      <c r="G1058" s="4">
        <v>205.91</v>
      </c>
      <c r="H1058">
        <v>0</v>
      </c>
      <c r="I1058" s="3">
        <v>205.91</v>
      </c>
      <c r="J1058" s="1">
        <v>45875</v>
      </c>
      <c r="K1058">
        <v>3</v>
      </c>
      <c r="L1058">
        <v>4.8</v>
      </c>
      <c r="M1058">
        <f t="shared" si="160"/>
        <v>4.8</v>
      </c>
      <c r="N1058" t="b">
        <v>0</v>
      </c>
      <c r="O1058" t="s">
        <v>2229</v>
      </c>
      <c r="P1058" t="str">
        <f t="shared" si="161"/>
        <v>No Return</v>
      </c>
      <c r="Q1058" s="4">
        <f t="shared" si="162"/>
        <v>617.73</v>
      </c>
      <c r="R1058">
        <f t="shared" si="163"/>
        <v>2025</v>
      </c>
      <c r="S1058" s="4" t="str">
        <f t="shared" si="164"/>
        <v>August</v>
      </c>
      <c r="T1058" s="17">
        <f t="shared" si="165"/>
        <v>0</v>
      </c>
      <c r="U1058" s="17">
        <f t="shared" si="166"/>
        <v>205.91</v>
      </c>
      <c r="V1058" s="16">
        <f t="shared" si="167"/>
        <v>0</v>
      </c>
      <c r="W1058" s="16" t="str">
        <f t="shared" si="168"/>
        <v>XXL</v>
      </c>
      <c r="X1058" s="16" t="str" cm="1">
        <f t="array" ref="X1058">_xlfn.IFS(K1058 &lt; 10, "Need to Restock", K1058 &lt; 20, "Low Stock", K1058 &lt; 30, "Stock OK", K1058 &gt;= 30, "High Stock")</f>
        <v>Need to Restock</v>
      </c>
      <c r="Y1058" s="16" t="str" cm="1">
        <f t="array" ref="Y1058">_xlfn.IFS(K1058 &lt;= 15, "Fast Moving", K1058 &lt;= 35, "Moderate Moving", K1058 &gt; 35, "Slow Moving")</f>
        <v>Fast Moving</v>
      </c>
      <c r="Z1058" s="16" t="str" cm="1">
        <f t="array" ref="Z1058">_xlfn.IFS(M1058=5, "Highly Satisfied", M1058&gt;=4, "Very Satisfied", M1058&gt;=3, "Satisfied", M1058&gt;=2, "Neutral", M1058&lt;2, "Dissatisfied")</f>
        <v>Very Satisfied</v>
      </c>
      <c r="AA1058" s="16" t="str">
        <f t="shared" si="169"/>
        <v>High Value</v>
      </c>
      <c r="AB1058" s="16" t="str" cm="1">
        <f t="array" ref="AB1058">_xlfn.IFS(OR(C1058="Zara", C1058="Mango"), "Luxury Brand", OR(C1058="Gap", C1058="Forever21"), "Budget Brand", TRUE, "Mid-Market")</f>
        <v>Mid-Market</v>
      </c>
    </row>
    <row r="1059" spans="1:28" x14ac:dyDescent="0.35">
      <c r="A1059" t="s">
        <v>1110</v>
      </c>
      <c r="B1059" t="s">
        <v>25</v>
      </c>
      <c r="C1059" t="s">
        <v>20</v>
      </c>
      <c r="D1059" t="s">
        <v>32</v>
      </c>
      <c r="E1059" t="s">
        <v>2229</v>
      </c>
      <c r="F1059" t="s">
        <v>23</v>
      </c>
      <c r="G1059" s="4">
        <v>29.06</v>
      </c>
      <c r="H1059">
        <v>1.1000000000000001</v>
      </c>
      <c r="I1059" s="3">
        <v>28.74</v>
      </c>
      <c r="J1059" s="1">
        <v>45875</v>
      </c>
      <c r="K1059">
        <v>12</v>
      </c>
      <c r="L1059">
        <v>1.1000000000000001</v>
      </c>
      <c r="M1059">
        <f t="shared" si="160"/>
        <v>1.1000000000000001</v>
      </c>
      <c r="N1059" t="b">
        <v>1</v>
      </c>
      <c r="O1059" t="s">
        <v>34</v>
      </c>
      <c r="P1059" t="str">
        <f t="shared" si="161"/>
        <v>Color Mismatch</v>
      </c>
      <c r="Q1059" s="4">
        <f t="shared" si="162"/>
        <v>344.88407999999998</v>
      </c>
      <c r="R1059">
        <f t="shared" si="163"/>
        <v>2025</v>
      </c>
      <c r="S1059" s="4" t="str">
        <f t="shared" si="164"/>
        <v>August</v>
      </c>
      <c r="T1059" s="17">
        <f t="shared" si="165"/>
        <v>0.31966</v>
      </c>
      <c r="U1059" s="17">
        <f t="shared" si="166"/>
        <v>28.74034</v>
      </c>
      <c r="V1059" s="16">
        <f t="shared" si="167"/>
        <v>1</v>
      </c>
      <c r="W1059" s="16" t="str">
        <f t="shared" si="168"/>
        <v>No Size</v>
      </c>
      <c r="X1059" s="16" t="str" cm="1">
        <f t="array" ref="X1059">_xlfn.IFS(K1059 &lt; 10, "Need to Restock", K1059 &lt; 20, "Low Stock", K1059 &lt; 30, "Stock OK", K1059 &gt;= 30, "High Stock")</f>
        <v>Low Stock</v>
      </c>
      <c r="Y1059" s="16" t="str" cm="1">
        <f t="array" ref="Y1059">_xlfn.IFS(K1059 &lt;= 15, "Fast Moving", K1059 &lt;= 35, "Moderate Moving", K1059 &gt; 35, "Slow Moving")</f>
        <v>Fast Moving</v>
      </c>
      <c r="Z1059" s="16" t="str" cm="1">
        <f t="array" ref="Z1059">_xlfn.IFS(M1059=5, "Highly Satisfied", M1059&gt;=4, "Very Satisfied", M1059&gt;=3, "Satisfied", M1059&gt;=2, "Neutral", M1059&lt;2, "Dissatisfied")</f>
        <v>Dissatisfied</v>
      </c>
      <c r="AA1059" s="16" t="str">
        <f t="shared" si="169"/>
        <v>Cheap Value</v>
      </c>
      <c r="AB1059" s="16" t="str" cm="1">
        <f t="array" ref="AB1059">_xlfn.IFS(OR(C1059="Zara", C1059="Mango"), "Luxury Brand", OR(C1059="Gap", C1059="Forever21"), "Budget Brand", TRUE, "Mid-Market")</f>
        <v>Mid-Market</v>
      </c>
    </row>
    <row r="1060" spans="1:28" x14ac:dyDescent="0.35">
      <c r="A1060" t="s">
        <v>1111</v>
      </c>
      <c r="B1060" t="s">
        <v>25</v>
      </c>
      <c r="C1060" t="s">
        <v>59</v>
      </c>
      <c r="D1060" t="s">
        <v>60</v>
      </c>
      <c r="E1060" t="s">
        <v>2229</v>
      </c>
      <c r="F1060" t="s">
        <v>68</v>
      </c>
      <c r="G1060" s="4">
        <v>68.56</v>
      </c>
      <c r="H1060">
        <v>0</v>
      </c>
      <c r="I1060" s="3">
        <v>68.56</v>
      </c>
      <c r="J1060" s="1">
        <v>45875</v>
      </c>
      <c r="K1060">
        <v>2</v>
      </c>
      <c r="L1060">
        <v>2.4</v>
      </c>
      <c r="M1060">
        <f t="shared" si="160"/>
        <v>2.4</v>
      </c>
      <c r="N1060" t="b">
        <v>0</v>
      </c>
      <c r="O1060" t="s">
        <v>2229</v>
      </c>
      <c r="P1060" t="str">
        <f t="shared" si="161"/>
        <v>No Return</v>
      </c>
      <c r="Q1060" s="4">
        <f t="shared" si="162"/>
        <v>137.12</v>
      </c>
      <c r="R1060">
        <f t="shared" si="163"/>
        <v>2025</v>
      </c>
      <c r="S1060" s="4" t="str">
        <f t="shared" si="164"/>
        <v>August</v>
      </c>
      <c r="T1060" s="17">
        <f t="shared" si="165"/>
        <v>0</v>
      </c>
      <c r="U1060" s="17">
        <f t="shared" si="166"/>
        <v>68.56</v>
      </c>
      <c r="V1060" s="16">
        <f t="shared" si="167"/>
        <v>0</v>
      </c>
      <c r="W1060" s="16" t="str">
        <f t="shared" si="168"/>
        <v>No Size</v>
      </c>
      <c r="X1060" s="16" t="str" cm="1">
        <f t="array" ref="X1060">_xlfn.IFS(K1060 &lt; 10, "Need to Restock", K1060 &lt; 20, "Low Stock", K1060 &lt; 30, "Stock OK", K1060 &gt;= 30, "High Stock")</f>
        <v>Need to Restock</v>
      </c>
      <c r="Y1060" s="16" t="str" cm="1">
        <f t="array" ref="Y1060">_xlfn.IFS(K1060 &lt;= 15, "Fast Moving", K1060 &lt;= 35, "Moderate Moving", K1060 &gt; 35, "Slow Moving")</f>
        <v>Fast Moving</v>
      </c>
      <c r="Z1060" s="16" t="str" cm="1">
        <f t="array" ref="Z1060">_xlfn.IFS(M1060=5, "Highly Satisfied", M1060&gt;=4, "Very Satisfied", M1060&gt;=3, "Satisfied", M1060&gt;=2, "Neutral", M1060&lt;2, "Dissatisfied")</f>
        <v>Neutral</v>
      </c>
      <c r="AA1060" s="16" t="str">
        <f t="shared" si="169"/>
        <v>Cheap Value</v>
      </c>
      <c r="AB1060" s="16" t="str" cm="1">
        <f t="array" ref="AB1060">_xlfn.IFS(OR(C1060="Zara", C1060="Mango"), "Luxury Brand", OR(C1060="Gap", C1060="Forever21"), "Budget Brand", TRUE, "Mid-Market")</f>
        <v>Budget Brand</v>
      </c>
    </row>
    <row r="1061" spans="1:28" x14ac:dyDescent="0.35">
      <c r="A1061" t="s">
        <v>1112</v>
      </c>
      <c r="B1061" t="s">
        <v>19</v>
      </c>
      <c r="C1061" t="s">
        <v>73</v>
      </c>
      <c r="D1061" t="s">
        <v>60</v>
      </c>
      <c r="E1061" t="s">
        <v>22</v>
      </c>
      <c r="F1061" t="s">
        <v>64</v>
      </c>
      <c r="G1061" s="4">
        <v>91.6</v>
      </c>
      <c r="H1061">
        <v>59.5</v>
      </c>
      <c r="I1061" s="3">
        <v>37.1</v>
      </c>
      <c r="J1061" s="1">
        <v>45875</v>
      </c>
      <c r="K1061">
        <v>2</v>
      </c>
      <c r="L1061">
        <v>4.3</v>
      </c>
      <c r="M1061">
        <f t="shared" si="160"/>
        <v>4.3</v>
      </c>
      <c r="N1061" t="b">
        <v>0</v>
      </c>
      <c r="O1061" t="s">
        <v>2229</v>
      </c>
      <c r="P1061" t="str">
        <f t="shared" si="161"/>
        <v>No Return</v>
      </c>
      <c r="Q1061" s="4">
        <f t="shared" si="162"/>
        <v>74.195999999999998</v>
      </c>
      <c r="R1061">
        <f t="shared" si="163"/>
        <v>2025</v>
      </c>
      <c r="S1061" s="4" t="str">
        <f t="shared" si="164"/>
        <v>August</v>
      </c>
      <c r="T1061" s="17">
        <f t="shared" si="165"/>
        <v>54.501999999999995</v>
      </c>
      <c r="U1061" s="17">
        <f t="shared" si="166"/>
        <v>37.097999999999999</v>
      </c>
      <c r="V1061" s="16">
        <f t="shared" si="167"/>
        <v>0</v>
      </c>
      <c r="W1061" s="16" t="str">
        <f t="shared" si="168"/>
        <v>L</v>
      </c>
      <c r="X1061" s="16" t="str" cm="1">
        <f t="array" ref="X1061">_xlfn.IFS(K1061 &lt; 10, "Need to Restock", K1061 &lt; 20, "Low Stock", K1061 &lt; 30, "Stock OK", K1061 &gt;= 30, "High Stock")</f>
        <v>Need to Restock</v>
      </c>
      <c r="Y1061" s="16" t="str" cm="1">
        <f t="array" ref="Y1061">_xlfn.IFS(K1061 &lt;= 15, "Fast Moving", K1061 &lt;= 35, "Moderate Moving", K1061 &gt; 35, "Slow Moving")</f>
        <v>Fast Moving</v>
      </c>
      <c r="Z1061" s="16" t="str" cm="1">
        <f t="array" ref="Z1061">_xlfn.IFS(M1061=5, "Highly Satisfied", M1061&gt;=4, "Very Satisfied", M1061&gt;=3, "Satisfied", M1061&gt;=2, "Neutral", M1061&lt;2, "Dissatisfied")</f>
        <v>Very Satisfied</v>
      </c>
      <c r="AA1061" s="16" t="str">
        <f t="shared" si="169"/>
        <v>Cheap Value</v>
      </c>
      <c r="AB1061" s="16" t="str" cm="1">
        <f t="array" ref="AB1061">_xlfn.IFS(OR(C1061="Zara", C1061="Mango"), "Luxury Brand", OR(C1061="Gap", C1061="Forever21"), "Budget Brand", TRUE, "Mid-Market")</f>
        <v>Budget Brand</v>
      </c>
    </row>
    <row r="1062" spans="1:28" x14ac:dyDescent="0.35">
      <c r="A1062" t="s">
        <v>1113</v>
      </c>
      <c r="B1062" t="s">
        <v>40</v>
      </c>
      <c r="C1062" t="s">
        <v>46</v>
      </c>
      <c r="D1062" t="s">
        <v>60</v>
      </c>
      <c r="E1062" t="s">
        <v>53</v>
      </c>
      <c r="F1062" t="s">
        <v>26</v>
      </c>
      <c r="G1062" s="4">
        <v>96.57</v>
      </c>
      <c r="H1062">
        <v>0</v>
      </c>
      <c r="I1062" s="3">
        <v>96.57</v>
      </c>
      <c r="J1062" s="1">
        <v>45875</v>
      </c>
      <c r="K1062">
        <v>6</v>
      </c>
      <c r="L1062">
        <v>1.9</v>
      </c>
      <c r="M1062">
        <f t="shared" si="160"/>
        <v>1.9</v>
      </c>
      <c r="N1062" t="b">
        <v>0</v>
      </c>
      <c r="O1062" t="s">
        <v>2229</v>
      </c>
      <c r="P1062" t="str">
        <f t="shared" si="161"/>
        <v>No Return</v>
      </c>
      <c r="Q1062" s="4">
        <f t="shared" si="162"/>
        <v>579.41999999999996</v>
      </c>
      <c r="R1062">
        <f t="shared" si="163"/>
        <v>2025</v>
      </c>
      <c r="S1062" s="4" t="str">
        <f t="shared" si="164"/>
        <v>August</v>
      </c>
      <c r="T1062" s="17">
        <f t="shared" si="165"/>
        <v>0</v>
      </c>
      <c r="U1062" s="17">
        <f t="shared" si="166"/>
        <v>96.57</v>
      </c>
      <c r="V1062" s="16">
        <f t="shared" si="167"/>
        <v>0</v>
      </c>
      <c r="W1062" s="16" t="str">
        <f t="shared" si="168"/>
        <v>XS</v>
      </c>
      <c r="X1062" s="16" t="str" cm="1">
        <f t="array" ref="X1062">_xlfn.IFS(K1062 &lt; 10, "Need to Restock", K1062 &lt; 20, "Low Stock", K1062 &lt; 30, "Stock OK", K1062 &gt;= 30, "High Stock")</f>
        <v>Need to Restock</v>
      </c>
      <c r="Y1062" s="16" t="str" cm="1">
        <f t="array" ref="Y1062">_xlfn.IFS(K1062 &lt;= 15, "Fast Moving", K1062 &lt;= 35, "Moderate Moving", K1062 &gt; 35, "Slow Moving")</f>
        <v>Fast Moving</v>
      </c>
      <c r="Z1062" s="16" t="str" cm="1">
        <f t="array" ref="Z1062">_xlfn.IFS(M1062=5, "Highly Satisfied", M1062&gt;=4, "Very Satisfied", M1062&gt;=3, "Satisfied", M1062&gt;=2, "Neutral", M1062&lt;2, "Dissatisfied")</f>
        <v>Dissatisfied</v>
      </c>
      <c r="AA1062" s="16" t="str">
        <f t="shared" si="169"/>
        <v>High Value</v>
      </c>
      <c r="AB1062" s="16" t="str" cm="1">
        <f t="array" ref="AB1062">_xlfn.IFS(OR(C1062="Zara", C1062="Mango"), "Luxury Brand", OR(C1062="Gap", C1062="Forever21"), "Budget Brand", TRUE, "Mid-Market")</f>
        <v>Mid-Market</v>
      </c>
    </row>
    <row r="1063" spans="1:28" x14ac:dyDescent="0.35">
      <c r="A1063" t="s">
        <v>1114</v>
      </c>
      <c r="B1063" t="s">
        <v>36</v>
      </c>
      <c r="C1063" t="s">
        <v>46</v>
      </c>
      <c r="D1063" t="s">
        <v>21</v>
      </c>
      <c r="E1063" t="s">
        <v>37</v>
      </c>
      <c r="F1063" t="s">
        <v>23</v>
      </c>
      <c r="G1063" s="4">
        <v>35.630000000000003</v>
      </c>
      <c r="H1063">
        <v>57.9</v>
      </c>
      <c r="I1063" s="3">
        <v>15</v>
      </c>
      <c r="J1063" s="1">
        <v>45875</v>
      </c>
      <c r="K1063">
        <v>11</v>
      </c>
      <c r="L1063">
        <v>1.8</v>
      </c>
      <c r="M1063">
        <f t="shared" si="160"/>
        <v>1.8</v>
      </c>
      <c r="N1063" t="b">
        <v>0</v>
      </c>
      <c r="O1063" t="s">
        <v>2229</v>
      </c>
      <c r="P1063" t="str">
        <f t="shared" si="161"/>
        <v>No Return</v>
      </c>
      <c r="Q1063" s="4">
        <f t="shared" si="162"/>
        <v>165.00253000000004</v>
      </c>
      <c r="R1063">
        <f t="shared" si="163"/>
        <v>2025</v>
      </c>
      <c r="S1063" s="4" t="str">
        <f t="shared" si="164"/>
        <v>August</v>
      </c>
      <c r="T1063" s="17">
        <f t="shared" si="165"/>
        <v>20.629770000000001</v>
      </c>
      <c r="U1063" s="17">
        <f t="shared" si="166"/>
        <v>15.000230000000002</v>
      </c>
      <c r="V1063" s="16">
        <f t="shared" si="167"/>
        <v>0</v>
      </c>
      <c r="W1063" s="16" t="str">
        <f t="shared" si="168"/>
        <v>S</v>
      </c>
      <c r="X1063" s="16" t="str" cm="1">
        <f t="array" ref="X1063">_xlfn.IFS(K1063 &lt; 10, "Need to Restock", K1063 &lt; 20, "Low Stock", K1063 &lt; 30, "Stock OK", K1063 &gt;= 30, "High Stock")</f>
        <v>Low Stock</v>
      </c>
      <c r="Y1063" s="16" t="str" cm="1">
        <f t="array" ref="Y1063">_xlfn.IFS(K1063 &lt;= 15, "Fast Moving", K1063 &lt;= 35, "Moderate Moving", K1063 &gt; 35, "Slow Moving")</f>
        <v>Fast Moving</v>
      </c>
      <c r="Z1063" s="16" t="str" cm="1">
        <f t="array" ref="Z1063">_xlfn.IFS(M1063=5, "Highly Satisfied", M1063&gt;=4, "Very Satisfied", M1063&gt;=3, "Satisfied", M1063&gt;=2, "Neutral", M1063&lt;2, "Dissatisfied")</f>
        <v>Dissatisfied</v>
      </c>
      <c r="AA1063" s="16" t="str">
        <f t="shared" si="169"/>
        <v>Cheap Value</v>
      </c>
      <c r="AB1063" s="16" t="str" cm="1">
        <f t="array" ref="AB1063">_xlfn.IFS(OR(C1063="Zara", C1063="Mango"), "Luxury Brand", OR(C1063="Gap", C1063="Forever21"), "Budget Brand", TRUE, "Mid-Market")</f>
        <v>Mid-Market</v>
      </c>
    </row>
    <row r="1064" spans="1:28" x14ac:dyDescent="0.35">
      <c r="A1064" t="s">
        <v>1115</v>
      </c>
      <c r="B1064" t="s">
        <v>28</v>
      </c>
      <c r="C1064" t="s">
        <v>20</v>
      </c>
      <c r="D1064" t="s">
        <v>21</v>
      </c>
      <c r="E1064" t="s">
        <v>53</v>
      </c>
      <c r="F1064" t="s">
        <v>44</v>
      </c>
      <c r="G1064" s="4">
        <v>118.98</v>
      </c>
      <c r="H1064">
        <v>38.1</v>
      </c>
      <c r="I1064" s="3">
        <v>73.650000000000006</v>
      </c>
      <c r="J1064" s="1">
        <v>45875</v>
      </c>
      <c r="K1064">
        <v>36</v>
      </c>
      <c r="L1064">
        <v>1.1000000000000001</v>
      </c>
      <c r="M1064">
        <f t="shared" si="160"/>
        <v>1.1000000000000001</v>
      </c>
      <c r="N1064" t="b">
        <v>1</v>
      </c>
      <c r="O1064" t="s">
        <v>34</v>
      </c>
      <c r="P1064" t="str">
        <f t="shared" si="161"/>
        <v>Color Mismatch</v>
      </c>
      <c r="Q1064" s="4">
        <f t="shared" si="162"/>
        <v>2651.3503200000005</v>
      </c>
      <c r="R1064">
        <f t="shared" si="163"/>
        <v>2025</v>
      </c>
      <c r="S1064" s="4" t="str">
        <f t="shared" si="164"/>
        <v>August</v>
      </c>
      <c r="T1064" s="17">
        <f t="shared" si="165"/>
        <v>45.331380000000003</v>
      </c>
      <c r="U1064" s="17">
        <f t="shared" si="166"/>
        <v>73.648620000000008</v>
      </c>
      <c r="V1064" s="16">
        <f t="shared" si="167"/>
        <v>1</v>
      </c>
      <c r="W1064" s="16" t="str">
        <f t="shared" si="168"/>
        <v>XS</v>
      </c>
      <c r="X1064" s="16" t="str" cm="1">
        <f t="array" ref="X1064">_xlfn.IFS(K1064 &lt; 10, "Need to Restock", K1064 &lt; 20, "Low Stock", K1064 &lt; 30, "Stock OK", K1064 &gt;= 30, "High Stock")</f>
        <v>High Stock</v>
      </c>
      <c r="Y1064" s="16" t="str" cm="1">
        <f t="array" ref="Y1064">_xlfn.IFS(K1064 &lt;= 15, "Fast Moving", K1064 &lt;= 35, "Moderate Moving", K1064 &gt; 35, "Slow Moving")</f>
        <v>Slow Moving</v>
      </c>
      <c r="Z1064" s="16" t="str" cm="1">
        <f t="array" ref="Z1064">_xlfn.IFS(M1064=5, "Highly Satisfied", M1064&gt;=4, "Very Satisfied", M1064&gt;=3, "Satisfied", M1064&gt;=2, "Neutral", M1064&lt;2, "Dissatisfied")</f>
        <v>Dissatisfied</v>
      </c>
      <c r="AA1064" s="16" t="str">
        <f t="shared" si="169"/>
        <v>Cheap Value</v>
      </c>
      <c r="AB1064" s="16" t="str" cm="1">
        <f t="array" ref="AB1064">_xlfn.IFS(OR(C1064="Zara", C1064="Mango"), "Luxury Brand", OR(C1064="Gap", C1064="Forever21"), "Budget Brand", TRUE, "Mid-Market")</f>
        <v>Mid-Market</v>
      </c>
    </row>
    <row r="1065" spans="1:28" x14ac:dyDescent="0.35">
      <c r="A1065" t="s">
        <v>1116</v>
      </c>
      <c r="B1065" t="s">
        <v>28</v>
      </c>
      <c r="C1065" t="s">
        <v>46</v>
      </c>
      <c r="D1065" t="s">
        <v>15</v>
      </c>
      <c r="E1065" t="s">
        <v>16</v>
      </c>
      <c r="F1065" t="s">
        <v>17</v>
      </c>
      <c r="G1065" s="4">
        <v>62.62</v>
      </c>
      <c r="H1065">
        <v>10.1</v>
      </c>
      <c r="I1065" s="3">
        <v>56.3</v>
      </c>
      <c r="J1065" s="1">
        <v>45762</v>
      </c>
      <c r="K1065">
        <v>32</v>
      </c>
      <c r="L1065">
        <v>2.9</v>
      </c>
      <c r="M1065">
        <f t="shared" si="160"/>
        <v>2.9</v>
      </c>
      <c r="N1065" t="b">
        <v>0</v>
      </c>
      <c r="O1065" t="s">
        <v>2229</v>
      </c>
      <c r="P1065" t="str">
        <f t="shared" si="161"/>
        <v>No Return</v>
      </c>
      <c r="Q1065" s="4">
        <f t="shared" si="162"/>
        <v>1801.45216</v>
      </c>
      <c r="R1065">
        <f t="shared" si="163"/>
        <v>2025</v>
      </c>
      <c r="S1065" s="4" t="str">
        <f t="shared" si="164"/>
        <v>April</v>
      </c>
      <c r="T1065" s="17">
        <f t="shared" si="165"/>
        <v>6.3246199999999995</v>
      </c>
      <c r="U1065" s="17">
        <f t="shared" si="166"/>
        <v>56.295380000000002</v>
      </c>
      <c r="V1065" s="16">
        <f t="shared" si="167"/>
        <v>0</v>
      </c>
      <c r="W1065" s="16" t="str">
        <f t="shared" si="168"/>
        <v>XL</v>
      </c>
      <c r="X1065" s="16" t="str" cm="1">
        <f t="array" ref="X1065">_xlfn.IFS(K1065 &lt; 10, "Need to Restock", K1065 &lt; 20, "Low Stock", K1065 &lt; 30, "Stock OK", K1065 &gt;= 30, "High Stock")</f>
        <v>High Stock</v>
      </c>
      <c r="Y1065" s="16" t="str" cm="1">
        <f t="array" ref="Y1065">_xlfn.IFS(K1065 &lt;= 15, "Fast Moving", K1065 &lt;= 35, "Moderate Moving", K1065 &gt; 35, "Slow Moving")</f>
        <v>Moderate Moving</v>
      </c>
      <c r="Z1065" s="16" t="str" cm="1">
        <f t="array" ref="Z1065">_xlfn.IFS(M1065=5, "Highly Satisfied", M1065&gt;=4, "Very Satisfied", M1065&gt;=3, "Satisfied", M1065&gt;=2, "Neutral", M1065&lt;2, "Dissatisfied")</f>
        <v>Neutral</v>
      </c>
      <c r="AA1065" s="16" t="str">
        <f t="shared" si="169"/>
        <v>Cheap Value</v>
      </c>
      <c r="AB1065" s="16" t="str" cm="1">
        <f t="array" ref="AB1065">_xlfn.IFS(OR(C1065="Zara", C1065="Mango"), "Luxury Brand", OR(C1065="Gap", C1065="Forever21"), "Budget Brand", TRUE, "Mid-Market")</f>
        <v>Mid-Market</v>
      </c>
    </row>
    <row r="1066" spans="1:28" x14ac:dyDescent="0.35">
      <c r="A1066" t="s">
        <v>1117</v>
      </c>
      <c r="B1066" t="s">
        <v>28</v>
      </c>
      <c r="C1066" t="s">
        <v>73</v>
      </c>
      <c r="D1066" t="s">
        <v>60</v>
      </c>
      <c r="E1066" t="s">
        <v>56</v>
      </c>
      <c r="F1066" t="s">
        <v>68</v>
      </c>
      <c r="G1066" s="4">
        <v>153.34</v>
      </c>
      <c r="H1066">
        <v>55.5</v>
      </c>
      <c r="I1066" s="3">
        <v>68.239999999999995</v>
      </c>
      <c r="J1066" s="1">
        <v>45875</v>
      </c>
      <c r="K1066">
        <v>46</v>
      </c>
      <c r="L1066">
        <v>4.2</v>
      </c>
      <c r="M1066">
        <f t="shared" si="160"/>
        <v>4.2</v>
      </c>
      <c r="N1066" t="b">
        <v>1</v>
      </c>
      <c r="O1066" t="s">
        <v>123</v>
      </c>
      <c r="P1066" t="str">
        <f t="shared" si="161"/>
        <v>Wrong Item</v>
      </c>
      <c r="Q1066" s="4">
        <f t="shared" si="162"/>
        <v>3138.8697999999999</v>
      </c>
      <c r="R1066">
        <f t="shared" si="163"/>
        <v>2025</v>
      </c>
      <c r="S1066" s="4" t="str">
        <f t="shared" si="164"/>
        <v>August</v>
      </c>
      <c r="T1066" s="17">
        <f t="shared" si="165"/>
        <v>85.103700000000003</v>
      </c>
      <c r="U1066" s="17">
        <f t="shared" si="166"/>
        <v>68.2363</v>
      </c>
      <c r="V1066" s="16">
        <f t="shared" si="167"/>
        <v>1</v>
      </c>
      <c r="W1066" s="16" t="str">
        <f t="shared" si="168"/>
        <v>M</v>
      </c>
      <c r="X1066" s="16" t="str" cm="1">
        <f t="array" ref="X1066">_xlfn.IFS(K1066 &lt; 10, "Need to Restock", K1066 &lt; 20, "Low Stock", K1066 &lt; 30, "Stock OK", K1066 &gt;= 30, "High Stock")</f>
        <v>High Stock</v>
      </c>
      <c r="Y1066" s="16" t="str" cm="1">
        <f t="array" ref="Y1066">_xlfn.IFS(K1066 &lt;= 15, "Fast Moving", K1066 &lt;= 35, "Moderate Moving", K1066 &gt; 35, "Slow Moving")</f>
        <v>Slow Moving</v>
      </c>
      <c r="Z1066" s="16" t="str" cm="1">
        <f t="array" ref="Z1066">_xlfn.IFS(M1066=5, "Highly Satisfied", M1066&gt;=4, "Very Satisfied", M1066&gt;=3, "Satisfied", M1066&gt;=2, "Neutral", M1066&lt;2, "Dissatisfied")</f>
        <v>Very Satisfied</v>
      </c>
      <c r="AA1066" s="16" t="str">
        <f t="shared" si="169"/>
        <v>Cheap Value</v>
      </c>
      <c r="AB1066" s="16" t="str" cm="1">
        <f t="array" ref="AB1066">_xlfn.IFS(OR(C1066="Zara", C1066="Mango"), "Luxury Brand", OR(C1066="Gap", C1066="Forever21"), "Budget Brand", TRUE, "Mid-Market")</f>
        <v>Budget Brand</v>
      </c>
    </row>
    <row r="1067" spans="1:28" x14ac:dyDescent="0.35">
      <c r="A1067" t="s">
        <v>1118</v>
      </c>
      <c r="B1067" t="s">
        <v>19</v>
      </c>
      <c r="C1067" t="s">
        <v>51</v>
      </c>
      <c r="D1067" t="s">
        <v>60</v>
      </c>
      <c r="E1067" t="s">
        <v>22</v>
      </c>
      <c r="F1067" t="s">
        <v>44</v>
      </c>
      <c r="G1067" s="4">
        <v>71.66</v>
      </c>
      <c r="H1067">
        <v>49.7</v>
      </c>
      <c r="I1067" s="3">
        <v>36.04</v>
      </c>
      <c r="J1067" s="1">
        <v>45875</v>
      </c>
      <c r="K1067">
        <v>33</v>
      </c>
      <c r="L1067" t="s">
        <v>2229</v>
      </c>
      <c r="M1067">
        <f t="shared" si="160"/>
        <v>3</v>
      </c>
      <c r="N1067" t="b">
        <v>1</v>
      </c>
      <c r="O1067" t="s">
        <v>34</v>
      </c>
      <c r="P1067" t="str">
        <f t="shared" si="161"/>
        <v>Color Mismatch</v>
      </c>
      <c r="Q1067" s="4">
        <f t="shared" si="162"/>
        <v>1189.4843399999995</v>
      </c>
      <c r="R1067">
        <f t="shared" si="163"/>
        <v>2025</v>
      </c>
      <c r="S1067" s="4" t="str">
        <f t="shared" si="164"/>
        <v>August</v>
      </c>
      <c r="T1067" s="17">
        <f t="shared" si="165"/>
        <v>35.615020000000001</v>
      </c>
      <c r="U1067" s="17">
        <f t="shared" si="166"/>
        <v>36.044979999999988</v>
      </c>
      <c r="V1067" s="16">
        <f t="shared" si="167"/>
        <v>1</v>
      </c>
      <c r="W1067" s="16" t="str">
        <f t="shared" si="168"/>
        <v>L</v>
      </c>
      <c r="X1067" s="16" t="str" cm="1">
        <f t="array" ref="X1067">_xlfn.IFS(K1067 &lt; 10, "Need to Restock", K1067 &lt; 20, "Low Stock", K1067 &lt; 30, "Stock OK", K1067 &gt;= 30, "High Stock")</f>
        <v>High Stock</v>
      </c>
      <c r="Y1067" s="16" t="str" cm="1">
        <f t="array" ref="Y1067">_xlfn.IFS(K1067 &lt;= 15, "Fast Moving", K1067 &lt;= 35, "Moderate Moving", K1067 &gt; 35, "Slow Moving")</f>
        <v>Moderate Moving</v>
      </c>
      <c r="Z1067" s="16" t="str" cm="1">
        <f t="array" ref="Z1067">_xlfn.IFS(M1067=5, "Highly Satisfied", M1067&gt;=4, "Very Satisfied", M1067&gt;=3, "Satisfied", M1067&gt;=2, "Neutral", M1067&lt;2, "Dissatisfied")</f>
        <v>Satisfied</v>
      </c>
      <c r="AA1067" s="16" t="str">
        <f t="shared" si="169"/>
        <v>Cheap Value</v>
      </c>
      <c r="AB1067" s="16" t="str" cm="1">
        <f t="array" ref="AB1067">_xlfn.IFS(OR(C1067="Zara", C1067="Mango"), "Luxury Brand", OR(C1067="Gap", C1067="Forever21"), "Budget Brand", TRUE, "Mid-Market")</f>
        <v>Mid-Market</v>
      </c>
    </row>
    <row r="1068" spans="1:28" x14ac:dyDescent="0.35">
      <c r="A1068" t="s">
        <v>1119</v>
      </c>
      <c r="B1068" t="s">
        <v>40</v>
      </c>
      <c r="C1068" t="s">
        <v>51</v>
      </c>
      <c r="D1068" t="s">
        <v>15</v>
      </c>
      <c r="E1068" t="s">
        <v>37</v>
      </c>
      <c r="F1068" t="s">
        <v>26</v>
      </c>
      <c r="G1068" s="4">
        <v>107.58</v>
      </c>
      <c r="H1068">
        <v>55.9</v>
      </c>
      <c r="I1068" s="3">
        <v>47.44</v>
      </c>
      <c r="J1068" s="1">
        <v>45703</v>
      </c>
      <c r="K1068">
        <v>19</v>
      </c>
      <c r="L1068">
        <v>4.4000000000000004</v>
      </c>
      <c r="M1068">
        <f t="shared" si="160"/>
        <v>4.4000000000000004</v>
      </c>
      <c r="N1068" t="b">
        <v>0</v>
      </c>
      <c r="O1068" t="s">
        <v>2229</v>
      </c>
      <c r="P1068" t="str">
        <f t="shared" si="161"/>
        <v>No Return</v>
      </c>
      <c r="Q1068" s="4">
        <f t="shared" si="162"/>
        <v>901.41282000000012</v>
      </c>
      <c r="R1068">
        <f t="shared" si="163"/>
        <v>2025</v>
      </c>
      <c r="S1068" s="4" t="str">
        <f t="shared" si="164"/>
        <v>February</v>
      </c>
      <c r="T1068" s="17">
        <f t="shared" si="165"/>
        <v>60.137219999999992</v>
      </c>
      <c r="U1068" s="17">
        <f t="shared" si="166"/>
        <v>47.442780000000006</v>
      </c>
      <c r="V1068" s="16">
        <f t="shared" si="167"/>
        <v>0</v>
      </c>
      <c r="W1068" s="16" t="str">
        <f t="shared" si="168"/>
        <v>S</v>
      </c>
      <c r="X1068" s="16" t="str" cm="1">
        <f t="array" ref="X1068">_xlfn.IFS(K1068 &lt; 10, "Need to Restock", K1068 &lt; 20, "Low Stock", K1068 &lt; 30, "Stock OK", K1068 &gt;= 30, "High Stock")</f>
        <v>Low Stock</v>
      </c>
      <c r="Y1068" s="16" t="str" cm="1">
        <f t="array" ref="Y1068">_xlfn.IFS(K1068 &lt;= 15, "Fast Moving", K1068 &lt;= 35, "Moderate Moving", K1068 &gt; 35, "Slow Moving")</f>
        <v>Moderate Moving</v>
      </c>
      <c r="Z1068" s="16" t="str" cm="1">
        <f t="array" ref="Z1068">_xlfn.IFS(M1068=5, "Highly Satisfied", M1068&gt;=4, "Very Satisfied", M1068&gt;=3, "Satisfied", M1068&gt;=2, "Neutral", M1068&lt;2, "Dissatisfied")</f>
        <v>Very Satisfied</v>
      </c>
      <c r="AA1068" s="16" t="str">
        <f t="shared" si="169"/>
        <v>Cheap Value</v>
      </c>
      <c r="AB1068" s="16" t="str" cm="1">
        <f t="array" ref="AB1068">_xlfn.IFS(OR(C1068="Zara", C1068="Mango"), "Luxury Brand", OR(C1068="Gap", C1068="Forever21"), "Budget Brand", TRUE, "Mid-Market")</f>
        <v>Mid-Market</v>
      </c>
    </row>
    <row r="1069" spans="1:28" x14ac:dyDescent="0.35">
      <c r="A1069" t="s">
        <v>1120</v>
      </c>
      <c r="B1069" t="s">
        <v>28</v>
      </c>
      <c r="C1069" t="s">
        <v>14</v>
      </c>
      <c r="D1069" t="s">
        <v>15</v>
      </c>
      <c r="E1069" t="s">
        <v>16</v>
      </c>
      <c r="F1069" t="s">
        <v>42</v>
      </c>
      <c r="G1069" s="4">
        <v>137.16</v>
      </c>
      <c r="H1069">
        <v>0</v>
      </c>
      <c r="I1069" s="3">
        <v>137.16</v>
      </c>
      <c r="J1069" s="1">
        <v>45749</v>
      </c>
      <c r="K1069">
        <v>34</v>
      </c>
      <c r="L1069">
        <v>4</v>
      </c>
      <c r="M1069">
        <f t="shared" si="160"/>
        <v>4</v>
      </c>
      <c r="N1069" t="b">
        <v>0</v>
      </c>
      <c r="O1069" t="s">
        <v>2229</v>
      </c>
      <c r="P1069" t="str">
        <f t="shared" si="161"/>
        <v>No Return</v>
      </c>
      <c r="Q1069" s="4">
        <f t="shared" si="162"/>
        <v>4663.4399999999996</v>
      </c>
      <c r="R1069">
        <f t="shared" si="163"/>
        <v>2025</v>
      </c>
      <c r="S1069" s="4" t="str">
        <f t="shared" si="164"/>
        <v>April</v>
      </c>
      <c r="T1069" s="17">
        <f t="shared" si="165"/>
        <v>0</v>
      </c>
      <c r="U1069" s="17">
        <f t="shared" si="166"/>
        <v>137.16</v>
      </c>
      <c r="V1069" s="16">
        <f t="shared" si="167"/>
        <v>0</v>
      </c>
      <c r="W1069" s="16" t="str">
        <f t="shared" si="168"/>
        <v>XL</v>
      </c>
      <c r="X1069" s="16" t="str" cm="1">
        <f t="array" ref="X1069">_xlfn.IFS(K1069 &lt; 10, "Need to Restock", K1069 &lt; 20, "Low Stock", K1069 &lt; 30, "Stock OK", K1069 &gt;= 30, "High Stock")</f>
        <v>High Stock</v>
      </c>
      <c r="Y1069" s="16" t="str" cm="1">
        <f t="array" ref="Y1069">_xlfn.IFS(K1069 &lt;= 15, "Fast Moving", K1069 &lt;= 35, "Moderate Moving", K1069 &gt; 35, "Slow Moving")</f>
        <v>Moderate Moving</v>
      </c>
      <c r="Z1069" s="16" t="str" cm="1">
        <f t="array" ref="Z1069">_xlfn.IFS(M1069=5, "Highly Satisfied", M1069&gt;=4, "Very Satisfied", M1069&gt;=3, "Satisfied", M1069&gt;=2, "Neutral", M1069&lt;2, "Dissatisfied")</f>
        <v>Very Satisfied</v>
      </c>
      <c r="AA1069" s="16" t="str">
        <f t="shared" si="169"/>
        <v>High Value</v>
      </c>
      <c r="AB1069" s="16" t="str" cm="1">
        <f t="array" ref="AB1069">_xlfn.IFS(OR(C1069="Zara", C1069="Mango"), "Luxury Brand", OR(C1069="Gap", C1069="Forever21"), "Budget Brand", TRUE, "Mid-Market")</f>
        <v>Luxury Brand</v>
      </c>
    </row>
    <row r="1070" spans="1:28" x14ac:dyDescent="0.35">
      <c r="A1070" t="s">
        <v>1121</v>
      </c>
      <c r="B1070" t="s">
        <v>19</v>
      </c>
      <c r="C1070" t="s">
        <v>30</v>
      </c>
      <c r="D1070" t="s">
        <v>21</v>
      </c>
      <c r="E1070" t="s">
        <v>56</v>
      </c>
      <c r="F1070" t="s">
        <v>33</v>
      </c>
      <c r="G1070" s="4">
        <v>119.29</v>
      </c>
      <c r="H1070">
        <v>0</v>
      </c>
      <c r="I1070" s="3">
        <v>119.29</v>
      </c>
      <c r="J1070" s="1">
        <v>45875</v>
      </c>
      <c r="K1070">
        <v>3</v>
      </c>
      <c r="L1070" t="s">
        <v>2229</v>
      </c>
      <c r="M1070">
        <f t="shared" si="160"/>
        <v>3</v>
      </c>
      <c r="N1070" t="b">
        <v>0</v>
      </c>
      <c r="O1070" t="s">
        <v>2229</v>
      </c>
      <c r="P1070" t="str">
        <f t="shared" si="161"/>
        <v>No Return</v>
      </c>
      <c r="Q1070" s="4">
        <f t="shared" si="162"/>
        <v>357.87</v>
      </c>
      <c r="R1070">
        <f t="shared" si="163"/>
        <v>2025</v>
      </c>
      <c r="S1070" s="4" t="str">
        <f t="shared" si="164"/>
        <v>August</v>
      </c>
      <c r="T1070" s="17">
        <f t="shared" si="165"/>
        <v>0</v>
      </c>
      <c r="U1070" s="17">
        <f t="shared" si="166"/>
        <v>119.29</v>
      </c>
      <c r="V1070" s="16">
        <f t="shared" si="167"/>
        <v>0</v>
      </c>
      <c r="W1070" s="16" t="str">
        <f t="shared" si="168"/>
        <v>M</v>
      </c>
      <c r="X1070" s="16" t="str" cm="1">
        <f t="array" ref="X1070">_xlfn.IFS(K1070 &lt; 10, "Need to Restock", K1070 &lt; 20, "Low Stock", K1070 &lt; 30, "Stock OK", K1070 &gt;= 30, "High Stock")</f>
        <v>Need to Restock</v>
      </c>
      <c r="Y1070" s="16" t="str" cm="1">
        <f t="array" ref="Y1070">_xlfn.IFS(K1070 &lt;= 15, "Fast Moving", K1070 &lt;= 35, "Moderate Moving", K1070 &gt; 35, "Slow Moving")</f>
        <v>Fast Moving</v>
      </c>
      <c r="Z1070" s="16" t="str" cm="1">
        <f t="array" ref="Z1070">_xlfn.IFS(M1070=5, "Highly Satisfied", M1070&gt;=4, "Very Satisfied", M1070&gt;=3, "Satisfied", M1070&gt;=2, "Neutral", M1070&lt;2, "Dissatisfied")</f>
        <v>Satisfied</v>
      </c>
      <c r="AA1070" s="16" t="str">
        <f t="shared" si="169"/>
        <v>High Value</v>
      </c>
      <c r="AB1070" s="16" t="str" cm="1">
        <f t="array" ref="AB1070">_xlfn.IFS(OR(C1070="Zara", C1070="Mango"), "Luxury Brand", OR(C1070="Gap", C1070="Forever21"), "Budget Brand", TRUE, "Mid-Market")</f>
        <v>Mid-Market</v>
      </c>
    </row>
    <row r="1071" spans="1:28" x14ac:dyDescent="0.35">
      <c r="A1071" t="s">
        <v>1122</v>
      </c>
      <c r="B1071" t="s">
        <v>19</v>
      </c>
      <c r="C1071" t="s">
        <v>41</v>
      </c>
      <c r="D1071" t="s">
        <v>15</v>
      </c>
      <c r="E1071" t="s">
        <v>56</v>
      </c>
      <c r="F1071" t="s">
        <v>62</v>
      </c>
      <c r="G1071" s="4">
        <v>104.09</v>
      </c>
      <c r="H1071">
        <v>0</v>
      </c>
      <c r="I1071" s="3">
        <v>104.09</v>
      </c>
      <c r="J1071" s="1">
        <v>45647</v>
      </c>
      <c r="K1071">
        <v>29</v>
      </c>
      <c r="L1071" t="s">
        <v>2229</v>
      </c>
      <c r="M1071">
        <f t="shared" si="160"/>
        <v>3</v>
      </c>
      <c r="N1071" t="b">
        <v>0</v>
      </c>
      <c r="O1071" t="s">
        <v>2229</v>
      </c>
      <c r="P1071" t="str">
        <f t="shared" si="161"/>
        <v>No Return</v>
      </c>
      <c r="Q1071" s="4">
        <f t="shared" si="162"/>
        <v>3018.61</v>
      </c>
      <c r="R1071">
        <f t="shared" si="163"/>
        <v>2024</v>
      </c>
      <c r="S1071" s="4" t="str">
        <f t="shared" si="164"/>
        <v>December</v>
      </c>
      <c r="T1071" s="17">
        <f t="shared" si="165"/>
        <v>0</v>
      </c>
      <c r="U1071" s="17">
        <f t="shared" si="166"/>
        <v>104.09</v>
      </c>
      <c r="V1071" s="16">
        <f t="shared" si="167"/>
        <v>0</v>
      </c>
      <c r="W1071" s="16" t="str">
        <f t="shared" si="168"/>
        <v>M</v>
      </c>
      <c r="X1071" s="16" t="str" cm="1">
        <f t="array" ref="X1071">_xlfn.IFS(K1071 &lt; 10, "Need to Restock", K1071 &lt; 20, "Low Stock", K1071 &lt; 30, "Stock OK", K1071 &gt;= 30, "High Stock")</f>
        <v>Stock OK</v>
      </c>
      <c r="Y1071" s="16" t="str" cm="1">
        <f t="array" ref="Y1071">_xlfn.IFS(K1071 &lt;= 15, "Fast Moving", K1071 &lt;= 35, "Moderate Moving", K1071 &gt; 35, "Slow Moving")</f>
        <v>Moderate Moving</v>
      </c>
      <c r="Z1071" s="16" t="str" cm="1">
        <f t="array" ref="Z1071">_xlfn.IFS(M1071=5, "Highly Satisfied", M1071&gt;=4, "Very Satisfied", M1071&gt;=3, "Satisfied", M1071&gt;=2, "Neutral", M1071&lt;2, "Dissatisfied")</f>
        <v>Satisfied</v>
      </c>
      <c r="AA1071" s="16" t="str">
        <f t="shared" si="169"/>
        <v>High Value</v>
      </c>
      <c r="AB1071" s="16" t="str" cm="1">
        <f t="array" ref="AB1071">_xlfn.IFS(OR(C1071="Zara", C1071="Mango"), "Luxury Brand", OR(C1071="Gap", C1071="Forever21"), "Budget Brand", TRUE, "Mid-Market")</f>
        <v>Luxury Brand</v>
      </c>
    </row>
    <row r="1072" spans="1:28" x14ac:dyDescent="0.35">
      <c r="A1072" t="s">
        <v>1123</v>
      </c>
      <c r="B1072" t="s">
        <v>40</v>
      </c>
      <c r="C1072" t="s">
        <v>30</v>
      </c>
      <c r="D1072" t="s">
        <v>32</v>
      </c>
      <c r="E1072" t="s">
        <v>2229</v>
      </c>
      <c r="F1072" t="s">
        <v>23</v>
      </c>
      <c r="G1072" s="4">
        <v>73.069999999999993</v>
      </c>
      <c r="H1072">
        <v>0</v>
      </c>
      <c r="I1072" s="3">
        <v>73.069999999999993</v>
      </c>
      <c r="J1072" s="1">
        <v>45875</v>
      </c>
      <c r="K1072">
        <v>5</v>
      </c>
      <c r="L1072">
        <v>4.2</v>
      </c>
      <c r="M1072">
        <f t="shared" si="160"/>
        <v>4.2</v>
      </c>
      <c r="N1072" t="b">
        <v>0</v>
      </c>
      <c r="O1072" t="s">
        <v>2229</v>
      </c>
      <c r="P1072" t="str">
        <f t="shared" si="161"/>
        <v>No Return</v>
      </c>
      <c r="Q1072" s="4">
        <f t="shared" si="162"/>
        <v>365.34999999999997</v>
      </c>
      <c r="R1072">
        <f t="shared" si="163"/>
        <v>2025</v>
      </c>
      <c r="S1072" s="4" t="str">
        <f t="shared" si="164"/>
        <v>August</v>
      </c>
      <c r="T1072" s="17">
        <f t="shared" si="165"/>
        <v>0</v>
      </c>
      <c r="U1072" s="17">
        <f t="shared" si="166"/>
        <v>73.069999999999993</v>
      </c>
      <c r="V1072" s="16">
        <f t="shared" si="167"/>
        <v>0</v>
      </c>
      <c r="W1072" s="16" t="str">
        <f t="shared" si="168"/>
        <v>No Size</v>
      </c>
      <c r="X1072" s="16" t="str" cm="1">
        <f t="array" ref="X1072">_xlfn.IFS(K1072 &lt; 10, "Need to Restock", K1072 &lt; 20, "Low Stock", K1072 &lt; 30, "Stock OK", K1072 &gt;= 30, "High Stock")</f>
        <v>Need to Restock</v>
      </c>
      <c r="Y1072" s="16" t="str" cm="1">
        <f t="array" ref="Y1072">_xlfn.IFS(K1072 &lt;= 15, "Fast Moving", K1072 &lt;= 35, "Moderate Moving", K1072 &gt; 35, "Slow Moving")</f>
        <v>Fast Moving</v>
      </c>
      <c r="Z1072" s="16" t="str" cm="1">
        <f t="array" ref="Z1072">_xlfn.IFS(M1072=5, "Highly Satisfied", M1072&gt;=4, "Very Satisfied", M1072&gt;=3, "Satisfied", M1072&gt;=2, "Neutral", M1072&lt;2, "Dissatisfied")</f>
        <v>Very Satisfied</v>
      </c>
      <c r="AA1072" s="16" t="str">
        <f t="shared" si="169"/>
        <v>Cheap Value</v>
      </c>
      <c r="AB1072" s="16" t="str" cm="1">
        <f t="array" ref="AB1072">_xlfn.IFS(OR(C1072="Zara", C1072="Mango"), "Luxury Brand", OR(C1072="Gap", C1072="Forever21"), "Budget Brand", TRUE, "Mid-Market")</f>
        <v>Mid-Market</v>
      </c>
    </row>
    <row r="1073" spans="1:28" x14ac:dyDescent="0.35">
      <c r="A1073" t="s">
        <v>1124</v>
      </c>
      <c r="B1073" t="s">
        <v>36</v>
      </c>
      <c r="C1073" t="s">
        <v>14</v>
      </c>
      <c r="D1073" t="s">
        <v>32</v>
      </c>
      <c r="E1073" t="s">
        <v>47</v>
      </c>
      <c r="F1073" t="s">
        <v>44</v>
      </c>
      <c r="G1073" s="4">
        <v>76.94</v>
      </c>
      <c r="H1073">
        <v>7.6</v>
      </c>
      <c r="I1073" s="3">
        <v>71.09</v>
      </c>
      <c r="J1073" s="1">
        <v>45875</v>
      </c>
      <c r="K1073">
        <v>20</v>
      </c>
      <c r="L1073">
        <v>3.7</v>
      </c>
      <c r="M1073">
        <f t="shared" si="160"/>
        <v>3.7</v>
      </c>
      <c r="N1073" t="b">
        <v>0</v>
      </c>
      <c r="O1073" t="s">
        <v>2229</v>
      </c>
      <c r="P1073" t="str">
        <f t="shared" si="161"/>
        <v>No Return</v>
      </c>
      <c r="Q1073" s="4">
        <f t="shared" si="162"/>
        <v>1421.8512000000001</v>
      </c>
      <c r="R1073">
        <f t="shared" si="163"/>
        <v>2025</v>
      </c>
      <c r="S1073" s="4" t="str">
        <f t="shared" si="164"/>
        <v>August</v>
      </c>
      <c r="T1073" s="17">
        <f t="shared" si="165"/>
        <v>5.8474399999999997</v>
      </c>
      <c r="U1073" s="17">
        <f t="shared" si="166"/>
        <v>71.092560000000006</v>
      </c>
      <c r="V1073" s="16">
        <f t="shared" si="167"/>
        <v>0</v>
      </c>
      <c r="W1073" s="16" t="str">
        <f t="shared" si="168"/>
        <v>XXL</v>
      </c>
      <c r="X1073" s="16" t="str" cm="1">
        <f t="array" ref="X1073">_xlfn.IFS(K1073 &lt; 10, "Need to Restock", K1073 &lt; 20, "Low Stock", K1073 &lt; 30, "Stock OK", K1073 &gt;= 30, "High Stock")</f>
        <v>Stock OK</v>
      </c>
      <c r="Y1073" s="16" t="str" cm="1">
        <f t="array" ref="Y1073">_xlfn.IFS(K1073 &lt;= 15, "Fast Moving", K1073 &lt;= 35, "Moderate Moving", K1073 &gt; 35, "Slow Moving")</f>
        <v>Moderate Moving</v>
      </c>
      <c r="Z1073" s="16" t="str" cm="1">
        <f t="array" ref="Z1073">_xlfn.IFS(M1073=5, "Highly Satisfied", M1073&gt;=4, "Very Satisfied", M1073&gt;=3, "Satisfied", M1073&gt;=2, "Neutral", M1073&lt;2, "Dissatisfied")</f>
        <v>Satisfied</v>
      </c>
      <c r="AA1073" s="16" t="str">
        <f t="shared" si="169"/>
        <v>Cheap Value</v>
      </c>
      <c r="AB1073" s="16" t="str" cm="1">
        <f t="array" ref="AB1073">_xlfn.IFS(OR(C1073="Zara", C1073="Mango"), "Luxury Brand", OR(C1073="Gap", C1073="Forever21"), "Budget Brand", TRUE, "Mid-Market")</f>
        <v>Luxury Brand</v>
      </c>
    </row>
    <row r="1074" spans="1:28" x14ac:dyDescent="0.35">
      <c r="A1074" t="s">
        <v>1125</v>
      </c>
      <c r="B1074" t="s">
        <v>36</v>
      </c>
      <c r="C1074" t="s">
        <v>73</v>
      </c>
      <c r="D1074" t="s">
        <v>21</v>
      </c>
      <c r="E1074" t="s">
        <v>16</v>
      </c>
      <c r="F1074" t="s">
        <v>54</v>
      </c>
      <c r="G1074" s="4">
        <v>119.92</v>
      </c>
      <c r="H1074">
        <v>0</v>
      </c>
      <c r="I1074" s="3">
        <v>119.92</v>
      </c>
      <c r="J1074" s="1">
        <v>45875</v>
      </c>
      <c r="K1074">
        <v>37</v>
      </c>
      <c r="L1074">
        <v>5</v>
      </c>
      <c r="M1074">
        <f t="shared" si="160"/>
        <v>5</v>
      </c>
      <c r="N1074" t="b">
        <v>0</v>
      </c>
      <c r="O1074" t="s">
        <v>2229</v>
      </c>
      <c r="P1074" t="str">
        <f t="shared" si="161"/>
        <v>No Return</v>
      </c>
      <c r="Q1074" s="4">
        <f t="shared" si="162"/>
        <v>4437.04</v>
      </c>
      <c r="R1074">
        <f t="shared" si="163"/>
        <v>2025</v>
      </c>
      <c r="S1074" s="4" t="str">
        <f t="shared" si="164"/>
        <v>August</v>
      </c>
      <c r="T1074" s="17">
        <f t="shared" si="165"/>
        <v>0</v>
      </c>
      <c r="U1074" s="17">
        <f t="shared" si="166"/>
        <v>119.92</v>
      </c>
      <c r="V1074" s="16">
        <f t="shared" si="167"/>
        <v>0</v>
      </c>
      <c r="W1074" s="16" t="str">
        <f t="shared" si="168"/>
        <v>XL</v>
      </c>
      <c r="X1074" s="16" t="str" cm="1">
        <f t="array" ref="X1074">_xlfn.IFS(K1074 &lt; 10, "Need to Restock", K1074 &lt; 20, "Low Stock", K1074 &lt; 30, "Stock OK", K1074 &gt;= 30, "High Stock")</f>
        <v>High Stock</v>
      </c>
      <c r="Y1074" s="16" t="str" cm="1">
        <f t="array" ref="Y1074">_xlfn.IFS(K1074 &lt;= 15, "Fast Moving", K1074 &lt;= 35, "Moderate Moving", K1074 &gt; 35, "Slow Moving")</f>
        <v>Slow Moving</v>
      </c>
      <c r="Z1074" s="16" t="str" cm="1">
        <f t="array" ref="Z1074">_xlfn.IFS(M1074=5, "Highly Satisfied", M1074&gt;=4, "Very Satisfied", M1074&gt;=3, "Satisfied", M1074&gt;=2, "Neutral", M1074&lt;2, "Dissatisfied")</f>
        <v>Highly Satisfied</v>
      </c>
      <c r="AA1074" s="16" t="str">
        <f t="shared" si="169"/>
        <v>High Value</v>
      </c>
      <c r="AB1074" s="16" t="str" cm="1">
        <f t="array" ref="AB1074">_xlfn.IFS(OR(C1074="Zara", C1074="Mango"), "Luxury Brand", OR(C1074="Gap", C1074="Forever21"), "Budget Brand", TRUE, "Mid-Market")</f>
        <v>Budget Brand</v>
      </c>
    </row>
    <row r="1075" spans="1:28" x14ac:dyDescent="0.35">
      <c r="A1075" t="s">
        <v>1126</v>
      </c>
      <c r="B1075" t="s">
        <v>13</v>
      </c>
      <c r="C1075" t="s">
        <v>51</v>
      </c>
      <c r="D1075" t="s">
        <v>21</v>
      </c>
      <c r="E1075" t="s">
        <v>53</v>
      </c>
      <c r="F1075" t="s">
        <v>33</v>
      </c>
      <c r="G1075" s="4">
        <v>116.49</v>
      </c>
      <c r="H1075">
        <v>0</v>
      </c>
      <c r="I1075" s="3">
        <v>116.49</v>
      </c>
      <c r="J1075" s="1">
        <v>45875</v>
      </c>
      <c r="K1075">
        <v>17</v>
      </c>
      <c r="L1075">
        <v>3.3</v>
      </c>
      <c r="M1075">
        <f t="shared" si="160"/>
        <v>3.3</v>
      </c>
      <c r="N1075" t="b">
        <v>1</v>
      </c>
      <c r="O1075" t="s">
        <v>76</v>
      </c>
      <c r="P1075" t="str">
        <f t="shared" si="161"/>
        <v>Damaged</v>
      </c>
      <c r="Q1075" s="4">
        <f t="shared" si="162"/>
        <v>1980.33</v>
      </c>
      <c r="R1075">
        <f t="shared" si="163"/>
        <v>2025</v>
      </c>
      <c r="S1075" s="4" t="str">
        <f t="shared" si="164"/>
        <v>August</v>
      </c>
      <c r="T1075" s="17">
        <f t="shared" si="165"/>
        <v>0</v>
      </c>
      <c r="U1075" s="17">
        <f t="shared" si="166"/>
        <v>116.49</v>
      </c>
      <c r="V1075" s="16">
        <f t="shared" si="167"/>
        <v>1</v>
      </c>
      <c r="W1075" s="16" t="str">
        <f t="shared" si="168"/>
        <v>XS</v>
      </c>
      <c r="X1075" s="16" t="str" cm="1">
        <f t="array" ref="X1075">_xlfn.IFS(K1075 &lt; 10, "Need to Restock", K1075 &lt; 20, "Low Stock", K1075 &lt; 30, "Stock OK", K1075 &gt;= 30, "High Stock")</f>
        <v>Low Stock</v>
      </c>
      <c r="Y1075" s="16" t="str" cm="1">
        <f t="array" ref="Y1075">_xlfn.IFS(K1075 &lt;= 15, "Fast Moving", K1075 &lt;= 35, "Moderate Moving", K1075 &gt; 35, "Slow Moving")</f>
        <v>Moderate Moving</v>
      </c>
      <c r="Z1075" s="16" t="str" cm="1">
        <f t="array" ref="Z1075">_xlfn.IFS(M1075=5, "Highly Satisfied", M1075&gt;=4, "Very Satisfied", M1075&gt;=3, "Satisfied", M1075&gt;=2, "Neutral", M1075&lt;2, "Dissatisfied")</f>
        <v>Satisfied</v>
      </c>
      <c r="AA1075" s="16" t="str">
        <f t="shared" si="169"/>
        <v>High Value</v>
      </c>
      <c r="AB1075" s="16" t="str" cm="1">
        <f t="array" ref="AB1075">_xlfn.IFS(OR(C1075="Zara", C1075="Mango"), "Luxury Brand", OR(C1075="Gap", C1075="Forever21"), "Budget Brand", TRUE, "Mid-Market")</f>
        <v>Mid-Market</v>
      </c>
    </row>
    <row r="1076" spans="1:28" x14ac:dyDescent="0.35">
      <c r="A1076" t="s">
        <v>1127</v>
      </c>
      <c r="B1076" t="s">
        <v>28</v>
      </c>
      <c r="C1076" t="s">
        <v>59</v>
      </c>
      <c r="D1076" t="s">
        <v>32</v>
      </c>
      <c r="E1076" t="s">
        <v>16</v>
      </c>
      <c r="F1076" t="s">
        <v>23</v>
      </c>
      <c r="G1076" s="4">
        <v>179.59</v>
      </c>
      <c r="H1076">
        <v>14.7</v>
      </c>
      <c r="I1076" s="3">
        <v>153.19</v>
      </c>
      <c r="J1076" s="1">
        <v>45875</v>
      </c>
      <c r="K1076">
        <v>47</v>
      </c>
      <c r="L1076">
        <v>2.9</v>
      </c>
      <c r="M1076">
        <f t="shared" si="160"/>
        <v>2.9</v>
      </c>
      <c r="N1076" t="b">
        <v>0</v>
      </c>
      <c r="O1076" t="s">
        <v>2229</v>
      </c>
      <c r="P1076" t="str">
        <f t="shared" si="161"/>
        <v>No Return</v>
      </c>
      <c r="Q1076" s="4">
        <f t="shared" si="162"/>
        <v>7199.9426899999999</v>
      </c>
      <c r="R1076">
        <f t="shared" si="163"/>
        <v>2025</v>
      </c>
      <c r="S1076" s="4" t="str">
        <f t="shared" si="164"/>
        <v>August</v>
      </c>
      <c r="T1076" s="17">
        <f t="shared" si="165"/>
        <v>26.399729999999998</v>
      </c>
      <c r="U1076" s="17">
        <f t="shared" si="166"/>
        <v>153.19027</v>
      </c>
      <c r="V1076" s="16">
        <f t="shared" si="167"/>
        <v>0</v>
      </c>
      <c r="W1076" s="16" t="str">
        <f t="shared" si="168"/>
        <v>XL</v>
      </c>
      <c r="X1076" s="16" t="str" cm="1">
        <f t="array" ref="X1076">_xlfn.IFS(K1076 &lt; 10, "Need to Restock", K1076 &lt; 20, "Low Stock", K1076 &lt; 30, "Stock OK", K1076 &gt;= 30, "High Stock")</f>
        <v>High Stock</v>
      </c>
      <c r="Y1076" s="16" t="str" cm="1">
        <f t="array" ref="Y1076">_xlfn.IFS(K1076 &lt;= 15, "Fast Moving", K1076 &lt;= 35, "Moderate Moving", K1076 &gt; 35, "Slow Moving")</f>
        <v>Slow Moving</v>
      </c>
      <c r="Z1076" s="16" t="str" cm="1">
        <f t="array" ref="Z1076">_xlfn.IFS(M1076=5, "Highly Satisfied", M1076&gt;=4, "Very Satisfied", M1076&gt;=3, "Satisfied", M1076&gt;=2, "Neutral", M1076&lt;2, "Dissatisfied")</f>
        <v>Neutral</v>
      </c>
      <c r="AA1076" s="16" t="str">
        <f t="shared" si="169"/>
        <v>High Value</v>
      </c>
      <c r="AB1076" s="16" t="str" cm="1">
        <f t="array" ref="AB1076">_xlfn.IFS(OR(C1076="Zara", C1076="Mango"), "Luxury Brand", OR(C1076="Gap", C1076="Forever21"), "Budget Brand", TRUE, "Mid-Market")</f>
        <v>Budget Brand</v>
      </c>
    </row>
    <row r="1077" spans="1:28" x14ac:dyDescent="0.35">
      <c r="A1077" t="s">
        <v>1128</v>
      </c>
      <c r="B1077" t="s">
        <v>25</v>
      </c>
      <c r="C1077" t="s">
        <v>20</v>
      </c>
      <c r="D1077" t="s">
        <v>21</v>
      </c>
      <c r="E1077" t="s">
        <v>2229</v>
      </c>
      <c r="F1077" t="s">
        <v>26</v>
      </c>
      <c r="G1077" s="4">
        <v>33.799999999999997</v>
      </c>
      <c r="H1077">
        <v>0</v>
      </c>
      <c r="I1077" s="3">
        <v>33.799999999999997</v>
      </c>
      <c r="J1077" s="1">
        <v>45875</v>
      </c>
      <c r="K1077">
        <v>34</v>
      </c>
      <c r="L1077">
        <v>4.8</v>
      </c>
      <c r="M1077">
        <f t="shared" si="160"/>
        <v>4.8</v>
      </c>
      <c r="N1077" t="b">
        <v>0</v>
      </c>
      <c r="O1077" t="s">
        <v>2229</v>
      </c>
      <c r="P1077" t="str">
        <f t="shared" si="161"/>
        <v>No Return</v>
      </c>
      <c r="Q1077" s="4">
        <f t="shared" si="162"/>
        <v>1149.1999999999998</v>
      </c>
      <c r="R1077">
        <f t="shared" si="163"/>
        <v>2025</v>
      </c>
      <c r="S1077" s="4" t="str">
        <f t="shared" si="164"/>
        <v>August</v>
      </c>
      <c r="T1077" s="17">
        <f t="shared" si="165"/>
        <v>0</v>
      </c>
      <c r="U1077" s="17">
        <f t="shared" si="166"/>
        <v>33.799999999999997</v>
      </c>
      <c r="V1077" s="16">
        <f t="shared" si="167"/>
        <v>0</v>
      </c>
      <c r="W1077" s="16" t="str">
        <f t="shared" si="168"/>
        <v>No Size</v>
      </c>
      <c r="X1077" s="16" t="str" cm="1">
        <f t="array" ref="X1077">_xlfn.IFS(K1077 &lt; 10, "Need to Restock", K1077 &lt; 20, "Low Stock", K1077 &lt; 30, "Stock OK", K1077 &gt;= 30, "High Stock")</f>
        <v>High Stock</v>
      </c>
      <c r="Y1077" s="16" t="str" cm="1">
        <f t="array" ref="Y1077">_xlfn.IFS(K1077 &lt;= 15, "Fast Moving", K1077 &lt;= 35, "Moderate Moving", K1077 &gt; 35, "Slow Moving")</f>
        <v>Moderate Moving</v>
      </c>
      <c r="Z1077" s="16" t="str" cm="1">
        <f t="array" ref="Z1077">_xlfn.IFS(M1077=5, "Highly Satisfied", M1077&gt;=4, "Very Satisfied", M1077&gt;=3, "Satisfied", M1077&gt;=2, "Neutral", M1077&lt;2, "Dissatisfied")</f>
        <v>Very Satisfied</v>
      </c>
      <c r="AA1077" s="16" t="str">
        <f t="shared" si="169"/>
        <v>Cheap Value</v>
      </c>
      <c r="AB1077" s="16" t="str" cm="1">
        <f t="array" ref="AB1077">_xlfn.IFS(OR(C1077="Zara", C1077="Mango"), "Luxury Brand", OR(C1077="Gap", C1077="Forever21"), "Budget Brand", TRUE, "Mid-Market")</f>
        <v>Mid-Market</v>
      </c>
    </row>
    <row r="1078" spans="1:28" x14ac:dyDescent="0.35">
      <c r="A1078" t="s">
        <v>1129</v>
      </c>
      <c r="B1078" t="s">
        <v>19</v>
      </c>
      <c r="C1078" t="s">
        <v>20</v>
      </c>
      <c r="D1078" t="s">
        <v>32</v>
      </c>
      <c r="E1078" t="s">
        <v>22</v>
      </c>
      <c r="F1078" t="s">
        <v>54</v>
      </c>
      <c r="G1078" s="4">
        <v>41.57</v>
      </c>
      <c r="H1078">
        <v>3.3</v>
      </c>
      <c r="I1078" s="3">
        <v>40.200000000000003</v>
      </c>
      <c r="J1078" s="1">
        <v>45875</v>
      </c>
      <c r="K1078">
        <v>5</v>
      </c>
      <c r="L1078">
        <v>2.9</v>
      </c>
      <c r="M1078">
        <f t="shared" si="160"/>
        <v>2.9</v>
      </c>
      <c r="N1078" t="b">
        <v>0</v>
      </c>
      <c r="O1078" t="s">
        <v>2229</v>
      </c>
      <c r="P1078" t="str">
        <f t="shared" si="161"/>
        <v>No Return</v>
      </c>
      <c r="Q1078" s="4">
        <f t="shared" si="162"/>
        <v>200.99095</v>
      </c>
      <c r="R1078">
        <f t="shared" si="163"/>
        <v>2025</v>
      </c>
      <c r="S1078" s="4" t="str">
        <f t="shared" si="164"/>
        <v>August</v>
      </c>
      <c r="T1078" s="17">
        <f t="shared" si="165"/>
        <v>1.37181</v>
      </c>
      <c r="U1078" s="17">
        <f t="shared" si="166"/>
        <v>40.198189999999997</v>
      </c>
      <c r="V1078" s="16">
        <f t="shared" si="167"/>
        <v>0</v>
      </c>
      <c r="W1078" s="16" t="str">
        <f t="shared" si="168"/>
        <v>L</v>
      </c>
      <c r="X1078" s="16" t="str" cm="1">
        <f t="array" ref="X1078">_xlfn.IFS(K1078 &lt; 10, "Need to Restock", K1078 &lt; 20, "Low Stock", K1078 &lt; 30, "Stock OK", K1078 &gt;= 30, "High Stock")</f>
        <v>Need to Restock</v>
      </c>
      <c r="Y1078" s="16" t="str" cm="1">
        <f t="array" ref="Y1078">_xlfn.IFS(K1078 &lt;= 15, "Fast Moving", K1078 &lt;= 35, "Moderate Moving", K1078 &gt; 35, "Slow Moving")</f>
        <v>Fast Moving</v>
      </c>
      <c r="Z1078" s="16" t="str" cm="1">
        <f t="array" ref="Z1078">_xlfn.IFS(M1078=5, "Highly Satisfied", M1078&gt;=4, "Very Satisfied", M1078&gt;=3, "Satisfied", M1078&gt;=2, "Neutral", M1078&lt;2, "Dissatisfied")</f>
        <v>Neutral</v>
      </c>
      <c r="AA1078" s="16" t="str">
        <f t="shared" si="169"/>
        <v>Cheap Value</v>
      </c>
      <c r="AB1078" s="16" t="str" cm="1">
        <f t="array" ref="AB1078">_xlfn.IFS(OR(C1078="Zara", C1078="Mango"), "Luxury Brand", OR(C1078="Gap", C1078="Forever21"), "Budget Brand", TRUE, "Mid-Market")</f>
        <v>Mid-Market</v>
      </c>
    </row>
    <row r="1079" spans="1:28" x14ac:dyDescent="0.35">
      <c r="A1079" t="s">
        <v>1130</v>
      </c>
      <c r="B1079" t="s">
        <v>28</v>
      </c>
      <c r="C1079" t="s">
        <v>73</v>
      </c>
      <c r="D1079" t="s">
        <v>15</v>
      </c>
      <c r="E1079" t="s">
        <v>16</v>
      </c>
      <c r="F1079" t="s">
        <v>64</v>
      </c>
      <c r="G1079" s="4">
        <v>139.1</v>
      </c>
      <c r="H1079">
        <v>47</v>
      </c>
      <c r="I1079" s="3">
        <v>73.72</v>
      </c>
      <c r="J1079" s="1">
        <v>45661</v>
      </c>
      <c r="K1079">
        <v>6</v>
      </c>
      <c r="L1079">
        <v>3.4</v>
      </c>
      <c r="M1079">
        <f t="shared" si="160"/>
        <v>3.4</v>
      </c>
      <c r="N1079" t="b">
        <v>0</v>
      </c>
      <c r="O1079" t="s">
        <v>2229</v>
      </c>
      <c r="P1079" t="str">
        <f t="shared" si="161"/>
        <v>No Return</v>
      </c>
      <c r="Q1079" s="4">
        <f t="shared" si="162"/>
        <v>442.33799999999997</v>
      </c>
      <c r="R1079">
        <f t="shared" si="163"/>
        <v>2025</v>
      </c>
      <c r="S1079" s="4" t="str">
        <f t="shared" si="164"/>
        <v>January</v>
      </c>
      <c r="T1079" s="17">
        <f t="shared" si="165"/>
        <v>65.376999999999995</v>
      </c>
      <c r="U1079" s="17">
        <f t="shared" si="166"/>
        <v>73.722999999999999</v>
      </c>
      <c r="V1079" s="16">
        <f t="shared" si="167"/>
        <v>0</v>
      </c>
      <c r="W1079" s="16" t="str">
        <f t="shared" si="168"/>
        <v>XL</v>
      </c>
      <c r="X1079" s="16" t="str" cm="1">
        <f t="array" ref="X1079">_xlfn.IFS(K1079 &lt; 10, "Need to Restock", K1079 &lt; 20, "Low Stock", K1079 &lt; 30, "Stock OK", K1079 &gt;= 30, "High Stock")</f>
        <v>Need to Restock</v>
      </c>
      <c r="Y1079" s="16" t="str" cm="1">
        <f t="array" ref="Y1079">_xlfn.IFS(K1079 &lt;= 15, "Fast Moving", K1079 &lt;= 35, "Moderate Moving", K1079 &gt; 35, "Slow Moving")</f>
        <v>Fast Moving</v>
      </c>
      <c r="Z1079" s="16" t="str" cm="1">
        <f t="array" ref="Z1079">_xlfn.IFS(M1079=5, "Highly Satisfied", M1079&gt;=4, "Very Satisfied", M1079&gt;=3, "Satisfied", M1079&gt;=2, "Neutral", M1079&lt;2, "Dissatisfied")</f>
        <v>Satisfied</v>
      </c>
      <c r="AA1079" s="16" t="str">
        <f t="shared" si="169"/>
        <v>Cheap Value</v>
      </c>
      <c r="AB1079" s="16" t="str" cm="1">
        <f t="array" ref="AB1079">_xlfn.IFS(OR(C1079="Zara", C1079="Mango"), "Luxury Brand", OR(C1079="Gap", C1079="Forever21"), "Budget Brand", TRUE, "Mid-Market")</f>
        <v>Budget Brand</v>
      </c>
    </row>
    <row r="1080" spans="1:28" x14ac:dyDescent="0.35">
      <c r="A1080" t="s">
        <v>1131</v>
      </c>
      <c r="B1080" t="s">
        <v>40</v>
      </c>
      <c r="C1080" t="s">
        <v>41</v>
      </c>
      <c r="D1080" t="s">
        <v>32</v>
      </c>
      <c r="E1080" t="s">
        <v>22</v>
      </c>
      <c r="F1080" t="s">
        <v>23</v>
      </c>
      <c r="G1080" s="4">
        <v>102.04</v>
      </c>
      <c r="H1080">
        <v>0</v>
      </c>
      <c r="I1080" s="3">
        <v>102.04</v>
      </c>
      <c r="J1080" s="1">
        <v>45875</v>
      </c>
      <c r="K1080">
        <v>34</v>
      </c>
      <c r="L1080">
        <v>3.4</v>
      </c>
      <c r="M1080">
        <f t="shared" si="160"/>
        <v>3.4</v>
      </c>
      <c r="N1080" t="b">
        <v>0</v>
      </c>
      <c r="O1080" t="s">
        <v>2229</v>
      </c>
      <c r="P1080" t="str">
        <f t="shared" si="161"/>
        <v>No Return</v>
      </c>
      <c r="Q1080" s="4">
        <f t="shared" si="162"/>
        <v>3469.36</v>
      </c>
      <c r="R1080">
        <f t="shared" si="163"/>
        <v>2025</v>
      </c>
      <c r="S1080" s="4" t="str">
        <f t="shared" si="164"/>
        <v>August</v>
      </c>
      <c r="T1080" s="17">
        <f t="shared" si="165"/>
        <v>0</v>
      </c>
      <c r="U1080" s="17">
        <f t="shared" si="166"/>
        <v>102.04</v>
      </c>
      <c r="V1080" s="16">
        <f t="shared" si="167"/>
        <v>0</v>
      </c>
      <c r="W1080" s="16" t="str">
        <f t="shared" si="168"/>
        <v>L</v>
      </c>
      <c r="X1080" s="16" t="str" cm="1">
        <f t="array" ref="X1080">_xlfn.IFS(K1080 &lt; 10, "Need to Restock", K1080 &lt; 20, "Low Stock", K1080 &lt; 30, "Stock OK", K1080 &gt;= 30, "High Stock")</f>
        <v>High Stock</v>
      </c>
      <c r="Y1080" s="16" t="str" cm="1">
        <f t="array" ref="Y1080">_xlfn.IFS(K1080 &lt;= 15, "Fast Moving", K1080 &lt;= 35, "Moderate Moving", K1080 &gt; 35, "Slow Moving")</f>
        <v>Moderate Moving</v>
      </c>
      <c r="Z1080" s="16" t="str" cm="1">
        <f t="array" ref="Z1080">_xlfn.IFS(M1080=5, "Highly Satisfied", M1080&gt;=4, "Very Satisfied", M1080&gt;=3, "Satisfied", M1080&gt;=2, "Neutral", M1080&lt;2, "Dissatisfied")</f>
        <v>Satisfied</v>
      </c>
      <c r="AA1080" s="16" t="str">
        <f t="shared" si="169"/>
        <v>High Value</v>
      </c>
      <c r="AB1080" s="16" t="str" cm="1">
        <f t="array" ref="AB1080">_xlfn.IFS(OR(C1080="Zara", C1080="Mango"), "Luxury Brand", OR(C1080="Gap", C1080="Forever21"), "Budget Brand", TRUE, "Mid-Market")</f>
        <v>Luxury Brand</v>
      </c>
    </row>
    <row r="1081" spans="1:28" x14ac:dyDescent="0.35">
      <c r="A1081" t="s">
        <v>1132</v>
      </c>
      <c r="B1081" t="s">
        <v>36</v>
      </c>
      <c r="C1081" t="s">
        <v>59</v>
      </c>
      <c r="D1081" t="s">
        <v>32</v>
      </c>
      <c r="E1081" t="s">
        <v>47</v>
      </c>
      <c r="F1081" t="s">
        <v>62</v>
      </c>
      <c r="G1081" s="4">
        <v>47.25</v>
      </c>
      <c r="H1081">
        <v>54.2</v>
      </c>
      <c r="I1081" s="3">
        <v>21.64</v>
      </c>
      <c r="J1081" s="1">
        <v>45875</v>
      </c>
      <c r="K1081">
        <v>4</v>
      </c>
      <c r="L1081">
        <v>4.9000000000000004</v>
      </c>
      <c r="M1081">
        <f t="shared" si="160"/>
        <v>4.9000000000000004</v>
      </c>
      <c r="N1081" t="b">
        <v>0</v>
      </c>
      <c r="O1081" t="s">
        <v>2229</v>
      </c>
      <c r="P1081" t="str">
        <f t="shared" si="161"/>
        <v>No Return</v>
      </c>
      <c r="Q1081" s="4">
        <f t="shared" si="162"/>
        <v>86.561999999999998</v>
      </c>
      <c r="R1081">
        <f t="shared" si="163"/>
        <v>2025</v>
      </c>
      <c r="S1081" s="4" t="str">
        <f t="shared" si="164"/>
        <v>August</v>
      </c>
      <c r="T1081" s="17">
        <f t="shared" si="165"/>
        <v>25.609500000000001</v>
      </c>
      <c r="U1081" s="17">
        <f t="shared" si="166"/>
        <v>21.640499999999999</v>
      </c>
      <c r="V1081" s="16">
        <f t="shared" si="167"/>
        <v>0</v>
      </c>
      <c r="W1081" s="16" t="str">
        <f t="shared" si="168"/>
        <v>XXL</v>
      </c>
      <c r="X1081" s="16" t="str" cm="1">
        <f t="array" ref="X1081">_xlfn.IFS(K1081 &lt; 10, "Need to Restock", K1081 &lt; 20, "Low Stock", K1081 &lt; 30, "Stock OK", K1081 &gt;= 30, "High Stock")</f>
        <v>Need to Restock</v>
      </c>
      <c r="Y1081" s="16" t="str" cm="1">
        <f t="array" ref="Y1081">_xlfn.IFS(K1081 &lt;= 15, "Fast Moving", K1081 &lt;= 35, "Moderate Moving", K1081 &gt; 35, "Slow Moving")</f>
        <v>Fast Moving</v>
      </c>
      <c r="Z1081" s="16" t="str" cm="1">
        <f t="array" ref="Z1081">_xlfn.IFS(M1081=5, "Highly Satisfied", M1081&gt;=4, "Very Satisfied", M1081&gt;=3, "Satisfied", M1081&gt;=2, "Neutral", M1081&lt;2, "Dissatisfied")</f>
        <v>Very Satisfied</v>
      </c>
      <c r="AA1081" s="16" t="str">
        <f t="shared" si="169"/>
        <v>Cheap Value</v>
      </c>
      <c r="AB1081" s="16" t="str" cm="1">
        <f t="array" ref="AB1081">_xlfn.IFS(OR(C1081="Zara", C1081="Mango"), "Luxury Brand", OR(C1081="Gap", C1081="Forever21"), "Budget Brand", TRUE, "Mid-Market")</f>
        <v>Budget Brand</v>
      </c>
    </row>
    <row r="1082" spans="1:28" x14ac:dyDescent="0.35">
      <c r="A1082" t="s">
        <v>1133</v>
      </c>
      <c r="B1082" t="s">
        <v>40</v>
      </c>
      <c r="C1082" t="s">
        <v>20</v>
      </c>
      <c r="D1082" t="s">
        <v>60</v>
      </c>
      <c r="E1082" t="s">
        <v>53</v>
      </c>
      <c r="F1082" t="s">
        <v>33</v>
      </c>
      <c r="G1082" s="4">
        <v>55.08</v>
      </c>
      <c r="H1082">
        <v>0</v>
      </c>
      <c r="I1082" s="3">
        <v>55.08</v>
      </c>
      <c r="J1082" s="1">
        <v>45875</v>
      </c>
      <c r="K1082">
        <v>48</v>
      </c>
      <c r="L1082">
        <v>4.0999999999999996</v>
      </c>
      <c r="M1082">
        <f t="shared" si="160"/>
        <v>4.0999999999999996</v>
      </c>
      <c r="N1082" t="b">
        <v>0</v>
      </c>
      <c r="O1082" t="s">
        <v>2229</v>
      </c>
      <c r="P1082" t="str">
        <f t="shared" si="161"/>
        <v>No Return</v>
      </c>
      <c r="Q1082" s="4">
        <f t="shared" si="162"/>
        <v>2643.84</v>
      </c>
      <c r="R1082">
        <f t="shared" si="163"/>
        <v>2025</v>
      </c>
      <c r="S1082" s="4" t="str">
        <f t="shared" si="164"/>
        <v>August</v>
      </c>
      <c r="T1082" s="17">
        <f t="shared" si="165"/>
        <v>0</v>
      </c>
      <c r="U1082" s="17">
        <f t="shared" si="166"/>
        <v>55.08</v>
      </c>
      <c r="V1082" s="16">
        <f t="shared" si="167"/>
        <v>0</v>
      </c>
      <c r="W1082" s="16" t="str">
        <f t="shared" si="168"/>
        <v>XS</v>
      </c>
      <c r="X1082" s="16" t="str" cm="1">
        <f t="array" ref="X1082">_xlfn.IFS(K1082 &lt; 10, "Need to Restock", K1082 &lt; 20, "Low Stock", K1082 &lt; 30, "Stock OK", K1082 &gt;= 30, "High Stock")</f>
        <v>High Stock</v>
      </c>
      <c r="Y1082" s="16" t="str" cm="1">
        <f t="array" ref="Y1082">_xlfn.IFS(K1082 &lt;= 15, "Fast Moving", K1082 &lt;= 35, "Moderate Moving", K1082 &gt; 35, "Slow Moving")</f>
        <v>Slow Moving</v>
      </c>
      <c r="Z1082" s="16" t="str" cm="1">
        <f t="array" ref="Z1082">_xlfn.IFS(M1082=5, "Highly Satisfied", M1082&gt;=4, "Very Satisfied", M1082&gt;=3, "Satisfied", M1082&gt;=2, "Neutral", M1082&lt;2, "Dissatisfied")</f>
        <v>Very Satisfied</v>
      </c>
      <c r="AA1082" s="16" t="str">
        <f t="shared" si="169"/>
        <v>Cheap Value</v>
      </c>
      <c r="AB1082" s="16" t="str" cm="1">
        <f t="array" ref="AB1082">_xlfn.IFS(OR(C1082="Zara", C1082="Mango"), "Luxury Brand", OR(C1082="Gap", C1082="Forever21"), "Budget Brand", TRUE, "Mid-Market")</f>
        <v>Mid-Market</v>
      </c>
    </row>
    <row r="1083" spans="1:28" x14ac:dyDescent="0.35">
      <c r="A1083" t="s">
        <v>1134</v>
      </c>
      <c r="B1083" t="s">
        <v>13</v>
      </c>
      <c r="C1083" t="s">
        <v>73</v>
      </c>
      <c r="D1083" t="s">
        <v>21</v>
      </c>
      <c r="E1083" t="s">
        <v>22</v>
      </c>
      <c r="F1083" t="s">
        <v>44</v>
      </c>
      <c r="G1083" s="4">
        <v>88.32</v>
      </c>
      <c r="H1083">
        <v>54.8</v>
      </c>
      <c r="I1083" s="3">
        <v>39.92</v>
      </c>
      <c r="J1083" s="1">
        <v>45875</v>
      </c>
      <c r="K1083">
        <v>36</v>
      </c>
      <c r="L1083">
        <v>3.1</v>
      </c>
      <c r="M1083">
        <f t="shared" si="160"/>
        <v>3.1</v>
      </c>
      <c r="N1083" t="b">
        <v>0</v>
      </c>
      <c r="O1083" t="s">
        <v>2229</v>
      </c>
      <c r="P1083" t="str">
        <f t="shared" si="161"/>
        <v>No Return</v>
      </c>
      <c r="Q1083" s="4">
        <f t="shared" si="162"/>
        <v>1437.1430400000002</v>
      </c>
      <c r="R1083">
        <f t="shared" si="163"/>
        <v>2025</v>
      </c>
      <c r="S1083" s="4" t="str">
        <f t="shared" si="164"/>
        <v>August</v>
      </c>
      <c r="T1083" s="17">
        <f t="shared" si="165"/>
        <v>48.399359999999987</v>
      </c>
      <c r="U1083" s="17">
        <f t="shared" si="166"/>
        <v>39.920640000000006</v>
      </c>
      <c r="V1083" s="16">
        <f t="shared" si="167"/>
        <v>0</v>
      </c>
      <c r="W1083" s="16" t="str">
        <f t="shared" si="168"/>
        <v>L</v>
      </c>
      <c r="X1083" s="16" t="str" cm="1">
        <f t="array" ref="X1083">_xlfn.IFS(K1083 &lt; 10, "Need to Restock", K1083 &lt; 20, "Low Stock", K1083 &lt; 30, "Stock OK", K1083 &gt;= 30, "High Stock")</f>
        <v>High Stock</v>
      </c>
      <c r="Y1083" s="16" t="str" cm="1">
        <f t="array" ref="Y1083">_xlfn.IFS(K1083 &lt;= 15, "Fast Moving", K1083 &lt;= 35, "Moderate Moving", K1083 &gt; 35, "Slow Moving")</f>
        <v>Slow Moving</v>
      </c>
      <c r="Z1083" s="16" t="str" cm="1">
        <f t="array" ref="Z1083">_xlfn.IFS(M1083=5, "Highly Satisfied", M1083&gt;=4, "Very Satisfied", M1083&gt;=3, "Satisfied", M1083&gt;=2, "Neutral", M1083&lt;2, "Dissatisfied")</f>
        <v>Satisfied</v>
      </c>
      <c r="AA1083" s="16" t="str">
        <f t="shared" si="169"/>
        <v>Cheap Value</v>
      </c>
      <c r="AB1083" s="16" t="str" cm="1">
        <f t="array" ref="AB1083">_xlfn.IFS(OR(C1083="Zara", C1083="Mango"), "Luxury Brand", OR(C1083="Gap", C1083="Forever21"), "Budget Brand", TRUE, "Mid-Market")</f>
        <v>Budget Brand</v>
      </c>
    </row>
    <row r="1084" spans="1:28" x14ac:dyDescent="0.35">
      <c r="A1084" t="s">
        <v>1135</v>
      </c>
      <c r="B1084" t="s">
        <v>36</v>
      </c>
      <c r="C1084" t="s">
        <v>41</v>
      </c>
      <c r="D1084" t="s">
        <v>32</v>
      </c>
      <c r="E1084" t="s">
        <v>56</v>
      </c>
      <c r="F1084" t="s">
        <v>17</v>
      </c>
      <c r="G1084" s="4">
        <v>74.900000000000006</v>
      </c>
      <c r="H1084">
        <v>16.8</v>
      </c>
      <c r="I1084" s="3">
        <v>62.32</v>
      </c>
      <c r="J1084" s="1">
        <v>45875</v>
      </c>
      <c r="K1084">
        <v>13</v>
      </c>
      <c r="L1084" t="s">
        <v>2229</v>
      </c>
      <c r="M1084">
        <f t="shared" si="160"/>
        <v>3</v>
      </c>
      <c r="N1084" t="b">
        <v>1</v>
      </c>
      <c r="O1084" t="s">
        <v>34</v>
      </c>
      <c r="P1084" t="str">
        <f t="shared" si="161"/>
        <v>Color Mismatch</v>
      </c>
      <c r="Q1084" s="4">
        <f t="shared" si="162"/>
        <v>810.11840000000007</v>
      </c>
      <c r="R1084">
        <f t="shared" si="163"/>
        <v>2025</v>
      </c>
      <c r="S1084" s="4" t="str">
        <f t="shared" si="164"/>
        <v>August</v>
      </c>
      <c r="T1084" s="17">
        <f t="shared" si="165"/>
        <v>12.583200000000001</v>
      </c>
      <c r="U1084" s="17">
        <f t="shared" si="166"/>
        <v>62.316800000000001</v>
      </c>
      <c r="V1084" s="16">
        <f t="shared" si="167"/>
        <v>1</v>
      </c>
      <c r="W1084" s="16" t="str">
        <f t="shared" si="168"/>
        <v>M</v>
      </c>
      <c r="X1084" s="16" t="str" cm="1">
        <f t="array" ref="X1084">_xlfn.IFS(K1084 &lt; 10, "Need to Restock", K1084 &lt; 20, "Low Stock", K1084 &lt; 30, "Stock OK", K1084 &gt;= 30, "High Stock")</f>
        <v>Low Stock</v>
      </c>
      <c r="Y1084" s="16" t="str" cm="1">
        <f t="array" ref="Y1084">_xlfn.IFS(K1084 &lt;= 15, "Fast Moving", K1084 &lt;= 35, "Moderate Moving", K1084 &gt; 35, "Slow Moving")</f>
        <v>Fast Moving</v>
      </c>
      <c r="Z1084" s="16" t="str" cm="1">
        <f t="array" ref="Z1084">_xlfn.IFS(M1084=5, "Highly Satisfied", M1084&gt;=4, "Very Satisfied", M1084&gt;=3, "Satisfied", M1084&gt;=2, "Neutral", M1084&lt;2, "Dissatisfied")</f>
        <v>Satisfied</v>
      </c>
      <c r="AA1084" s="16" t="str">
        <f t="shared" si="169"/>
        <v>Cheap Value</v>
      </c>
      <c r="AB1084" s="16" t="str" cm="1">
        <f t="array" ref="AB1084">_xlfn.IFS(OR(C1084="Zara", C1084="Mango"), "Luxury Brand", OR(C1084="Gap", C1084="Forever21"), "Budget Brand", TRUE, "Mid-Market")</f>
        <v>Luxury Brand</v>
      </c>
    </row>
    <row r="1085" spans="1:28" x14ac:dyDescent="0.35">
      <c r="A1085" t="s">
        <v>1136</v>
      </c>
      <c r="B1085" t="s">
        <v>36</v>
      </c>
      <c r="C1085" t="s">
        <v>41</v>
      </c>
      <c r="D1085" t="s">
        <v>21</v>
      </c>
      <c r="E1085" t="s">
        <v>56</v>
      </c>
      <c r="F1085" t="s">
        <v>33</v>
      </c>
      <c r="G1085" s="4">
        <v>69.88</v>
      </c>
      <c r="H1085">
        <v>57.4</v>
      </c>
      <c r="I1085" s="3">
        <v>29.77</v>
      </c>
      <c r="J1085" s="1">
        <v>45875</v>
      </c>
      <c r="K1085">
        <v>30</v>
      </c>
      <c r="L1085">
        <v>4.2</v>
      </c>
      <c r="M1085">
        <f t="shared" si="160"/>
        <v>4.2</v>
      </c>
      <c r="N1085" t="b">
        <v>0</v>
      </c>
      <c r="O1085" t="s">
        <v>2229</v>
      </c>
      <c r="P1085" t="str">
        <f t="shared" si="161"/>
        <v>No Return</v>
      </c>
      <c r="Q1085" s="4">
        <f t="shared" si="162"/>
        <v>893.06640000000004</v>
      </c>
      <c r="R1085">
        <f t="shared" si="163"/>
        <v>2025</v>
      </c>
      <c r="S1085" s="4" t="str">
        <f t="shared" si="164"/>
        <v>August</v>
      </c>
      <c r="T1085" s="17">
        <f t="shared" si="165"/>
        <v>40.111119999999993</v>
      </c>
      <c r="U1085" s="17">
        <f t="shared" si="166"/>
        <v>29.768880000000003</v>
      </c>
      <c r="V1085" s="16">
        <f t="shared" si="167"/>
        <v>0</v>
      </c>
      <c r="W1085" s="16" t="str">
        <f t="shared" si="168"/>
        <v>M</v>
      </c>
      <c r="X1085" s="16" t="str" cm="1">
        <f t="array" ref="X1085">_xlfn.IFS(K1085 &lt; 10, "Need to Restock", K1085 &lt; 20, "Low Stock", K1085 &lt; 30, "Stock OK", K1085 &gt;= 30, "High Stock")</f>
        <v>High Stock</v>
      </c>
      <c r="Y1085" s="16" t="str" cm="1">
        <f t="array" ref="Y1085">_xlfn.IFS(K1085 &lt;= 15, "Fast Moving", K1085 &lt;= 35, "Moderate Moving", K1085 &gt; 35, "Slow Moving")</f>
        <v>Moderate Moving</v>
      </c>
      <c r="Z1085" s="16" t="str" cm="1">
        <f t="array" ref="Z1085">_xlfn.IFS(M1085=5, "Highly Satisfied", M1085&gt;=4, "Very Satisfied", M1085&gt;=3, "Satisfied", M1085&gt;=2, "Neutral", M1085&lt;2, "Dissatisfied")</f>
        <v>Very Satisfied</v>
      </c>
      <c r="AA1085" s="16" t="str">
        <f t="shared" si="169"/>
        <v>Cheap Value</v>
      </c>
      <c r="AB1085" s="16" t="str" cm="1">
        <f t="array" ref="AB1085">_xlfn.IFS(OR(C1085="Zara", C1085="Mango"), "Luxury Brand", OR(C1085="Gap", C1085="Forever21"), "Budget Brand", TRUE, "Mid-Market")</f>
        <v>Luxury Brand</v>
      </c>
    </row>
    <row r="1086" spans="1:28" x14ac:dyDescent="0.35">
      <c r="A1086" t="s">
        <v>1137</v>
      </c>
      <c r="B1086" t="s">
        <v>28</v>
      </c>
      <c r="C1086" t="s">
        <v>20</v>
      </c>
      <c r="D1086" t="s">
        <v>32</v>
      </c>
      <c r="E1086" t="s">
        <v>37</v>
      </c>
      <c r="F1086" t="s">
        <v>38</v>
      </c>
      <c r="G1086" s="4">
        <v>142.83000000000001</v>
      </c>
      <c r="H1086">
        <v>0</v>
      </c>
      <c r="I1086" s="3">
        <v>142.83000000000001</v>
      </c>
      <c r="J1086" s="1">
        <v>45875</v>
      </c>
      <c r="K1086">
        <v>25</v>
      </c>
      <c r="L1086">
        <v>3.5</v>
      </c>
      <c r="M1086">
        <f t="shared" si="160"/>
        <v>3.5</v>
      </c>
      <c r="N1086" t="b">
        <v>0</v>
      </c>
      <c r="O1086" t="s">
        <v>2229</v>
      </c>
      <c r="P1086" t="str">
        <f t="shared" si="161"/>
        <v>No Return</v>
      </c>
      <c r="Q1086" s="4">
        <f t="shared" si="162"/>
        <v>3570.7500000000005</v>
      </c>
      <c r="R1086">
        <f t="shared" si="163"/>
        <v>2025</v>
      </c>
      <c r="S1086" s="4" t="str">
        <f t="shared" si="164"/>
        <v>August</v>
      </c>
      <c r="T1086" s="17">
        <f t="shared" si="165"/>
        <v>0</v>
      </c>
      <c r="U1086" s="17">
        <f t="shared" si="166"/>
        <v>142.83000000000001</v>
      </c>
      <c r="V1086" s="16">
        <f t="shared" si="167"/>
        <v>0</v>
      </c>
      <c r="W1086" s="16" t="str">
        <f t="shared" si="168"/>
        <v>S</v>
      </c>
      <c r="X1086" s="16" t="str" cm="1">
        <f t="array" ref="X1086">_xlfn.IFS(K1086 &lt; 10, "Need to Restock", K1086 &lt; 20, "Low Stock", K1086 &lt; 30, "Stock OK", K1086 &gt;= 30, "High Stock")</f>
        <v>Stock OK</v>
      </c>
      <c r="Y1086" s="16" t="str" cm="1">
        <f t="array" ref="Y1086">_xlfn.IFS(K1086 &lt;= 15, "Fast Moving", K1086 &lt;= 35, "Moderate Moving", K1086 &gt; 35, "Slow Moving")</f>
        <v>Moderate Moving</v>
      </c>
      <c r="Z1086" s="16" t="str" cm="1">
        <f t="array" ref="Z1086">_xlfn.IFS(M1086=5, "Highly Satisfied", M1086&gt;=4, "Very Satisfied", M1086&gt;=3, "Satisfied", M1086&gt;=2, "Neutral", M1086&lt;2, "Dissatisfied")</f>
        <v>Satisfied</v>
      </c>
      <c r="AA1086" s="16" t="str">
        <f t="shared" si="169"/>
        <v>High Value</v>
      </c>
      <c r="AB1086" s="16" t="str" cm="1">
        <f t="array" ref="AB1086">_xlfn.IFS(OR(C1086="Zara", C1086="Mango"), "Luxury Brand", OR(C1086="Gap", C1086="Forever21"), "Budget Brand", TRUE, "Mid-Market")</f>
        <v>Mid-Market</v>
      </c>
    </row>
    <row r="1087" spans="1:28" x14ac:dyDescent="0.35">
      <c r="A1087" t="s">
        <v>1138</v>
      </c>
      <c r="B1087" t="s">
        <v>28</v>
      </c>
      <c r="C1087" t="s">
        <v>14</v>
      </c>
      <c r="D1087" t="s">
        <v>32</v>
      </c>
      <c r="E1087" t="s">
        <v>2229</v>
      </c>
      <c r="F1087" t="s">
        <v>64</v>
      </c>
      <c r="G1087" s="4">
        <v>140.16999999999999</v>
      </c>
      <c r="H1087">
        <v>0</v>
      </c>
      <c r="I1087" s="3">
        <v>140.16999999999999</v>
      </c>
      <c r="J1087" s="1">
        <v>45875</v>
      </c>
      <c r="K1087">
        <v>43</v>
      </c>
      <c r="L1087">
        <v>3.1</v>
      </c>
      <c r="M1087">
        <f t="shared" si="160"/>
        <v>3.1</v>
      </c>
      <c r="N1087" t="b">
        <v>0</v>
      </c>
      <c r="O1087" t="s">
        <v>2229</v>
      </c>
      <c r="P1087" t="str">
        <f t="shared" si="161"/>
        <v>No Return</v>
      </c>
      <c r="Q1087" s="4">
        <f t="shared" si="162"/>
        <v>6027.3099999999995</v>
      </c>
      <c r="R1087">
        <f t="shared" si="163"/>
        <v>2025</v>
      </c>
      <c r="S1087" s="4" t="str">
        <f t="shared" si="164"/>
        <v>August</v>
      </c>
      <c r="T1087" s="17">
        <f t="shared" si="165"/>
        <v>0</v>
      </c>
      <c r="U1087" s="17">
        <f t="shared" si="166"/>
        <v>140.16999999999999</v>
      </c>
      <c r="V1087" s="16">
        <f t="shared" si="167"/>
        <v>0</v>
      </c>
      <c r="W1087" s="16" t="str">
        <f t="shared" si="168"/>
        <v>No Size</v>
      </c>
      <c r="X1087" s="16" t="str" cm="1">
        <f t="array" ref="X1087">_xlfn.IFS(K1087 &lt; 10, "Need to Restock", K1087 &lt; 20, "Low Stock", K1087 &lt; 30, "Stock OK", K1087 &gt;= 30, "High Stock")</f>
        <v>High Stock</v>
      </c>
      <c r="Y1087" s="16" t="str" cm="1">
        <f t="array" ref="Y1087">_xlfn.IFS(K1087 &lt;= 15, "Fast Moving", K1087 &lt;= 35, "Moderate Moving", K1087 &gt; 35, "Slow Moving")</f>
        <v>Slow Moving</v>
      </c>
      <c r="Z1087" s="16" t="str" cm="1">
        <f t="array" ref="Z1087">_xlfn.IFS(M1087=5, "Highly Satisfied", M1087&gt;=4, "Very Satisfied", M1087&gt;=3, "Satisfied", M1087&gt;=2, "Neutral", M1087&lt;2, "Dissatisfied")</f>
        <v>Satisfied</v>
      </c>
      <c r="AA1087" s="16" t="str">
        <f t="shared" si="169"/>
        <v>High Value</v>
      </c>
      <c r="AB1087" s="16" t="str" cm="1">
        <f t="array" ref="AB1087">_xlfn.IFS(OR(C1087="Zara", C1087="Mango"), "Luxury Brand", OR(C1087="Gap", C1087="Forever21"), "Budget Brand", TRUE, "Mid-Market")</f>
        <v>Luxury Brand</v>
      </c>
    </row>
    <row r="1088" spans="1:28" x14ac:dyDescent="0.35">
      <c r="A1088" t="s">
        <v>1139</v>
      </c>
      <c r="B1088" t="s">
        <v>19</v>
      </c>
      <c r="C1088" t="s">
        <v>59</v>
      </c>
      <c r="D1088" t="s">
        <v>21</v>
      </c>
      <c r="E1088" t="s">
        <v>56</v>
      </c>
      <c r="F1088" t="s">
        <v>68</v>
      </c>
      <c r="G1088" s="4">
        <v>106.11</v>
      </c>
      <c r="H1088">
        <v>33.799999999999997</v>
      </c>
      <c r="I1088" s="3">
        <v>70.239999999999995</v>
      </c>
      <c r="J1088" s="1">
        <v>45875</v>
      </c>
      <c r="K1088">
        <v>15</v>
      </c>
      <c r="L1088">
        <v>4.5</v>
      </c>
      <c r="M1088">
        <f t="shared" si="160"/>
        <v>4.5</v>
      </c>
      <c r="N1088" t="b">
        <v>0</v>
      </c>
      <c r="O1088" t="s">
        <v>2229</v>
      </c>
      <c r="P1088" t="str">
        <f t="shared" si="161"/>
        <v>No Return</v>
      </c>
      <c r="Q1088" s="4">
        <f t="shared" si="162"/>
        <v>1053.6723000000002</v>
      </c>
      <c r="R1088">
        <f t="shared" si="163"/>
        <v>2025</v>
      </c>
      <c r="S1088" s="4" t="str">
        <f t="shared" si="164"/>
        <v>August</v>
      </c>
      <c r="T1088" s="17">
        <f t="shared" si="165"/>
        <v>35.865179999999995</v>
      </c>
      <c r="U1088" s="17">
        <f t="shared" si="166"/>
        <v>70.244820000000004</v>
      </c>
      <c r="V1088" s="16">
        <f t="shared" si="167"/>
        <v>0</v>
      </c>
      <c r="W1088" s="16" t="str">
        <f t="shared" si="168"/>
        <v>M</v>
      </c>
      <c r="X1088" s="16" t="str" cm="1">
        <f t="array" ref="X1088">_xlfn.IFS(K1088 &lt; 10, "Need to Restock", K1088 &lt; 20, "Low Stock", K1088 &lt; 30, "Stock OK", K1088 &gt;= 30, "High Stock")</f>
        <v>Low Stock</v>
      </c>
      <c r="Y1088" s="16" t="str" cm="1">
        <f t="array" ref="Y1088">_xlfn.IFS(K1088 &lt;= 15, "Fast Moving", K1088 &lt;= 35, "Moderate Moving", K1088 &gt; 35, "Slow Moving")</f>
        <v>Fast Moving</v>
      </c>
      <c r="Z1088" s="16" t="str" cm="1">
        <f t="array" ref="Z1088">_xlfn.IFS(M1088=5, "Highly Satisfied", M1088&gt;=4, "Very Satisfied", M1088&gt;=3, "Satisfied", M1088&gt;=2, "Neutral", M1088&lt;2, "Dissatisfied")</f>
        <v>Very Satisfied</v>
      </c>
      <c r="AA1088" s="16" t="str">
        <f t="shared" si="169"/>
        <v>Cheap Value</v>
      </c>
      <c r="AB1088" s="16" t="str" cm="1">
        <f t="array" ref="AB1088">_xlfn.IFS(OR(C1088="Zara", C1088="Mango"), "Luxury Brand", OR(C1088="Gap", C1088="Forever21"), "Budget Brand", TRUE, "Mid-Market")</f>
        <v>Budget Brand</v>
      </c>
    </row>
    <row r="1089" spans="1:28" x14ac:dyDescent="0.35">
      <c r="A1089" t="s">
        <v>1140</v>
      </c>
      <c r="B1089" t="s">
        <v>40</v>
      </c>
      <c r="C1089" t="s">
        <v>46</v>
      </c>
      <c r="D1089" t="s">
        <v>60</v>
      </c>
      <c r="E1089" t="s">
        <v>53</v>
      </c>
      <c r="F1089" t="s">
        <v>23</v>
      </c>
      <c r="G1089" s="4">
        <v>53.23</v>
      </c>
      <c r="H1089">
        <v>0</v>
      </c>
      <c r="I1089" s="3">
        <v>53.23</v>
      </c>
      <c r="J1089" s="1">
        <v>45875</v>
      </c>
      <c r="K1089">
        <v>41</v>
      </c>
      <c r="L1089">
        <v>2.8</v>
      </c>
      <c r="M1089">
        <f t="shared" si="160"/>
        <v>2.8</v>
      </c>
      <c r="N1089" t="b">
        <v>1</v>
      </c>
      <c r="O1089" t="s">
        <v>34</v>
      </c>
      <c r="P1089" t="str">
        <f t="shared" si="161"/>
        <v>Color Mismatch</v>
      </c>
      <c r="Q1089" s="4">
        <f t="shared" si="162"/>
        <v>2182.4299999999998</v>
      </c>
      <c r="R1089">
        <f t="shared" si="163"/>
        <v>2025</v>
      </c>
      <c r="S1089" s="4" t="str">
        <f t="shared" si="164"/>
        <v>August</v>
      </c>
      <c r="T1089" s="17">
        <f t="shared" si="165"/>
        <v>0</v>
      </c>
      <c r="U1089" s="17">
        <f t="shared" si="166"/>
        <v>53.23</v>
      </c>
      <c r="V1089" s="16">
        <f t="shared" si="167"/>
        <v>1</v>
      </c>
      <c r="W1089" s="16" t="str">
        <f t="shared" si="168"/>
        <v>XS</v>
      </c>
      <c r="X1089" s="16" t="str" cm="1">
        <f t="array" ref="X1089">_xlfn.IFS(K1089 &lt; 10, "Need to Restock", K1089 &lt; 20, "Low Stock", K1089 &lt; 30, "Stock OK", K1089 &gt;= 30, "High Stock")</f>
        <v>High Stock</v>
      </c>
      <c r="Y1089" s="16" t="str" cm="1">
        <f t="array" ref="Y1089">_xlfn.IFS(K1089 &lt;= 15, "Fast Moving", K1089 &lt;= 35, "Moderate Moving", K1089 &gt; 35, "Slow Moving")</f>
        <v>Slow Moving</v>
      </c>
      <c r="Z1089" s="16" t="str" cm="1">
        <f t="array" ref="Z1089">_xlfn.IFS(M1089=5, "Highly Satisfied", M1089&gt;=4, "Very Satisfied", M1089&gt;=3, "Satisfied", M1089&gt;=2, "Neutral", M1089&lt;2, "Dissatisfied")</f>
        <v>Neutral</v>
      </c>
      <c r="AA1089" s="16" t="str">
        <f t="shared" si="169"/>
        <v>Cheap Value</v>
      </c>
      <c r="AB1089" s="16" t="str" cm="1">
        <f t="array" ref="AB1089">_xlfn.IFS(OR(C1089="Zara", C1089="Mango"), "Luxury Brand", OR(C1089="Gap", C1089="Forever21"), "Budget Brand", TRUE, "Mid-Market")</f>
        <v>Mid-Market</v>
      </c>
    </row>
    <row r="1090" spans="1:28" x14ac:dyDescent="0.35">
      <c r="A1090" t="s">
        <v>1141</v>
      </c>
      <c r="B1090" t="s">
        <v>13</v>
      </c>
      <c r="C1090" t="s">
        <v>30</v>
      </c>
      <c r="D1090" t="s">
        <v>15</v>
      </c>
      <c r="E1090" t="s">
        <v>47</v>
      </c>
      <c r="F1090" t="s">
        <v>26</v>
      </c>
      <c r="G1090" s="4">
        <v>92.25</v>
      </c>
      <c r="H1090">
        <v>0</v>
      </c>
      <c r="I1090" s="3">
        <v>92.25</v>
      </c>
      <c r="J1090" s="1">
        <v>45805</v>
      </c>
      <c r="K1090">
        <v>22</v>
      </c>
      <c r="L1090">
        <v>3.3</v>
      </c>
      <c r="M1090">
        <f t="shared" ref="M1090:M1153" si="170">IF(L1090="null", 3, L1090)</f>
        <v>3.3</v>
      </c>
      <c r="N1090" t="b">
        <v>1</v>
      </c>
      <c r="O1090" t="s">
        <v>123</v>
      </c>
      <c r="P1090" t="str">
        <f t="shared" ref="P1090:P1153" si="171">IF(O1090="null", "No Return", O1090)</f>
        <v>Wrong Item</v>
      </c>
      <c r="Q1090" s="4">
        <f t="shared" ref="Q1090:Q1153" si="172">U1090 * K1090</f>
        <v>2029.5</v>
      </c>
      <c r="R1090">
        <f t="shared" ref="R1090:R1153" si="173">YEAR(J1090)</f>
        <v>2025</v>
      </c>
      <c r="S1090" s="4" t="str">
        <f t="shared" ref="S1090:S1153" si="174">TEXT(J1090, "mmmm")</f>
        <v>May</v>
      </c>
      <c r="T1090" s="17">
        <f t="shared" ref="T1090:T1153" si="175">G1090 * (H1090 / 100)</f>
        <v>0</v>
      </c>
      <c r="U1090" s="17">
        <f t="shared" ref="U1090:U1153" si="176">G1090 * (1 - (H1090 / 100))</f>
        <v>92.25</v>
      </c>
      <c r="V1090" s="16">
        <f t="shared" ref="V1090:V1153" si="177">IF(N1090=TRUE, 1, 0)</f>
        <v>1</v>
      </c>
      <c r="W1090" s="16" t="str">
        <f t="shared" ref="W1090:W1153" si="178">IF(E1090="null", "No Size", E1090)</f>
        <v>XXL</v>
      </c>
      <c r="X1090" s="16" t="str" cm="1">
        <f t="array" ref="X1090">_xlfn.IFS(K1090 &lt; 10, "Need to Restock", K1090 &lt; 20, "Low Stock", K1090 &lt; 30, "Stock OK", K1090 &gt;= 30, "High Stock")</f>
        <v>Stock OK</v>
      </c>
      <c r="Y1090" s="16" t="str" cm="1">
        <f t="array" ref="Y1090">_xlfn.IFS(K1090 &lt;= 15, "Fast Moving", K1090 &lt;= 35, "Moderate Moving", K1090 &gt; 35, "Slow Moving")</f>
        <v>Moderate Moving</v>
      </c>
      <c r="Z1090" s="16" t="str" cm="1">
        <f t="array" ref="Z1090">_xlfn.IFS(M1090=5, "Highly Satisfied", M1090&gt;=4, "Very Satisfied", M1090&gt;=3, "Satisfied", M1090&gt;=2, "Neutral", M1090&lt;2, "Dissatisfied")</f>
        <v>Satisfied</v>
      </c>
      <c r="AA1090" s="16" t="str">
        <f t="shared" ref="AA1090:AA1153" si="179">IF(I1090 &gt;= 74.88, "High Value", "Cheap Value")</f>
        <v>High Value</v>
      </c>
      <c r="AB1090" s="16" t="str" cm="1">
        <f t="array" ref="AB1090">_xlfn.IFS(OR(C1090="Zara", C1090="Mango"), "Luxury Brand", OR(C1090="Gap", C1090="Forever21"), "Budget Brand", TRUE, "Mid-Market")</f>
        <v>Mid-Market</v>
      </c>
    </row>
    <row r="1091" spans="1:28" x14ac:dyDescent="0.35">
      <c r="A1091" t="s">
        <v>1142</v>
      </c>
      <c r="B1091" t="s">
        <v>25</v>
      </c>
      <c r="C1091" t="s">
        <v>51</v>
      </c>
      <c r="D1091" t="s">
        <v>60</v>
      </c>
      <c r="E1091" t="s">
        <v>2229</v>
      </c>
      <c r="F1091" t="s">
        <v>68</v>
      </c>
      <c r="G1091" s="4">
        <v>39.17</v>
      </c>
      <c r="H1091">
        <v>0</v>
      </c>
      <c r="I1091" s="3">
        <v>39.17</v>
      </c>
      <c r="J1091" s="1">
        <v>45875</v>
      </c>
      <c r="K1091">
        <v>4</v>
      </c>
      <c r="L1091">
        <v>3.5</v>
      </c>
      <c r="M1091">
        <f t="shared" si="170"/>
        <v>3.5</v>
      </c>
      <c r="N1091" t="b">
        <v>1</v>
      </c>
      <c r="O1091" t="s">
        <v>34</v>
      </c>
      <c r="P1091" t="str">
        <f t="shared" si="171"/>
        <v>Color Mismatch</v>
      </c>
      <c r="Q1091" s="4">
        <f t="shared" si="172"/>
        <v>156.68</v>
      </c>
      <c r="R1091">
        <f t="shared" si="173"/>
        <v>2025</v>
      </c>
      <c r="S1091" s="4" t="str">
        <f t="shared" si="174"/>
        <v>August</v>
      </c>
      <c r="T1091" s="17">
        <f t="shared" si="175"/>
        <v>0</v>
      </c>
      <c r="U1091" s="17">
        <f t="shared" si="176"/>
        <v>39.17</v>
      </c>
      <c r="V1091" s="16">
        <f t="shared" si="177"/>
        <v>1</v>
      </c>
      <c r="W1091" s="16" t="str">
        <f t="shared" si="178"/>
        <v>No Size</v>
      </c>
      <c r="X1091" s="16" t="str" cm="1">
        <f t="array" ref="X1091">_xlfn.IFS(K1091 &lt; 10, "Need to Restock", K1091 &lt; 20, "Low Stock", K1091 &lt; 30, "Stock OK", K1091 &gt;= 30, "High Stock")</f>
        <v>Need to Restock</v>
      </c>
      <c r="Y1091" s="16" t="str" cm="1">
        <f t="array" ref="Y1091">_xlfn.IFS(K1091 &lt;= 15, "Fast Moving", K1091 &lt;= 35, "Moderate Moving", K1091 &gt; 35, "Slow Moving")</f>
        <v>Fast Moving</v>
      </c>
      <c r="Z1091" s="16" t="str" cm="1">
        <f t="array" ref="Z1091">_xlfn.IFS(M1091=5, "Highly Satisfied", M1091&gt;=4, "Very Satisfied", M1091&gt;=3, "Satisfied", M1091&gt;=2, "Neutral", M1091&lt;2, "Dissatisfied")</f>
        <v>Satisfied</v>
      </c>
      <c r="AA1091" s="16" t="str">
        <f t="shared" si="179"/>
        <v>Cheap Value</v>
      </c>
      <c r="AB1091" s="16" t="str" cm="1">
        <f t="array" ref="AB1091">_xlfn.IFS(OR(C1091="Zara", C1091="Mango"), "Luxury Brand", OR(C1091="Gap", C1091="Forever21"), "Budget Brand", TRUE, "Mid-Market")</f>
        <v>Mid-Market</v>
      </c>
    </row>
    <row r="1092" spans="1:28" x14ac:dyDescent="0.35">
      <c r="A1092" t="s">
        <v>1143</v>
      </c>
      <c r="B1092" t="s">
        <v>25</v>
      </c>
      <c r="C1092" t="s">
        <v>59</v>
      </c>
      <c r="D1092" t="s">
        <v>15</v>
      </c>
      <c r="E1092" t="s">
        <v>2229</v>
      </c>
      <c r="F1092" t="s">
        <v>33</v>
      </c>
      <c r="G1092" s="4">
        <v>72.83</v>
      </c>
      <c r="H1092">
        <v>0</v>
      </c>
      <c r="I1092" s="3">
        <v>72.83</v>
      </c>
      <c r="J1092" s="1">
        <v>45622</v>
      </c>
      <c r="K1092">
        <v>6</v>
      </c>
      <c r="L1092">
        <v>2</v>
      </c>
      <c r="M1092">
        <f t="shared" si="170"/>
        <v>2</v>
      </c>
      <c r="N1092" t="b">
        <v>0</v>
      </c>
      <c r="O1092" t="s">
        <v>2229</v>
      </c>
      <c r="P1092" t="str">
        <f t="shared" si="171"/>
        <v>No Return</v>
      </c>
      <c r="Q1092" s="4">
        <f t="shared" si="172"/>
        <v>436.98</v>
      </c>
      <c r="R1092">
        <f t="shared" si="173"/>
        <v>2024</v>
      </c>
      <c r="S1092" s="4" t="str">
        <f t="shared" si="174"/>
        <v>November</v>
      </c>
      <c r="T1092" s="17">
        <f t="shared" si="175"/>
        <v>0</v>
      </c>
      <c r="U1092" s="17">
        <f t="shared" si="176"/>
        <v>72.83</v>
      </c>
      <c r="V1092" s="16">
        <f t="shared" si="177"/>
        <v>0</v>
      </c>
      <c r="W1092" s="16" t="str">
        <f t="shared" si="178"/>
        <v>No Size</v>
      </c>
      <c r="X1092" s="16" t="str" cm="1">
        <f t="array" ref="X1092">_xlfn.IFS(K1092 &lt; 10, "Need to Restock", K1092 &lt; 20, "Low Stock", K1092 &lt; 30, "Stock OK", K1092 &gt;= 30, "High Stock")</f>
        <v>Need to Restock</v>
      </c>
      <c r="Y1092" s="16" t="str" cm="1">
        <f t="array" ref="Y1092">_xlfn.IFS(K1092 &lt;= 15, "Fast Moving", K1092 &lt;= 35, "Moderate Moving", K1092 &gt; 35, "Slow Moving")</f>
        <v>Fast Moving</v>
      </c>
      <c r="Z1092" s="16" t="str" cm="1">
        <f t="array" ref="Z1092">_xlfn.IFS(M1092=5, "Highly Satisfied", M1092&gt;=4, "Very Satisfied", M1092&gt;=3, "Satisfied", M1092&gt;=2, "Neutral", M1092&lt;2, "Dissatisfied")</f>
        <v>Neutral</v>
      </c>
      <c r="AA1092" s="16" t="str">
        <f t="shared" si="179"/>
        <v>Cheap Value</v>
      </c>
      <c r="AB1092" s="16" t="str" cm="1">
        <f t="array" ref="AB1092">_xlfn.IFS(OR(C1092="Zara", C1092="Mango"), "Luxury Brand", OR(C1092="Gap", C1092="Forever21"), "Budget Brand", TRUE, "Mid-Market")</f>
        <v>Budget Brand</v>
      </c>
    </row>
    <row r="1093" spans="1:28" x14ac:dyDescent="0.35">
      <c r="A1093" t="s">
        <v>1144</v>
      </c>
      <c r="B1093" t="s">
        <v>36</v>
      </c>
      <c r="C1093" t="s">
        <v>73</v>
      </c>
      <c r="D1093" t="s">
        <v>21</v>
      </c>
      <c r="E1093" t="s">
        <v>37</v>
      </c>
      <c r="F1093" t="s">
        <v>68</v>
      </c>
      <c r="G1093" s="4">
        <v>29.73</v>
      </c>
      <c r="H1093">
        <v>28.7</v>
      </c>
      <c r="I1093" s="3">
        <v>21.2</v>
      </c>
      <c r="J1093" s="1">
        <v>45875</v>
      </c>
      <c r="K1093">
        <v>37</v>
      </c>
      <c r="L1093">
        <v>2.5</v>
      </c>
      <c r="M1093">
        <f t="shared" si="170"/>
        <v>2.5</v>
      </c>
      <c r="N1093" t="b">
        <v>0</v>
      </c>
      <c r="O1093" t="s">
        <v>2229</v>
      </c>
      <c r="P1093" t="str">
        <f t="shared" si="171"/>
        <v>No Return</v>
      </c>
      <c r="Q1093" s="4">
        <f t="shared" si="172"/>
        <v>784.30713000000003</v>
      </c>
      <c r="R1093">
        <f t="shared" si="173"/>
        <v>2025</v>
      </c>
      <c r="S1093" s="4" t="str">
        <f t="shared" si="174"/>
        <v>August</v>
      </c>
      <c r="T1093" s="17">
        <f t="shared" si="175"/>
        <v>8.5325100000000003</v>
      </c>
      <c r="U1093" s="17">
        <f t="shared" si="176"/>
        <v>21.197490000000002</v>
      </c>
      <c r="V1093" s="16">
        <f t="shared" si="177"/>
        <v>0</v>
      </c>
      <c r="W1093" s="16" t="str">
        <f t="shared" si="178"/>
        <v>S</v>
      </c>
      <c r="X1093" s="16" t="str" cm="1">
        <f t="array" ref="X1093">_xlfn.IFS(K1093 &lt; 10, "Need to Restock", K1093 &lt; 20, "Low Stock", K1093 &lt; 30, "Stock OK", K1093 &gt;= 30, "High Stock")</f>
        <v>High Stock</v>
      </c>
      <c r="Y1093" s="16" t="str" cm="1">
        <f t="array" ref="Y1093">_xlfn.IFS(K1093 &lt;= 15, "Fast Moving", K1093 &lt;= 35, "Moderate Moving", K1093 &gt; 35, "Slow Moving")</f>
        <v>Slow Moving</v>
      </c>
      <c r="Z1093" s="16" t="str" cm="1">
        <f t="array" ref="Z1093">_xlfn.IFS(M1093=5, "Highly Satisfied", M1093&gt;=4, "Very Satisfied", M1093&gt;=3, "Satisfied", M1093&gt;=2, "Neutral", M1093&lt;2, "Dissatisfied")</f>
        <v>Neutral</v>
      </c>
      <c r="AA1093" s="16" t="str">
        <f t="shared" si="179"/>
        <v>Cheap Value</v>
      </c>
      <c r="AB1093" s="16" t="str" cm="1">
        <f t="array" ref="AB1093">_xlfn.IFS(OR(C1093="Zara", C1093="Mango"), "Luxury Brand", OR(C1093="Gap", C1093="Forever21"), "Budget Brand", TRUE, "Mid-Market")</f>
        <v>Budget Brand</v>
      </c>
    </row>
    <row r="1094" spans="1:28" x14ac:dyDescent="0.35">
      <c r="A1094" t="s">
        <v>1145</v>
      </c>
      <c r="B1094" t="s">
        <v>40</v>
      </c>
      <c r="C1094" t="s">
        <v>41</v>
      </c>
      <c r="D1094" t="s">
        <v>21</v>
      </c>
      <c r="E1094" t="s">
        <v>16</v>
      </c>
      <c r="F1094" t="s">
        <v>26</v>
      </c>
      <c r="G1094" s="4">
        <v>144.1</v>
      </c>
      <c r="H1094">
        <v>0</v>
      </c>
      <c r="I1094" s="3">
        <v>144.1</v>
      </c>
      <c r="J1094" s="1">
        <v>45875</v>
      </c>
      <c r="K1094">
        <v>36</v>
      </c>
      <c r="L1094">
        <v>2.5</v>
      </c>
      <c r="M1094">
        <f t="shared" si="170"/>
        <v>2.5</v>
      </c>
      <c r="N1094" t="b">
        <v>0</v>
      </c>
      <c r="O1094" t="s">
        <v>2229</v>
      </c>
      <c r="P1094" t="str">
        <f t="shared" si="171"/>
        <v>No Return</v>
      </c>
      <c r="Q1094" s="4">
        <f t="shared" si="172"/>
        <v>5187.5999999999995</v>
      </c>
      <c r="R1094">
        <f t="shared" si="173"/>
        <v>2025</v>
      </c>
      <c r="S1094" s="4" t="str">
        <f t="shared" si="174"/>
        <v>August</v>
      </c>
      <c r="T1094" s="17">
        <f t="shared" si="175"/>
        <v>0</v>
      </c>
      <c r="U1094" s="17">
        <f t="shared" si="176"/>
        <v>144.1</v>
      </c>
      <c r="V1094" s="16">
        <f t="shared" si="177"/>
        <v>0</v>
      </c>
      <c r="W1094" s="16" t="str">
        <f t="shared" si="178"/>
        <v>XL</v>
      </c>
      <c r="X1094" s="16" t="str" cm="1">
        <f t="array" ref="X1094">_xlfn.IFS(K1094 &lt; 10, "Need to Restock", K1094 &lt; 20, "Low Stock", K1094 &lt; 30, "Stock OK", K1094 &gt;= 30, "High Stock")</f>
        <v>High Stock</v>
      </c>
      <c r="Y1094" s="16" t="str" cm="1">
        <f t="array" ref="Y1094">_xlfn.IFS(K1094 &lt;= 15, "Fast Moving", K1094 &lt;= 35, "Moderate Moving", K1094 &gt; 35, "Slow Moving")</f>
        <v>Slow Moving</v>
      </c>
      <c r="Z1094" s="16" t="str" cm="1">
        <f t="array" ref="Z1094">_xlfn.IFS(M1094=5, "Highly Satisfied", M1094&gt;=4, "Very Satisfied", M1094&gt;=3, "Satisfied", M1094&gt;=2, "Neutral", M1094&lt;2, "Dissatisfied")</f>
        <v>Neutral</v>
      </c>
      <c r="AA1094" s="16" t="str">
        <f t="shared" si="179"/>
        <v>High Value</v>
      </c>
      <c r="AB1094" s="16" t="str" cm="1">
        <f t="array" ref="AB1094">_xlfn.IFS(OR(C1094="Zara", C1094="Mango"), "Luxury Brand", OR(C1094="Gap", C1094="Forever21"), "Budget Brand", TRUE, "Mid-Market")</f>
        <v>Luxury Brand</v>
      </c>
    </row>
    <row r="1095" spans="1:28" x14ac:dyDescent="0.35">
      <c r="A1095" t="s">
        <v>1146</v>
      </c>
      <c r="B1095" t="s">
        <v>40</v>
      </c>
      <c r="C1095" t="s">
        <v>46</v>
      </c>
      <c r="D1095" t="s">
        <v>60</v>
      </c>
      <c r="E1095" t="s">
        <v>16</v>
      </c>
      <c r="F1095" t="s">
        <v>68</v>
      </c>
      <c r="G1095" s="4">
        <v>109.23</v>
      </c>
      <c r="H1095">
        <v>10.8</v>
      </c>
      <c r="I1095" s="3">
        <v>97.43</v>
      </c>
      <c r="J1095" s="1">
        <v>45875</v>
      </c>
      <c r="K1095">
        <v>38</v>
      </c>
      <c r="L1095">
        <v>3.3</v>
      </c>
      <c r="M1095">
        <f t="shared" si="170"/>
        <v>3.3</v>
      </c>
      <c r="N1095" t="b">
        <v>0</v>
      </c>
      <c r="O1095" t="s">
        <v>2229</v>
      </c>
      <c r="P1095" t="str">
        <f t="shared" si="171"/>
        <v>No Return</v>
      </c>
      <c r="Q1095" s="4">
        <f t="shared" si="172"/>
        <v>3702.4600799999998</v>
      </c>
      <c r="R1095">
        <f t="shared" si="173"/>
        <v>2025</v>
      </c>
      <c r="S1095" s="4" t="str">
        <f t="shared" si="174"/>
        <v>August</v>
      </c>
      <c r="T1095" s="17">
        <f t="shared" si="175"/>
        <v>11.796840000000001</v>
      </c>
      <c r="U1095" s="17">
        <f t="shared" si="176"/>
        <v>97.433160000000001</v>
      </c>
      <c r="V1095" s="16">
        <f t="shared" si="177"/>
        <v>0</v>
      </c>
      <c r="W1095" s="16" t="str">
        <f t="shared" si="178"/>
        <v>XL</v>
      </c>
      <c r="X1095" s="16" t="str" cm="1">
        <f t="array" ref="X1095">_xlfn.IFS(K1095 &lt; 10, "Need to Restock", K1095 &lt; 20, "Low Stock", K1095 &lt; 30, "Stock OK", K1095 &gt;= 30, "High Stock")</f>
        <v>High Stock</v>
      </c>
      <c r="Y1095" s="16" t="str" cm="1">
        <f t="array" ref="Y1095">_xlfn.IFS(K1095 &lt;= 15, "Fast Moving", K1095 &lt;= 35, "Moderate Moving", K1095 &gt; 35, "Slow Moving")</f>
        <v>Slow Moving</v>
      </c>
      <c r="Z1095" s="16" t="str" cm="1">
        <f t="array" ref="Z1095">_xlfn.IFS(M1095=5, "Highly Satisfied", M1095&gt;=4, "Very Satisfied", M1095&gt;=3, "Satisfied", M1095&gt;=2, "Neutral", M1095&lt;2, "Dissatisfied")</f>
        <v>Satisfied</v>
      </c>
      <c r="AA1095" s="16" t="str">
        <f t="shared" si="179"/>
        <v>High Value</v>
      </c>
      <c r="AB1095" s="16" t="str" cm="1">
        <f t="array" ref="AB1095">_xlfn.IFS(OR(C1095="Zara", C1095="Mango"), "Luxury Brand", OR(C1095="Gap", C1095="Forever21"), "Budget Brand", TRUE, "Mid-Market")</f>
        <v>Mid-Market</v>
      </c>
    </row>
    <row r="1096" spans="1:28" x14ac:dyDescent="0.35">
      <c r="A1096" t="s">
        <v>1147</v>
      </c>
      <c r="B1096" t="s">
        <v>13</v>
      </c>
      <c r="C1096" t="s">
        <v>41</v>
      </c>
      <c r="D1096" t="s">
        <v>21</v>
      </c>
      <c r="E1096" t="s">
        <v>16</v>
      </c>
      <c r="F1096" t="s">
        <v>23</v>
      </c>
      <c r="G1096" s="4">
        <v>180.65</v>
      </c>
      <c r="H1096">
        <v>17.5</v>
      </c>
      <c r="I1096" s="3">
        <v>149.04</v>
      </c>
      <c r="J1096" s="1">
        <v>45875</v>
      </c>
      <c r="K1096">
        <v>41</v>
      </c>
      <c r="L1096">
        <v>1.4</v>
      </c>
      <c r="M1096">
        <f t="shared" si="170"/>
        <v>1.4</v>
      </c>
      <c r="N1096" t="b">
        <v>0</v>
      </c>
      <c r="O1096" t="s">
        <v>2229</v>
      </c>
      <c r="P1096" t="str">
        <f t="shared" si="171"/>
        <v>No Return</v>
      </c>
      <c r="Q1096" s="4">
        <f t="shared" si="172"/>
        <v>6110.4862499999999</v>
      </c>
      <c r="R1096">
        <f t="shared" si="173"/>
        <v>2025</v>
      </c>
      <c r="S1096" s="4" t="str">
        <f t="shared" si="174"/>
        <v>August</v>
      </c>
      <c r="T1096" s="17">
        <f t="shared" si="175"/>
        <v>31.61375</v>
      </c>
      <c r="U1096" s="17">
        <f t="shared" si="176"/>
        <v>149.03625</v>
      </c>
      <c r="V1096" s="16">
        <f t="shared" si="177"/>
        <v>0</v>
      </c>
      <c r="W1096" s="16" t="str">
        <f t="shared" si="178"/>
        <v>XL</v>
      </c>
      <c r="X1096" s="16" t="str" cm="1">
        <f t="array" ref="X1096">_xlfn.IFS(K1096 &lt; 10, "Need to Restock", K1096 &lt; 20, "Low Stock", K1096 &lt; 30, "Stock OK", K1096 &gt;= 30, "High Stock")</f>
        <v>High Stock</v>
      </c>
      <c r="Y1096" s="16" t="str" cm="1">
        <f t="array" ref="Y1096">_xlfn.IFS(K1096 &lt;= 15, "Fast Moving", K1096 &lt;= 35, "Moderate Moving", K1096 &gt; 35, "Slow Moving")</f>
        <v>Slow Moving</v>
      </c>
      <c r="Z1096" s="16" t="str" cm="1">
        <f t="array" ref="Z1096">_xlfn.IFS(M1096=5, "Highly Satisfied", M1096&gt;=4, "Very Satisfied", M1096&gt;=3, "Satisfied", M1096&gt;=2, "Neutral", M1096&lt;2, "Dissatisfied")</f>
        <v>Dissatisfied</v>
      </c>
      <c r="AA1096" s="16" t="str">
        <f t="shared" si="179"/>
        <v>High Value</v>
      </c>
      <c r="AB1096" s="16" t="str" cm="1">
        <f t="array" ref="AB1096">_xlfn.IFS(OR(C1096="Zara", C1096="Mango"), "Luxury Brand", OR(C1096="Gap", C1096="Forever21"), "Budget Brand", TRUE, "Mid-Market")</f>
        <v>Luxury Brand</v>
      </c>
    </row>
    <row r="1097" spans="1:28" x14ac:dyDescent="0.35">
      <c r="A1097" t="s">
        <v>1148</v>
      </c>
      <c r="B1097" t="s">
        <v>13</v>
      </c>
      <c r="C1097" t="s">
        <v>30</v>
      </c>
      <c r="D1097" t="s">
        <v>15</v>
      </c>
      <c r="E1097" t="s">
        <v>56</v>
      </c>
      <c r="F1097" t="s">
        <v>44</v>
      </c>
      <c r="G1097" s="4">
        <v>129.24</v>
      </c>
      <c r="H1097">
        <v>46.2</v>
      </c>
      <c r="I1097" s="3">
        <v>69.53</v>
      </c>
      <c r="J1097" s="1">
        <v>45743</v>
      </c>
      <c r="K1097">
        <v>28</v>
      </c>
      <c r="L1097">
        <v>3.2</v>
      </c>
      <c r="M1097">
        <f t="shared" si="170"/>
        <v>3.2</v>
      </c>
      <c r="N1097" t="b">
        <v>0</v>
      </c>
      <c r="O1097" t="s">
        <v>2229</v>
      </c>
      <c r="P1097" t="str">
        <f t="shared" si="171"/>
        <v>No Return</v>
      </c>
      <c r="Q1097" s="4">
        <f t="shared" si="172"/>
        <v>1946.8713600000005</v>
      </c>
      <c r="R1097">
        <f t="shared" si="173"/>
        <v>2025</v>
      </c>
      <c r="S1097" s="4" t="str">
        <f t="shared" si="174"/>
        <v>March</v>
      </c>
      <c r="T1097" s="17">
        <f t="shared" si="175"/>
        <v>59.708880000000008</v>
      </c>
      <c r="U1097" s="17">
        <f t="shared" si="176"/>
        <v>69.531120000000016</v>
      </c>
      <c r="V1097" s="16">
        <f t="shared" si="177"/>
        <v>0</v>
      </c>
      <c r="W1097" s="16" t="str">
        <f t="shared" si="178"/>
        <v>M</v>
      </c>
      <c r="X1097" s="16" t="str" cm="1">
        <f t="array" ref="X1097">_xlfn.IFS(K1097 &lt; 10, "Need to Restock", K1097 &lt; 20, "Low Stock", K1097 &lt; 30, "Stock OK", K1097 &gt;= 30, "High Stock")</f>
        <v>Stock OK</v>
      </c>
      <c r="Y1097" s="16" t="str" cm="1">
        <f t="array" ref="Y1097">_xlfn.IFS(K1097 &lt;= 15, "Fast Moving", K1097 &lt;= 35, "Moderate Moving", K1097 &gt; 35, "Slow Moving")</f>
        <v>Moderate Moving</v>
      </c>
      <c r="Z1097" s="16" t="str" cm="1">
        <f t="array" ref="Z1097">_xlfn.IFS(M1097=5, "Highly Satisfied", M1097&gt;=4, "Very Satisfied", M1097&gt;=3, "Satisfied", M1097&gt;=2, "Neutral", M1097&lt;2, "Dissatisfied")</f>
        <v>Satisfied</v>
      </c>
      <c r="AA1097" s="16" t="str">
        <f t="shared" si="179"/>
        <v>Cheap Value</v>
      </c>
      <c r="AB1097" s="16" t="str" cm="1">
        <f t="array" ref="AB1097">_xlfn.IFS(OR(C1097="Zara", C1097="Mango"), "Luxury Brand", OR(C1097="Gap", C1097="Forever21"), "Budget Brand", TRUE, "Mid-Market")</f>
        <v>Mid-Market</v>
      </c>
    </row>
    <row r="1098" spans="1:28" x14ac:dyDescent="0.35">
      <c r="A1098" t="s">
        <v>1149</v>
      </c>
      <c r="B1098" t="s">
        <v>28</v>
      </c>
      <c r="C1098" t="s">
        <v>59</v>
      </c>
      <c r="D1098" t="s">
        <v>60</v>
      </c>
      <c r="E1098" t="s">
        <v>53</v>
      </c>
      <c r="F1098" t="s">
        <v>42</v>
      </c>
      <c r="G1098" s="4">
        <v>195.67</v>
      </c>
      <c r="H1098">
        <v>47.1</v>
      </c>
      <c r="I1098" s="3">
        <v>103.51</v>
      </c>
      <c r="J1098" s="1">
        <v>45875</v>
      </c>
      <c r="K1098">
        <v>36</v>
      </c>
      <c r="L1098">
        <v>4</v>
      </c>
      <c r="M1098">
        <f t="shared" si="170"/>
        <v>4</v>
      </c>
      <c r="N1098" t="b">
        <v>0</v>
      </c>
      <c r="O1098" t="s">
        <v>2229</v>
      </c>
      <c r="P1098" t="str">
        <f t="shared" si="171"/>
        <v>No Return</v>
      </c>
      <c r="Q1098" s="4">
        <f t="shared" si="172"/>
        <v>3726.3394799999992</v>
      </c>
      <c r="R1098">
        <f t="shared" si="173"/>
        <v>2025</v>
      </c>
      <c r="S1098" s="4" t="str">
        <f t="shared" si="174"/>
        <v>August</v>
      </c>
      <c r="T1098" s="17">
        <f t="shared" si="175"/>
        <v>92.160570000000007</v>
      </c>
      <c r="U1098" s="17">
        <f t="shared" si="176"/>
        <v>103.50942999999998</v>
      </c>
      <c r="V1098" s="16">
        <f t="shared" si="177"/>
        <v>0</v>
      </c>
      <c r="W1098" s="16" t="str">
        <f t="shared" si="178"/>
        <v>XS</v>
      </c>
      <c r="X1098" s="16" t="str" cm="1">
        <f t="array" ref="X1098">_xlfn.IFS(K1098 &lt; 10, "Need to Restock", K1098 &lt; 20, "Low Stock", K1098 &lt; 30, "Stock OK", K1098 &gt;= 30, "High Stock")</f>
        <v>High Stock</v>
      </c>
      <c r="Y1098" s="16" t="str" cm="1">
        <f t="array" ref="Y1098">_xlfn.IFS(K1098 &lt;= 15, "Fast Moving", K1098 &lt;= 35, "Moderate Moving", K1098 &gt; 35, "Slow Moving")</f>
        <v>Slow Moving</v>
      </c>
      <c r="Z1098" s="16" t="str" cm="1">
        <f t="array" ref="Z1098">_xlfn.IFS(M1098=5, "Highly Satisfied", M1098&gt;=4, "Very Satisfied", M1098&gt;=3, "Satisfied", M1098&gt;=2, "Neutral", M1098&lt;2, "Dissatisfied")</f>
        <v>Very Satisfied</v>
      </c>
      <c r="AA1098" s="16" t="str">
        <f t="shared" si="179"/>
        <v>High Value</v>
      </c>
      <c r="AB1098" s="16" t="str" cm="1">
        <f t="array" ref="AB1098">_xlfn.IFS(OR(C1098="Zara", C1098="Mango"), "Luxury Brand", OR(C1098="Gap", C1098="Forever21"), "Budget Brand", TRUE, "Mid-Market")</f>
        <v>Budget Brand</v>
      </c>
    </row>
    <row r="1099" spans="1:28" x14ac:dyDescent="0.35">
      <c r="A1099" t="s">
        <v>1150</v>
      </c>
      <c r="B1099" t="s">
        <v>25</v>
      </c>
      <c r="C1099" t="s">
        <v>30</v>
      </c>
      <c r="D1099" t="s">
        <v>21</v>
      </c>
      <c r="E1099" t="s">
        <v>2229</v>
      </c>
      <c r="F1099" t="s">
        <v>62</v>
      </c>
      <c r="G1099" s="4">
        <v>65.64</v>
      </c>
      <c r="H1099">
        <v>20.7</v>
      </c>
      <c r="I1099" s="3">
        <v>52.05</v>
      </c>
      <c r="J1099" s="1">
        <v>45875</v>
      </c>
      <c r="K1099">
        <v>20</v>
      </c>
      <c r="L1099">
        <v>2.6</v>
      </c>
      <c r="M1099">
        <f t="shared" si="170"/>
        <v>2.6</v>
      </c>
      <c r="N1099" t="b">
        <v>0</v>
      </c>
      <c r="O1099" t="s">
        <v>2229</v>
      </c>
      <c r="P1099" t="str">
        <f t="shared" si="171"/>
        <v>No Return</v>
      </c>
      <c r="Q1099" s="4">
        <f t="shared" si="172"/>
        <v>1041.0504000000001</v>
      </c>
      <c r="R1099">
        <f t="shared" si="173"/>
        <v>2025</v>
      </c>
      <c r="S1099" s="4" t="str">
        <f t="shared" si="174"/>
        <v>August</v>
      </c>
      <c r="T1099" s="17">
        <f t="shared" si="175"/>
        <v>13.587479999999999</v>
      </c>
      <c r="U1099" s="17">
        <f t="shared" si="176"/>
        <v>52.052520000000001</v>
      </c>
      <c r="V1099" s="16">
        <f t="shared" si="177"/>
        <v>0</v>
      </c>
      <c r="W1099" s="16" t="str">
        <f t="shared" si="178"/>
        <v>No Size</v>
      </c>
      <c r="X1099" s="16" t="str" cm="1">
        <f t="array" ref="X1099">_xlfn.IFS(K1099 &lt; 10, "Need to Restock", K1099 &lt; 20, "Low Stock", K1099 &lt; 30, "Stock OK", K1099 &gt;= 30, "High Stock")</f>
        <v>Stock OK</v>
      </c>
      <c r="Y1099" s="16" t="str" cm="1">
        <f t="array" ref="Y1099">_xlfn.IFS(K1099 &lt;= 15, "Fast Moving", K1099 &lt;= 35, "Moderate Moving", K1099 &gt; 35, "Slow Moving")</f>
        <v>Moderate Moving</v>
      </c>
      <c r="Z1099" s="16" t="str" cm="1">
        <f t="array" ref="Z1099">_xlfn.IFS(M1099=5, "Highly Satisfied", M1099&gt;=4, "Very Satisfied", M1099&gt;=3, "Satisfied", M1099&gt;=2, "Neutral", M1099&lt;2, "Dissatisfied")</f>
        <v>Neutral</v>
      </c>
      <c r="AA1099" s="16" t="str">
        <f t="shared" si="179"/>
        <v>Cheap Value</v>
      </c>
      <c r="AB1099" s="16" t="str" cm="1">
        <f t="array" ref="AB1099">_xlfn.IFS(OR(C1099="Zara", C1099="Mango"), "Luxury Brand", OR(C1099="Gap", C1099="Forever21"), "Budget Brand", TRUE, "Mid-Market")</f>
        <v>Mid-Market</v>
      </c>
    </row>
    <row r="1100" spans="1:28" x14ac:dyDescent="0.35">
      <c r="A1100" t="s">
        <v>1151</v>
      </c>
      <c r="B1100" t="s">
        <v>36</v>
      </c>
      <c r="C1100" t="s">
        <v>46</v>
      </c>
      <c r="D1100" t="s">
        <v>15</v>
      </c>
      <c r="E1100" t="s">
        <v>53</v>
      </c>
      <c r="F1100" t="s">
        <v>64</v>
      </c>
      <c r="G1100" s="4">
        <v>113.18</v>
      </c>
      <c r="H1100">
        <v>0</v>
      </c>
      <c r="I1100" s="3">
        <v>113.18</v>
      </c>
      <c r="J1100" s="1">
        <v>45749</v>
      </c>
      <c r="K1100">
        <v>3</v>
      </c>
      <c r="L1100">
        <v>4.9000000000000004</v>
      </c>
      <c r="M1100">
        <f t="shared" si="170"/>
        <v>4.9000000000000004</v>
      </c>
      <c r="N1100" t="b">
        <v>0</v>
      </c>
      <c r="O1100" t="s">
        <v>2229</v>
      </c>
      <c r="P1100" t="str">
        <f t="shared" si="171"/>
        <v>No Return</v>
      </c>
      <c r="Q1100" s="4">
        <f t="shared" si="172"/>
        <v>339.54</v>
      </c>
      <c r="R1100">
        <f t="shared" si="173"/>
        <v>2025</v>
      </c>
      <c r="S1100" s="4" t="str">
        <f t="shared" si="174"/>
        <v>April</v>
      </c>
      <c r="T1100" s="17">
        <f t="shared" si="175"/>
        <v>0</v>
      </c>
      <c r="U1100" s="17">
        <f t="shared" si="176"/>
        <v>113.18</v>
      </c>
      <c r="V1100" s="16">
        <f t="shared" si="177"/>
        <v>0</v>
      </c>
      <c r="W1100" s="16" t="str">
        <f t="shared" si="178"/>
        <v>XS</v>
      </c>
      <c r="X1100" s="16" t="str" cm="1">
        <f t="array" ref="X1100">_xlfn.IFS(K1100 &lt; 10, "Need to Restock", K1100 &lt; 20, "Low Stock", K1100 &lt; 30, "Stock OK", K1100 &gt;= 30, "High Stock")</f>
        <v>Need to Restock</v>
      </c>
      <c r="Y1100" s="16" t="str" cm="1">
        <f t="array" ref="Y1100">_xlfn.IFS(K1100 &lt;= 15, "Fast Moving", K1100 &lt;= 35, "Moderate Moving", K1100 &gt; 35, "Slow Moving")</f>
        <v>Fast Moving</v>
      </c>
      <c r="Z1100" s="16" t="str" cm="1">
        <f t="array" ref="Z1100">_xlfn.IFS(M1100=5, "Highly Satisfied", M1100&gt;=4, "Very Satisfied", M1100&gt;=3, "Satisfied", M1100&gt;=2, "Neutral", M1100&lt;2, "Dissatisfied")</f>
        <v>Very Satisfied</v>
      </c>
      <c r="AA1100" s="16" t="str">
        <f t="shared" si="179"/>
        <v>High Value</v>
      </c>
      <c r="AB1100" s="16" t="str" cm="1">
        <f t="array" ref="AB1100">_xlfn.IFS(OR(C1100="Zara", C1100="Mango"), "Luxury Brand", OR(C1100="Gap", C1100="Forever21"), "Budget Brand", TRUE, "Mid-Market")</f>
        <v>Mid-Market</v>
      </c>
    </row>
    <row r="1101" spans="1:28" x14ac:dyDescent="0.35">
      <c r="A1101" t="s">
        <v>1152</v>
      </c>
      <c r="B1101" t="s">
        <v>28</v>
      </c>
      <c r="C1101" t="s">
        <v>51</v>
      </c>
      <c r="D1101" t="s">
        <v>32</v>
      </c>
      <c r="E1101" t="s">
        <v>16</v>
      </c>
      <c r="F1101" t="s">
        <v>54</v>
      </c>
      <c r="G1101" s="4">
        <v>173.69</v>
      </c>
      <c r="H1101">
        <v>0</v>
      </c>
      <c r="I1101" s="3">
        <v>173.69</v>
      </c>
      <c r="J1101" s="1">
        <v>45875</v>
      </c>
      <c r="K1101">
        <v>25</v>
      </c>
      <c r="L1101">
        <v>3.6</v>
      </c>
      <c r="M1101">
        <f t="shared" si="170"/>
        <v>3.6</v>
      </c>
      <c r="N1101" t="b">
        <v>0</v>
      </c>
      <c r="O1101" t="s">
        <v>2229</v>
      </c>
      <c r="P1101" t="str">
        <f t="shared" si="171"/>
        <v>No Return</v>
      </c>
      <c r="Q1101" s="4">
        <f t="shared" si="172"/>
        <v>4342.25</v>
      </c>
      <c r="R1101">
        <f t="shared" si="173"/>
        <v>2025</v>
      </c>
      <c r="S1101" s="4" t="str">
        <f t="shared" si="174"/>
        <v>August</v>
      </c>
      <c r="T1101" s="17">
        <f t="shared" si="175"/>
        <v>0</v>
      </c>
      <c r="U1101" s="17">
        <f t="shared" si="176"/>
        <v>173.69</v>
      </c>
      <c r="V1101" s="16">
        <f t="shared" si="177"/>
        <v>0</v>
      </c>
      <c r="W1101" s="16" t="str">
        <f t="shared" si="178"/>
        <v>XL</v>
      </c>
      <c r="X1101" s="16" t="str" cm="1">
        <f t="array" ref="X1101">_xlfn.IFS(K1101 &lt; 10, "Need to Restock", K1101 &lt; 20, "Low Stock", K1101 &lt; 30, "Stock OK", K1101 &gt;= 30, "High Stock")</f>
        <v>Stock OK</v>
      </c>
      <c r="Y1101" s="16" t="str" cm="1">
        <f t="array" ref="Y1101">_xlfn.IFS(K1101 &lt;= 15, "Fast Moving", K1101 &lt;= 35, "Moderate Moving", K1101 &gt; 35, "Slow Moving")</f>
        <v>Moderate Moving</v>
      </c>
      <c r="Z1101" s="16" t="str" cm="1">
        <f t="array" ref="Z1101">_xlfn.IFS(M1101=5, "Highly Satisfied", M1101&gt;=4, "Very Satisfied", M1101&gt;=3, "Satisfied", M1101&gt;=2, "Neutral", M1101&lt;2, "Dissatisfied")</f>
        <v>Satisfied</v>
      </c>
      <c r="AA1101" s="16" t="str">
        <f t="shared" si="179"/>
        <v>High Value</v>
      </c>
      <c r="AB1101" s="16" t="str" cm="1">
        <f t="array" ref="AB1101">_xlfn.IFS(OR(C1101="Zara", C1101="Mango"), "Luxury Brand", OR(C1101="Gap", C1101="Forever21"), "Budget Brand", TRUE, "Mid-Market")</f>
        <v>Mid-Market</v>
      </c>
    </row>
    <row r="1102" spans="1:28" x14ac:dyDescent="0.35">
      <c r="A1102" t="s">
        <v>1153</v>
      </c>
      <c r="B1102" t="s">
        <v>13</v>
      </c>
      <c r="C1102" t="s">
        <v>14</v>
      </c>
      <c r="D1102" t="s">
        <v>32</v>
      </c>
      <c r="E1102" t="s">
        <v>37</v>
      </c>
      <c r="F1102" t="s">
        <v>38</v>
      </c>
      <c r="G1102" s="4">
        <v>156.54</v>
      </c>
      <c r="H1102">
        <v>0</v>
      </c>
      <c r="I1102" s="3">
        <v>156.54</v>
      </c>
      <c r="J1102" s="1">
        <v>45875</v>
      </c>
      <c r="K1102">
        <v>23</v>
      </c>
      <c r="L1102">
        <v>1.8</v>
      </c>
      <c r="M1102">
        <f t="shared" si="170"/>
        <v>1.8</v>
      </c>
      <c r="N1102" t="b">
        <v>0</v>
      </c>
      <c r="O1102" t="s">
        <v>2229</v>
      </c>
      <c r="P1102" t="str">
        <f t="shared" si="171"/>
        <v>No Return</v>
      </c>
      <c r="Q1102" s="4">
        <f t="shared" si="172"/>
        <v>3600.4199999999996</v>
      </c>
      <c r="R1102">
        <f t="shared" si="173"/>
        <v>2025</v>
      </c>
      <c r="S1102" s="4" t="str">
        <f t="shared" si="174"/>
        <v>August</v>
      </c>
      <c r="T1102" s="17">
        <f t="shared" si="175"/>
        <v>0</v>
      </c>
      <c r="U1102" s="17">
        <f t="shared" si="176"/>
        <v>156.54</v>
      </c>
      <c r="V1102" s="16">
        <f t="shared" si="177"/>
        <v>0</v>
      </c>
      <c r="W1102" s="16" t="str">
        <f t="shared" si="178"/>
        <v>S</v>
      </c>
      <c r="X1102" s="16" t="str" cm="1">
        <f t="array" ref="X1102">_xlfn.IFS(K1102 &lt; 10, "Need to Restock", K1102 &lt; 20, "Low Stock", K1102 &lt; 30, "Stock OK", K1102 &gt;= 30, "High Stock")</f>
        <v>Stock OK</v>
      </c>
      <c r="Y1102" s="16" t="str" cm="1">
        <f t="array" ref="Y1102">_xlfn.IFS(K1102 &lt;= 15, "Fast Moving", K1102 &lt;= 35, "Moderate Moving", K1102 &gt; 35, "Slow Moving")</f>
        <v>Moderate Moving</v>
      </c>
      <c r="Z1102" s="16" t="str" cm="1">
        <f t="array" ref="Z1102">_xlfn.IFS(M1102=5, "Highly Satisfied", M1102&gt;=4, "Very Satisfied", M1102&gt;=3, "Satisfied", M1102&gt;=2, "Neutral", M1102&lt;2, "Dissatisfied")</f>
        <v>Dissatisfied</v>
      </c>
      <c r="AA1102" s="16" t="str">
        <f t="shared" si="179"/>
        <v>High Value</v>
      </c>
      <c r="AB1102" s="16" t="str" cm="1">
        <f t="array" ref="AB1102">_xlfn.IFS(OR(C1102="Zara", C1102="Mango"), "Luxury Brand", OR(C1102="Gap", C1102="Forever21"), "Budget Brand", TRUE, "Mid-Market")</f>
        <v>Luxury Brand</v>
      </c>
    </row>
    <row r="1103" spans="1:28" x14ac:dyDescent="0.35">
      <c r="A1103" t="s">
        <v>1154</v>
      </c>
      <c r="B1103" t="s">
        <v>40</v>
      </c>
      <c r="C1103" t="s">
        <v>46</v>
      </c>
      <c r="D1103" t="s">
        <v>15</v>
      </c>
      <c r="E1103" t="s">
        <v>16</v>
      </c>
      <c r="F1103" t="s">
        <v>68</v>
      </c>
      <c r="G1103" s="4">
        <v>103.78</v>
      </c>
      <c r="H1103">
        <v>39</v>
      </c>
      <c r="I1103" s="3">
        <v>63.31</v>
      </c>
      <c r="J1103" s="1">
        <v>45577</v>
      </c>
      <c r="K1103">
        <v>5</v>
      </c>
      <c r="L1103" t="s">
        <v>2229</v>
      </c>
      <c r="M1103">
        <f t="shared" si="170"/>
        <v>3</v>
      </c>
      <c r="N1103" t="b">
        <v>0</v>
      </c>
      <c r="O1103" t="s">
        <v>2229</v>
      </c>
      <c r="P1103" t="str">
        <f t="shared" si="171"/>
        <v>No Return</v>
      </c>
      <c r="Q1103" s="4">
        <f t="shared" si="172"/>
        <v>316.529</v>
      </c>
      <c r="R1103">
        <f t="shared" si="173"/>
        <v>2024</v>
      </c>
      <c r="S1103" s="4" t="str">
        <f t="shared" si="174"/>
        <v>October</v>
      </c>
      <c r="T1103" s="17">
        <f t="shared" si="175"/>
        <v>40.474200000000003</v>
      </c>
      <c r="U1103" s="17">
        <f t="shared" si="176"/>
        <v>63.305799999999998</v>
      </c>
      <c r="V1103" s="16">
        <f t="shared" si="177"/>
        <v>0</v>
      </c>
      <c r="W1103" s="16" t="str">
        <f t="shared" si="178"/>
        <v>XL</v>
      </c>
      <c r="X1103" s="16" t="str" cm="1">
        <f t="array" ref="X1103">_xlfn.IFS(K1103 &lt; 10, "Need to Restock", K1103 &lt; 20, "Low Stock", K1103 &lt; 30, "Stock OK", K1103 &gt;= 30, "High Stock")</f>
        <v>Need to Restock</v>
      </c>
      <c r="Y1103" s="16" t="str" cm="1">
        <f t="array" ref="Y1103">_xlfn.IFS(K1103 &lt;= 15, "Fast Moving", K1103 &lt;= 35, "Moderate Moving", K1103 &gt; 35, "Slow Moving")</f>
        <v>Fast Moving</v>
      </c>
      <c r="Z1103" s="16" t="str" cm="1">
        <f t="array" ref="Z1103">_xlfn.IFS(M1103=5, "Highly Satisfied", M1103&gt;=4, "Very Satisfied", M1103&gt;=3, "Satisfied", M1103&gt;=2, "Neutral", M1103&lt;2, "Dissatisfied")</f>
        <v>Satisfied</v>
      </c>
      <c r="AA1103" s="16" t="str">
        <f t="shared" si="179"/>
        <v>Cheap Value</v>
      </c>
      <c r="AB1103" s="16" t="str" cm="1">
        <f t="array" ref="AB1103">_xlfn.IFS(OR(C1103="Zara", C1103="Mango"), "Luxury Brand", OR(C1103="Gap", C1103="Forever21"), "Budget Brand", TRUE, "Mid-Market")</f>
        <v>Mid-Market</v>
      </c>
    </row>
    <row r="1104" spans="1:28" x14ac:dyDescent="0.35">
      <c r="A1104" t="s">
        <v>1155</v>
      </c>
      <c r="B1104" t="s">
        <v>25</v>
      </c>
      <c r="C1104" t="s">
        <v>59</v>
      </c>
      <c r="D1104" t="s">
        <v>32</v>
      </c>
      <c r="E1104" t="s">
        <v>2229</v>
      </c>
      <c r="F1104" t="s">
        <v>26</v>
      </c>
      <c r="G1104" s="4">
        <v>79.599999999999994</v>
      </c>
      <c r="H1104">
        <v>0</v>
      </c>
      <c r="I1104" s="3">
        <v>79.599999999999994</v>
      </c>
      <c r="J1104" s="1">
        <v>45875</v>
      </c>
      <c r="K1104">
        <v>22</v>
      </c>
      <c r="L1104" t="s">
        <v>2229</v>
      </c>
      <c r="M1104">
        <f t="shared" si="170"/>
        <v>3</v>
      </c>
      <c r="N1104" t="b">
        <v>0</v>
      </c>
      <c r="O1104" t="s">
        <v>2229</v>
      </c>
      <c r="P1104" t="str">
        <f t="shared" si="171"/>
        <v>No Return</v>
      </c>
      <c r="Q1104" s="4">
        <f t="shared" si="172"/>
        <v>1751.1999999999998</v>
      </c>
      <c r="R1104">
        <f t="shared" si="173"/>
        <v>2025</v>
      </c>
      <c r="S1104" s="4" t="str">
        <f t="shared" si="174"/>
        <v>August</v>
      </c>
      <c r="T1104" s="17">
        <f t="shared" si="175"/>
        <v>0</v>
      </c>
      <c r="U1104" s="17">
        <f t="shared" si="176"/>
        <v>79.599999999999994</v>
      </c>
      <c r="V1104" s="16">
        <f t="shared" si="177"/>
        <v>0</v>
      </c>
      <c r="W1104" s="16" t="str">
        <f t="shared" si="178"/>
        <v>No Size</v>
      </c>
      <c r="X1104" s="16" t="str" cm="1">
        <f t="array" ref="X1104">_xlfn.IFS(K1104 &lt; 10, "Need to Restock", K1104 &lt; 20, "Low Stock", K1104 &lt; 30, "Stock OK", K1104 &gt;= 30, "High Stock")</f>
        <v>Stock OK</v>
      </c>
      <c r="Y1104" s="16" t="str" cm="1">
        <f t="array" ref="Y1104">_xlfn.IFS(K1104 &lt;= 15, "Fast Moving", K1104 &lt;= 35, "Moderate Moving", K1104 &gt; 35, "Slow Moving")</f>
        <v>Moderate Moving</v>
      </c>
      <c r="Z1104" s="16" t="str" cm="1">
        <f t="array" ref="Z1104">_xlfn.IFS(M1104=5, "Highly Satisfied", M1104&gt;=4, "Very Satisfied", M1104&gt;=3, "Satisfied", M1104&gt;=2, "Neutral", M1104&lt;2, "Dissatisfied")</f>
        <v>Satisfied</v>
      </c>
      <c r="AA1104" s="16" t="str">
        <f t="shared" si="179"/>
        <v>High Value</v>
      </c>
      <c r="AB1104" s="16" t="str" cm="1">
        <f t="array" ref="AB1104">_xlfn.IFS(OR(C1104="Zara", C1104="Mango"), "Luxury Brand", OR(C1104="Gap", C1104="Forever21"), "Budget Brand", TRUE, "Mid-Market")</f>
        <v>Budget Brand</v>
      </c>
    </row>
    <row r="1105" spans="1:28" x14ac:dyDescent="0.35">
      <c r="A1105" t="s">
        <v>1156</v>
      </c>
      <c r="B1105" t="s">
        <v>25</v>
      </c>
      <c r="C1105" t="s">
        <v>51</v>
      </c>
      <c r="D1105" t="s">
        <v>32</v>
      </c>
      <c r="E1105" t="s">
        <v>2229</v>
      </c>
      <c r="F1105" t="s">
        <v>54</v>
      </c>
      <c r="G1105" s="4">
        <v>34.18</v>
      </c>
      <c r="H1105">
        <v>18.899999999999999</v>
      </c>
      <c r="I1105" s="3">
        <v>27.72</v>
      </c>
      <c r="J1105" s="1">
        <v>45875</v>
      </c>
      <c r="K1105">
        <v>50</v>
      </c>
      <c r="L1105">
        <v>3.6</v>
      </c>
      <c r="M1105">
        <f t="shared" si="170"/>
        <v>3.6</v>
      </c>
      <c r="N1105" t="b">
        <v>0</v>
      </c>
      <c r="O1105" t="s">
        <v>2229</v>
      </c>
      <c r="P1105" t="str">
        <f t="shared" si="171"/>
        <v>No Return</v>
      </c>
      <c r="Q1105" s="4">
        <f t="shared" si="172"/>
        <v>1385.9990000000003</v>
      </c>
      <c r="R1105">
        <f t="shared" si="173"/>
        <v>2025</v>
      </c>
      <c r="S1105" s="4" t="str">
        <f t="shared" si="174"/>
        <v>August</v>
      </c>
      <c r="T1105" s="17">
        <f t="shared" si="175"/>
        <v>6.4600199999999992</v>
      </c>
      <c r="U1105" s="17">
        <f t="shared" si="176"/>
        <v>27.719980000000003</v>
      </c>
      <c r="V1105" s="16">
        <f t="shared" si="177"/>
        <v>0</v>
      </c>
      <c r="W1105" s="16" t="str">
        <f t="shared" si="178"/>
        <v>No Size</v>
      </c>
      <c r="X1105" s="16" t="str" cm="1">
        <f t="array" ref="X1105">_xlfn.IFS(K1105 &lt; 10, "Need to Restock", K1105 &lt; 20, "Low Stock", K1105 &lt; 30, "Stock OK", K1105 &gt;= 30, "High Stock")</f>
        <v>High Stock</v>
      </c>
      <c r="Y1105" s="16" t="str" cm="1">
        <f t="array" ref="Y1105">_xlfn.IFS(K1105 &lt;= 15, "Fast Moving", K1105 &lt;= 35, "Moderate Moving", K1105 &gt; 35, "Slow Moving")</f>
        <v>Slow Moving</v>
      </c>
      <c r="Z1105" s="16" t="str" cm="1">
        <f t="array" ref="Z1105">_xlfn.IFS(M1105=5, "Highly Satisfied", M1105&gt;=4, "Very Satisfied", M1105&gt;=3, "Satisfied", M1105&gt;=2, "Neutral", M1105&lt;2, "Dissatisfied")</f>
        <v>Satisfied</v>
      </c>
      <c r="AA1105" s="16" t="str">
        <f t="shared" si="179"/>
        <v>Cheap Value</v>
      </c>
      <c r="AB1105" s="16" t="str" cm="1">
        <f t="array" ref="AB1105">_xlfn.IFS(OR(C1105="Zara", C1105="Mango"), "Luxury Brand", OR(C1105="Gap", C1105="Forever21"), "Budget Brand", TRUE, "Mid-Market")</f>
        <v>Mid-Market</v>
      </c>
    </row>
    <row r="1106" spans="1:28" x14ac:dyDescent="0.35">
      <c r="A1106" t="s">
        <v>1157</v>
      </c>
      <c r="B1106" t="s">
        <v>36</v>
      </c>
      <c r="C1106" t="s">
        <v>59</v>
      </c>
      <c r="D1106" t="s">
        <v>21</v>
      </c>
      <c r="E1106" t="s">
        <v>47</v>
      </c>
      <c r="F1106" t="s">
        <v>42</v>
      </c>
      <c r="G1106" s="4">
        <v>58.44</v>
      </c>
      <c r="H1106">
        <v>0</v>
      </c>
      <c r="I1106" s="3">
        <v>58.44</v>
      </c>
      <c r="J1106" s="1">
        <v>45875</v>
      </c>
      <c r="K1106">
        <v>3</v>
      </c>
      <c r="L1106">
        <v>2.6</v>
      </c>
      <c r="M1106">
        <f t="shared" si="170"/>
        <v>2.6</v>
      </c>
      <c r="N1106" t="b">
        <v>1</v>
      </c>
      <c r="O1106" t="s">
        <v>123</v>
      </c>
      <c r="P1106" t="str">
        <f t="shared" si="171"/>
        <v>Wrong Item</v>
      </c>
      <c r="Q1106" s="4">
        <f t="shared" si="172"/>
        <v>175.32</v>
      </c>
      <c r="R1106">
        <f t="shared" si="173"/>
        <v>2025</v>
      </c>
      <c r="S1106" s="4" t="str">
        <f t="shared" si="174"/>
        <v>August</v>
      </c>
      <c r="T1106" s="17">
        <f t="shared" si="175"/>
        <v>0</v>
      </c>
      <c r="U1106" s="17">
        <f t="shared" si="176"/>
        <v>58.44</v>
      </c>
      <c r="V1106" s="16">
        <f t="shared" si="177"/>
        <v>1</v>
      </c>
      <c r="W1106" s="16" t="str">
        <f t="shared" si="178"/>
        <v>XXL</v>
      </c>
      <c r="X1106" s="16" t="str" cm="1">
        <f t="array" ref="X1106">_xlfn.IFS(K1106 &lt; 10, "Need to Restock", K1106 &lt; 20, "Low Stock", K1106 &lt; 30, "Stock OK", K1106 &gt;= 30, "High Stock")</f>
        <v>Need to Restock</v>
      </c>
      <c r="Y1106" s="16" t="str" cm="1">
        <f t="array" ref="Y1106">_xlfn.IFS(K1106 &lt;= 15, "Fast Moving", K1106 &lt;= 35, "Moderate Moving", K1106 &gt; 35, "Slow Moving")</f>
        <v>Fast Moving</v>
      </c>
      <c r="Z1106" s="16" t="str" cm="1">
        <f t="array" ref="Z1106">_xlfn.IFS(M1106=5, "Highly Satisfied", M1106&gt;=4, "Very Satisfied", M1106&gt;=3, "Satisfied", M1106&gt;=2, "Neutral", M1106&lt;2, "Dissatisfied")</f>
        <v>Neutral</v>
      </c>
      <c r="AA1106" s="16" t="str">
        <f t="shared" si="179"/>
        <v>Cheap Value</v>
      </c>
      <c r="AB1106" s="16" t="str" cm="1">
        <f t="array" ref="AB1106">_xlfn.IFS(OR(C1106="Zara", C1106="Mango"), "Luxury Brand", OR(C1106="Gap", C1106="Forever21"), "Budget Brand", TRUE, "Mid-Market")</f>
        <v>Budget Brand</v>
      </c>
    </row>
    <row r="1107" spans="1:28" x14ac:dyDescent="0.35">
      <c r="A1107" t="s">
        <v>1158</v>
      </c>
      <c r="B1107" t="s">
        <v>25</v>
      </c>
      <c r="C1107" t="s">
        <v>14</v>
      </c>
      <c r="D1107" t="s">
        <v>60</v>
      </c>
      <c r="E1107" t="s">
        <v>2229</v>
      </c>
      <c r="F1107" t="s">
        <v>62</v>
      </c>
      <c r="G1107" s="4">
        <v>30.62</v>
      </c>
      <c r="H1107">
        <v>0</v>
      </c>
      <c r="I1107" s="3">
        <v>30.62</v>
      </c>
      <c r="J1107" s="1">
        <v>45875</v>
      </c>
      <c r="K1107">
        <v>31</v>
      </c>
      <c r="L1107">
        <v>3</v>
      </c>
      <c r="M1107">
        <f t="shared" si="170"/>
        <v>3</v>
      </c>
      <c r="N1107" t="b">
        <v>1</v>
      </c>
      <c r="O1107" t="s">
        <v>76</v>
      </c>
      <c r="P1107" t="str">
        <f t="shared" si="171"/>
        <v>Damaged</v>
      </c>
      <c r="Q1107" s="4">
        <f t="shared" si="172"/>
        <v>949.22</v>
      </c>
      <c r="R1107">
        <f t="shared" si="173"/>
        <v>2025</v>
      </c>
      <c r="S1107" s="4" t="str">
        <f t="shared" si="174"/>
        <v>August</v>
      </c>
      <c r="T1107" s="17">
        <f t="shared" si="175"/>
        <v>0</v>
      </c>
      <c r="U1107" s="17">
        <f t="shared" si="176"/>
        <v>30.62</v>
      </c>
      <c r="V1107" s="16">
        <f t="shared" si="177"/>
        <v>1</v>
      </c>
      <c r="W1107" s="16" t="str">
        <f t="shared" si="178"/>
        <v>No Size</v>
      </c>
      <c r="X1107" s="16" t="str" cm="1">
        <f t="array" ref="X1107">_xlfn.IFS(K1107 &lt; 10, "Need to Restock", K1107 &lt; 20, "Low Stock", K1107 &lt; 30, "Stock OK", K1107 &gt;= 30, "High Stock")</f>
        <v>High Stock</v>
      </c>
      <c r="Y1107" s="16" t="str" cm="1">
        <f t="array" ref="Y1107">_xlfn.IFS(K1107 &lt;= 15, "Fast Moving", K1107 &lt;= 35, "Moderate Moving", K1107 &gt; 35, "Slow Moving")</f>
        <v>Moderate Moving</v>
      </c>
      <c r="Z1107" s="16" t="str" cm="1">
        <f t="array" ref="Z1107">_xlfn.IFS(M1107=5, "Highly Satisfied", M1107&gt;=4, "Very Satisfied", M1107&gt;=3, "Satisfied", M1107&gt;=2, "Neutral", M1107&lt;2, "Dissatisfied")</f>
        <v>Satisfied</v>
      </c>
      <c r="AA1107" s="16" t="str">
        <f t="shared" si="179"/>
        <v>Cheap Value</v>
      </c>
      <c r="AB1107" s="16" t="str" cm="1">
        <f t="array" ref="AB1107">_xlfn.IFS(OR(C1107="Zara", C1107="Mango"), "Luxury Brand", OR(C1107="Gap", C1107="Forever21"), "Budget Brand", TRUE, "Mid-Market")</f>
        <v>Luxury Brand</v>
      </c>
    </row>
    <row r="1108" spans="1:28" x14ac:dyDescent="0.35">
      <c r="A1108" t="s">
        <v>1159</v>
      </c>
      <c r="B1108" t="s">
        <v>13</v>
      </c>
      <c r="C1108" t="s">
        <v>20</v>
      </c>
      <c r="D1108" t="s">
        <v>32</v>
      </c>
      <c r="E1108" t="s">
        <v>47</v>
      </c>
      <c r="F1108" t="s">
        <v>64</v>
      </c>
      <c r="G1108" s="4">
        <v>213.94</v>
      </c>
      <c r="H1108">
        <v>0</v>
      </c>
      <c r="I1108" s="3">
        <v>213.94</v>
      </c>
      <c r="J1108" s="1">
        <v>45875</v>
      </c>
      <c r="K1108">
        <v>16</v>
      </c>
      <c r="L1108">
        <v>4.7</v>
      </c>
      <c r="M1108">
        <f t="shared" si="170"/>
        <v>4.7</v>
      </c>
      <c r="N1108" t="b">
        <v>0</v>
      </c>
      <c r="O1108" t="s">
        <v>2229</v>
      </c>
      <c r="P1108" t="str">
        <f t="shared" si="171"/>
        <v>No Return</v>
      </c>
      <c r="Q1108" s="4">
        <f t="shared" si="172"/>
        <v>3423.04</v>
      </c>
      <c r="R1108">
        <f t="shared" si="173"/>
        <v>2025</v>
      </c>
      <c r="S1108" s="4" t="str">
        <f t="shared" si="174"/>
        <v>August</v>
      </c>
      <c r="T1108" s="17">
        <f t="shared" si="175"/>
        <v>0</v>
      </c>
      <c r="U1108" s="17">
        <f t="shared" si="176"/>
        <v>213.94</v>
      </c>
      <c r="V1108" s="16">
        <f t="shared" si="177"/>
        <v>0</v>
      </c>
      <c r="W1108" s="16" t="str">
        <f t="shared" si="178"/>
        <v>XXL</v>
      </c>
      <c r="X1108" s="16" t="str" cm="1">
        <f t="array" ref="X1108">_xlfn.IFS(K1108 &lt; 10, "Need to Restock", K1108 &lt; 20, "Low Stock", K1108 &lt; 30, "Stock OK", K1108 &gt;= 30, "High Stock")</f>
        <v>Low Stock</v>
      </c>
      <c r="Y1108" s="16" t="str" cm="1">
        <f t="array" ref="Y1108">_xlfn.IFS(K1108 &lt;= 15, "Fast Moving", K1108 &lt;= 35, "Moderate Moving", K1108 &gt; 35, "Slow Moving")</f>
        <v>Moderate Moving</v>
      </c>
      <c r="Z1108" s="16" t="str" cm="1">
        <f t="array" ref="Z1108">_xlfn.IFS(M1108=5, "Highly Satisfied", M1108&gt;=4, "Very Satisfied", M1108&gt;=3, "Satisfied", M1108&gt;=2, "Neutral", M1108&lt;2, "Dissatisfied")</f>
        <v>Very Satisfied</v>
      </c>
      <c r="AA1108" s="16" t="str">
        <f t="shared" si="179"/>
        <v>High Value</v>
      </c>
      <c r="AB1108" s="16" t="str" cm="1">
        <f t="array" ref="AB1108">_xlfn.IFS(OR(C1108="Zara", C1108="Mango"), "Luxury Brand", OR(C1108="Gap", C1108="Forever21"), "Budget Brand", TRUE, "Mid-Market")</f>
        <v>Mid-Market</v>
      </c>
    </row>
    <row r="1109" spans="1:28" x14ac:dyDescent="0.35">
      <c r="A1109" t="s">
        <v>1160</v>
      </c>
      <c r="B1109" t="s">
        <v>36</v>
      </c>
      <c r="C1109" t="s">
        <v>73</v>
      </c>
      <c r="D1109" t="s">
        <v>32</v>
      </c>
      <c r="E1109" t="s">
        <v>16</v>
      </c>
      <c r="F1109" t="s">
        <v>23</v>
      </c>
      <c r="G1109" s="4">
        <v>29.31</v>
      </c>
      <c r="H1109">
        <v>0</v>
      </c>
      <c r="I1109" s="3">
        <v>29.31</v>
      </c>
      <c r="J1109" s="1">
        <v>45875</v>
      </c>
      <c r="K1109">
        <v>25</v>
      </c>
      <c r="L1109">
        <v>4.5999999999999996</v>
      </c>
      <c r="M1109">
        <f t="shared" si="170"/>
        <v>4.5999999999999996</v>
      </c>
      <c r="N1109" t="b">
        <v>1</v>
      </c>
      <c r="O1109" t="s">
        <v>113</v>
      </c>
      <c r="P1109" t="str">
        <f t="shared" si="171"/>
        <v>Changed Mind</v>
      </c>
      <c r="Q1109" s="4">
        <f t="shared" si="172"/>
        <v>732.75</v>
      </c>
      <c r="R1109">
        <f t="shared" si="173"/>
        <v>2025</v>
      </c>
      <c r="S1109" s="4" t="str">
        <f t="shared" si="174"/>
        <v>August</v>
      </c>
      <c r="T1109" s="17">
        <f t="shared" si="175"/>
        <v>0</v>
      </c>
      <c r="U1109" s="17">
        <f t="shared" si="176"/>
        <v>29.31</v>
      </c>
      <c r="V1109" s="16">
        <f t="shared" si="177"/>
        <v>1</v>
      </c>
      <c r="W1109" s="16" t="str">
        <f t="shared" si="178"/>
        <v>XL</v>
      </c>
      <c r="X1109" s="16" t="str" cm="1">
        <f t="array" ref="X1109">_xlfn.IFS(K1109 &lt; 10, "Need to Restock", K1109 &lt; 20, "Low Stock", K1109 &lt; 30, "Stock OK", K1109 &gt;= 30, "High Stock")</f>
        <v>Stock OK</v>
      </c>
      <c r="Y1109" s="16" t="str" cm="1">
        <f t="array" ref="Y1109">_xlfn.IFS(K1109 &lt;= 15, "Fast Moving", K1109 &lt;= 35, "Moderate Moving", K1109 &gt; 35, "Slow Moving")</f>
        <v>Moderate Moving</v>
      </c>
      <c r="Z1109" s="16" t="str" cm="1">
        <f t="array" ref="Z1109">_xlfn.IFS(M1109=5, "Highly Satisfied", M1109&gt;=4, "Very Satisfied", M1109&gt;=3, "Satisfied", M1109&gt;=2, "Neutral", M1109&lt;2, "Dissatisfied")</f>
        <v>Very Satisfied</v>
      </c>
      <c r="AA1109" s="16" t="str">
        <f t="shared" si="179"/>
        <v>Cheap Value</v>
      </c>
      <c r="AB1109" s="16" t="str" cm="1">
        <f t="array" ref="AB1109">_xlfn.IFS(OR(C1109="Zara", C1109="Mango"), "Luxury Brand", OR(C1109="Gap", C1109="Forever21"), "Budget Brand", TRUE, "Mid-Market")</f>
        <v>Budget Brand</v>
      </c>
    </row>
    <row r="1110" spans="1:28" x14ac:dyDescent="0.35">
      <c r="A1110" t="s">
        <v>1161</v>
      </c>
      <c r="B1110" t="s">
        <v>19</v>
      </c>
      <c r="C1110" t="s">
        <v>73</v>
      </c>
      <c r="D1110" t="s">
        <v>15</v>
      </c>
      <c r="E1110" t="s">
        <v>56</v>
      </c>
      <c r="F1110" t="s">
        <v>17</v>
      </c>
      <c r="G1110" s="4">
        <v>49.12</v>
      </c>
      <c r="H1110">
        <v>0</v>
      </c>
      <c r="I1110" s="3">
        <v>49.12</v>
      </c>
      <c r="J1110" s="1">
        <v>45836</v>
      </c>
      <c r="K1110">
        <v>47</v>
      </c>
      <c r="L1110" t="s">
        <v>2229</v>
      </c>
      <c r="M1110">
        <f t="shared" si="170"/>
        <v>3</v>
      </c>
      <c r="N1110" t="b">
        <v>0</v>
      </c>
      <c r="O1110" t="s">
        <v>2229</v>
      </c>
      <c r="P1110" t="str">
        <f t="shared" si="171"/>
        <v>No Return</v>
      </c>
      <c r="Q1110" s="4">
        <f t="shared" si="172"/>
        <v>2308.64</v>
      </c>
      <c r="R1110">
        <f t="shared" si="173"/>
        <v>2025</v>
      </c>
      <c r="S1110" s="4" t="str">
        <f t="shared" si="174"/>
        <v>June</v>
      </c>
      <c r="T1110" s="17">
        <f t="shared" si="175"/>
        <v>0</v>
      </c>
      <c r="U1110" s="17">
        <f t="shared" si="176"/>
        <v>49.12</v>
      </c>
      <c r="V1110" s="16">
        <f t="shared" si="177"/>
        <v>0</v>
      </c>
      <c r="W1110" s="16" t="str">
        <f t="shared" si="178"/>
        <v>M</v>
      </c>
      <c r="X1110" s="16" t="str" cm="1">
        <f t="array" ref="X1110">_xlfn.IFS(K1110 &lt; 10, "Need to Restock", K1110 &lt; 20, "Low Stock", K1110 &lt; 30, "Stock OK", K1110 &gt;= 30, "High Stock")</f>
        <v>High Stock</v>
      </c>
      <c r="Y1110" s="16" t="str" cm="1">
        <f t="array" ref="Y1110">_xlfn.IFS(K1110 &lt;= 15, "Fast Moving", K1110 &lt;= 35, "Moderate Moving", K1110 &gt; 35, "Slow Moving")</f>
        <v>Slow Moving</v>
      </c>
      <c r="Z1110" s="16" t="str" cm="1">
        <f t="array" ref="Z1110">_xlfn.IFS(M1110=5, "Highly Satisfied", M1110&gt;=4, "Very Satisfied", M1110&gt;=3, "Satisfied", M1110&gt;=2, "Neutral", M1110&lt;2, "Dissatisfied")</f>
        <v>Satisfied</v>
      </c>
      <c r="AA1110" s="16" t="str">
        <f t="shared" si="179"/>
        <v>Cheap Value</v>
      </c>
      <c r="AB1110" s="16" t="str" cm="1">
        <f t="array" ref="AB1110">_xlfn.IFS(OR(C1110="Zara", C1110="Mango"), "Luxury Brand", OR(C1110="Gap", C1110="Forever21"), "Budget Brand", TRUE, "Mid-Market")</f>
        <v>Budget Brand</v>
      </c>
    </row>
    <row r="1111" spans="1:28" x14ac:dyDescent="0.35">
      <c r="A1111" t="s">
        <v>1162</v>
      </c>
      <c r="B1111" t="s">
        <v>36</v>
      </c>
      <c r="C1111" t="s">
        <v>30</v>
      </c>
      <c r="D1111" t="s">
        <v>32</v>
      </c>
      <c r="E1111" t="s">
        <v>2229</v>
      </c>
      <c r="F1111" t="s">
        <v>64</v>
      </c>
      <c r="G1111" s="4">
        <v>113.23</v>
      </c>
      <c r="H1111">
        <v>0</v>
      </c>
      <c r="I1111" s="3">
        <v>113.23</v>
      </c>
      <c r="J1111" s="1">
        <v>45875</v>
      </c>
      <c r="K1111">
        <v>13</v>
      </c>
      <c r="L1111">
        <v>3.7</v>
      </c>
      <c r="M1111">
        <f t="shared" si="170"/>
        <v>3.7</v>
      </c>
      <c r="N1111" t="b">
        <v>0</v>
      </c>
      <c r="O1111" t="s">
        <v>2229</v>
      </c>
      <c r="P1111" t="str">
        <f t="shared" si="171"/>
        <v>No Return</v>
      </c>
      <c r="Q1111" s="4">
        <f t="shared" si="172"/>
        <v>1471.99</v>
      </c>
      <c r="R1111">
        <f t="shared" si="173"/>
        <v>2025</v>
      </c>
      <c r="S1111" s="4" t="str">
        <f t="shared" si="174"/>
        <v>August</v>
      </c>
      <c r="T1111" s="17">
        <f t="shared" si="175"/>
        <v>0</v>
      </c>
      <c r="U1111" s="17">
        <f t="shared" si="176"/>
        <v>113.23</v>
      </c>
      <c r="V1111" s="16">
        <f t="shared" si="177"/>
        <v>0</v>
      </c>
      <c r="W1111" s="16" t="str">
        <f t="shared" si="178"/>
        <v>No Size</v>
      </c>
      <c r="X1111" s="16" t="str" cm="1">
        <f t="array" ref="X1111">_xlfn.IFS(K1111 &lt; 10, "Need to Restock", K1111 &lt; 20, "Low Stock", K1111 &lt; 30, "Stock OK", K1111 &gt;= 30, "High Stock")</f>
        <v>Low Stock</v>
      </c>
      <c r="Y1111" s="16" t="str" cm="1">
        <f t="array" ref="Y1111">_xlfn.IFS(K1111 &lt;= 15, "Fast Moving", K1111 &lt;= 35, "Moderate Moving", K1111 &gt; 35, "Slow Moving")</f>
        <v>Fast Moving</v>
      </c>
      <c r="Z1111" s="16" t="str" cm="1">
        <f t="array" ref="Z1111">_xlfn.IFS(M1111=5, "Highly Satisfied", M1111&gt;=4, "Very Satisfied", M1111&gt;=3, "Satisfied", M1111&gt;=2, "Neutral", M1111&lt;2, "Dissatisfied")</f>
        <v>Satisfied</v>
      </c>
      <c r="AA1111" s="16" t="str">
        <f t="shared" si="179"/>
        <v>High Value</v>
      </c>
      <c r="AB1111" s="16" t="str" cm="1">
        <f t="array" ref="AB1111">_xlfn.IFS(OR(C1111="Zara", C1111="Mango"), "Luxury Brand", OR(C1111="Gap", C1111="Forever21"), "Budget Brand", TRUE, "Mid-Market")</f>
        <v>Mid-Market</v>
      </c>
    </row>
    <row r="1112" spans="1:28" x14ac:dyDescent="0.35">
      <c r="A1112" t="s">
        <v>1163</v>
      </c>
      <c r="B1112" t="s">
        <v>13</v>
      </c>
      <c r="C1112" t="s">
        <v>30</v>
      </c>
      <c r="D1112" t="s">
        <v>15</v>
      </c>
      <c r="E1112" t="s">
        <v>47</v>
      </c>
      <c r="F1112" t="s">
        <v>68</v>
      </c>
      <c r="G1112" s="4">
        <v>103.65</v>
      </c>
      <c r="H1112">
        <v>0</v>
      </c>
      <c r="I1112" s="3">
        <v>103.65</v>
      </c>
      <c r="J1112" s="1">
        <v>45612</v>
      </c>
      <c r="K1112">
        <v>4</v>
      </c>
      <c r="L1112">
        <v>1</v>
      </c>
      <c r="M1112">
        <f t="shared" si="170"/>
        <v>1</v>
      </c>
      <c r="N1112" t="b">
        <v>0</v>
      </c>
      <c r="O1112" t="s">
        <v>2229</v>
      </c>
      <c r="P1112" t="str">
        <f t="shared" si="171"/>
        <v>No Return</v>
      </c>
      <c r="Q1112" s="4">
        <f t="shared" si="172"/>
        <v>414.6</v>
      </c>
      <c r="R1112">
        <f t="shared" si="173"/>
        <v>2024</v>
      </c>
      <c r="S1112" s="4" t="str">
        <f t="shared" si="174"/>
        <v>November</v>
      </c>
      <c r="T1112" s="17">
        <f t="shared" si="175"/>
        <v>0</v>
      </c>
      <c r="U1112" s="17">
        <f t="shared" si="176"/>
        <v>103.65</v>
      </c>
      <c r="V1112" s="16">
        <f t="shared" si="177"/>
        <v>0</v>
      </c>
      <c r="W1112" s="16" t="str">
        <f t="shared" si="178"/>
        <v>XXL</v>
      </c>
      <c r="X1112" s="16" t="str" cm="1">
        <f t="array" ref="X1112">_xlfn.IFS(K1112 &lt; 10, "Need to Restock", K1112 &lt; 20, "Low Stock", K1112 &lt; 30, "Stock OK", K1112 &gt;= 30, "High Stock")</f>
        <v>Need to Restock</v>
      </c>
      <c r="Y1112" s="16" t="str" cm="1">
        <f t="array" ref="Y1112">_xlfn.IFS(K1112 &lt;= 15, "Fast Moving", K1112 &lt;= 35, "Moderate Moving", K1112 &gt; 35, "Slow Moving")</f>
        <v>Fast Moving</v>
      </c>
      <c r="Z1112" s="16" t="str" cm="1">
        <f t="array" ref="Z1112">_xlfn.IFS(M1112=5, "Highly Satisfied", M1112&gt;=4, "Very Satisfied", M1112&gt;=3, "Satisfied", M1112&gt;=2, "Neutral", M1112&lt;2, "Dissatisfied")</f>
        <v>Dissatisfied</v>
      </c>
      <c r="AA1112" s="16" t="str">
        <f t="shared" si="179"/>
        <v>High Value</v>
      </c>
      <c r="AB1112" s="16" t="str" cm="1">
        <f t="array" ref="AB1112">_xlfn.IFS(OR(C1112="Zara", C1112="Mango"), "Luxury Brand", OR(C1112="Gap", C1112="Forever21"), "Budget Brand", TRUE, "Mid-Market")</f>
        <v>Mid-Market</v>
      </c>
    </row>
    <row r="1113" spans="1:28" x14ac:dyDescent="0.35">
      <c r="A1113" t="s">
        <v>1164</v>
      </c>
      <c r="B1113" t="s">
        <v>40</v>
      </c>
      <c r="C1113" t="s">
        <v>51</v>
      </c>
      <c r="D1113" t="s">
        <v>32</v>
      </c>
      <c r="E1113" t="s">
        <v>2229</v>
      </c>
      <c r="F1113" t="s">
        <v>38</v>
      </c>
      <c r="G1113" s="4">
        <v>71.84</v>
      </c>
      <c r="H1113">
        <v>49.4</v>
      </c>
      <c r="I1113" s="3">
        <v>36.35</v>
      </c>
      <c r="J1113" s="1">
        <v>45875</v>
      </c>
      <c r="K1113">
        <v>25</v>
      </c>
      <c r="L1113" t="s">
        <v>2229</v>
      </c>
      <c r="M1113">
        <f t="shared" si="170"/>
        <v>3</v>
      </c>
      <c r="N1113" t="b">
        <v>0</v>
      </c>
      <c r="O1113" t="s">
        <v>2229</v>
      </c>
      <c r="P1113" t="str">
        <f t="shared" si="171"/>
        <v>No Return</v>
      </c>
      <c r="Q1113" s="4">
        <f t="shared" si="172"/>
        <v>908.77600000000007</v>
      </c>
      <c r="R1113">
        <f t="shared" si="173"/>
        <v>2025</v>
      </c>
      <c r="S1113" s="4" t="str">
        <f t="shared" si="174"/>
        <v>August</v>
      </c>
      <c r="T1113" s="17">
        <f t="shared" si="175"/>
        <v>35.488959999999999</v>
      </c>
      <c r="U1113" s="17">
        <f t="shared" si="176"/>
        <v>36.351040000000005</v>
      </c>
      <c r="V1113" s="16">
        <f t="shared" si="177"/>
        <v>0</v>
      </c>
      <c r="W1113" s="16" t="str">
        <f t="shared" si="178"/>
        <v>No Size</v>
      </c>
      <c r="X1113" s="16" t="str" cm="1">
        <f t="array" ref="X1113">_xlfn.IFS(K1113 &lt; 10, "Need to Restock", K1113 &lt; 20, "Low Stock", K1113 &lt; 30, "Stock OK", K1113 &gt;= 30, "High Stock")</f>
        <v>Stock OK</v>
      </c>
      <c r="Y1113" s="16" t="str" cm="1">
        <f t="array" ref="Y1113">_xlfn.IFS(K1113 &lt;= 15, "Fast Moving", K1113 &lt;= 35, "Moderate Moving", K1113 &gt; 35, "Slow Moving")</f>
        <v>Moderate Moving</v>
      </c>
      <c r="Z1113" s="16" t="str" cm="1">
        <f t="array" ref="Z1113">_xlfn.IFS(M1113=5, "Highly Satisfied", M1113&gt;=4, "Very Satisfied", M1113&gt;=3, "Satisfied", M1113&gt;=2, "Neutral", M1113&lt;2, "Dissatisfied")</f>
        <v>Satisfied</v>
      </c>
      <c r="AA1113" s="16" t="str">
        <f t="shared" si="179"/>
        <v>Cheap Value</v>
      </c>
      <c r="AB1113" s="16" t="str" cm="1">
        <f t="array" ref="AB1113">_xlfn.IFS(OR(C1113="Zara", C1113="Mango"), "Luxury Brand", OR(C1113="Gap", C1113="Forever21"), "Budget Brand", TRUE, "Mid-Market")</f>
        <v>Mid-Market</v>
      </c>
    </row>
    <row r="1114" spans="1:28" x14ac:dyDescent="0.35">
      <c r="A1114" t="s">
        <v>1165</v>
      </c>
      <c r="B1114" t="s">
        <v>28</v>
      </c>
      <c r="C1114" t="s">
        <v>14</v>
      </c>
      <c r="D1114" t="s">
        <v>21</v>
      </c>
      <c r="E1114" t="s">
        <v>22</v>
      </c>
      <c r="F1114" t="s">
        <v>38</v>
      </c>
      <c r="G1114" s="4">
        <v>128.31</v>
      </c>
      <c r="H1114">
        <v>0</v>
      </c>
      <c r="I1114" s="3">
        <v>128.31</v>
      </c>
      <c r="J1114" s="1">
        <v>45875</v>
      </c>
      <c r="K1114">
        <v>36</v>
      </c>
      <c r="L1114">
        <v>4</v>
      </c>
      <c r="M1114">
        <f t="shared" si="170"/>
        <v>4</v>
      </c>
      <c r="N1114" t="b">
        <v>1</v>
      </c>
      <c r="O1114" t="s">
        <v>113</v>
      </c>
      <c r="P1114" t="str">
        <f t="shared" si="171"/>
        <v>Changed Mind</v>
      </c>
      <c r="Q1114" s="4">
        <f t="shared" si="172"/>
        <v>4619.16</v>
      </c>
      <c r="R1114">
        <f t="shared" si="173"/>
        <v>2025</v>
      </c>
      <c r="S1114" s="4" t="str">
        <f t="shared" si="174"/>
        <v>August</v>
      </c>
      <c r="T1114" s="17">
        <f t="shared" si="175"/>
        <v>0</v>
      </c>
      <c r="U1114" s="17">
        <f t="shared" si="176"/>
        <v>128.31</v>
      </c>
      <c r="V1114" s="16">
        <f t="shared" si="177"/>
        <v>1</v>
      </c>
      <c r="W1114" s="16" t="str">
        <f t="shared" si="178"/>
        <v>L</v>
      </c>
      <c r="X1114" s="16" t="str" cm="1">
        <f t="array" ref="X1114">_xlfn.IFS(K1114 &lt; 10, "Need to Restock", K1114 &lt; 20, "Low Stock", K1114 &lt; 30, "Stock OK", K1114 &gt;= 30, "High Stock")</f>
        <v>High Stock</v>
      </c>
      <c r="Y1114" s="16" t="str" cm="1">
        <f t="array" ref="Y1114">_xlfn.IFS(K1114 &lt;= 15, "Fast Moving", K1114 &lt;= 35, "Moderate Moving", K1114 &gt; 35, "Slow Moving")</f>
        <v>Slow Moving</v>
      </c>
      <c r="Z1114" s="16" t="str" cm="1">
        <f t="array" ref="Z1114">_xlfn.IFS(M1114=5, "Highly Satisfied", M1114&gt;=4, "Very Satisfied", M1114&gt;=3, "Satisfied", M1114&gt;=2, "Neutral", M1114&lt;2, "Dissatisfied")</f>
        <v>Very Satisfied</v>
      </c>
      <c r="AA1114" s="16" t="str">
        <f t="shared" si="179"/>
        <v>High Value</v>
      </c>
      <c r="AB1114" s="16" t="str" cm="1">
        <f t="array" ref="AB1114">_xlfn.IFS(OR(C1114="Zara", C1114="Mango"), "Luxury Brand", OR(C1114="Gap", C1114="Forever21"), "Budget Brand", TRUE, "Mid-Market")</f>
        <v>Luxury Brand</v>
      </c>
    </row>
    <row r="1115" spans="1:28" x14ac:dyDescent="0.35">
      <c r="A1115" t="s">
        <v>1166</v>
      </c>
      <c r="B1115" t="s">
        <v>28</v>
      </c>
      <c r="C1115" t="s">
        <v>73</v>
      </c>
      <c r="D1115" t="s">
        <v>21</v>
      </c>
      <c r="E1115" t="s">
        <v>22</v>
      </c>
      <c r="F1115" t="s">
        <v>42</v>
      </c>
      <c r="G1115" s="4">
        <v>118.97</v>
      </c>
      <c r="H1115">
        <v>0</v>
      </c>
      <c r="I1115" s="3">
        <v>118.97</v>
      </c>
      <c r="J1115" s="1">
        <v>45875</v>
      </c>
      <c r="K1115">
        <v>45</v>
      </c>
      <c r="L1115">
        <v>3.8</v>
      </c>
      <c r="M1115">
        <f t="shared" si="170"/>
        <v>3.8</v>
      </c>
      <c r="N1115" t="b">
        <v>0</v>
      </c>
      <c r="O1115" t="s">
        <v>2229</v>
      </c>
      <c r="P1115" t="str">
        <f t="shared" si="171"/>
        <v>No Return</v>
      </c>
      <c r="Q1115" s="4">
        <f t="shared" si="172"/>
        <v>5353.65</v>
      </c>
      <c r="R1115">
        <f t="shared" si="173"/>
        <v>2025</v>
      </c>
      <c r="S1115" s="4" t="str">
        <f t="shared" si="174"/>
        <v>August</v>
      </c>
      <c r="T1115" s="17">
        <f t="shared" si="175"/>
        <v>0</v>
      </c>
      <c r="U1115" s="17">
        <f t="shared" si="176"/>
        <v>118.97</v>
      </c>
      <c r="V1115" s="16">
        <f t="shared" si="177"/>
        <v>0</v>
      </c>
      <c r="W1115" s="16" t="str">
        <f t="shared" si="178"/>
        <v>L</v>
      </c>
      <c r="X1115" s="16" t="str" cm="1">
        <f t="array" ref="X1115">_xlfn.IFS(K1115 &lt; 10, "Need to Restock", K1115 &lt; 20, "Low Stock", K1115 &lt; 30, "Stock OK", K1115 &gt;= 30, "High Stock")</f>
        <v>High Stock</v>
      </c>
      <c r="Y1115" s="16" t="str" cm="1">
        <f t="array" ref="Y1115">_xlfn.IFS(K1115 &lt;= 15, "Fast Moving", K1115 &lt;= 35, "Moderate Moving", K1115 &gt; 35, "Slow Moving")</f>
        <v>Slow Moving</v>
      </c>
      <c r="Z1115" s="16" t="str" cm="1">
        <f t="array" ref="Z1115">_xlfn.IFS(M1115=5, "Highly Satisfied", M1115&gt;=4, "Very Satisfied", M1115&gt;=3, "Satisfied", M1115&gt;=2, "Neutral", M1115&lt;2, "Dissatisfied")</f>
        <v>Satisfied</v>
      </c>
      <c r="AA1115" s="16" t="str">
        <f t="shared" si="179"/>
        <v>High Value</v>
      </c>
      <c r="AB1115" s="16" t="str" cm="1">
        <f t="array" ref="AB1115">_xlfn.IFS(OR(C1115="Zara", C1115="Mango"), "Luxury Brand", OR(C1115="Gap", C1115="Forever21"), "Budget Brand", TRUE, "Mid-Market")</f>
        <v>Budget Brand</v>
      </c>
    </row>
    <row r="1116" spans="1:28" x14ac:dyDescent="0.35">
      <c r="A1116" t="s">
        <v>1167</v>
      </c>
      <c r="B1116" t="s">
        <v>36</v>
      </c>
      <c r="C1116" t="s">
        <v>14</v>
      </c>
      <c r="D1116" t="s">
        <v>21</v>
      </c>
      <c r="E1116" t="s">
        <v>37</v>
      </c>
      <c r="F1116" t="s">
        <v>17</v>
      </c>
      <c r="G1116" s="4">
        <v>31.98</v>
      </c>
      <c r="H1116">
        <v>16.5</v>
      </c>
      <c r="I1116" s="3">
        <v>26.7</v>
      </c>
      <c r="J1116" s="1">
        <v>45875</v>
      </c>
      <c r="K1116">
        <v>48</v>
      </c>
      <c r="L1116">
        <v>1.8</v>
      </c>
      <c r="M1116">
        <f t="shared" si="170"/>
        <v>1.8</v>
      </c>
      <c r="N1116" t="b">
        <v>0</v>
      </c>
      <c r="O1116" t="s">
        <v>2229</v>
      </c>
      <c r="P1116" t="str">
        <f t="shared" si="171"/>
        <v>No Return</v>
      </c>
      <c r="Q1116" s="4">
        <f t="shared" si="172"/>
        <v>1281.7583999999999</v>
      </c>
      <c r="R1116">
        <f t="shared" si="173"/>
        <v>2025</v>
      </c>
      <c r="S1116" s="4" t="str">
        <f t="shared" si="174"/>
        <v>August</v>
      </c>
      <c r="T1116" s="17">
        <f t="shared" si="175"/>
        <v>5.2766999999999999</v>
      </c>
      <c r="U1116" s="17">
        <f t="shared" si="176"/>
        <v>26.703299999999999</v>
      </c>
      <c r="V1116" s="16">
        <f t="shared" si="177"/>
        <v>0</v>
      </c>
      <c r="W1116" s="16" t="str">
        <f t="shared" si="178"/>
        <v>S</v>
      </c>
      <c r="X1116" s="16" t="str" cm="1">
        <f t="array" ref="X1116">_xlfn.IFS(K1116 &lt; 10, "Need to Restock", K1116 &lt; 20, "Low Stock", K1116 &lt; 30, "Stock OK", K1116 &gt;= 30, "High Stock")</f>
        <v>High Stock</v>
      </c>
      <c r="Y1116" s="16" t="str" cm="1">
        <f t="array" ref="Y1116">_xlfn.IFS(K1116 &lt;= 15, "Fast Moving", K1116 &lt;= 35, "Moderate Moving", K1116 &gt; 35, "Slow Moving")</f>
        <v>Slow Moving</v>
      </c>
      <c r="Z1116" s="16" t="str" cm="1">
        <f t="array" ref="Z1116">_xlfn.IFS(M1116=5, "Highly Satisfied", M1116&gt;=4, "Very Satisfied", M1116&gt;=3, "Satisfied", M1116&gt;=2, "Neutral", M1116&lt;2, "Dissatisfied")</f>
        <v>Dissatisfied</v>
      </c>
      <c r="AA1116" s="16" t="str">
        <f t="shared" si="179"/>
        <v>Cheap Value</v>
      </c>
      <c r="AB1116" s="16" t="str" cm="1">
        <f t="array" ref="AB1116">_xlfn.IFS(OR(C1116="Zara", C1116="Mango"), "Luxury Brand", OR(C1116="Gap", C1116="Forever21"), "Budget Brand", TRUE, "Mid-Market")</f>
        <v>Luxury Brand</v>
      </c>
    </row>
    <row r="1117" spans="1:28" x14ac:dyDescent="0.35">
      <c r="A1117" t="s">
        <v>1168</v>
      </c>
      <c r="B1117" t="s">
        <v>19</v>
      </c>
      <c r="C1117" t="s">
        <v>30</v>
      </c>
      <c r="D1117" t="s">
        <v>21</v>
      </c>
      <c r="E1117" t="s">
        <v>47</v>
      </c>
      <c r="F1117" t="s">
        <v>64</v>
      </c>
      <c r="G1117" s="4">
        <v>115.89</v>
      </c>
      <c r="H1117">
        <v>26.8</v>
      </c>
      <c r="I1117" s="3">
        <v>84.83</v>
      </c>
      <c r="J1117" s="1">
        <v>45875</v>
      </c>
      <c r="K1117">
        <v>26</v>
      </c>
      <c r="L1117">
        <v>4.5999999999999996</v>
      </c>
      <c r="M1117">
        <f t="shared" si="170"/>
        <v>4.5999999999999996</v>
      </c>
      <c r="N1117" t="b">
        <v>0</v>
      </c>
      <c r="O1117" t="s">
        <v>2229</v>
      </c>
      <c r="P1117" t="str">
        <f t="shared" si="171"/>
        <v>No Return</v>
      </c>
      <c r="Q1117" s="4">
        <f t="shared" si="172"/>
        <v>2205.6184800000001</v>
      </c>
      <c r="R1117">
        <f t="shared" si="173"/>
        <v>2025</v>
      </c>
      <c r="S1117" s="4" t="str">
        <f t="shared" si="174"/>
        <v>August</v>
      </c>
      <c r="T1117" s="17">
        <f t="shared" si="175"/>
        <v>31.058520000000001</v>
      </c>
      <c r="U1117" s="17">
        <f t="shared" si="176"/>
        <v>84.831479999999999</v>
      </c>
      <c r="V1117" s="16">
        <f t="shared" si="177"/>
        <v>0</v>
      </c>
      <c r="W1117" s="16" t="str">
        <f t="shared" si="178"/>
        <v>XXL</v>
      </c>
      <c r="X1117" s="16" t="str" cm="1">
        <f t="array" ref="X1117">_xlfn.IFS(K1117 &lt; 10, "Need to Restock", K1117 &lt; 20, "Low Stock", K1117 &lt; 30, "Stock OK", K1117 &gt;= 30, "High Stock")</f>
        <v>Stock OK</v>
      </c>
      <c r="Y1117" s="16" t="str" cm="1">
        <f t="array" ref="Y1117">_xlfn.IFS(K1117 &lt;= 15, "Fast Moving", K1117 &lt;= 35, "Moderate Moving", K1117 &gt; 35, "Slow Moving")</f>
        <v>Moderate Moving</v>
      </c>
      <c r="Z1117" s="16" t="str" cm="1">
        <f t="array" ref="Z1117">_xlfn.IFS(M1117=5, "Highly Satisfied", M1117&gt;=4, "Very Satisfied", M1117&gt;=3, "Satisfied", M1117&gt;=2, "Neutral", M1117&lt;2, "Dissatisfied")</f>
        <v>Very Satisfied</v>
      </c>
      <c r="AA1117" s="16" t="str">
        <f t="shared" si="179"/>
        <v>High Value</v>
      </c>
      <c r="AB1117" s="16" t="str" cm="1">
        <f t="array" ref="AB1117">_xlfn.IFS(OR(C1117="Zara", C1117="Mango"), "Luxury Brand", OR(C1117="Gap", C1117="Forever21"), "Budget Brand", TRUE, "Mid-Market")</f>
        <v>Mid-Market</v>
      </c>
    </row>
    <row r="1118" spans="1:28" x14ac:dyDescent="0.35">
      <c r="A1118" t="s">
        <v>1169</v>
      </c>
      <c r="B1118" t="s">
        <v>40</v>
      </c>
      <c r="C1118" t="s">
        <v>51</v>
      </c>
      <c r="D1118" t="s">
        <v>32</v>
      </c>
      <c r="E1118" t="s">
        <v>16</v>
      </c>
      <c r="F1118" t="s">
        <v>23</v>
      </c>
      <c r="G1118" s="4">
        <v>140.06</v>
      </c>
      <c r="H1118">
        <v>0</v>
      </c>
      <c r="I1118" s="3">
        <v>140.06</v>
      </c>
      <c r="J1118" s="1">
        <v>45875</v>
      </c>
      <c r="K1118">
        <v>37</v>
      </c>
      <c r="L1118">
        <v>2.2999999999999998</v>
      </c>
      <c r="M1118">
        <f t="shared" si="170"/>
        <v>2.2999999999999998</v>
      </c>
      <c r="N1118" t="b">
        <v>0</v>
      </c>
      <c r="O1118" t="s">
        <v>2229</v>
      </c>
      <c r="P1118" t="str">
        <f t="shared" si="171"/>
        <v>No Return</v>
      </c>
      <c r="Q1118" s="4">
        <f t="shared" si="172"/>
        <v>5182.22</v>
      </c>
      <c r="R1118">
        <f t="shared" si="173"/>
        <v>2025</v>
      </c>
      <c r="S1118" s="4" t="str">
        <f t="shared" si="174"/>
        <v>August</v>
      </c>
      <c r="T1118" s="17">
        <f t="shared" si="175"/>
        <v>0</v>
      </c>
      <c r="U1118" s="17">
        <f t="shared" si="176"/>
        <v>140.06</v>
      </c>
      <c r="V1118" s="16">
        <f t="shared" si="177"/>
        <v>0</v>
      </c>
      <c r="W1118" s="16" t="str">
        <f t="shared" si="178"/>
        <v>XL</v>
      </c>
      <c r="X1118" s="16" t="str" cm="1">
        <f t="array" ref="X1118">_xlfn.IFS(K1118 &lt; 10, "Need to Restock", K1118 &lt; 20, "Low Stock", K1118 &lt; 30, "Stock OK", K1118 &gt;= 30, "High Stock")</f>
        <v>High Stock</v>
      </c>
      <c r="Y1118" s="16" t="str" cm="1">
        <f t="array" ref="Y1118">_xlfn.IFS(K1118 &lt;= 15, "Fast Moving", K1118 &lt;= 35, "Moderate Moving", K1118 &gt; 35, "Slow Moving")</f>
        <v>Slow Moving</v>
      </c>
      <c r="Z1118" s="16" t="str" cm="1">
        <f t="array" ref="Z1118">_xlfn.IFS(M1118=5, "Highly Satisfied", M1118&gt;=4, "Very Satisfied", M1118&gt;=3, "Satisfied", M1118&gt;=2, "Neutral", M1118&lt;2, "Dissatisfied")</f>
        <v>Neutral</v>
      </c>
      <c r="AA1118" s="16" t="str">
        <f t="shared" si="179"/>
        <v>High Value</v>
      </c>
      <c r="AB1118" s="16" t="str" cm="1">
        <f t="array" ref="AB1118">_xlfn.IFS(OR(C1118="Zara", C1118="Mango"), "Luxury Brand", OR(C1118="Gap", C1118="Forever21"), "Budget Brand", TRUE, "Mid-Market")</f>
        <v>Mid-Market</v>
      </c>
    </row>
    <row r="1119" spans="1:28" x14ac:dyDescent="0.35">
      <c r="A1119" t="s">
        <v>1170</v>
      </c>
      <c r="B1119" t="s">
        <v>28</v>
      </c>
      <c r="C1119" t="s">
        <v>41</v>
      </c>
      <c r="D1119" t="s">
        <v>32</v>
      </c>
      <c r="E1119" t="s">
        <v>53</v>
      </c>
      <c r="F1119" t="s">
        <v>23</v>
      </c>
      <c r="G1119" s="4">
        <v>154.82</v>
      </c>
      <c r="H1119">
        <v>0</v>
      </c>
      <c r="I1119" s="3">
        <v>154.82</v>
      </c>
      <c r="J1119" s="1">
        <v>45875</v>
      </c>
      <c r="K1119">
        <v>10</v>
      </c>
      <c r="L1119">
        <v>4.0999999999999996</v>
      </c>
      <c r="M1119">
        <f t="shared" si="170"/>
        <v>4.0999999999999996</v>
      </c>
      <c r="N1119" t="b">
        <v>0</v>
      </c>
      <c r="O1119" t="s">
        <v>2229</v>
      </c>
      <c r="P1119" t="str">
        <f t="shared" si="171"/>
        <v>No Return</v>
      </c>
      <c r="Q1119" s="4">
        <f t="shared" si="172"/>
        <v>1548.1999999999998</v>
      </c>
      <c r="R1119">
        <f t="shared" si="173"/>
        <v>2025</v>
      </c>
      <c r="S1119" s="4" t="str">
        <f t="shared" si="174"/>
        <v>August</v>
      </c>
      <c r="T1119" s="17">
        <f t="shared" si="175"/>
        <v>0</v>
      </c>
      <c r="U1119" s="17">
        <f t="shared" si="176"/>
        <v>154.82</v>
      </c>
      <c r="V1119" s="16">
        <f t="shared" si="177"/>
        <v>0</v>
      </c>
      <c r="W1119" s="16" t="str">
        <f t="shared" si="178"/>
        <v>XS</v>
      </c>
      <c r="X1119" s="16" t="str" cm="1">
        <f t="array" ref="X1119">_xlfn.IFS(K1119 &lt; 10, "Need to Restock", K1119 &lt; 20, "Low Stock", K1119 &lt; 30, "Stock OK", K1119 &gt;= 30, "High Stock")</f>
        <v>Low Stock</v>
      </c>
      <c r="Y1119" s="16" t="str" cm="1">
        <f t="array" ref="Y1119">_xlfn.IFS(K1119 &lt;= 15, "Fast Moving", K1119 &lt;= 35, "Moderate Moving", K1119 &gt; 35, "Slow Moving")</f>
        <v>Fast Moving</v>
      </c>
      <c r="Z1119" s="16" t="str" cm="1">
        <f t="array" ref="Z1119">_xlfn.IFS(M1119=5, "Highly Satisfied", M1119&gt;=4, "Very Satisfied", M1119&gt;=3, "Satisfied", M1119&gt;=2, "Neutral", M1119&lt;2, "Dissatisfied")</f>
        <v>Very Satisfied</v>
      </c>
      <c r="AA1119" s="16" t="str">
        <f t="shared" si="179"/>
        <v>High Value</v>
      </c>
      <c r="AB1119" s="16" t="str" cm="1">
        <f t="array" ref="AB1119">_xlfn.IFS(OR(C1119="Zara", C1119="Mango"), "Luxury Brand", OR(C1119="Gap", C1119="Forever21"), "Budget Brand", TRUE, "Mid-Market")</f>
        <v>Luxury Brand</v>
      </c>
    </row>
    <row r="1120" spans="1:28" x14ac:dyDescent="0.35">
      <c r="A1120" t="s">
        <v>1171</v>
      </c>
      <c r="B1120" t="s">
        <v>40</v>
      </c>
      <c r="C1120" t="s">
        <v>20</v>
      </c>
      <c r="D1120" t="s">
        <v>21</v>
      </c>
      <c r="E1120" t="s">
        <v>16</v>
      </c>
      <c r="F1120" t="s">
        <v>42</v>
      </c>
      <c r="G1120" s="4">
        <v>114.21</v>
      </c>
      <c r="H1120">
        <v>20.2</v>
      </c>
      <c r="I1120" s="3">
        <v>91.14</v>
      </c>
      <c r="J1120" s="1">
        <v>45875</v>
      </c>
      <c r="K1120">
        <v>5</v>
      </c>
      <c r="L1120">
        <v>2</v>
      </c>
      <c r="M1120">
        <f t="shared" si="170"/>
        <v>2</v>
      </c>
      <c r="N1120" t="b">
        <v>1</v>
      </c>
      <c r="O1120" t="s">
        <v>123</v>
      </c>
      <c r="P1120" t="str">
        <f t="shared" si="171"/>
        <v>Wrong Item</v>
      </c>
      <c r="Q1120" s="4">
        <f t="shared" si="172"/>
        <v>455.6979</v>
      </c>
      <c r="R1120">
        <f t="shared" si="173"/>
        <v>2025</v>
      </c>
      <c r="S1120" s="4" t="str">
        <f t="shared" si="174"/>
        <v>August</v>
      </c>
      <c r="T1120" s="17">
        <f t="shared" si="175"/>
        <v>23.070419999999999</v>
      </c>
      <c r="U1120" s="17">
        <f t="shared" si="176"/>
        <v>91.139579999999995</v>
      </c>
      <c r="V1120" s="16">
        <f t="shared" si="177"/>
        <v>1</v>
      </c>
      <c r="W1120" s="16" t="str">
        <f t="shared" si="178"/>
        <v>XL</v>
      </c>
      <c r="X1120" s="16" t="str" cm="1">
        <f t="array" ref="X1120">_xlfn.IFS(K1120 &lt; 10, "Need to Restock", K1120 &lt; 20, "Low Stock", K1120 &lt; 30, "Stock OK", K1120 &gt;= 30, "High Stock")</f>
        <v>Need to Restock</v>
      </c>
      <c r="Y1120" s="16" t="str" cm="1">
        <f t="array" ref="Y1120">_xlfn.IFS(K1120 &lt;= 15, "Fast Moving", K1120 &lt;= 35, "Moderate Moving", K1120 &gt; 35, "Slow Moving")</f>
        <v>Fast Moving</v>
      </c>
      <c r="Z1120" s="16" t="str" cm="1">
        <f t="array" ref="Z1120">_xlfn.IFS(M1120=5, "Highly Satisfied", M1120&gt;=4, "Very Satisfied", M1120&gt;=3, "Satisfied", M1120&gt;=2, "Neutral", M1120&lt;2, "Dissatisfied")</f>
        <v>Neutral</v>
      </c>
      <c r="AA1120" s="16" t="str">
        <f t="shared" si="179"/>
        <v>High Value</v>
      </c>
      <c r="AB1120" s="16" t="str" cm="1">
        <f t="array" ref="AB1120">_xlfn.IFS(OR(C1120="Zara", C1120="Mango"), "Luxury Brand", OR(C1120="Gap", C1120="Forever21"), "Budget Brand", TRUE, "Mid-Market")</f>
        <v>Mid-Market</v>
      </c>
    </row>
    <row r="1121" spans="1:28" x14ac:dyDescent="0.35">
      <c r="A1121" t="s">
        <v>1172</v>
      </c>
      <c r="B1121" t="s">
        <v>28</v>
      </c>
      <c r="C1121" t="s">
        <v>14</v>
      </c>
      <c r="D1121" t="s">
        <v>21</v>
      </c>
      <c r="E1121" t="s">
        <v>16</v>
      </c>
      <c r="F1121" t="s">
        <v>42</v>
      </c>
      <c r="G1121" s="4">
        <v>114.84</v>
      </c>
      <c r="H1121">
        <v>0</v>
      </c>
      <c r="I1121" s="3">
        <v>114.84</v>
      </c>
      <c r="J1121" s="1">
        <v>45875</v>
      </c>
      <c r="K1121">
        <v>38</v>
      </c>
      <c r="L1121">
        <v>2.6</v>
      </c>
      <c r="M1121">
        <f t="shared" si="170"/>
        <v>2.6</v>
      </c>
      <c r="N1121" t="b">
        <v>1</v>
      </c>
      <c r="O1121" t="s">
        <v>34</v>
      </c>
      <c r="P1121" t="str">
        <f t="shared" si="171"/>
        <v>Color Mismatch</v>
      </c>
      <c r="Q1121" s="4">
        <f t="shared" si="172"/>
        <v>4363.92</v>
      </c>
      <c r="R1121">
        <f t="shared" si="173"/>
        <v>2025</v>
      </c>
      <c r="S1121" s="4" t="str">
        <f t="shared" si="174"/>
        <v>August</v>
      </c>
      <c r="T1121" s="17">
        <f t="shared" si="175"/>
        <v>0</v>
      </c>
      <c r="U1121" s="17">
        <f t="shared" si="176"/>
        <v>114.84</v>
      </c>
      <c r="V1121" s="16">
        <f t="shared" si="177"/>
        <v>1</v>
      </c>
      <c r="W1121" s="16" t="str">
        <f t="shared" si="178"/>
        <v>XL</v>
      </c>
      <c r="X1121" s="16" t="str" cm="1">
        <f t="array" ref="X1121">_xlfn.IFS(K1121 &lt; 10, "Need to Restock", K1121 &lt; 20, "Low Stock", K1121 &lt; 30, "Stock OK", K1121 &gt;= 30, "High Stock")</f>
        <v>High Stock</v>
      </c>
      <c r="Y1121" s="16" t="str" cm="1">
        <f t="array" ref="Y1121">_xlfn.IFS(K1121 &lt;= 15, "Fast Moving", K1121 &lt;= 35, "Moderate Moving", K1121 &gt; 35, "Slow Moving")</f>
        <v>Slow Moving</v>
      </c>
      <c r="Z1121" s="16" t="str" cm="1">
        <f t="array" ref="Z1121">_xlfn.IFS(M1121=5, "Highly Satisfied", M1121&gt;=4, "Very Satisfied", M1121&gt;=3, "Satisfied", M1121&gt;=2, "Neutral", M1121&lt;2, "Dissatisfied")</f>
        <v>Neutral</v>
      </c>
      <c r="AA1121" s="16" t="str">
        <f t="shared" si="179"/>
        <v>High Value</v>
      </c>
      <c r="AB1121" s="16" t="str" cm="1">
        <f t="array" ref="AB1121">_xlfn.IFS(OR(C1121="Zara", C1121="Mango"), "Luxury Brand", OR(C1121="Gap", C1121="Forever21"), "Budget Brand", TRUE, "Mid-Market")</f>
        <v>Luxury Brand</v>
      </c>
    </row>
    <row r="1122" spans="1:28" x14ac:dyDescent="0.35">
      <c r="A1122" t="s">
        <v>1173</v>
      </c>
      <c r="B1122" t="s">
        <v>40</v>
      </c>
      <c r="C1122" t="s">
        <v>41</v>
      </c>
      <c r="D1122" t="s">
        <v>21</v>
      </c>
      <c r="E1122" t="s">
        <v>16</v>
      </c>
      <c r="F1122" t="s">
        <v>62</v>
      </c>
      <c r="G1122" s="4">
        <v>131.32</v>
      </c>
      <c r="H1122">
        <v>6.8</v>
      </c>
      <c r="I1122" s="3">
        <v>122.39</v>
      </c>
      <c r="J1122" s="1">
        <v>45875</v>
      </c>
      <c r="K1122">
        <v>18</v>
      </c>
      <c r="L1122">
        <v>2</v>
      </c>
      <c r="M1122">
        <f t="shared" si="170"/>
        <v>2</v>
      </c>
      <c r="N1122" t="b">
        <v>0</v>
      </c>
      <c r="O1122" t="s">
        <v>2229</v>
      </c>
      <c r="P1122" t="str">
        <f t="shared" si="171"/>
        <v>No Return</v>
      </c>
      <c r="Q1122" s="4">
        <f t="shared" si="172"/>
        <v>2203.02432</v>
      </c>
      <c r="R1122">
        <f t="shared" si="173"/>
        <v>2025</v>
      </c>
      <c r="S1122" s="4" t="str">
        <f t="shared" si="174"/>
        <v>August</v>
      </c>
      <c r="T1122" s="17">
        <f t="shared" si="175"/>
        <v>8.9297599999999999</v>
      </c>
      <c r="U1122" s="17">
        <f t="shared" si="176"/>
        <v>122.39023999999999</v>
      </c>
      <c r="V1122" s="16">
        <f t="shared" si="177"/>
        <v>0</v>
      </c>
      <c r="W1122" s="16" t="str">
        <f t="shared" si="178"/>
        <v>XL</v>
      </c>
      <c r="X1122" s="16" t="str" cm="1">
        <f t="array" ref="X1122">_xlfn.IFS(K1122 &lt; 10, "Need to Restock", K1122 &lt; 20, "Low Stock", K1122 &lt; 30, "Stock OK", K1122 &gt;= 30, "High Stock")</f>
        <v>Low Stock</v>
      </c>
      <c r="Y1122" s="16" t="str" cm="1">
        <f t="array" ref="Y1122">_xlfn.IFS(K1122 &lt;= 15, "Fast Moving", K1122 &lt;= 35, "Moderate Moving", K1122 &gt; 35, "Slow Moving")</f>
        <v>Moderate Moving</v>
      </c>
      <c r="Z1122" s="16" t="str" cm="1">
        <f t="array" ref="Z1122">_xlfn.IFS(M1122=5, "Highly Satisfied", M1122&gt;=4, "Very Satisfied", M1122&gt;=3, "Satisfied", M1122&gt;=2, "Neutral", M1122&lt;2, "Dissatisfied")</f>
        <v>Neutral</v>
      </c>
      <c r="AA1122" s="16" t="str">
        <f t="shared" si="179"/>
        <v>High Value</v>
      </c>
      <c r="AB1122" s="16" t="str" cm="1">
        <f t="array" ref="AB1122">_xlfn.IFS(OR(C1122="Zara", C1122="Mango"), "Luxury Brand", OR(C1122="Gap", C1122="Forever21"), "Budget Brand", TRUE, "Mid-Market")</f>
        <v>Luxury Brand</v>
      </c>
    </row>
    <row r="1123" spans="1:28" x14ac:dyDescent="0.35">
      <c r="A1123" t="s">
        <v>1174</v>
      </c>
      <c r="B1123" t="s">
        <v>19</v>
      </c>
      <c r="C1123" t="s">
        <v>41</v>
      </c>
      <c r="D1123" t="s">
        <v>32</v>
      </c>
      <c r="E1123" t="s">
        <v>37</v>
      </c>
      <c r="F1123" t="s">
        <v>23</v>
      </c>
      <c r="G1123" s="4">
        <v>91.41</v>
      </c>
      <c r="H1123">
        <v>32.1</v>
      </c>
      <c r="I1123" s="3">
        <v>62.07</v>
      </c>
      <c r="J1123" s="1">
        <v>45875</v>
      </c>
      <c r="K1123">
        <v>49</v>
      </c>
      <c r="L1123">
        <v>2.2999999999999998</v>
      </c>
      <c r="M1123">
        <f t="shared" si="170"/>
        <v>2.2999999999999998</v>
      </c>
      <c r="N1123" t="b">
        <v>0</v>
      </c>
      <c r="O1123" t="s">
        <v>2229</v>
      </c>
      <c r="P1123" t="str">
        <f t="shared" si="171"/>
        <v>No Return</v>
      </c>
      <c r="Q1123" s="4">
        <f t="shared" si="172"/>
        <v>3041.3021100000001</v>
      </c>
      <c r="R1123">
        <f t="shared" si="173"/>
        <v>2025</v>
      </c>
      <c r="S1123" s="4" t="str">
        <f t="shared" si="174"/>
        <v>August</v>
      </c>
      <c r="T1123" s="17">
        <f t="shared" si="175"/>
        <v>29.342610000000001</v>
      </c>
      <c r="U1123" s="17">
        <f t="shared" si="176"/>
        <v>62.067390000000003</v>
      </c>
      <c r="V1123" s="16">
        <f t="shared" si="177"/>
        <v>0</v>
      </c>
      <c r="W1123" s="16" t="str">
        <f t="shared" si="178"/>
        <v>S</v>
      </c>
      <c r="X1123" s="16" t="str" cm="1">
        <f t="array" ref="X1123">_xlfn.IFS(K1123 &lt; 10, "Need to Restock", K1123 &lt; 20, "Low Stock", K1123 &lt; 30, "Stock OK", K1123 &gt;= 30, "High Stock")</f>
        <v>High Stock</v>
      </c>
      <c r="Y1123" s="16" t="str" cm="1">
        <f t="array" ref="Y1123">_xlfn.IFS(K1123 &lt;= 15, "Fast Moving", K1123 &lt;= 35, "Moderate Moving", K1123 &gt; 35, "Slow Moving")</f>
        <v>Slow Moving</v>
      </c>
      <c r="Z1123" s="16" t="str" cm="1">
        <f t="array" ref="Z1123">_xlfn.IFS(M1123=5, "Highly Satisfied", M1123&gt;=4, "Very Satisfied", M1123&gt;=3, "Satisfied", M1123&gt;=2, "Neutral", M1123&lt;2, "Dissatisfied")</f>
        <v>Neutral</v>
      </c>
      <c r="AA1123" s="16" t="str">
        <f t="shared" si="179"/>
        <v>Cheap Value</v>
      </c>
      <c r="AB1123" s="16" t="str" cm="1">
        <f t="array" ref="AB1123">_xlfn.IFS(OR(C1123="Zara", C1123="Mango"), "Luxury Brand", OR(C1123="Gap", C1123="Forever21"), "Budget Brand", TRUE, "Mid-Market")</f>
        <v>Luxury Brand</v>
      </c>
    </row>
    <row r="1124" spans="1:28" x14ac:dyDescent="0.35">
      <c r="A1124" t="s">
        <v>1175</v>
      </c>
      <c r="B1124" t="s">
        <v>13</v>
      </c>
      <c r="C1124" t="s">
        <v>59</v>
      </c>
      <c r="D1124" t="s">
        <v>32</v>
      </c>
      <c r="E1124" t="s">
        <v>53</v>
      </c>
      <c r="F1124" t="s">
        <v>26</v>
      </c>
      <c r="G1124" s="4">
        <v>202.28</v>
      </c>
      <c r="H1124">
        <v>0</v>
      </c>
      <c r="I1124" s="3">
        <v>202.28</v>
      </c>
      <c r="J1124" s="1">
        <v>45875</v>
      </c>
      <c r="K1124">
        <v>4</v>
      </c>
      <c r="L1124" t="s">
        <v>2229</v>
      </c>
      <c r="M1124">
        <f t="shared" si="170"/>
        <v>3</v>
      </c>
      <c r="N1124" t="b">
        <v>0</v>
      </c>
      <c r="O1124" t="s">
        <v>2229</v>
      </c>
      <c r="P1124" t="str">
        <f t="shared" si="171"/>
        <v>No Return</v>
      </c>
      <c r="Q1124" s="4">
        <f t="shared" si="172"/>
        <v>809.12</v>
      </c>
      <c r="R1124">
        <f t="shared" si="173"/>
        <v>2025</v>
      </c>
      <c r="S1124" s="4" t="str">
        <f t="shared" si="174"/>
        <v>August</v>
      </c>
      <c r="T1124" s="17">
        <f t="shared" si="175"/>
        <v>0</v>
      </c>
      <c r="U1124" s="17">
        <f t="shared" si="176"/>
        <v>202.28</v>
      </c>
      <c r="V1124" s="16">
        <f t="shared" si="177"/>
        <v>0</v>
      </c>
      <c r="W1124" s="16" t="str">
        <f t="shared" si="178"/>
        <v>XS</v>
      </c>
      <c r="X1124" s="16" t="str" cm="1">
        <f t="array" ref="X1124">_xlfn.IFS(K1124 &lt; 10, "Need to Restock", K1124 &lt; 20, "Low Stock", K1124 &lt; 30, "Stock OK", K1124 &gt;= 30, "High Stock")</f>
        <v>Need to Restock</v>
      </c>
      <c r="Y1124" s="16" t="str" cm="1">
        <f t="array" ref="Y1124">_xlfn.IFS(K1124 &lt;= 15, "Fast Moving", K1124 &lt;= 35, "Moderate Moving", K1124 &gt; 35, "Slow Moving")</f>
        <v>Fast Moving</v>
      </c>
      <c r="Z1124" s="16" t="str" cm="1">
        <f t="array" ref="Z1124">_xlfn.IFS(M1124=5, "Highly Satisfied", M1124&gt;=4, "Very Satisfied", M1124&gt;=3, "Satisfied", M1124&gt;=2, "Neutral", M1124&lt;2, "Dissatisfied")</f>
        <v>Satisfied</v>
      </c>
      <c r="AA1124" s="16" t="str">
        <f t="shared" si="179"/>
        <v>High Value</v>
      </c>
      <c r="AB1124" s="16" t="str" cm="1">
        <f t="array" ref="AB1124">_xlfn.IFS(OR(C1124="Zara", C1124="Mango"), "Luxury Brand", OR(C1124="Gap", C1124="Forever21"), "Budget Brand", TRUE, "Mid-Market")</f>
        <v>Budget Brand</v>
      </c>
    </row>
    <row r="1125" spans="1:28" x14ac:dyDescent="0.35">
      <c r="A1125" t="s">
        <v>1176</v>
      </c>
      <c r="B1125" t="s">
        <v>36</v>
      </c>
      <c r="C1125" t="s">
        <v>73</v>
      </c>
      <c r="D1125" t="s">
        <v>32</v>
      </c>
      <c r="E1125" t="s">
        <v>56</v>
      </c>
      <c r="F1125" t="s">
        <v>17</v>
      </c>
      <c r="G1125" s="4">
        <v>119.63</v>
      </c>
      <c r="H1125">
        <v>0</v>
      </c>
      <c r="I1125" s="3">
        <v>119.63</v>
      </c>
      <c r="J1125" s="1">
        <v>45875</v>
      </c>
      <c r="K1125">
        <v>14</v>
      </c>
      <c r="L1125">
        <v>2.1</v>
      </c>
      <c r="M1125">
        <f t="shared" si="170"/>
        <v>2.1</v>
      </c>
      <c r="N1125" t="b">
        <v>0</v>
      </c>
      <c r="O1125" t="s">
        <v>2229</v>
      </c>
      <c r="P1125" t="str">
        <f t="shared" si="171"/>
        <v>No Return</v>
      </c>
      <c r="Q1125" s="4">
        <f t="shared" si="172"/>
        <v>1674.82</v>
      </c>
      <c r="R1125">
        <f t="shared" si="173"/>
        <v>2025</v>
      </c>
      <c r="S1125" s="4" t="str">
        <f t="shared" si="174"/>
        <v>August</v>
      </c>
      <c r="T1125" s="17">
        <f t="shared" si="175"/>
        <v>0</v>
      </c>
      <c r="U1125" s="17">
        <f t="shared" si="176"/>
        <v>119.63</v>
      </c>
      <c r="V1125" s="16">
        <f t="shared" si="177"/>
        <v>0</v>
      </c>
      <c r="W1125" s="16" t="str">
        <f t="shared" si="178"/>
        <v>M</v>
      </c>
      <c r="X1125" s="16" t="str" cm="1">
        <f t="array" ref="X1125">_xlfn.IFS(K1125 &lt; 10, "Need to Restock", K1125 &lt; 20, "Low Stock", K1125 &lt; 30, "Stock OK", K1125 &gt;= 30, "High Stock")</f>
        <v>Low Stock</v>
      </c>
      <c r="Y1125" s="16" t="str" cm="1">
        <f t="array" ref="Y1125">_xlfn.IFS(K1125 &lt;= 15, "Fast Moving", K1125 &lt;= 35, "Moderate Moving", K1125 &gt; 35, "Slow Moving")</f>
        <v>Fast Moving</v>
      </c>
      <c r="Z1125" s="16" t="str" cm="1">
        <f t="array" ref="Z1125">_xlfn.IFS(M1125=5, "Highly Satisfied", M1125&gt;=4, "Very Satisfied", M1125&gt;=3, "Satisfied", M1125&gt;=2, "Neutral", M1125&lt;2, "Dissatisfied")</f>
        <v>Neutral</v>
      </c>
      <c r="AA1125" s="16" t="str">
        <f t="shared" si="179"/>
        <v>High Value</v>
      </c>
      <c r="AB1125" s="16" t="str" cm="1">
        <f t="array" ref="AB1125">_xlfn.IFS(OR(C1125="Zara", C1125="Mango"), "Luxury Brand", OR(C1125="Gap", C1125="Forever21"), "Budget Brand", TRUE, "Mid-Market")</f>
        <v>Budget Brand</v>
      </c>
    </row>
    <row r="1126" spans="1:28" x14ac:dyDescent="0.35">
      <c r="A1126" t="s">
        <v>1177</v>
      </c>
      <c r="B1126" t="s">
        <v>28</v>
      </c>
      <c r="C1126" t="s">
        <v>30</v>
      </c>
      <c r="D1126" t="s">
        <v>60</v>
      </c>
      <c r="E1126" t="s">
        <v>22</v>
      </c>
      <c r="F1126" t="s">
        <v>42</v>
      </c>
      <c r="G1126" s="4">
        <v>167.89</v>
      </c>
      <c r="H1126">
        <v>0</v>
      </c>
      <c r="I1126" s="3">
        <v>167.89</v>
      </c>
      <c r="J1126" s="1">
        <v>45875</v>
      </c>
      <c r="K1126">
        <v>12</v>
      </c>
      <c r="L1126">
        <v>1</v>
      </c>
      <c r="M1126">
        <f t="shared" si="170"/>
        <v>1</v>
      </c>
      <c r="N1126" t="b">
        <v>0</v>
      </c>
      <c r="O1126" t="s">
        <v>2229</v>
      </c>
      <c r="P1126" t="str">
        <f t="shared" si="171"/>
        <v>No Return</v>
      </c>
      <c r="Q1126" s="4">
        <f t="shared" si="172"/>
        <v>2014.6799999999998</v>
      </c>
      <c r="R1126">
        <f t="shared" si="173"/>
        <v>2025</v>
      </c>
      <c r="S1126" s="4" t="str">
        <f t="shared" si="174"/>
        <v>August</v>
      </c>
      <c r="T1126" s="17">
        <f t="shared" si="175"/>
        <v>0</v>
      </c>
      <c r="U1126" s="17">
        <f t="shared" si="176"/>
        <v>167.89</v>
      </c>
      <c r="V1126" s="16">
        <f t="shared" si="177"/>
        <v>0</v>
      </c>
      <c r="W1126" s="16" t="str">
        <f t="shared" si="178"/>
        <v>L</v>
      </c>
      <c r="X1126" s="16" t="str" cm="1">
        <f t="array" ref="X1126">_xlfn.IFS(K1126 &lt; 10, "Need to Restock", K1126 &lt; 20, "Low Stock", K1126 &lt; 30, "Stock OK", K1126 &gt;= 30, "High Stock")</f>
        <v>Low Stock</v>
      </c>
      <c r="Y1126" s="16" t="str" cm="1">
        <f t="array" ref="Y1126">_xlfn.IFS(K1126 &lt;= 15, "Fast Moving", K1126 &lt;= 35, "Moderate Moving", K1126 &gt; 35, "Slow Moving")</f>
        <v>Fast Moving</v>
      </c>
      <c r="Z1126" s="16" t="str" cm="1">
        <f t="array" ref="Z1126">_xlfn.IFS(M1126=5, "Highly Satisfied", M1126&gt;=4, "Very Satisfied", M1126&gt;=3, "Satisfied", M1126&gt;=2, "Neutral", M1126&lt;2, "Dissatisfied")</f>
        <v>Dissatisfied</v>
      </c>
      <c r="AA1126" s="16" t="str">
        <f t="shared" si="179"/>
        <v>High Value</v>
      </c>
      <c r="AB1126" s="16" t="str" cm="1">
        <f t="array" ref="AB1126">_xlfn.IFS(OR(C1126="Zara", C1126="Mango"), "Luxury Brand", OR(C1126="Gap", C1126="Forever21"), "Budget Brand", TRUE, "Mid-Market")</f>
        <v>Mid-Market</v>
      </c>
    </row>
    <row r="1127" spans="1:28" x14ac:dyDescent="0.35">
      <c r="A1127" t="s">
        <v>1178</v>
      </c>
      <c r="B1127" t="s">
        <v>28</v>
      </c>
      <c r="C1127" t="s">
        <v>20</v>
      </c>
      <c r="D1127" t="s">
        <v>15</v>
      </c>
      <c r="E1127" t="s">
        <v>16</v>
      </c>
      <c r="F1127" t="s">
        <v>42</v>
      </c>
      <c r="G1127" s="4">
        <v>100.39</v>
      </c>
      <c r="H1127">
        <v>0</v>
      </c>
      <c r="I1127" s="3">
        <v>100.39</v>
      </c>
      <c r="J1127" s="1">
        <v>45723</v>
      </c>
      <c r="K1127">
        <v>24</v>
      </c>
      <c r="L1127">
        <v>3.2</v>
      </c>
      <c r="M1127">
        <f t="shared" si="170"/>
        <v>3.2</v>
      </c>
      <c r="N1127" t="b">
        <v>1</v>
      </c>
      <c r="O1127" t="s">
        <v>81</v>
      </c>
      <c r="P1127" t="str">
        <f t="shared" si="171"/>
        <v>Quality Issue</v>
      </c>
      <c r="Q1127" s="4">
        <f t="shared" si="172"/>
        <v>2409.36</v>
      </c>
      <c r="R1127">
        <f t="shared" si="173"/>
        <v>2025</v>
      </c>
      <c r="S1127" s="4" t="str">
        <f t="shared" si="174"/>
        <v>March</v>
      </c>
      <c r="T1127" s="17">
        <f t="shared" si="175"/>
        <v>0</v>
      </c>
      <c r="U1127" s="17">
        <f t="shared" si="176"/>
        <v>100.39</v>
      </c>
      <c r="V1127" s="16">
        <f t="shared" si="177"/>
        <v>1</v>
      </c>
      <c r="W1127" s="16" t="str">
        <f t="shared" si="178"/>
        <v>XL</v>
      </c>
      <c r="X1127" s="16" t="str" cm="1">
        <f t="array" ref="X1127">_xlfn.IFS(K1127 &lt; 10, "Need to Restock", K1127 &lt; 20, "Low Stock", K1127 &lt; 30, "Stock OK", K1127 &gt;= 30, "High Stock")</f>
        <v>Stock OK</v>
      </c>
      <c r="Y1127" s="16" t="str" cm="1">
        <f t="array" ref="Y1127">_xlfn.IFS(K1127 &lt;= 15, "Fast Moving", K1127 &lt;= 35, "Moderate Moving", K1127 &gt; 35, "Slow Moving")</f>
        <v>Moderate Moving</v>
      </c>
      <c r="Z1127" s="16" t="str" cm="1">
        <f t="array" ref="Z1127">_xlfn.IFS(M1127=5, "Highly Satisfied", M1127&gt;=4, "Very Satisfied", M1127&gt;=3, "Satisfied", M1127&gt;=2, "Neutral", M1127&lt;2, "Dissatisfied")</f>
        <v>Satisfied</v>
      </c>
      <c r="AA1127" s="16" t="str">
        <f t="shared" si="179"/>
        <v>High Value</v>
      </c>
      <c r="AB1127" s="16" t="str" cm="1">
        <f t="array" ref="AB1127">_xlfn.IFS(OR(C1127="Zara", C1127="Mango"), "Luxury Brand", OR(C1127="Gap", C1127="Forever21"), "Budget Brand", TRUE, "Mid-Market")</f>
        <v>Mid-Market</v>
      </c>
    </row>
    <row r="1128" spans="1:28" x14ac:dyDescent="0.35">
      <c r="A1128" t="s">
        <v>1179</v>
      </c>
      <c r="B1128" t="s">
        <v>40</v>
      </c>
      <c r="C1128" t="s">
        <v>59</v>
      </c>
      <c r="D1128" t="s">
        <v>60</v>
      </c>
      <c r="E1128" t="s">
        <v>22</v>
      </c>
      <c r="F1128" t="s">
        <v>38</v>
      </c>
      <c r="G1128" s="4">
        <v>162.41999999999999</v>
      </c>
      <c r="H1128">
        <v>40.9</v>
      </c>
      <c r="I1128" s="3">
        <v>95.99</v>
      </c>
      <c r="J1128" s="1">
        <v>45875</v>
      </c>
      <c r="K1128">
        <v>32</v>
      </c>
      <c r="L1128">
        <v>1</v>
      </c>
      <c r="M1128">
        <f t="shared" si="170"/>
        <v>1</v>
      </c>
      <c r="N1128" t="b">
        <v>0</v>
      </c>
      <c r="O1128" t="s">
        <v>2229</v>
      </c>
      <c r="P1128" t="str">
        <f t="shared" si="171"/>
        <v>No Return</v>
      </c>
      <c r="Q1128" s="4">
        <f t="shared" si="172"/>
        <v>3071.6870399999998</v>
      </c>
      <c r="R1128">
        <f t="shared" si="173"/>
        <v>2025</v>
      </c>
      <c r="S1128" s="4" t="str">
        <f t="shared" si="174"/>
        <v>August</v>
      </c>
      <c r="T1128" s="17">
        <f t="shared" si="175"/>
        <v>66.429779999999994</v>
      </c>
      <c r="U1128" s="17">
        <f t="shared" si="176"/>
        <v>95.990219999999994</v>
      </c>
      <c r="V1128" s="16">
        <f t="shared" si="177"/>
        <v>0</v>
      </c>
      <c r="W1128" s="16" t="str">
        <f t="shared" si="178"/>
        <v>L</v>
      </c>
      <c r="X1128" s="16" t="str" cm="1">
        <f t="array" ref="X1128">_xlfn.IFS(K1128 &lt; 10, "Need to Restock", K1128 &lt; 20, "Low Stock", K1128 &lt; 30, "Stock OK", K1128 &gt;= 30, "High Stock")</f>
        <v>High Stock</v>
      </c>
      <c r="Y1128" s="16" t="str" cm="1">
        <f t="array" ref="Y1128">_xlfn.IFS(K1128 &lt;= 15, "Fast Moving", K1128 &lt;= 35, "Moderate Moving", K1128 &gt; 35, "Slow Moving")</f>
        <v>Moderate Moving</v>
      </c>
      <c r="Z1128" s="16" t="str" cm="1">
        <f t="array" ref="Z1128">_xlfn.IFS(M1128=5, "Highly Satisfied", M1128&gt;=4, "Very Satisfied", M1128&gt;=3, "Satisfied", M1128&gt;=2, "Neutral", M1128&lt;2, "Dissatisfied")</f>
        <v>Dissatisfied</v>
      </c>
      <c r="AA1128" s="16" t="str">
        <f t="shared" si="179"/>
        <v>High Value</v>
      </c>
      <c r="AB1128" s="16" t="str" cm="1">
        <f t="array" ref="AB1128">_xlfn.IFS(OR(C1128="Zara", C1128="Mango"), "Luxury Brand", OR(C1128="Gap", C1128="Forever21"), "Budget Brand", TRUE, "Mid-Market")</f>
        <v>Budget Brand</v>
      </c>
    </row>
    <row r="1129" spans="1:28" x14ac:dyDescent="0.35">
      <c r="A1129" t="s">
        <v>1180</v>
      </c>
      <c r="B1129" t="s">
        <v>28</v>
      </c>
      <c r="C1129" t="s">
        <v>59</v>
      </c>
      <c r="D1129" t="s">
        <v>15</v>
      </c>
      <c r="E1129" t="s">
        <v>53</v>
      </c>
      <c r="F1129" t="s">
        <v>38</v>
      </c>
      <c r="G1129" s="4">
        <v>65.069999999999993</v>
      </c>
      <c r="H1129">
        <v>5.0999999999999996</v>
      </c>
      <c r="I1129" s="3">
        <v>61.75</v>
      </c>
      <c r="J1129" s="1">
        <v>45674</v>
      </c>
      <c r="K1129">
        <v>16</v>
      </c>
      <c r="L1129">
        <v>4.3</v>
      </c>
      <c r="M1129">
        <f t="shared" si="170"/>
        <v>4.3</v>
      </c>
      <c r="N1129" t="b">
        <v>0</v>
      </c>
      <c r="O1129" t="s">
        <v>2229</v>
      </c>
      <c r="P1129" t="str">
        <f t="shared" si="171"/>
        <v>No Return</v>
      </c>
      <c r="Q1129" s="4">
        <f t="shared" si="172"/>
        <v>988.02287999999987</v>
      </c>
      <c r="R1129">
        <f t="shared" si="173"/>
        <v>2025</v>
      </c>
      <c r="S1129" s="4" t="str">
        <f t="shared" si="174"/>
        <v>January</v>
      </c>
      <c r="T1129" s="17">
        <f t="shared" si="175"/>
        <v>3.3185699999999994</v>
      </c>
      <c r="U1129" s="17">
        <f t="shared" si="176"/>
        <v>61.751429999999992</v>
      </c>
      <c r="V1129" s="16">
        <f t="shared" si="177"/>
        <v>0</v>
      </c>
      <c r="W1129" s="16" t="str">
        <f t="shared" si="178"/>
        <v>XS</v>
      </c>
      <c r="X1129" s="16" t="str" cm="1">
        <f t="array" ref="X1129">_xlfn.IFS(K1129 &lt; 10, "Need to Restock", K1129 &lt; 20, "Low Stock", K1129 &lt; 30, "Stock OK", K1129 &gt;= 30, "High Stock")</f>
        <v>Low Stock</v>
      </c>
      <c r="Y1129" s="16" t="str" cm="1">
        <f t="array" ref="Y1129">_xlfn.IFS(K1129 &lt;= 15, "Fast Moving", K1129 &lt;= 35, "Moderate Moving", K1129 &gt; 35, "Slow Moving")</f>
        <v>Moderate Moving</v>
      </c>
      <c r="Z1129" s="16" t="str" cm="1">
        <f t="array" ref="Z1129">_xlfn.IFS(M1129=5, "Highly Satisfied", M1129&gt;=4, "Very Satisfied", M1129&gt;=3, "Satisfied", M1129&gt;=2, "Neutral", M1129&lt;2, "Dissatisfied")</f>
        <v>Very Satisfied</v>
      </c>
      <c r="AA1129" s="16" t="str">
        <f t="shared" si="179"/>
        <v>Cheap Value</v>
      </c>
      <c r="AB1129" s="16" t="str" cm="1">
        <f t="array" ref="AB1129">_xlfn.IFS(OR(C1129="Zara", C1129="Mango"), "Luxury Brand", OR(C1129="Gap", C1129="Forever21"), "Budget Brand", TRUE, "Mid-Market")</f>
        <v>Budget Brand</v>
      </c>
    </row>
    <row r="1130" spans="1:28" x14ac:dyDescent="0.35">
      <c r="A1130" t="s">
        <v>1181</v>
      </c>
      <c r="B1130" t="s">
        <v>36</v>
      </c>
      <c r="C1130" t="s">
        <v>73</v>
      </c>
      <c r="D1130" t="s">
        <v>15</v>
      </c>
      <c r="E1130" t="s">
        <v>47</v>
      </c>
      <c r="F1130" t="s">
        <v>17</v>
      </c>
      <c r="G1130" s="4">
        <v>78.099999999999994</v>
      </c>
      <c r="H1130">
        <v>48.7</v>
      </c>
      <c r="I1130" s="3">
        <v>40.07</v>
      </c>
      <c r="J1130" s="1">
        <v>45783</v>
      </c>
      <c r="K1130">
        <v>0</v>
      </c>
      <c r="L1130" t="s">
        <v>2229</v>
      </c>
      <c r="M1130">
        <f t="shared" si="170"/>
        <v>3</v>
      </c>
      <c r="N1130" t="b">
        <v>0</v>
      </c>
      <c r="O1130" t="s">
        <v>2229</v>
      </c>
      <c r="P1130" t="str">
        <f t="shared" si="171"/>
        <v>No Return</v>
      </c>
      <c r="Q1130" s="4">
        <f t="shared" si="172"/>
        <v>0</v>
      </c>
      <c r="R1130">
        <f t="shared" si="173"/>
        <v>2025</v>
      </c>
      <c r="S1130" s="4" t="str">
        <f t="shared" si="174"/>
        <v>May</v>
      </c>
      <c r="T1130" s="17">
        <f t="shared" si="175"/>
        <v>38.034700000000001</v>
      </c>
      <c r="U1130" s="17">
        <f t="shared" si="176"/>
        <v>40.065299999999986</v>
      </c>
      <c r="V1130" s="16">
        <f t="shared" si="177"/>
        <v>0</v>
      </c>
      <c r="W1130" s="16" t="str">
        <f t="shared" si="178"/>
        <v>XXL</v>
      </c>
      <c r="X1130" s="16" t="str" cm="1">
        <f t="array" ref="X1130">_xlfn.IFS(K1130 &lt; 10, "Need to Restock", K1130 &lt; 20, "Low Stock", K1130 &lt; 30, "Stock OK", K1130 &gt;= 30, "High Stock")</f>
        <v>Need to Restock</v>
      </c>
      <c r="Y1130" s="16" t="str" cm="1">
        <f t="array" ref="Y1130">_xlfn.IFS(K1130 &lt;= 15, "Fast Moving", K1130 &lt;= 35, "Moderate Moving", K1130 &gt; 35, "Slow Moving")</f>
        <v>Fast Moving</v>
      </c>
      <c r="Z1130" s="16" t="str" cm="1">
        <f t="array" ref="Z1130">_xlfn.IFS(M1130=5, "Highly Satisfied", M1130&gt;=4, "Very Satisfied", M1130&gt;=3, "Satisfied", M1130&gt;=2, "Neutral", M1130&lt;2, "Dissatisfied")</f>
        <v>Satisfied</v>
      </c>
      <c r="AA1130" s="16" t="str">
        <f t="shared" si="179"/>
        <v>Cheap Value</v>
      </c>
      <c r="AB1130" s="16" t="str" cm="1">
        <f t="array" ref="AB1130">_xlfn.IFS(OR(C1130="Zara", C1130="Mango"), "Luxury Brand", OR(C1130="Gap", C1130="Forever21"), "Budget Brand", TRUE, "Mid-Market")</f>
        <v>Budget Brand</v>
      </c>
    </row>
    <row r="1131" spans="1:28" x14ac:dyDescent="0.35">
      <c r="A1131" t="s">
        <v>1182</v>
      </c>
      <c r="B1131" t="s">
        <v>13</v>
      </c>
      <c r="C1131" t="s">
        <v>14</v>
      </c>
      <c r="D1131" t="s">
        <v>15</v>
      </c>
      <c r="E1131" t="s">
        <v>56</v>
      </c>
      <c r="F1131" t="s">
        <v>42</v>
      </c>
      <c r="G1131" s="4">
        <v>115.73</v>
      </c>
      <c r="H1131">
        <v>59.8</v>
      </c>
      <c r="I1131" s="3">
        <v>46.52</v>
      </c>
      <c r="J1131" s="1">
        <v>45563</v>
      </c>
      <c r="K1131">
        <v>10</v>
      </c>
      <c r="L1131">
        <v>4.2</v>
      </c>
      <c r="M1131">
        <f t="shared" si="170"/>
        <v>4.2</v>
      </c>
      <c r="N1131" t="b">
        <v>0</v>
      </c>
      <c r="O1131" t="s">
        <v>2229</v>
      </c>
      <c r="P1131" t="str">
        <f t="shared" si="171"/>
        <v>No Return</v>
      </c>
      <c r="Q1131" s="4">
        <f t="shared" si="172"/>
        <v>465.23460000000006</v>
      </c>
      <c r="R1131">
        <f t="shared" si="173"/>
        <v>2024</v>
      </c>
      <c r="S1131" s="4" t="str">
        <f t="shared" si="174"/>
        <v>September</v>
      </c>
      <c r="T1131" s="17">
        <f t="shared" si="175"/>
        <v>69.206540000000004</v>
      </c>
      <c r="U1131" s="17">
        <f t="shared" si="176"/>
        <v>46.523460000000007</v>
      </c>
      <c r="V1131" s="16">
        <f t="shared" si="177"/>
        <v>0</v>
      </c>
      <c r="W1131" s="16" t="str">
        <f t="shared" si="178"/>
        <v>M</v>
      </c>
      <c r="X1131" s="16" t="str" cm="1">
        <f t="array" ref="X1131">_xlfn.IFS(K1131 &lt; 10, "Need to Restock", K1131 &lt; 20, "Low Stock", K1131 &lt; 30, "Stock OK", K1131 &gt;= 30, "High Stock")</f>
        <v>Low Stock</v>
      </c>
      <c r="Y1131" s="16" t="str" cm="1">
        <f t="array" ref="Y1131">_xlfn.IFS(K1131 &lt;= 15, "Fast Moving", K1131 &lt;= 35, "Moderate Moving", K1131 &gt; 35, "Slow Moving")</f>
        <v>Fast Moving</v>
      </c>
      <c r="Z1131" s="16" t="str" cm="1">
        <f t="array" ref="Z1131">_xlfn.IFS(M1131=5, "Highly Satisfied", M1131&gt;=4, "Very Satisfied", M1131&gt;=3, "Satisfied", M1131&gt;=2, "Neutral", M1131&lt;2, "Dissatisfied")</f>
        <v>Very Satisfied</v>
      </c>
      <c r="AA1131" s="16" t="str">
        <f t="shared" si="179"/>
        <v>Cheap Value</v>
      </c>
      <c r="AB1131" s="16" t="str" cm="1">
        <f t="array" ref="AB1131">_xlfn.IFS(OR(C1131="Zara", C1131="Mango"), "Luxury Brand", OR(C1131="Gap", C1131="Forever21"), "Budget Brand", TRUE, "Mid-Market")</f>
        <v>Luxury Brand</v>
      </c>
    </row>
    <row r="1132" spans="1:28" x14ac:dyDescent="0.35">
      <c r="A1132" t="s">
        <v>1183</v>
      </c>
      <c r="B1132" t="s">
        <v>25</v>
      </c>
      <c r="C1132" t="s">
        <v>51</v>
      </c>
      <c r="D1132" t="s">
        <v>32</v>
      </c>
      <c r="E1132" t="s">
        <v>2229</v>
      </c>
      <c r="F1132" t="s">
        <v>62</v>
      </c>
      <c r="G1132" s="4">
        <v>21.57</v>
      </c>
      <c r="H1132">
        <v>11.9</v>
      </c>
      <c r="I1132" s="3">
        <v>19</v>
      </c>
      <c r="J1132" s="1">
        <v>45875</v>
      </c>
      <c r="K1132">
        <v>37</v>
      </c>
      <c r="L1132">
        <v>3</v>
      </c>
      <c r="M1132">
        <f t="shared" si="170"/>
        <v>3</v>
      </c>
      <c r="N1132" t="b">
        <v>1</v>
      </c>
      <c r="O1132" t="s">
        <v>113</v>
      </c>
      <c r="P1132" t="str">
        <f t="shared" si="171"/>
        <v>Changed Mind</v>
      </c>
      <c r="Q1132" s="4">
        <f t="shared" si="172"/>
        <v>703.11729000000003</v>
      </c>
      <c r="R1132">
        <f t="shared" si="173"/>
        <v>2025</v>
      </c>
      <c r="S1132" s="4" t="str">
        <f t="shared" si="174"/>
        <v>August</v>
      </c>
      <c r="T1132" s="17">
        <f t="shared" si="175"/>
        <v>2.5668300000000004</v>
      </c>
      <c r="U1132" s="17">
        <f t="shared" si="176"/>
        <v>19.003170000000001</v>
      </c>
      <c r="V1132" s="16">
        <f t="shared" si="177"/>
        <v>1</v>
      </c>
      <c r="W1132" s="16" t="str">
        <f t="shared" si="178"/>
        <v>No Size</v>
      </c>
      <c r="X1132" s="16" t="str" cm="1">
        <f t="array" ref="X1132">_xlfn.IFS(K1132 &lt; 10, "Need to Restock", K1132 &lt; 20, "Low Stock", K1132 &lt; 30, "Stock OK", K1132 &gt;= 30, "High Stock")</f>
        <v>High Stock</v>
      </c>
      <c r="Y1132" s="16" t="str" cm="1">
        <f t="array" ref="Y1132">_xlfn.IFS(K1132 &lt;= 15, "Fast Moving", K1132 &lt;= 35, "Moderate Moving", K1132 &gt; 35, "Slow Moving")</f>
        <v>Slow Moving</v>
      </c>
      <c r="Z1132" s="16" t="str" cm="1">
        <f t="array" ref="Z1132">_xlfn.IFS(M1132=5, "Highly Satisfied", M1132&gt;=4, "Very Satisfied", M1132&gt;=3, "Satisfied", M1132&gt;=2, "Neutral", M1132&lt;2, "Dissatisfied")</f>
        <v>Satisfied</v>
      </c>
      <c r="AA1132" s="16" t="str">
        <f t="shared" si="179"/>
        <v>Cheap Value</v>
      </c>
      <c r="AB1132" s="16" t="str" cm="1">
        <f t="array" ref="AB1132">_xlfn.IFS(OR(C1132="Zara", C1132="Mango"), "Luxury Brand", OR(C1132="Gap", C1132="Forever21"), "Budget Brand", TRUE, "Mid-Market")</f>
        <v>Mid-Market</v>
      </c>
    </row>
    <row r="1133" spans="1:28" x14ac:dyDescent="0.35">
      <c r="A1133" t="s">
        <v>1184</v>
      </c>
      <c r="B1133" t="s">
        <v>40</v>
      </c>
      <c r="C1133" t="s">
        <v>30</v>
      </c>
      <c r="D1133" t="s">
        <v>32</v>
      </c>
      <c r="E1133" t="s">
        <v>37</v>
      </c>
      <c r="F1133" t="s">
        <v>68</v>
      </c>
      <c r="G1133" s="4">
        <v>75.849999999999994</v>
      </c>
      <c r="H1133">
        <v>50.3</v>
      </c>
      <c r="I1133" s="3">
        <v>37.700000000000003</v>
      </c>
      <c r="J1133" s="1">
        <v>45875</v>
      </c>
      <c r="K1133">
        <v>50</v>
      </c>
      <c r="L1133">
        <v>4.7</v>
      </c>
      <c r="M1133">
        <f t="shared" si="170"/>
        <v>4.7</v>
      </c>
      <c r="N1133" t="b">
        <v>1</v>
      </c>
      <c r="O1133" t="s">
        <v>81</v>
      </c>
      <c r="P1133" t="str">
        <f t="shared" si="171"/>
        <v>Quality Issue</v>
      </c>
      <c r="Q1133" s="4">
        <f t="shared" si="172"/>
        <v>1884.8724999999997</v>
      </c>
      <c r="R1133">
        <f t="shared" si="173"/>
        <v>2025</v>
      </c>
      <c r="S1133" s="4" t="str">
        <f t="shared" si="174"/>
        <v>August</v>
      </c>
      <c r="T1133" s="17">
        <f t="shared" si="175"/>
        <v>38.152549999999998</v>
      </c>
      <c r="U1133" s="17">
        <f t="shared" si="176"/>
        <v>37.697449999999996</v>
      </c>
      <c r="V1133" s="16">
        <f t="shared" si="177"/>
        <v>1</v>
      </c>
      <c r="W1133" s="16" t="str">
        <f t="shared" si="178"/>
        <v>S</v>
      </c>
      <c r="X1133" s="16" t="str" cm="1">
        <f t="array" ref="X1133">_xlfn.IFS(K1133 &lt; 10, "Need to Restock", K1133 &lt; 20, "Low Stock", K1133 &lt; 30, "Stock OK", K1133 &gt;= 30, "High Stock")</f>
        <v>High Stock</v>
      </c>
      <c r="Y1133" s="16" t="str" cm="1">
        <f t="array" ref="Y1133">_xlfn.IFS(K1133 &lt;= 15, "Fast Moving", K1133 &lt;= 35, "Moderate Moving", K1133 &gt; 35, "Slow Moving")</f>
        <v>Slow Moving</v>
      </c>
      <c r="Z1133" s="16" t="str" cm="1">
        <f t="array" ref="Z1133">_xlfn.IFS(M1133=5, "Highly Satisfied", M1133&gt;=4, "Very Satisfied", M1133&gt;=3, "Satisfied", M1133&gt;=2, "Neutral", M1133&lt;2, "Dissatisfied")</f>
        <v>Very Satisfied</v>
      </c>
      <c r="AA1133" s="16" t="str">
        <f t="shared" si="179"/>
        <v>Cheap Value</v>
      </c>
      <c r="AB1133" s="16" t="str" cm="1">
        <f t="array" ref="AB1133">_xlfn.IFS(OR(C1133="Zara", C1133="Mango"), "Luxury Brand", OR(C1133="Gap", C1133="Forever21"), "Budget Brand", TRUE, "Mid-Market")</f>
        <v>Mid-Market</v>
      </c>
    </row>
    <row r="1134" spans="1:28" x14ac:dyDescent="0.35">
      <c r="A1134" t="s">
        <v>1185</v>
      </c>
      <c r="B1134" t="s">
        <v>13</v>
      </c>
      <c r="C1134" t="s">
        <v>20</v>
      </c>
      <c r="D1134" t="s">
        <v>60</v>
      </c>
      <c r="E1134" t="s">
        <v>22</v>
      </c>
      <c r="F1134" t="s">
        <v>44</v>
      </c>
      <c r="G1134" s="4">
        <v>170.91</v>
      </c>
      <c r="H1134">
        <v>0</v>
      </c>
      <c r="I1134" s="3">
        <v>170.91</v>
      </c>
      <c r="J1134" s="1">
        <v>45875</v>
      </c>
      <c r="K1134">
        <v>36</v>
      </c>
      <c r="L1134">
        <v>1.6</v>
      </c>
      <c r="M1134">
        <f t="shared" si="170"/>
        <v>1.6</v>
      </c>
      <c r="N1134" t="b">
        <v>1</v>
      </c>
      <c r="O1134" t="s">
        <v>81</v>
      </c>
      <c r="P1134" t="str">
        <f t="shared" si="171"/>
        <v>Quality Issue</v>
      </c>
      <c r="Q1134" s="4">
        <f t="shared" si="172"/>
        <v>6152.76</v>
      </c>
      <c r="R1134">
        <f t="shared" si="173"/>
        <v>2025</v>
      </c>
      <c r="S1134" s="4" t="str">
        <f t="shared" si="174"/>
        <v>August</v>
      </c>
      <c r="T1134" s="17">
        <f t="shared" si="175"/>
        <v>0</v>
      </c>
      <c r="U1134" s="17">
        <f t="shared" si="176"/>
        <v>170.91</v>
      </c>
      <c r="V1134" s="16">
        <f t="shared" si="177"/>
        <v>1</v>
      </c>
      <c r="W1134" s="16" t="str">
        <f t="shared" si="178"/>
        <v>L</v>
      </c>
      <c r="X1134" s="16" t="str" cm="1">
        <f t="array" ref="X1134">_xlfn.IFS(K1134 &lt; 10, "Need to Restock", K1134 &lt; 20, "Low Stock", K1134 &lt; 30, "Stock OK", K1134 &gt;= 30, "High Stock")</f>
        <v>High Stock</v>
      </c>
      <c r="Y1134" s="16" t="str" cm="1">
        <f t="array" ref="Y1134">_xlfn.IFS(K1134 &lt;= 15, "Fast Moving", K1134 &lt;= 35, "Moderate Moving", K1134 &gt; 35, "Slow Moving")</f>
        <v>Slow Moving</v>
      </c>
      <c r="Z1134" s="16" t="str" cm="1">
        <f t="array" ref="Z1134">_xlfn.IFS(M1134=5, "Highly Satisfied", M1134&gt;=4, "Very Satisfied", M1134&gt;=3, "Satisfied", M1134&gt;=2, "Neutral", M1134&lt;2, "Dissatisfied")</f>
        <v>Dissatisfied</v>
      </c>
      <c r="AA1134" s="16" t="str">
        <f t="shared" si="179"/>
        <v>High Value</v>
      </c>
      <c r="AB1134" s="16" t="str" cm="1">
        <f t="array" ref="AB1134">_xlfn.IFS(OR(C1134="Zara", C1134="Mango"), "Luxury Brand", OR(C1134="Gap", C1134="Forever21"), "Budget Brand", TRUE, "Mid-Market")</f>
        <v>Mid-Market</v>
      </c>
    </row>
    <row r="1135" spans="1:28" x14ac:dyDescent="0.35">
      <c r="A1135" t="s">
        <v>1186</v>
      </c>
      <c r="B1135" t="s">
        <v>28</v>
      </c>
      <c r="C1135" t="s">
        <v>46</v>
      </c>
      <c r="D1135" t="s">
        <v>32</v>
      </c>
      <c r="E1135" t="s">
        <v>16</v>
      </c>
      <c r="F1135" t="s">
        <v>33</v>
      </c>
      <c r="G1135" s="4">
        <v>94.06</v>
      </c>
      <c r="H1135">
        <v>22.4</v>
      </c>
      <c r="I1135" s="3">
        <v>72.989999999999995</v>
      </c>
      <c r="J1135" s="1">
        <v>45875</v>
      </c>
      <c r="K1135">
        <v>0</v>
      </c>
      <c r="L1135" t="s">
        <v>2229</v>
      </c>
      <c r="M1135">
        <f t="shared" si="170"/>
        <v>3</v>
      </c>
      <c r="N1135" t="b">
        <v>0</v>
      </c>
      <c r="O1135" t="s">
        <v>2229</v>
      </c>
      <c r="P1135" t="str">
        <f t="shared" si="171"/>
        <v>No Return</v>
      </c>
      <c r="Q1135" s="4">
        <f t="shared" si="172"/>
        <v>0</v>
      </c>
      <c r="R1135">
        <f t="shared" si="173"/>
        <v>2025</v>
      </c>
      <c r="S1135" s="4" t="str">
        <f t="shared" si="174"/>
        <v>August</v>
      </c>
      <c r="T1135" s="17">
        <f t="shared" si="175"/>
        <v>21.069439999999997</v>
      </c>
      <c r="U1135" s="17">
        <f t="shared" si="176"/>
        <v>72.990560000000002</v>
      </c>
      <c r="V1135" s="16">
        <f t="shared" si="177"/>
        <v>0</v>
      </c>
      <c r="W1135" s="16" t="str">
        <f t="shared" si="178"/>
        <v>XL</v>
      </c>
      <c r="X1135" s="16" t="str" cm="1">
        <f t="array" ref="X1135">_xlfn.IFS(K1135 &lt; 10, "Need to Restock", K1135 &lt; 20, "Low Stock", K1135 &lt; 30, "Stock OK", K1135 &gt;= 30, "High Stock")</f>
        <v>Need to Restock</v>
      </c>
      <c r="Y1135" s="16" t="str" cm="1">
        <f t="array" ref="Y1135">_xlfn.IFS(K1135 &lt;= 15, "Fast Moving", K1135 &lt;= 35, "Moderate Moving", K1135 &gt; 35, "Slow Moving")</f>
        <v>Fast Moving</v>
      </c>
      <c r="Z1135" s="16" t="str" cm="1">
        <f t="array" ref="Z1135">_xlfn.IFS(M1135=5, "Highly Satisfied", M1135&gt;=4, "Very Satisfied", M1135&gt;=3, "Satisfied", M1135&gt;=2, "Neutral", M1135&lt;2, "Dissatisfied")</f>
        <v>Satisfied</v>
      </c>
      <c r="AA1135" s="16" t="str">
        <f t="shared" si="179"/>
        <v>Cheap Value</v>
      </c>
      <c r="AB1135" s="16" t="str" cm="1">
        <f t="array" ref="AB1135">_xlfn.IFS(OR(C1135="Zara", C1135="Mango"), "Luxury Brand", OR(C1135="Gap", C1135="Forever21"), "Budget Brand", TRUE, "Mid-Market")</f>
        <v>Mid-Market</v>
      </c>
    </row>
    <row r="1136" spans="1:28" x14ac:dyDescent="0.35">
      <c r="A1136" t="s">
        <v>1187</v>
      </c>
      <c r="B1136" t="s">
        <v>36</v>
      </c>
      <c r="C1136" t="s">
        <v>46</v>
      </c>
      <c r="D1136" t="s">
        <v>60</v>
      </c>
      <c r="E1136" t="s">
        <v>37</v>
      </c>
      <c r="F1136" t="s">
        <v>42</v>
      </c>
      <c r="G1136" s="4">
        <v>84.44</v>
      </c>
      <c r="H1136">
        <v>0</v>
      </c>
      <c r="I1136" s="3">
        <v>84.44</v>
      </c>
      <c r="J1136" s="1">
        <v>45875</v>
      </c>
      <c r="K1136">
        <v>2</v>
      </c>
      <c r="L1136">
        <v>1.1000000000000001</v>
      </c>
      <c r="M1136">
        <f t="shared" si="170"/>
        <v>1.1000000000000001</v>
      </c>
      <c r="N1136" t="b">
        <v>0</v>
      </c>
      <c r="O1136" t="s">
        <v>2229</v>
      </c>
      <c r="P1136" t="str">
        <f t="shared" si="171"/>
        <v>No Return</v>
      </c>
      <c r="Q1136" s="4">
        <f t="shared" si="172"/>
        <v>168.88</v>
      </c>
      <c r="R1136">
        <f t="shared" si="173"/>
        <v>2025</v>
      </c>
      <c r="S1136" s="4" t="str">
        <f t="shared" si="174"/>
        <v>August</v>
      </c>
      <c r="T1136" s="17">
        <f t="shared" si="175"/>
        <v>0</v>
      </c>
      <c r="U1136" s="17">
        <f t="shared" si="176"/>
        <v>84.44</v>
      </c>
      <c r="V1136" s="16">
        <f t="shared" si="177"/>
        <v>0</v>
      </c>
      <c r="W1136" s="16" t="str">
        <f t="shared" si="178"/>
        <v>S</v>
      </c>
      <c r="X1136" s="16" t="str" cm="1">
        <f t="array" ref="X1136">_xlfn.IFS(K1136 &lt; 10, "Need to Restock", K1136 &lt; 20, "Low Stock", K1136 &lt; 30, "Stock OK", K1136 &gt;= 30, "High Stock")</f>
        <v>Need to Restock</v>
      </c>
      <c r="Y1136" s="16" t="str" cm="1">
        <f t="array" ref="Y1136">_xlfn.IFS(K1136 &lt;= 15, "Fast Moving", K1136 &lt;= 35, "Moderate Moving", K1136 &gt; 35, "Slow Moving")</f>
        <v>Fast Moving</v>
      </c>
      <c r="Z1136" s="16" t="str" cm="1">
        <f t="array" ref="Z1136">_xlfn.IFS(M1136=5, "Highly Satisfied", M1136&gt;=4, "Very Satisfied", M1136&gt;=3, "Satisfied", M1136&gt;=2, "Neutral", M1136&lt;2, "Dissatisfied")</f>
        <v>Dissatisfied</v>
      </c>
      <c r="AA1136" s="16" t="str">
        <f t="shared" si="179"/>
        <v>High Value</v>
      </c>
      <c r="AB1136" s="16" t="str" cm="1">
        <f t="array" ref="AB1136">_xlfn.IFS(OR(C1136="Zara", C1136="Mango"), "Luxury Brand", OR(C1136="Gap", C1136="Forever21"), "Budget Brand", TRUE, "Mid-Market")</f>
        <v>Mid-Market</v>
      </c>
    </row>
    <row r="1137" spans="1:28" x14ac:dyDescent="0.35">
      <c r="A1137" t="s">
        <v>1188</v>
      </c>
      <c r="B1137" t="s">
        <v>13</v>
      </c>
      <c r="C1137" t="s">
        <v>14</v>
      </c>
      <c r="D1137" t="s">
        <v>60</v>
      </c>
      <c r="E1137" t="s">
        <v>53</v>
      </c>
      <c r="F1137" t="s">
        <v>23</v>
      </c>
      <c r="G1137" s="4">
        <v>93.11</v>
      </c>
      <c r="H1137">
        <v>0</v>
      </c>
      <c r="I1137" s="3">
        <v>93.11</v>
      </c>
      <c r="J1137" s="1">
        <v>45875</v>
      </c>
      <c r="K1137">
        <v>43</v>
      </c>
      <c r="L1137">
        <v>2.8</v>
      </c>
      <c r="M1137">
        <f t="shared" si="170"/>
        <v>2.8</v>
      </c>
      <c r="N1137" t="b">
        <v>0</v>
      </c>
      <c r="O1137" t="s">
        <v>2229</v>
      </c>
      <c r="P1137" t="str">
        <f t="shared" si="171"/>
        <v>No Return</v>
      </c>
      <c r="Q1137" s="4">
        <f t="shared" si="172"/>
        <v>4003.73</v>
      </c>
      <c r="R1137">
        <f t="shared" si="173"/>
        <v>2025</v>
      </c>
      <c r="S1137" s="4" t="str">
        <f t="shared" si="174"/>
        <v>August</v>
      </c>
      <c r="T1137" s="17">
        <f t="shared" si="175"/>
        <v>0</v>
      </c>
      <c r="U1137" s="17">
        <f t="shared" si="176"/>
        <v>93.11</v>
      </c>
      <c r="V1137" s="16">
        <f t="shared" si="177"/>
        <v>0</v>
      </c>
      <c r="W1137" s="16" t="str">
        <f t="shared" si="178"/>
        <v>XS</v>
      </c>
      <c r="X1137" s="16" t="str" cm="1">
        <f t="array" ref="X1137">_xlfn.IFS(K1137 &lt; 10, "Need to Restock", K1137 &lt; 20, "Low Stock", K1137 &lt; 30, "Stock OK", K1137 &gt;= 30, "High Stock")</f>
        <v>High Stock</v>
      </c>
      <c r="Y1137" s="16" t="str" cm="1">
        <f t="array" ref="Y1137">_xlfn.IFS(K1137 &lt;= 15, "Fast Moving", K1137 &lt;= 35, "Moderate Moving", K1137 &gt; 35, "Slow Moving")</f>
        <v>Slow Moving</v>
      </c>
      <c r="Z1137" s="16" t="str" cm="1">
        <f t="array" ref="Z1137">_xlfn.IFS(M1137=5, "Highly Satisfied", M1137&gt;=4, "Very Satisfied", M1137&gt;=3, "Satisfied", M1137&gt;=2, "Neutral", M1137&lt;2, "Dissatisfied")</f>
        <v>Neutral</v>
      </c>
      <c r="AA1137" s="16" t="str">
        <f t="shared" si="179"/>
        <v>High Value</v>
      </c>
      <c r="AB1137" s="16" t="str" cm="1">
        <f t="array" ref="AB1137">_xlfn.IFS(OR(C1137="Zara", C1137="Mango"), "Luxury Brand", OR(C1137="Gap", C1137="Forever21"), "Budget Brand", TRUE, "Mid-Market")</f>
        <v>Luxury Brand</v>
      </c>
    </row>
    <row r="1138" spans="1:28" x14ac:dyDescent="0.35">
      <c r="A1138" t="s">
        <v>1189</v>
      </c>
      <c r="B1138" t="s">
        <v>19</v>
      </c>
      <c r="C1138" t="s">
        <v>14</v>
      </c>
      <c r="D1138" t="s">
        <v>21</v>
      </c>
      <c r="E1138" t="s">
        <v>37</v>
      </c>
      <c r="F1138" t="s">
        <v>42</v>
      </c>
      <c r="G1138" s="4">
        <v>84.85</v>
      </c>
      <c r="H1138">
        <v>8.8000000000000007</v>
      </c>
      <c r="I1138" s="3">
        <v>77.38</v>
      </c>
      <c r="J1138" s="1">
        <v>45875</v>
      </c>
      <c r="K1138">
        <v>19</v>
      </c>
      <c r="L1138">
        <v>4.0999999999999996</v>
      </c>
      <c r="M1138">
        <f t="shared" si="170"/>
        <v>4.0999999999999996</v>
      </c>
      <c r="N1138" t="b">
        <v>1</v>
      </c>
      <c r="O1138" t="s">
        <v>113</v>
      </c>
      <c r="P1138" t="str">
        <f t="shared" si="171"/>
        <v>Changed Mind</v>
      </c>
      <c r="Q1138" s="4">
        <f t="shared" si="172"/>
        <v>1470.2808</v>
      </c>
      <c r="R1138">
        <f t="shared" si="173"/>
        <v>2025</v>
      </c>
      <c r="S1138" s="4" t="str">
        <f t="shared" si="174"/>
        <v>August</v>
      </c>
      <c r="T1138" s="17">
        <f t="shared" si="175"/>
        <v>7.4668000000000001</v>
      </c>
      <c r="U1138" s="17">
        <f t="shared" si="176"/>
        <v>77.383200000000002</v>
      </c>
      <c r="V1138" s="16">
        <f t="shared" si="177"/>
        <v>1</v>
      </c>
      <c r="W1138" s="16" t="str">
        <f t="shared" si="178"/>
        <v>S</v>
      </c>
      <c r="X1138" s="16" t="str" cm="1">
        <f t="array" ref="X1138">_xlfn.IFS(K1138 &lt; 10, "Need to Restock", K1138 &lt; 20, "Low Stock", K1138 &lt; 30, "Stock OK", K1138 &gt;= 30, "High Stock")</f>
        <v>Low Stock</v>
      </c>
      <c r="Y1138" s="16" t="str" cm="1">
        <f t="array" ref="Y1138">_xlfn.IFS(K1138 &lt;= 15, "Fast Moving", K1138 &lt;= 35, "Moderate Moving", K1138 &gt; 35, "Slow Moving")</f>
        <v>Moderate Moving</v>
      </c>
      <c r="Z1138" s="16" t="str" cm="1">
        <f t="array" ref="Z1138">_xlfn.IFS(M1138=5, "Highly Satisfied", M1138&gt;=4, "Very Satisfied", M1138&gt;=3, "Satisfied", M1138&gt;=2, "Neutral", M1138&lt;2, "Dissatisfied")</f>
        <v>Very Satisfied</v>
      </c>
      <c r="AA1138" s="16" t="str">
        <f t="shared" si="179"/>
        <v>High Value</v>
      </c>
      <c r="AB1138" s="16" t="str" cm="1">
        <f t="array" ref="AB1138">_xlfn.IFS(OR(C1138="Zara", C1138="Mango"), "Luxury Brand", OR(C1138="Gap", C1138="Forever21"), "Budget Brand", TRUE, "Mid-Market")</f>
        <v>Luxury Brand</v>
      </c>
    </row>
    <row r="1139" spans="1:28" x14ac:dyDescent="0.35">
      <c r="A1139" t="s">
        <v>1190</v>
      </c>
      <c r="B1139" t="s">
        <v>28</v>
      </c>
      <c r="C1139" t="s">
        <v>20</v>
      </c>
      <c r="D1139" t="s">
        <v>15</v>
      </c>
      <c r="E1139" t="s">
        <v>56</v>
      </c>
      <c r="F1139" t="s">
        <v>44</v>
      </c>
      <c r="G1139" s="4">
        <v>138.41</v>
      </c>
      <c r="H1139">
        <v>0</v>
      </c>
      <c r="I1139" s="3">
        <v>138.41</v>
      </c>
      <c r="J1139" s="1">
        <v>45613</v>
      </c>
      <c r="K1139">
        <v>40</v>
      </c>
      <c r="L1139">
        <v>3.1</v>
      </c>
      <c r="M1139">
        <f t="shared" si="170"/>
        <v>3.1</v>
      </c>
      <c r="N1139" t="b">
        <v>0</v>
      </c>
      <c r="O1139" t="s">
        <v>2229</v>
      </c>
      <c r="P1139" t="str">
        <f t="shared" si="171"/>
        <v>No Return</v>
      </c>
      <c r="Q1139" s="4">
        <f t="shared" si="172"/>
        <v>5536.4</v>
      </c>
      <c r="R1139">
        <f t="shared" si="173"/>
        <v>2024</v>
      </c>
      <c r="S1139" s="4" t="str">
        <f t="shared" si="174"/>
        <v>November</v>
      </c>
      <c r="T1139" s="17">
        <f t="shared" si="175"/>
        <v>0</v>
      </c>
      <c r="U1139" s="17">
        <f t="shared" si="176"/>
        <v>138.41</v>
      </c>
      <c r="V1139" s="16">
        <f t="shared" si="177"/>
        <v>0</v>
      </c>
      <c r="W1139" s="16" t="str">
        <f t="shared" si="178"/>
        <v>M</v>
      </c>
      <c r="X1139" s="16" t="str" cm="1">
        <f t="array" ref="X1139">_xlfn.IFS(K1139 &lt; 10, "Need to Restock", K1139 &lt; 20, "Low Stock", K1139 &lt; 30, "Stock OK", K1139 &gt;= 30, "High Stock")</f>
        <v>High Stock</v>
      </c>
      <c r="Y1139" s="16" t="str" cm="1">
        <f t="array" ref="Y1139">_xlfn.IFS(K1139 &lt;= 15, "Fast Moving", K1139 &lt;= 35, "Moderate Moving", K1139 &gt; 35, "Slow Moving")</f>
        <v>Slow Moving</v>
      </c>
      <c r="Z1139" s="16" t="str" cm="1">
        <f t="array" ref="Z1139">_xlfn.IFS(M1139=5, "Highly Satisfied", M1139&gt;=4, "Very Satisfied", M1139&gt;=3, "Satisfied", M1139&gt;=2, "Neutral", M1139&lt;2, "Dissatisfied")</f>
        <v>Satisfied</v>
      </c>
      <c r="AA1139" s="16" t="str">
        <f t="shared" si="179"/>
        <v>High Value</v>
      </c>
      <c r="AB1139" s="16" t="str" cm="1">
        <f t="array" ref="AB1139">_xlfn.IFS(OR(C1139="Zara", C1139="Mango"), "Luxury Brand", OR(C1139="Gap", C1139="Forever21"), "Budget Brand", TRUE, "Mid-Market")</f>
        <v>Mid-Market</v>
      </c>
    </row>
    <row r="1140" spans="1:28" x14ac:dyDescent="0.35">
      <c r="A1140" t="s">
        <v>1191</v>
      </c>
      <c r="B1140" t="s">
        <v>25</v>
      </c>
      <c r="C1140" t="s">
        <v>14</v>
      </c>
      <c r="D1140" t="s">
        <v>32</v>
      </c>
      <c r="E1140" t="s">
        <v>2229</v>
      </c>
      <c r="F1140" t="s">
        <v>23</v>
      </c>
      <c r="G1140" s="4">
        <v>20.190000000000001</v>
      </c>
      <c r="H1140">
        <v>21.6</v>
      </c>
      <c r="I1140" s="3">
        <v>15.83</v>
      </c>
      <c r="J1140" s="1">
        <v>45875</v>
      </c>
      <c r="K1140">
        <v>45</v>
      </c>
      <c r="L1140">
        <v>4.4000000000000004</v>
      </c>
      <c r="M1140">
        <f t="shared" si="170"/>
        <v>4.4000000000000004</v>
      </c>
      <c r="N1140" t="b">
        <v>1</v>
      </c>
      <c r="O1140" t="s">
        <v>113</v>
      </c>
      <c r="P1140" t="str">
        <f t="shared" si="171"/>
        <v>Changed Mind</v>
      </c>
      <c r="Q1140" s="4">
        <f t="shared" si="172"/>
        <v>712.30320000000006</v>
      </c>
      <c r="R1140">
        <f t="shared" si="173"/>
        <v>2025</v>
      </c>
      <c r="S1140" s="4" t="str">
        <f t="shared" si="174"/>
        <v>August</v>
      </c>
      <c r="T1140" s="17">
        <f t="shared" si="175"/>
        <v>4.3610400000000009</v>
      </c>
      <c r="U1140" s="17">
        <f t="shared" si="176"/>
        <v>15.828960000000002</v>
      </c>
      <c r="V1140" s="16">
        <f t="shared" si="177"/>
        <v>1</v>
      </c>
      <c r="W1140" s="16" t="str">
        <f t="shared" si="178"/>
        <v>No Size</v>
      </c>
      <c r="X1140" s="16" t="str" cm="1">
        <f t="array" ref="X1140">_xlfn.IFS(K1140 &lt; 10, "Need to Restock", K1140 &lt; 20, "Low Stock", K1140 &lt; 30, "Stock OK", K1140 &gt;= 30, "High Stock")</f>
        <v>High Stock</v>
      </c>
      <c r="Y1140" s="16" t="str" cm="1">
        <f t="array" ref="Y1140">_xlfn.IFS(K1140 &lt;= 15, "Fast Moving", K1140 &lt;= 35, "Moderate Moving", K1140 &gt; 35, "Slow Moving")</f>
        <v>Slow Moving</v>
      </c>
      <c r="Z1140" s="16" t="str" cm="1">
        <f t="array" ref="Z1140">_xlfn.IFS(M1140=5, "Highly Satisfied", M1140&gt;=4, "Very Satisfied", M1140&gt;=3, "Satisfied", M1140&gt;=2, "Neutral", M1140&lt;2, "Dissatisfied")</f>
        <v>Very Satisfied</v>
      </c>
      <c r="AA1140" s="16" t="str">
        <f t="shared" si="179"/>
        <v>Cheap Value</v>
      </c>
      <c r="AB1140" s="16" t="str" cm="1">
        <f t="array" ref="AB1140">_xlfn.IFS(OR(C1140="Zara", C1140="Mango"), "Luxury Brand", OR(C1140="Gap", C1140="Forever21"), "Budget Brand", TRUE, "Mid-Market")</f>
        <v>Luxury Brand</v>
      </c>
    </row>
    <row r="1141" spans="1:28" x14ac:dyDescent="0.35">
      <c r="A1141" t="s">
        <v>1192</v>
      </c>
      <c r="B1141" t="s">
        <v>40</v>
      </c>
      <c r="C1141" t="s">
        <v>30</v>
      </c>
      <c r="D1141" t="s">
        <v>32</v>
      </c>
      <c r="E1141" t="s">
        <v>56</v>
      </c>
      <c r="F1141" t="s">
        <v>38</v>
      </c>
      <c r="G1141" s="4">
        <v>124.17</v>
      </c>
      <c r="H1141">
        <v>37.6</v>
      </c>
      <c r="I1141" s="3">
        <v>77.48</v>
      </c>
      <c r="J1141" s="1">
        <v>45875</v>
      </c>
      <c r="K1141">
        <v>24</v>
      </c>
      <c r="L1141">
        <v>2.2999999999999998</v>
      </c>
      <c r="M1141">
        <f t="shared" si="170"/>
        <v>2.2999999999999998</v>
      </c>
      <c r="N1141" t="b">
        <v>0</v>
      </c>
      <c r="O1141" t="s">
        <v>2229</v>
      </c>
      <c r="P1141" t="str">
        <f t="shared" si="171"/>
        <v>No Return</v>
      </c>
      <c r="Q1141" s="4">
        <f t="shared" si="172"/>
        <v>1859.5699199999999</v>
      </c>
      <c r="R1141">
        <f t="shared" si="173"/>
        <v>2025</v>
      </c>
      <c r="S1141" s="4" t="str">
        <f t="shared" si="174"/>
        <v>August</v>
      </c>
      <c r="T1141" s="17">
        <f t="shared" si="175"/>
        <v>46.687919999999998</v>
      </c>
      <c r="U1141" s="17">
        <f t="shared" si="176"/>
        <v>77.482079999999996</v>
      </c>
      <c r="V1141" s="16">
        <f t="shared" si="177"/>
        <v>0</v>
      </c>
      <c r="W1141" s="16" t="str">
        <f t="shared" si="178"/>
        <v>M</v>
      </c>
      <c r="X1141" s="16" t="str" cm="1">
        <f t="array" ref="X1141">_xlfn.IFS(K1141 &lt; 10, "Need to Restock", K1141 &lt; 20, "Low Stock", K1141 &lt; 30, "Stock OK", K1141 &gt;= 30, "High Stock")</f>
        <v>Stock OK</v>
      </c>
      <c r="Y1141" s="16" t="str" cm="1">
        <f t="array" ref="Y1141">_xlfn.IFS(K1141 &lt;= 15, "Fast Moving", K1141 &lt;= 35, "Moderate Moving", K1141 &gt; 35, "Slow Moving")</f>
        <v>Moderate Moving</v>
      </c>
      <c r="Z1141" s="16" t="str" cm="1">
        <f t="array" ref="Z1141">_xlfn.IFS(M1141=5, "Highly Satisfied", M1141&gt;=4, "Very Satisfied", M1141&gt;=3, "Satisfied", M1141&gt;=2, "Neutral", M1141&lt;2, "Dissatisfied")</f>
        <v>Neutral</v>
      </c>
      <c r="AA1141" s="16" t="str">
        <f t="shared" si="179"/>
        <v>High Value</v>
      </c>
      <c r="AB1141" s="16" t="str" cm="1">
        <f t="array" ref="AB1141">_xlfn.IFS(OR(C1141="Zara", C1141="Mango"), "Luxury Brand", OR(C1141="Gap", C1141="Forever21"), "Budget Brand", TRUE, "Mid-Market")</f>
        <v>Mid-Market</v>
      </c>
    </row>
    <row r="1142" spans="1:28" x14ac:dyDescent="0.35">
      <c r="A1142" t="s">
        <v>1193</v>
      </c>
      <c r="B1142" t="s">
        <v>13</v>
      </c>
      <c r="C1142" t="s">
        <v>30</v>
      </c>
      <c r="D1142" t="s">
        <v>15</v>
      </c>
      <c r="E1142" t="s">
        <v>22</v>
      </c>
      <c r="F1142" t="s">
        <v>17</v>
      </c>
      <c r="G1142" s="4">
        <v>133.91999999999999</v>
      </c>
      <c r="H1142">
        <v>0</v>
      </c>
      <c r="I1142" s="3">
        <v>133.91999999999999</v>
      </c>
      <c r="J1142" s="1">
        <v>45760</v>
      </c>
      <c r="K1142">
        <v>41</v>
      </c>
      <c r="L1142">
        <v>2.8</v>
      </c>
      <c r="M1142">
        <f t="shared" si="170"/>
        <v>2.8</v>
      </c>
      <c r="N1142" t="b">
        <v>0</v>
      </c>
      <c r="O1142" t="s">
        <v>2229</v>
      </c>
      <c r="P1142" t="str">
        <f t="shared" si="171"/>
        <v>No Return</v>
      </c>
      <c r="Q1142" s="4">
        <f t="shared" si="172"/>
        <v>5490.7199999999993</v>
      </c>
      <c r="R1142">
        <f t="shared" si="173"/>
        <v>2025</v>
      </c>
      <c r="S1142" s="4" t="str">
        <f t="shared" si="174"/>
        <v>April</v>
      </c>
      <c r="T1142" s="17">
        <f t="shared" si="175"/>
        <v>0</v>
      </c>
      <c r="U1142" s="17">
        <f t="shared" si="176"/>
        <v>133.91999999999999</v>
      </c>
      <c r="V1142" s="16">
        <f t="shared" si="177"/>
        <v>0</v>
      </c>
      <c r="W1142" s="16" t="str">
        <f t="shared" si="178"/>
        <v>L</v>
      </c>
      <c r="X1142" s="16" t="str" cm="1">
        <f t="array" ref="X1142">_xlfn.IFS(K1142 &lt; 10, "Need to Restock", K1142 &lt; 20, "Low Stock", K1142 &lt; 30, "Stock OK", K1142 &gt;= 30, "High Stock")</f>
        <v>High Stock</v>
      </c>
      <c r="Y1142" s="16" t="str" cm="1">
        <f t="array" ref="Y1142">_xlfn.IFS(K1142 &lt;= 15, "Fast Moving", K1142 &lt;= 35, "Moderate Moving", K1142 &gt; 35, "Slow Moving")</f>
        <v>Slow Moving</v>
      </c>
      <c r="Z1142" s="16" t="str" cm="1">
        <f t="array" ref="Z1142">_xlfn.IFS(M1142=5, "Highly Satisfied", M1142&gt;=4, "Very Satisfied", M1142&gt;=3, "Satisfied", M1142&gt;=2, "Neutral", M1142&lt;2, "Dissatisfied")</f>
        <v>Neutral</v>
      </c>
      <c r="AA1142" s="16" t="str">
        <f t="shared" si="179"/>
        <v>High Value</v>
      </c>
      <c r="AB1142" s="16" t="str" cm="1">
        <f t="array" ref="AB1142">_xlfn.IFS(OR(C1142="Zara", C1142="Mango"), "Luxury Brand", OR(C1142="Gap", C1142="Forever21"), "Budget Brand", TRUE, "Mid-Market")</f>
        <v>Mid-Market</v>
      </c>
    </row>
    <row r="1143" spans="1:28" x14ac:dyDescent="0.35">
      <c r="A1143" t="s">
        <v>1194</v>
      </c>
      <c r="B1143" t="s">
        <v>25</v>
      </c>
      <c r="C1143" t="s">
        <v>30</v>
      </c>
      <c r="D1143" t="s">
        <v>15</v>
      </c>
      <c r="E1143" t="s">
        <v>2229</v>
      </c>
      <c r="F1143" t="s">
        <v>38</v>
      </c>
      <c r="G1143" s="4">
        <v>77.78</v>
      </c>
      <c r="H1143">
        <v>0</v>
      </c>
      <c r="I1143" s="3">
        <v>77.78</v>
      </c>
      <c r="J1143" s="1">
        <v>45845</v>
      </c>
      <c r="K1143">
        <v>23</v>
      </c>
      <c r="L1143">
        <v>2.5</v>
      </c>
      <c r="M1143">
        <f t="shared" si="170"/>
        <v>2.5</v>
      </c>
      <c r="N1143" t="b">
        <v>1</v>
      </c>
      <c r="O1143" t="s">
        <v>71</v>
      </c>
      <c r="P1143" t="str">
        <f t="shared" si="171"/>
        <v>Size Issue</v>
      </c>
      <c r="Q1143" s="4">
        <f t="shared" si="172"/>
        <v>1788.94</v>
      </c>
      <c r="R1143">
        <f t="shared" si="173"/>
        <v>2025</v>
      </c>
      <c r="S1143" s="4" t="str">
        <f t="shared" si="174"/>
        <v>July</v>
      </c>
      <c r="T1143" s="17">
        <f t="shared" si="175"/>
        <v>0</v>
      </c>
      <c r="U1143" s="17">
        <f t="shared" si="176"/>
        <v>77.78</v>
      </c>
      <c r="V1143" s="16">
        <f t="shared" si="177"/>
        <v>1</v>
      </c>
      <c r="W1143" s="16" t="str">
        <f t="shared" si="178"/>
        <v>No Size</v>
      </c>
      <c r="X1143" s="16" t="str" cm="1">
        <f t="array" ref="X1143">_xlfn.IFS(K1143 &lt; 10, "Need to Restock", K1143 &lt; 20, "Low Stock", K1143 &lt; 30, "Stock OK", K1143 &gt;= 30, "High Stock")</f>
        <v>Stock OK</v>
      </c>
      <c r="Y1143" s="16" t="str" cm="1">
        <f t="array" ref="Y1143">_xlfn.IFS(K1143 &lt;= 15, "Fast Moving", K1143 &lt;= 35, "Moderate Moving", K1143 &gt; 35, "Slow Moving")</f>
        <v>Moderate Moving</v>
      </c>
      <c r="Z1143" s="16" t="str" cm="1">
        <f t="array" ref="Z1143">_xlfn.IFS(M1143=5, "Highly Satisfied", M1143&gt;=4, "Very Satisfied", M1143&gt;=3, "Satisfied", M1143&gt;=2, "Neutral", M1143&lt;2, "Dissatisfied")</f>
        <v>Neutral</v>
      </c>
      <c r="AA1143" s="16" t="str">
        <f t="shared" si="179"/>
        <v>High Value</v>
      </c>
      <c r="AB1143" s="16" t="str" cm="1">
        <f t="array" ref="AB1143">_xlfn.IFS(OR(C1143="Zara", C1143="Mango"), "Luxury Brand", OR(C1143="Gap", C1143="Forever21"), "Budget Brand", TRUE, "Mid-Market")</f>
        <v>Mid-Market</v>
      </c>
    </row>
    <row r="1144" spans="1:28" x14ac:dyDescent="0.35">
      <c r="A1144" t="s">
        <v>1195</v>
      </c>
      <c r="B1144" t="s">
        <v>40</v>
      </c>
      <c r="C1144" t="s">
        <v>41</v>
      </c>
      <c r="D1144" t="s">
        <v>21</v>
      </c>
      <c r="E1144" t="s">
        <v>47</v>
      </c>
      <c r="F1144" t="s">
        <v>68</v>
      </c>
      <c r="G1144" s="4">
        <v>157.69</v>
      </c>
      <c r="H1144">
        <v>35.9</v>
      </c>
      <c r="I1144" s="3">
        <v>101.08</v>
      </c>
      <c r="J1144" s="1">
        <v>45875</v>
      </c>
      <c r="K1144">
        <v>6</v>
      </c>
      <c r="L1144">
        <v>1</v>
      </c>
      <c r="M1144">
        <f t="shared" si="170"/>
        <v>1</v>
      </c>
      <c r="N1144" t="b">
        <v>0</v>
      </c>
      <c r="O1144" t="s">
        <v>2229</v>
      </c>
      <c r="P1144" t="str">
        <f t="shared" si="171"/>
        <v>No Return</v>
      </c>
      <c r="Q1144" s="4">
        <f t="shared" si="172"/>
        <v>606.47573999999997</v>
      </c>
      <c r="R1144">
        <f t="shared" si="173"/>
        <v>2025</v>
      </c>
      <c r="S1144" s="4" t="str">
        <f t="shared" si="174"/>
        <v>August</v>
      </c>
      <c r="T1144" s="17">
        <f t="shared" si="175"/>
        <v>56.610709999999997</v>
      </c>
      <c r="U1144" s="17">
        <f t="shared" si="176"/>
        <v>101.07929</v>
      </c>
      <c r="V1144" s="16">
        <f t="shared" si="177"/>
        <v>0</v>
      </c>
      <c r="W1144" s="16" t="str">
        <f t="shared" si="178"/>
        <v>XXL</v>
      </c>
      <c r="X1144" s="16" t="str" cm="1">
        <f t="array" ref="X1144">_xlfn.IFS(K1144 &lt; 10, "Need to Restock", K1144 &lt; 20, "Low Stock", K1144 &lt; 30, "Stock OK", K1144 &gt;= 30, "High Stock")</f>
        <v>Need to Restock</v>
      </c>
      <c r="Y1144" s="16" t="str" cm="1">
        <f t="array" ref="Y1144">_xlfn.IFS(K1144 &lt;= 15, "Fast Moving", K1144 &lt;= 35, "Moderate Moving", K1144 &gt; 35, "Slow Moving")</f>
        <v>Fast Moving</v>
      </c>
      <c r="Z1144" s="16" t="str" cm="1">
        <f t="array" ref="Z1144">_xlfn.IFS(M1144=5, "Highly Satisfied", M1144&gt;=4, "Very Satisfied", M1144&gt;=3, "Satisfied", M1144&gt;=2, "Neutral", M1144&lt;2, "Dissatisfied")</f>
        <v>Dissatisfied</v>
      </c>
      <c r="AA1144" s="16" t="str">
        <f t="shared" si="179"/>
        <v>High Value</v>
      </c>
      <c r="AB1144" s="16" t="str" cm="1">
        <f t="array" ref="AB1144">_xlfn.IFS(OR(C1144="Zara", C1144="Mango"), "Luxury Brand", OR(C1144="Gap", C1144="Forever21"), "Budget Brand", TRUE, "Mid-Market")</f>
        <v>Luxury Brand</v>
      </c>
    </row>
    <row r="1145" spans="1:28" x14ac:dyDescent="0.35">
      <c r="A1145" t="s">
        <v>1196</v>
      </c>
      <c r="B1145" t="s">
        <v>19</v>
      </c>
      <c r="C1145" t="s">
        <v>14</v>
      </c>
      <c r="D1145" t="s">
        <v>21</v>
      </c>
      <c r="E1145" t="s">
        <v>22</v>
      </c>
      <c r="F1145" t="s">
        <v>26</v>
      </c>
      <c r="G1145" s="4">
        <v>99.57</v>
      </c>
      <c r="H1145">
        <v>0</v>
      </c>
      <c r="I1145" s="3">
        <v>99.57</v>
      </c>
      <c r="J1145" s="1">
        <v>45875</v>
      </c>
      <c r="K1145">
        <v>17</v>
      </c>
      <c r="L1145">
        <v>1</v>
      </c>
      <c r="M1145">
        <f t="shared" si="170"/>
        <v>1</v>
      </c>
      <c r="N1145" t="b">
        <v>0</v>
      </c>
      <c r="O1145" t="s">
        <v>2229</v>
      </c>
      <c r="P1145" t="str">
        <f t="shared" si="171"/>
        <v>No Return</v>
      </c>
      <c r="Q1145" s="4">
        <f t="shared" si="172"/>
        <v>1692.6899999999998</v>
      </c>
      <c r="R1145">
        <f t="shared" si="173"/>
        <v>2025</v>
      </c>
      <c r="S1145" s="4" t="str">
        <f t="shared" si="174"/>
        <v>August</v>
      </c>
      <c r="T1145" s="17">
        <f t="shared" si="175"/>
        <v>0</v>
      </c>
      <c r="U1145" s="17">
        <f t="shared" si="176"/>
        <v>99.57</v>
      </c>
      <c r="V1145" s="16">
        <f t="shared" si="177"/>
        <v>0</v>
      </c>
      <c r="W1145" s="16" t="str">
        <f t="shared" si="178"/>
        <v>L</v>
      </c>
      <c r="X1145" s="16" t="str" cm="1">
        <f t="array" ref="X1145">_xlfn.IFS(K1145 &lt; 10, "Need to Restock", K1145 &lt; 20, "Low Stock", K1145 &lt; 30, "Stock OK", K1145 &gt;= 30, "High Stock")</f>
        <v>Low Stock</v>
      </c>
      <c r="Y1145" s="16" t="str" cm="1">
        <f t="array" ref="Y1145">_xlfn.IFS(K1145 &lt;= 15, "Fast Moving", K1145 &lt;= 35, "Moderate Moving", K1145 &gt; 35, "Slow Moving")</f>
        <v>Moderate Moving</v>
      </c>
      <c r="Z1145" s="16" t="str" cm="1">
        <f t="array" ref="Z1145">_xlfn.IFS(M1145=5, "Highly Satisfied", M1145&gt;=4, "Very Satisfied", M1145&gt;=3, "Satisfied", M1145&gt;=2, "Neutral", M1145&lt;2, "Dissatisfied")</f>
        <v>Dissatisfied</v>
      </c>
      <c r="AA1145" s="16" t="str">
        <f t="shared" si="179"/>
        <v>High Value</v>
      </c>
      <c r="AB1145" s="16" t="str" cm="1">
        <f t="array" ref="AB1145">_xlfn.IFS(OR(C1145="Zara", C1145="Mango"), "Luxury Brand", OR(C1145="Gap", C1145="Forever21"), "Budget Brand", TRUE, "Mid-Market")</f>
        <v>Luxury Brand</v>
      </c>
    </row>
    <row r="1146" spans="1:28" x14ac:dyDescent="0.35">
      <c r="A1146" t="s">
        <v>1197</v>
      </c>
      <c r="B1146" t="s">
        <v>25</v>
      </c>
      <c r="C1146" t="s">
        <v>14</v>
      </c>
      <c r="D1146" t="s">
        <v>60</v>
      </c>
      <c r="E1146" t="s">
        <v>2229</v>
      </c>
      <c r="F1146" t="s">
        <v>68</v>
      </c>
      <c r="G1146" s="4">
        <v>43.61</v>
      </c>
      <c r="H1146">
        <v>33.299999999999997</v>
      </c>
      <c r="I1146" s="3">
        <v>29.09</v>
      </c>
      <c r="J1146" s="1">
        <v>45875</v>
      </c>
      <c r="K1146">
        <v>47</v>
      </c>
      <c r="L1146">
        <v>2.5</v>
      </c>
      <c r="M1146">
        <f t="shared" si="170"/>
        <v>2.5</v>
      </c>
      <c r="N1146" t="b">
        <v>0</v>
      </c>
      <c r="O1146" t="s">
        <v>2229</v>
      </c>
      <c r="P1146" t="str">
        <f t="shared" si="171"/>
        <v>No Return</v>
      </c>
      <c r="Q1146" s="4">
        <f t="shared" si="172"/>
        <v>1367.1298900000002</v>
      </c>
      <c r="R1146">
        <f t="shared" si="173"/>
        <v>2025</v>
      </c>
      <c r="S1146" s="4" t="str">
        <f t="shared" si="174"/>
        <v>August</v>
      </c>
      <c r="T1146" s="17">
        <f t="shared" si="175"/>
        <v>14.522129999999999</v>
      </c>
      <c r="U1146" s="17">
        <f t="shared" si="176"/>
        <v>29.087870000000002</v>
      </c>
      <c r="V1146" s="16">
        <f t="shared" si="177"/>
        <v>0</v>
      </c>
      <c r="W1146" s="16" t="str">
        <f t="shared" si="178"/>
        <v>No Size</v>
      </c>
      <c r="X1146" s="16" t="str" cm="1">
        <f t="array" ref="X1146">_xlfn.IFS(K1146 &lt; 10, "Need to Restock", K1146 &lt; 20, "Low Stock", K1146 &lt; 30, "Stock OK", K1146 &gt;= 30, "High Stock")</f>
        <v>High Stock</v>
      </c>
      <c r="Y1146" s="16" t="str" cm="1">
        <f t="array" ref="Y1146">_xlfn.IFS(K1146 &lt;= 15, "Fast Moving", K1146 &lt;= 35, "Moderate Moving", K1146 &gt; 35, "Slow Moving")</f>
        <v>Slow Moving</v>
      </c>
      <c r="Z1146" s="16" t="str" cm="1">
        <f t="array" ref="Z1146">_xlfn.IFS(M1146=5, "Highly Satisfied", M1146&gt;=4, "Very Satisfied", M1146&gt;=3, "Satisfied", M1146&gt;=2, "Neutral", M1146&lt;2, "Dissatisfied")</f>
        <v>Neutral</v>
      </c>
      <c r="AA1146" s="16" t="str">
        <f t="shared" si="179"/>
        <v>Cheap Value</v>
      </c>
      <c r="AB1146" s="16" t="str" cm="1">
        <f t="array" ref="AB1146">_xlfn.IFS(OR(C1146="Zara", C1146="Mango"), "Luxury Brand", OR(C1146="Gap", C1146="Forever21"), "Budget Brand", TRUE, "Mid-Market")</f>
        <v>Luxury Brand</v>
      </c>
    </row>
    <row r="1147" spans="1:28" x14ac:dyDescent="0.35">
      <c r="A1147" t="s">
        <v>1198</v>
      </c>
      <c r="B1147" t="s">
        <v>13</v>
      </c>
      <c r="C1147" t="s">
        <v>59</v>
      </c>
      <c r="D1147" t="s">
        <v>21</v>
      </c>
      <c r="E1147" t="s">
        <v>56</v>
      </c>
      <c r="F1147" t="s">
        <v>68</v>
      </c>
      <c r="G1147" s="4">
        <v>88.87</v>
      </c>
      <c r="H1147">
        <v>0</v>
      </c>
      <c r="I1147" s="3">
        <v>88.87</v>
      </c>
      <c r="J1147" s="1">
        <v>45875</v>
      </c>
      <c r="K1147">
        <v>27</v>
      </c>
      <c r="L1147">
        <v>2.4</v>
      </c>
      <c r="M1147">
        <f t="shared" si="170"/>
        <v>2.4</v>
      </c>
      <c r="N1147" t="b">
        <v>0</v>
      </c>
      <c r="O1147" t="s">
        <v>2229</v>
      </c>
      <c r="P1147" t="str">
        <f t="shared" si="171"/>
        <v>No Return</v>
      </c>
      <c r="Q1147" s="4">
        <f t="shared" si="172"/>
        <v>2399.4900000000002</v>
      </c>
      <c r="R1147">
        <f t="shared" si="173"/>
        <v>2025</v>
      </c>
      <c r="S1147" s="4" t="str">
        <f t="shared" si="174"/>
        <v>August</v>
      </c>
      <c r="T1147" s="17">
        <f t="shared" si="175"/>
        <v>0</v>
      </c>
      <c r="U1147" s="17">
        <f t="shared" si="176"/>
        <v>88.87</v>
      </c>
      <c r="V1147" s="16">
        <f t="shared" si="177"/>
        <v>0</v>
      </c>
      <c r="W1147" s="16" t="str">
        <f t="shared" si="178"/>
        <v>M</v>
      </c>
      <c r="X1147" s="16" t="str" cm="1">
        <f t="array" ref="X1147">_xlfn.IFS(K1147 &lt; 10, "Need to Restock", K1147 &lt; 20, "Low Stock", K1147 &lt; 30, "Stock OK", K1147 &gt;= 30, "High Stock")</f>
        <v>Stock OK</v>
      </c>
      <c r="Y1147" s="16" t="str" cm="1">
        <f t="array" ref="Y1147">_xlfn.IFS(K1147 &lt;= 15, "Fast Moving", K1147 &lt;= 35, "Moderate Moving", K1147 &gt; 35, "Slow Moving")</f>
        <v>Moderate Moving</v>
      </c>
      <c r="Z1147" s="16" t="str" cm="1">
        <f t="array" ref="Z1147">_xlfn.IFS(M1147=5, "Highly Satisfied", M1147&gt;=4, "Very Satisfied", M1147&gt;=3, "Satisfied", M1147&gt;=2, "Neutral", M1147&lt;2, "Dissatisfied")</f>
        <v>Neutral</v>
      </c>
      <c r="AA1147" s="16" t="str">
        <f t="shared" si="179"/>
        <v>High Value</v>
      </c>
      <c r="AB1147" s="16" t="str" cm="1">
        <f t="array" ref="AB1147">_xlfn.IFS(OR(C1147="Zara", C1147="Mango"), "Luxury Brand", OR(C1147="Gap", C1147="Forever21"), "Budget Brand", TRUE, "Mid-Market")</f>
        <v>Budget Brand</v>
      </c>
    </row>
    <row r="1148" spans="1:28" x14ac:dyDescent="0.35">
      <c r="A1148" t="s">
        <v>1199</v>
      </c>
      <c r="B1148" t="s">
        <v>36</v>
      </c>
      <c r="C1148" t="s">
        <v>73</v>
      </c>
      <c r="D1148" t="s">
        <v>32</v>
      </c>
      <c r="E1148" t="s">
        <v>56</v>
      </c>
      <c r="F1148" t="s">
        <v>33</v>
      </c>
      <c r="G1148" s="4">
        <v>112.6</v>
      </c>
      <c r="H1148">
        <v>19.8</v>
      </c>
      <c r="I1148" s="3">
        <v>90.31</v>
      </c>
      <c r="J1148" s="1">
        <v>45875</v>
      </c>
      <c r="K1148">
        <v>2</v>
      </c>
      <c r="L1148">
        <v>1</v>
      </c>
      <c r="M1148">
        <f t="shared" si="170"/>
        <v>1</v>
      </c>
      <c r="N1148" t="b">
        <v>0</v>
      </c>
      <c r="O1148" t="s">
        <v>2229</v>
      </c>
      <c r="P1148" t="str">
        <f t="shared" si="171"/>
        <v>No Return</v>
      </c>
      <c r="Q1148" s="4">
        <f t="shared" si="172"/>
        <v>180.6104</v>
      </c>
      <c r="R1148">
        <f t="shared" si="173"/>
        <v>2025</v>
      </c>
      <c r="S1148" s="4" t="str">
        <f t="shared" si="174"/>
        <v>August</v>
      </c>
      <c r="T1148" s="17">
        <f t="shared" si="175"/>
        <v>22.294799999999999</v>
      </c>
      <c r="U1148" s="17">
        <f t="shared" si="176"/>
        <v>90.305199999999999</v>
      </c>
      <c r="V1148" s="16">
        <f t="shared" si="177"/>
        <v>0</v>
      </c>
      <c r="W1148" s="16" t="str">
        <f t="shared" si="178"/>
        <v>M</v>
      </c>
      <c r="X1148" s="16" t="str" cm="1">
        <f t="array" ref="X1148">_xlfn.IFS(K1148 &lt; 10, "Need to Restock", K1148 &lt; 20, "Low Stock", K1148 &lt; 30, "Stock OK", K1148 &gt;= 30, "High Stock")</f>
        <v>Need to Restock</v>
      </c>
      <c r="Y1148" s="16" t="str" cm="1">
        <f t="array" ref="Y1148">_xlfn.IFS(K1148 &lt;= 15, "Fast Moving", K1148 &lt;= 35, "Moderate Moving", K1148 &gt; 35, "Slow Moving")</f>
        <v>Fast Moving</v>
      </c>
      <c r="Z1148" s="16" t="str" cm="1">
        <f t="array" ref="Z1148">_xlfn.IFS(M1148=5, "Highly Satisfied", M1148&gt;=4, "Very Satisfied", M1148&gt;=3, "Satisfied", M1148&gt;=2, "Neutral", M1148&lt;2, "Dissatisfied")</f>
        <v>Dissatisfied</v>
      </c>
      <c r="AA1148" s="16" t="str">
        <f t="shared" si="179"/>
        <v>High Value</v>
      </c>
      <c r="AB1148" s="16" t="str" cm="1">
        <f t="array" ref="AB1148">_xlfn.IFS(OR(C1148="Zara", C1148="Mango"), "Luxury Brand", OR(C1148="Gap", C1148="Forever21"), "Budget Brand", TRUE, "Mid-Market")</f>
        <v>Budget Brand</v>
      </c>
    </row>
    <row r="1149" spans="1:28" x14ac:dyDescent="0.35">
      <c r="A1149" t="s">
        <v>1200</v>
      </c>
      <c r="B1149" t="s">
        <v>19</v>
      </c>
      <c r="C1149" t="s">
        <v>20</v>
      </c>
      <c r="D1149" t="s">
        <v>32</v>
      </c>
      <c r="E1149" t="s">
        <v>16</v>
      </c>
      <c r="F1149" t="s">
        <v>44</v>
      </c>
      <c r="G1149" s="4">
        <v>33.35</v>
      </c>
      <c r="H1149">
        <v>0</v>
      </c>
      <c r="I1149" s="3">
        <v>33.35</v>
      </c>
      <c r="J1149" s="1">
        <v>45875</v>
      </c>
      <c r="K1149">
        <v>29</v>
      </c>
      <c r="L1149">
        <v>1.2</v>
      </c>
      <c r="M1149">
        <f t="shared" si="170"/>
        <v>1.2</v>
      </c>
      <c r="N1149" t="b">
        <v>0</v>
      </c>
      <c r="O1149" t="s">
        <v>2229</v>
      </c>
      <c r="P1149" t="str">
        <f t="shared" si="171"/>
        <v>No Return</v>
      </c>
      <c r="Q1149" s="4">
        <f t="shared" si="172"/>
        <v>967.15000000000009</v>
      </c>
      <c r="R1149">
        <f t="shared" si="173"/>
        <v>2025</v>
      </c>
      <c r="S1149" s="4" t="str">
        <f t="shared" si="174"/>
        <v>August</v>
      </c>
      <c r="T1149" s="17">
        <f t="shared" si="175"/>
        <v>0</v>
      </c>
      <c r="U1149" s="17">
        <f t="shared" si="176"/>
        <v>33.35</v>
      </c>
      <c r="V1149" s="16">
        <f t="shared" si="177"/>
        <v>0</v>
      </c>
      <c r="W1149" s="16" t="str">
        <f t="shared" si="178"/>
        <v>XL</v>
      </c>
      <c r="X1149" s="16" t="str" cm="1">
        <f t="array" ref="X1149">_xlfn.IFS(K1149 &lt; 10, "Need to Restock", K1149 &lt; 20, "Low Stock", K1149 &lt; 30, "Stock OK", K1149 &gt;= 30, "High Stock")</f>
        <v>Stock OK</v>
      </c>
      <c r="Y1149" s="16" t="str" cm="1">
        <f t="array" ref="Y1149">_xlfn.IFS(K1149 &lt;= 15, "Fast Moving", K1149 &lt;= 35, "Moderate Moving", K1149 &gt; 35, "Slow Moving")</f>
        <v>Moderate Moving</v>
      </c>
      <c r="Z1149" s="16" t="str" cm="1">
        <f t="array" ref="Z1149">_xlfn.IFS(M1149=5, "Highly Satisfied", M1149&gt;=4, "Very Satisfied", M1149&gt;=3, "Satisfied", M1149&gt;=2, "Neutral", M1149&lt;2, "Dissatisfied")</f>
        <v>Dissatisfied</v>
      </c>
      <c r="AA1149" s="16" t="str">
        <f t="shared" si="179"/>
        <v>Cheap Value</v>
      </c>
      <c r="AB1149" s="16" t="str" cm="1">
        <f t="array" ref="AB1149">_xlfn.IFS(OR(C1149="Zara", C1149="Mango"), "Luxury Brand", OR(C1149="Gap", C1149="Forever21"), "Budget Brand", TRUE, "Mid-Market")</f>
        <v>Mid-Market</v>
      </c>
    </row>
    <row r="1150" spans="1:28" x14ac:dyDescent="0.35">
      <c r="A1150" t="s">
        <v>1201</v>
      </c>
      <c r="B1150" t="s">
        <v>36</v>
      </c>
      <c r="C1150" t="s">
        <v>73</v>
      </c>
      <c r="D1150" t="s">
        <v>32</v>
      </c>
      <c r="E1150" t="s">
        <v>22</v>
      </c>
      <c r="F1150" t="s">
        <v>62</v>
      </c>
      <c r="G1150" s="4">
        <v>115.82</v>
      </c>
      <c r="H1150">
        <v>2.9</v>
      </c>
      <c r="I1150" s="3">
        <v>112.46</v>
      </c>
      <c r="J1150" s="1">
        <v>45875</v>
      </c>
      <c r="K1150">
        <v>46</v>
      </c>
      <c r="L1150" t="s">
        <v>2229</v>
      </c>
      <c r="M1150">
        <f t="shared" si="170"/>
        <v>3</v>
      </c>
      <c r="N1150" t="b">
        <v>0</v>
      </c>
      <c r="O1150" t="s">
        <v>2229</v>
      </c>
      <c r="P1150" t="str">
        <f t="shared" si="171"/>
        <v>No Return</v>
      </c>
      <c r="Q1150" s="4">
        <f t="shared" si="172"/>
        <v>5173.21612</v>
      </c>
      <c r="R1150">
        <f t="shared" si="173"/>
        <v>2025</v>
      </c>
      <c r="S1150" s="4" t="str">
        <f t="shared" si="174"/>
        <v>August</v>
      </c>
      <c r="T1150" s="17">
        <f t="shared" si="175"/>
        <v>3.3587799999999994</v>
      </c>
      <c r="U1150" s="17">
        <f t="shared" si="176"/>
        <v>112.46122</v>
      </c>
      <c r="V1150" s="16">
        <f t="shared" si="177"/>
        <v>0</v>
      </c>
      <c r="W1150" s="16" t="str">
        <f t="shared" si="178"/>
        <v>L</v>
      </c>
      <c r="X1150" s="16" t="str" cm="1">
        <f t="array" ref="X1150">_xlfn.IFS(K1150 &lt; 10, "Need to Restock", K1150 &lt; 20, "Low Stock", K1150 &lt; 30, "Stock OK", K1150 &gt;= 30, "High Stock")</f>
        <v>High Stock</v>
      </c>
      <c r="Y1150" s="16" t="str" cm="1">
        <f t="array" ref="Y1150">_xlfn.IFS(K1150 &lt;= 15, "Fast Moving", K1150 &lt;= 35, "Moderate Moving", K1150 &gt; 35, "Slow Moving")</f>
        <v>Slow Moving</v>
      </c>
      <c r="Z1150" s="16" t="str" cm="1">
        <f t="array" ref="Z1150">_xlfn.IFS(M1150=5, "Highly Satisfied", M1150&gt;=4, "Very Satisfied", M1150&gt;=3, "Satisfied", M1150&gt;=2, "Neutral", M1150&lt;2, "Dissatisfied")</f>
        <v>Satisfied</v>
      </c>
      <c r="AA1150" s="16" t="str">
        <f t="shared" si="179"/>
        <v>High Value</v>
      </c>
      <c r="AB1150" s="16" t="str" cm="1">
        <f t="array" ref="AB1150">_xlfn.IFS(OR(C1150="Zara", C1150="Mango"), "Luxury Brand", OR(C1150="Gap", C1150="Forever21"), "Budget Brand", TRUE, "Mid-Market")</f>
        <v>Budget Brand</v>
      </c>
    </row>
    <row r="1151" spans="1:28" x14ac:dyDescent="0.35">
      <c r="A1151" t="s">
        <v>1202</v>
      </c>
      <c r="B1151" t="s">
        <v>19</v>
      </c>
      <c r="C1151" t="s">
        <v>30</v>
      </c>
      <c r="D1151" t="s">
        <v>32</v>
      </c>
      <c r="E1151" t="s">
        <v>16</v>
      </c>
      <c r="F1151" t="s">
        <v>33</v>
      </c>
      <c r="G1151" s="4">
        <v>107.79</v>
      </c>
      <c r="H1151">
        <v>3.1</v>
      </c>
      <c r="I1151" s="3">
        <v>104.45</v>
      </c>
      <c r="J1151" s="1">
        <v>45875</v>
      </c>
      <c r="K1151">
        <v>6</v>
      </c>
      <c r="L1151">
        <v>2.8</v>
      </c>
      <c r="M1151">
        <f t="shared" si="170"/>
        <v>2.8</v>
      </c>
      <c r="N1151" t="b">
        <v>0</v>
      </c>
      <c r="O1151" t="s">
        <v>2229</v>
      </c>
      <c r="P1151" t="str">
        <f t="shared" si="171"/>
        <v>No Return</v>
      </c>
      <c r="Q1151" s="4">
        <f t="shared" si="172"/>
        <v>626.69105999999999</v>
      </c>
      <c r="R1151">
        <f t="shared" si="173"/>
        <v>2025</v>
      </c>
      <c r="S1151" s="4" t="str">
        <f t="shared" si="174"/>
        <v>August</v>
      </c>
      <c r="T1151" s="17">
        <f t="shared" si="175"/>
        <v>3.3414900000000003</v>
      </c>
      <c r="U1151" s="17">
        <f t="shared" si="176"/>
        <v>104.44851</v>
      </c>
      <c r="V1151" s="16">
        <f t="shared" si="177"/>
        <v>0</v>
      </c>
      <c r="W1151" s="16" t="str">
        <f t="shared" si="178"/>
        <v>XL</v>
      </c>
      <c r="X1151" s="16" t="str" cm="1">
        <f t="array" ref="X1151">_xlfn.IFS(K1151 &lt; 10, "Need to Restock", K1151 &lt; 20, "Low Stock", K1151 &lt; 30, "Stock OK", K1151 &gt;= 30, "High Stock")</f>
        <v>Need to Restock</v>
      </c>
      <c r="Y1151" s="16" t="str" cm="1">
        <f t="array" ref="Y1151">_xlfn.IFS(K1151 &lt;= 15, "Fast Moving", K1151 &lt;= 35, "Moderate Moving", K1151 &gt; 35, "Slow Moving")</f>
        <v>Fast Moving</v>
      </c>
      <c r="Z1151" s="16" t="str" cm="1">
        <f t="array" ref="Z1151">_xlfn.IFS(M1151=5, "Highly Satisfied", M1151&gt;=4, "Very Satisfied", M1151&gt;=3, "Satisfied", M1151&gt;=2, "Neutral", M1151&lt;2, "Dissatisfied")</f>
        <v>Neutral</v>
      </c>
      <c r="AA1151" s="16" t="str">
        <f t="shared" si="179"/>
        <v>High Value</v>
      </c>
      <c r="AB1151" s="16" t="str" cm="1">
        <f t="array" ref="AB1151">_xlfn.IFS(OR(C1151="Zara", C1151="Mango"), "Luxury Brand", OR(C1151="Gap", C1151="Forever21"), "Budget Brand", TRUE, "Mid-Market")</f>
        <v>Mid-Market</v>
      </c>
    </row>
    <row r="1152" spans="1:28" x14ac:dyDescent="0.35">
      <c r="A1152" t="s">
        <v>1203</v>
      </c>
      <c r="B1152" t="s">
        <v>19</v>
      </c>
      <c r="C1152" t="s">
        <v>46</v>
      </c>
      <c r="D1152" t="s">
        <v>60</v>
      </c>
      <c r="E1152" t="s">
        <v>37</v>
      </c>
      <c r="F1152" t="s">
        <v>33</v>
      </c>
      <c r="G1152" s="4">
        <v>53.87</v>
      </c>
      <c r="H1152">
        <v>0</v>
      </c>
      <c r="I1152" s="3">
        <v>53.87</v>
      </c>
      <c r="J1152" s="1">
        <v>45875</v>
      </c>
      <c r="K1152">
        <v>50</v>
      </c>
      <c r="L1152">
        <v>4.2</v>
      </c>
      <c r="M1152">
        <f t="shared" si="170"/>
        <v>4.2</v>
      </c>
      <c r="N1152" t="b">
        <v>1</v>
      </c>
      <c r="O1152" t="s">
        <v>76</v>
      </c>
      <c r="P1152" t="str">
        <f t="shared" si="171"/>
        <v>Damaged</v>
      </c>
      <c r="Q1152" s="4">
        <f t="shared" si="172"/>
        <v>2693.5</v>
      </c>
      <c r="R1152">
        <f t="shared" si="173"/>
        <v>2025</v>
      </c>
      <c r="S1152" s="4" t="str">
        <f t="shared" si="174"/>
        <v>August</v>
      </c>
      <c r="T1152" s="17">
        <f t="shared" si="175"/>
        <v>0</v>
      </c>
      <c r="U1152" s="17">
        <f t="shared" si="176"/>
        <v>53.87</v>
      </c>
      <c r="V1152" s="16">
        <f t="shared" si="177"/>
        <v>1</v>
      </c>
      <c r="W1152" s="16" t="str">
        <f t="shared" si="178"/>
        <v>S</v>
      </c>
      <c r="X1152" s="16" t="str" cm="1">
        <f t="array" ref="X1152">_xlfn.IFS(K1152 &lt; 10, "Need to Restock", K1152 &lt; 20, "Low Stock", K1152 &lt; 30, "Stock OK", K1152 &gt;= 30, "High Stock")</f>
        <v>High Stock</v>
      </c>
      <c r="Y1152" s="16" t="str" cm="1">
        <f t="array" ref="Y1152">_xlfn.IFS(K1152 &lt;= 15, "Fast Moving", K1152 &lt;= 35, "Moderate Moving", K1152 &gt; 35, "Slow Moving")</f>
        <v>Slow Moving</v>
      </c>
      <c r="Z1152" s="16" t="str" cm="1">
        <f t="array" ref="Z1152">_xlfn.IFS(M1152=5, "Highly Satisfied", M1152&gt;=4, "Very Satisfied", M1152&gt;=3, "Satisfied", M1152&gt;=2, "Neutral", M1152&lt;2, "Dissatisfied")</f>
        <v>Very Satisfied</v>
      </c>
      <c r="AA1152" s="16" t="str">
        <f t="shared" si="179"/>
        <v>Cheap Value</v>
      </c>
      <c r="AB1152" s="16" t="str" cm="1">
        <f t="array" ref="AB1152">_xlfn.IFS(OR(C1152="Zara", C1152="Mango"), "Luxury Brand", OR(C1152="Gap", C1152="Forever21"), "Budget Brand", TRUE, "Mid-Market")</f>
        <v>Mid-Market</v>
      </c>
    </row>
    <row r="1153" spans="1:28" x14ac:dyDescent="0.35">
      <c r="A1153" t="s">
        <v>1204</v>
      </c>
      <c r="B1153" t="s">
        <v>19</v>
      </c>
      <c r="C1153" t="s">
        <v>59</v>
      </c>
      <c r="D1153" t="s">
        <v>15</v>
      </c>
      <c r="E1153" t="s">
        <v>53</v>
      </c>
      <c r="F1153" t="s">
        <v>44</v>
      </c>
      <c r="G1153" s="4">
        <v>72.5</v>
      </c>
      <c r="H1153">
        <v>40.799999999999997</v>
      </c>
      <c r="I1153" s="3">
        <v>42.92</v>
      </c>
      <c r="J1153" s="1">
        <v>45656</v>
      </c>
      <c r="K1153">
        <v>23</v>
      </c>
      <c r="L1153">
        <v>4.4000000000000004</v>
      </c>
      <c r="M1153">
        <f t="shared" si="170"/>
        <v>4.4000000000000004</v>
      </c>
      <c r="N1153" t="b">
        <v>0</v>
      </c>
      <c r="O1153" t="s">
        <v>2229</v>
      </c>
      <c r="P1153" t="str">
        <f t="shared" si="171"/>
        <v>No Return</v>
      </c>
      <c r="Q1153" s="4">
        <f t="shared" si="172"/>
        <v>987.1600000000002</v>
      </c>
      <c r="R1153">
        <f t="shared" si="173"/>
        <v>2024</v>
      </c>
      <c r="S1153" s="4" t="str">
        <f t="shared" si="174"/>
        <v>December</v>
      </c>
      <c r="T1153" s="17">
        <f t="shared" si="175"/>
        <v>29.58</v>
      </c>
      <c r="U1153" s="17">
        <f t="shared" si="176"/>
        <v>42.920000000000009</v>
      </c>
      <c r="V1153" s="16">
        <f t="shared" si="177"/>
        <v>0</v>
      </c>
      <c r="W1153" s="16" t="str">
        <f t="shared" si="178"/>
        <v>XS</v>
      </c>
      <c r="X1153" s="16" t="str" cm="1">
        <f t="array" ref="X1153">_xlfn.IFS(K1153 &lt; 10, "Need to Restock", K1153 &lt; 20, "Low Stock", K1153 &lt; 30, "Stock OK", K1153 &gt;= 30, "High Stock")</f>
        <v>Stock OK</v>
      </c>
      <c r="Y1153" s="16" t="str" cm="1">
        <f t="array" ref="Y1153">_xlfn.IFS(K1153 &lt;= 15, "Fast Moving", K1153 &lt;= 35, "Moderate Moving", K1153 &gt; 35, "Slow Moving")</f>
        <v>Moderate Moving</v>
      </c>
      <c r="Z1153" s="16" t="str" cm="1">
        <f t="array" ref="Z1153">_xlfn.IFS(M1153=5, "Highly Satisfied", M1153&gt;=4, "Very Satisfied", M1153&gt;=3, "Satisfied", M1153&gt;=2, "Neutral", M1153&lt;2, "Dissatisfied")</f>
        <v>Very Satisfied</v>
      </c>
      <c r="AA1153" s="16" t="str">
        <f t="shared" si="179"/>
        <v>Cheap Value</v>
      </c>
      <c r="AB1153" s="16" t="str" cm="1">
        <f t="array" ref="AB1153">_xlfn.IFS(OR(C1153="Zara", C1153="Mango"), "Luxury Brand", OR(C1153="Gap", C1153="Forever21"), "Budget Brand", TRUE, "Mid-Market")</f>
        <v>Budget Brand</v>
      </c>
    </row>
    <row r="1154" spans="1:28" x14ac:dyDescent="0.35">
      <c r="A1154" t="s">
        <v>1205</v>
      </c>
      <c r="B1154" t="s">
        <v>28</v>
      </c>
      <c r="C1154" t="s">
        <v>59</v>
      </c>
      <c r="D1154" t="s">
        <v>15</v>
      </c>
      <c r="E1154" t="s">
        <v>37</v>
      </c>
      <c r="F1154" t="s">
        <v>38</v>
      </c>
      <c r="G1154" s="4">
        <v>152.32</v>
      </c>
      <c r="H1154">
        <v>0</v>
      </c>
      <c r="I1154" s="3">
        <v>152.32</v>
      </c>
      <c r="J1154" s="1">
        <v>45817</v>
      </c>
      <c r="K1154">
        <v>15</v>
      </c>
      <c r="L1154" t="s">
        <v>2229</v>
      </c>
      <c r="M1154">
        <f t="shared" ref="M1154:M1217" si="180">IF(L1154="null", 3, L1154)</f>
        <v>3</v>
      </c>
      <c r="N1154" t="b">
        <v>0</v>
      </c>
      <c r="O1154" t="s">
        <v>2229</v>
      </c>
      <c r="P1154" t="str">
        <f t="shared" ref="P1154:P1217" si="181">IF(O1154="null", "No Return", O1154)</f>
        <v>No Return</v>
      </c>
      <c r="Q1154" s="4">
        <f t="shared" ref="Q1154:Q1217" si="182">U1154 * K1154</f>
        <v>2284.7999999999997</v>
      </c>
      <c r="R1154">
        <f t="shared" ref="R1154:R1217" si="183">YEAR(J1154)</f>
        <v>2025</v>
      </c>
      <c r="S1154" s="4" t="str">
        <f t="shared" ref="S1154:S1217" si="184">TEXT(J1154, "mmmm")</f>
        <v>June</v>
      </c>
      <c r="T1154" s="17">
        <f t="shared" ref="T1154:T1217" si="185">G1154 * (H1154 / 100)</f>
        <v>0</v>
      </c>
      <c r="U1154" s="17">
        <f t="shared" ref="U1154:U1217" si="186">G1154 * (1 - (H1154 / 100))</f>
        <v>152.32</v>
      </c>
      <c r="V1154" s="16">
        <f t="shared" ref="V1154:V1217" si="187">IF(N1154=TRUE, 1, 0)</f>
        <v>0</v>
      </c>
      <c r="W1154" s="16" t="str">
        <f t="shared" ref="W1154:W1217" si="188">IF(E1154="null", "No Size", E1154)</f>
        <v>S</v>
      </c>
      <c r="X1154" s="16" t="str" cm="1">
        <f t="array" ref="X1154">_xlfn.IFS(K1154 &lt; 10, "Need to Restock", K1154 &lt; 20, "Low Stock", K1154 &lt; 30, "Stock OK", K1154 &gt;= 30, "High Stock")</f>
        <v>Low Stock</v>
      </c>
      <c r="Y1154" s="16" t="str" cm="1">
        <f t="array" ref="Y1154">_xlfn.IFS(K1154 &lt;= 15, "Fast Moving", K1154 &lt;= 35, "Moderate Moving", K1154 &gt; 35, "Slow Moving")</f>
        <v>Fast Moving</v>
      </c>
      <c r="Z1154" s="16" t="str" cm="1">
        <f t="array" ref="Z1154">_xlfn.IFS(M1154=5, "Highly Satisfied", M1154&gt;=4, "Very Satisfied", M1154&gt;=3, "Satisfied", M1154&gt;=2, "Neutral", M1154&lt;2, "Dissatisfied")</f>
        <v>Satisfied</v>
      </c>
      <c r="AA1154" s="16" t="str">
        <f t="shared" ref="AA1154:AA1217" si="189">IF(I1154 &gt;= 74.88, "High Value", "Cheap Value")</f>
        <v>High Value</v>
      </c>
      <c r="AB1154" s="16" t="str" cm="1">
        <f t="array" ref="AB1154">_xlfn.IFS(OR(C1154="Zara", C1154="Mango"), "Luxury Brand", OR(C1154="Gap", C1154="Forever21"), "Budget Brand", TRUE, "Mid-Market")</f>
        <v>Budget Brand</v>
      </c>
    </row>
    <row r="1155" spans="1:28" x14ac:dyDescent="0.35">
      <c r="A1155" t="s">
        <v>1206</v>
      </c>
      <c r="B1155" t="s">
        <v>40</v>
      </c>
      <c r="C1155" t="s">
        <v>46</v>
      </c>
      <c r="D1155" t="s">
        <v>21</v>
      </c>
      <c r="E1155" t="s">
        <v>56</v>
      </c>
      <c r="F1155" t="s">
        <v>17</v>
      </c>
      <c r="G1155" s="4">
        <v>67.63</v>
      </c>
      <c r="H1155">
        <v>0</v>
      </c>
      <c r="I1155" s="3">
        <v>67.63</v>
      </c>
      <c r="J1155" s="1">
        <v>45875</v>
      </c>
      <c r="K1155">
        <v>9</v>
      </c>
      <c r="L1155">
        <v>4.7</v>
      </c>
      <c r="M1155">
        <f t="shared" si="180"/>
        <v>4.7</v>
      </c>
      <c r="N1155" t="b">
        <v>0</v>
      </c>
      <c r="O1155" t="s">
        <v>2229</v>
      </c>
      <c r="P1155" t="str">
        <f t="shared" si="181"/>
        <v>No Return</v>
      </c>
      <c r="Q1155" s="4">
        <f t="shared" si="182"/>
        <v>608.66999999999996</v>
      </c>
      <c r="R1155">
        <f t="shared" si="183"/>
        <v>2025</v>
      </c>
      <c r="S1155" s="4" t="str">
        <f t="shared" si="184"/>
        <v>August</v>
      </c>
      <c r="T1155" s="17">
        <f t="shared" si="185"/>
        <v>0</v>
      </c>
      <c r="U1155" s="17">
        <f t="shared" si="186"/>
        <v>67.63</v>
      </c>
      <c r="V1155" s="16">
        <f t="shared" si="187"/>
        <v>0</v>
      </c>
      <c r="W1155" s="16" t="str">
        <f t="shared" si="188"/>
        <v>M</v>
      </c>
      <c r="X1155" s="16" t="str" cm="1">
        <f t="array" ref="X1155">_xlfn.IFS(K1155 &lt; 10, "Need to Restock", K1155 &lt; 20, "Low Stock", K1155 &lt; 30, "Stock OK", K1155 &gt;= 30, "High Stock")</f>
        <v>Need to Restock</v>
      </c>
      <c r="Y1155" s="16" t="str" cm="1">
        <f t="array" ref="Y1155">_xlfn.IFS(K1155 &lt;= 15, "Fast Moving", K1155 &lt;= 35, "Moderate Moving", K1155 &gt; 35, "Slow Moving")</f>
        <v>Fast Moving</v>
      </c>
      <c r="Z1155" s="16" t="str" cm="1">
        <f t="array" ref="Z1155">_xlfn.IFS(M1155=5, "Highly Satisfied", M1155&gt;=4, "Very Satisfied", M1155&gt;=3, "Satisfied", M1155&gt;=2, "Neutral", M1155&lt;2, "Dissatisfied")</f>
        <v>Very Satisfied</v>
      </c>
      <c r="AA1155" s="16" t="str">
        <f t="shared" si="189"/>
        <v>Cheap Value</v>
      </c>
      <c r="AB1155" s="16" t="str" cm="1">
        <f t="array" ref="AB1155">_xlfn.IFS(OR(C1155="Zara", C1155="Mango"), "Luxury Brand", OR(C1155="Gap", C1155="Forever21"), "Budget Brand", TRUE, "Mid-Market")</f>
        <v>Mid-Market</v>
      </c>
    </row>
    <row r="1156" spans="1:28" x14ac:dyDescent="0.35">
      <c r="A1156" t="s">
        <v>1207</v>
      </c>
      <c r="B1156" t="s">
        <v>13</v>
      </c>
      <c r="C1156" t="s">
        <v>20</v>
      </c>
      <c r="D1156" t="s">
        <v>60</v>
      </c>
      <c r="E1156" t="s">
        <v>53</v>
      </c>
      <c r="F1156" t="s">
        <v>64</v>
      </c>
      <c r="G1156" s="4">
        <v>221.94</v>
      </c>
      <c r="H1156">
        <v>0</v>
      </c>
      <c r="I1156" s="3">
        <v>221.94</v>
      </c>
      <c r="J1156" s="1">
        <v>45875</v>
      </c>
      <c r="K1156">
        <v>35</v>
      </c>
      <c r="L1156">
        <v>1.5</v>
      </c>
      <c r="M1156">
        <f t="shared" si="180"/>
        <v>1.5</v>
      </c>
      <c r="N1156" t="b">
        <v>0</v>
      </c>
      <c r="O1156" t="s">
        <v>2229</v>
      </c>
      <c r="P1156" t="str">
        <f t="shared" si="181"/>
        <v>No Return</v>
      </c>
      <c r="Q1156" s="4">
        <f t="shared" si="182"/>
        <v>7767.9</v>
      </c>
      <c r="R1156">
        <f t="shared" si="183"/>
        <v>2025</v>
      </c>
      <c r="S1156" s="4" t="str">
        <f t="shared" si="184"/>
        <v>August</v>
      </c>
      <c r="T1156" s="17">
        <f t="shared" si="185"/>
        <v>0</v>
      </c>
      <c r="U1156" s="17">
        <f t="shared" si="186"/>
        <v>221.94</v>
      </c>
      <c r="V1156" s="16">
        <f t="shared" si="187"/>
        <v>0</v>
      </c>
      <c r="W1156" s="16" t="str">
        <f t="shared" si="188"/>
        <v>XS</v>
      </c>
      <c r="X1156" s="16" t="str" cm="1">
        <f t="array" ref="X1156">_xlfn.IFS(K1156 &lt; 10, "Need to Restock", K1156 &lt; 20, "Low Stock", K1156 &lt; 30, "Stock OK", K1156 &gt;= 30, "High Stock")</f>
        <v>High Stock</v>
      </c>
      <c r="Y1156" s="16" t="str" cm="1">
        <f t="array" ref="Y1156">_xlfn.IFS(K1156 &lt;= 15, "Fast Moving", K1156 &lt;= 35, "Moderate Moving", K1156 &gt; 35, "Slow Moving")</f>
        <v>Moderate Moving</v>
      </c>
      <c r="Z1156" s="16" t="str" cm="1">
        <f t="array" ref="Z1156">_xlfn.IFS(M1156=5, "Highly Satisfied", M1156&gt;=4, "Very Satisfied", M1156&gt;=3, "Satisfied", M1156&gt;=2, "Neutral", M1156&lt;2, "Dissatisfied")</f>
        <v>Dissatisfied</v>
      </c>
      <c r="AA1156" s="16" t="str">
        <f t="shared" si="189"/>
        <v>High Value</v>
      </c>
      <c r="AB1156" s="16" t="str" cm="1">
        <f t="array" ref="AB1156">_xlfn.IFS(OR(C1156="Zara", C1156="Mango"), "Luxury Brand", OR(C1156="Gap", C1156="Forever21"), "Budget Brand", TRUE, "Mid-Market")</f>
        <v>Mid-Market</v>
      </c>
    </row>
    <row r="1157" spans="1:28" x14ac:dyDescent="0.35">
      <c r="A1157" t="s">
        <v>1208</v>
      </c>
      <c r="B1157" t="s">
        <v>36</v>
      </c>
      <c r="C1157" t="s">
        <v>14</v>
      </c>
      <c r="D1157" t="s">
        <v>32</v>
      </c>
      <c r="E1157" t="s">
        <v>53</v>
      </c>
      <c r="F1157" t="s">
        <v>23</v>
      </c>
      <c r="G1157" s="4">
        <v>118.77</v>
      </c>
      <c r="H1157">
        <v>8.4</v>
      </c>
      <c r="I1157" s="3">
        <v>108.79</v>
      </c>
      <c r="J1157" s="1">
        <v>45875</v>
      </c>
      <c r="K1157">
        <v>30</v>
      </c>
      <c r="L1157">
        <v>4.5999999999999996</v>
      </c>
      <c r="M1157">
        <f t="shared" si="180"/>
        <v>4.5999999999999996</v>
      </c>
      <c r="N1157" t="b">
        <v>1</v>
      </c>
      <c r="O1157" t="s">
        <v>123</v>
      </c>
      <c r="P1157" t="str">
        <f t="shared" si="181"/>
        <v>Wrong Item</v>
      </c>
      <c r="Q1157" s="4">
        <f t="shared" si="182"/>
        <v>3263.7995999999998</v>
      </c>
      <c r="R1157">
        <f t="shared" si="183"/>
        <v>2025</v>
      </c>
      <c r="S1157" s="4" t="str">
        <f t="shared" si="184"/>
        <v>August</v>
      </c>
      <c r="T1157" s="17">
        <f t="shared" si="185"/>
        <v>9.97668</v>
      </c>
      <c r="U1157" s="17">
        <f t="shared" si="186"/>
        <v>108.79331999999999</v>
      </c>
      <c r="V1157" s="16">
        <f t="shared" si="187"/>
        <v>1</v>
      </c>
      <c r="W1157" s="16" t="str">
        <f t="shared" si="188"/>
        <v>XS</v>
      </c>
      <c r="X1157" s="16" t="str" cm="1">
        <f t="array" ref="X1157">_xlfn.IFS(K1157 &lt; 10, "Need to Restock", K1157 &lt; 20, "Low Stock", K1157 &lt; 30, "Stock OK", K1157 &gt;= 30, "High Stock")</f>
        <v>High Stock</v>
      </c>
      <c r="Y1157" s="16" t="str" cm="1">
        <f t="array" ref="Y1157">_xlfn.IFS(K1157 &lt;= 15, "Fast Moving", K1157 &lt;= 35, "Moderate Moving", K1157 &gt; 35, "Slow Moving")</f>
        <v>Moderate Moving</v>
      </c>
      <c r="Z1157" s="16" t="str" cm="1">
        <f t="array" ref="Z1157">_xlfn.IFS(M1157=5, "Highly Satisfied", M1157&gt;=4, "Very Satisfied", M1157&gt;=3, "Satisfied", M1157&gt;=2, "Neutral", M1157&lt;2, "Dissatisfied")</f>
        <v>Very Satisfied</v>
      </c>
      <c r="AA1157" s="16" t="str">
        <f t="shared" si="189"/>
        <v>High Value</v>
      </c>
      <c r="AB1157" s="16" t="str" cm="1">
        <f t="array" ref="AB1157">_xlfn.IFS(OR(C1157="Zara", C1157="Mango"), "Luxury Brand", OR(C1157="Gap", C1157="Forever21"), "Budget Brand", TRUE, "Mid-Market")</f>
        <v>Luxury Brand</v>
      </c>
    </row>
    <row r="1158" spans="1:28" x14ac:dyDescent="0.35">
      <c r="A1158" t="s">
        <v>1209</v>
      </c>
      <c r="B1158" t="s">
        <v>19</v>
      </c>
      <c r="C1158" t="s">
        <v>73</v>
      </c>
      <c r="D1158" t="s">
        <v>32</v>
      </c>
      <c r="E1158" t="s">
        <v>53</v>
      </c>
      <c r="F1158" t="s">
        <v>44</v>
      </c>
      <c r="G1158" s="4">
        <v>100.17</v>
      </c>
      <c r="H1158">
        <v>0</v>
      </c>
      <c r="I1158" s="3">
        <v>100.17</v>
      </c>
      <c r="J1158" s="1">
        <v>45875</v>
      </c>
      <c r="K1158">
        <v>18</v>
      </c>
      <c r="L1158">
        <v>1.2</v>
      </c>
      <c r="M1158">
        <f t="shared" si="180"/>
        <v>1.2</v>
      </c>
      <c r="N1158" t="b">
        <v>0</v>
      </c>
      <c r="O1158" t="s">
        <v>2229</v>
      </c>
      <c r="P1158" t="str">
        <f t="shared" si="181"/>
        <v>No Return</v>
      </c>
      <c r="Q1158" s="4">
        <f t="shared" si="182"/>
        <v>1803.06</v>
      </c>
      <c r="R1158">
        <f t="shared" si="183"/>
        <v>2025</v>
      </c>
      <c r="S1158" s="4" t="str">
        <f t="shared" si="184"/>
        <v>August</v>
      </c>
      <c r="T1158" s="17">
        <f t="shared" si="185"/>
        <v>0</v>
      </c>
      <c r="U1158" s="17">
        <f t="shared" si="186"/>
        <v>100.17</v>
      </c>
      <c r="V1158" s="16">
        <f t="shared" si="187"/>
        <v>0</v>
      </c>
      <c r="W1158" s="16" t="str">
        <f t="shared" si="188"/>
        <v>XS</v>
      </c>
      <c r="X1158" s="16" t="str" cm="1">
        <f t="array" ref="X1158">_xlfn.IFS(K1158 &lt; 10, "Need to Restock", K1158 &lt; 20, "Low Stock", K1158 &lt; 30, "Stock OK", K1158 &gt;= 30, "High Stock")</f>
        <v>Low Stock</v>
      </c>
      <c r="Y1158" s="16" t="str" cm="1">
        <f t="array" ref="Y1158">_xlfn.IFS(K1158 &lt;= 15, "Fast Moving", K1158 &lt;= 35, "Moderate Moving", K1158 &gt; 35, "Slow Moving")</f>
        <v>Moderate Moving</v>
      </c>
      <c r="Z1158" s="16" t="str" cm="1">
        <f t="array" ref="Z1158">_xlfn.IFS(M1158=5, "Highly Satisfied", M1158&gt;=4, "Very Satisfied", M1158&gt;=3, "Satisfied", M1158&gt;=2, "Neutral", M1158&lt;2, "Dissatisfied")</f>
        <v>Dissatisfied</v>
      </c>
      <c r="AA1158" s="16" t="str">
        <f t="shared" si="189"/>
        <v>High Value</v>
      </c>
      <c r="AB1158" s="16" t="str" cm="1">
        <f t="array" ref="AB1158">_xlfn.IFS(OR(C1158="Zara", C1158="Mango"), "Luxury Brand", OR(C1158="Gap", C1158="Forever21"), "Budget Brand", TRUE, "Mid-Market")</f>
        <v>Budget Brand</v>
      </c>
    </row>
    <row r="1159" spans="1:28" x14ac:dyDescent="0.35">
      <c r="A1159" t="s">
        <v>1210</v>
      </c>
      <c r="B1159" t="s">
        <v>25</v>
      </c>
      <c r="C1159" t="s">
        <v>30</v>
      </c>
      <c r="D1159" t="s">
        <v>60</v>
      </c>
      <c r="E1159" t="s">
        <v>2229</v>
      </c>
      <c r="F1159" t="s">
        <v>33</v>
      </c>
      <c r="G1159" s="4">
        <v>18.45</v>
      </c>
      <c r="H1159">
        <v>0</v>
      </c>
      <c r="I1159" s="3">
        <v>18.45</v>
      </c>
      <c r="J1159" s="1">
        <v>45875</v>
      </c>
      <c r="K1159">
        <v>39</v>
      </c>
      <c r="L1159">
        <v>2.2000000000000002</v>
      </c>
      <c r="M1159">
        <f t="shared" si="180"/>
        <v>2.2000000000000002</v>
      </c>
      <c r="N1159" t="b">
        <v>0</v>
      </c>
      <c r="O1159" t="s">
        <v>2229</v>
      </c>
      <c r="P1159" t="str">
        <f t="shared" si="181"/>
        <v>No Return</v>
      </c>
      <c r="Q1159" s="4">
        <f t="shared" si="182"/>
        <v>719.55</v>
      </c>
      <c r="R1159">
        <f t="shared" si="183"/>
        <v>2025</v>
      </c>
      <c r="S1159" s="4" t="str">
        <f t="shared" si="184"/>
        <v>August</v>
      </c>
      <c r="T1159" s="17">
        <f t="shared" si="185"/>
        <v>0</v>
      </c>
      <c r="U1159" s="17">
        <f t="shared" si="186"/>
        <v>18.45</v>
      </c>
      <c r="V1159" s="16">
        <f t="shared" si="187"/>
        <v>0</v>
      </c>
      <c r="W1159" s="16" t="str">
        <f t="shared" si="188"/>
        <v>No Size</v>
      </c>
      <c r="X1159" s="16" t="str" cm="1">
        <f t="array" ref="X1159">_xlfn.IFS(K1159 &lt; 10, "Need to Restock", K1159 &lt; 20, "Low Stock", K1159 &lt; 30, "Stock OK", K1159 &gt;= 30, "High Stock")</f>
        <v>High Stock</v>
      </c>
      <c r="Y1159" s="16" t="str" cm="1">
        <f t="array" ref="Y1159">_xlfn.IFS(K1159 &lt;= 15, "Fast Moving", K1159 &lt;= 35, "Moderate Moving", K1159 &gt; 35, "Slow Moving")</f>
        <v>Slow Moving</v>
      </c>
      <c r="Z1159" s="16" t="str" cm="1">
        <f t="array" ref="Z1159">_xlfn.IFS(M1159=5, "Highly Satisfied", M1159&gt;=4, "Very Satisfied", M1159&gt;=3, "Satisfied", M1159&gt;=2, "Neutral", M1159&lt;2, "Dissatisfied")</f>
        <v>Neutral</v>
      </c>
      <c r="AA1159" s="16" t="str">
        <f t="shared" si="189"/>
        <v>Cheap Value</v>
      </c>
      <c r="AB1159" s="16" t="str" cm="1">
        <f t="array" ref="AB1159">_xlfn.IFS(OR(C1159="Zara", C1159="Mango"), "Luxury Brand", OR(C1159="Gap", C1159="Forever21"), "Budget Brand", TRUE, "Mid-Market")</f>
        <v>Mid-Market</v>
      </c>
    </row>
    <row r="1160" spans="1:28" x14ac:dyDescent="0.35">
      <c r="A1160" t="s">
        <v>1211</v>
      </c>
      <c r="B1160" t="s">
        <v>25</v>
      </c>
      <c r="C1160" t="s">
        <v>59</v>
      </c>
      <c r="D1160" t="s">
        <v>60</v>
      </c>
      <c r="E1160" t="s">
        <v>2229</v>
      </c>
      <c r="F1160" t="s">
        <v>64</v>
      </c>
      <c r="G1160" s="4">
        <v>45.56</v>
      </c>
      <c r="H1160">
        <v>13.5</v>
      </c>
      <c r="I1160" s="3">
        <v>39.409999999999997</v>
      </c>
      <c r="J1160" s="1">
        <v>45875</v>
      </c>
      <c r="K1160">
        <v>40</v>
      </c>
      <c r="L1160">
        <v>3.2</v>
      </c>
      <c r="M1160">
        <f t="shared" si="180"/>
        <v>3.2</v>
      </c>
      <c r="N1160" t="b">
        <v>0</v>
      </c>
      <c r="O1160" t="s">
        <v>2229</v>
      </c>
      <c r="P1160" t="str">
        <f t="shared" si="181"/>
        <v>No Return</v>
      </c>
      <c r="Q1160" s="4">
        <f t="shared" si="182"/>
        <v>1576.3760000000002</v>
      </c>
      <c r="R1160">
        <f t="shared" si="183"/>
        <v>2025</v>
      </c>
      <c r="S1160" s="4" t="str">
        <f t="shared" si="184"/>
        <v>August</v>
      </c>
      <c r="T1160" s="17">
        <f t="shared" si="185"/>
        <v>6.1506000000000007</v>
      </c>
      <c r="U1160" s="17">
        <f t="shared" si="186"/>
        <v>39.409400000000005</v>
      </c>
      <c r="V1160" s="16">
        <f t="shared" si="187"/>
        <v>0</v>
      </c>
      <c r="W1160" s="16" t="str">
        <f t="shared" si="188"/>
        <v>No Size</v>
      </c>
      <c r="X1160" s="16" t="str" cm="1">
        <f t="array" ref="X1160">_xlfn.IFS(K1160 &lt; 10, "Need to Restock", K1160 &lt; 20, "Low Stock", K1160 &lt; 30, "Stock OK", K1160 &gt;= 30, "High Stock")</f>
        <v>High Stock</v>
      </c>
      <c r="Y1160" s="16" t="str" cm="1">
        <f t="array" ref="Y1160">_xlfn.IFS(K1160 &lt;= 15, "Fast Moving", K1160 &lt;= 35, "Moderate Moving", K1160 &gt; 35, "Slow Moving")</f>
        <v>Slow Moving</v>
      </c>
      <c r="Z1160" s="16" t="str" cm="1">
        <f t="array" ref="Z1160">_xlfn.IFS(M1160=5, "Highly Satisfied", M1160&gt;=4, "Very Satisfied", M1160&gt;=3, "Satisfied", M1160&gt;=2, "Neutral", M1160&lt;2, "Dissatisfied")</f>
        <v>Satisfied</v>
      </c>
      <c r="AA1160" s="16" t="str">
        <f t="shared" si="189"/>
        <v>Cheap Value</v>
      </c>
      <c r="AB1160" s="16" t="str" cm="1">
        <f t="array" ref="AB1160">_xlfn.IFS(OR(C1160="Zara", C1160="Mango"), "Luxury Brand", OR(C1160="Gap", C1160="Forever21"), "Budget Brand", TRUE, "Mid-Market")</f>
        <v>Budget Brand</v>
      </c>
    </row>
    <row r="1161" spans="1:28" x14ac:dyDescent="0.35">
      <c r="A1161" t="s">
        <v>1212</v>
      </c>
      <c r="B1161" t="s">
        <v>19</v>
      </c>
      <c r="C1161" t="s">
        <v>20</v>
      </c>
      <c r="D1161" t="s">
        <v>15</v>
      </c>
      <c r="E1161" t="s">
        <v>37</v>
      </c>
      <c r="F1161" t="s">
        <v>64</v>
      </c>
      <c r="G1161" s="4">
        <v>62.21</v>
      </c>
      <c r="H1161">
        <v>0</v>
      </c>
      <c r="I1161" s="3">
        <v>62.21</v>
      </c>
      <c r="J1161" s="1">
        <v>45861</v>
      </c>
      <c r="K1161">
        <v>38</v>
      </c>
      <c r="L1161">
        <v>2.6</v>
      </c>
      <c r="M1161">
        <f t="shared" si="180"/>
        <v>2.6</v>
      </c>
      <c r="N1161" t="b">
        <v>0</v>
      </c>
      <c r="O1161" t="s">
        <v>2229</v>
      </c>
      <c r="P1161" t="str">
        <f t="shared" si="181"/>
        <v>No Return</v>
      </c>
      <c r="Q1161" s="4">
        <f t="shared" si="182"/>
        <v>2363.98</v>
      </c>
      <c r="R1161">
        <f t="shared" si="183"/>
        <v>2025</v>
      </c>
      <c r="S1161" s="4" t="str">
        <f t="shared" si="184"/>
        <v>July</v>
      </c>
      <c r="T1161" s="17">
        <f t="shared" si="185"/>
        <v>0</v>
      </c>
      <c r="U1161" s="17">
        <f t="shared" si="186"/>
        <v>62.21</v>
      </c>
      <c r="V1161" s="16">
        <f t="shared" si="187"/>
        <v>0</v>
      </c>
      <c r="W1161" s="16" t="str">
        <f t="shared" si="188"/>
        <v>S</v>
      </c>
      <c r="X1161" s="16" t="str" cm="1">
        <f t="array" ref="X1161">_xlfn.IFS(K1161 &lt; 10, "Need to Restock", K1161 &lt; 20, "Low Stock", K1161 &lt; 30, "Stock OK", K1161 &gt;= 30, "High Stock")</f>
        <v>High Stock</v>
      </c>
      <c r="Y1161" s="16" t="str" cm="1">
        <f t="array" ref="Y1161">_xlfn.IFS(K1161 &lt;= 15, "Fast Moving", K1161 &lt;= 35, "Moderate Moving", K1161 &gt; 35, "Slow Moving")</f>
        <v>Slow Moving</v>
      </c>
      <c r="Z1161" s="16" t="str" cm="1">
        <f t="array" ref="Z1161">_xlfn.IFS(M1161=5, "Highly Satisfied", M1161&gt;=4, "Very Satisfied", M1161&gt;=3, "Satisfied", M1161&gt;=2, "Neutral", M1161&lt;2, "Dissatisfied")</f>
        <v>Neutral</v>
      </c>
      <c r="AA1161" s="16" t="str">
        <f t="shared" si="189"/>
        <v>Cheap Value</v>
      </c>
      <c r="AB1161" s="16" t="str" cm="1">
        <f t="array" ref="AB1161">_xlfn.IFS(OR(C1161="Zara", C1161="Mango"), "Luxury Brand", OR(C1161="Gap", C1161="Forever21"), "Budget Brand", TRUE, "Mid-Market")</f>
        <v>Mid-Market</v>
      </c>
    </row>
    <row r="1162" spans="1:28" x14ac:dyDescent="0.35">
      <c r="A1162" t="s">
        <v>1213</v>
      </c>
      <c r="B1162" t="s">
        <v>25</v>
      </c>
      <c r="C1162" t="s">
        <v>73</v>
      </c>
      <c r="D1162" t="s">
        <v>21</v>
      </c>
      <c r="E1162" t="s">
        <v>2229</v>
      </c>
      <c r="F1162" t="s">
        <v>42</v>
      </c>
      <c r="G1162" s="4">
        <v>37.020000000000003</v>
      </c>
      <c r="H1162">
        <v>0</v>
      </c>
      <c r="I1162" s="3">
        <v>37.020000000000003</v>
      </c>
      <c r="J1162" s="1">
        <v>45875</v>
      </c>
      <c r="K1162">
        <v>12</v>
      </c>
      <c r="L1162">
        <v>4.3</v>
      </c>
      <c r="M1162">
        <f t="shared" si="180"/>
        <v>4.3</v>
      </c>
      <c r="N1162" t="b">
        <v>0</v>
      </c>
      <c r="O1162" t="s">
        <v>2229</v>
      </c>
      <c r="P1162" t="str">
        <f t="shared" si="181"/>
        <v>No Return</v>
      </c>
      <c r="Q1162" s="4">
        <f t="shared" si="182"/>
        <v>444.24</v>
      </c>
      <c r="R1162">
        <f t="shared" si="183"/>
        <v>2025</v>
      </c>
      <c r="S1162" s="4" t="str">
        <f t="shared" si="184"/>
        <v>August</v>
      </c>
      <c r="T1162" s="17">
        <f t="shared" si="185"/>
        <v>0</v>
      </c>
      <c r="U1162" s="17">
        <f t="shared" si="186"/>
        <v>37.020000000000003</v>
      </c>
      <c r="V1162" s="16">
        <f t="shared" si="187"/>
        <v>0</v>
      </c>
      <c r="W1162" s="16" t="str">
        <f t="shared" si="188"/>
        <v>No Size</v>
      </c>
      <c r="X1162" s="16" t="str" cm="1">
        <f t="array" ref="X1162">_xlfn.IFS(K1162 &lt; 10, "Need to Restock", K1162 &lt; 20, "Low Stock", K1162 &lt; 30, "Stock OK", K1162 &gt;= 30, "High Stock")</f>
        <v>Low Stock</v>
      </c>
      <c r="Y1162" s="16" t="str" cm="1">
        <f t="array" ref="Y1162">_xlfn.IFS(K1162 &lt;= 15, "Fast Moving", K1162 &lt;= 35, "Moderate Moving", K1162 &gt; 35, "Slow Moving")</f>
        <v>Fast Moving</v>
      </c>
      <c r="Z1162" s="16" t="str" cm="1">
        <f t="array" ref="Z1162">_xlfn.IFS(M1162=5, "Highly Satisfied", M1162&gt;=4, "Very Satisfied", M1162&gt;=3, "Satisfied", M1162&gt;=2, "Neutral", M1162&lt;2, "Dissatisfied")</f>
        <v>Very Satisfied</v>
      </c>
      <c r="AA1162" s="16" t="str">
        <f t="shared" si="189"/>
        <v>Cheap Value</v>
      </c>
      <c r="AB1162" s="16" t="str" cm="1">
        <f t="array" ref="AB1162">_xlfn.IFS(OR(C1162="Zara", C1162="Mango"), "Luxury Brand", OR(C1162="Gap", C1162="Forever21"), "Budget Brand", TRUE, "Mid-Market")</f>
        <v>Budget Brand</v>
      </c>
    </row>
    <row r="1163" spans="1:28" x14ac:dyDescent="0.35">
      <c r="A1163" t="s">
        <v>1214</v>
      </c>
      <c r="B1163" t="s">
        <v>40</v>
      </c>
      <c r="C1163" t="s">
        <v>14</v>
      </c>
      <c r="D1163" t="s">
        <v>60</v>
      </c>
      <c r="E1163" t="s">
        <v>16</v>
      </c>
      <c r="F1163" t="s">
        <v>54</v>
      </c>
      <c r="G1163" s="4">
        <v>51.86</v>
      </c>
      <c r="H1163">
        <v>39</v>
      </c>
      <c r="I1163" s="3">
        <v>31.63</v>
      </c>
      <c r="J1163" s="1">
        <v>45875</v>
      </c>
      <c r="K1163">
        <v>40</v>
      </c>
      <c r="L1163">
        <v>2.4</v>
      </c>
      <c r="M1163">
        <f t="shared" si="180"/>
        <v>2.4</v>
      </c>
      <c r="N1163" t="b">
        <v>0</v>
      </c>
      <c r="O1163" t="s">
        <v>2229</v>
      </c>
      <c r="P1163" t="str">
        <f t="shared" si="181"/>
        <v>No Return</v>
      </c>
      <c r="Q1163" s="4">
        <f t="shared" si="182"/>
        <v>1265.384</v>
      </c>
      <c r="R1163">
        <f t="shared" si="183"/>
        <v>2025</v>
      </c>
      <c r="S1163" s="4" t="str">
        <f t="shared" si="184"/>
        <v>August</v>
      </c>
      <c r="T1163" s="17">
        <f t="shared" si="185"/>
        <v>20.2254</v>
      </c>
      <c r="U1163" s="17">
        <f t="shared" si="186"/>
        <v>31.634599999999999</v>
      </c>
      <c r="V1163" s="16">
        <f t="shared" si="187"/>
        <v>0</v>
      </c>
      <c r="W1163" s="16" t="str">
        <f t="shared" si="188"/>
        <v>XL</v>
      </c>
      <c r="X1163" s="16" t="str" cm="1">
        <f t="array" ref="X1163">_xlfn.IFS(K1163 &lt; 10, "Need to Restock", K1163 &lt; 20, "Low Stock", K1163 &lt; 30, "Stock OK", K1163 &gt;= 30, "High Stock")</f>
        <v>High Stock</v>
      </c>
      <c r="Y1163" s="16" t="str" cm="1">
        <f t="array" ref="Y1163">_xlfn.IFS(K1163 &lt;= 15, "Fast Moving", K1163 &lt;= 35, "Moderate Moving", K1163 &gt; 35, "Slow Moving")</f>
        <v>Slow Moving</v>
      </c>
      <c r="Z1163" s="16" t="str" cm="1">
        <f t="array" ref="Z1163">_xlfn.IFS(M1163=5, "Highly Satisfied", M1163&gt;=4, "Very Satisfied", M1163&gt;=3, "Satisfied", M1163&gt;=2, "Neutral", M1163&lt;2, "Dissatisfied")</f>
        <v>Neutral</v>
      </c>
      <c r="AA1163" s="16" t="str">
        <f t="shared" si="189"/>
        <v>Cheap Value</v>
      </c>
      <c r="AB1163" s="16" t="str" cm="1">
        <f t="array" ref="AB1163">_xlfn.IFS(OR(C1163="Zara", C1163="Mango"), "Luxury Brand", OR(C1163="Gap", C1163="Forever21"), "Budget Brand", TRUE, "Mid-Market")</f>
        <v>Luxury Brand</v>
      </c>
    </row>
    <row r="1164" spans="1:28" x14ac:dyDescent="0.35">
      <c r="A1164" t="s">
        <v>1215</v>
      </c>
      <c r="B1164" t="s">
        <v>40</v>
      </c>
      <c r="C1164" t="s">
        <v>14</v>
      </c>
      <c r="D1164" t="s">
        <v>15</v>
      </c>
      <c r="E1164" t="s">
        <v>53</v>
      </c>
      <c r="F1164" t="s">
        <v>64</v>
      </c>
      <c r="G1164" s="4">
        <v>76.239999999999995</v>
      </c>
      <c r="H1164">
        <v>0</v>
      </c>
      <c r="I1164" s="3">
        <v>76.239999999999995</v>
      </c>
      <c r="J1164" s="1">
        <v>45664</v>
      </c>
      <c r="K1164">
        <v>14</v>
      </c>
      <c r="L1164">
        <v>2.8</v>
      </c>
      <c r="M1164">
        <f t="shared" si="180"/>
        <v>2.8</v>
      </c>
      <c r="N1164" t="b">
        <v>0</v>
      </c>
      <c r="O1164" t="s">
        <v>2229</v>
      </c>
      <c r="P1164" t="str">
        <f t="shared" si="181"/>
        <v>No Return</v>
      </c>
      <c r="Q1164" s="4">
        <f t="shared" si="182"/>
        <v>1067.3599999999999</v>
      </c>
      <c r="R1164">
        <f t="shared" si="183"/>
        <v>2025</v>
      </c>
      <c r="S1164" s="4" t="str">
        <f t="shared" si="184"/>
        <v>January</v>
      </c>
      <c r="T1164" s="17">
        <f t="shared" si="185"/>
        <v>0</v>
      </c>
      <c r="U1164" s="17">
        <f t="shared" si="186"/>
        <v>76.239999999999995</v>
      </c>
      <c r="V1164" s="16">
        <f t="shared" si="187"/>
        <v>0</v>
      </c>
      <c r="W1164" s="16" t="str">
        <f t="shared" si="188"/>
        <v>XS</v>
      </c>
      <c r="X1164" s="16" t="str" cm="1">
        <f t="array" ref="X1164">_xlfn.IFS(K1164 &lt; 10, "Need to Restock", K1164 &lt; 20, "Low Stock", K1164 &lt; 30, "Stock OK", K1164 &gt;= 30, "High Stock")</f>
        <v>Low Stock</v>
      </c>
      <c r="Y1164" s="16" t="str" cm="1">
        <f t="array" ref="Y1164">_xlfn.IFS(K1164 &lt;= 15, "Fast Moving", K1164 &lt;= 35, "Moderate Moving", K1164 &gt; 35, "Slow Moving")</f>
        <v>Fast Moving</v>
      </c>
      <c r="Z1164" s="16" t="str" cm="1">
        <f t="array" ref="Z1164">_xlfn.IFS(M1164=5, "Highly Satisfied", M1164&gt;=4, "Very Satisfied", M1164&gt;=3, "Satisfied", M1164&gt;=2, "Neutral", M1164&lt;2, "Dissatisfied")</f>
        <v>Neutral</v>
      </c>
      <c r="AA1164" s="16" t="str">
        <f t="shared" si="189"/>
        <v>High Value</v>
      </c>
      <c r="AB1164" s="16" t="str" cm="1">
        <f t="array" ref="AB1164">_xlfn.IFS(OR(C1164="Zara", C1164="Mango"), "Luxury Brand", OR(C1164="Gap", C1164="Forever21"), "Budget Brand", TRUE, "Mid-Market")</f>
        <v>Luxury Brand</v>
      </c>
    </row>
    <row r="1165" spans="1:28" x14ac:dyDescent="0.35">
      <c r="A1165" t="s">
        <v>1216</v>
      </c>
      <c r="B1165" t="s">
        <v>25</v>
      </c>
      <c r="C1165" t="s">
        <v>14</v>
      </c>
      <c r="D1165" t="s">
        <v>32</v>
      </c>
      <c r="E1165" t="s">
        <v>2229</v>
      </c>
      <c r="F1165" t="s">
        <v>38</v>
      </c>
      <c r="G1165" s="4">
        <v>74.17</v>
      </c>
      <c r="H1165">
        <v>0</v>
      </c>
      <c r="I1165" s="3">
        <v>74.17</v>
      </c>
      <c r="J1165" s="1">
        <v>45875</v>
      </c>
      <c r="K1165">
        <v>24</v>
      </c>
      <c r="L1165">
        <v>1.7</v>
      </c>
      <c r="M1165">
        <f t="shared" si="180"/>
        <v>1.7</v>
      </c>
      <c r="N1165" t="b">
        <v>0</v>
      </c>
      <c r="O1165" t="s">
        <v>2229</v>
      </c>
      <c r="P1165" t="str">
        <f t="shared" si="181"/>
        <v>No Return</v>
      </c>
      <c r="Q1165" s="4">
        <f t="shared" si="182"/>
        <v>1780.08</v>
      </c>
      <c r="R1165">
        <f t="shared" si="183"/>
        <v>2025</v>
      </c>
      <c r="S1165" s="4" t="str">
        <f t="shared" si="184"/>
        <v>August</v>
      </c>
      <c r="T1165" s="17">
        <f t="shared" si="185"/>
        <v>0</v>
      </c>
      <c r="U1165" s="17">
        <f t="shared" si="186"/>
        <v>74.17</v>
      </c>
      <c r="V1165" s="16">
        <f t="shared" si="187"/>
        <v>0</v>
      </c>
      <c r="W1165" s="16" t="str">
        <f t="shared" si="188"/>
        <v>No Size</v>
      </c>
      <c r="X1165" s="16" t="str" cm="1">
        <f t="array" ref="X1165">_xlfn.IFS(K1165 &lt; 10, "Need to Restock", K1165 &lt; 20, "Low Stock", K1165 &lt; 30, "Stock OK", K1165 &gt;= 30, "High Stock")</f>
        <v>Stock OK</v>
      </c>
      <c r="Y1165" s="16" t="str" cm="1">
        <f t="array" ref="Y1165">_xlfn.IFS(K1165 &lt;= 15, "Fast Moving", K1165 &lt;= 35, "Moderate Moving", K1165 &gt; 35, "Slow Moving")</f>
        <v>Moderate Moving</v>
      </c>
      <c r="Z1165" s="16" t="str" cm="1">
        <f t="array" ref="Z1165">_xlfn.IFS(M1165=5, "Highly Satisfied", M1165&gt;=4, "Very Satisfied", M1165&gt;=3, "Satisfied", M1165&gt;=2, "Neutral", M1165&lt;2, "Dissatisfied")</f>
        <v>Dissatisfied</v>
      </c>
      <c r="AA1165" s="16" t="str">
        <f t="shared" si="189"/>
        <v>Cheap Value</v>
      </c>
      <c r="AB1165" s="16" t="str" cm="1">
        <f t="array" ref="AB1165">_xlfn.IFS(OR(C1165="Zara", C1165="Mango"), "Luxury Brand", OR(C1165="Gap", C1165="Forever21"), "Budget Brand", TRUE, "Mid-Market")</f>
        <v>Luxury Brand</v>
      </c>
    </row>
    <row r="1166" spans="1:28" x14ac:dyDescent="0.35">
      <c r="A1166" t="s">
        <v>1217</v>
      </c>
      <c r="B1166" t="s">
        <v>36</v>
      </c>
      <c r="C1166" t="s">
        <v>73</v>
      </c>
      <c r="D1166" t="s">
        <v>15</v>
      </c>
      <c r="E1166" t="s">
        <v>22</v>
      </c>
      <c r="F1166" t="s">
        <v>54</v>
      </c>
      <c r="G1166" s="4">
        <v>75.989999999999995</v>
      </c>
      <c r="H1166">
        <v>0</v>
      </c>
      <c r="I1166" s="3">
        <v>75.989999999999995</v>
      </c>
      <c r="J1166" s="1">
        <v>45706</v>
      </c>
      <c r="K1166">
        <v>19</v>
      </c>
      <c r="L1166">
        <v>1.7</v>
      </c>
      <c r="M1166">
        <f t="shared" si="180"/>
        <v>1.7</v>
      </c>
      <c r="N1166" t="b">
        <v>1</v>
      </c>
      <c r="O1166" t="s">
        <v>71</v>
      </c>
      <c r="P1166" t="str">
        <f t="shared" si="181"/>
        <v>Size Issue</v>
      </c>
      <c r="Q1166" s="4">
        <f t="shared" si="182"/>
        <v>1443.81</v>
      </c>
      <c r="R1166">
        <f t="shared" si="183"/>
        <v>2025</v>
      </c>
      <c r="S1166" s="4" t="str">
        <f t="shared" si="184"/>
        <v>February</v>
      </c>
      <c r="T1166" s="17">
        <f t="shared" si="185"/>
        <v>0</v>
      </c>
      <c r="U1166" s="17">
        <f t="shared" si="186"/>
        <v>75.989999999999995</v>
      </c>
      <c r="V1166" s="16">
        <f t="shared" si="187"/>
        <v>1</v>
      </c>
      <c r="W1166" s="16" t="str">
        <f t="shared" si="188"/>
        <v>L</v>
      </c>
      <c r="X1166" s="16" t="str" cm="1">
        <f t="array" ref="X1166">_xlfn.IFS(K1166 &lt; 10, "Need to Restock", K1166 &lt; 20, "Low Stock", K1166 &lt; 30, "Stock OK", K1166 &gt;= 30, "High Stock")</f>
        <v>Low Stock</v>
      </c>
      <c r="Y1166" s="16" t="str" cm="1">
        <f t="array" ref="Y1166">_xlfn.IFS(K1166 &lt;= 15, "Fast Moving", K1166 &lt;= 35, "Moderate Moving", K1166 &gt; 35, "Slow Moving")</f>
        <v>Moderate Moving</v>
      </c>
      <c r="Z1166" s="16" t="str" cm="1">
        <f t="array" ref="Z1166">_xlfn.IFS(M1166=5, "Highly Satisfied", M1166&gt;=4, "Very Satisfied", M1166&gt;=3, "Satisfied", M1166&gt;=2, "Neutral", M1166&lt;2, "Dissatisfied")</f>
        <v>Dissatisfied</v>
      </c>
      <c r="AA1166" s="16" t="str">
        <f t="shared" si="189"/>
        <v>High Value</v>
      </c>
      <c r="AB1166" s="16" t="str" cm="1">
        <f t="array" ref="AB1166">_xlfn.IFS(OR(C1166="Zara", C1166="Mango"), "Luxury Brand", OR(C1166="Gap", C1166="Forever21"), "Budget Brand", TRUE, "Mid-Market")</f>
        <v>Budget Brand</v>
      </c>
    </row>
    <row r="1167" spans="1:28" x14ac:dyDescent="0.35">
      <c r="A1167" t="s">
        <v>1218</v>
      </c>
      <c r="B1167" t="s">
        <v>36</v>
      </c>
      <c r="C1167" t="s">
        <v>46</v>
      </c>
      <c r="D1167" t="s">
        <v>21</v>
      </c>
      <c r="E1167" t="s">
        <v>53</v>
      </c>
      <c r="F1167" t="s">
        <v>62</v>
      </c>
      <c r="G1167" s="4">
        <v>62.33</v>
      </c>
      <c r="H1167">
        <v>49.4</v>
      </c>
      <c r="I1167" s="3">
        <v>31.54</v>
      </c>
      <c r="J1167" s="1">
        <v>45875</v>
      </c>
      <c r="K1167">
        <v>46</v>
      </c>
      <c r="L1167">
        <v>3.5</v>
      </c>
      <c r="M1167">
        <f t="shared" si="180"/>
        <v>3.5</v>
      </c>
      <c r="N1167" t="b">
        <v>0</v>
      </c>
      <c r="O1167" t="s">
        <v>2229</v>
      </c>
      <c r="P1167" t="str">
        <f t="shared" si="181"/>
        <v>No Return</v>
      </c>
      <c r="Q1167" s="4">
        <f t="shared" si="182"/>
        <v>1450.7930799999999</v>
      </c>
      <c r="R1167">
        <f t="shared" si="183"/>
        <v>2025</v>
      </c>
      <c r="S1167" s="4" t="str">
        <f t="shared" si="184"/>
        <v>August</v>
      </c>
      <c r="T1167" s="17">
        <f t="shared" si="185"/>
        <v>30.79102</v>
      </c>
      <c r="U1167" s="17">
        <f t="shared" si="186"/>
        <v>31.538979999999999</v>
      </c>
      <c r="V1167" s="16">
        <f t="shared" si="187"/>
        <v>0</v>
      </c>
      <c r="W1167" s="16" t="str">
        <f t="shared" si="188"/>
        <v>XS</v>
      </c>
      <c r="X1167" s="16" t="str" cm="1">
        <f t="array" ref="X1167">_xlfn.IFS(K1167 &lt; 10, "Need to Restock", K1167 &lt; 20, "Low Stock", K1167 &lt; 30, "Stock OK", K1167 &gt;= 30, "High Stock")</f>
        <v>High Stock</v>
      </c>
      <c r="Y1167" s="16" t="str" cm="1">
        <f t="array" ref="Y1167">_xlfn.IFS(K1167 &lt;= 15, "Fast Moving", K1167 &lt;= 35, "Moderate Moving", K1167 &gt; 35, "Slow Moving")</f>
        <v>Slow Moving</v>
      </c>
      <c r="Z1167" s="16" t="str" cm="1">
        <f t="array" ref="Z1167">_xlfn.IFS(M1167=5, "Highly Satisfied", M1167&gt;=4, "Very Satisfied", M1167&gt;=3, "Satisfied", M1167&gt;=2, "Neutral", M1167&lt;2, "Dissatisfied")</f>
        <v>Satisfied</v>
      </c>
      <c r="AA1167" s="16" t="str">
        <f t="shared" si="189"/>
        <v>Cheap Value</v>
      </c>
      <c r="AB1167" s="16" t="str" cm="1">
        <f t="array" ref="AB1167">_xlfn.IFS(OR(C1167="Zara", C1167="Mango"), "Luxury Brand", OR(C1167="Gap", C1167="Forever21"), "Budget Brand", TRUE, "Mid-Market")</f>
        <v>Mid-Market</v>
      </c>
    </row>
    <row r="1168" spans="1:28" x14ac:dyDescent="0.35">
      <c r="A1168" t="s">
        <v>1219</v>
      </c>
      <c r="B1168" t="s">
        <v>36</v>
      </c>
      <c r="C1168" t="s">
        <v>41</v>
      </c>
      <c r="D1168" t="s">
        <v>21</v>
      </c>
      <c r="E1168" t="s">
        <v>47</v>
      </c>
      <c r="F1168" t="s">
        <v>17</v>
      </c>
      <c r="G1168" s="4">
        <v>93.59</v>
      </c>
      <c r="H1168">
        <v>0</v>
      </c>
      <c r="I1168" s="3">
        <v>93.59</v>
      </c>
      <c r="J1168" s="1">
        <v>45875</v>
      </c>
      <c r="K1168">
        <v>38</v>
      </c>
      <c r="L1168">
        <v>1.9</v>
      </c>
      <c r="M1168">
        <f t="shared" si="180"/>
        <v>1.9</v>
      </c>
      <c r="N1168" t="b">
        <v>0</v>
      </c>
      <c r="O1168" t="s">
        <v>2229</v>
      </c>
      <c r="P1168" t="str">
        <f t="shared" si="181"/>
        <v>No Return</v>
      </c>
      <c r="Q1168" s="4">
        <f t="shared" si="182"/>
        <v>3556.42</v>
      </c>
      <c r="R1168">
        <f t="shared" si="183"/>
        <v>2025</v>
      </c>
      <c r="S1168" s="4" t="str">
        <f t="shared" si="184"/>
        <v>August</v>
      </c>
      <c r="T1168" s="17">
        <f t="shared" si="185"/>
        <v>0</v>
      </c>
      <c r="U1168" s="17">
        <f t="shared" si="186"/>
        <v>93.59</v>
      </c>
      <c r="V1168" s="16">
        <f t="shared" si="187"/>
        <v>0</v>
      </c>
      <c r="W1168" s="16" t="str">
        <f t="shared" si="188"/>
        <v>XXL</v>
      </c>
      <c r="X1168" s="16" t="str" cm="1">
        <f t="array" ref="X1168">_xlfn.IFS(K1168 &lt; 10, "Need to Restock", K1168 &lt; 20, "Low Stock", K1168 &lt; 30, "Stock OK", K1168 &gt;= 30, "High Stock")</f>
        <v>High Stock</v>
      </c>
      <c r="Y1168" s="16" t="str" cm="1">
        <f t="array" ref="Y1168">_xlfn.IFS(K1168 &lt;= 15, "Fast Moving", K1168 &lt;= 35, "Moderate Moving", K1168 &gt; 35, "Slow Moving")</f>
        <v>Slow Moving</v>
      </c>
      <c r="Z1168" s="16" t="str" cm="1">
        <f t="array" ref="Z1168">_xlfn.IFS(M1168=5, "Highly Satisfied", M1168&gt;=4, "Very Satisfied", M1168&gt;=3, "Satisfied", M1168&gt;=2, "Neutral", M1168&lt;2, "Dissatisfied")</f>
        <v>Dissatisfied</v>
      </c>
      <c r="AA1168" s="16" t="str">
        <f t="shared" si="189"/>
        <v>High Value</v>
      </c>
      <c r="AB1168" s="16" t="str" cm="1">
        <f t="array" ref="AB1168">_xlfn.IFS(OR(C1168="Zara", C1168="Mango"), "Luxury Brand", OR(C1168="Gap", C1168="Forever21"), "Budget Brand", TRUE, "Mid-Market")</f>
        <v>Luxury Brand</v>
      </c>
    </row>
    <row r="1169" spans="1:28" x14ac:dyDescent="0.35">
      <c r="A1169" t="s">
        <v>1220</v>
      </c>
      <c r="B1169" t="s">
        <v>19</v>
      </c>
      <c r="C1169" t="s">
        <v>73</v>
      </c>
      <c r="D1169" t="s">
        <v>32</v>
      </c>
      <c r="E1169" t="s">
        <v>2229</v>
      </c>
      <c r="F1169" t="s">
        <v>42</v>
      </c>
      <c r="G1169" s="4">
        <v>72.83</v>
      </c>
      <c r="H1169">
        <v>35.700000000000003</v>
      </c>
      <c r="I1169" s="3">
        <v>46.83</v>
      </c>
      <c r="J1169" s="1">
        <v>45875</v>
      </c>
      <c r="K1169">
        <v>11</v>
      </c>
      <c r="L1169">
        <v>3.1</v>
      </c>
      <c r="M1169">
        <f t="shared" si="180"/>
        <v>3.1</v>
      </c>
      <c r="N1169" t="b">
        <v>0</v>
      </c>
      <c r="O1169" t="s">
        <v>2229</v>
      </c>
      <c r="P1169" t="str">
        <f t="shared" si="181"/>
        <v>No Return</v>
      </c>
      <c r="Q1169" s="4">
        <f t="shared" si="182"/>
        <v>515.12658999999996</v>
      </c>
      <c r="R1169">
        <f t="shared" si="183"/>
        <v>2025</v>
      </c>
      <c r="S1169" s="4" t="str">
        <f t="shared" si="184"/>
        <v>August</v>
      </c>
      <c r="T1169" s="17">
        <f t="shared" si="185"/>
        <v>26.000310000000002</v>
      </c>
      <c r="U1169" s="17">
        <f t="shared" si="186"/>
        <v>46.829689999999999</v>
      </c>
      <c r="V1169" s="16">
        <f t="shared" si="187"/>
        <v>0</v>
      </c>
      <c r="W1169" s="16" t="str">
        <f t="shared" si="188"/>
        <v>No Size</v>
      </c>
      <c r="X1169" s="16" t="str" cm="1">
        <f t="array" ref="X1169">_xlfn.IFS(K1169 &lt; 10, "Need to Restock", K1169 &lt; 20, "Low Stock", K1169 &lt; 30, "Stock OK", K1169 &gt;= 30, "High Stock")</f>
        <v>Low Stock</v>
      </c>
      <c r="Y1169" s="16" t="str" cm="1">
        <f t="array" ref="Y1169">_xlfn.IFS(K1169 &lt;= 15, "Fast Moving", K1169 &lt;= 35, "Moderate Moving", K1169 &gt; 35, "Slow Moving")</f>
        <v>Fast Moving</v>
      </c>
      <c r="Z1169" s="16" t="str" cm="1">
        <f t="array" ref="Z1169">_xlfn.IFS(M1169=5, "Highly Satisfied", M1169&gt;=4, "Very Satisfied", M1169&gt;=3, "Satisfied", M1169&gt;=2, "Neutral", M1169&lt;2, "Dissatisfied")</f>
        <v>Satisfied</v>
      </c>
      <c r="AA1169" s="16" t="str">
        <f t="shared" si="189"/>
        <v>Cheap Value</v>
      </c>
      <c r="AB1169" s="16" t="str" cm="1">
        <f t="array" ref="AB1169">_xlfn.IFS(OR(C1169="Zara", C1169="Mango"), "Luxury Brand", OR(C1169="Gap", C1169="Forever21"), "Budget Brand", TRUE, "Mid-Market")</f>
        <v>Budget Brand</v>
      </c>
    </row>
    <row r="1170" spans="1:28" x14ac:dyDescent="0.35">
      <c r="A1170" t="s">
        <v>1221</v>
      </c>
      <c r="B1170" t="s">
        <v>13</v>
      </c>
      <c r="C1170" t="s">
        <v>20</v>
      </c>
      <c r="D1170" t="s">
        <v>21</v>
      </c>
      <c r="E1170" t="s">
        <v>47</v>
      </c>
      <c r="F1170" t="s">
        <v>38</v>
      </c>
      <c r="G1170" s="4">
        <v>134.59</v>
      </c>
      <c r="H1170">
        <v>33.6</v>
      </c>
      <c r="I1170" s="3">
        <v>89.37</v>
      </c>
      <c r="J1170" s="1">
        <v>45875</v>
      </c>
      <c r="K1170">
        <v>42</v>
      </c>
      <c r="L1170">
        <v>2.9</v>
      </c>
      <c r="M1170">
        <f t="shared" si="180"/>
        <v>2.9</v>
      </c>
      <c r="N1170" t="b">
        <v>0</v>
      </c>
      <c r="O1170" t="s">
        <v>2229</v>
      </c>
      <c r="P1170" t="str">
        <f t="shared" si="181"/>
        <v>No Return</v>
      </c>
      <c r="Q1170" s="4">
        <f t="shared" si="182"/>
        <v>3753.4459199999997</v>
      </c>
      <c r="R1170">
        <f t="shared" si="183"/>
        <v>2025</v>
      </c>
      <c r="S1170" s="4" t="str">
        <f t="shared" si="184"/>
        <v>August</v>
      </c>
      <c r="T1170" s="17">
        <f t="shared" si="185"/>
        <v>45.222240000000006</v>
      </c>
      <c r="U1170" s="17">
        <f t="shared" si="186"/>
        <v>89.36775999999999</v>
      </c>
      <c r="V1170" s="16">
        <f t="shared" si="187"/>
        <v>0</v>
      </c>
      <c r="W1170" s="16" t="str">
        <f t="shared" si="188"/>
        <v>XXL</v>
      </c>
      <c r="X1170" s="16" t="str" cm="1">
        <f t="array" ref="X1170">_xlfn.IFS(K1170 &lt; 10, "Need to Restock", K1170 &lt; 20, "Low Stock", K1170 &lt; 30, "Stock OK", K1170 &gt;= 30, "High Stock")</f>
        <v>High Stock</v>
      </c>
      <c r="Y1170" s="16" t="str" cm="1">
        <f t="array" ref="Y1170">_xlfn.IFS(K1170 &lt;= 15, "Fast Moving", K1170 &lt;= 35, "Moderate Moving", K1170 &gt; 35, "Slow Moving")</f>
        <v>Slow Moving</v>
      </c>
      <c r="Z1170" s="16" t="str" cm="1">
        <f t="array" ref="Z1170">_xlfn.IFS(M1170=5, "Highly Satisfied", M1170&gt;=4, "Very Satisfied", M1170&gt;=3, "Satisfied", M1170&gt;=2, "Neutral", M1170&lt;2, "Dissatisfied")</f>
        <v>Neutral</v>
      </c>
      <c r="AA1170" s="16" t="str">
        <f t="shared" si="189"/>
        <v>High Value</v>
      </c>
      <c r="AB1170" s="16" t="str" cm="1">
        <f t="array" ref="AB1170">_xlfn.IFS(OR(C1170="Zara", C1170="Mango"), "Luxury Brand", OR(C1170="Gap", C1170="Forever21"), "Budget Brand", TRUE, "Mid-Market")</f>
        <v>Mid-Market</v>
      </c>
    </row>
    <row r="1171" spans="1:28" x14ac:dyDescent="0.35">
      <c r="A1171" t="s">
        <v>1222</v>
      </c>
      <c r="B1171" t="s">
        <v>36</v>
      </c>
      <c r="C1171" t="s">
        <v>14</v>
      </c>
      <c r="D1171" t="s">
        <v>15</v>
      </c>
      <c r="E1171" t="s">
        <v>2229</v>
      </c>
      <c r="F1171" t="s">
        <v>54</v>
      </c>
      <c r="G1171" s="4">
        <v>71.599999999999994</v>
      </c>
      <c r="H1171">
        <v>41.9</v>
      </c>
      <c r="I1171" s="3">
        <v>41.6</v>
      </c>
      <c r="J1171" s="1">
        <v>45759</v>
      </c>
      <c r="K1171">
        <v>16</v>
      </c>
      <c r="L1171">
        <v>2.8</v>
      </c>
      <c r="M1171">
        <f t="shared" si="180"/>
        <v>2.8</v>
      </c>
      <c r="N1171" t="b">
        <v>0</v>
      </c>
      <c r="O1171" t="s">
        <v>2229</v>
      </c>
      <c r="P1171" t="str">
        <f t="shared" si="181"/>
        <v>No Return</v>
      </c>
      <c r="Q1171" s="4">
        <f t="shared" si="182"/>
        <v>665.59359999999992</v>
      </c>
      <c r="R1171">
        <f t="shared" si="183"/>
        <v>2025</v>
      </c>
      <c r="S1171" s="4" t="str">
        <f t="shared" si="184"/>
        <v>April</v>
      </c>
      <c r="T1171" s="17">
        <f t="shared" si="185"/>
        <v>30.000399999999996</v>
      </c>
      <c r="U1171" s="17">
        <f t="shared" si="186"/>
        <v>41.599599999999995</v>
      </c>
      <c r="V1171" s="16">
        <f t="shared" si="187"/>
        <v>0</v>
      </c>
      <c r="W1171" s="16" t="str">
        <f t="shared" si="188"/>
        <v>No Size</v>
      </c>
      <c r="X1171" s="16" t="str" cm="1">
        <f t="array" ref="X1171">_xlfn.IFS(K1171 &lt; 10, "Need to Restock", K1171 &lt; 20, "Low Stock", K1171 &lt; 30, "Stock OK", K1171 &gt;= 30, "High Stock")</f>
        <v>Low Stock</v>
      </c>
      <c r="Y1171" s="16" t="str" cm="1">
        <f t="array" ref="Y1171">_xlfn.IFS(K1171 &lt;= 15, "Fast Moving", K1171 &lt;= 35, "Moderate Moving", K1171 &gt; 35, "Slow Moving")</f>
        <v>Moderate Moving</v>
      </c>
      <c r="Z1171" s="16" t="str" cm="1">
        <f t="array" ref="Z1171">_xlfn.IFS(M1171=5, "Highly Satisfied", M1171&gt;=4, "Very Satisfied", M1171&gt;=3, "Satisfied", M1171&gt;=2, "Neutral", M1171&lt;2, "Dissatisfied")</f>
        <v>Neutral</v>
      </c>
      <c r="AA1171" s="16" t="str">
        <f t="shared" si="189"/>
        <v>Cheap Value</v>
      </c>
      <c r="AB1171" s="16" t="str" cm="1">
        <f t="array" ref="AB1171">_xlfn.IFS(OR(C1171="Zara", C1171="Mango"), "Luxury Brand", OR(C1171="Gap", C1171="Forever21"), "Budget Brand", TRUE, "Mid-Market")</f>
        <v>Luxury Brand</v>
      </c>
    </row>
    <row r="1172" spans="1:28" x14ac:dyDescent="0.35">
      <c r="A1172" t="s">
        <v>1223</v>
      </c>
      <c r="B1172" t="s">
        <v>28</v>
      </c>
      <c r="C1172" t="s">
        <v>51</v>
      </c>
      <c r="D1172" t="s">
        <v>60</v>
      </c>
      <c r="E1172" t="s">
        <v>16</v>
      </c>
      <c r="F1172" t="s">
        <v>17</v>
      </c>
      <c r="G1172" s="4">
        <v>62.35</v>
      </c>
      <c r="H1172">
        <v>53.5</v>
      </c>
      <c r="I1172" s="3">
        <v>28.99</v>
      </c>
      <c r="J1172" s="1">
        <v>45875</v>
      </c>
      <c r="K1172">
        <v>1</v>
      </c>
      <c r="L1172">
        <v>4.0999999999999996</v>
      </c>
      <c r="M1172">
        <f t="shared" si="180"/>
        <v>4.0999999999999996</v>
      </c>
      <c r="N1172" t="b">
        <v>0</v>
      </c>
      <c r="O1172" t="s">
        <v>2229</v>
      </c>
      <c r="P1172" t="str">
        <f t="shared" si="181"/>
        <v>No Return</v>
      </c>
      <c r="Q1172" s="4">
        <f t="shared" si="182"/>
        <v>28.992749999999997</v>
      </c>
      <c r="R1172">
        <f t="shared" si="183"/>
        <v>2025</v>
      </c>
      <c r="S1172" s="4" t="str">
        <f t="shared" si="184"/>
        <v>August</v>
      </c>
      <c r="T1172" s="17">
        <f t="shared" si="185"/>
        <v>33.357250000000001</v>
      </c>
      <c r="U1172" s="17">
        <f t="shared" si="186"/>
        <v>28.992749999999997</v>
      </c>
      <c r="V1172" s="16">
        <f t="shared" si="187"/>
        <v>0</v>
      </c>
      <c r="W1172" s="16" t="str">
        <f t="shared" si="188"/>
        <v>XL</v>
      </c>
      <c r="X1172" s="16" t="str" cm="1">
        <f t="array" ref="X1172">_xlfn.IFS(K1172 &lt; 10, "Need to Restock", K1172 &lt; 20, "Low Stock", K1172 &lt; 30, "Stock OK", K1172 &gt;= 30, "High Stock")</f>
        <v>Need to Restock</v>
      </c>
      <c r="Y1172" s="16" t="str" cm="1">
        <f t="array" ref="Y1172">_xlfn.IFS(K1172 &lt;= 15, "Fast Moving", K1172 &lt;= 35, "Moderate Moving", K1172 &gt; 35, "Slow Moving")</f>
        <v>Fast Moving</v>
      </c>
      <c r="Z1172" s="16" t="str" cm="1">
        <f t="array" ref="Z1172">_xlfn.IFS(M1172=5, "Highly Satisfied", M1172&gt;=4, "Very Satisfied", M1172&gt;=3, "Satisfied", M1172&gt;=2, "Neutral", M1172&lt;2, "Dissatisfied")</f>
        <v>Very Satisfied</v>
      </c>
      <c r="AA1172" s="16" t="str">
        <f t="shared" si="189"/>
        <v>Cheap Value</v>
      </c>
      <c r="AB1172" s="16" t="str" cm="1">
        <f t="array" ref="AB1172">_xlfn.IFS(OR(C1172="Zara", C1172="Mango"), "Luxury Brand", OR(C1172="Gap", C1172="Forever21"), "Budget Brand", TRUE, "Mid-Market")</f>
        <v>Mid-Market</v>
      </c>
    </row>
    <row r="1173" spans="1:28" x14ac:dyDescent="0.35">
      <c r="A1173" t="s">
        <v>1224</v>
      </c>
      <c r="B1173" t="s">
        <v>13</v>
      </c>
      <c r="C1173" t="s">
        <v>51</v>
      </c>
      <c r="D1173" t="s">
        <v>15</v>
      </c>
      <c r="E1173" t="s">
        <v>53</v>
      </c>
      <c r="F1173" t="s">
        <v>62</v>
      </c>
      <c r="G1173" s="4">
        <v>80.55</v>
      </c>
      <c r="H1173">
        <v>43.7</v>
      </c>
      <c r="I1173" s="3">
        <v>45.35</v>
      </c>
      <c r="J1173" s="1">
        <v>45586</v>
      </c>
      <c r="K1173">
        <v>41</v>
      </c>
      <c r="L1173">
        <v>4.8</v>
      </c>
      <c r="M1173">
        <f t="shared" si="180"/>
        <v>4.8</v>
      </c>
      <c r="N1173" t="b">
        <v>1</v>
      </c>
      <c r="O1173" t="s">
        <v>113</v>
      </c>
      <c r="P1173" t="str">
        <f t="shared" si="181"/>
        <v>Changed Mind</v>
      </c>
      <c r="Q1173" s="4">
        <f t="shared" si="182"/>
        <v>1859.33565</v>
      </c>
      <c r="R1173">
        <f t="shared" si="183"/>
        <v>2024</v>
      </c>
      <c r="S1173" s="4" t="str">
        <f t="shared" si="184"/>
        <v>October</v>
      </c>
      <c r="T1173" s="17">
        <f t="shared" si="185"/>
        <v>35.20035</v>
      </c>
      <c r="U1173" s="17">
        <f t="shared" si="186"/>
        <v>45.349649999999997</v>
      </c>
      <c r="V1173" s="16">
        <f t="shared" si="187"/>
        <v>1</v>
      </c>
      <c r="W1173" s="16" t="str">
        <f t="shared" si="188"/>
        <v>XS</v>
      </c>
      <c r="X1173" s="16" t="str" cm="1">
        <f t="array" ref="X1173">_xlfn.IFS(K1173 &lt; 10, "Need to Restock", K1173 &lt; 20, "Low Stock", K1173 &lt; 30, "Stock OK", K1173 &gt;= 30, "High Stock")</f>
        <v>High Stock</v>
      </c>
      <c r="Y1173" s="16" t="str" cm="1">
        <f t="array" ref="Y1173">_xlfn.IFS(K1173 &lt;= 15, "Fast Moving", K1173 &lt;= 35, "Moderate Moving", K1173 &gt; 35, "Slow Moving")</f>
        <v>Slow Moving</v>
      </c>
      <c r="Z1173" s="16" t="str" cm="1">
        <f t="array" ref="Z1173">_xlfn.IFS(M1173=5, "Highly Satisfied", M1173&gt;=4, "Very Satisfied", M1173&gt;=3, "Satisfied", M1173&gt;=2, "Neutral", M1173&lt;2, "Dissatisfied")</f>
        <v>Very Satisfied</v>
      </c>
      <c r="AA1173" s="16" t="str">
        <f t="shared" si="189"/>
        <v>Cheap Value</v>
      </c>
      <c r="AB1173" s="16" t="str" cm="1">
        <f t="array" ref="AB1173">_xlfn.IFS(OR(C1173="Zara", C1173="Mango"), "Luxury Brand", OR(C1173="Gap", C1173="Forever21"), "Budget Brand", TRUE, "Mid-Market")</f>
        <v>Mid-Market</v>
      </c>
    </row>
    <row r="1174" spans="1:28" x14ac:dyDescent="0.35">
      <c r="A1174" t="s">
        <v>1225</v>
      </c>
      <c r="B1174" t="s">
        <v>28</v>
      </c>
      <c r="C1174" t="s">
        <v>30</v>
      </c>
      <c r="D1174" t="s">
        <v>21</v>
      </c>
      <c r="E1174" t="s">
        <v>56</v>
      </c>
      <c r="F1174" t="s">
        <v>54</v>
      </c>
      <c r="G1174" s="4">
        <v>171.48</v>
      </c>
      <c r="H1174">
        <v>0</v>
      </c>
      <c r="I1174" s="3">
        <v>171.48</v>
      </c>
      <c r="J1174" s="1">
        <v>45875</v>
      </c>
      <c r="K1174">
        <v>15</v>
      </c>
      <c r="L1174">
        <v>2.4</v>
      </c>
      <c r="M1174">
        <f t="shared" si="180"/>
        <v>2.4</v>
      </c>
      <c r="N1174" t="b">
        <v>0</v>
      </c>
      <c r="O1174" t="s">
        <v>2229</v>
      </c>
      <c r="P1174" t="str">
        <f t="shared" si="181"/>
        <v>No Return</v>
      </c>
      <c r="Q1174" s="4">
        <f t="shared" si="182"/>
        <v>2572.1999999999998</v>
      </c>
      <c r="R1174">
        <f t="shared" si="183"/>
        <v>2025</v>
      </c>
      <c r="S1174" s="4" t="str">
        <f t="shared" si="184"/>
        <v>August</v>
      </c>
      <c r="T1174" s="17">
        <f t="shared" si="185"/>
        <v>0</v>
      </c>
      <c r="U1174" s="17">
        <f t="shared" si="186"/>
        <v>171.48</v>
      </c>
      <c r="V1174" s="16">
        <f t="shared" si="187"/>
        <v>0</v>
      </c>
      <c r="W1174" s="16" t="str">
        <f t="shared" si="188"/>
        <v>M</v>
      </c>
      <c r="X1174" s="16" t="str" cm="1">
        <f t="array" ref="X1174">_xlfn.IFS(K1174 &lt; 10, "Need to Restock", K1174 &lt; 20, "Low Stock", K1174 &lt; 30, "Stock OK", K1174 &gt;= 30, "High Stock")</f>
        <v>Low Stock</v>
      </c>
      <c r="Y1174" s="16" t="str" cm="1">
        <f t="array" ref="Y1174">_xlfn.IFS(K1174 &lt;= 15, "Fast Moving", K1174 &lt;= 35, "Moderate Moving", K1174 &gt; 35, "Slow Moving")</f>
        <v>Fast Moving</v>
      </c>
      <c r="Z1174" s="16" t="str" cm="1">
        <f t="array" ref="Z1174">_xlfn.IFS(M1174=5, "Highly Satisfied", M1174&gt;=4, "Very Satisfied", M1174&gt;=3, "Satisfied", M1174&gt;=2, "Neutral", M1174&lt;2, "Dissatisfied")</f>
        <v>Neutral</v>
      </c>
      <c r="AA1174" s="16" t="str">
        <f t="shared" si="189"/>
        <v>High Value</v>
      </c>
      <c r="AB1174" s="16" t="str" cm="1">
        <f t="array" ref="AB1174">_xlfn.IFS(OR(C1174="Zara", C1174="Mango"), "Luxury Brand", OR(C1174="Gap", C1174="Forever21"), "Budget Brand", TRUE, "Mid-Market")</f>
        <v>Mid-Market</v>
      </c>
    </row>
    <row r="1175" spans="1:28" x14ac:dyDescent="0.35">
      <c r="A1175" t="s">
        <v>1226</v>
      </c>
      <c r="B1175" t="s">
        <v>19</v>
      </c>
      <c r="C1175" t="s">
        <v>51</v>
      </c>
      <c r="D1175" t="s">
        <v>15</v>
      </c>
      <c r="E1175" t="s">
        <v>16</v>
      </c>
      <c r="F1175" t="s">
        <v>62</v>
      </c>
      <c r="G1175" s="4">
        <v>30.81</v>
      </c>
      <c r="H1175">
        <v>15.7</v>
      </c>
      <c r="I1175" s="3">
        <v>25.97</v>
      </c>
      <c r="J1175" s="1">
        <v>45554</v>
      </c>
      <c r="K1175">
        <v>4</v>
      </c>
      <c r="L1175" t="s">
        <v>2229</v>
      </c>
      <c r="M1175">
        <f t="shared" si="180"/>
        <v>3</v>
      </c>
      <c r="N1175" t="b">
        <v>0</v>
      </c>
      <c r="O1175" t="s">
        <v>2229</v>
      </c>
      <c r="P1175" t="str">
        <f t="shared" si="181"/>
        <v>No Return</v>
      </c>
      <c r="Q1175" s="4">
        <f t="shared" si="182"/>
        <v>103.89131999999999</v>
      </c>
      <c r="R1175">
        <f t="shared" si="183"/>
        <v>2024</v>
      </c>
      <c r="S1175" s="4" t="str">
        <f t="shared" si="184"/>
        <v>September</v>
      </c>
      <c r="T1175" s="17">
        <f t="shared" si="185"/>
        <v>4.8371699999999995</v>
      </c>
      <c r="U1175" s="17">
        <f t="shared" si="186"/>
        <v>25.972829999999998</v>
      </c>
      <c r="V1175" s="16">
        <f t="shared" si="187"/>
        <v>0</v>
      </c>
      <c r="W1175" s="16" t="str">
        <f t="shared" si="188"/>
        <v>XL</v>
      </c>
      <c r="X1175" s="16" t="str" cm="1">
        <f t="array" ref="X1175">_xlfn.IFS(K1175 &lt; 10, "Need to Restock", K1175 &lt; 20, "Low Stock", K1175 &lt; 30, "Stock OK", K1175 &gt;= 30, "High Stock")</f>
        <v>Need to Restock</v>
      </c>
      <c r="Y1175" s="16" t="str" cm="1">
        <f t="array" ref="Y1175">_xlfn.IFS(K1175 &lt;= 15, "Fast Moving", K1175 &lt;= 35, "Moderate Moving", K1175 &gt; 35, "Slow Moving")</f>
        <v>Fast Moving</v>
      </c>
      <c r="Z1175" s="16" t="str" cm="1">
        <f t="array" ref="Z1175">_xlfn.IFS(M1175=5, "Highly Satisfied", M1175&gt;=4, "Very Satisfied", M1175&gt;=3, "Satisfied", M1175&gt;=2, "Neutral", M1175&lt;2, "Dissatisfied")</f>
        <v>Satisfied</v>
      </c>
      <c r="AA1175" s="16" t="str">
        <f t="shared" si="189"/>
        <v>Cheap Value</v>
      </c>
      <c r="AB1175" s="16" t="str" cm="1">
        <f t="array" ref="AB1175">_xlfn.IFS(OR(C1175="Zara", C1175="Mango"), "Luxury Brand", OR(C1175="Gap", C1175="Forever21"), "Budget Brand", TRUE, "Mid-Market")</f>
        <v>Mid-Market</v>
      </c>
    </row>
    <row r="1176" spans="1:28" x14ac:dyDescent="0.35">
      <c r="A1176" t="s">
        <v>1227</v>
      </c>
      <c r="B1176" t="s">
        <v>40</v>
      </c>
      <c r="C1176" t="s">
        <v>46</v>
      </c>
      <c r="D1176" t="s">
        <v>60</v>
      </c>
      <c r="E1176" t="s">
        <v>22</v>
      </c>
      <c r="F1176" t="s">
        <v>42</v>
      </c>
      <c r="G1176" s="4">
        <v>97.14</v>
      </c>
      <c r="H1176">
        <v>0</v>
      </c>
      <c r="I1176" s="3">
        <v>97.14</v>
      </c>
      <c r="J1176" s="1">
        <v>45875</v>
      </c>
      <c r="K1176">
        <v>20</v>
      </c>
      <c r="L1176">
        <v>4.0999999999999996</v>
      </c>
      <c r="M1176">
        <f t="shared" si="180"/>
        <v>4.0999999999999996</v>
      </c>
      <c r="N1176" t="b">
        <v>0</v>
      </c>
      <c r="O1176" t="s">
        <v>2229</v>
      </c>
      <c r="P1176" t="str">
        <f t="shared" si="181"/>
        <v>No Return</v>
      </c>
      <c r="Q1176" s="4">
        <f t="shared" si="182"/>
        <v>1942.8</v>
      </c>
      <c r="R1176">
        <f t="shared" si="183"/>
        <v>2025</v>
      </c>
      <c r="S1176" s="4" t="str">
        <f t="shared" si="184"/>
        <v>August</v>
      </c>
      <c r="T1176" s="17">
        <f t="shared" si="185"/>
        <v>0</v>
      </c>
      <c r="U1176" s="17">
        <f t="shared" si="186"/>
        <v>97.14</v>
      </c>
      <c r="V1176" s="16">
        <f t="shared" si="187"/>
        <v>0</v>
      </c>
      <c r="W1176" s="16" t="str">
        <f t="shared" si="188"/>
        <v>L</v>
      </c>
      <c r="X1176" s="16" t="str" cm="1">
        <f t="array" ref="X1176">_xlfn.IFS(K1176 &lt; 10, "Need to Restock", K1176 &lt; 20, "Low Stock", K1176 &lt; 30, "Stock OK", K1176 &gt;= 30, "High Stock")</f>
        <v>Stock OK</v>
      </c>
      <c r="Y1176" s="16" t="str" cm="1">
        <f t="array" ref="Y1176">_xlfn.IFS(K1176 &lt;= 15, "Fast Moving", K1176 &lt;= 35, "Moderate Moving", K1176 &gt; 35, "Slow Moving")</f>
        <v>Moderate Moving</v>
      </c>
      <c r="Z1176" s="16" t="str" cm="1">
        <f t="array" ref="Z1176">_xlfn.IFS(M1176=5, "Highly Satisfied", M1176&gt;=4, "Very Satisfied", M1176&gt;=3, "Satisfied", M1176&gt;=2, "Neutral", M1176&lt;2, "Dissatisfied")</f>
        <v>Very Satisfied</v>
      </c>
      <c r="AA1176" s="16" t="str">
        <f t="shared" si="189"/>
        <v>High Value</v>
      </c>
      <c r="AB1176" s="16" t="str" cm="1">
        <f t="array" ref="AB1176">_xlfn.IFS(OR(C1176="Zara", C1176="Mango"), "Luxury Brand", OR(C1176="Gap", C1176="Forever21"), "Budget Brand", TRUE, "Mid-Market")</f>
        <v>Mid-Market</v>
      </c>
    </row>
    <row r="1177" spans="1:28" x14ac:dyDescent="0.35">
      <c r="A1177" t="s">
        <v>1228</v>
      </c>
      <c r="B1177" t="s">
        <v>28</v>
      </c>
      <c r="C1177" t="s">
        <v>73</v>
      </c>
      <c r="D1177" t="s">
        <v>32</v>
      </c>
      <c r="E1177" t="s">
        <v>37</v>
      </c>
      <c r="F1177" t="s">
        <v>33</v>
      </c>
      <c r="G1177" s="4">
        <v>128.27000000000001</v>
      </c>
      <c r="H1177">
        <v>0</v>
      </c>
      <c r="I1177" s="3">
        <v>128.27000000000001</v>
      </c>
      <c r="J1177" s="1">
        <v>45875</v>
      </c>
      <c r="K1177">
        <v>28</v>
      </c>
      <c r="L1177" t="s">
        <v>2229</v>
      </c>
      <c r="M1177">
        <f t="shared" si="180"/>
        <v>3</v>
      </c>
      <c r="N1177" t="b">
        <v>0</v>
      </c>
      <c r="O1177" t="s">
        <v>2229</v>
      </c>
      <c r="P1177" t="str">
        <f t="shared" si="181"/>
        <v>No Return</v>
      </c>
      <c r="Q1177" s="4">
        <f t="shared" si="182"/>
        <v>3591.5600000000004</v>
      </c>
      <c r="R1177">
        <f t="shared" si="183"/>
        <v>2025</v>
      </c>
      <c r="S1177" s="4" t="str">
        <f t="shared" si="184"/>
        <v>August</v>
      </c>
      <c r="T1177" s="17">
        <f t="shared" si="185"/>
        <v>0</v>
      </c>
      <c r="U1177" s="17">
        <f t="shared" si="186"/>
        <v>128.27000000000001</v>
      </c>
      <c r="V1177" s="16">
        <f t="shared" si="187"/>
        <v>0</v>
      </c>
      <c r="W1177" s="16" t="str">
        <f t="shared" si="188"/>
        <v>S</v>
      </c>
      <c r="X1177" s="16" t="str" cm="1">
        <f t="array" ref="X1177">_xlfn.IFS(K1177 &lt; 10, "Need to Restock", K1177 &lt; 20, "Low Stock", K1177 &lt; 30, "Stock OK", K1177 &gt;= 30, "High Stock")</f>
        <v>Stock OK</v>
      </c>
      <c r="Y1177" s="16" t="str" cm="1">
        <f t="array" ref="Y1177">_xlfn.IFS(K1177 &lt;= 15, "Fast Moving", K1177 &lt;= 35, "Moderate Moving", K1177 &gt; 35, "Slow Moving")</f>
        <v>Moderate Moving</v>
      </c>
      <c r="Z1177" s="16" t="str" cm="1">
        <f t="array" ref="Z1177">_xlfn.IFS(M1177=5, "Highly Satisfied", M1177&gt;=4, "Very Satisfied", M1177&gt;=3, "Satisfied", M1177&gt;=2, "Neutral", M1177&lt;2, "Dissatisfied")</f>
        <v>Satisfied</v>
      </c>
      <c r="AA1177" s="16" t="str">
        <f t="shared" si="189"/>
        <v>High Value</v>
      </c>
      <c r="AB1177" s="16" t="str" cm="1">
        <f t="array" ref="AB1177">_xlfn.IFS(OR(C1177="Zara", C1177="Mango"), "Luxury Brand", OR(C1177="Gap", C1177="Forever21"), "Budget Brand", TRUE, "Mid-Market")</f>
        <v>Budget Brand</v>
      </c>
    </row>
    <row r="1178" spans="1:28" x14ac:dyDescent="0.35">
      <c r="A1178" t="s">
        <v>1229</v>
      </c>
      <c r="B1178" t="s">
        <v>40</v>
      </c>
      <c r="C1178" t="s">
        <v>14</v>
      </c>
      <c r="D1178" t="s">
        <v>21</v>
      </c>
      <c r="E1178" t="s">
        <v>16</v>
      </c>
      <c r="F1178" t="s">
        <v>44</v>
      </c>
      <c r="G1178" s="4">
        <v>174.86</v>
      </c>
      <c r="H1178">
        <v>0</v>
      </c>
      <c r="I1178" s="3">
        <v>174.86</v>
      </c>
      <c r="J1178" s="1">
        <v>45875</v>
      </c>
      <c r="K1178">
        <v>43</v>
      </c>
      <c r="L1178">
        <v>4.5999999999999996</v>
      </c>
      <c r="M1178">
        <f t="shared" si="180"/>
        <v>4.5999999999999996</v>
      </c>
      <c r="N1178" t="b">
        <v>0</v>
      </c>
      <c r="O1178" t="s">
        <v>2229</v>
      </c>
      <c r="P1178" t="str">
        <f t="shared" si="181"/>
        <v>No Return</v>
      </c>
      <c r="Q1178" s="4">
        <f t="shared" si="182"/>
        <v>7518.9800000000005</v>
      </c>
      <c r="R1178">
        <f t="shared" si="183"/>
        <v>2025</v>
      </c>
      <c r="S1178" s="4" t="str">
        <f t="shared" si="184"/>
        <v>August</v>
      </c>
      <c r="T1178" s="17">
        <f t="shared" si="185"/>
        <v>0</v>
      </c>
      <c r="U1178" s="17">
        <f t="shared" si="186"/>
        <v>174.86</v>
      </c>
      <c r="V1178" s="16">
        <f t="shared" si="187"/>
        <v>0</v>
      </c>
      <c r="W1178" s="16" t="str">
        <f t="shared" si="188"/>
        <v>XL</v>
      </c>
      <c r="X1178" s="16" t="str" cm="1">
        <f t="array" ref="X1178">_xlfn.IFS(K1178 &lt; 10, "Need to Restock", K1178 &lt; 20, "Low Stock", K1178 &lt; 30, "Stock OK", K1178 &gt;= 30, "High Stock")</f>
        <v>High Stock</v>
      </c>
      <c r="Y1178" s="16" t="str" cm="1">
        <f t="array" ref="Y1178">_xlfn.IFS(K1178 &lt;= 15, "Fast Moving", K1178 &lt;= 35, "Moderate Moving", K1178 &gt; 35, "Slow Moving")</f>
        <v>Slow Moving</v>
      </c>
      <c r="Z1178" s="16" t="str" cm="1">
        <f t="array" ref="Z1178">_xlfn.IFS(M1178=5, "Highly Satisfied", M1178&gt;=4, "Very Satisfied", M1178&gt;=3, "Satisfied", M1178&gt;=2, "Neutral", M1178&lt;2, "Dissatisfied")</f>
        <v>Very Satisfied</v>
      </c>
      <c r="AA1178" s="16" t="str">
        <f t="shared" si="189"/>
        <v>High Value</v>
      </c>
      <c r="AB1178" s="16" t="str" cm="1">
        <f t="array" ref="AB1178">_xlfn.IFS(OR(C1178="Zara", C1178="Mango"), "Luxury Brand", OR(C1178="Gap", C1178="Forever21"), "Budget Brand", TRUE, "Mid-Market")</f>
        <v>Luxury Brand</v>
      </c>
    </row>
    <row r="1179" spans="1:28" x14ac:dyDescent="0.35">
      <c r="A1179" t="s">
        <v>1230</v>
      </c>
      <c r="B1179" t="s">
        <v>40</v>
      </c>
      <c r="C1179" t="s">
        <v>30</v>
      </c>
      <c r="D1179" t="s">
        <v>21</v>
      </c>
      <c r="E1179" t="s">
        <v>16</v>
      </c>
      <c r="F1179" t="s">
        <v>33</v>
      </c>
      <c r="G1179" s="4">
        <v>100.03</v>
      </c>
      <c r="H1179">
        <v>0</v>
      </c>
      <c r="I1179" s="3">
        <v>100.03</v>
      </c>
      <c r="J1179" s="1">
        <v>45875</v>
      </c>
      <c r="K1179">
        <v>36</v>
      </c>
      <c r="L1179">
        <v>1.9</v>
      </c>
      <c r="M1179">
        <f t="shared" si="180"/>
        <v>1.9</v>
      </c>
      <c r="N1179" t="b">
        <v>1</v>
      </c>
      <c r="O1179" t="s">
        <v>81</v>
      </c>
      <c r="P1179" t="str">
        <f t="shared" si="181"/>
        <v>Quality Issue</v>
      </c>
      <c r="Q1179" s="4">
        <f t="shared" si="182"/>
        <v>3601.08</v>
      </c>
      <c r="R1179">
        <f t="shared" si="183"/>
        <v>2025</v>
      </c>
      <c r="S1179" s="4" t="str">
        <f t="shared" si="184"/>
        <v>August</v>
      </c>
      <c r="T1179" s="17">
        <f t="shared" si="185"/>
        <v>0</v>
      </c>
      <c r="U1179" s="17">
        <f t="shared" si="186"/>
        <v>100.03</v>
      </c>
      <c r="V1179" s="16">
        <f t="shared" si="187"/>
        <v>1</v>
      </c>
      <c r="W1179" s="16" t="str">
        <f t="shared" si="188"/>
        <v>XL</v>
      </c>
      <c r="X1179" s="16" t="str" cm="1">
        <f t="array" ref="X1179">_xlfn.IFS(K1179 &lt; 10, "Need to Restock", K1179 &lt; 20, "Low Stock", K1179 &lt; 30, "Stock OK", K1179 &gt;= 30, "High Stock")</f>
        <v>High Stock</v>
      </c>
      <c r="Y1179" s="16" t="str" cm="1">
        <f t="array" ref="Y1179">_xlfn.IFS(K1179 &lt;= 15, "Fast Moving", K1179 &lt;= 35, "Moderate Moving", K1179 &gt; 35, "Slow Moving")</f>
        <v>Slow Moving</v>
      </c>
      <c r="Z1179" s="16" t="str" cm="1">
        <f t="array" ref="Z1179">_xlfn.IFS(M1179=5, "Highly Satisfied", M1179&gt;=4, "Very Satisfied", M1179&gt;=3, "Satisfied", M1179&gt;=2, "Neutral", M1179&lt;2, "Dissatisfied")</f>
        <v>Dissatisfied</v>
      </c>
      <c r="AA1179" s="16" t="str">
        <f t="shared" si="189"/>
        <v>High Value</v>
      </c>
      <c r="AB1179" s="16" t="str" cm="1">
        <f t="array" ref="AB1179">_xlfn.IFS(OR(C1179="Zara", C1179="Mango"), "Luxury Brand", OR(C1179="Gap", C1179="Forever21"), "Budget Brand", TRUE, "Mid-Market")</f>
        <v>Mid-Market</v>
      </c>
    </row>
    <row r="1180" spans="1:28" x14ac:dyDescent="0.35">
      <c r="A1180" t="s">
        <v>1231</v>
      </c>
      <c r="B1180" t="s">
        <v>40</v>
      </c>
      <c r="C1180" t="s">
        <v>14</v>
      </c>
      <c r="D1180" t="s">
        <v>21</v>
      </c>
      <c r="E1180" t="s">
        <v>37</v>
      </c>
      <c r="F1180" t="s">
        <v>64</v>
      </c>
      <c r="G1180" s="4">
        <v>49.89</v>
      </c>
      <c r="H1180">
        <v>0</v>
      </c>
      <c r="I1180" s="3">
        <v>49.89</v>
      </c>
      <c r="J1180" s="1">
        <v>45875</v>
      </c>
      <c r="K1180">
        <v>0</v>
      </c>
      <c r="L1180">
        <v>3.5</v>
      </c>
      <c r="M1180">
        <f t="shared" si="180"/>
        <v>3.5</v>
      </c>
      <c r="N1180" t="b">
        <v>1</v>
      </c>
      <c r="O1180" t="s">
        <v>123</v>
      </c>
      <c r="P1180" t="str">
        <f t="shared" si="181"/>
        <v>Wrong Item</v>
      </c>
      <c r="Q1180" s="4">
        <f t="shared" si="182"/>
        <v>0</v>
      </c>
      <c r="R1180">
        <f t="shared" si="183"/>
        <v>2025</v>
      </c>
      <c r="S1180" s="4" t="str">
        <f t="shared" si="184"/>
        <v>August</v>
      </c>
      <c r="T1180" s="17">
        <f t="shared" si="185"/>
        <v>0</v>
      </c>
      <c r="U1180" s="17">
        <f t="shared" si="186"/>
        <v>49.89</v>
      </c>
      <c r="V1180" s="16">
        <f t="shared" si="187"/>
        <v>1</v>
      </c>
      <c r="W1180" s="16" t="str">
        <f t="shared" si="188"/>
        <v>S</v>
      </c>
      <c r="X1180" s="16" t="str" cm="1">
        <f t="array" ref="X1180">_xlfn.IFS(K1180 &lt; 10, "Need to Restock", K1180 &lt; 20, "Low Stock", K1180 &lt; 30, "Stock OK", K1180 &gt;= 30, "High Stock")</f>
        <v>Need to Restock</v>
      </c>
      <c r="Y1180" s="16" t="str" cm="1">
        <f t="array" ref="Y1180">_xlfn.IFS(K1180 &lt;= 15, "Fast Moving", K1180 &lt;= 35, "Moderate Moving", K1180 &gt; 35, "Slow Moving")</f>
        <v>Fast Moving</v>
      </c>
      <c r="Z1180" s="16" t="str" cm="1">
        <f t="array" ref="Z1180">_xlfn.IFS(M1180=5, "Highly Satisfied", M1180&gt;=4, "Very Satisfied", M1180&gt;=3, "Satisfied", M1180&gt;=2, "Neutral", M1180&lt;2, "Dissatisfied")</f>
        <v>Satisfied</v>
      </c>
      <c r="AA1180" s="16" t="str">
        <f t="shared" si="189"/>
        <v>Cheap Value</v>
      </c>
      <c r="AB1180" s="16" t="str" cm="1">
        <f t="array" ref="AB1180">_xlfn.IFS(OR(C1180="Zara", C1180="Mango"), "Luxury Brand", OR(C1180="Gap", C1180="Forever21"), "Budget Brand", TRUE, "Mid-Market")</f>
        <v>Luxury Brand</v>
      </c>
    </row>
    <row r="1181" spans="1:28" x14ac:dyDescent="0.35">
      <c r="A1181" t="s">
        <v>1232</v>
      </c>
      <c r="B1181" t="s">
        <v>28</v>
      </c>
      <c r="C1181" t="s">
        <v>46</v>
      </c>
      <c r="D1181" t="s">
        <v>32</v>
      </c>
      <c r="E1181" t="s">
        <v>16</v>
      </c>
      <c r="F1181" t="s">
        <v>68</v>
      </c>
      <c r="G1181" s="4">
        <v>170.43</v>
      </c>
      <c r="H1181">
        <v>0</v>
      </c>
      <c r="I1181" s="3">
        <v>170.43</v>
      </c>
      <c r="J1181" s="1">
        <v>45875</v>
      </c>
      <c r="K1181">
        <v>22</v>
      </c>
      <c r="L1181" t="s">
        <v>2229</v>
      </c>
      <c r="M1181">
        <f t="shared" si="180"/>
        <v>3</v>
      </c>
      <c r="N1181" t="b">
        <v>0</v>
      </c>
      <c r="O1181" t="s">
        <v>2229</v>
      </c>
      <c r="P1181" t="str">
        <f t="shared" si="181"/>
        <v>No Return</v>
      </c>
      <c r="Q1181" s="4">
        <f t="shared" si="182"/>
        <v>3749.46</v>
      </c>
      <c r="R1181">
        <f t="shared" si="183"/>
        <v>2025</v>
      </c>
      <c r="S1181" s="4" t="str">
        <f t="shared" si="184"/>
        <v>August</v>
      </c>
      <c r="T1181" s="17">
        <f t="shared" si="185"/>
        <v>0</v>
      </c>
      <c r="U1181" s="17">
        <f t="shared" si="186"/>
        <v>170.43</v>
      </c>
      <c r="V1181" s="16">
        <f t="shared" si="187"/>
        <v>0</v>
      </c>
      <c r="W1181" s="16" t="str">
        <f t="shared" si="188"/>
        <v>XL</v>
      </c>
      <c r="X1181" s="16" t="str" cm="1">
        <f t="array" ref="X1181">_xlfn.IFS(K1181 &lt; 10, "Need to Restock", K1181 &lt; 20, "Low Stock", K1181 &lt; 30, "Stock OK", K1181 &gt;= 30, "High Stock")</f>
        <v>Stock OK</v>
      </c>
      <c r="Y1181" s="16" t="str" cm="1">
        <f t="array" ref="Y1181">_xlfn.IFS(K1181 &lt;= 15, "Fast Moving", K1181 &lt;= 35, "Moderate Moving", K1181 &gt; 35, "Slow Moving")</f>
        <v>Moderate Moving</v>
      </c>
      <c r="Z1181" s="16" t="str" cm="1">
        <f t="array" ref="Z1181">_xlfn.IFS(M1181=5, "Highly Satisfied", M1181&gt;=4, "Very Satisfied", M1181&gt;=3, "Satisfied", M1181&gt;=2, "Neutral", M1181&lt;2, "Dissatisfied")</f>
        <v>Satisfied</v>
      </c>
      <c r="AA1181" s="16" t="str">
        <f t="shared" si="189"/>
        <v>High Value</v>
      </c>
      <c r="AB1181" s="16" t="str" cm="1">
        <f t="array" ref="AB1181">_xlfn.IFS(OR(C1181="Zara", C1181="Mango"), "Luxury Brand", OR(C1181="Gap", C1181="Forever21"), "Budget Brand", TRUE, "Mid-Market")</f>
        <v>Mid-Market</v>
      </c>
    </row>
    <row r="1182" spans="1:28" x14ac:dyDescent="0.35">
      <c r="A1182" t="s">
        <v>1233</v>
      </c>
      <c r="B1182" t="s">
        <v>13</v>
      </c>
      <c r="C1182" t="s">
        <v>59</v>
      </c>
      <c r="D1182" t="s">
        <v>60</v>
      </c>
      <c r="E1182" t="s">
        <v>53</v>
      </c>
      <c r="F1182" t="s">
        <v>62</v>
      </c>
      <c r="G1182" s="4">
        <v>186.78</v>
      </c>
      <c r="H1182">
        <v>0</v>
      </c>
      <c r="I1182" s="3">
        <v>186.78</v>
      </c>
      <c r="J1182" s="1">
        <v>45875</v>
      </c>
      <c r="K1182">
        <v>22</v>
      </c>
      <c r="L1182">
        <v>2.9</v>
      </c>
      <c r="M1182">
        <f t="shared" si="180"/>
        <v>2.9</v>
      </c>
      <c r="N1182" t="b">
        <v>0</v>
      </c>
      <c r="O1182" t="s">
        <v>2229</v>
      </c>
      <c r="P1182" t="str">
        <f t="shared" si="181"/>
        <v>No Return</v>
      </c>
      <c r="Q1182" s="4">
        <f t="shared" si="182"/>
        <v>4109.16</v>
      </c>
      <c r="R1182">
        <f t="shared" si="183"/>
        <v>2025</v>
      </c>
      <c r="S1182" s="4" t="str">
        <f t="shared" si="184"/>
        <v>August</v>
      </c>
      <c r="T1182" s="17">
        <f t="shared" si="185"/>
        <v>0</v>
      </c>
      <c r="U1182" s="17">
        <f t="shared" si="186"/>
        <v>186.78</v>
      </c>
      <c r="V1182" s="16">
        <f t="shared" si="187"/>
        <v>0</v>
      </c>
      <c r="W1182" s="16" t="str">
        <f t="shared" si="188"/>
        <v>XS</v>
      </c>
      <c r="X1182" s="16" t="str" cm="1">
        <f t="array" ref="X1182">_xlfn.IFS(K1182 &lt; 10, "Need to Restock", K1182 &lt; 20, "Low Stock", K1182 &lt; 30, "Stock OK", K1182 &gt;= 30, "High Stock")</f>
        <v>Stock OK</v>
      </c>
      <c r="Y1182" s="16" t="str" cm="1">
        <f t="array" ref="Y1182">_xlfn.IFS(K1182 &lt;= 15, "Fast Moving", K1182 &lt;= 35, "Moderate Moving", K1182 &gt; 35, "Slow Moving")</f>
        <v>Moderate Moving</v>
      </c>
      <c r="Z1182" s="16" t="str" cm="1">
        <f t="array" ref="Z1182">_xlfn.IFS(M1182=5, "Highly Satisfied", M1182&gt;=4, "Very Satisfied", M1182&gt;=3, "Satisfied", M1182&gt;=2, "Neutral", M1182&lt;2, "Dissatisfied")</f>
        <v>Neutral</v>
      </c>
      <c r="AA1182" s="16" t="str">
        <f t="shared" si="189"/>
        <v>High Value</v>
      </c>
      <c r="AB1182" s="16" t="str" cm="1">
        <f t="array" ref="AB1182">_xlfn.IFS(OR(C1182="Zara", C1182="Mango"), "Luxury Brand", OR(C1182="Gap", C1182="Forever21"), "Budget Brand", TRUE, "Mid-Market")</f>
        <v>Budget Brand</v>
      </c>
    </row>
    <row r="1183" spans="1:28" x14ac:dyDescent="0.35">
      <c r="A1183" t="s">
        <v>1234</v>
      </c>
      <c r="B1183" t="s">
        <v>25</v>
      </c>
      <c r="C1183" t="s">
        <v>73</v>
      </c>
      <c r="D1183" t="s">
        <v>32</v>
      </c>
      <c r="E1183" t="s">
        <v>2229</v>
      </c>
      <c r="F1183" t="s">
        <v>62</v>
      </c>
      <c r="G1183" s="4">
        <v>63.98</v>
      </c>
      <c r="H1183">
        <v>0</v>
      </c>
      <c r="I1183" s="3">
        <v>63.98</v>
      </c>
      <c r="J1183" s="1">
        <v>45875</v>
      </c>
      <c r="K1183">
        <v>36</v>
      </c>
      <c r="L1183">
        <v>1.7</v>
      </c>
      <c r="M1183">
        <f t="shared" si="180"/>
        <v>1.7</v>
      </c>
      <c r="N1183" t="b">
        <v>0</v>
      </c>
      <c r="O1183" t="s">
        <v>2229</v>
      </c>
      <c r="P1183" t="str">
        <f t="shared" si="181"/>
        <v>No Return</v>
      </c>
      <c r="Q1183" s="4">
        <f t="shared" si="182"/>
        <v>2303.2799999999997</v>
      </c>
      <c r="R1183">
        <f t="shared" si="183"/>
        <v>2025</v>
      </c>
      <c r="S1183" s="4" t="str">
        <f t="shared" si="184"/>
        <v>August</v>
      </c>
      <c r="T1183" s="17">
        <f t="shared" si="185"/>
        <v>0</v>
      </c>
      <c r="U1183" s="17">
        <f t="shared" si="186"/>
        <v>63.98</v>
      </c>
      <c r="V1183" s="16">
        <f t="shared" si="187"/>
        <v>0</v>
      </c>
      <c r="W1183" s="16" t="str">
        <f t="shared" si="188"/>
        <v>No Size</v>
      </c>
      <c r="X1183" s="16" t="str" cm="1">
        <f t="array" ref="X1183">_xlfn.IFS(K1183 &lt; 10, "Need to Restock", K1183 &lt; 20, "Low Stock", K1183 &lt; 30, "Stock OK", K1183 &gt;= 30, "High Stock")</f>
        <v>High Stock</v>
      </c>
      <c r="Y1183" s="16" t="str" cm="1">
        <f t="array" ref="Y1183">_xlfn.IFS(K1183 &lt;= 15, "Fast Moving", K1183 &lt;= 35, "Moderate Moving", K1183 &gt; 35, "Slow Moving")</f>
        <v>Slow Moving</v>
      </c>
      <c r="Z1183" s="16" t="str" cm="1">
        <f t="array" ref="Z1183">_xlfn.IFS(M1183=5, "Highly Satisfied", M1183&gt;=4, "Very Satisfied", M1183&gt;=3, "Satisfied", M1183&gt;=2, "Neutral", M1183&lt;2, "Dissatisfied")</f>
        <v>Dissatisfied</v>
      </c>
      <c r="AA1183" s="16" t="str">
        <f t="shared" si="189"/>
        <v>Cheap Value</v>
      </c>
      <c r="AB1183" s="16" t="str" cm="1">
        <f t="array" ref="AB1183">_xlfn.IFS(OR(C1183="Zara", C1183="Mango"), "Luxury Brand", OR(C1183="Gap", C1183="Forever21"), "Budget Brand", TRUE, "Mid-Market")</f>
        <v>Budget Brand</v>
      </c>
    </row>
    <row r="1184" spans="1:28" x14ac:dyDescent="0.35">
      <c r="A1184" t="s">
        <v>1235</v>
      </c>
      <c r="B1184" t="s">
        <v>13</v>
      </c>
      <c r="C1184" t="s">
        <v>73</v>
      </c>
      <c r="D1184" t="s">
        <v>32</v>
      </c>
      <c r="E1184" t="s">
        <v>53</v>
      </c>
      <c r="F1184" t="s">
        <v>62</v>
      </c>
      <c r="G1184" s="4">
        <v>225.64</v>
      </c>
      <c r="H1184">
        <v>0</v>
      </c>
      <c r="I1184" s="3">
        <v>225.64</v>
      </c>
      <c r="J1184" s="1">
        <v>45875</v>
      </c>
      <c r="K1184">
        <v>31</v>
      </c>
      <c r="L1184">
        <v>1.3</v>
      </c>
      <c r="M1184">
        <f t="shared" si="180"/>
        <v>1.3</v>
      </c>
      <c r="N1184" t="b">
        <v>0</v>
      </c>
      <c r="O1184" t="s">
        <v>2229</v>
      </c>
      <c r="P1184" t="str">
        <f t="shared" si="181"/>
        <v>No Return</v>
      </c>
      <c r="Q1184" s="4">
        <f t="shared" si="182"/>
        <v>6994.8399999999992</v>
      </c>
      <c r="R1184">
        <f t="shared" si="183"/>
        <v>2025</v>
      </c>
      <c r="S1184" s="4" t="str">
        <f t="shared" si="184"/>
        <v>August</v>
      </c>
      <c r="T1184" s="17">
        <f t="shared" si="185"/>
        <v>0</v>
      </c>
      <c r="U1184" s="17">
        <f t="shared" si="186"/>
        <v>225.64</v>
      </c>
      <c r="V1184" s="16">
        <f t="shared" si="187"/>
        <v>0</v>
      </c>
      <c r="W1184" s="16" t="str">
        <f t="shared" si="188"/>
        <v>XS</v>
      </c>
      <c r="X1184" s="16" t="str" cm="1">
        <f t="array" ref="X1184">_xlfn.IFS(K1184 &lt; 10, "Need to Restock", K1184 &lt; 20, "Low Stock", K1184 &lt; 30, "Stock OK", K1184 &gt;= 30, "High Stock")</f>
        <v>High Stock</v>
      </c>
      <c r="Y1184" s="16" t="str" cm="1">
        <f t="array" ref="Y1184">_xlfn.IFS(K1184 &lt;= 15, "Fast Moving", K1184 &lt;= 35, "Moderate Moving", K1184 &gt; 35, "Slow Moving")</f>
        <v>Moderate Moving</v>
      </c>
      <c r="Z1184" s="16" t="str" cm="1">
        <f t="array" ref="Z1184">_xlfn.IFS(M1184=5, "Highly Satisfied", M1184&gt;=4, "Very Satisfied", M1184&gt;=3, "Satisfied", M1184&gt;=2, "Neutral", M1184&lt;2, "Dissatisfied")</f>
        <v>Dissatisfied</v>
      </c>
      <c r="AA1184" s="16" t="str">
        <f t="shared" si="189"/>
        <v>High Value</v>
      </c>
      <c r="AB1184" s="16" t="str" cm="1">
        <f t="array" ref="AB1184">_xlfn.IFS(OR(C1184="Zara", C1184="Mango"), "Luxury Brand", OR(C1184="Gap", C1184="Forever21"), "Budget Brand", TRUE, "Mid-Market")</f>
        <v>Budget Brand</v>
      </c>
    </row>
    <row r="1185" spans="1:28" x14ac:dyDescent="0.35">
      <c r="A1185" t="s">
        <v>1236</v>
      </c>
      <c r="B1185" t="s">
        <v>19</v>
      </c>
      <c r="C1185" t="s">
        <v>41</v>
      </c>
      <c r="D1185" t="s">
        <v>32</v>
      </c>
      <c r="E1185" t="s">
        <v>53</v>
      </c>
      <c r="F1185" t="s">
        <v>33</v>
      </c>
      <c r="G1185" s="4">
        <v>115.29</v>
      </c>
      <c r="H1185">
        <v>13.9</v>
      </c>
      <c r="I1185" s="3">
        <v>99.26</v>
      </c>
      <c r="J1185" s="1">
        <v>45875</v>
      </c>
      <c r="K1185">
        <v>37</v>
      </c>
      <c r="L1185" t="s">
        <v>2229</v>
      </c>
      <c r="M1185">
        <f t="shared" si="180"/>
        <v>3</v>
      </c>
      <c r="N1185" t="b">
        <v>0</v>
      </c>
      <c r="O1185" t="s">
        <v>2229</v>
      </c>
      <c r="P1185" t="str">
        <f t="shared" si="181"/>
        <v>No Return</v>
      </c>
      <c r="Q1185" s="4">
        <f t="shared" si="182"/>
        <v>3672.7935299999999</v>
      </c>
      <c r="R1185">
        <f t="shared" si="183"/>
        <v>2025</v>
      </c>
      <c r="S1185" s="4" t="str">
        <f t="shared" si="184"/>
        <v>August</v>
      </c>
      <c r="T1185" s="17">
        <f t="shared" si="185"/>
        <v>16.025310000000001</v>
      </c>
      <c r="U1185" s="17">
        <f t="shared" si="186"/>
        <v>99.264690000000002</v>
      </c>
      <c r="V1185" s="16">
        <f t="shared" si="187"/>
        <v>0</v>
      </c>
      <c r="W1185" s="16" t="str">
        <f t="shared" si="188"/>
        <v>XS</v>
      </c>
      <c r="X1185" s="16" t="str" cm="1">
        <f t="array" ref="X1185">_xlfn.IFS(K1185 &lt; 10, "Need to Restock", K1185 &lt; 20, "Low Stock", K1185 &lt; 30, "Stock OK", K1185 &gt;= 30, "High Stock")</f>
        <v>High Stock</v>
      </c>
      <c r="Y1185" s="16" t="str" cm="1">
        <f t="array" ref="Y1185">_xlfn.IFS(K1185 &lt;= 15, "Fast Moving", K1185 &lt;= 35, "Moderate Moving", K1185 &gt; 35, "Slow Moving")</f>
        <v>Slow Moving</v>
      </c>
      <c r="Z1185" s="16" t="str" cm="1">
        <f t="array" ref="Z1185">_xlfn.IFS(M1185=5, "Highly Satisfied", M1185&gt;=4, "Very Satisfied", M1185&gt;=3, "Satisfied", M1185&gt;=2, "Neutral", M1185&lt;2, "Dissatisfied")</f>
        <v>Satisfied</v>
      </c>
      <c r="AA1185" s="16" t="str">
        <f t="shared" si="189"/>
        <v>High Value</v>
      </c>
      <c r="AB1185" s="16" t="str" cm="1">
        <f t="array" ref="AB1185">_xlfn.IFS(OR(C1185="Zara", C1185="Mango"), "Luxury Brand", OR(C1185="Gap", C1185="Forever21"), "Budget Brand", TRUE, "Mid-Market")</f>
        <v>Luxury Brand</v>
      </c>
    </row>
    <row r="1186" spans="1:28" x14ac:dyDescent="0.35">
      <c r="A1186" t="s">
        <v>1237</v>
      </c>
      <c r="B1186" t="s">
        <v>36</v>
      </c>
      <c r="C1186" t="s">
        <v>41</v>
      </c>
      <c r="D1186" t="s">
        <v>32</v>
      </c>
      <c r="E1186" t="s">
        <v>53</v>
      </c>
      <c r="F1186" t="s">
        <v>33</v>
      </c>
      <c r="G1186" s="4">
        <v>92.59</v>
      </c>
      <c r="H1186">
        <v>0</v>
      </c>
      <c r="I1186" s="3">
        <v>92.59</v>
      </c>
      <c r="J1186" s="1">
        <v>45875</v>
      </c>
      <c r="K1186">
        <v>39</v>
      </c>
      <c r="L1186">
        <v>2.2999999999999998</v>
      </c>
      <c r="M1186">
        <f t="shared" si="180"/>
        <v>2.2999999999999998</v>
      </c>
      <c r="N1186" t="b">
        <v>0</v>
      </c>
      <c r="O1186" t="s">
        <v>2229</v>
      </c>
      <c r="P1186" t="str">
        <f t="shared" si="181"/>
        <v>No Return</v>
      </c>
      <c r="Q1186" s="4">
        <f t="shared" si="182"/>
        <v>3611.01</v>
      </c>
      <c r="R1186">
        <f t="shared" si="183"/>
        <v>2025</v>
      </c>
      <c r="S1186" s="4" t="str">
        <f t="shared" si="184"/>
        <v>August</v>
      </c>
      <c r="T1186" s="17">
        <f t="shared" si="185"/>
        <v>0</v>
      </c>
      <c r="U1186" s="17">
        <f t="shared" si="186"/>
        <v>92.59</v>
      </c>
      <c r="V1186" s="16">
        <f t="shared" si="187"/>
        <v>0</v>
      </c>
      <c r="W1186" s="16" t="str">
        <f t="shared" si="188"/>
        <v>XS</v>
      </c>
      <c r="X1186" s="16" t="str" cm="1">
        <f t="array" ref="X1186">_xlfn.IFS(K1186 &lt; 10, "Need to Restock", K1186 &lt; 20, "Low Stock", K1186 &lt; 30, "Stock OK", K1186 &gt;= 30, "High Stock")</f>
        <v>High Stock</v>
      </c>
      <c r="Y1186" s="16" t="str" cm="1">
        <f t="array" ref="Y1186">_xlfn.IFS(K1186 &lt;= 15, "Fast Moving", K1186 &lt;= 35, "Moderate Moving", K1186 &gt; 35, "Slow Moving")</f>
        <v>Slow Moving</v>
      </c>
      <c r="Z1186" s="16" t="str" cm="1">
        <f t="array" ref="Z1186">_xlfn.IFS(M1186=5, "Highly Satisfied", M1186&gt;=4, "Very Satisfied", M1186&gt;=3, "Satisfied", M1186&gt;=2, "Neutral", M1186&lt;2, "Dissatisfied")</f>
        <v>Neutral</v>
      </c>
      <c r="AA1186" s="16" t="str">
        <f t="shared" si="189"/>
        <v>High Value</v>
      </c>
      <c r="AB1186" s="16" t="str" cm="1">
        <f t="array" ref="AB1186">_xlfn.IFS(OR(C1186="Zara", C1186="Mango"), "Luxury Brand", OR(C1186="Gap", C1186="Forever21"), "Budget Brand", TRUE, "Mid-Market")</f>
        <v>Luxury Brand</v>
      </c>
    </row>
    <row r="1187" spans="1:28" x14ac:dyDescent="0.35">
      <c r="A1187" t="s">
        <v>1238</v>
      </c>
      <c r="B1187" t="s">
        <v>25</v>
      </c>
      <c r="C1187" t="s">
        <v>20</v>
      </c>
      <c r="D1187" t="s">
        <v>15</v>
      </c>
      <c r="E1187" t="s">
        <v>2229</v>
      </c>
      <c r="F1187" t="s">
        <v>54</v>
      </c>
      <c r="G1187" s="4">
        <v>67.650000000000006</v>
      </c>
      <c r="H1187">
        <v>26.2</v>
      </c>
      <c r="I1187" s="3">
        <v>49.93</v>
      </c>
      <c r="J1187" s="1">
        <v>45805</v>
      </c>
      <c r="K1187">
        <v>23</v>
      </c>
      <c r="L1187">
        <v>1.7</v>
      </c>
      <c r="M1187">
        <f t="shared" si="180"/>
        <v>1.7</v>
      </c>
      <c r="N1187" t="b">
        <v>0</v>
      </c>
      <c r="O1187" t="s">
        <v>2229</v>
      </c>
      <c r="P1187" t="str">
        <f t="shared" si="181"/>
        <v>No Return</v>
      </c>
      <c r="Q1187" s="4">
        <f t="shared" si="182"/>
        <v>1148.2911000000001</v>
      </c>
      <c r="R1187">
        <f t="shared" si="183"/>
        <v>2025</v>
      </c>
      <c r="S1187" s="4" t="str">
        <f t="shared" si="184"/>
        <v>May</v>
      </c>
      <c r="T1187" s="17">
        <f t="shared" si="185"/>
        <v>17.724300000000003</v>
      </c>
      <c r="U1187" s="17">
        <f t="shared" si="186"/>
        <v>49.925700000000006</v>
      </c>
      <c r="V1187" s="16">
        <f t="shared" si="187"/>
        <v>0</v>
      </c>
      <c r="W1187" s="16" t="str">
        <f t="shared" si="188"/>
        <v>No Size</v>
      </c>
      <c r="X1187" s="16" t="str" cm="1">
        <f t="array" ref="X1187">_xlfn.IFS(K1187 &lt; 10, "Need to Restock", K1187 &lt; 20, "Low Stock", K1187 &lt; 30, "Stock OK", K1187 &gt;= 30, "High Stock")</f>
        <v>Stock OK</v>
      </c>
      <c r="Y1187" s="16" t="str" cm="1">
        <f t="array" ref="Y1187">_xlfn.IFS(K1187 &lt;= 15, "Fast Moving", K1187 &lt;= 35, "Moderate Moving", K1187 &gt; 35, "Slow Moving")</f>
        <v>Moderate Moving</v>
      </c>
      <c r="Z1187" s="16" t="str" cm="1">
        <f t="array" ref="Z1187">_xlfn.IFS(M1187=5, "Highly Satisfied", M1187&gt;=4, "Very Satisfied", M1187&gt;=3, "Satisfied", M1187&gt;=2, "Neutral", M1187&lt;2, "Dissatisfied")</f>
        <v>Dissatisfied</v>
      </c>
      <c r="AA1187" s="16" t="str">
        <f t="shared" si="189"/>
        <v>Cheap Value</v>
      </c>
      <c r="AB1187" s="16" t="str" cm="1">
        <f t="array" ref="AB1187">_xlfn.IFS(OR(C1187="Zara", C1187="Mango"), "Luxury Brand", OR(C1187="Gap", C1187="Forever21"), "Budget Brand", TRUE, "Mid-Market")</f>
        <v>Mid-Market</v>
      </c>
    </row>
    <row r="1188" spans="1:28" x14ac:dyDescent="0.35">
      <c r="A1188" t="s">
        <v>1239</v>
      </c>
      <c r="B1188" t="s">
        <v>13</v>
      </c>
      <c r="C1188" t="s">
        <v>51</v>
      </c>
      <c r="D1188" t="s">
        <v>15</v>
      </c>
      <c r="E1188" t="s">
        <v>22</v>
      </c>
      <c r="F1188" t="s">
        <v>33</v>
      </c>
      <c r="G1188" s="4">
        <v>128.91999999999999</v>
      </c>
      <c r="H1188">
        <v>0</v>
      </c>
      <c r="I1188" s="3">
        <v>128.91999999999999</v>
      </c>
      <c r="J1188" s="1">
        <v>45848</v>
      </c>
      <c r="K1188">
        <v>40</v>
      </c>
      <c r="L1188">
        <v>1.5</v>
      </c>
      <c r="M1188">
        <f t="shared" si="180"/>
        <v>1.5</v>
      </c>
      <c r="N1188" t="b">
        <v>0</v>
      </c>
      <c r="O1188" t="s">
        <v>2229</v>
      </c>
      <c r="P1188" t="str">
        <f t="shared" si="181"/>
        <v>No Return</v>
      </c>
      <c r="Q1188" s="4">
        <f t="shared" si="182"/>
        <v>5156.7999999999993</v>
      </c>
      <c r="R1188">
        <f t="shared" si="183"/>
        <v>2025</v>
      </c>
      <c r="S1188" s="4" t="str">
        <f t="shared" si="184"/>
        <v>July</v>
      </c>
      <c r="T1188" s="17">
        <f t="shared" si="185"/>
        <v>0</v>
      </c>
      <c r="U1188" s="17">
        <f t="shared" si="186"/>
        <v>128.91999999999999</v>
      </c>
      <c r="V1188" s="16">
        <f t="shared" si="187"/>
        <v>0</v>
      </c>
      <c r="W1188" s="16" t="str">
        <f t="shared" si="188"/>
        <v>L</v>
      </c>
      <c r="X1188" s="16" t="str" cm="1">
        <f t="array" ref="X1188">_xlfn.IFS(K1188 &lt; 10, "Need to Restock", K1188 &lt; 20, "Low Stock", K1188 &lt; 30, "Stock OK", K1188 &gt;= 30, "High Stock")</f>
        <v>High Stock</v>
      </c>
      <c r="Y1188" s="16" t="str" cm="1">
        <f t="array" ref="Y1188">_xlfn.IFS(K1188 &lt;= 15, "Fast Moving", K1188 &lt;= 35, "Moderate Moving", K1188 &gt; 35, "Slow Moving")</f>
        <v>Slow Moving</v>
      </c>
      <c r="Z1188" s="16" t="str" cm="1">
        <f t="array" ref="Z1188">_xlfn.IFS(M1188=5, "Highly Satisfied", M1188&gt;=4, "Very Satisfied", M1188&gt;=3, "Satisfied", M1188&gt;=2, "Neutral", M1188&lt;2, "Dissatisfied")</f>
        <v>Dissatisfied</v>
      </c>
      <c r="AA1188" s="16" t="str">
        <f t="shared" si="189"/>
        <v>High Value</v>
      </c>
      <c r="AB1188" s="16" t="str" cm="1">
        <f t="array" ref="AB1188">_xlfn.IFS(OR(C1188="Zara", C1188="Mango"), "Luxury Brand", OR(C1188="Gap", C1188="Forever21"), "Budget Brand", TRUE, "Mid-Market")</f>
        <v>Mid-Market</v>
      </c>
    </row>
    <row r="1189" spans="1:28" x14ac:dyDescent="0.35">
      <c r="A1189" t="s">
        <v>1240</v>
      </c>
      <c r="B1189" t="s">
        <v>25</v>
      </c>
      <c r="C1189" t="s">
        <v>30</v>
      </c>
      <c r="D1189" t="s">
        <v>32</v>
      </c>
      <c r="E1189" t="s">
        <v>2229</v>
      </c>
      <c r="F1189" t="s">
        <v>17</v>
      </c>
      <c r="G1189" s="4">
        <v>16.510000000000002</v>
      </c>
      <c r="H1189">
        <v>16.8</v>
      </c>
      <c r="I1189" s="3">
        <v>13.74</v>
      </c>
      <c r="J1189" s="1">
        <v>45875</v>
      </c>
      <c r="K1189">
        <v>47</v>
      </c>
      <c r="L1189">
        <v>1.2</v>
      </c>
      <c r="M1189">
        <f t="shared" si="180"/>
        <v>1.2</v>
      </c>
      <c r="N1189" t="b">
        <v>0</v>
      </c>
      <c r="O1189" t="s">
        <v>2229</v>
      </c>
      <c r="P1189" t="str">
        <f t="shared" si="181"/>
        <v>No Return</v>
      </c>
      <c r="Q1189" s="4">
        <f t="shared" si="182"/>
        <v>645.6070400000001</v>
      </c>
      <c r="R1189">
        <f t="shared" si="183"/>
        <v>2025</v>
      </c>
      <c r="S1189" s="4" t="str">
        <f t="shared" si="184"/>
        <v>August</v>
      </c>
      <c r="T1189" s="17">
        <f t="shared" si="185"/>
        <v>2.7736800000000006</v>
      </c>
      <c r="U1189" s="17">
        <f t="shared" si="186"/>
        <v>13.736320000000001</v>
      </c>
      <c r="V1189" s="16">
        <f t="shared" si="187"/>
        <v>0</v>
      </c>
      <c r="W1189" s="16" t="str">
        <f t="shared" si="188"/>
        <v>No Size</v>
      </c>
      <c r="X1189" s="16" t="str" cm="1">
        <f t="array" ref="X1189">_xlfn.IFS(K1189 &lt; 10, "Need to Restock", K1189 &lt; 20, "Low Stock", K1189 &lt; 30, "Stock OK", K1189 &gt;= 30, "High Stock")</f>
        <v>High Stock</v>
      </c>
      <c r="Y1189" s="16" t="str" cm="1">
        <f t="array" ref="Y1189">_xlfn.IFS(K1189 &lt;= 15, "Fast Moving", K1189 &lt;= 35, "Moderate Moving", K1189 &gt; 35, "Slow Moving")</f>
        <v>Slow Moving</v>
      </c>
      <c r="Z1189" s="16" t="str" cm="1">
        <f t="array" ref="Z1189">_xlfn.IFS(M1189=5, "Highly Satisfied", M1189&gt;=4, "Very Satisfied", M1189&gt;=3, "Satisfied", M1189&gt;=2, "Neutral", M1189&lt;2, "Dissatisfied")</f>
        <v>Dissatisfied</v>
      </c>
      <c r="AA1189" s="16" t="str">
        <f t="shared" si="189"/>
        <v>Cheap Value</v>
      </c>
      <c r="AB1189" s="16" t="str" cm="1">
        <f t="array" ref="AB1189">_xlfn.IFS(OR(C1189="Zara", C1189="Mango"), "Luxury Brand", OR(C1189="Gap", C1189="Forever21"), "Budget Brand", TRUE, "Mid-Market")</f>
        <v>Mid-Market</v>
      </c>
    </row>
    <row r="1190" spans="1:28" x14ac:dyDescent="0.35">
      <c r="A1190" t="s">
        <v>1241</v>
      </c>
      <c r="B1190" t="s">
        <v>28</v>
      </c>
      <c r="C1190" t="s">
        <v>30</v>
      </c>
      <c r="D1190" t="s">
        <v>21</v>
      </c>
      <c r="E1190" t="s">
        <v>2229</v>
      </c>
      <c r="F1190" t="s">
        <v>38</v>
      </c>
      <c r="G1190" s="4">
        <v>173.66</v>
      </c>
      <c r="H1190">
        <v>42.7</v>
      </c>
      <c r="I1190" s="3">
        <v>99.51</v>
      </c>
      <c r="J1190" s="1">
        <v>45875</v>
      </c>
      <c r="K1190">
        <v>1</v>
      </c>
      <c r="L1190">
        <v>3.1</v>
      </c>
      <c r="M1190">
        <f t="shared" si="180"/>
        <v>3.1</v>
      </c>
      <c r="N1190" t="b">
        <v>0</v>
      </c>
      <c r="O1190" t="s">
        <v>2229</v>
      </c>
      <c r="P1190" t="str">
        <f t="shared" si="181"/>
        <v>No Return</v>
      </c>
      <c r="Q1190" s="4">
        <f t="shared" si="182"/>
        <v>99.507179999999991</v>
      </c>
      <c r="R1190">
        <f t="shared" si="183"/>
        <v>2025</v>
      </c>
      <c r="S1190" s="4" t="str">
        <f t="shared" si="184"/>
        <v>August</v>
      </c>
      <c r="T1190" s="17">
        <f t="shared" si="185"/>
        <v>74.152820000000006</v>
      </c>
      <c r="U1190" s="17">
        <f t="shared" si="186"/>
        <v>99.507179999999991</v>
      </c>
      <c r="V1190" s="16">
        <f t="shared" si="187"/>
        <v>0</v>
      </c>
      <c r="W1190" s="16" t="str">
        <f t="shared" si="188"/>
        <v>No Size</v>
      </c>
      <c r="X1190" s="16" t="str" cm="1">
        <f t="array" ref="X1190">_xlfn.IFS(K1190 &lt; 10, "Need to Restock", K1190 &lt; 20, "Low Stock", K1190 &lt; 30, "Stock OK", K1190 &gt;= 30, "High Stock")</f>
        <v>Need to Restock</v>
      </c>
      <c r="Y1190" s="16" t="str" cm="1">
        <f t="array" ref="Y1190">_xlfn.IFS(K1190 &lt;= 15, "Fast Moving", K1190 &lt;= 35, "Moderate Moving", K1190 &gt; 35, "Slow Moving")</f>
        <v>Fast Moving</v>
      </c>
      <c r="Z1190" s="16" t="str" cm="1">
        <f t="array" ref="Z1190">_xlfn.IFS(M1190=5, "Highly Satisfied", M1190&gt;=4, "Very Satisfied", M1190&gt;=3, "Satisfied", M1190&gt;=2, "Neutral", M1190&lt;2, "Dissatisfied")</f>
        <v>Satisfied</v>
      </c>
      <c r="AA1190" s="16" t="str">
        <f t="shared" si="189"/>
        <v>High Value</v>
      </c>
      <c r="AB1190" s="16" t="str" cm="1">
        <f t="array" ref="AB1190">_xlfn.IFS(OR(C1190="Zara", C1190="Mango"), "Luxury Brand", OR(C1190="Gap", C1190="Forever21"), "Budget Brand", TRUE, "Mid-Market")</f>
        <v>Mid-Market</v>
      </c>
    </row>
    <row r="1191" spans="1:28" x14ac:dyDescent="0.35">
      <c r="A1191" t="s">
        <v>1242</v>
      </c>
      <c r="B1191" t="s">
        <v>19</v>
      </c>
      <c r="C1191" t="s">
        <v>46</v>
      </c>
      <c r="D1191" t="s">
        <v>15</v>
      </c>
      <c r="E1191" t="s">
        <v>37</v>
      </c>
      <c r="F1191" t="s">
        <v>26</v>
      </c>
      <c r="G1191" s="4">
        <v>71.489999999999995</v>
      </c>
      <c r="H1191">
        <v>20.9</v>
      </c>
      <c r="I1191" s="3">
        <v>56.55</v>
      </c>
      <c r="J1191" s="1">
        <v>45669</v>
      </c>
      <c r="K1191">
        <v>33</v>
      </c>
      <c r="L1191">
        <v>1.3</v>
      </c>
      <c r="M1191">
        <f t="shared" si="180"/>
        <v>1.3</v>
      </c>
      <c r="N1191" t="b">
        <v>0</v>
      </c>
      <c r="O1191" t="s">
        <v>2229</v>
      </c>
      <c r="P1191" t="str">
        <f t="shared" si="181"/>
        <v>No Return</v>
      </c>
      <c r="Q1191" s="4">
        <f t="shared" si="182"/>
        <v>1866.10347</v>
      </c>
      <c r="R1191">
        <f t="shared" si="183"/>
        <v>2025</v>
      </c>
      <c r="S1191" s="4" t="str">
        <f t="shared" si="184"/>
        <v>January</v>
      </c>
      <c r="T1191" s="17">
        <f t="shared" si="185"/>
        <v>14.941409999999998</v>
      </c>
      <c r="U1191" s="17">
        <f t="shared" si="186"/>
        <v>56.548589999999997</v>
      </c>
      <c r="V1191" s="16">
        <f t="shared" si="187"/>
        <v>0</v>
      </c>
      <c r="W1191" s="16" t="str">
        <f t="shared" si="188"/>
        <v>S</v>
      </c>
      <c r="X1191" s="16" t="str" cm="1">
        <f t="array" ref="X1191">_xlfn.IFS(K1191 &lt; 10, "Need to Restock", K1191 &lt; 20, "Low Stock", K1191 &lt; 30, "Stock OK", K1191 &gt;= 30, "High Stock")</f>
        <v>High Stock</v>
      </c>
      <c r="Y1191" s="16" t="str" cm="1">
        <f t="array" ref="Y1191">_xlfn.IFS(K1191 &lt;= 15, "Fast Moving", K1191 &lt;= 35, "Moderate Moving", K1191 &gt; 35, "Slow Moving")</f>
        <v>Moderate Moving</v>
      </c>
      <c r="Z1191" s="16" t="str" cm="1">
        <f t="array" ref="Z1191">_xlfn.IFS(M1191=5, "Highly Satisfied", M1191&gt;=4, "Very Satisfied", M1191&gt;=3, "Satisfied", M1191&gt;=2, "Neutral", M1191&lt;2, "Dissatisfied")</f>
        <v>Dissatisfied</v>
      </c>
      <c r="AA1191" s="16" t="str">
        <f t="shared" si="189"/>
        <v>Cheap Value</v>
      </c>
      <c r="AB1191" s="16" t="str" cm="1">
        <f t="array" ref="AB1191">_xlfn.IFS(OR(C1191="Zara", C1191="Mango"), "Luxury Brand", OR(C1191="Gap", C1191="Forever21"), "Budget Brand", TRUE, "Mid-Market")</f>
        <v>Mid-Market</v>
      </c>
    </row>
    <row r="1192" spans="1:28" x14ac:dyDescent="0.35">
      <c r="A1192" t="s">
        <v>1243</v>
      </c>
      <c r="B1192" t="s">
        <v>13</v>
      </c>
      <c r="C1192" t="s">
        <v>20</v>
      </c>
      <c r="D1192" t="s">
        <v>32</v>
      </c>
      <c r="E1192" t="s">
        <v>47</v>
      </c>
      <c r="F1192" t="s">
        <v>38</v>
      </c>
      <c r="G1192" s="4">
        <v>230.81</v>
      </c>
      <c r="H1192">
        <v>24.3</v>
      </c>
      <c r="I1192" s="3">
        <v>174.72</v>
      </c>
      <c r="J1192" s="1">
        <v>45875</v>
      </c>
      <c r="K1192">
        <v>26</v>
      </c>
      <c r="L1192" t="s">
        <v>2229</v>
      </c>
      <c r="M1192">
        <f t="shared" si="180"/>
        <v>3</v>
      </c>
      <c r="N1192" t="b">
        <v>1</v>
      </c>
      <c r="O1192" t="s">
        <v>71</v>
      </c>
      <c r="P1192" t="str">
        <f t="shared" si="181"/>
        <v>Size Issue</v>
      </c>
      <c r="Q1192" s="4">
        <f t="shared" si="182"/>
        <v>4542.80242</v>
      </c>
      <c r="R1192">
        <f t="shared" si="183"/>
        <v>2025</v>
      </c>
      <c r="S1192" s="4" t="str">
        <f t="shared" si="184"/>
        <v>August</v>
      </c>
      <c r="T1192" s="17">
        <f t="shared" si="185"/>
        <v>56.086829999999999</v>
      </c>
      <c r="U1192" s="17">
        <f t="shared" si="186"/>
        <v>174.72317000000001</v>
      </c>
      <c r="V1192" s="16">
        <f t="shared" si="187"/>
        <v>1</v>
      </c>
      <c r="W1192" s="16" t="str">
        <f t="shared" si="188"/>
        <v>XXL</v>
      </c>
      <c r="X1192" s="16" t="str" cm="1">
        <f t="array" ref="X1192">_xlfn.IFS(K1192 &lt; 10, "Need to Restock", K1192 &lt; 20, "Low Stock", K1192 &lt; 30, "Stock OK", K1192 &gt;= 30, "High Stock")</f>
        <v>Stock OK</v>
      </c>
      <c r="Y1192" s="16" t="str" cm="1">
        <f t="array" ref="Y1192">_xlfn.IFS(K1192 &lt;= 15, "Fast Moving", K1192 &lt;= 35, "Moderate Moving", K1192 &gt; 35, "Slow Moving")</f>
        <v>Moderate Moving</v>
      </c>
      <c r="Z1192" s="16" t="str" cm="1">
        <f t="array" ref="Z1192">_xlfn.IFS(M1192=5, "Highly Satisfied", M1192&gt;=4, "Very Satisfied", M1192&gt;=3, "Satisfied", M1192&gt;=2, "Neutral", M1192&lt;2, "Dissatisfied")</f>
        <v>Satisfied</v>
      </c>
      <c r="AA1192" s="16" t="str">
        <f t="shared" si="189"/>
        <v>High Value</v>
      </c>
      <c r="AB1192" s="16" t="str" cm="1">
        <f t="array" ref="AB1192">_xlfn.IFS(OR(C1192="Zara", C1192="Mango"), "Luxury Brand", OR(C1192="Gap", C1192="Forever21"), "Budget Brand", TRUE, "Mid-Market")</f>
        <v>Mid-Market</v>
      </c>
    </row>
    <row r="1193" spans="1:28" x14ac:dyDescent="0.35">
      <c r="A1193" t="s">
        <v>1244</v>
      </c>
      <c r="B1193" t="s">
        <v>28</v>
      </c>
      <c r="C1193" t="s">
        <v>46</v>
      </c>
      <c r="D1193" t="s">
        <v>15</v>
      </c>
      <c r="E1193" t="s">
        <v>53</v>
      </c>
      <c r="F1193" t="s">
        <v>44</v>
      </c>
      <c r="G1193" s="4">
        <v>101</v>
      </c>
      <c r="H1193">
        <v>58.6</v>
      </c>
      <c r="I1193" s="3">
        <v>41.81</v>
      </c>
      <c r="J1193" s="1">
        <v>45842</v>
      </c>
      <c r="K1193">
        <v>44</v>
      </c>
      <c r="L1193">
        <v>1.2</v>
      </c>
      <c r="M1193">
        <f t="shared" si="180"/>
        <v>1.2</v>
      </c>
      <c r="N1193" t="b">
        <v>0</v>
      </c>
      <c r="O1193" t="s">
        <v>2229</v>
      </c>
      <c r="P1193" t="str">
        <f t="shared" si="181"/>
        <v>No Return</v>
      </c>
      <c r="Q1193" s="4">
        <f t="shared" si="182"/>
        <v>1839.816</v>
      </c>
      <c r="R1193">
        <f t="shared" si="183"/>
        <v>2025</v>
      </c>
      <c r="S1193" s="4" t="str">
        <f t="shared" si="184"/>
        <v>July</v>
      </c>
      <c r="T1193" s="17">
        <f t="shared" si="185"/>
        <v>59.186</v>
      </c>
      <c r="U1193" s="17">
        <f t="shared" si="186"/>
        <v>41.814</v>
      </c>
      <c r="V1193" s="16">
        <f t="shared" si="187"/>
        <v>0</v>
      </c>
      <c r="W1193" s="16" t="str">
        <f t="shared" si="188"/>
        <v>XS</v>
      </c>
      <c r="X1193" s="16" t="str" cm="1">
        <f t="array" ref="X1193">_xlfn.IFS(K1193 &lt; 10, "Need to Restock", K1193 &lt; 20, "Low Stock", K1193 &lt; 30, "Stock OK", K1193 &gt;= 30, "High Stock")</f>
        <v>High Stock</v>
      </c>
      <c r="Y1193" s="16" t="str" cm="1">
        <f t="array" ref="Y1193">_xlfn.IFS(K1193 &lt;= 15, "Fast Moving", K1193 &lt;= 35, "Moderate Moving", K1193 &gt; 35, "Slow Moving")</f>
        <v>Slow Moving</v>
      </c>
      <c r="Z1193" s="16" t="str" cm="1">
        <f t="array" ref="Z1193">_xlfn.IFS(M1193=5, "Highly Satisfied", M1193&gt;=4, "Very Satisfied", M1193&gt;=3, "Satisfied", M1193&gt;=2, "Neutral", M1193&lt;2, "Dissatisfied")</f>
        <v>Dissatisfied</v>
      </c>
      <c r="AA1193" s="16" t="str">
        <f t="shared" si="189"/>
        <v>Cheap Value</v>
      </c>
      <c r="AB1193" s="16" t="str" cm="1">
        <f t="array" ref="AB1193">_xlfn.IFS(OR(C1193="Zara", C1193="Mango"), "Luxury Brand", OR(C1193="Gap", C1193="Forever21"), "Budget Brand", TRUE, "Mid-Market")</f>
        <v>Mid-Market</v>
      </c>
    </row>
    <row r="1194" spans="1:28" x14ac:dyDescent="0.35">
      <c r="A1194" t="s">
        <v>1245</v>
      </c>
      <c r="B1194" t="s">
        <v>13</v>
      </c>
      <c r="C1194" t="s">
        <v>41</v>
      </c>
      <c r="D1194" t="s">
        <v>21</v>
      </c>
      <c r="E1194" t="s">
        <v>47</v>
      </c>
      <c r="F1194" t="s">
        <v>68</v>
      </c>
      <c r="G1194" s="4">
        <v>116.37</v>
      </c>
      <c r="H1194">
        <v>52.6</v>
      </c>
      <c r="I1194" s="3">
        <v>55.16</v>
      </c>
      <c r="J1194" s="1">
        <v>45875</v>
      </c>
      <c r="K1194">
        <v>43</v>
      </c>
      <c r="L1194">
        <v>2.4</v>
      </c>
      <c r="M1194">
        <f t="shared" si="180"/>
        <v>2.4</v>
      </c>
      <c r="N1194" t="b">
        <v>0</v>
      </c>
      <c r="O1194" t="s">
        <v>2229</v>
      </c>
      <c r="P1194" t="str">
        <f t="shared" si="181"/>
        <v>No Return</v>
      </c>
      <c r="Q1194" s="4">
        <f t="shared" si="182"/>
        <v>2371.8533400000001</v>
      </c>
      <c r="R1194">
        <f t="shared" si="183"/>
        <v>2025</v>
      </c>
      <c r="S1194" s="4" t="str">
        <f t="shared" si="184"/>
        <v>August</v>
      </c>
      <c r="T1194" s="17">
        <f t="shared" si="185"/>
        <v>61.210620000000006</v>
      </c>
      <c r="U1194" s="17">
        <f t="shared" si="186"/>
        <v>55.159379999999999</v>
      </c>
      <c r="V1194" s="16">
        <f t="shared" si="187"/>
        <v>0</v>
      </c>
      <c r="W1194" s="16" t="str">
        <f t="shared" si="188"/>
        <v>XXL</v>
      </c>
      <c r="X1194" s="16" t="str" cm="1">
        <f t="array" ref="X1194">_xlfn.IFS(K1194 &lt; 10, "Need to Restock", K1194 &lt; 20, "Low Stock", K1194 &lt; 30, "Stock OK", K1194 &gt;= 30, "High Stock")</f>
        <v>High Stock</v>
      </c>
      <c r="Y1194" s="16" t="str" cm="1">
        <f t="array" ref="Y1194">_xlfn.IFS(K1194 &lt;= 15, "Fast Moving", K1194 &lt;= 35, "Moderate Moving", K1194 &gt; 35, "Slow Moving")</f>
        <v>Slow Moving</v>
      </c>
      <c r="Z1194" s="16" t="str" cm="1">
        <f t="array" ref="Z1194">_xlfn.IFS(M1194=5, "Highly Satisfied", M1194&gt;=4, "Very Satisfied", M1194&gt;=3, "Satisfied", M1194&gt;=2, "Neutral", M1194&lt;2, "Dissatisfied")</f>
        <v>Neutral</v>
      </c>
      <c r="AA1194" s="16" t="str">
        <f t="shared" si="189"/>
        <v>Cheap Value</v>
      </c>
      <c r="AB1194" s="16" t="str" cm="1">
        <f t="array" ref="AB1194">_xlfn.IFS(OR(C1194="Zara", C1194="Mango"), "Luxury Brand", OR(C1194="Gap", C1194="Forever21"), "Budget Brand", TRUE, "Mid-Market")</f>
        <v>Luxury Brand</v>
      </c>
    </row>
    <row r="1195" spans="1:28" x14ac:dyDescent="0.35">
      <c r="A1195" t="s">
        <v>1246</v>
      </c>
      <c r="B1195" t="s">
        <v>28</v>
      </c>
      <c r="C1195" t="s">
        <v>46</v>
      </c>
      <c r="D1195" t="s">
        <v>15</v>
      </c>
      <c r="E1195" t="s">
        <v>22</v>
      </c>
      <c r="F1195" t="s">
        <v>54</v>
      </c>
      <c r="G1195" s="4">
        <v>150.28</v>
      </c>
      <c r="H1195">
        <v>8.3000000000000007</v>
      </c>
      <c r="I1195" s="3">
        <v>137.81</v>
      </c>
      <c r="J1195" s="1">
        <v>45679</v>
      </c>
      <c r="K1195">
        <v>48</v>
      </c>
      <c r="L1195">
        <v>2.9</v>
      </c>
      <c r="M1195">
        <f t="shared" si="180"/>
        <v>2.9</v>
      </c>
      <c r="N1195" t="b">
        <v>0</v>
      </c>
      <c r="O1195" t="s">
        <v>2229</v>
      </c>
      <c r="P1195" t="str">
        <f t="shared" si="181"/>
        <v>No Return</v>
      </c>
      <c r="Q1195" s="4">
        <f t="shared" si="182"/>
        <v>6614.7244799999999</v>
      </c>
      <c r="R1195">
        <f t="shared" si="183"/>
        <v>2025</v>
      </c>
      <c r="S1195" s="4" t="str">
        <f t="shared" si="184"/>
        <v>January</v>
      </c>
      <c r="T1195" s="17">
        <f t="shared" si="185"/>
        <v>12.473240000000001</v>
      </c>
      <c r="U1195" s="17">
        <f t="shared" si="186"/>
        <v>137.80676</v>
      </c>
      <c r="V1195" s="16">
        <f t="shared" si="187"/>
        <v>0</v>
      </c>
      <c r="W1195" s="16" t="str">
        <f t="shared" si="188"/>
        <v>L</v>
      </c>
      <c r="X1195" s="16" t="str" cm="1">
        <f t="array" ref="X1195">_xlfn.IFS(K1195 &lt; 10, "Need to Restock", K1195 &lt; 20, "Low Stock", K1195 &lt; 30, "Stock OK", K1195 &gt;= 30, "High Stock")</f>
        <v>High Stock</v>
      </c>
      <c r="Y1195" s="16" t="str" cm="1">
        <f t="array" ref="Y1195">_xlfn.IFS(K1195 &lt;= 15, "Fast Moving", K1195 &lt;= 35, "Moderate Moving", K1195 &gt; 35, "Slow Moving")</f>
        <v>Slow Moving</v>
      </c>
      <c r="Z1195" s="16" t="str" cm="1">
        <f t="array" ref="Z1195">_xlfn.IFS(M1195=5, "Highly Satisfied", M1195&gt;=4, "Very Satisfied", M1195&gt;=3, "Satisfied", M1195&gt;=2, "Neutral", M1195&lt;2, "Dissatisfied")</f>
        <v>Neutral</v>
      </c>
      <c r="AA1195" s="16" t="str">
        <f t="shared" si="189"/>
        <v>High Value</v>
      </c>
      <c r="AB1195" s="16" t="str" cm="1">
        <f t="array" ref="AB1195">_xlfn.IFS(OR(C1195="Zara", C1195="Mango"), "Luxury Brand", OR(C1195="Gap", C1195="Forever21"), "Budget Brand", TRUE, "Mid-Market")</f>
        <v>Mid-Market</v>
      </c>
    </row>
    <row r="1196" spans="1:28" x14ac:dyDescent="0.35">
      <c r="A1196" t="s">
        <v>1247</v>
      </c>
      <c r="B1196" t="s">
        <v>13</v>
      </c>
      <c r="C1196" t="s">
        <v>14</v>
      </c>
      <c r="D1196" t="s">
        <v>21</v>
      </c>
      <c r="E1196" t="s">
        <v>16</v>
      </c>
      <c r="F1196" t="s">
        <v>38</v>
      </c>
      <c r="G1196" s="4">
        <v>107.81</v>
      </c>
      <c r="H1196">
        <v>0</v>
      </c>
      <c r="I1196" s="3">
        <v>107.81</v>
      </c>
      <c r="J1196" s="1">
        <v>45875</v>
      </c>
      <c r="K1196">
        <v>15</v>
      </c>
      <c r="L1196">
        <v>2.7</v>
      </c>
      <c r="M1196">
        <f t="shared" si="180"/>
        <v>2.7</v>
      </c>
      <c r="N1196" t="b">
        <v>0</v>
      </c>
      <c r="O1196" t="s">
        <v>2229</v>
      </c>
      <c r="P1196" t="str">
        <f t="shared" si="181"/>
        <v>No Return</v>
      </c>
      <c r="Q1196" s="4">
        <f t="shared" si="182"/>
        <v>1617.15</v>
      </c>
      <c r="R1196">
        <f t="shared" si="183"/>
        <v>2025</v>
      </c>
      <c r="S1196" s="4" t="str">
        <f t="shared" si="184"/>
        <v>August</v>
      </c>
      <c r="T1196" s="17">
        <f t="shared" si="185"/>
        <v>0</v>
      </c>
      <c r="U1196" s="17">
        <f t="shared" si="186"/>
        <v>107.81</v>
      </c>
      <c r="V1196" s="16">
        <f t="shared" si="187"/>
        <v>0</v>
      </c>
      <c r="W1196" s="16" t="str">
        <f t="shared" si="188"/>
        <v>XL</v>
      </c>
      <c r="X1196" s="16" t="str" cm="1">
        <f t="array" ref="X1196">_xlfn.IFS(K1196 &lt; 10, "Need to Restock", K1196 &lt; 20, "Low Stock", K1196 &lt; 30, "Stock OK", K1196 &gt;= 30, "High Stock")</f>
        <v>Low Stock</v>
      </c>
      <c r="Y1196" s="16" t="str" cm="1">
        <f t="array" ref="Y1196">_xlfn.IFS(K1196 &lt;= 15, "Fast Moving", K1196 &lt;= 35, "Moderate Moving", K1196 &gt; 35, "Slow Moving")</f>
        <v>Fast Moving</v>
      </c>
      <c r="Z1196" s="16" t="str" cm="1">
        <f t="array" ref="Z1196">_xlfn.IFS(M1196=5, "Highly Satisfied", M1196&gt;=4, "Very Satisfied", M1196&gt;=3, "Satisfied", M1196&gt;=2, "Neutral", M1196&lt;2, "Dissatisfied")</f>
        <v>Neutral</v>
      </c>
      <c r="AA1196" s="16" t="str">
        <f t="shared" si="189"/>
        <v>High Value</v>
      </c>
      <c r="AB1196" s="16" t="str" cm="1">
        <f t="array" ref="AB1196">_xlfn.IFS(OR(C1196="Zara", C1196="Mango"), "Luxury Brand", OR(C1196="Gap", C1196="Forever21"), "Budget Brand", TRUE, "Mid-Market")</f>
        <v>Luxury Brand</v>
      </c>
    </row>
    <row r="1197" spans="1:28" x14ac:dyDescent="0.35">
      <c r="A1197" t="s">
        <v>1248</v>
      </c>
      <c r="B1197" t="s">
        <v>40</v>
      </c>
      <c r="C1197" t="s">
        <v>14</v>
      </c>
      <c r="D1197" t="s">
        <v>15</v>
      </c>
      <c r="E1197" t="s">
        <v>22</v>
      </c>
      <c r="F1197" t="s">
        <v>62</v>
      </c>
      <c r="G1197" s="4">
        <v>61.24</v>
      </c>
      <c r="H1197">
        <v>0</v>
      </c>
      <c r="I1197" s="3">
        <v>61.24</v>
      </c>
      <c r="J1197" s="1">
        <v>45752</v>
      </c>
      <c r="K1197">
        <v>3</v>
      </c>
      <c r="L1197" t="s">
        <v>2229</v>
      </c>
      <c r="M1197">
        <f t="shared" si="180"/>
        <v>3</v>
      </c>
      <c r="N1197" t="b">
        <v>0</v>
      </c>
      <c r="O1197" t="s">
        <v>2229</v>
      </c>
      <c r="P1197" t="str">
        <f t="shared" si="181"/>
        <v>No Return</v>
      </c>
      <c r="Q1197" s="4">
        <f t="shared" si="182"/>
        <v>183.72</v>
      </c>
      <c r="R1197">
        <f t="shared" si="183"/>
        <v>2025</v>
      </c>
      <c r="S1197" s="4" t="str">
        <f t="shared" si="184"/>
        <v>April</v>
      </c>
      <c r="T1197" s="17">
        <f t="shared" si="185"/>
        <v>0</v>
      </c>
      <c r="U1197" s="17">
        <f t="shared" si="186"/>
        <v>61.24</v>
      </c>
      <c r="V1197" s="16">
        <f t="shared" si="187"/>
        <v>0</v>
      </c>
      <c r="W1197" s="16" t="str">
        <f t="shared" si="188"/>
        <v>L</v>
      </c>
      <c r="X1197" s="16" t="str" cm="1">
        <f t="array" ref="X1197">_xlfn.IFS(K1197 &lt; 10, "Need to Restock", K1197 &lt; 20, "Low Stock", K1197 &lt; 30, "Stock OK", K1197 &gt;= 30, "High Stock")</f>
        <v>Need to Restock</v>
      </c>
      <c r="Y1197" s="16" t="str" cm="1">
        <f t="array" ref="Y1197">_xlfn.IFS(K1197 &lt;= 15, "Fast Moving", K1197 &lt;= 35, "Moderate Moving", K1197 &gt; 35, "Slow Moving")</f>
        <v>Fast Moving</v>
      </c>
      <c r="Z1197" s="16" t="str" cm="1">
        <f t="array" ref="Z1197">_xlfn.IFS(M1197=5, "Highly Satisfied", M1197&gt;=4, "Very Satisfied", M1197&gt;=3, "Satisfied", M1197&gt;=2, "Neutral", M1197&lt;2, "Dissatisfied")</f>
        <v>Satisfied</v>
      </c>
      <c r="AA1197" s="16" t="str">
        <f t="shared" si="189"/>
        <v>Cheap Value</v>
      </c>
      <c r="AB1197" s="16" t="str" cm="1">
        <f t="array" ref="AB1197">_xlfn.IFS(OR(C1197="Zara", C1197="Mango"), "Luxury Brand", OR(C1197="Gap", C1197="Forever21"), "Budget Brand", TRUE, "Mid-Market")</f>
        <v>Luxury Brand</v>
      </c>
    </row>
    <row r="1198" spans="1:28" x14ac:dyDescent="0.35">
      <c r="A1198" t="s">
        <v>1249</v>
      </c>
      <c r="B1198" t="s">
        <v>25</v>
      </c>
      <c r="C1198" t="s">
        <v>14</v>
      </c>
      <c r="D1198" t="s">
        <v>21</v>
      </c>
      <c r="E1198" t="s">
        <v>2229</v>
      </c>
      <c r="F1198" t="s">
        <v>44</v>
      </c>
      <c r="G1198" s="4">
        <v>34.04</v>
      </c>
      <c r="H1198">
        <v>0</v>
      </c>
      <c r="I1198" s="3">
        <v>34.04</v>
      </c>
      <c r="J1198" s="1">
        <v>45875</v>
      </c>
      <c r="K1198">
        <v>3</v>
      </c>
      <c r="L1198">
        <v>1.9</v>
      </c>
      <c r="M1198">
        <f t="shared" si="180"/>
        <v>1.9</v>
      </c>
      <c r="N1198" t="b">
        <v>0</v>
      </c>
      <c r="O1198" t="s">
        <v>2229</v>
      </c>
      <c r="P1198" t="str">
        <f t="shared" si="181"/>
        <v>No Return</v>
      </c>
      <c r="Q1198" s="4">
        <f t="shared" si="182"/>
        <v>102.12</v>
      </c>
      <c r="R1198">
        <f t="shared" si="183"/>
        <v>2025</v>
      </c>
      <c r="S1198" s="4" t="str">
        <f t="shared" si="184"/>
        <v>August</v>
      </c>
      <c r="T1198" s="17">
        <f t="shared" si="185"/>
        <v>0</v>
      </c>
      <c r="U1198" s="17">
        <f t="shared" si="186"/>
        <v>34.04</v>
      </c>
      <c r="V1198" s="16">
        <f t="shared" si="187"/>
        <v>0</v>
      </c>
      <c r="W1198" s="16" t="str">
        <f t="shared" si="188"/>
        <v>No Size</v>
      </c>
      <c r="X1198" s="16" t="str" cm="1">
        <f t="array" ref="X1198">_xlfn.IFS(K1198 &lt; 10, "Need to Restock", K1198 &lt; 20, "Low Stock", K1198 &lt; 30, "Stock OK", K1198 &gt;= 30, "High Stock")</f>
        <v>Need to Restock</v>
      </c>
      <c r="Y1198" s="16" t="str" cm="1">
        <f t="array" ref="Y1198">_xlfn.IFS(K1198 &lt;= 15, "Fast Moving", K1198 &lt;= 35, "Moderate Moving", K1198 &gt; 35, "Slow Moving")</f>
        <v>Fast Moving</v>
      </c>
      <c r="Z1198" s="16" t="str" cm="1">
        <f t="array" ref="Z1198">_xlfn.IFS(M1198=5, "Highly Satisfied", M1198&gt;=4, "Very Satisfied", M1198&gt;=3, "Satisfied", M1198&gt;=2, "Neutral", M1198&lt;2, "Dissatisfied")</f>
        <v>Dissatisfied</v>
      </c>
      <c r="AA1198" s="16" t="str">
        <f t="shared" si="189"/>
        <v>Cheap Value</v>
      </c>
      <c r="AB1198" s="16" t="str" cm="1">
        <f t="array" ref="AB1198">_xlfn.IFS(OR(C1198="Zara", C1198="Mango"), "Luxury Brand", OR(C1198="Gap", C1198="Forever21"), "Budget Brand", TRUE, "Mid-Market")</f>
        <v>Luxury Brand</v>
      </c>
    </row>
    <row r="1199" spans="1:28" x14ac:dyDescent="0.35">
      <c r="A1199" t="s">
        <v>1250</v>
      </c>
      <c r="B1199" t="s">
        <v>40</v>
      </c>
      <c r="C1199" t="s">
        <v>59</v>
      </c>
      <c r="D1199" t="s">
        <v>60</v>
      </c>
      <c r="E1199" t="s">
        <v>37</v>
      </c>
      <c r="F1199" t="s">
        <v>68</v>
      </c>
      <c r="G1199" s="4">
        <v>168.16</v>
      </c>
      <c r="H1199">
        <v>45.9</v>
      </c>
      <c r="I1199" s="3">
        <v>90.97</v>
      </c>
      <c r="J1199" s="1">
        <v>45875</v>
      </c>
      <c r="K1199">
        <v>44</v>
      </c>
      <c r="L1199">
        <v>1.5</v>
      </c>
      <c r="M1199">
        <f t="shared" si="180"/>
        <v>1.5</v>
      </c>
      <c r="N1199" t="b">
        <v>0</v>
      </c>
      <c r="O1199" t="s">
        <v>2229</v>
      </c>
      <c r="P1199" t="str">
        <f t="shared" si="181"/>
        <v>No Return</v>
      </c>
      <c r="Q1199" s="4">
        <f t="shared" si="182"/>
        <v>4002.8806400000003</v>
      </c>
      <c r="R1199">
        <f t="shared" si="183"/>
        <v>2025</v>
      </c>
      <c r="S1199" s="4" t="str">
        <f t="shared" si="184"/>
        <v>August</v>
      </c>
      <c r="T1199" s="17">
        <f t="shared" si="185"/>
        <v>77.185439999999986</v>
      </c>
      <c r="U1199" s="17">
        <f t="shared" si="186"/>
        <v>90.974560000000011</v>
      </c>
      <c r="V1199" s="16">
        <f t="shared" si="187"/>
        <v>0</v>
      </c>
      <c r="W1199" s="16" t="str">
        <f t="shared" si="188"/>
        <v>S</v>
      </c>
      <c r="X1199" s="16" t="str" cm="1">
        <f t="array" ref="X1199">_xlfn.IFS(K1199 &lt; 10, "Need to Restock", K1199 &lt; 20, "Low Stock", K1199 &lt; 30, "Stock OK", K1199 &gt;= 30, "High Stock")</f>
        <v>High Stock</v>
      </c>
      <c r="Y1199" s="16" t="str" cm="1">
        <f t="array" ref="Y1199">_xlfn.IFS(K1199 &lt;= 15, "Fast Moving", K1199 &lt;= 35, "Moderate Moving", K1199 &gt; 35, "Slow Moving")</f>
        <v>Slow Moving</v>
      </c>
      <c r="Z1199" s="16" t="str" cm="1">
        <f t="array" ref="Z1199">_xlfn.IFS(M1199=5, "Highly Satisfied", M1199&gt;=4, "Very Satisfied", M1199&gt;=3, "Satisfied", M1199&gt;=2, "Neutral", M1199&lt;2, "Dissatisfied")</f>
        <v>Dissatisfied</v>
      </c>
      <c r="AA1199" s="16" t="str">
        <f t="shared" si="189"/>
        <v>High Value</v>
      </c>
      <c r="AB1199" s="16" t="str" cm="1">
        <f t="array" ref="AB1199">_xlfn.IFS(OR(C1199="Zara", C1199="Mango"), "Luxury Brand", OR(C1199="Gap", C1199="Forever21"), "Budget Brand", TRUE, "Mid-Market")</f>
        <v>Budget Brand</v>
      </c>
    </row>
    <row r="1200" spans="1:28" x14ac:dyDescent="0.35">
      <c r="A1200" t="s">
        <v>1251</v>
      </c>
      <c r="B1200" t="s">
        <v>19</v>
      </c>
      <c r="C1200" t="s">
        <v>51</v>
      </c>
      <c r="D1200" t="s">
        <v>32</v>
      </c>
      <c r="E1200" t="s">
        <v>56</v>
      </c>
      <c r="F1200" t="s">
        <v>17</v>
      </c>
      <c r="G1200" s="4">
        <v>74.069999999999993</v>
      </c>
      <c r="H1200">
        <v>0</v>
      </c>
      <c r="I1200" s="3">
        <v>74.069999999999993</v>
      </c>
      <c r="J1200" s="1">
        <v>45875</v>
      </c>
      <c r="K1200">
        <v>47</v>
      </c>
      <c r="L1200">
        <v>1.4</v>
      </c>
      <c r="M1200">
        <f t="shared" si="180"/>
        <v>1.4</v>
      </c>
      <c r="N1200" t="b">
        <v>0</v>
      </c>
      <c r="O1200" t="s">
        <v>2229</v>
      </c>
      <c r="P1200" t="str">
        <f t="shared" si="181"/>
        <v>No Return</v>
      </c>
      <c r="Q1200" s="4">
        <f t="shared" si="182"/>
        <v>3481.2899999999995</v>
      </c>
      <c r="R1200">
        <f t="shared" si="183"/>
        <v>2025</v>
      </c>
      <c r="S1200" s="4" t="str">
        <f t="shared" si="184"/>
        <v>August</v>
      </c>
      <c r="T1200" s="17">
        <f t="shared" si="185"/>
        <v>0</v>
      </c>
      <c r="U1200" s="17">
        <f t="shared" si="186"/>
        <v>74.069999999999993</v>
      </c>
      <c r="V1200" s="16">
        <f t="shared" si="187"/>
        <v>0</v>
      </c>
      <c r="W1200" s="16" t="str">
        <f t="shared" si="188"/>
        <v>M</v>
      </c>
      <c r="X1200" s="16" t="str" cm="1">
        <f t="array" ref="X1200">_xlfn.IFS(K1200 &lt; 10, "Need to Restock", K1200 &lt; 20, "Low Stock", K1200 &lt; 30, "Stock OK", K1200 &gt;= 30, "High Stock")</f>
        <v>High Stock</v>
      </c>
      <c r="Y1200" s="16" t="str" cm="1">
        <f t="array" ref="Y1200">_xlfn.IFS(K1200 &lt;= 15, "Fast Moving", K1200 &lt;= 35, "Moderate Moving", K1200 &gt; 35, "Slow Moving")</f>
        <v>Slow Moving</v>
      </c>
      <c r="Z1200" s="16" t="str" cm="1">
        <f t="array" ref="Z1200">_xlfn.IFS(M1200=5, "Highly Satisfied", M1200&gt;=4, "Very Satisfied", M1200&gt;=3, "Satisfied", M1200&gt;=2, "Neutral", M1200&lt;2, "Dissatisfied")</f>
        <v>Dissatisfied</v>
      </c>
      <c r="AA1200" s="16" t="str">
        <f t="shared" si="189"/>
        <v>Cheap Value</v>
      </c>
      <c r="AB1200" s="16" t="str" cm="1">
        <f t="array" ref="AB1200">_xlfn.IFS(OR(C1200="Zara", C1200="Mango"), "Luxury Brand", OR(C1200="Gap", C1200="Forever21"), "Budget Brand", TRUE, "Mid-Market")</f>
        <v>Mid-Market</v>
      </c>
    </row>
    <row r="1201" spans="1:28" x14ac:dyDescent="0.35">
      <c r="A1201" t="s">
        <v>1252</v>
      </c>
      <c r="B1201" t="s">
        <v>19</v>
      </c>
      <c r="C1201" t="s">
        <v>73</v>
      </c>
      <c r="D1201" t="s">
        <v>21</v>
      </c>
      <c r="E1201" t="s">
        <v>47</v>
      </c>
      <c r="F1201" t="s">
        <v>68</v>
      </c>
      <c r="G1201" s="4">
        <v>84.75</v>
      </c>
      <c r="H1201">
        <v>0</v>
      </c>
      <c r="I1201" s="3">
        <v>84.75</v>
      </c>
      <c r="J1201" s="1">
        <v>45875</v>
      </c>
      <c r="K1201">
        <v>7</v>
      </c>
      <c r="L1201">
        <v>2.5</v>
      </c>
      <c r="M1201">
        <f t="shared" si="180"/>
        <v>2.5</v>
      </c>
      <c r="N1201" t="b">
        <v>0</v>
      </c>
      <c r="O1201" t="s">
        <v>2229</v>
      </c>
      <c r="P1201" t="str">
        <f t="shared" si="181"/>
        <v>No Return</v>
      </c>
      <c r="Q1201" s="4">
        <f t="shared" si="182"/>
        <v>593.25</v>
      </c>
      <c r="R1201">
        <f t="shared" si="183"/>
        <v>2025</v>
      </c>
      <c r="S1201" s="4" t="str">
        <f t="shared" si="184"/>
        <v>August</v>
      </c>
      <c r="T1201" s="17">
        <f t="shared" si="185"/>
        <v>0</v>
      </c>
      <c r="U1201" s="17">
        <f t="shared" si="186"/>
        <v>84.75</v>
      </c>
      <c r="V1201" s="16">
        <f t="shared" si="187"/>
        <v>0</v>
      </c>
      <c r="W1201" s="16" t="str">
        <f t="shared" si="188"/>
        <v>XXL</v>
      </c>
      <c r="X1201" s="16" t="str" cm="1">
        <f t="array" ref="X1201">_xlfn.IFS(K1201 &lt; 10, "Need to Restock", K1201 &lt; 20, "Low Stock", K1201 &lt; 30, "Stock OK", K1201 &gt;= 30, "High Stock")</f>
        <v>Need to Restock</v>
      </c>
      <c r="Y1201" s="16" t="str" cm="1">
        <f t="array" ref="Y1201">_xlfn.IFS(K1201 &lt;= 15, "Fast Moving", K1201 &lt;= 35, "Moderate Moving", K1201 &gt; 35, "Slow Moving")</f>
        <v>Fast Moving</v>
      </c>
      <c r="Z1201" s="16" t="str" cm="1">
        <f t="array" ref="Z1201">_xlfn.IFS(M1201=5, "Highly Satisfied", M1201&gt;=4, "Very Satisfied", M1201&gt;=3, "Satisfied", M1201&gt;=2, "Neutral", M1201&lt;2, "Dissatisfied")</f>
        <v>Neutral</v>
      </c>
      <c r="AA1201" s="16" t="str">
        <f t="shared" si="189"/>
        <v>High Value</v>
      </c>
      <c r="AB1201" s="16" t="str" cm="1">
        <f t="array" ref="AB1201">_xlfn.IFS(OR(C1201="Zara", C1201="Mango"), "Luxury Brand", OR(C1201="Gap", C1201="Forever21"), "Budget Brand", TRUE, "Mid-Market")</f>
        <v>Budget Brand</v>
      </c>
    </row>
    <row r="1202" spans="1:28" x14ac:dyDescent="0.35">
      <c r="A1202" t="s">
        <v>1253</v>
      </c>
      <c r="B1202" t="s">
        <v>28</v>
      </c>
      <c r="C1202" t="s">
        <v>41</v>
      </c>
      <c r="D1202" t="s">
        <v>60</v>
      </c>
      <c r="E1202" t="s">
        <v>56</v>
      </c>
      <c r="F1202" t="s">
        <v>17</v>
      </c>
      <c r="G1202" s="4">
        <v>187.47</v>
      </c>
      <c r="H1202">
        <v>9.6</v>
      </c>
      <c r="I1202" s="3">
        <v>169.47</v>
      </c>
      <c r="J1202" s="1">
        <v>45875</v>
      </c>
      <c r="K1202">
        <v>28</v>
      </c>
      <c r="L1202">
        <v>4</v>
      </c>
      <c r="M1202">
        <f t="shared" si="180"/>
        <v>4</v>
      </c>
      <c r="N1202" t="b">
        <v>0</v>
      </c>
      <c r="O1202" t="s">
        <v>2229</v>
      </c>
      <c r="P1202" t="str">
        <f t="shared" si="181"/>
        <v>No Return</v>
      </c>
      <c r="Q1202" s="4">
        <f t="shared" si="182"/>
        <v>4745.24064</v>
      </c>
      <c r="R1202">
        <f t="shared" si="183"/>
        <v>2025</v>
      </c>
      <c r="S1202" s="4" t="str">
        <f t="shared" si="184"/>
        <v>August</v>
      </c>
      <c r="T1202" s="17">
        <f t="shared" si="185"/>
        <v>17.997119999999999</v>
      </c>
      <c r="U1202" s="17">
        <f t="shared" si="186"/>
        <v>169.47288</v>
      </c>
      <c r="V1202" s="16">
        <f t="shared" si="187"/>
        <v>0</v>
      </c>
      <c r="W1202" s="16" t="str">
        <f t="shared" si="188"/>
        <v>M</v>
      </c>
      <c r="X1202" s="16" t="str" cm="1">
        <f t="array" ref="X1202">_xlfn.IFS(K1202 &lt; 10, "Need to Restock", K1202 &lt; 20, "Low Stock", K1202 &lt; 30, "Stock OK", K1202 &gt;= 30, "High Stock")</f>
        <v>Stock OK</v>
      </c>
      <c r="Y1202" s="16" t="str" cm="1">
        <f t="array" ref="Y1202">_xlfn.IFS(K1202 &lt;= 15, "Fast Moving", K1202 &lt;= 35, "Moderate Moving", K1202 &gt; 35, "Slow Moving")</f>
        <v>Moderate Moving</v>
      </c>
      <c r="Z1202" s="16" t="str" cm="1">
        <f t="array" ref="Z1202">_xlfn.IFS(M1202=5, "Highly Satisfied", M1202&gt;=4, "Very Satisfied", M1202&gt;=3, "Satisfied", M1202&gt;=2, "Neutral", M1202&lt;2, "Dissatisfied")</f>
        <v>Very Satisfied</v>
      </c>
      <c r="AA1202" s="16" t="str">
        <f t="shared" si="189"/>
        <v>High Value</v>
      </c>
      <c r="AB1202" s="16" t="str" cm="1">
        <f t="array" ref="AB1202">_xlfn.IFS(OR(C1202="Zara", C1202="Mango"), "Luxury Brand", OR(C1202="Gap", C1202="Forever21"), "Budget Brand", TRUE, "Mid-Market")</f>
        <v>Luxury Brand</v>
      </c>
    </row>
    <row r="1203" spans="1:28" x14ac:dyDescent="0.35">
      <c r="A1203" t="s">
        <v>1254</v>
      </c>
      <c r="B1203" t="s">
        <v>25</v>
      </c>
      <c r="C1203" t="s">
        <v>20</v>
      </c>
      <c r="D1203" t="s">
        <v>15</v>
      </c>
      <c r="E1203" t="s">
        <v>2229</v>
      </c>
      <c r="F1203" t="s">
        <v>44</v>
      </c>
      <c r="G1203" s="4">
        <v>45.81</v>
      </c>
      <c r="H1203">
        <v>14.1</v>
      </c>
      <c r="I1203" s="3">
        <v>39.35</v>
      </c>
      <c r="J1203" s="1">
        <v>45761</v>
      </c>
      <c r="K1203">
        <v>29</v>
      </c>
      <c r="L1203" t="s">
        <v>2229</v>
      </c>
      <c r="M1203">
        <f t="shared" si="180"/>
        <v>3</v>
      </c>
      <c r="N1203" t="b">
        <v>0</v>
      </c>
      <c r="O1203" t="s">
        <v>2229</v>
      </c>
      <c r="P1203" t="str">
        <f t="shared" si="181"/>
        <v>No Return</v>
      </c>
      <c r="Q1203" s="4">
        <f t="shared" si="182"/>
        <v>1141.17291</v>
      </c>
      <c r="R1203">
        <f t="shared" si="183"/>
        <v>2025</v>
      </c>
      <c r="S1203" s="4" t="str">
        <f t="shared" si="184"/>
        <v>April</v>
      </c>
      <c r="T1203" s="17">
        <f t="shared" si="185"/>
        <v>6.4592099999999997</v>
      </c>
      <c r="U1203" s="17">
        <f t="shared" si="186"/>
        <v>39.350790000000003</v>
      </c>
      <c r="V1203" s="16">
        <f t="shared" si="187"/>
        <v>0</v>
      </c>
      <c r="W1203" s="16" t="str">
        <f t="shared" si="188"/>
        <v>No Size</v>
      </c>
      <c r="X1203" s="16" t="str" cm="1">
        <f t="array" ref="X1203">_xlfn.IFS(K1203 &lt; 10, "Need to Restock", K1203 &lt; 20, "Low Stock", K1203 &lt; 30, "Stock OK", K1203 &gt;= 30, "High Stock")</f>
        <v>Stock OK</v>
      </c>
      <c r="Y1203" s="16" t="str" cm="1">
        <f t="array" ref="Y1203">_xlfn.IFS(K1203 &lt;= 15, "Fast Moving", K1203 &lt;= 35, "Moderate Moving", K1203 &gt; 35, "Slow Moving")</f>
        <v>Moderate Moving</v>
      </c>
      <c r="Z1203" s="16" t="str" cm="1">
        <f t="array" ref="Z1203">_xlfn.IFS(M1203=5, "Highly Satisfied", M1203&gt;=4, "Very Satisfied", M1203&gt;=3, "Satisfied", M1203&gt;=2, "Neutral", M1203&lt;2, "Dissatisfied")</f>
        <v>Satisfied</v>
      </c>
      <c r="AA1203" s="16" t="str">
        <f t="shared" si="189"/>
        <v>Cheap Value</v>
      </c>
      <c r="AB1203" s="16" t="str" cm="1">
        <f t="array" ref="AB1203">_xlfn.IFS(OR(C1203="Zara", C1203="Mango"), "Luxury Brand", OR(C1203="Gap", C1203="Forever21"), "Budget Brand", TRUE, "Mid-Market")</f>
        <v>Mid-Market</v>
      </c>
    </row>
    <row r="1204" spans="1:28" x14ac:dyDescent="0.35">
      <c r="A1204" t="s">
        <v>1255</v>
      </c>
      <c r="B1204" t="s">
        <v>13</v>
      </c>
      <c r="C1204" t="s">
        <v>30</v>
      </c>
      <c r="D1204" t="s">
        <v>32</v>
      </c>
      <c r="E1204" t="s">
        <v>16</v>
      </c>
      <c r="F1204" t="s">
        <v>68</v>
      </c>
      <c r="G1204" s="4">
        <v>87.09</v>
      </c>
      <c r="H1204">
        <v>0</v>
      </c>
      <c r="I1204" s="3">
        <v>87.09</v>
      </c>
      <c r="J1204" s="1">
        <v>45875</v>
      </c>
      <c r="K1204">
        <v>8</v>
      </c>
      <c r="L1204">
        <v>2.8</v>
      </c>
      <c r="M1204">
        <f t="shared" si="180"/>
        <v>2.8</v>
      </c>
      <c r="N1204" t="b">
        <v>0</v>
      </c>
      <c r="O1204" t="s">
        <v>2229</v>
      </c>
      <c r="P1204" t="str">
        <f t="shared" si="181"/>
        <v>No Return</v>
      </c>
      <c r="Q1204" s="4">
        <f t="shared" si="182"/>
        <v>696.72</v>
      </c>
      <c r="R1204">
        <f t="shared" si="183"/>
        <v>2025</v>
      </c>
      <c r="S1204" s="4" t="str">
        <f t="shared" si="184"/>
        <v>August</v>
      </c>
      <c r="T1204" s="17">
        <f t="shared" si="185"/>
        <v>0</v>
      </c>
      <c r="U1204" s="17">
        <f t="shared" si="186"/>
        <v>87.09</v>
      </c>
      <c r="V1204" s="16">
        <f t="shared" si="187"/>
        <v>0</v>
      </c>
      <c r="W1204" s="16" t="str">
        <f t="shared" si="188"/>
        <v>XL</v>
      </c>
      <c r="X1204" s="16" t="str" cm="1">
        <f t="array" ref="X1204">_xlfn.IFS(K1204 &lt; 10, "Need to Restock", K1204 &lt; 20, "Low Stock", K1204 &lt; 30, "Stock OK", K1204 &gt;= 30, "High Stock")</f>
        <v>Need to Restock</v>
      </c>
      <c r="Y1204" s="16" t="str" cm="1">
        <f t="array" ref="Y1204">_xlfn.IFS(K1204 &lt;= 15, "Fast Moving", K1204 &lt;= 35, "Moderate Moving", K1204 &gt; 35, "Slow Moving")</f>
        <v>Fast Moving</v>
      </c>
      <c r="Z1204" s="16" t="str" cm="1">
        <f t="array" ref="Z1204">_xlfn.IFS(M1204=5, "Highly Satisfied", M1204&gt;=4, "Very Satisfied", M1204&gt;=3, "Satisfied", M1204&gt;=2, "Neutral", M1204&lt;2, "Dissatisfied")</f>
        <v>Neutral</v>
      </c>
      <c r="AA1204" s="16" t="str">
        <f t="shared" si="189"/>
        <v>High Value</v>
      </c>
      <c r="AB1204" s="16" t="str" cm="1">
        <f t="array" ref="AB1204">_xlfn.IFS(OR(C1204="Zara", C1204="Mango"), "Luxury Brand", OR(C1204="Gap", C1204="Forever21"), "Budget Brand", TRUE, "Mid-Market")</f>
        <v>Mid-Market</v>
      </c>
    </row>
    <row r="1205" spans="1:28" x14ac:dyDescent="0.35">
      <c r="A1205" t="s">
        <v>1256</v>
      </c>
      <c r="B1205" t="s">
        <v>13</v>
      </c>
      <c r="C1205" t="s">
        <v>46</v>
      </c>
      <c r="D1205" t="s">
        <v>60</v>
      </c>
      <c r="E1205" t="s">
        <v>53</v>
      </c>
      <c r="F1205" t="s">
        <v>68</v>
      </c>
      <c r="G1205" s="4">
        <v>232.5</v>
      </c>
      <c r="H1205">
        <v>56.8</v>
      </c>
      <c r="I1205" s="3">
        <v>100.44</v>
      </c>
      <c r="J1205" s="1">
        <v>45875</v>
      </c>
      <c r="K1205">
        <v>23</v>
      </c>
      <c r="L1205">
        <v>2.9</v>
      </c>
      <c r="M1205">
        <f t="shared" si="180"/>
        <v>2.9</v>
      </c>
      <c r="N1205" t="b">
        <v>1</v>
      </c>
      <c r="O1205" t="s">
        <v>71</v>
      </c>
      <c r="P1205" t="str">
        <f t="shared" si="181"/>
        <v>Size Issue</v>
      </c>
      <c r="Q1205" s="4">
        <f t="shared" si="182"/>
        <v>2310.1200000000003</v>
      </c>
      <c r="R1205">
        <f t="shared" si="183"/>
        <v>2025</v>
      </c>
      <c r="S1205" s="4" t="str">
        <f t="shared" si="184"/>
        <v>August</v>
      </c>
      <c r="T1205" s="17">
        <f t="shared" si="185"/>
        <v>132.06</v>
      </c>
      <c r="U1205" s="17">
        <f t="shared" si="186"/>
        <v>100.44000000000001</v>
      </c>
      <c r="V1205" s="16">
        <f t="shared" si="187"/>
        <v>1</v>
      </c>
      <c r="W1205" s="16" t="str">
        <f t="shared" si="188"/>
        <v>XS</v>
      </c>
      <c r="X1205" s="16" t="str" cm="1">
        <f t="array" ref="X1205">_xlfn.IFS(K1205 &lt; 10, "Need to Restock", K1205 &lt; 20, "Low Stock", K1205 &lt; 30, "Stock OK", K1205 &gt;= 30, "High Stock")</f>
        <v>Stock OK</v>
      </c>
      <c r="Y1205" s="16" t="str" cm="1">
        <f t="array" ref="Y1205">_xlfn.IFS(K1205 &lt;= 15, "Fast Moving", K1205 &lt;= 35, "Moderate Moving", K1205 &gt; 35, "Slow Moving")</f>
        <v>Moderate Moving</v>
      </c>
      <c r="Z1205" s="16" t="str" cm="1">
        <f t="array" ref="Z1205">_xlfn.IFS(M1205=5, "Highly Satisfied", M1205&gt;=4, "Very Satisfied", M1205&gt;=3, "Satisfied", M1205&gt;=2, "Neutral", M1205&lt;2, "Dissatisfied")</f>
        <v>Neutral</v>
      </c>
      <c r="AA1205" s="16" t="str">
        <f t="shared" si="189"/>
        <v>High Value</v>
      </c>
      <c r="AB1205" s="16" t="str" cm="1">
        <f t="array" ref="AB1205">_xlfn.IFS(OR(C1205="Zara", C1205="Mango"), "Luxury Brand", OR(C1205="Gap", C1205="Forever21"), "Budget Brand", TRUE, "Mid-Market")</f>
        <v>Mid-Market</v>
      </c>
    </row>
    <row r="1206" spans="1:28" x14ac:dyDescent="0.35">
      <c r="A1206" t="s">
        <v>1257</v>
      </c>
      <c r="B1206" t="s">
        <v>28</v>
      </c>
      <c r="C1206" t="s">
        <v>51</v>
      </c>
      <c r="D1206" t="s">
        <v>15</v>
      </c>
      <c r="E1206" t="s">
        <v>53</v>
      </c>
      <c r="F1206" t="s">
        <v>64</v>
      </c>
      <c r="G1206" s="4">
        <v>184.87</v>
      </c>
      <c r="H1206">
        <v>0</v>
      </c>
      <c r="I1206" s="3">
        <v>184.87</v>
      </c>
      <c r="J1206" s="1">
        <v>45563</v>
      </c>
      <c r="K1206">
        <v>32</v>
      </c>
      <c r="L1206">
        <v>1.8</v>
      </c>
      <c r="M1206">
        <f t="shared" si="180"/>
        <v>1.8</v>
      </c>
      <c r="N1206" t="b">
        <v>0</v>
      </c>
      <c r="O1206" t="s">
        <v>2229</v>
      </c>
      <c r="P1206" t="str">
        <f t="shared" si="181"/>
        <v>No Return</v>
      </c>
      <c r="Q1206" s="4">
        <f t="shared" si="182"/>
        <v>5915.84</v>
      </c>
      <c r="R1206">
        <f t="shared" si="183"/>
        <v>2024</v>
      </c>
      <c r="S1206" s="4" t="str">
        <f t="shared" si="184"/>
        <v>September</v>
      </c>
      <c r="T1206" s="17">
        <f t="shared" si="185"/>
        <v>0</v>
      </c>
      <c r="U1206" s="17">
        <f t="shared" si="186"/>
        <v>184.87</v>
      </c>
      <c r="V1206" s="16">
        <f t="shared" si="187"/>
        <v>0</v>
      </c>
      <c r="W1206" s="16" t="str">
        <f t="shared" si="188"/>
        <v>XS</v>
      </c>
      <c r="X1206" s="16" t="str" cm="1">
        <f t="array" ref="X1206">_xlfn.IFS(K1206 &lt; 10, "Need to Restock", K1206 &lt; 20, "Low Stock", K1206 &lt; 30, "Stock OK", K1206 &gt;= 30, "High Stock")</f>
        <v>High Stock</v>
      </c>
      <c r="Y1206" s="16" t="str" cm="1">
        <f t="array" ref="Y1206">_xlfn.IFS(K1206 &lt;= 15, "Fast Moving", K1206 &lt;= 35, "Moderate Moving", K1206 &gt; 35, "Slow Moving")</f>
        <v>Moderate Moving</v>
      </c>
      <c r="Z1206" s="16" t="str" cm="1">
        <f t="array" ref="Z1206">_xlfn.IFS(M1206=5, "Highly Satisfied", M1206&gt;=4, "Very Satisfied", M1206&gt;=3, "Satisfied", M1206&gt;=2, "Neutral", M1206&lt;2, "Dissatisfied")</f>
        <v>Dissatisfied</v>
      </c>
      <c r="AA1206" s="16" t="str">
        <f t="shared" si="189"/>
        <v>High Value</v>
      </c>
      <c r="AB1206" s="16" t="str" cm="1">
        <f t="array" ref="AB1206">_xlfn.IFS(OR(C1206="Zara", C1206="Mango"), "Luxury Brand", OR(C1206="Gap", C1206="Forever21"), "Budget Brand", TRUE, "Mid-Market")</f>
        <v>Mid-Market</v>
      </c>
    </row>
    <row r="1207" spans="1:28" x14ac:dyDescent="0.35">
      <c r="A1207" t="s">
        <v>1258</v>
      </c>
      <c r="B1207" t="s">
        <v>19</v>
      </c>
      <c r="C1207" t="s">
        <v>59</v>
      </c>
      <c r="D1207" t="s">
        <v>32</v>
      </c>
      <c r="E1207" t="s">
        <v>53</v>
      </c>
      <c r="F1207" t="s">
        <v>38</v>
      </c>
      <c r="G1207" s="4">
        <v>31.36</v>
      </c>
      <c r="H1207">
        <v>0</v>
      </c>
      <c r="I1207" s="3">
        <v>31.36</v>
      </c>
      <c r="J1207" s="1">
        <v>45875</v>
      </c>
      <c r="K1207">
        <v>50</v>
      </c>
      <c r="L1207">
        <v>3.4</v>
      </c>
      <c r="M1207">
        <f t="shared" si="180"/>
        <v>3.4</v>
      </c>
      <c r="N1207" t="b">
        <v>0</v>
      </c>
      <c r="O1207" t="s">
        <v>2229</v>
      </c>
      <c r="P1207" t="str">
        <f t="shared" si="181"/>
        <v>No Return</v>
      </c>
      <c r="Q1207" s="4">
        <f t="shared" si="182"/>
        <v>1568</v>
      </c>
      <c r="R1207">
        <f t="shared" si="183"/>
        <v>2025</v>
      </c>
      <c r="S1207" s="4" t="str">
        <f t="shared" si="184"/>
        <v>August</v>
      </c>
      <c r="T1207" s="17">
        <f t="shared" si="185"/>
        <v>0</v>
      </c>
      <c r="U1207" s="17">
        <f t="shared" si="186"/>
        <v>31.36</v>
      </c>
      <c r="V1207" s="16">
        <f t="shared" si="187"/>
        <v>0</v>
      </c>
      <c r="W1207" s="16" t="str">
        <f t="shared" si="188"/>
        <v>XS</v>
      </c>
      <c r="X1207" s="16" t="str" cm="1">
        <f t="array" ref="X1207">_xlfn.IFS(K1207 &lt; 10, "Need to Restock", K1207 &lt; 20, "Low Stock", K1207 &lt; 30, "Stock OK", K1207 &gt;= 30, "High Stock")</f>
        <v>High Stock</v>
      </c>
      <c r="Y1207" s="16" t="str" cm="1">
        <f t="array" ref="Y1207">_xlfn.IFS(K1207 &lt;= 15, "Fast Moving", K1207 &lt;= 35, "Moderate Moving", K1207 &gt; 35, "Slow Moving")</f>
        <v>Slow Moving</v>
      </c>
      <c r="Z1207" s="16" t="str" cm="1">
        <f t="array" ref="Z1207">_xlfn.IFS(M1207=5, "Highly Satisfied", M1207&gt;=4, "Very Satisfied", M1207&gt;=3, "Satisfied", M1207&gt;=2, "Neutral", M1207&lt;2, "Dissatisfied")</f>
        <v>Satisfied</v>
      </c>
      <c r="AA1207" s="16" t="str">
        <f t="shared" si="189"/>
        <v>Cheap Value</v>
      </c>
      <c r="AB1207" s="16" t="str" cm="1">
        <f t="array" ref="AB1207">_xlfn.IFS(OR(C1207="Zara", C1207="Mango"), "Luxury Brand", OR(C1207="Gap", C1207="Forever21"), "Budget Brand", TRUE, "Mid-Market")</f>
        <v>Budget Brand</v>
      </c>
    </row>
    <row r="1208" spans="1:28" x14ac:dyDescent="0.35">
      <c r="A1208" t="s">
        <v>1259</v>
      </c>
      <c r="B1208" t="s">
        <v>25</v>
      </c>
      <c r="C1208" t="s">
        <v>46</v>
      </c>
      <c r="D1208" t="s">
        <v>21</v>
      </c>
      <c r="E1208" t="s">
        <v>2229</v>
      </c>
      <c r="F1208" t="s">
        <v>62</v>
      </c>
      <c r="G1208" s="4">
        <v>62.26</v>
      </c>
      <c r="H1208">
        <v>24.6</v>
      </c>
      <c r="I1208" s="3">
        <v>46.94</v>
      </c>
      <c r="J1208" s="1">
        <v>45875</v>
      </c>
      <c r="K1208">
        <v>33</v>
      </c>
      <c r="L1208">
        <v>3.5</v>
      </c>
      <c r="M1208">
        <f t="shared" si="180"/>
        <v>3.5</v>
      </c>
      <c r="N1208" t="b">
        <v>0</v>
      </c>
      <c r="O1208" t="s">
        <v>2229</v>
      </c>
      <c r="P1208" t="str">
        <f t="shared" si="181"/>
        <v>No Return</v>
      </c>
      <c r="Q1208" s="4">
        <f t="shared" si="182"/>
        <v>1549.1533200000001</v>
      </c>
      <c r="R1208">
        <f t="shared" si="183"/>
        <v>2025</v>
      </c>
      <c r="S1208" s="4" t="str">
        <f t="shared" si="184"/>
        <v>August</v>
      </c>
      <c r="T1208" s="17">
        <f t="shared" si="185"/>
        <v>15.31596</v>
      </c>
      <c r="U1208" s="17">
        <f t="shared" si="186"/>
        <v>46.944040000000001</v>
      </c>
      <c r="V1208" s="16">
        <f t="shared" si="187"/>
        <v>0</v>
      </c>
      <c r="W1208" s="16" t="str">
        <f t="shared" si="188"/>
        <v>No Size</v>
      </c>
      <c r="X1208" s="16" t="str" cm="1">
        <f t="array" ref="X1208">_xlfn.IFS(K1208 &lt; 10, "Need to Restock", K1208 &lt; 20, "Low Stock", K1208 &lt; 30, "Stock OK", K1208 &gt;= 30, "High Stock")</f>
        <v>High Stock</v>
      </c>
      <c r="Y1208" s="16" t="str" cm="1">
        <f t="array" ref="Y1208">_xlfn.IFS(K1208 &lt;= 15, "Fast Moving", K1208 &lt;= 35, "Moderate Moving", K1208 &gt; 35, "Slow Moving")</f>
        <v>Moderate Moving</v>
      </c>
      <c r="Z1208" s="16" t="str" cm="1">
        <f t="array" ref="Z1208">_xlfn.IFS(M1208=5, "Highly Satisfied", M1208&gt;=4, "Very Satisfied", M1208&gt;=3, "Satisfied", M1208&gt;=2, "Neutral", M1208&lt;2, "Dissatisfied")</f>
        <v>Satisfied</v>
      </c>
      <c r="AA1208" s="16" t="str">
        <f t="shared" si="189"/>
        <v>Cheap Value</v>
      </c>
      <c r="AB1208" s="16" t="str" cm="1">
        <f t="array" ref="AB1208">_xlfn.IFS(OR(C1208="Zara", C1208="Mango"), "Luxury Brand", OR(C1208="Gap", C1208="Forever21"), "Budget Brand", TRUE, "Mid-Market")</f>
        <v>Mid-Market</v>
      </c>
    </row>
    <row r="1209" spans="1:28" x14ac:dyDescent="0.35">
      <c r="A1209" t="s">
        <v>1260</v>
      </c>
      <c r="B1209" t="s">
        <v>25</v>
      </c>
      <c r="C1209" t="s">
        <v>41</v>
      </c>
      <c r="D1209" t="s">
        <v>60</v>
      </c>
      <c r="E1209" t="s">
        <v>2229</v>
      </c>
      <c r="F1209" t="s">
        <v>62</v>
      </c>
      <c r="G1209" s="4">
        <v>64.819999999999993</v>
      </c>
      <c r="H1209">
        <v>42.2</v>
      </c>
      <c r="I1209" s="3">
        <v>37.47</v>
      </c>
      <c r="J1209" s="1">
        <v>45875</v>
      </c>
      <c r="K1209">
        <v>26</v>
      </c>
      <c r="L1209">
        <v>1.3</v>
      </c>
      <c r="M1209">
        <f t="shared" si="180"/>
        <v>1.3</v>
      </c>
      <c r="N1209" t="b">
        <v>0</v>
      </c>
      <c r="O1209" t="s">
        <v>2229</v>
      </c>
      <c r="P1209" t="str">
        <f t="shared" si="181"/>
        <v>No Return</v>
      </c>
      <c r="Q1209" s="4">
        <f t="shared" si="182"/>
        <v>974.11495999999988</v>
      </c>
      <c r="R1209">
        <f t="shared" si="183"/>
        <v>2025</v>
      </c>
      <c r="S1209" s="4" t="str">
        <f t="shared" si="184"/>
        <v>August</v>
      </c>
      <c r="T1209" s="17">
        <f t="shared" si="185"/>
        <v>27.354040000000001</v>
      </c>
      <c r="U1209" s="17">
        <f t="shared" si="186"/>
        <v>37.465959999999995</v>
      </c>
      <c r="V1209" s="16">
        <f t="shared" si="187"/>
        <v>0</v>
      </c>
      <c r="W1209" s="16" t="str">
        <f t="shared" si="188"/>
        <v>No Size</v>
      </c>
      <c r="X1209" s="16" t="str" cm="1">
        <f t="array" ref="X1209">_xlfn.IFS(K1209 &lt; 10, "Need to Restock", K1209 &lt; 20, "Low Stock", K1209 &lt; 30, "Stock OK", K1209 &gt;= 30, "High Stock")</f>
        <v>Stock OK</v>
      </c>
      <c r="Y1209" s="16" t="str" cm="1">
        <f t="array" ref="Y1209">_xlfn.IFS(K1209 &lt;= 15, "Fast Moving", K1209 &lt;= 35, "Moderate Moving", K1209 &gt; 35, "Slow Moving")</f>
        <v>Moderate Moving</v>
      </c>
      <c r="Z1209" s="16" t="str" cm="1">
        <f t="array" ref="Z1209">_xlfn.IFS(M1209=5, "Highly Satisfied", M1209&gt;=4, "Very Satisfied", M1209&gt;=3, "Satisfied", M1209&gt;=2, "Neutral", M1209&lt;2, "Dissatisfied")</f>
        <v>Dissatisfied</v>
      </c>
      <c r="AA1209" s="16" t="str">
        <f t="shared" si="189"/>
        <v>Cheap Value</v>
      </c>
      <c r="AB1209" s="16" t="str" cm="1">
        <f t="array" ref="AB1209">_xlfn.IFS(OR(C1209="Zara", C1209="Mango"), "Luxury Brand", OR(C1209="Gap", C1209="Forever21"), "Budget Brand", TRUE, "Mid-Market")</f>
        <v>Luxury Brand</v>
      </c>
    </row>
    <row r="1210" spans="1:28" x14ac:dyDescent="0.35">
      <c r="A1210" t="s">
        <v>1261</v>
      </c>
      <c r="B1210" t="s">
        <v>25</v>
      </c>
      <c r="C1210" t="s">
        <v>14</v>
      </c>
      <c r="D1210" t="s">
        <v>15</v>
      </c>
      <c r="E1210" t="s">
        <v>2229</v>
      </c>
      <c r="F1210" t="s">
        <v>42</v>
      </c>
      <c r="G1210" s="4">
        <v>15.92</v>
      </c>
      <c r="H1210">
        <v>0</v>
      </c>
      <c r="I1210" s="3">
        <v>15.92</v>
      </c>
      <c r="J1210" s="1">
        <v>45541</v>
      </c>
      <c r="K1210">
        <v>7</v>
      </c>
      <c r="L1210">
        <v>4.0999999999999996</v>
      </c>
      <c r="M1210">
        <f t="shared" si="180"/>
        <v>4.0999999999999996</v>
      </c>
      <c r="N1210" t="b">
        <v>0</v>
      </c>
      <c r="O1210" t="s">
        <v>2229</v>
      </c>
      <c r="P1210" t="str">
        <f t="shared" si="181"/>
        <v>No Return</v>
      </c>
      <c r="Q1210" s="4">
        <f t="shared" si="182"/>
        <v>111.44</v>
      </c>
      <c r="R1210">
        <f t="shared" si="183"/>
        <v>2024</v>
      </c>
      <c r="S1210" s="4" t="str">
        <f t="shared" si="184"/>
        <v>September</v>
      </c>
      <c r="T1210" s="17">
        <f t="shared" si="185"/>
        <v>0</v>
      </c>
      <c r="U1210" s="17">
        <f t="shared" si="186"/>
        <v>15.92</v>
      </c>
      <c r="V1210" s="16">
        <f t="shared" si="187"/>
        <v>0</v>
      </c>
      <c r="W1210" s="16" t="str">
        <f t="shared" si="188"/>
        <v>No Size</v>
      </c>
      <c r="X1210" s="16" t="str" cm="1">
        <f t="array" ref="X1210">_xlfn.IFS(K1210 &lt; 10, "Need to Restock", K1210 &lt; 20, "Low Stock", K1210 &lt; 30, "Stock OK", K1210 &gt;= 30, "High Stock")</f>
        <v>Need to Restock</v>
      </c>
      <c r="Y1210" s="16" t="str" cm="1">
        <f t="array" ref="Y1210">_xlfn.IFS(K1210 &lt;= 15, "Fast Moving", K1210 &lt;= 35, "Moderate Moving", K1210 &gt; 35, "Slow Moving")</f>
        <v>Fast Moving</v>
      </c>
      <c r="Z1210" s="16" t="str" cm="1">
        <f t="array" ref="Z1210">_xlfn.IFS(M1210=5, "Highly Satisfied", M1210&gt;=4, "Very Satisfied", M1210&gt;=3, "Satisfied", M1210&gt;=2, "Neutral", M1210&lt;2, "Dissatisfied")</f>
        <v>Very Satisfied</v>
      </c>
      <c r="AA1210" s="16" t="str">
        <f t="shared" si="189"/>
        <v>Cheap Value</v>
      </c>
      <c r="AB1210" s="16" t="str" cm="1">
        <f t="array" ref="AB1210">_xlfn.IFS(OR(C1210="Zara", C1210="Mango"), "Luxury Brand", OR(C1210="Gap", C1210="Forever21"), "Budget Brand", TRUE, "Mid-Market")</f>
        <v>Luxury Brand</v>
      </c>
    </row>
    <row r="1211" spans="1:28" x14ac:dyDescent="0.35">
      <c r="A1211" t="s">
        <v>1262</v>
      </c>
      <c r="B1211" t="s">
        <v>13</v>
      </c>
      <c r="C1211" t="s">
        <v>46</v>
      </c>
      <c r="D1211" t="s">
        <v>15</v>
      </c>
      <c r="E1211" t="s">
        <v>56</v>
      </c>
      <c r="F1211" t="s">
        <v>64</v>
      </c>
      <c r="G1211" s="4">
        <v>180.83</v>
      </c>
      <c r="H1211">
        <v>0</v>
      </c>
      <c r="I1211" s="3">
        <v>180.83</v>
      </c>
      <c r="J1211" s="1">
        <v>45537</v>
      </c>
      <c r="K1211">
        <v>20</v>
      </c>
      <c r="L1211">
        <v>2</v>
      </c>
      <c r="M1211">
        <f t="shared" si="180"/>
        <v>2</v>
      </c>
      <c r="N1211" t="b">
        <v>0</v>
      </c>
      <c r="O1211" t="s">
        <v>2229</v>
      </c>
      <c r="P1211" t="str">
        <f t="shared" si="181"/>
        <v>No Return</v>
      </c>
      <c r="Q1211" s="4">
        <f t="shared" si="182"/>
        <v>3616.6000000000004</v>
      </c>
      <c r="R1211">
        <f t="shared" si="183"/>
        <v>2024</v>
      </c>
      <c r="S1211" s="4" t="str">
        <f t="shared" si="184"/>
        <v>September</v>
      </c>
      <c r="T1211" s="17">
        <f t="shared" si="185"/>
        <v>0</v>
      </c>
      <c r="U1211" s="17">
        <f t="shared" si="186"/>
        <v>180.83</v>
      </c>
      <c r="V1211" s="16">
        <f t="shared" si="187"/>
        <v>0</v>
      </c>
      <c r="W1211" s="16" t="str">
        <f t="shared" si="188"/>
        <v>M</v>
      </c>
      <c r="X1211" s="16" t="str" cm="1">
        <f t="array" ref="X1211">_xlfn.IFS(K1211 &lt; 10, "Need to Restock", K1211 &lt; 20, "Low Stock", K1211 &lt; 30, "Stock OK", K1211 &gt;= 30, "High Stock")</f>
        <v>Stock OK</v>
      </c>
      <c r="Y1211" s="16" t="str" cm="1">
        <f t="array" ref="Y1211">_xlfn.IFS(K1211 &lt;= 15, "Fast Moving", K1211 &lt;= 35, "Moderate Moving", K1211 &gt; 35, "Slow Moving")</f>
        <v>Moderate Moving</v>
      </c>
      <c r="Z1211" s="16" t="str" cm="1">
        <f t="array" ref="Z1211">_xlfn.IFS(M1211=5, "Highly Satisfied", M1211&gt;=4, "Very Satisfied", M1211&gt;=3, "Satisfied", M1211&gt;=2, "Neutral", M1211&lt;2, "Dissatisfied")</f>
        <v>Neutral</v>
      </c>
      <c r="AA1211" s="16" t="str">
        <f t="shared" si="189"/>
        <v>High Value</v>
      </c>
      <c r="AB1211" s="16" t="str" cm="1">
        <f t="array" ref="AB1211">_xlfn.IFS(OR(C1211="Zara", C1211="Mango"), "Luxury Brand", OR(C1211="Gap", C1211="Forever21"), "Budget Brand", TRUE, "Mid-Market")</f>
        <v>Mid-Market</v>
      </c>
    </row>
    <row r="1212" spans="1:28" x14ac:dyDescent="0.35">
      <c r="A1212" t="s">
        <v>1263</v>
      </c>
      <c r="B1212" t="s">
        <v>28</v>
      </c>
      <c r="C1212" t="s">
        <v>73</v>
      </c>
      <c r="D1212" t="s">
        <v>60</v>
      </c>
      <c r="E1212" t="s">
        <v>22</v>
      </c>
      <c r="F1212" t="s">
        <v>68</v>
      </c>
      <c r="G1212" s="4">
        <v>73.81</v>
      </c>
      <c r="H1212">
        <v>0</v>
      </c>
      <c r="I1212" s="3">
        <v>73.81</v>
      </c>
      <c r="J1212" s="1">
        <v>45875</v>
      </c>
      <c r="K1212">
        <v>44</v>
      </c>
      <c r="L1212">
        <v>1.3</v>
      </c>
      <c r="M1212">
        <f t="shared" si="180"/>
        <v>1.3</v>
      </c>
      <c r="N1212" t="b">
        <v>0</v>
      </c>
      <c r="O1212" t="s">
        <v>2229</v>
      </c>
      <c r="P1212" t="str">
        <f t="shared" si="181"/>
        <v>No Return</v>
      </c>
      <c r="Q1212" s="4">
        <f t="shared" si="182"/>
        <v>3247.6400000000003</v>
      </c>
      <c r="R1212">
        <f t="shared" si="183"/>
        <v>2025</v>
      </c>
      <c r="S1212" s="4" t="str">
        <f t="shared" si="184"/>
        <v>August</v>
      </c>
      <c r="T1212" s="17">
        <f t="shared" si="185"/>
        <v>0</v>
      </c>
      <c r="U1212" s="17">
        <f t="shared" si="186"/>
        <v>73.81</v>
      </c>
      <c r="V1212" s="16">
        <f t="shared" si="187"/>
        <v>0</v>
      </c>
      <c r="W1212" s="16" t="str">
        <f t="shared" si="188"/>
        <v>L</v>
      </c>
      <c r="X1212" s="16" t="str" cm="1">
        <f t="array" ref="X1212">_xlfn.IFS(K1212 &lt; 10, "Need to Restock", K1212 &lt; 20, "Low Stock", K1212 &lt; 30, "Stock OK", K1212 &gt;= 30, "High Stock")</f>
        <v>High Stock</v>
      </c>
      <c r="Y1212" s="16" t="str" cm="1">
        <f t="array" ref="Y1212">_xlfn.IFS(K1212 &lt;= 15, "Fast Moving", K1212 &lt;= 35, "Moderate Moving", K1212 &gt; 35, "Slow Moving")</f>
        <v>Slow Moving</v>
      </c>
      <c r="Z1212" s="16" t="str" cm="1">
        <f t="array" ref="Z1212">_xlfn.IFS(M1212=5, "Highly Satisfied", M1212&gt;=4, "Very Satisfied", M1212&gt;=3, "Satisfied", M1212&gt;=2, "Neutral", M1212&lt;2, "Dissatisfied")</f>
        <v>Dissatisfied</v>
      </c>
      <c r="AA1212" s="16" t="str">
        <f t="shared" si="189"/>
        <v>Cheap Value</v>
      </c>
      <c r="AB1212" s="16" t="str" cm="1">
        <f t="array" ref="AB1212">_xlfn.IFS(OR(C1212="Zara", C1212="Mango"), "Luxury Brand", OR(C1212="Gap", C1212="Forever21"), "Budget Brand", TRUE, "Mid-Market")</f>
        <v>Budget Brand</v>
      </c>
    </row>
    <row r="1213" spans="1:28" x14ac:dyDescent="0.35">
      <c r="A1213" t="s">
        <v>1264</v>
      </c>
      <c r="B1213" t="s">
        <v>28</v>
      </c>
      <c r="C1213" t="s">
        <v>51</v>
      </c>
      <c r="D1213" t="s">
        <v>60</v>
      </c>
      <c r="E1213" t="s">
        <v>47</v>
      </c>
      <c r="F1213" t="s">
        <v>54</v>
      </c>
      <c r="G1213" s="4">
        <v>127.52</v>
      </c>
      <c r="H1213">
        <v>0</v>
      </c>
      <c r="I1213" s="3">
        <v>127.52</v>
      </c>
      <c r="J1213" s="1">
        <v>45875</v>
      </c>
      <c r="K1213">
        <v>0</v>
      </c>
      <c r="L1213">
        <v>3.4</v>
      </c>
      <c r="M1213">
        <f t="shared" si="180"/>
        <v>3.4</v>
      </c>
      <c r="N1213" t="b">
        <v>0</v>
      </c>
      <c r="O1213" t="s">
        <v>2229</v>
      </c>
      <c r="P1213" t="str">
        <f t="shared" si="181"/>
        <v>No Return</v>
      </c>
      <c r="Q1213" s="4">
        <f t="shared" si="182"/>
        <v>0</v>
      </c>
      <c r="R1213">
        <f t="shared" si="183"/>
        <v>2025</v>
      </c>
      <c r="S1213" s="4" t="str">
        <f t="shared" si="184"/>
        <v>August</v>
      </c>
      <c r="T1213" s="17">
        <f t="shared" si="185"/>
        <v>0</v>
      </c>
      <c r="U1213" s="17">
        <f t="shared" si="186"/>
        <v>127.52</v>
      </c>
      <c r="V1213" s="16">
        <f t="shared" si="187"/>
        <v>0</v>
      </c>
      <c r="W1213" s="16" t="str">
        <f t="shared" si="188"/>
        <v>XXL</v>
      </c>
      <c r="X1213" s="16" t="str" cm="1">
        <f t="array" ref="X1213">_xlfn.IFS(K1213 &lt; 10, "Need to Restock", K1213 &lt; 20, "Low Stock", K1213 &lt; 30, "Stock OK", K1213 &gt;= 30, "High Stock")</f>
        <v>Need to Restock</v>
      </c>
      <c r="Y1213" s="16" t="str" cm="1">
        <f t="array" ref="Y1213">_xlfn.IFS(K1213 &lt;= 15, "Fast Moving", K1213 &lt;= 35, "Moderate Moving", K1213 &gt; 35, "Slow Moving")</f>
        <v>Fast Moving</v>
      </c>
      <c r="Z1213" s="16" t="str" cm="1">
        <f t="array" ref="Z1213">_xlfn.IFS(M1213=5, "Highly Satisfied", M1213&gt;=4, "Very Satisfied", M1213&gt;=3, "Satisfied", M1213&gt;=2, "Neutral", M1213&lt;2, "Dissatisfied")</f>
        <v>Satisfied</v>
      </c>
      <c r="AA1213" s="16" t="str">
        <f t="shared" si="189"/>
        <v>High Value</v>
      </c>
      <c r="AB1213" s="16" t="str" cm="1">
        <f t="array" ref="AB1213">_xlfn.IFS(OR(C1213="Zara", C1213="Mango"), "Luxury Brand", OR(C1213="Gap", C1213="Forever21"), "Budget Brand", TRUE, "Mid-Market")</f>
        <v>Mid-Market</v>
      </c>
    </row>
    <row r="1214" spans="1:28" x14ac:dyDescent="0.35">
      <c r="A1214" t="s">
        <v>1265</v>
      </c>
      <c r="B1214" t="s">
        <v>36</v>
      </c>
      <c r="C1214" t="s">
        <v>46</v>
      </c>
      <c r="D1214" t="s">
        <v>32</v>
      </c>
      <c r="E1214" t="s">
        <v>2229</v>
      </c>
      <c r="F1214" t="s">
        <v>68</v>
      </c>
      <c r="G1214" s="4">
        <v>52.08</v>
      </c>
      <c r="H1214">
        <v>0</v>
      </c>
      <c r="I1214" s="3">
        <v>52.08</v>
      </c>
      <c r="J1214" s="1">
        <v>45875</v>
      </c>
      <c r="K1214">
        <v>12</v>
      </c>
      <c r="L1214" t="s">
        <v>2229</v>
      </c>
      <c r="M1214">
        <f t="shared" si="180"/>
        <v>3</v>
      </c>
      <c r="N1214" t="b">
        <v>0</v>
      </c>
      <c r="O1214" t="s">
        <v>2229</v>
      </c>
      <c r="P1214" t="str">
        <f t="shared" si="181"/>
        <v>No Return</v>
      </c>
      <c r="Q1214" s="4">
        <f t="shared" si="182"/>
        <v>624.96</v>
      </c>
      <c r="R1214">
        <f t="shared" si="183"/>
        <v>2025</v>
      </c>
      <c r="S1214" s="4" t="str">
        <f t="shared" si="184"/>
        <v>August</v>
      </c>
      <c r="T1214" s="17">
        <f t="shared" si="185"/>
        <v>0</v>
      </c>
      <c r="U1214" s="17">
        <f t="shared" si="186"/>
        <v>52.08</v>
      </c>
      <c r="V1214" s="16">
        <f t="shared" si="187"/>
        <v>0</v>
      </c>
      <c r="W1214" s="16" t="str">
        <f t="shared" si="188"/>
        <v>No Size</v>
      </c>
      <c r="X1214" s="16" t="str" cm="1">
        <f t="array" ref="X1214">_xlfn.IFS(K1214 &lt; 10, "Need to Restock", K1214 &lt; 20, "Low Stock", K1214 &lt; 30, "Stock OK", K1214 &gt;= 30, "High Stock")</f>
        <v>Low Stock</v>
      </c>
      <c r="Y1214" s="16" t="str" cm="1">
        <f t="array" ref="Y1214">_xlfn.IFS(K1214 &lt;= 15, "Fast Moving", K1214 &lt;= 35, "Moderate Moving", K1214 &gt; 35, "Slow Moving")</f>
        <v>Fast Moving</v>
      </c>
      <c r="Z1214" s="16" t="str" cm="1">
        <f t="array" ref="Z1214">_xlfn.IFS(M1214=5, "Highly Satisfied", M1214&gt;=4, "Very Satisfied", M1214&gt;=3, "Satisfied", M1214&gt;=2, "Neutral", M1214&lt;2, "Dissatisfied")</f>
        <v>Satisfied</v>
      </c>
      <c r="AA1214" s="16" t="str">
        <f t="shared" si="189"/>
        <v>Cheap Value</v>
      </c>
      <c r="AB1214" s="16" t="str" cm="1">
        <f t="array" ref="AB1214">_xlfn.IFS(OR(C1214="Zara", C1214="Mango"), "Luxury Brand", OR(C1214="Gap", C1214="Forever21"), "Budget Brand", TRUE, "Mid-Market")</f>
        <v>Mid-Market</v>
      </c>
    </row>
    <row r="1215" spans="1:28" x14ac:dyDescent="0.35">
      <c r="A1215" t="s">
        <v>1266</v>
      </c>
      <c r="B1215" t="s">
        <v>36</v>
      </c>
      <c r="C1215" t="s">
        <v>73</v>
      </c>
      <c r="D1215" t="s">
        <v>21</v>
      </c>
      <c r="E1215" t="s">
        <v>53</v>
      </c>
      <c r="F1215" t="s">
        <v>17</v>
      </c>
      <c r="G1215" s="4">
        <v>32.83</v>
      </c>
      <c r="H1215">
        <v>23</v>
      </c>
      <c r="I1215" s="3">
        <v>25.28</v>
      </c>
      <c r="J1215" s="1">
        <v>45875</v>
      </c>
      <c r="K1215">
        <v>24</v>
      </c>
      <c r="L1215">
        <v>1.1000000000000001</v>
      </c>
      <c r="M1215">
        <f t="shared" si="180"/>
        <v>1.1000000000000001</v>
      </c>
      <c r="N1215" t="b">
        <v>0</v>
      </c>
      <c r="O1215" t="s">
        <v>2229</v>
      </c>
      <c r="P1215" t="str">
        <f t="shared" si="181"/>
        <v>No Return</v>
      </c>
      <c r="Q1215" s="4">
        <f t="shared" si="182"/>
        <v>606.69839999999999</v>
      </c>
      <c r="R1215">
        <f t="shared" si="183"/>
        <v>2025</v>
      </c>
      <c r="S1215" s="4" t="str">
        <f t="shared" si="184"/>
        <v>August</v>
      </c>
      <c r="T1215" s="17">
        <f t="shared" si="185"/>
        <v>7.5508999999999995</v>
      </c>
      <c r="U1215" s="17">
        <f t="shared" si="186"/>
        <v>25.2791</v>
      </c>
      <c r="V1215" s="16">
        <f t="shared" si="187"/>
        <v>0</v>
      </c>
      <c r="W1215" s="16" t="str">
        <f t="shared" si="188"/>
        <v>XS</v>
      </c>
      <c r="X1215" s="16" t="str" cm="1">
        <f t="array" ref="X1215">_xlfn.IFS(K1215 &lt; 10, "Need to Restock", K1215 &lt; 20, "Low Stock", K1215 &lt; 30, "Stock OK", K1215 &gt;= 30, "High Stock")</f>
        <v>Stock OK</v>
      </c>
      <c r="Y1215" s="16" t="str" cm="1">
        <f t="array" ref="Y1215">_xlfn.IFS(K1215 &lt;= 15, "Fast Moving", K1215 &lt;= 35, "Moderate Moving", K1215 &gt; 35, "Slow Moving")</f>
        <v>Moderate Moving</v>
      </c>
      <c r="Z1215" s="16" t="str" cm="1">
        <f t="array" ref="Z1215">_xlfn.IFS(M1215=5, "Highly Satisfied", M1215&gt;=4, "Very Satisfied", M1215&gt;=3, "Satisfied", M1215&gt;=2, "Neutral", M1215&lt;2, "Dissatisfied")</f>
        <v>Dissatisfied</v>
      </c>
      <c r="AA1215" s="16" t="str">
        <f t="shared" si="189"/>
        <v>Cheap Value</v>
      </c>
      <c r="AB1215" s="16" t="str" cm="1">
        <f t="array" ref="AB1215">_xlfn.IFS(OR(C1215="Zara", C1215="Mango"), "Luxury Brand", OR(C1215="Gap", C1215="Forever21"), "Budget Brand", TRUE, "Mid-Market")</f>
        <v>Budget Brand</v>
      </c>
    </row>
    <row r="1216" spans="1:28" x14ac:dyDescent="0.35">
      <c r="A1216" t="s">
        <v>1267</v>
      </c>
      <c r="B1216" t="s">
        <v>19</v>
      </c>
      <c r="C1216" t="s">
        <v>30</v>
      </c>
      <c r="D1216" t="s">
        <v>21</v>
      </c>
      <c r="E1216" t="s">
        <v>37</v>
      </c>
      <c r="F1216" t="s">
        <v>64</v>
      </c>
      <c r="G1216" s="4">
        <v>108.92</v>
      </c>
      <c r="H1216">
        <v>0</v>
      </c>
      <c r="I1216" s="3">
        <v>108.92</v>
      </c>
      <c r="J1216" s="1">
        <v>45875</v>
      </c>
      <c r="K1216">
        <v>6</v>
      </c>
      <c r="L1216">
        <v>1.8</v>
      </c>
      <c r="M1216">
        <f t="shared" si="180"/>
        <v>1.8</v>
      </c>
      <c r="N1216" t="b">
        <v>0</v>
      </c>
      <c r="O1216" t="s">
        <v>2229</v>
      </c>
      <c r="P1216" t="str">
        <f t="shared" si="181"/>
        <v>No Return</v>
      </c>
      <c r="Q1216" s="4">
        <f t="shared" si="182"/>
        <v>653.52</v>
      </c>
      <c r="R1216">
        <f t="shared" si="183"/>
        <v>2025</v>
      </c>
      <c r="S1216" s="4" t="str">
        <f t="shared" si="184"/>
        <v>August</v>
      </c>
      <c r="T1216" s="17">
        <f t="shared" si="185"/>
        <v>0</v>
      </c>
      <c r="U1216" s="17">
        <f t="shared" si="186"/>
        <v>108.92</v>
      </c>
      <c r="V1216" s="16">
        <f t="shared" si="187"/>
        <v>0</v>
      </c>
      <c r="W1216" s="16" t="str">
        <f t="shared" si="188"/>
        <v>S</v>
      </c>
      <c r="X1216" s="16" t="str" cm="1">
        <f t="array" ref="X1216">_xlfn.IFS(K1216 &lt; 10, "Need to Restock", K1216 &lt; 20, "Low Stock", K1216 &lt; 30, "Stock OK", K1216 &gt;= 30, "High Stock")</f>
        <v>Need to Restock</v>
      </c>
      <c r="Y1216" s="16" t="str" cm="1">
        <f t="array" ref="Y1216">_xlfn.IFS(K1216 &lt;= 15, "Fast Moving", K1216 &lt;= 35, "Moderate Moving", K1216 &gt; 35, "Slow Moving")</f>
        <v>Fast Moving</v>
      </c>
      <c r="Z1216" s="16" t="str" cm="1">
        <f t="array" ref="Z1216">_xlfn.IFS(M1216=5, "Highly Satisfied", M1216&gt;=4, "Very Satisfied", M1216&gt;=3, "Satisfied", M1216&gt;=2, "Neutral", M1216&lt;2, "Dissatisfied")</f>
        <v>Dissatisfied</v>
      </c>
      <c r="AA1216" s="16" t="str">
        <f t="shared" si="189"/>
        <v>High Value</v>
      </c>
      <c r="AB1216" s="16" t="str" cm="1">
        <f t="array" ref="AB1216">_xlfn.IFS(OR(C1216="Zara", C1216="Mango"), "Luxury Brand", OR(C1216="Gap", C1216="Forever21"), "Budget Brand", TRUE, "Mid-Market")</f>
        <v>Mid-Market</v>
      </c>
    </row>
    <row r="1217" spans="1:28" x14ac:dyDescent="0.35">
      <c r="A1217" t="s">
        <v>1268</v>
      </c>
      <c r="B1217" t="s">
        <v>28</v>
      </c>
      <c r="C1217" t="s">
        <v>73</v>
      </c>
      <c r="D1217" t="s">
        <v>21</v>
      </c>
      <c r="E1217" t="s">
        <v>2229</v>
      </c>
      <c r="F1217" t="s">
        <v>62</v>
      </c>
      <c r="G1217" s="4">
        <v>85.83</v>
      </c>
      <c r="H1217">
        <v>47.5</v>
      </c>
      <c r="I1217" s="3">
        <v>45.06</v>
      </c>
      <c r="J1217" s="1">
        <v>45875</v>
      </c>
      <c r="K1217">
        <v>8</v>
      </c>
      <c r="L1217">
        <v>1.1000000000000001</v>
      </c>
      <c r="M1217">
        <f t="shared" si="180"/>
        <v>1.1000000000000001</v>
      </c>
      <c r="N1217" t="b">
        <v>0</v>
      </c>
      <c r="O1217" t="s">
        <v>2229</v>
      </c>
      <c r="P1217" t="str">
        <f t="shared" si="181"/>
        <v>No Return</v>
      </c>
      <c r="Q1217" s="4">
        <f t="shared" si="182"/>
        <v>360.48599999999999</v>
      </c>
      <c r="R1217">
        <f t="shared" si="183"/>
        <v>2025</v>
      </c>
      <c r="S1217" s="4" t="str">
        <f t="shared" si="184"/>
        <v>August</v>
      </c>
      <c r="T1217" s="17">
        <f t="shared" si="185"/>
        <v>40.76925</v>
      </c>
      <c r="U1217" s="17">
        <f t="shared" si="186"/>
        <v>45.060749999999999</v>
      </c>
      <c r="V1217" s="16">
        <f t="shared" si="187"/>
        <v>0</v>
      </c>
      <c r="W1217" s="16" t="str">
        <f t="shared" si="188"/>
        <v>No Size</v>
      </c>
      <c r="X1217" s="16" t="str" cm="1">
        <f t="array" ref="X1217">_xlfn.IFS(K1217 &lt; 10, "Need to Restock", K1217 &lt; 20, "Low Stock", K1217 &lt; 30, "Stock OK", K1217 &gt;= 30, "High Stock")</f>
        <v>Need to Restock</v>
      </c>
      <c r="Y1217" s="16" t="str" cm="1">
        <f t="array" ref="Y1217">_xlfn.IFS(K1217 &lt;= 15, "Fast Moving", K1217 &lt;= 35, "Moderate Moving", K1217 &gt; 35, "Slow Moving")</f>
        <v>Fast Moving</v>
      </c>
      <c r="Z1217" s="16" t="str" cm="1">
        <f t="array" ref="Z1217">_xlfn.IFS(M1217=5, "Highly Satisfied", M1217&gt;=4, "Very Satisfied", M1217&gt;=3, "Satisfied", M1217&gt;=2, "Neutral", M1217&lt;2, "Dissatisfied")</f>
        <v>Dissatisfied</v>
      </c>
      <c r="AA1217" s="16" t="str">
        <f t="shared" si="189"/>
        <v>Cheap Value</v>
      </c>
      <c r="AB1217" s="16" t="str" cm="1">
        <f t="array" ref="AB1217">_xlfn.IFS(OR(C1217="Zara", C1217="Mango"), "Luxury Brand", OR(C1217="Gap", C1217="Forever21"), "Budget Brand", TRUE, "Mid-Market")</f>
        <v>Budget Brand</v>
      </c>
    </row>
    <row r="1218" spans="1:28" x14ac:dyDescent="0.35">
      <c r="A1218" t="s">
        <v>1269</v>
      </c>
      <c r="B1218" t="s">
        <v>25</v>
      </c>
      <c r="C1218" t="s">
        <v>14</v>
      </c>
      <c r="D1218" t="s">
        <v>15</v>
      </c>
      <c r="E1218" t="s">
        <v>2229</v>
      </c>
      <c r="F1218" t="s">
        <v>42</v>
      </c>
      <c r="G1218" s="4">
        <v>62.02</v>
      </c>
      <c r="H1218">
        <v>0</v>
      </c>
      <c r="I1218" s="3">
        <v>62.02</v>
      </c>
      <c r="J1218" s="1">
        <v>45772</v>
      </c>
      <c r="K1218">
        <v>3</v>
      </c>
      <c r="L1218">
        <v>3.7</v>
      </c>
      <c r="M1218">
        <f t="shared" ref="M1218:M1281" si="190">IF(L1218="null", 3, L1218)</f>
        <v>3.7</v>
      </c>
      <c r="N1218" t="b">
        <v>0</v>
      </c>
      <c r="O1218" t="s">
        <v>2229</v>
      </c>
      <c r="P1218" t="str">
        <f t="shared" ref="P1218:P1281" si="191">IF(O1218="null", "No Return", O1218)</f>
        <v>No Return</v>
      </c>
      <c r="Q1218" s="4">
        <f t="shared" ref="Q1218:Q1281" si="192">U1218 * K1218</f>
        <v>186.06</v>
      </c>
      <c r="R1218">
        <f t="shared" ref="R1218:R1281" si="193">YEAR(J1218)</f>
        <v>2025</v>
      </c>
      <c r="S1218" s="4" t="str">
        <f t="shared" ref="S1218:S1281" si="194">TEXT(J1218, "mmmm")</f>
        <v>April</v>
      </c>
      <c r="T1218" s="17">
        <f t="shared" ref="T1218:T1281" si="195">G1218 * (H1218 / 100)</f>
        <v>0</v>
      </c>
      <c r="U1218" s="17">
        <f t="shared" ref="U1218:U1281" si="196">G1218 * (1 - (H1218 / 100))</f>
        <v>62.02</v>
      </c>
      <c r="V1218" s="16">
        <f t="shared" ref="V1218:V1281" si="197">IF(N1218=TRUE, 1, 0)</f>
        <v>0</v>
      </c>
      <c r="W1218" s="16" t="str">
        <f t="shared" ref="W1218:W1281" si="198">IF(E1218="null", "No Size", E1218)</f>
        <v>No Size</v>
      </c>
      <c r="X1218" s="16" t="str" cm="1">
        <f t="array" ref="X1218">_xlfn.IFS(K1218 &lt; 10, "Need to Restock", K1218 &lt; 20, "Low Stock", K1218 &lt; 30, "Stock OK", K1218 &gt;= 30, "High Stock")</f>
        <v>Need to Restock</v>
      </c>
      <c r="Y1218" s="16" t="str" cm="1">
        <f t="array" ref="Y1218">_xlfn.IFS(K1218 &lt;= 15, "Fast Moving", K1218 &lt;= 35, "Moderate Moving", K1218 &gt; 35, "Slow Moving")</f>
        <v>Fast Moving</v>
      </c>
      <c r="Z1218" s="16" t="str" cm="1">
        <f t="array" ref="Z1218">_xlfn.IFS(M1218=5, "Highly Satisfied", M1218&gt;=4, "Very Satisfied", M1218&gt;=3, "Satisfied", M1218&gt;=2, "Neutral", M1218&lt;2, "Dissatisfied")</f>
        <v>Satisfied</v>
      </c>
      <c r="AA1218" s="16" t="str">
        <f t="shared" ref="AA1218:AA1281" si="199">IF(I1218 &gt;= 74.88, "High Value", "Cheap Value")</f>
        <v>Cheap Value</v>
      </c>
      <c r="AB1218" s="16" t="str" cm="1">
        <f t="array" ref="AB1218">_xlfn.IFS(OR(C1218="Zara", C1218="Mango"), "Luxury Brand", OR(C1218="Gap", C1218="Forever21"), "Budget Brand", TRUE, "Mid-Market")</f>
        <v>Luxury Brand</v>
      </c>
    </row>
    <row r="1219" spans="1:28" x14ac:dyDescent="0.35">
      <c r="A1219" t="s">
        <v>1270</v>
      </c>
      <c r="B1219" t="s">
        <v>28</v>
      </c>
      <c r="C1219" t="s">
        <v>46</v>
      </c>
      <c r="D1219" t="s">
        <v>60</v>
      </c>
      <c r="E1219" t="s">
        <v>16</v>
      </c>
      <c r="F1219" t="s">
        <v>26</v>
      </c>
      <c r="G1219" s="4">
        <v>127.31</v>
      </c>
      <c r="H1219">
        <v>5.4</v>
      </c>
      <c r="I1219" s="3">
        <v>120.44</v>
      </c>
      <c r="J1219" s="1">
        <v>45875</v>
      </c>
      <c r="K1219">
        <v>34</v>
      </c>
      <c r="L1219">
        <v>2.5</v>
      </c>
      <c r="M1219">
        <f t="shared" si="190"/>
        <v>2.5</v>
      </c>
      <c r="N1219" t="b">
        <v>0</v>
      </c>
      <c r="O1219" t="s">
        <v>2229</v>
      </c>
      <c r="P1219" t="str">
        <f t="shared" si="191"/>
        <v>No Return</v>
      </c>
      <c r="Q1219" s="4">
        <f t="shared" si="192"/>
        <v>4094.7988399999999</v>
      </c>
      <c r="R1219">
        <f t="shared" si="193"/>
        <v>2025</v>
      </c>
      <c r="S1219" s="4" t="str">
        <f t="shared" si="194"/>
        <v>August</v>
      </c>
      <c r="T1219" s="17">
        <f t="shared" si="195"/>
        <v>6.874740000000001</v>
      </c>
      <c r="U1219" s="17">
        <f t="shared" si="196"/>
        <v>120.43526</v>
      </c>
      <c r="V1219" s="16">
        <f t="shared" si="197"/>
        <v>0</v>
      </c>
      <c r="W1219" s="16" t="str">
        <f t="shared" si="198"/>
        <v>XL</v>
      </c>
      <c r="X1219" s="16" t="str" cm="1">
        <f t="array" ref="X1219">_xlfn.IFS(K1219 &lt; 10, "Need to Restock", K1219 &lt; 20, "Low Stock", K1219 &lt; 30, "Stock OK", K1219 &gt;= 30, "High Stock")</f>
        <v>High Stock</v>
      </c>
      <c r="Y1219" s="16" t="str" cm="1">
        <f t="array" ref="Y1219">_xlfn.IFS(K1219 &lt;= 15, "Fast Moving", K1219 &lt;= 35, "Moderate Moving", K1219 &gt; 35, "Slow Moving")</f>
        <v>Moderate Moving</v>
      </c>
      <c r="Z1219" s="16" t="str" cm="1">
        <f t="array" ref="Z1219">_xlfn.IFS(M1219=5, "Highly Satisfied", M1219&gt;=4, "Very Satisfied", M1219&gt;=3, "Satisfied", M1219&gt;=2, "Neutral", M1219&lt;2, "Dissatisfied")</f>
        <v>Neutral</v>
      </c>
      <c r="AA1219" s="16" t="str">
        <f t="shared" si="199"/>
        <v>High Value</v>
      </c>
      <c r="AB1219" s="16" t="str" cm="1">
        <f t="array" ref="AB1219">_xlfn.IFS(OR(C1219="Zara", C1219="Mango"), "Luxury Brand", OR(C1219="Gap", C1219="Forever21"), "Budget Brand", TRUE, "Mid-Market")</f>
        <v>Mid-Market</v>
      </c>
    </row>
    <row r="1220" spans="1:28" x14ac:dyDescent="0.35">
      <c r="A1220" t="s">
        <v>1271</v>
      </c>
      <c r="B1220" t="s">
        <v>19</v>
      </c>
      <c r="C1220" t="s">
        <v>51</v>
      </c>
      <c r="D1220" t="s">
        <v>32</v>
      </c>
      <c r="E1220" t="s">
        <v>2229</v>
      </c>
      <c r="F1220" t="s">
        <v>17</v>
      </c>
      <c r="G1220" s="4">
        <v>35.74</v>
      </c>
      <c r="H1220">
        <v>0</v>
      </c>
      <c r="I1220" s="3">
        <v>35.74</v>
      </c>
      <c r="J1220" s="1">
        <v>45875</v>
      </c>
      <c r="K1220">
        <v>33</v>
      </c>
      <c r="L1220" t="s">
        <v>2229</v>
      </c>
      <c r="M1220">
        <f t="shared" si="190"/>
        <v>3</v>
      </c>
      <c r="N1220" t="b">
        <v>1</v>
      </c>
      <c r="O1220" t="s">
        <v>34</v>
      </c>
      <c r="P1220" t="str">
        <f t="shared" si="191"/>
        <v>Color Mismatch</v>
      </c>
      <c r="Q1220" s="4">
        <f t="shared" si="192"/>
        <v>1179.42</v>
      </c>
      <c r="R1220">
        <f t="shared" si="193"/>
        <v>2025</v>
      </c>
      <c r="S1220" s="4" t="str">
        <f t="shared" si="194"/>
        <v>August</v>
      </c>
      <c r="T1220" s="17">
        <f t="shared" si="195"/>
        <v>0</v>
      </c>
      <c r="U1220" s="17">
        <f t="shared" si="196"/>
        <v>35.74</v>
      </c>
      <c r="V1220" s="16">
        <f t="shared" si="197"/>
        <v>1</v>
      </c>
      <c r="W1220" s="16" t="str">
        <f t="shared" si="198"/>
        <v>No Size</v>
      </c>
      <c r="X1220" s="16" t="str" cm="1">
        <f t="array" ref="X1220">_xlfn.IFS(K1220 &lt; 10, "Need to Restock", K1220 &lt; 20, "Low Stock", K1220 &lt; 30, "Stock OK", K1220 &gt;= 30, "High Stock")</f>
        <v>High Stock</v>
      </c>
      <c r="Y1220" s="16" t="str" cm="1">
        <f t="array" ref="Y1220">_xlfn.IFS(K1220 &lt;= 15, "Fast Moving", K1220 &lt;= 35, "Moderate Moving", K1220 &gt; 35, "Slow Moving")</f>
        <v>Moderate Moving</v>
      </c>
      <c r="Z1220" s="16" t="str" cm="1">
        <f t="array" ref="Z1220">_xlfn.IFS(M1220=5, "Highly Satisfied", M1220&gt;=4, "Very Satisfied", M1220&gt;=3, "Satisfied", M1220&gt;=2, "Neutral", M1220&lt;2, "Dissatisfied")</f>
        <v>Satisfied</v>
      </c>
      <c r="AA1220" s="16" t="str">
        <f t="shared" si="199"/>
        <v>Cheap Value</v>
      </c>
      <c r="AB1220" s="16" t="str" cm="1">
        <f t="array" ref="AB1220">_xlfn.IFS(OR(C1220="Zara", C1220="Mango"), "Luxury Brand", OR(C1220="Gap", C1220="Forever21"), "Budget Brand", TRUE, "Mid-Market")</f>
        <v>Mid-Market</v>
      </c>
    </row>
    <row r="1221" spans="1:28" x14ac:dyDescent="0.35">
      <c r="A1221" t="s">
        <v>1272</v>
      </c>
      <c r="B1221" t="s">
        <v>25</v>
      </c>
      <c r="C1221" t="s">
        <v>46</v>
      </c>
      <c r="D1221" t="s">
        <v>60</v>
      </c>
      <c r="E1221" t="s">
        <v>2229</v>
      </c>
      <c r="F1221" t="s">
        <v>38</v>
      </c>
      <c r="G1221" s="4">
        <v>69.62</v>
      </c>
      <c r="H1221">
        <v>27.9</v>
      </c>
      <c r="I1221" s="3">
        <v>50.2</v>
      </c>
      <c r="J1221" s="1">
        <v>45875</v>
      </c>
      <c r="K1221">
        <v>5</v>
      </c>
      <c r="L1221">
        <v>1.1000000000000001</v>
      </c>
      <c r="M1221">
        <f t="shared" si="190"/>
        <v>1.1000000000000001</v>
      </c>
      <c r="N1221" t="b">
        <v>0</v>
      </c>
      <c r="O1221" t="s">
        <v>2229</v>
      </c>
      <c r="P1221" t="str">
        <f t="shared" si="191"/>
        <v>No Return</v>
      </c>
      <c r="Q1221" s="4">
        <f t="shared" si="192"/>
        <v>250.98010000000005</v>
      </c>
      <c r="R1221">
        <f t="shared" si="193"/>
        <v>2025</v>
      </c>
      <c r="S1221" s="4" t="str">
        <f t="shared" si="194"/>
        <v>August</v>
      </c>
      <c r="T1221" s="17">
        <f t="shared" si="195"/>
        <v>19.42398</v>
      </c>
      <c r="U1221" s="17">
        <f t="shared" si="196"/>
        <v>50.196020000000011</v>
      </c>
      <c r="V1221" s="16">
        <f t="shared" si="197"/>
        <v>0</v>
      </c>
      <c r="W1221" s="16" t="str">
        <f t="shared" si="198"/>
        <v>No Size</v>
      </c>
      <c r="X1221" s="16" t="str" cm="1">
        <f t="array" ref="X1221">_xlfn.IFS(K1221 &lt; 10, "Need to Restock", K1221 &lt; 20, "Low Stock", K1221 &lt; 30, "Stock OK", K1221 &gt;= 30, "High Stock")</f>
        <v>Need to Restock</v>
      </c>
      <c r="Y1221" s="16" t="str" cm="1">
        <f t="array" ref="Y1221">_xlfn.IFS(K1221 &lt;= 15, "Fast Moving", K1221 &lt;= 35, "Moderate Moving", K1221 &gt; 35, "Slow Moving")</f>
        <v>Fast Moving</v>
      </c>
      <c r="Z1221" s="16" t="str" cm="1">
        <f t="array" ref="Z1221">_xlfn.IFS(M1221=5, "Highly Satisfied", M1221&gt;=4, "Very Satisfied", M1221&gt;=3, "Satisfied", M1221&gt;=2, "Neutral", M1221&lt;2, "Dissatisfied")</f>
        <v>Dissatisfied</v>
      </c>
      <c r="AA1221" s="16" t="str">
        <f t="shared" si="199"/>
        <v>Cheap Value</v>
      </c>
      <c r="AB1221" s="16" t="str" cm="1">
        <f t="array" ref="AB1221">_xlfn.IFS(OR(C1221="Zara", C1221="Mango"), "Luxury Brand", OR(C1221="Gap", C1221="Forever21"), "Budget Brand", TRUE, "Mid-Market")</f>
        <v>Mid-Market</v>
      </c>
    </row>
    <row r="1222" spans="1:28" x14ac:dyDescent="0.35">
      <c r="A1222" t="s">
        <v>1273</v>
      </c>
      <c r="B1222" t="s">
        <v>19</v>
      </c>
      <c r="C1222" t="s">
        <v>14</v>
      </c>
      <c r="D1222" t="s">
        <v>21</v>
      </c>
      <c r="E1222" t="s">
        <v>47</v>
      </c>
      <c r="F1222" t="s">
        <v>26</v>
      </c>
      <c r="G1222" s="4">
        <v>92.01</v>
      </c>
      <c r="H1222">
        <v>28.8</v>
      </c>
      <c r="I1222" s="3">
        <v>65.510000000000005</v>
      </c>
      <c r="J1222" s="1">
        <v>45875</v>
      </c>
      <c r="K1222">
        <v>37</v>
      </c>
      <c r="L1222">
        <v>1.9</v>
      </c>
      <c r="M1222">
        <f t="shared" si="190"/>
        <v>1.9</v>
      </c>
      <c r="N1222" t="b">
        <v>0</v>
      </c>
      <c r="O1222" t="s">
        <v>2229</v>
      </c>
      <c r="P1222" t="str">
        <f t="shared" si="191"/>
        <v>No Return</v>
      </c>
      <c r="Q1222" s="4">
        <f t="shared" si="192"/>
        <v>2423.9114400000003</v>
      </c>
      <c r="R1222">
        <f t="shared" si="193"/>
        <v>2025</v>
      </c>
      <c r="S1222" s="4" t="str">
        <f t="shared" si="194"/>
        <v>August</v>
      </c>
      <c r="T1222" s="17">
        <f t="shared" si="195"/>
        <v>26.498880000000003</v>
      </c>
      <c r="U1222" s="17">
        <f t="shared" si="196"/>
        <v>65.511120000000005</v>
      </c>
      <c r="V1222" s="16">
        <f t="shared" si="197"/>
        <v>0</v>
      </c>
      <c r="W1222" s="16" t="str">
        <f t="shared" si="198"/>
        <v>XXL</v>
      </c>
      <c r="X1222" s="16" t="str" cm="1">
        <f t="array" ref="X1222">_xlfn.IFS(K1222 &lt; 10, "Need to Restock", K1222 &lt; 20, "Low Stock", K1222 &lt; 30, "Stock OK", K1222 &gt;= 30, "High Stock")</f>
        <v>High Stock</v>
      </c>
      <c r="Y1222" s="16" t="str" cm="1">
        <f t="array" ref="Y1222">_xlfn.IFS(K1222 &lt;= 15, "Fast Moving", K1222 &lt;= 35, "Moderate Moving", K1222 &gt; 35, "Slow Moving")</f>
        <v>Slow Moving</v>
      </c>
      <c r="Z1222" s="16" t="str" cm="1">
        <f t="array" ref="Z1222">_xlfn.IFS(M1222=5, "Highly Satisfied", M1222&gt;=4, "Very Satisfied", M1222&gt;=3, "Satisfied", M1222&gt;=2, "Neutral", M1222&lt;2, "Dissatisfied")</f>
        <v>Dissatisfied</v>
      </c>
      <c r="AA1222" s="16" t="str">
        <f t="shared" si="199"/>
        <v>Cheap Value</v>
      </c>
      <c r="AB1222" s="16" t="str" cm="1">
        <f t="array" ref="AB1222">_xlfn.IFS(OR(C1222="Zara", C1222="Mango"), "Luxury Brand", OR(C1222="Gap", C1222="Forever21"), "Budget Brand", TRUE, "Mid-Market")</f>
        <v>Luxury Brand</v>
      </c>
    </row>
    <row r="1223" spans="1:28" x14ac:dyDescent="0.35">
      <c r="A1223" t="s">
        <v>1274</v>
      </c>
      <c r="B1223" t="s">
        <v>28</v>
      </c>
      <c r="C1223" t="s">
        <v>41</v>
      </c>
      <c r="D1223" t="s">
        <v>32</v>
      </c>
      <c r="E1223" t="s">
        <v>56</v>
      </c>
      <c r="F1223" t="s">
        <v>26</v>
      </c>
      <c r="G1223" s="4">
        <v>110.1</v>
      </c>
      <c r="H1223">
        <v>0</v>
      </c>
      <c r="I1223" s="3">
        <v>110.1</v>
      </c>
      <c r="J1223" s="1">
        <v>45875</v>
      </c>
      <c r="K1223">
        <v>13</v>
      </c>
      <c r="L1223">
        <v>3.6</v>
      </c>
      <c r="M1223">
        <f t="shared" si="190"/>
        <v>3.6</v>
      </c>
      <c r="N1223" t="b">
        <v>1</v>
      </c>
      <c r="O1223" t="s">
        <v>113</v>
      </c>
      <c r="P1223" t="str">
        <f t="shared" si="191"/>
        <v>Changed Mind</v>
      </c>
      <c r="Q1223" s="4">
        <f t="shared" si="192"/>
        <v>1431.3</v>
      </c>
      <c r="R1223">
        <f t="shared" si="193"/>
        <v>2025</v>
      </c>
      <c r="S1223" s="4" t="str">
        <f t="shared" si="194"/>
        <v>August</v>
      </c>
      <c r="T1223" s="17">
        <f t="shared" si="195"/>
        <v>0</v>
      </c>
      <c r="U1223" s="17">
        <f t="shared" si="196"/>
        <v>110.1</v>
      </c>
      <c r="V1223" s="16">
        <f t="shared" si="197"/>
        <v>1</v>
      </c>
      <c r="W1223" s="16" t="str">
        <f t="shared" si="198"/>
        <v>M</v>
      </c>
      <c r="X1223" s="16" t="str" cm="1">
        <f t="array" ref="X1223">_xlfn.IFS(K1223 &lt; 10, "Need to Restock", K1223 &lt; 20, "Low Stock", K1223 &lt; 30, "Stock OK", K1223 &gt;= 30, "High Stock")</f>
        <v>Low Stock</v>
      </c>
      <c r="Y1223" s="16" t="str" cm="1">
        <f t="array" ref="Y1223">_xlfn.IFS(K1223 &lt;= 15, "Fast Moving", K1223 &lt;= 35, "Moderate Moving", K1223 &gt; 35, "Slow Moving")</f>
        <v>Fast Moving</v>
      </c>
      <c r="Z1223" s="16" t="str" cm="1">
        <f t="array" ref="Z1223">_xlfn.IFS(M1223=5, "Highly Satisfied", M1223&gt;=4, "Very Satisfied", M1223&gt;=3, "Satisfied", M1223&gt;=2, "Neutral", M1223&lt;2, "Dissatisfied")</f>
        <v>Satisfied</v>
      </c>
      <c r="AA1223" s="16" t="str">
        <f t="shared" si="199"/>
        <v>High Value</v>
      </c>
      <c r="AB1223" s="16" t="str" cm="1">
        <f t="array" ref="AB1223">_xlfn.IFS(OR(C1223="Zara", C1223="Mango"), "Luxury Brand", OR(C1223="Gap", C1223="Forever21"), "Budget Brand", TRUE, "Mid-Market")</f>
        <v>Luxury Brand</v>
      </c>
    </row>
    <row r="1224" spans="1:28" x14ac:dyDescent="0.35">
      <c r="A1224" t="s">
        <v>1275</v>
      </c>
      <c r="B1224" t="s">
        <v>36</v>
      </c>
      <c r="C1224" t="s">
        <v>14</v>
      </c>
      <c r="D1224" t="s">
        <v>32</v>
      </c>
      <c r="E1224" t="s">
        <v>47</v>
      </c>
      <c r="F1224" t="s">
        <v>17</v>
      </c>
      <c r="G1224" s="4">
        <v>109.05</v>
      </c>
      <c r="H1224">
        <v>0</v>
      </c>
      <c r="I1224" s="3">
        <v>109.05</v>
      </c>
      <c r="J1224" s="1">
        <v>45875</v>
      </c>
      <c r="K1224">
        <v>13</v>
      </c>
      <c r="L1224">
        <v>3.7</v>
      </c>
      <c r="M1224">
        <f t="shared" si="190"/>
        <v>3.7</v>
      </c>
      <c r="N1224" t="b">
        <v>0</v>
      </c>
      <c r="O1224" t="s">
        <v>2229</v>
      </c>
      <c r="P1224" t="str">
        <f t="shared" si="191"/>
        <v>No Return</v>
      </c>
      <c r="Q1224" s="4">
        <f t="shared" si="192"/>
        <v>1417.6499999999999</v>
      </c>
      <c r="R1224">
        <f t="shared" si="193"/>
        <v>2025</v>
      </c>
      <c r="S1224" s="4" t="str">
        <f t="shared" si="194"/>
        <v>August</v>
      </c>
      <c r="T1224" s="17">
        <f t="shared" si="195"/>
        <v>0</v>
      </c>
      <c r="U1224" s="17">
        <f t="shared" si="196"/>
        <v>109.05</v>
      </c>
      <c r="V1224" s="16">
        <f t="shared" si="197"/>
        <v>0</v>
      </c>
      <c r="W1224" s="16" t="str">
        <f t="shared" si="198"/>
        <v>XXL</v>
      </c>
      <c r="X1224" s="16" t="str" cm="1">
        <f t="array" ref="X1224">_xlfn.IFS(K1224 &lt; 10, "Need to Restock", K1224 &lt; 20, "Low Stock", K1224 &lt; 30, "Stock OK", K1224 &gt;= 30, "High Stock")</f>
        <v>Low Stock</v>
      </c>
      <c r="Y1224" s="16" t="str" cm="1">
        <f t="array" ref="Y1224">_xlfn.IFS(K1224 &lt;= 15, "Fast Moving", K1224 &lt;= 35, "Moderate Moving", K1224 &gt; 35, "Slow Moving")</f>
        <v>Fast Moving</v>
      </c>
      <c r="Z1224" s="16" t="str" cm="1">
        <f t="array" ref="Z1224">_xlfn.IFS(M1224=5, "Highly Satisfied", M1224&gt;=4, "Very Satisfied", M1224&gt;=3, "Satisfied", M1224&gt;=2, "Neutral", M1224&lt;2, "Dissatisfied")</f>
        <v>Satisfied</v>
      </c>
      <c r="AA1224" s="16" t="str">
        <f t="shared" si="199"/>
        <v>High Value</v>
      </c>
      <c r="AB1224" s="16" t="str" cm="1">
        <f t="array" ref="AB1224">_xlfn.IFS(OR(C1224="Zara", C1224="Mango"), "Luxury Brand", OR(C1224="Gap", C1224="Forever21"), "Budget Brand", TRUE, "Mid-Market")</f>
        <v>Luxury Brand</v>
      </c>
    </row>
    <row r="1225" spans="1:28" x14ac:dyDescent="0.35">
      <c r="A1225" t="s">
        <v>1276</v>
      </c>
      <c r="B1225" t="s">
        <v>25</v>
      </c>
      <c r="C1225" t="s">
        <v>73</v>
      </c>
      <c r="D1225" t="s">
        <v>21</v>
      </c>
      <c r="E1225" t="s">
        <v>2229</v>
      </c>
      <c r="F1225" t="s">
        <v>54</v>
      </c>
      <c r="G1225" s="4">
        <v>67.459999999999994</v>
      </c>
      <c r="H1225">
        <v>0</v>
      </c>
      <c r="I1225" s="3">
        <v>67.459999999999994</v>
      </c>
      <c r="J1225" s="1">
        <v>45875</v>
      </c>
      <c r="K1225">
        <v>28</v>
      </c>
      <c r="L1225">
        <v>1.4</v>
      </c>
      <c r="M1225">
        <f t="shared" si="190"/>
        <v>1.4</v>
      </c>
      <c r="N1225" t="b">
        <v>0</v>
      </c>
      <c r="O1225" t="s">
        <v>2229</v>
      </c>
      <c r="P1225" t="str">
        <f t="shared" si="191"/>
        <v>No Return</v>
      </c>
      <c r="Q1225" s="4">
        <f t="shared" si="192"/>
        <v>1888.8799999999999</v>
      </c>
      <c r="R1225">
        <f t="shared" si="193"/>
        <v>2025</v>
      </c>
      <c r="S1225" s="4" t="str">
        <f t="shared" si="194"/>
        <v>August</v>
      </c>
      <c r="T1225" s="17">
        <f t="shared" si="195"/>
        <v>0</v>
      </c>
      <c r="U1225" s="17">
        <f t="shared" si="196"/>
        <v>67.459999999999994</v>
      </c>
      <c r="V1225" s="16">
        <f t="shared" si="197"/>
        <v>0</v>
      </c>
      <c r="W1225" s="16" t="str">
        <f t="shared" si="198"/>
        <v>No Size</v>
      </c>
      <c r="X1225" s="16" t="str" cm="1">
        <f t="array" ref="X1225">_xlfn.IFS(K1225 &lt; 10, "Need to Restock", K1225 &lt; 20, "Low Stock", K1225 &lt; 30, "Stock OK", K1225 &gt;= 30, "High Stock")</f>
        <v>Stock OK</v>
      </c>
      <c r="Y1225" s="16" t="str" cm="1">
        <f t="array" ref="Y1225">_xlfn.IFS(K1225 &lt;= 15, "Fast Moving", K1225 &lt;= 35, "Moderate Moving", K1225 &gt; 35, "Slow Moving")</f>
        <v>Moderate Moving</v>
      </c>
      <c r="Z1225" s="16" t="str" cm="1">
        <f t="array" ref="Z1225">_xlfn.IFS(M1225=5, "Highly Satisfied", M1225&gt;=4, "Very Satisfied", M1225&gt;=3, "Satisfied", M1225&gt;=2, "Neutral", M1225&lt;2, "Dissatisfied")</f>
        <v>Dissatisfied</v>
      </c>
      <c r="AA1225" s="16" t="str">
        <f t="shared" si="199"/>
        <v>Cheap Value</v>
      </c>
      <c r="AB1225" s="16" t="str" cm="1">
        <f t="array" ref="AB1225">_xlfn.IFS(OR(C1225="Zara", C1225="Mango"), "Luxury Brand", OR(C1225="Gap", C1225="Forever21"), "Budget Brand", TRUE, "Mid-Market")</f>
        <v>Budget Brand</v>
      </c>
    </row>
    <row r="1226" spans="1:28" x14ac:dyDescent="0.35">
      <c r="A1226" t="s">
        <v>1277</v>
      </c>
      <c r="B1226" t="s">
        <v>28</v>
      </c>
      <c r="C1226" t="s">
        <v>51</v>
      </c>
      <c r="D1226" t="s">
        <v>21</v>
      </c>
      <c r="E1226" t="s">
        <v>56</v>
      </c>
      <c r="F1226" t="s">
        <v>33</v>
      </c>
      <c r="G1226" s="4">
        <v>110.11</v>
      </c>
      <c r="H1226">
        <v>10.199999999999999</v>
      </c>
      <c r="I1226" s="3">
        <v>98.88</v>
      </c>
      <c r="J1226" s="1">
        <v>45875</v>
      </c>
      <c r="K1226">
        <v>47</v>
      </c>
      <c r="L1226" t="s">
        <v>2229</v>
      </c>
      <c r="M1226">
        <f t="shared" si="190"/>
        <v>3</v>
      </c>
      <c r="N1226" t="b">
        <v>0</v>
      </c>
      <c r="O1226" t="s">
        <v>2229</v>
      </c>
      <c r="P1226" t="str">
        <f t="shared" si="191"/>
        <v>No Return</v>
      </c>
      <c r="Q1226" s="4">
        <f t="shared" si="192"/>
        <v>4647.3026600000003</v>
      </c>
      <c r="R1226">
        <f t="shared" si="193"/>
        <v>2025</v>
      </c>
      <c r="S1226" s="4" t="str">
        <f t="shared" si="194"/>
        <v>August</v>
      </c>
      <c r="T1226" s="17">
        <f t="shared" si="195"/>
        <v>11.231219999999999</v>
      </c>
      <c r="U1226" s="17">
        <f t="shared" si="196"/>
        <v>98.878780000000006</v>
      </c>
      <c r="V1226" s="16">
        <f t="shared" si="197"/>
        <v>0</v>
      </c>
      <c r="W1226" s="16" t="str">
        <f t="shared" si="198"/>
        <v>M</v>
      </c>
      <c r="X1226" s="16" t="str" cm="1">
        <f t="array" ref="X1226">_xlfn.IFS(K1226 &lt; 10, "Need to Restock", K1226 &lt; 20, "Low Stock", K1226 &lt; 30, "Stock OK", K1226 &gt;= 30, "High Stock")</f>
        <v>High Stock</v>
      </c>
      <c r="Y1226" s="16" t="str" cm="1">
        <f t="array" ref="Y1226">_xlfn.IFS(K1226 &lt;= 15, "Fast Moving", K1226 &lt;= 35, "Moderate Moving", K1226 &gt; 35, "Slow Moving")</f>
        <v>Slow Moving</v>
      </c>
      <c r="Z1226" s="16" t="str" cm="1">
        <f t="array" ref="Z1226">_xlfn.IFS(M1226=5, "Highly Satisfied", M1226&gt;=4, "Very Satisfied", M1226&gt;=3, "Satisfied", M1226&gt;=2, "Neutral", M1226&lt;2, "Dissatisfied")</f>
        <v>Satisfied</v>
      </c>
      <c r="AA1226" s="16" t="str">
        <f t="shared" si="199"/>
        <v>High Value</v>
      </c>
      <c r="AB1226" s="16" t="str" cm="1">
        <f t="array" ref="AB1226">_xlfn.IFS(OR(C1226="Zara", C1226="Mango"), "Luxury Brand", OR(C1226="Gap", C1226="Forever21"), "Budget Brand", TRUE, "Mid-Market")</f>
        <v>Mid-Market</v>
      </c>
    </row>
    <row r="1227" spans="1:28" x14ac:dyDescent="0.35">
      <c r="A1227" t="s">
        <v>1278</v>
      </c>
      <c r="B1227" t="s">
        <v>28</v>
      </c>
      <c r="C1227" t="s">
        <v>30</v>
      </c>
      <c r="D1227" t="s">
        <v>60</v>
      </c>
      <c r="E1227" t="s">
        <v>16</v>
      </c>
      <c r="F1227" t="s">
        <v>33</v>
      </c>
      <c r="G1227" s="4">
        <v>162.5</v>
      </c>
      <c r="H1227">
        <v>0</v>
      </c>
      <c r="I1227" s="3">
        <v>162.5</v>
      </c>
      <c r="J1227" s="1">
        <v>45875</v>
      </c>
      <c r="K1227">
        <v>45</v>
      </c>
      <c r="L1227" t="s">
        <v>2229</v>
      </c>
      <c r="M1227">
        <f t="shared" si="190"/>
        <v>3</v>
      </c>
      <c r="N1227" t="b">
        <v>0</v>
      </c>
      <c r="O1227" t="s">
        <v>2229</v>
      </c>
      <c r="P1227" t="str">
        <f t="shared" si="191"/>
        <v>No Return</v>
      </c>
      <c r="Q1227" s="4">
        <f t="shared" si="192"/>
        <v>7312.5</v>
      </c>
      <c r="R1227">
        <f t="shared" si="193"/>
        <v>2025</v>
      </c>
      <c r="S1227" s="4" t="str">
        <f t="shared" si="194"/>
        <v>August</v>
      </c>
      <c r="T1227" s="17">
        <f t="shared" si="195"/>
        <v>0</v>
      </c>
      <c r="U1227" s="17">
        <f t="shared" si="196"/>
        <v>162.5</v>
      </c>
      <c r="V1227" s="16">
        <f t="shared" si="197"/>
        <v>0</v>
      </c>
      <c r="W1227" s="16" t="str">
        <f t="shared" si="198"/>
        <v>XL</v>
      </c>
      <c r="X1227" s="16" t="str" cm="1">
        <f t="array" ref="X1227">_xlfn.IFS(K1227 &lt; 10, "Need to Restock", K1227 &lt; 20, "Low Stock", K1227 &lt; 30, "Stock OK", K1227 &gt;= 30, "High Stock")</f>
        <v>High Stock</v>
      </c>
      <c r="Y1227" s="16" t="str" cm="1">
        <f t="array" ref="Y1227">_xlfn.IFS(K1227 &lt;= 15, "Fast Moving", K1227 &lt;= 35, "Moderate Moving", K1227 &gt; 35, "Slow Moving")</f>
        <v>Slow Moving</v>
      </c>
      <c r="Z1227" s="16" t="str" cm="1">
        <f t="array" ref="Z1227">_xlfn.IFS(M1227=5, "Highly Satisfied", M1227&gt;=4, "Very Satisfied", M1227&gt;=3, "Satisfied", M1227&gt;=2, "Neutral", M1227&lt;2, "Dissatisfied")</f>
        <v>Satisfied</v>
      </c>
      <c r="AA1227" s="16" t="str">
        <f t="shared" si="199"/>
        <v>High Value</v>
      </c>
      <c r="AB1227" s="16" t="str" cm="1">
        <f t="array" ref="AB1227">_xlfn.IFS(OR(C1227="Zara", C1227="Mango"), "Luxury Brand", OR(C1227="Gap", C1227="Forever21"), "Budget Brand", TRUE, "Mid-Market")</f>
        <v>Mid-Market</v>
      </c>
    </row>
    <row r="1228" spans="1:28" x14ac:dyDescent="0.35">
      <c r="A1228" t="s">
        <v>1279</v>
      </c>
      <c r="B1228" t="s">
        <v>25</v>
      </c>
      <c r="C1228" t="s">
        <v>20</v>
      </c>
      <c r="D1228" t="s">
        <v>60</v>
      </c>
      <c r="E1228" t="s">
        <v>2229</v>
      </c>
      <c r="F1228" t="s">
        <v>26</v>
      </c>
      <c r="G1228" s="4">
        <v>23.8</v>
      </c>
      <c r="H1228">
        <v>8.3000000000000007</v>
      </c>
      <c r="I1228" s="3">
        <v>21.82</v>
      </c>
      <c r="J1228" s="1">
        <v>45875</v>
      </c>
      <c r="K1228">
        <v>0</v>
      </c>
      <c r="L1228">
        <v>3.5</v>
      </c>
      <c r="M1228">
        <f t="shared" si="190"/>
        <v>3.5</v>
      </c>
      <c r="N1228" t="b">
        <v>0</v>
      </c>
      <c r="O1228" t="s">
        <v>2229</v>
      </c>
      <c r="P1228" t="str">
        <f t="shared" si="191"/>
        <v>No Return</v>
      </c>
      <c r="Q1228" s="4">
        <f t="shared" si="192"/>
        <v>0</v>
      </c>
      <c r="R1228">
        <f t="shared" si="193"/>
        <v>2025</v>
      </c>
      <c r="S1228" s="4" t="str">
        <f t="shared" si="194"/>
        <v>August</v>
      </c>
      <c r="T1228" s="17">
        <f t="shared" si="195"/>
        <v>1.9754000000000003</v>
      </c>
      <c r="U1228" s="17">
        <f t="shared" si="196"/>
        <v>21.8246</v>
      </c>
      <c r="V1228" s="16">
        <f t="shared" si="197"/>
        <v>0</v>
      </c>
      <c r="W1228" s="16" t="str">
        <f t="shared" si="198"/>
        <v>No Size</v>
      </c>
      <c r="X1228" s="16" t="str" cm="1">
        <f t="array" ref="X1228">_xlfn.IFS(K1228 &lt; 10, "Need to Restock", K1228 &lt; 20, "Low Stock", K1228 &lt; 30, "Stock OK", K1228 &gt;= 30, "High Stock")</f>
        <v>Need to Restock</v>
      </c>
      <c r="Y1228" s="16" t="str" cm="1">
        <f t="array" ref="Y1228">_xlfn.IFS(K1228 &lt;= 15, "Fast Moving", K1228 &lt;= 35, "Moderate Moving", K1228 &gt; 35, "Slow Moving")</f>
        <v>Fast Moving</v>
      </c>
      <c r="Z1228" s="16" t="str" cm="1">
        <f t="array" ref="Z1228">_xlfn.IFS(M1228=5, "Highly Satisfied", M1228&gt;=4, "Very Satisfied", M1228&gt;=3, "Satisfied", M1228&gt;=2, "Neutral", M1228&lt;2, "Dissatisfied")</f>
        <v>Satisfied</v>
      </c>
      <c r="AA1228" s="16" t="str">
        <f t="shared" si="199"/>
        <v>Cheap Value</v>
      </c>
      <c r="AB1228" s="16" t="str" cm="1">
        <f t="array" ref="AB1228">_xlfn.IFS(OR(C1228="Zara", C1228="Mango"), "Luxury Brand", OR(C1228="Gap", C1228="Forever21"), "Budget Brand", TRUE, "Mid-Market")</f>
        <v>Mid-Market</v>
      </c>
    </row>
    <row r="1229" spans="1:28" x14ac:dyDescent="0.35">
      <c r="A1229" t="s">
        <v>1280</v>
      </c>
      <c r="B1229" t="s">
        <v>36</v>
      </c>
      <c r="C1229" t="s">
        <v>30</v>
      </c>
      <c r="D1229" t="s">
        <v>32</v>
      </c>
      <c r="E1229" t="s">
        <v>53</v>
      </c>
      <c r="F1229" t="s">
        <v>68</v>
      </c>
      <c r="G1229" s="4">
        <v>115.89</v>
      </c>
      <c r="H1229">
        <v>0</v>
      </c>
      <c r="I1229" s="3">
        <v>115.89</v>
      </c>
      <c r="J1229" s="1">
        <v>45875</v>
      </c>
      <c r="K1229">
        <v>34</v>
      </c>
      <c r="L1229">
        <v>2.9</v>
      </c>
      <c r="M1229">
        <f t="shared" si="190"/>
        <v>2.9</v>
      </c>
      <c r="N1229" t="b">
        <v>0</v>
      </c>
      <c r="O1229" t="s">
        <v>2229</v>
      </c>
      <c r="P1229" t="str">
        <f t="shared" si="191"/>
        <v>No Return</v>
      </c>
      <c r="Q1229" s="4">
        <f t="shared" si="192"/>
        <v>3940.26</v>
      </c>
      <c r="R1229">
        <f t="shared" si="193"/>
        <v>2025</v>
      </c>
      <c r="S1229" s="4" t="str">
        <f t="shared" si="194"/>
        <v>August</v>
      </c>
      <c r="T1229" s="17">
        <f t="shared" si="195"/>
        <v>0</v>
      </c>
      <c r="U1229" s="17">
        <f t="shared" si="196"/>
        <v>115.89</v>
      </c>
      <c r="V1229" s="16">
        <f t="shared" si="197"/>
        <v>0</v>
      </c>
      <c r="W1229" s="16" t="str">
        <f t="shared" si="198"/>
        <v>XS</v>
      </c>
      <c r="X1229" s="16" t="str" cm="1">
        <f t="array" ref="X1229">_xlfn.IFS(K1229 &lt; 10, "Need to Restock", K1229 &lt; 20, "Low Stock", K1229 &lt; 30, "Stock OK", K1229 &gt;= 30, "High Stock")</f>
        <v>High Stock</v>
      </c>
      <c r="Y1229" s="16" t="str" cm="1">
        <f t="array" ref="Y1229">_xlfn.IFS(K1229 &lt;= 15, "Fast Moving", K1229 &lt;= 35, "Moderate Moving", K1229 &gt; 35, "Slow Moving")</f>
        <v>Moderate Moving</v>
      </c>
      <c r="Z1229" s="16" t="str" cm="1">
        <f t="array" ref="Z1229">_xlfn.IFS(M1229=5, "Highly Satisfied", M1229&gt;=4, "Very Satisfied", M1229&gt;=3, "Satisfied", M1229&gt;=2, "Neutral", M1229&lt;2, "Dissatisfied")</f>
        <v>Neutral</v>
      </c>
      <c r="AA1229" s="16" t="str">
        <f t="shared" si="199"/>
        <v>High Value</v>
      </c>
      <c r="AB1229" s="16" t="str" cm="1">
        <f t="array" ref="AB1229">_xlfn.IFS(OR(C1229="Zara", C1229="Mango"), "Luxury Brand", OR(C1229="Gap", C1229="Forever21"), "Budget Brand", TRUE, "Mid-Market")</f>
        <v>Mid-Market</v>
      </c>
    </row>
    <row r="1230" spans="1:28" x14ac:dyDescent="0.35">
      <c r="A1230" t="s">
        <v>1281</v>
      </c>
      <c r="B1230" t="s">
        <v>13</v>
      </c>
      <c r="C1230" t="s">
        <v>46</v>
      </c>
      <c r="D1230" t="s">
        <v>15</v>
      </c>
      <c r="E1230" t="s">
        <v>56</v>
      </c>
      <c r="F1230" t="s">
        <v>17</v>
      </c>
      <c r="G1230" s="4">
        <v>139.19999999999999</v>
      </c>
      <c r="H1230">
        <v>42.5</v>
      </c>
      <c r="I1230" s="3">
        <v>80.040000000000006</v>
      </c>
      <c r="J1230" s="1">
        <v>45567</v>
      </c>
      <c r="K1230">
        <v>27</v>
      </c>
      <c r="L1230">
        <v>2.9</v>
      </c>
      <c r="M1230">
        <f t="shared" si="190"/>
        <v>2.9</v>
      </c>
      <c r="N1230" t="b">
        <v>0</v>
      </c>
      <c r="O1230" t="s">
        <v>2229</v>
      </c>
      <c r="P1230" t="str">
        <f t="shared" si="191"/>
        <v>No Return</v>
      </c>
      <c r="Q1230" s="4">
        <f t="shared" si="192"/>
        <v>2161.08</v>
      </c>
      <c r="R1230">
        <f t="shared" si="193"/>
        <v>2024</v>
      </c>
      <c r="S1230" s="4" t="str">
        <f t="shared" si="194"/>
        <v>October</v>
      </c>
      <c r="T1230" s="17">
        <f t="shared" si="195"/>
        <v>59.16</v>
      </c>
      <c r="U1230" s="17">
        <f t="shared" si="196"/>
        <v>80.039999999999992</v>
      </c>
      <c r="V1230" s="16">
        <f t="shared" si="197"/>
        <v>0</v>
      </c>
      <c r="W1230" s="16" t="str">
        <f t="shared" si="198"/>
        <v>M</v>
      </c>
      <c r="X1230" s="16" t="str" cm="1">
        <f t="array" ref="X1230">_xlfn.IFS(K1230 &lt; 10, "Need to Restock", K1230 &lt; 20, "Low Stock", K1230 &lt; 30, "Stock OK", K1230 &gt;= 30, "High Stock")</f>
        <v>Stock OK</v>
      </c>
      <c r="Y1230" s="16" t="str" cm="1">
        <f t="array" ref="Y1230">_xlfn.IFS(K1230 &lt;= 15, "Fast Moving", K1230 &lt;= 35, "Moderate Moving", K1230 &gt; 35, "Slow Moving")</f>
        <v>Moderate Moving</v>
      </c>
      <c r="Z1230" s="16" t="str" cm="1">
        <f t="array" ref="Z1230">_xlfn.IFS(M1230=5, "Highly Satisfied", M1230&gt;=4, "Very Satisfied", M1230&gt;=3, "Satisfied", M1230&gt;=2, "Neutral", M1230&lt;2, "Dissatisfied")</f>
        <v>Neutral</v>
      </c>
      <c r="AA1230" s="16" t="str">
        <f t="shared" si="199"/>
        <v>High Value</v>
      </c>
      <c r="AB1230" s="16" t="str" cm="1">
        <f t="array" ref="AB1230">_xlfn.IFS(OR(C1230="Zara", C1230="Mango"), "Luxury Brand", OR(C1230="Gap", C1230="Forever21"), "Budget Brand", TRUE, "Mid-Market")</f>
        <v>Mid-Market</v>
      </c>
    </row>
    <row r="1231" spans="1:28" x14ac:dyDescent="0.35">
      <c r="A1231" t="s">
        <v>1282</v>
      </c>
      <c r="B1231" t="s">
        <v>40</v>
      </c>
      <c r="C1231" t="s">
        <v>73</v>
      </c>
      <c r="D1231" t="s">
        <v>32</v>
      </c>
      <c r="E1231" t="s">
        <v>37</v>
      </c>
      <c r="F1231" t="s">
        <v>62</v>
      </c>
      <c r="G1231" s="4">
        <v>120.42</v>
      </c>
      <c r="H1231">
        <v>36.700000000000003</v>
      </c>
      <c r="I1231" s="3">
        <v>76.23</v>
      </c>
      <c r="J1231" s="1">
        <v>45875</v>
      </c>
      <c r="K1231">
        <v>46</v>
      </c>
      <c r="L1231">
        <v>2.4</v>
      </c>
      <c r="M1231">
        <f t="shared" si="190"/>
        <v>2.4</v>
      </c>
      <c r="N1231" t="b">
        <v>0</v>
      </c>
      <c r="O1231" t="s">
        <v>2229</v>
      </c>
      <c r="P1231" t="str">
        <f t="shared" si="191"/>
        <v>No Return</v>
      </c>
      <c r="Q1231" s="4">
        <f t="shared" si="192"/>
        <v>3506.3895600000001</v>
      </c>
      <c r="R1231">
        <f t="shared" si="193"/>
        <v>2025</v>
      </c>
      <c r="S1231" s="4" t="str">
        <f t="shared" si="194"/>
        <v>August</v>
      </c>
      <c r="T1231" s="17">
        <f t="shared" si="195"/>
        <v>44.194140000000004</v>
      </c>
      <c r="U1231" s="17">
        <f t="shared" si="196"/>
        <v>76.225859999999997</v>
      </c>
      <c r="V1231" s="16">
        <f t="shared" si="197"/>
        <v>0</v>
      </c>
      <c r="W1231" s="16" t="str">
        <f t="shared" si="198"/>
        <v>S</v>
      </c>
      <c r="X1231" s="16" t="str" cm="1">
        <f t="array" ref="X1231">_xlfn.IFS(K1231 &lt; 10, "Need to Restock", K1231 &lt; 20, "Low Stock", K1231 &lt; 30, "Stock OK", K1231 &gt;= 30, "High Stock")</f>
        <v>High Stock</v>
      </c>
      <c r="Y1231" s="16" t="str" cm="1">
        <f t="array" ref="Y1231">_xlfn.IFS(K1231 &lt;= 15, "Fast Moving", K1231 &lt;= 35, "Moderate Moving", K1231 &gt; 35, "Slow Moving")</f>
        <v>Slow Moving</v>
      </c>
      <c r="Z1231" s="16" t="str" cm="1">
        <f t="array" ref="Z1231">_xlfn.IFS(M1231=5, "Highly Satisfied", M1231&gt;=4, "Very Satisfied", M1231&gt;=3, "Satisfied", M1231&gt;=2, "Neutral", M1231&lt;2, "Dissatisfied")</f>
        <v>Neutral</v>
      </c>
      <c r="AA1231" s="16" t="str">
        <f t="shared" si="199"/>
        <v>High Value</v>
      </c>
      <c r="AB1231" s="16" t="str" cm="1">
        <f t="array" ref="AB1231">_xlfn.IFS(OR(C1231="Zara", C1231="Mango"), "Luxury Brand", OR(C1231="Gap", C1231="Forever21"), "Budget Brand", TRUE, "Mid-Market")</f>
        <v>Budget Brand</v>
      </c>
    </row>
    <row r="1232" spans="1:28" x14ac:dyDescent="0.35">
      <c r="A1232" t="s">
        <v>1283</v>
      </c>
      <c r="B1232" t="s">
        <v>25</v>
      </c>
      <c r="C1232" t="s">
        <v>30</v>
      </c>
      <c r="D1232" t="s">
        <v>32</v>
      </c>
      <c r="E1232" t="s">
        <v>2229</v>
      </c>
      <c r="F1232" t="s">
        <v>54</v>
      </c>
      <c r="G1232" s="4">
        <v>72.81</v>
      </c>
      <c r="H1232">
        <v>0</v>
      </c>
      <c r="I1232" s="3">
        <v>72.81</v>
      </c>
      <c r="J1232" s="1">
        <v>45875</v>
      </c>
      <c r="K1232">
        <v>4</v>
      </c>
      <c r="L1232">
        <v>4.3</v>
      </c>
      <c r="M1232">
        <f t="shared" si="190"/>
        <v>4.3</v>
      </c>
      <c r="N1232" t="b">
        <v>0</v>
      </c>
      <c r="O1232" t="s">
        <v>2229</v>
      </c>
      <c r="P1232" t="str">
        <f t="shared" si="191"/>
        <v>No Return</v>
      </c>
      <c r="Q1232" s="4">
        <f t="shared" si="192"/>
        <v>291.24</v>
      </c>
      <c r="R1232">
        <f t="shared" si="193"/>
        <v>2025</v>
      </c>
      <c r="S1232" s="4" t="str">
        <f t="shared" si="194"/>
        <v>August</v>
      </c>
      <c r="T1232" s="17">
        <f t="shared" si="195"/>
        <v>0</v>
      </c>
      <c r="U1232" s="17">
        <f t="shared" si="196"/>
        <v>72.81</v>
      </c>
      <c r="V1232" s="16">
        <f t="shared" si="197"/>
        <v>0</v>
      </c>
      <c r="W1232" s="16" t="str">
        <f t="shared" si="198"/>
        <v>No Size</v>
      </c>
      <c r="X1232" s="16" t="str" cm="1">
        <f t="array" ref="X1232">_xlfn.IFS(K1232 &lt; 10, "Need to Restock", K1232 &lt; 20, "Low Stock", K1232 &lt; 30, "Stock OK", K1232 &gt;= 30, "High Stock")</f>
        <v>Need to Restock</v>
      </c>
      <c r="Y1232" s="16" t="str" cm="1">
        <f t="array" ref="Y1232">_xlfn.IFS(K1232 &lt;= 15, "Fast Moving", K1232 &lt;= 35, "Moderate Moving", K1232 &gt; 35, "Slow Moving")</f>
        <v>Fast Moving</v>
      </c>
      <c r="Z1232" s="16" t="str" cm="1">
        <f t="array" ref="Z1232">_xlfn.IFS(M1232=5, "Highly Satisfied", M1232&gt;=4, "Very Satisfied", M1232&gt;=3, "Satisfied", M1232&gt;=2, "Neutral", M1232&lt;2, "Dissatisfied")</f>
        <v>Very Satisfied</v>
      </c>
      <c r="AA1232" s="16" t="str">
        <f t="shared" si="199"/>
        <v>Cheap Value</v>
      </c>
      <c r="AB1232" s="16" t="str" cm="1">
        <f t="array" ref="AB1232">_xlfn.IFS(OR(C1232="Zara", C1232="Mango"), "Luxury Brand", OR(C1232="Gap", C1232="Forever21"), "Budget Brand", TRUE, "Mid-Market")</f>
        <v>Mid-Market</v>
      </c>
    </row>
    <row r="1233" spans="1:28" x14ac:dyDescent="0.35">
      <c r="A1233" t="s">
        <v>1284</v>
      </c>
      <c r="B1233" t="s">
        <v>25</v>
      </c>
      <c r="C1233" t="s">
        <v>14</v>
      </c>
      <c r="D1233" t="s">
        <v>15</v>
      </c>
      <c r="E1233" t="s">
        <v>2229</v>
      </c>
      <c r="F1233" t="s">
        <v>68</v>
      </c>
      <c r="G1233" s="4">
        <v>29.75</v>
      </c>
      <c r="H1233">
        <v>0</v>
      </c>
      <c r="I1233" s="3">
        <v>29.75</v>
      </c>
      <c r="J1233" s="1">
        <v>45695</v>
      </c>
      <c r="K1233">
        <v>37</v>
      </c>
      <c r="L1233">
        <v>3.9</v>
      </c>
      <c r="M1233">
        <f t="shared" si="190"/>
        <v>3.9</v>
      </c>
      <c r="N1233" t="b">
        <v>0</v>
      </c>
      <c r="O1233" t="s">
        <v>2229</v>
      </c>
      <c r="P1233" t="str">
        <f t="shared" si="191"/>
        <v>No Return</v>
      </c>
      <c r="Q1233" s="4">
        <f t="shared" si="192"/>
        <v>1100.75</v>
      </c>
      <c r="R1233">
        <f t="shared" si="193"/>
        <v>2025</v>
      </c>
      <c r="S1233" s="4" t="str">
        <f t="shared" si="194"/>
        <v>February</v>
      </c>
      <c r="T1233" s="17">
        <f t="shared" si="195"/>
        <v>0</v>
      </c>
      <c r="U1233" s="17">
        <f t="shared" si="196"/>
        <v>29.75</v>
      </c>
      <c r="V1233" s="16">
        <f t="shared" si="197"/>
        <v>0</v>
      </c>
      <c r="W1233" s="16" t="str">
        <f t="shared" si="198"/>
        <v>No Size</v>
      </c>
      <c r="X1233" s="16" t="str" cm="1">
        <f t="array" ref="X1233">_xlfn.IFS(K1233 &lt; 10, "Need to Restock", K1233 &lt; 20, "Low Stock", K1233 &lt; 30, "Stock OK", K1233 &gt;= 30, "High Stock")</f>
        <v>High Stock</v>
      </c>
      <c r="Y1233" s="16" t="str" cm="1">
        <f t="array" ref="Y1233">_xlfn.IFS(K1233 &lt;= 15, "Fast Moving", K1233 &lt;= 35, "Moderate Moving", K1233 &gt; 35, "Slow Moving")</f>
        <v>Slow Moving</v>
      </c>
      <c r="Z1233" s="16" t="str" cm="1">
        <f t="array" ref="Z1233">_xlfn.IFS(M1233=5, "Highly Satisfied", M1233&gt;=4, "Very Satisfied", M1233&gt;=3, "Satisfied", M1233&gt;=2, "Neutral", M1233&lt;2, "Dissatisfied")</f>
        <v>Satisfied</v>
      </c>
      <c r="AA1233" s="16" t="str">
        <f t="shared" si="199"/>
        <v>Cheap Value</v>
      </c>
      <c r="AB1233" s="16" t="str" cm="1">
        <f t="array" ref="AB1233">_xlfn.IFS(OR(C1233="Zara", C1233="Mango"), "Luxury Brand", OR(C1233="Gap", C1233="Forever21"), "Budget Brand", TRUE, "Mid-Market")</f>
        <v>Luxury Brand</v>
      </c>
    </row>
    <row r="1234" spans="1:28" x14ac:dyDescent="0.35">
      <c r="A1234" t="s">
        <v>1285</v>
      </c>
      <c r="B1234" t="s">
        <v>19</v>
      </c>
      <c r="C1234" t="s">
        <v>59</v>
      </c>
      <c r="D1234" t="s">
        <v>60</v>
      </c>
      <c r="E1234" t="s">
        <v>16</v>
      </c>
      <c r="F1234" t="s">
        <v>26</v>
      </c>
      <c r="G1234" s="4">
        <v>33.630000000000003</v>
      </c>
      <c r="H1234">
        <v>0</v>
      </c>
      <c r="I1234" s="3">
        <v>33.630000000000003</v>
      </c>
      <c r="J1234" s="1">
        <v>45875</v>
      </c>
      <c r="K1234">
        <v>13</v>
      </c>
      <c r="L1234">
        <v>4.7</v>
      </c>
      <c r="M1234">
        <f t="shared" si="190"/>
        <v>4.7</v>
      </c>
      <c r="N1234" t="b">
        <v>0</v>
      </c>
      <c r="O1234" t="s">
        <v>2229</v>
      </c>
      <c r="P1234" t="str">
        <f t="shared" si="191"/>
        <v>No Return</v>
      </c>
      <c r="Q1234" s="4">
        <f t="shared" si="192"/>
        <v>437.19000000000005</v>
      </c>
      <c r="R1234">
        <f t="shared" si="193"/>
        <v>2025</v>
      </c>
      <c r="S1234" s="4" t="str">
        <f t="shared" si="194"/>
        <v>August</v>
      </c>
      <c r="T1234" s="17">
        <f t="shared" si="195"/>
        <v>0</v>
      </c>
      <c r="U1234" s="17">
        <f t="shared" si="196"/>
        <v>33.630000000000003</v>
      </c>
      <c r="V1234" s="16">
        <f t="shared" si="197"/>
        <v>0</v>
      </c>
      <c r="W1234" s="16" t="str">
        <f t="shared" si="198"/>
        <v>XL</v>
      </c>
      <c r="X1234" s="16" t="str" cm="1">
        <f t="array" ref="X1234">_xlfn.IFS(K1234 &lt; 10, "Need to Restock", K1234 &lt; 20, "Low Stock", K1234 &lt; 30, "Stock OK", K1234 &gt;= 30, "High Stock")</f>
        <v>Low Stock</v>
      </c>
      <c r="Y1234" s="16" t="str" cm="1">
        <f t="array" ref="Y1234">_xlfn.IFS(K1234 &lt;= 15, "Fast Moving", K1234 &lt;= 35, "Moderate Moving", K1234 &gt; 35, "Slow Moving")</f>
        <v>Fast Moving</v>
      </c>
      <c r="Z1234" s="16" t="str" cm="1">
        <f t="array" ref="Z1234">_xlfn.IFS(M1234=5, "Highly Satisfied", M1234&gt;=4, "Very Satisfied", M1234&gt;=3, "Satisfied", M1234&gt;=2, "Neutral", M1234&lt;2, "Dissatisfied")</f>
        <v>Very Satisfied</v>
      </c>
      <c r="AA1234" s="16" t="str">
        <f t="shared" si="199"/>
        <v>Cheap Value</v>
      </c>
      <c r="AB1234" s="16" t="str" cm="1">
        <f t="array" ref="AB1234">_xlfn.IFS(OR(C1234="Zara", C1234="Mango"), "Luxury Brand", OR(C1234="Gap", C1234="Forever21"), "Budget Brand", TRUE, "Mid-Market")</f>
        <v>Budget Brand</v>
      </c>
    </row>
    <row r="1235" spans="1:28" x14ac:dyDescent="0.35">
      <c r="A1235" t="s">
        <v>1286</v>
      </c>
      <c r="B1235" t="s">
        <v>13</v>
      </c>
      <c r="C1235" t="s">
        <v>30</v>
      </c>
      <c r="D1235" t="s">
        <v>32</v>
      </c>
      <c r="E1235" t="s">
        <v>37</v>
      </c>
      <c r="F1235" t="s">
        <v>68</v>
      </c>
      <c r="G1235" s="4">
        <v>101.93</v>
      </c>
      <c r="H1235">
        <v>0</v>
      </c>
      <c r="I1235" s="3">
        <v>101.93</v>
      </c>
      <c r="J1235" s="1">
        <v>45875</v>
      </c>
      <c r="K1235">
        <v>31</v>
      </c>
      <c r="L1235" t="s">
        <v>2229</v>
      </c>
      <c r="M1235">
        <f t="shared" si="190"/>
        <v>3</v>
      </c>
      <c r="N1235" t="b">
        <v>0</v>
      </c>
      <c r="O1235" t="s">
        <v>2229</v>
      </c>
      <c r="P1235" t="str">
        <f t="shared" si="191"/>
        <v>No Return</v>
      </c>
      <c r="Q1235" s="4">
        <f t="shared" si="192"/>
        <v>3159.8300000000004</v>
      </c>
      <c r="R1235">
        <f t="shared" si="193"/>
        <v>2025</v>
      </c>
      <c r="S1235" s="4" t="str">
        <f t="shared" si="194"/>
        <v>August</v>
      </c>
      <c r="T1235" s="17">
        <f t="shared" si="195"/>
        <v>0</v>
      </c>
      <c r="U1235" s="17">
        <f t="shared" si="196"/>
        <v>101.93</v>
      </c>
      <c r="V1235" s="16">
        <f t="shared" si="197"/>
        <v>0</v>
      </c>
      <c r="W1235" s="16" t="str">
        <f t="shared" si="198"/>
        <v>S</v>
      </c>
      <c r="X1235" s="16" t="str" cm="1">
        <f t="array" ref="X1235">_xlfn.IFS(K1235 &lt; 10, "Need to Restock", K1235 &lt; 20, "Low Stock", K1235 &lt; 30, "Stock OK", K1235 &gt;= 30, "High Stock")</f>
        <v>High Stock</v>
      </c>
      <c r="Y1235" s="16" t="str" cm="1">
        <f t="array" ref="Y1235">_xlfn.IFS(K1235 &lt;= 15, "Fast Moving", K1235 &lt;= 35, "Moderate Moving", K1235 &gt; 35, "Slow Moving")</f>
        <v>Moderate Moving</v>
      </c>
      <c r="Z1235" s="16" t="str" cm="1">
        <f t="array" ref="Z1235">_xlfn.IFS(M1235=5, "Highly Satisfied", M1235&gt;=4, "Very Satisfied", M1235&gt;=3, "Satisfied", M1235&gt;=2, "Neutral", M1235&lt;2, "Dissatisfied")</f>
        <v>Satisfied</v>
      </c>
      <c r="AA1235" s="16" t="str">
        <f t="shared" si="199"/>
        <v>High Value</v>
      </c>
      <c r="AB1235" s="16" t="str" cm="1">
        <f t="array" ref="AB1235">_xlfn.IFS(OR(C1235="Zara", C1235="Mango"), "Luxury Brand", OR(C1235="Gap", C1235="Forever21"), "Budget Brand", TRUE, "Mid-Market")</f>
        <v>Mid-Market</v>
      </c>
    </row>
    <row r="1236" spans="1:28" x14ac:dyDescent="0.35">
      <c r="A1236" t="s">
        <v>1287</v>
      </c>
      <c r="B1236" t="s">
        <v>25</v>
      </c>
      <c r="C1236" t="s">
        <v>41</v>
      </c>
      <c r="D1236" t="s">
        <v>21</v>
      </c>
      <c r="E1236" t="s">
        <v>2229</v>
      </c>
      <c r="F1236" t="s">
        <v>33</v>
      </c>
      <c r="G1236" s="4">
        <v>41.43</v>
      </c>
      <c r="H1236">
        <v>0</v>
      </c>
      <c r="I1236" s="3">
        <v>41.43</v>
      </c>
      <c r="J1236" s="1">
        <v>45875</v>
      </c>
      <c r="K1236">
        <v>10</v>
      </c>
      <c r="L1236" t="s">
        <v>2229</v>
      </c>
      <c r="M1236">
        <f t="shared" si="190"/>
        <v>3</v>
      </c>
      <c r="N1236" t="b">
        <v>0</v>
      </c>
      <c r="O1236" t="s">
        <v>2229</v>
      </c>
      <c r="P1236" t="str">
        <f t="shared" si="191"/>
        <v>No Return</v>
      </c>
      <c r="Q1236" s="4">
        <f t="shared" si="192"/>
        <v>414.3</v>
      </c>
      <c r="R1236">
        <f t="shared" si="193"/>
        <v>2025</v>
      </c>
      <c r="S1236" s="4" t="str">
        <f t="shared" si="194"/>
        <v>August</v>
      </c>
      <c r="T1236" s="17">
        <f t="shared" si="195"/>
        <v>0</v>
      </c>
      <c r="U1236" s="17">
        <f t="shared" si="196"/>
        <v>41.43</v>
      </c>
      <c r="V1236" s="16">
        <f t="shared" si="197"/>
        <v>0</v>
      </c>
      <c r="W1236" s="16" t="str">
        <f t="shared" si="198"/>
        <v>No Size</v>
      </c>
      <c r="X1236" s="16" t="str" cm="1">
        <f t="array" ref="X1236">_xlfn.IFS(K1236 &lt; 10, "Need to Restock", K1236 &lt; 20, "Low Stock", K1236 &lt; 30, "Stock OK", K1236 &gt;= 30, "High Stock")</f>
        <v>Low Stock</v>
      </c>
      <c r="Y1236" s="16" t="str" cm="1">
        <f t="array" ref="Y1236">_xlfn.IFS(K1236 &lt;= 15, "Fast Moving", K1236 &lt;= 35, "Moderate Moving", K1236 &gt; 35, "Slow Moving")</f>
        <v>Fast Moving</v>
      </c>
      <c r="Z1236" s="16" t="str" cm="1">
        <f t="array" ref="Z1236">_xlfn.IFS(M1236=5, "Highly Satisfied", M1236&gt;=4, "Very Satisfied", M1236&gt;=3, "Satisfied", M1236&gt;=2, "Neutral", M1236&lt;2, "Dissatisfied")</f>
        <v>Satisfied</v>
      </c>
      <c r="AA1236" s="16" t="str">
        <f t="shared" si="199"/>
        <v>Cheap Value</v>
      </c>
      <c r="AB1236" s="16" t="str" cm="1">
        <f t="array" ref="AB1236">_xlfn.IFS(OR(C1236="Zara", C1236="Mango"), "Luxury Brand", OR(C1236="Gap", C1236="Forever21"), "Budget Brand", TRUE, "Mid-Market")</f>
        <v>Luxury Brand</v>
      </c>
    </row>
    <row r="1237" spans="1:28" x14ac:dyDescent="0.35">
      <c r="A1237" t="s">
        <v>1288</v>
      </c>
      <c r="B1237" t="s">
        <v>13</v>
      </c>
      <c r="C1237" t="s">
        <v>51</v>
      </c>
      <c r="D1237" t="s">
        <v>15</v>
      </c>
      <c r="E1237" t="s">
        <v>22</v>
      </c>
      <c r="F1237" t="s">
        <v>44</v>
      </c>
      <c r="G1237" s="4">
        <v>126.14</v>
      </c>
      <c r="H1237">
        <v>0</v>
      </c>
      <c r="I1237" s="3">
        <v>126.14</v>
      </c>
      <c r="J1237" s="1">
        <v>45795</v>
      </c>
      <c r="K1237">
        <v>24</v>
      </c>
      <c r="L1237">
        <v>3.6</v>
      </c>
      <c r="M1237">
        <f t="shared" si="190"/>
        <v>3.6</v>
      </c>
      <c r="N1237" t="b">
        <v>0</v>
      </c>
      <c r="O1237" t="s">
        <v>2229</v>
      </c>
      <c r="P1237" t="str">
        <f t="shared" si="191"/>
        <v>No Return</v>
      </c>
      <c r="Q1237" s="4">
        <f t="shared" si="192"/>
        <v>3027.36</v>
      </c>
      <c r="R1237">
        <f t="shared" si="193"/>
        <v>2025</v>
      </c>
      <c r="S1237" s="4" t="str">
        <f t="shared" si="194"/>
        <v>May</v>
      </c>
      <c r="T1237" s="17">
        <f t="shared" si="195"/>
        <v>0</v>
      </c>
      <c r="U1237" s="17">
        <f t="shared" si="196"/>
        <v>126.14</v>
      </c>
      <c r="V1237" s="16">
        <f t="shared" si="197"/>
        <v>0</v>
      </c>
      <c r="W1237" s="16" t="str">
        <f t="shared" si="198"/>
        <v>L</v>
      </c>
      <c r="X1237" s="16" t="str" cm="1">
        <f t="array" ref="X1237">_xlfn.IFS(K1237 &lt; 10, "Need to Restock", K1237 &lt; 20, "Low Stock", K1237 &lt; 30, "Stock OK", K1237 &gt;= 30, "High Stock")</f>
        <v>Stock OK</v>
      </c>
      <c r="Y1237" s="16" t="str" cm="1">
        <f t="array" ref="Y1237">_xlfn.IFS(K1237 &lt;= 15, "Fast Moving", K1237 &lt;= 35, "Moderate Moving", K1237 &gt; 35, "Slow Moving")</f>
        <v>Moderate Moving</v>
      </c>
      <c r="Z1237" s="16" t="str" cm="1">
        <f t="array" ref="Z1237">_xlfn.IFS(M1237=5, "Highly Satisfied", M1237&gt;=4, "Very Satisfied", M1237&gt;=3, "Satisfied", M1237&gt;=2, "Neutral", M1237&lt;2, "Dissatisfied")</f>
        <v>Satisfied</v>
      </c>
      <c r="AA1237" s="16" t="str">
        <f t="shared" si="199"/>
        <v>High Value</v>
      </c>
      <c r="AB1237" s="16" t="str" cm="1">
        <f t="array" ref="AB1237">_xlfn.IFS(OR(C1237="Zara", C1237="Mango"), "Luxury Brand", OR(C1237="Gap", C1237="Forever21"), "Budget Brand", TRUE, "Mid-Market")</f>
        <v>Mid-Market</v>
      </c>
    </row>
    <row r="1238" spans="1:28" x14ac:dyDescent="0.35">
      <c r="A1238" t="s">
        <v>1289</v>
      </c>
      <c r="B1238" t="s">
        <v>36</v>
      </c>
      <c r="C1238" t="s">
        <v>14</v>
      </c>
      <c r="D1238" t="s">
        <v>15</v>
      </c>
      <c r="E1238" t="s">
        <v>56</v>
      </c>
      <c r="F1238" t="s">
        <v>64</v>
      </c>
      <c r="G1238" s="4">
        <v>96.76</v>
      </c>
      <c r="H1238">
        <v>0</v>
      </c>
      <c r="I1238" s="3">
        <v>96.76</v>
      </c>
      <c r="J1238" s="1">
        <v>45714</v>
      </c>
      <c r="K1238">
        <v>6</v>
      </c>
      <c r="L1238" t="s">
        <v>2229</v>
      </c>
      <c r="M1238">
        <f t="shared" si="190"/>
        <v>3</v>
      </c>
      <c r="N1238" t="b">
        <v>0</v>
      </c>
      <c r="O1238" t="s">
        <v>2229</v>
      </c>
      <c r="P1238" t="str">
        <f t="shared" si="191"/>
        <v>No Return</v>
      </c>
      <c r="Q1238" s="4">
        <f t="shared" si="192"/>
        <v>580.56000000000006</v>
      </c>
      <c r="R1238">
        <f t="shared" si="193"/>
        <v>2025</v>
      </c>
      <c r="S1238" s="4" t="str">
        <f t="shared" si="194"/>
        <v>February</v>
      </c>
      <c r="T1238" s="17">
        <f t="shared" si="195"/>
        <v>0</v>
      </c>
      <c r="U1238" s="17">
        <f t="shared" si="196"/>
        <v>96.76</v>
      </c>
      <c r="V1238" s="16">
        <f t="shared" si="197"/>
        <v>0</v>
      </c>
      <c r="W1238" s="16" t="str">
        <f t="shared" si="198"/>
        <v>M</v>
      </c>
      <c r="X1238" s="16" t="str" cm="1">
        <f t="array" ref="X1238">_xlfn.IFS(K1238 &lt; 10, "Need to Restock", K1238 &lt; 20, "Low Stock", K1238 &lt; 30, "Stock OK", K1238 &gt;= 30, "High Stock")</f>
        <v>Need to Restock</v>
      </c>
      <c r="Y1238" s="16" t="str" cm="1">
        <f t="array" ref="Y1238">_xlfn.IFS(K1238 &lt;= 15, "Fast Moving", K1238 &lt;= 35, "Moderate Moving", K1238 &gt; 35, "Slow Moving")</f>
        <v>Fast Moving</v>
      </c>
      <c r="Z1238" s="16" t="str" cm="1">
        <f t="array" ref="Z1238">_xlfn.IFS(M1238=5, "Highly Satisfied", M1238&gt;=4, "Very Satisfied", M1238&gt;=3, "Satisfied", M1238&gt;=2, "Neutral", M1238&lt;2, "Dissatisfied")</f>
        <v>Satisfied</v>
      </c>
      <c r="AA1238" s="16" t="str">
        <f t="shared" si="199"/>
        <v>High Value</v>
      </c>
      <c r="AB1238" s="16" t="str" cm="1">
        <f t="array" ref="AB1238">_xlfn.IFS(OR(C1238="Zara", C1238="Mango"), "Luxury Brand", OR(C1238="Gap", C1238="Forever21"), "Budget Brand", TRUE, "Mid-Market")</f>
        <v>Luxury Brand</v>
      </c>
    </row>
    <row r="1239" spans="1:28" x14ac:dyDescent="0.35">
      <c r="A1239" t="s">
        <v>1290</v>
      </c>
      <c r="B1239" t="s">
        <v>19</v>
      </c>
      <c r="C1239" t="s">
        <v>41</v>
      </c>
      <c r="D1239" t="s">
        <v>21</v>
      </c>
      <c r="E1239" t="s">
        <v>53</v>
      </c>
      <c r="F1239" t="s">
        <v>62</v>
      </c>
      <c r="G1239" s="4">
        <v>114.32</v>
      </c>
      <c r="H1239">
        <v>0</v>
      </c>
      <c r="I1239" s="3">
        <v>114.32</v>
      </c>
      <c r="J1239" s="1">
        <v>45875</v>
      </c>
      <c r="K1239">
        <v>27</v>
      </c>
      <c r="L1239">
        <v>5</v>
      </c>
      <c r="M1239">
        <f t="shared" si="190"/>
        <v>5</v>
      </c>
      <c r="N1239" t="b">
        <v>0</v>
      </c>
      <c r="O1239" t="s">
        <v>2229</v>
      </c>
      <c r="P1239" t="str">
        <f t="shared" si="191"/>
        <v>No Return</v>
      </c>
      <c r="Q1239" s="4">
        <f t="shared" si="192"/>
        <v>3086.64</v>
      </c>
      <c r="R1239">
        <f t="shared" si="193"/>
        <v>2025</v>
      </c>
      <c r="S1239" s="4" t="str">
        <f t="shared" si="194"/>
        <v>August</v>
      </c>
      <c r="T1239" s="17">
        <f t="shared" si="195"/>
        <v>0</v>
      </c>
      <c r="U1239" s="17">
        <f t="shared" si="196"/>
        <v>114.32</v>
      </c>
      <c r="V1239" s="16">
        <f t="shared" si="197"/>
        <v>0</v>
      </c>
      <c r="W1239" s="16" t="str">
        <f t="shared" si="198"/>
        <v>XS</v>
      </c>
      <c r="X1239" s="16" t="str" cm="1">
        <f t="array" ref="X1239">_xlfn.IFS(K1239 &lt; 10, "Need to Restock", K1239 &lt; 20, "Low Stock", K1239 &lt; 30, "Stock OK", K1239 &gt;= 30, "High Stock")</f>
        <v>Stock OK</v>
      </c>
      <c r="Y1239" s="16" t="str" cm="1">
        <f t="array" ref="Y1239">_xlfn.IFS(K1239 &lt;= 15, "Fast Moving", K1239 &lt;= 35, "Moderate Moving", K1239 &gt; 35, "Slow Moving")</f>
        <v>Moderate Moving</v>
      </c>
      <c r="Z1239" s="16" t="str" cm="1">
        <f t="array" ref="Z1239">_xlfn.IFS(M1239=5, "Highly Satisfied", M1239&gt;=4, "Very Satisfied", M1239&gt;=3, "Satisfied", M1239&gt;=2, "Neutral", M1239&lt;2, "Dissatisfied")</f>
        <v>Highly Satisfied</v>
      </c>
      <c r="AA1239" s="16" t="str">
        <f t="shared" si="199"/>
        <v>High Value</v>
      </c>
      <c r="AB1239" s="16" t="str" cm="1">
        <f t="array" ref="AB1239">_xlfn.IFS(OR(C1239="Zara", C1239="Mango"), "Luxury Brand", OR(C1239="Gap", C1239="Forever21"), "Budget Brand", TRUE, "Mid-Market")</f>
        <v>Luxury Brand</v>
      </c>
    </row>
    <row r="1240" spans="1:28" x14ac:dyDescent="0.35">
      <c r="A1240" t="s">
        <v>1291</v>
      </c>
      <c r="B1240" t="s">
        <v>28</v>
      </c>
      <c r="C1240" t="s">
        <v>46</v>
      </c>
      <c r="D1240" t="s">
        <v>15</v>
      </c>
      <c r="E1240" t="s">
        <v>37</v>
      </c>
      <c r="F1240" t="s">
        <v>64</v>
      </c>
      <c r="G1240" s="4">
        <v>102.46</v>
      </c>
      <c r="H1240">
        <v>0</v>
      </c>
      <c r="I1240" s="3">
        <v>102.46</v>
      </c>
      <c r="J1240" s="1">
        <v>45643</v>
      </c>
      <c r="K1240">
        <v>20</v>
      </c>
      <c r="L1240">
        <v>3.7</v>
      </c>
      <c r="M1240">
        <f t="shared" si="190"/>
        <v>3.7</v>
      </c>
      <c r="N1240" t="b">
        <v>1</v>
      </c>
      <c r="O1240" t="s">
        <v>81</v>
      </c>
      <c r="P1240" t="str">
        <f t="shared" si="191"/>
        <v>Quality Issue</v>
      </c>
      <c r="Q1240" s="4">
        <f t="shared" si="192"/>
        <v>2049.1999999999998</v>
      </c>
      <c r="R1240">
        <f t="shared" si="193"/>
        <v>2024</v>
      </c>
      <c r="S1240" s="4" t="str">
        <f t="shared" si="194"/>
        <v>December</v>
      </c>
      <c r="T1240" s="17">
        <f t="shared" si="195"/>
        <v>0</v>
      </c>
      <c r="U1240" s="17">
        <f t="shared" si="196"/>
        <v>102.46</v>
      </c>
      <c r="V1240" s="16">
        <f t="shared" si="197"/>
        <v>1</v>
      </c>
      <c r="W1240" s="16" t="str">
        <f t="shared" si="198"/>
        <v>S</v>
      </c>
      <c r="X1240" s="16" t="str" cm="1">
        <f t="array" ref="X1240">_xlfn.IFS(K1240 &lt; 10, "Need to Restock", K1240 &lt; 20, "Low Stock", K1240 &lt; 30, "Stock OK", K1240 &gt;= 30, "High Stock")</f>
        <v>Stock OK</v>
      </c>
      <c r="Y1240" s="16" t="str" cm="1">
        <f t="array" ref="Y1240">_xlfn.IFS(K1240 &lt;= 15, "Fast Moving", K1240 &lt;= 35, "Moderate Moving", K1240 &gt; 35, "Slow Moving")</f>
        <v>Moderate Moving</v>
      </c>
      <c r="Z1240" s="16" t="str" cm="1">
        <f t="array" ref="Z1240">_xlfn.IFS(M1240=5, "Highly Satisfied", M1240&gt;=4, "Very Satisfied", M1240&gt;=3, "Satisfied", M1240&gt;=2, "Neutral", M1240&lt;2, "Dissatisfied")</f>
        <v>Satisfied</v>
      </c>
      <c r="AA1240" s="16" t="str">
        <f t="shared" si="199"/>
        <v>High Value</v>
      </c>
      <c r="AB1240" s="16" t="str" cm="1">
        <f t="array" ref="AB1240">_xlfn.IFS(OR(C1240="Zara", C1240="Mango"), "Luxury Brand", OR(C1240="Gap", C1240="Forever21"), "Budget Brand", TRUE, "Mid-Market")</f>
        <v>Mid-Market</v>
      </c>
    </row>
    <row r="1241" spans="1:28" x14ac:dyDescent="0.35">
      <c r="A1241" t="s">
        <v>1292</v>
      </c>
      <c r="B1241" t="s">
        <v>36</v>
      </c>
      <c r="C1241" t="s">
        <v>20</v>
      </c>
      <c r="D1241" t="s">
        <v>60</v>
      </c>
      <c r="E1241" t="s">
        <v>22</v>
      </c>
      <c r="F1241" t="s">
        <v>23</v>
      </c>
      <c r="G1241" s="4">
        <v>95.7</v>
      </c>
      <c r="H1241">
        <v>15</v>
      </c>
      <c r="I1241" s="3">
        <v>81.34</v>
      </c>
      <c r="J1241" s="1">
        <v>45875</v>
      </c>
      <c r="K1241">
        <v>9</v>
      </c>
      <c r="L1241">
        <v>4.9000000000000004</v>
      </c>
      <c r="M1241">
        <f t="shared" si="190"/>
        <v>4.9000000000000004</v>
      </c>
      <c r="N1241" t="b">
        <v>0</v>
      </c>
      <c r="O1241" t="s">
        <v>2229</v>
      </c>
      <c r="P1241" t="str">
        <f t="shared" si="191"/>
        <v>No Return</v>
      </c>
      <c r="Q1241" s="4">
        <f t="shared" si="192"/>
        <v>732.10500000000002</v>
      </c>
      <c r="R1241">
        <f t="shared" si="193"/>
        <v>2025</v>
      </c>
      <c r="S1241" s="4" t="str">
        <f t="shared" si="194"/>
        <v>August</v>
      </c>
      <c r="T1241" s="17">
        <f t="shared" si="195"/>
        <v>14.355</v>
      </c>
      <c r="U1241" s="17">
        <f t="shared" si="196"/>
        <v>81.344999999999999</v>
      </c>
      <c r="V1241" s="16">
        <f t="shared" si="197"/>
        <v>0</v>
      </c>
      <c r="W1241" s="16" t="str">
        <f t="shared" si="198"/>
        <v>L</v>
      </c>
      <c r="X1241" s="16" t="str" cm="1">
        <f t="array" ref="X1241">_xlfn.IFS(K1241 &lt; 10, "Need to Restock", K1241 &lt; 20, "Low Stock", K1241 &lt; 30, "Stock OK", K1241 &gt;= 30, "High Stock")</f>
        <v>Need to Restock</v>
      </c>
      <c r="Y1241" s="16" t="str" cm="1">
        <f t="array" ref="Y1241">_xlfn.IFS(K1241 &lt;= 15, "Fast Moving", K1241 &lt;= 35, "Moderate Moving", K1241 &gt; 35, "Slow Moving")</f>
        <v>Fast Moving</v>
      </c>
      <c r="Z1241" s="16" t="str" cm="1">
        <f t="array" ref="Z1241">_xlfn.IFS(M1241=5, "Highly Satisfied", M1241&gt;=4, "Very Satisfied", M1241&gt;=3, "Satisfied", M1241&gt;=2, "Neutral", M1241&lt;2, "Dissatisfied")</f>
        <v>Very Satisfied</v>
      </c>
      <c r="AA1241" s="16" t="str">
        <f t="shared" si="199"/>
        <v>High Value</v>
      </c>
      <c r="AB1241" s="16" t="str" cm="1">
        <f t="array" ref="AB1241">_xlfn.IFS(OR(C1241="Zara", C1241="Mango"), "Luxury Brand", OR(C1241="Gap", C1241="Forever21"), "Budget Brand", TRUE, "Mid-Market")</f>
        <v>Mid-Market</v>
      </c>
    </row>
    <row r="1242" spans="1:28" x14ac:dyDescent="0.35">
      <c r="A1242" t="s">
        <v>1293</v>
      </c>
      <c r="B1242" t="s">
        <v>36</v>
      </c>
      <c r="C1242" t="s">
        <v>46</v>
      </c>
      <c r="D1242" t="s">
        <v>21</v>
      </c>
      <c r="E1242" t="s">
        <v>56</v>
      </c>
      <c r="F1242" t="s">
        <v>42</v>
      </c>
      <c r="G1242" s="4">
        <v>55.49</v>
      </c>
      <c r="H1242">
        <v>0</v>
      </c>
      <c r="I1242" s="3">
        <v>55.49</v>
      </c>
      <c r="J1242" s="1">
        <v>45875</v>
      </c>
      <c r="K1242">
        <v>25</v>
      </c>
      <c r="L1242">
        <v>4.5999999999999996</v>
      </c>
      <c r="M1242">
        <f t="shared" si="190"/>
        <v>4.5999999999999996</v>
      </c>
      <c r="N1242" t="b">
        <v>0</v>
      </c>
      <c r="O1242" t="s">
        <v>2229</v>
      </c>
      <c r="P1242" t="str">
        <f t="shared" si="191"/>
        <v>No Return</v>
      </c>
      <c r="Q1242" s="4">
        <f t="shared" si="192"/>
        <v>1387.25</v>
      </c>
      <c r="R1242">
        <f t="shared" si="193"/>
        <v>2025</v>
      </c>
      <c r="S1242" s="4" t="str">
        <f t="shared" si="194"/>
        <v>August</v>
      </c>
      <c r="T1242" s="17">
        <f t="shared" si="195"/>
        <v>0</v>
      </c>
      <c r="U1242" s="17">
        <f t="shared" si="196"/>
        <v>55.49</v>
      </c>
      <c r="V1242" s="16">
        <f t="shared" si="197"/>
        <v>0</v>
      </c>
      <c r="W1242" s="16" t="str">
        <f t="shared" si="198"/>
        <v>M</v>
      </c>
      <c r="X1242" s="16" t="str" cm="1">
        <f t="array" ref="X1242">_xlfn.IFS(K1242 &lt; 10, "Need to Restock", K1242 &lt; 20, "Low Stock", K1242 &lt; 30, "Stock OK", K1242 &gt;= 30, "High Stock")</f>
        <v>Stock OK</v>
      </c>
      <c r="Y1242" s="16" t="str" cm="1">
        <f t="array" ref="Y1242">_xlfn.IFS(K1242 &lt;= 15, "Fast Moving", K1242 &lt;= 35, "Moderate Moving", K1242 &gt; 35, "Slow Moving")</f>
        <v>Moderate Moving</v>
      </c>
      <c r="Z1242" s="16" t="str" cm="1">
        <f t="array" ref="Z1242">_xlfn.IFS(M1242=5, "Highly Satisfied", M1242&gt;=4, "Very Satisfied", M1242&gt;=3, "Satisfied", M1242&gt;=2, "Neutral", M1242&lt;2, "Dissatisfied")</f>
        <v>Very Satisfied</v>
      </c>
      <c r="AA1242" s="16" t="str">
        <f t="shared" si="199"/>
        <v>Cheap Value</v>
      </c>
      <c r="AB1242" s="16" t="str" cm="1">
        <f t="array" ref="AB1242">_xlfn.IFS(OR(C1242="Zara", C1242="Mango"), "Luxury Brand", OR(C1242="Gap", C1242="Forever21"), "Budget Brand", TRUE, "Mid-Market")</f>
        <v>Mid-Market</v>
      </c>
    </row>
    <row r="1243" spans="1:28" x14ac:dyDescent="0.35">
      <c r="A1243" t="s">
        <v>1294</v>
      </c>
      <c r="B1243" t="s">
        <v>25</v>
      </c>
      <c r="C1243" t="s">
        <v>51</v>
      </c>
      <c r="D1243" t="s">
        <v>21</v>
      </c>
      <c r="E1243" t="s">
        <v>2229</v>
      </c>
      <c r="F1243" t="s">
        <v>33</v>
      </c>
      <c r="G1243" s="4">
        <v>30.58</v>
      </c>
      <c r="H1243">
        <v>9.8000000000000007</v>
      </c>
      <c r="I1243" s="3">
        <v>27.58</v>
      </c>
      <c r="J1243" s="1">
        <v>45875</v>
      </c>
      <c r="K1243">
        <v>34</v>
      </c>
      <c r="L1243">
        <v>3.4</v>
      </c>
      <c r="M1243">
        <f t="shared" si="190"/>
        <v>3.4</v>
      </c>
      <c r="N1243" t="b">
        <v>0</v>
      </c>
      <c r="O1243" t="s">
        <v>2229</v>
      </c>
      <c r="P1243" t="str">
        <f t="shared" si="191"/>
        <v>No Return</v>
      </c>
      <c r="Q1243" s="4">
        <f t="shared" si="192"/>
        <v>937.82744000000002</v>
      </c>
      <c r="R1243">
        <f t="shared" si="193"/>
        <v>2025</v>
      </c>
      <c r="S1243" s="4" t="str">
        <f t="shared" si="194"/>
        <v>August</v>
      </c>
      <c r="T1243" s="17">
        <f t="shared" si="195"/>
        <v>2.9968399999999997</v>
      </c>
      <c r="U1243" s="17">
        <f t="shared" si="196"/>
        <v>27.583159999999999</v>
      </c>
      <c r="V1243" s="16">
        <f t="shared" si="197"/>
        <v>0</v>
      </c>
      <c r="W1243" s="16" t="str">
        <f t="shared" si="198"/>
        <v>No Size</v>
      </c>
      <c r="X1243" s="16" t="str" cm="1">
        <f t="array" ref="X1243">_xlfn.IFS(K1243 &lt; 10, "Need to Restock", K1243 &lt; 20, "Low Stock", K1243 &lt; 30, "Stock OK", K1243 &gt;= 30, "High Stock")</f>
        <v>High Stock</v>
      </c>
      <c r="Y1243" s="16" t="str" cm="1">
        <f t="array" ref="Y1243">_xlfn.IFS(K1243 &lt;= 15, "Fast Moving", K1243 &lt;= 35, "Moderate Moving", K1243 &gt; 35, "Slow Moving")</f>
        <v>Moderate Moving</v>
      </c>
      <c r="Z1243" s="16" t="str" cm="1">
        <f t="array" ref="Z1243">_xlfn.IFS(M1243=5, "Highly Satisfied", M1243&gt;=4, "Very Satisfied", M1243&gt;=3, "Satisfied", M1243&gt;=2, "Neutral", M1243&lt;2, "Dissatisfied")</f>
        <v>Satisfied</v>
      </c>
      <c r="AA1243" s="16" t="str">
        <f t="shared" si="199"/>
        <v>Cheap Value</v>
      </c>
      <c r="AB1243" s="16" t="str" cm="1">
        <f t="array" ref="AB1243">_xlfn.IFS(OR(C1243="Zara", C1243="Mango"), "Luxury Brand", OR(C1243="Gap", C1243="Forever21"), "Budget Brand", TRUE, "Mid-Market")</f>
        <v>Mid-Market</v>
      </c>
    </row>
    <row r="1244" spans="1:28" x14ac:dyDescent="0.35">
      <c r="A1244" t="s">
        <v>1295</v>
      </c>
      <c r="B1244" t="s">
        <v>36</v>
      </c>
      <c r="C1244" t="s">
        <v>41</v>
      </c>
      <c r="D1244" t="s">
        <v>32</v>
      </c>
      <c r="E1244" t="s">
        <v>37</v>
      </c>
      <c r="F1244" t="s">
        <v>17</v>
      </c>
      <c r="G1244" s="4">
        <v>116.58</v>
      </c>
      <c r="H1244">
        <v>0</v>
      </c>
      <c r="I1244" s="3">
        <v>116.58</v>
      </c>
      <c r="J1244" s="1">
        <v>45875</v>
      </c>
      <c r="K1244">
        <v>47</v>
      </c>
      <c r="L1244">
        <v>1.2</v>
      </c>
      <c r="M1244">
        <f t="shared" si="190"/>
        <v>1.2</v>
      </c>
      <c r="N1244" t="b">
        <v>0</v>
      </c>
      <c r="O1244" t="s">
        <v>2229</v>
      </c>
      <c r="P1244" t="str">
        <f t="shared" si="191"/>
        <v>No Return</v>
      </c>
      <c r="Q1244" s="4">
        <f t="shared" si="192"/>
        <v>5479.26</v>
      </c>
      <c r="R1244">
        <f t="shared" si="193"/>
        <v>2025</v>
      </c>
      <c r="S1244" s="4" t="str">
        <f t="shared" si="194"/>
        <v>August</v>
      </c>
      <c r="T1244" s="17">
        <f t="shared" si="195"/>
        <v>0</v>
      </c>
      <c r="U1244" s="17">
        <f t="shared" si="196"/>
        <v>116.58</v>
      </c>
      <c r="V1244" s="16">
        <f t="shared" si="197"/>
        <v>0</v>
      </c>
      <c r="W1244" s="16" t="str">
        <f t="shared" si="198"/>
        <v>S</v>
      </c>
      <c r="X1244" s="16" t="str" cm="1">
        <f t="array" ref="X1244">_xlfn.IFS(K1244 &lt; 10, "Need to Restock", K1244 &lt; 20, "Low Stock", K1244 &lt; 30, "Stock OK", K1244 &gt;= 30, "High Stock")</f>
        <v>High Stock</v>
      </c>
      <c r="Y1244" s="16" t="str" cm="1">
        <f t="array" ref="Y1244">_xlfn.IFS(K1244 &lt;= 15, "Fast Moving", K1244 &lt;= 35, "Moderate Moving", K1244 &gt; 35, "Slow Moving")</f>
        <v>Slow Moving</v>
      </c>
      <c r="Z1244" s="16" t="str" cm="1">
        <f t="array" ref="Z1244">_xlfn.IFS(M1244=5, "Highly Satisfied", M1244&gt;=4, "Very Satisfied", M1244&gt;=3, "Satisfied", M1244&gt;=2, "Neutral", M1244&lt;2, "Dissatisfied")</f>
        <v>Dissatisfied</v>
      </c>
      <c r="AA1244" s="16" t="str">
        <f t="shared" si="199"/>
        <v>High Value</v>
      </c>
      <c r="AB1244" s="16" t="str" cm="1">
        <f t="array" ref="AB1244">_xlfn.IFS(OR(C1244="Zara", C1244="Mango"), "Luxury Brand", OR(C1244="Gap", C1244="Forever21"), "Budget Brand", TRUE, "Mid-Market")</f>
        <v>Luxury Brand</v>
      </c>
    </row>
    <row r="1245" spans="1:28" x14ac:dyDescent="0.35">
      <c r="A1245" t="s">
        <v>1296</v>
      </c>
      <c r="B1245" t="s">
        <v>40</v>
      </c>
      <c r="C1245" t="s">
        <v>14</v>
      </c>
      <c r="D1245" t="s">
        <v>21</v>
      </c>
      <c r="E1245" t="s">
        <v>16</v>
      </c>
      <c r="F1245" t="s">
        <v>62</v>
      </c>
      <c r="G1245" s="4">
        <v>79.180000000000007</v>
      </c>
      <c r="H1245">
        <v>21.1</v>
      </c>
      <c r="I1245" s="3">
        <v>62.47</v>
      </c>
      <c r="J1245" s="1">
        <v>45875</v>
      </c>
      <c r="K1245">
        <v>36</v>
      </c>
      <c r="L1245">
        <v>1.5</v>
      </c>
      <c r="M1245">
        <f t="shared" si="190"/>
        <v>1.5</v>
      </c>
      <c r="N1245" t="b">
        <v>1</v>
      </c>
      <c r="O1245" t="s">
        <v>113</v>
      </c>
      <c r="P1245" t="str">
        <f t="shared" si="191"/>
        <v>Changed Mind</v>
      </c>
      <c r="Q1245" s="4">
        <f t="shared" si="192"/>
        <v>2249.0287199999998</v>
      </c>
      <c r="R1245">
        <f t="shared" si="193"/>
        <v>2025</v>
      </c>
      <c r="S1245" s="4" t="str">
        <f t="shared" si="194"/>
        <v>August</v>
      </c>
      <c r="T1245" s="17">
        <f t="shared" si="195"/>
        <v>16.706980000000001</v>
      </c>
      <c r="U1245" s="17">
        <f t="shared" si="196"/>
        <v>62.473019999999998</v>
      </c>
      <c r="V1245" s="16">
        <f t="shared" si="197"/>
        <v>1</v>
      </c>
      <c r="W1245" s="16" t="str">
        <f t="shared" si="198"/>
        <v>XL</v>
      </c>
      <c r="X1245" s="16" t="str" cm="1">
        <f t="array" ref="X1245">_xlfn.IFS(K1245 &lt; 10, "Need to Restock", K1245 &lt; 20, "Low Stock", K1245 &lt; 30, "Stock OK", K1245 &gt;= 30, "High Stock")</f>
        <v>High Stock</v>
      </c>
      <c r="Y1245" s="16" t="str" cm="1">
        <f t="array" ref="Y1245">_xlfn.IFS(K1245 &lt;= 15, "Fast Moving", K1245 &lt;= 35, "Moderate Moving", K1245 &gt; 35, "Slow Moving")</f>
        <v>Slow Moving</v>
      </c>
      <c r="Z1245" s="16" t="str" cm="1">
        <f t="array" ref="Z1245">_xlfn.IFS(M1245=5, "Highly Satisfied", M1245&gt;=4, "Very Satisfied", M1245&gt;=3, "Satisfied", M1245&gt;=2, "Neutral", M1245&lt;2, "Dissatisfied")</f>
        <v>Dissatisfied</v>
      </c>
      <c r="AA1245" s="16" t="str">
        <f t="shared" si="199"/>
        <v>Cheap Value</v>
      </c>
      <c r="AB1245" s="16" t="str" cm="1">
        <f t="array" ref="AB1245">_xlfn.IFS(OR(C1245="Zara", C1245="Mango"), "Luxury Brand", OR(C1245="Gap", C1245="Forever21"), "Budget Brand", TRUE, "Mid-Market")</f>
        <v>Luxury Brand</v>
      </c>
    </row>
    <row r="1246" spans="1:28" x14ac:dyDescent="0.35">
      <c r="A1246" t="s">
        <v>1297</v>
      </c>
      <c r="B1246" t="s">
        <v>40</v>
      </c>
      <c r="C1246" t="s">
        <v>73</v>
      </c>
      <c r="D1246" t="s">
        <v>60</v>
      </c>
      <c r="E1246" t="s">
        <v>2229</v>
      </c>
      <c r="F1246" t="s">
        <v>62</v>
      </c>
      <c r="G1246" s="4">
        <v>88.71</v>
      </c>
      <c r="H1246">
        <v>0</v>
      </c>
      <c r="I1246" s="3">
        <v>88.71</v>
      </c>
      <c r="J1246" s="1">
        <v>45875</v>
      </c>
      <c r="K1246">
        <v>3</v>
      </c>
      <c r="L1246">
        <v>3.5</v>
      </c>
      <c r="M1246">
        <f t="shared" si="190"/>
        <v>3.5</v>
      </c>
      <c r="N1246" t="b">
        <v>0</v>
      </c>
      <c r="O1246" t="s">
        <v>2229</v>
      </c>
      <c r="P1246" t="str">
        <f t="shared" si="191"/>
        <v>No Return</v>
      </c>
      <c r="Q1246" s="4">
        <f t="shared" si="192"/>
        <v>266.13</v>
      </c>
      <c r="R1246">
        <f t="shared" si="193"/>
        <v>2025</v>
      </c>
      <c r="S1246" s="4" t="str">
        <f t="shared" si="194"/>
        <v>August</v>
      </c>
      <c r="T1246" s="17">
        <f t="shared" si="195"/>
        <v>0</v>
      </c>
      <c r="U1246" s="17">
        <f t="shared" si="196"/>
        <v>88.71</v>
      </c>
      <c r="V1246" s="16">
        <f t="shared" si="197"/>
        <v>0</v>
      </c>
      <c r="W1246" s="16" t="str">
        <f t="shared" si="198"/>
        <v>No Size</v>
      </c>
      <c r="X1246" s="16" t="str" cm="1">
        <f t="array" ref="X1246">_xlfn.IFS(K1246 &lt; 10, "Need to Restock", K1246 &lt; 20, "Low Stock", K1246 &lt; 30, "Stock OK", K1246 &gt;= 30, "High Stock")</f>
        <v>Need to Restock</v>
      </c>
      <c r="Y1246" s="16" t="str" cm="1">
        <f t="array" ref="Y1246">_xlfn.IFS(K1246 &lt;= 15, "Fast Moving", K1246 &lt;= 35, "Moderate Moving", K1246 &gt; 35, "Slow Moving")</f>
        <v>Fast Moving</v>
      </c>
      <c r="Z1246" s="16" t="str" cm="1">
        <f t="array" ref="Z1246">_xlfn.IFS(M1246=5, "Highly Satisfied", M1246&gt;=4, "Very Satisfied", M1246&gt;=3, "Satisfied", M1246&gt;=2, "Neutral", M1246&lt;2, "Dissatisfied")</f>
        <v>Satisfied</v>
      </c>
      <c r="AA1246" s="16" t="str">
        <f t="shared" si="199"/>
        <v>High Value</v>
      </c>
      <c r="AB1246" s="16" t="str" cm="1">
        <f t="array" ref="AB1246">_xlfn.IFS(OR(C1246="Zara", C1246="Mango"), "Luxury Brand", OR(C1246="Gap", C1246="Forever21"), "Budget Brand", TRUE, "Mid-Market")</f>
        <v>Budget Brand</v>
      </c>
    </row>
    <row r="1247" spans="1:28" x14ac:dyDescent="0.35">
      <c r="A1247" t="s">
        <v>1298</v>
      </c>
      <c r="B1247" t="s">
        <v>40</v>
      </c>
      <c r="C1247" t="s">
        <v>30</v>
      </c>
      <c r="D1247" t="s">
        <v>15</v>
      </c>
      <c r="E1247" t="s">
        <v>47</v>
      </c>
      <c r="F1247" t="s">
        <v>64</v>
      </c>
      <c r="G1247" s="4">
        <v>150.58000000000001</v>
      </c>
      <c r="H1247">
        <v>0</v>
      </c>
      <c r="I1247" s="3">
        <v>150.58000000000001</v>
      </c>
      <c r="J1247" s="1">
        <v>45645</v>
      </c>
      <c r="K1247">
        <v>38</v>
      </c>
      <c r="L1247">
        <v>2.1</v>
      </c>
      <c r="M1247">
        <f t="shared" si="190"/>
        <v>2.1</v>
      </c>
      <c r="N1247" t="b">
        <v>0</v>
      </c>
      <c r="O1247" t="s">
        <v>2229</v>
      </c>
      <c r="P1247" t="str">
        <f t="shared" si="191"/>
        <v>No Return</v>
      </c>
      <c r="Q1247" s="4">
        <f t="shared" si="192"/>
        <v>5722.0400000000009</v>
      </c>
      <c r="R1247">
        <f t="shared" si="193"/>
        <v>2024</v>
      </c>
      <c r="S1247" s="4" t="str">
        <f t="shared" si="194"/>
        <v>December</v>
      </c>
      <c r="T1247" s="17">
        <f t="shared" si="195"/>
        <v>0</v>
      </c>
      <c r="U1247" s="17">
        <f t="shared" si="196"/>
        <v>150.58000000000001</v>
      </c>
      <c r="V1247" s="16">
        <f t="shared" si="197"/>
        <v>0</v>
      </c>
      <c r="W1247" s="16" t="str">
        <f t="shared" si="198"/>
        <v>XXL</v>
      </c>
      <c r="X1247" s="16" t="str" cm="1">
        <f t="array" ref="X1247">_xlfn.IFS(K1247 &lt; 10, "Need to Restock", K1247 &lt; 20, "Low Stock", K1247 &lt; 30, "Stock OK", K1247 &gt;= 30, "High Stock")</f>
        <v>High Stock</v>
      </c>
      <c r="Y1247" s="16" t="str" cm="1">
        <f t="array" ref="Y1247">_xlfn.IFS(K1247 &lt;= 15, "Fast Moving", K1247 &lt;= 35, "Moderate Moving", K1247 &gt; 35, "Slow Moving")</f>
        <v>Slow Moving</v>
      </c>
      <c r="Z1247" s="16" t="str" cm="1">
        <f t="array" ref="Z1247">_xlfn.IFS(M1247=5, "Highly Satisfied", M1247&gt;=4, "Very Satisfied", M1247&gt;=3, "Satisfied", M1247&gt;=2, "Neutral", M1247&lt;2, "Dissatisfied")</f>
        <v>Neutral</v>
      </c>
      <c r="AA1247" s="16" t="str">
        <f t="shared" si="199"/>
        <v>High Value</v>
      </c>
      <c r="AB1247" s="16" t="str" cm="1">
        <f t="array" ref="AB1247">_xlfn.IFS(OR(C1247="Zara", C1247="Mango"), "Luxury Brand", OR(C1247="Gap", C1247="Forever21"), "Budget Brand", TRUE, "Mid-Market")</f>
        <v>Mid-Market</v>
      </c>
    </row>
    <row r="1248" spans="1:28" x14ac:dyDescent="0.35">
      <c r="A1248" t="s">
        <v>1299</v>
      </c>
      <c r="B1248" t="s">
        <v>40</v>
      </c>
      <c r="C1248" t="s">
        <v>20</v>
      </c>
      <c r="D1248" t="s">
        <v>60</v>
      </c>
      <c r="E1248" t="s">
        <v>47</v>
      </c>
      <c r="F1248" t="s">
        <v>33</v>
      </c>
      <c r="G1248" s="4">
        <v>179.9</v>
      </c>
      <c r="H1248">
        <v>9.3000000000000007</v>
      </c>
      <c r="I1248" s="3">
        <v>163.16999999999999</v>
      </c>
      <c r="J1248" s="1">
        <v>45875</v>
      </c>
      <c r="K1248">
        <v>34</v>
      </c>
      <c r="L1248">
        <v>2.1</v>
      </c>
      <c r="M1248">
        <f t="shared" si="190"/>
        <v>2.1</v>
      </c>
      <c r="N1248" t="b">
        <v>0</v>
      </c>
      <c r="O1248" t="s">
        <v>2229</v>
      </c>
      <c r="P1248" t="str">
        <f t="shared" si="191"/>
        <v>No Return</v>
      </c>
      <c r="Q1248" s="4">
        <f t="shared" si="192"/>
        <v>5547.7562000000007</v>
      </c>
      <c r="R1248">
        <f t="shared" si="193"/>
        <v>2025</v>
      </c>
      <c r="S1248" s="4" t="str">
        <f t="shared" si="194"/>
        <v>August</v>
      </c>
      <c r="T1248" s="17">
        <f t="shared" si="195"/>
        <v>16.730700000000002</v>
      </c>
      <c r="U1248" s="17">
        <f t="shared" si="196"/>
        <v>163.16930000000002</v>
      </c>
      <c r="V1248" s="16">
        <f t="shared" si="197"/>
        <v>0</v>
      </c>
      <c r="W1248" s="16" t="str">
        <f t="shared" si="198"/>
        <v>XXL</v>
      </c>
      <c r="X1248" s="16" t="str" cm="1">
        <f t="array" ref="X1248">_xlfn.IFS(K1248 &lt; 10, "Need to Restock", K1248 &lt; 20, "Low Stock", K1248 &lt; 30, "Stock OK", K1248 &gt;= 30, "High Stock")</f>
        <v>High Stock</v>
      </c>
      <c r="Y1248" s="16" t="str" cm="1">
        <f t="array" ref="Y1248">_xlfn.IFS(K1248 &lt;= 15, "Fast Moving", K1248 &lt;= 35, "Moderate Moving", K1248 &gt; 35, "Slow Moving")</f>
        <v>Moderate Moving</v>
      </c>
      <c r="Z1248" s="16" t="str" cm="1">
        <f t="array" ref="Z1248">_xlfn.IFS(M1248=5, "Highly Satisfied", M1248&gt;=4, "Very Satisfied", M1248&gt;=3, "Satisfied", M1248&gt;=2, "Neutral", M1248&lt;2, "Dissatisfied")</f>
        <v>Neutral</v>
      </c>
      <c r="AA1248" s="16" t="str">
        <f t="shared" si="199"/>
        <v>High Value</v>
      </c>
      <c r="AB1248" s="16" t="str" cm="1">
        <f t="array" ref="AB1248">_xlfn.IFS(OR(C1248="Zara", C1248="Mango"), "Luxury Brand", OR(C1248="Gap", C1248="Forever21"), "Budget Brand", TRUE, "Mid-Market")</f>
        <v>Mid-Market</v>
      </c>
    </row>
    <row r="1249" spans="1:28" x14ac:dyDescent="0.35">
      <c r="A1249" t="s">
        <v>1300</v>
      </c>
      <c r="B1249" t="s">
        <v>13</v>
      </c>
      <c r="C1249" t="s">
        <v>73</v>
      </c>
      <c r="D1249" t="s">
        <v>15</v>
      </c>
      <c r="E1249" t="s">
        <v>16</v>
      </c>
      <c r="F1249" t="s">
        <v>17</v>
      </c>
      <c r="G1249" s="4">
        <v>135.30000000000001</v>
      </c>
      <c r="H1249">
        <v>0</v>
      </c>
      <c r="I1249" s="3">
        <v>135.30000000000001</v>
      </c>
      <c r="J1249" s="1">
        <v>45704</v>
      </c>
      <c r="K1249">
        <v>19</v>
      </c>
      <c r="L1249">
        <v>4.5999999999999996</v>
      </c>
      <c r="M1249">
        <f t="shared" si="190"/>
        <v>4.5999999999999996</v>
      </c>
      <c r="N1249" t="b">
        <v>0</v>
      </c>
      <c r="O1249" t="s">
        <v>2229</v>
      </c>
      <c r="P1249" t="str">
        <f t="shared" si="191"/>
        <v>No Return</v>
      </c>
      <c r="Q1249" s="4">
        <f t="shared" si="192"/>
        <v>2570.7000000000003</v>
      </c>
      <c r="R1249">
        <f t="shared" si="193"/>
        <v>2025</v>
      </c>
      <c r="S1249" s="4" t="str">
        <f t="shared" si="194"/>
        <v>February</v>
      </c>
      <c r="T1249" s="17">
        <f t="shared" si="195"/>
        <v>0</v>
      </c>
      <c r="U1249" s="17">
        <f t="shared" si="196"/>
        <v>135.30000000000001</v>
      </c>
      <c r="V1249" s="16">
        <f t="shared" si="197"/>
        <v>0</v>
      </c>
      <c r="W1249" s="16" t="str">
        <f t="shared" si="198"/>
        <v>XL</v>
      </c>
      <c r="X1249" s="16" t="str" cm="1">
        <f t="array" ref="X1249">_xlfn.IFS(K1249 &lt; 10, "Need to Restock", K1249 &lt; 20, "Low Stock", K1249 &lt; 30, "Stock OK", K1249 &gt;= 30, "High Stock")</f>
        <v>Low Stock</v>
      </c>
      <c r="Y1249" s="16" t="str" cm="1">
        <f t="array" ref="Y1249">_xlfn.IFS(K1249 &lt;= 15, "Fast Moving", K1249 &lt;= 35, "Moderate Moving", K1249 &gt; 35, "Slow Moving")</f>
        <v>Moderate Moving</v>
      </c>
      <c r="Z1249" s="16" t="str" cm="1">
        <f t="array" ref="Z1249">_xlfn.IFS(M1249=5, "Highly Satisfied", M1249&gt;=4, "Very Satisfied", M1249&gt;=3, "Satisfied", M1249&gt;=2, "Neutral", M1249&lt;2, "Dissatisfied")</f>
        <v>Very Satisfied</v>
      </c>
      <c r="AA1249" s="16" t="str">
        <f t="shared" si="199"/>
        <v>High Value</v>
      </c>
      <c r="AB1249" s="16" t="str" cm="1">
        <f t="array" ref="AB1249">_xlfn.IFS(OR(C1249="Zara", C1249="Mango"), "Luxury Brand", OR(C1249="Gap", C1249="Forever21"), "Budget Brand", TRUE, "Mid-Market")</f>
        <v>Budget Brand</v>
      </c>
    </row>
    <row r="1250" spans="1:28" x14ac:dyDescent="0.35">
      <c r="A1250" t="s">
        <v>1301</v>
      </c>
      <c r="B1250" t="s">
        <v>28</v>
      </c>
      <c r="C1250" t="s">
        <v>20</v>
      </c>
      <c r="D1250" t="s">
        <v>32</v>
      </c>
      <c r="E1250" t="s">
        <v>47</v>
      </c>
      <c r="F1250" t="s">
        <v>26</v>
      </c>
      <c r="G1250" s="4">
        <v>146.43</v>
      </c>
      <c r="H1250">
        <v>0</v>
      </c>
      <c r="I1250" s="3">
        <v>146.43</v>
      </c>
      <c r="J1250" s="1">
        <v>45875</v>
      </c>
      <c r="K1250">
        <v>7</v>
      </c>
      <c r="L1250">
        <v>2.5</v>
      </c>
      <c r="M1250">
        <f t="shared" si="190"/>
        <v>2.5</v>
      </c>
      <c r="N1250" t="b">
        <v>0</v>
      </c>
      <c r="O1250" t="s">
        <v>2229</v>
      </c>
      <c r="P1250" t="str">
        <f t="shared" si="191"/>
        <v>No Return</v>
      </c>
      <c r="Q1250" s="4">
        <f t="shared" si="192"/>
        <v>1025.01</v>
      </c>
      <c r="R1250">
        <f t="shared" si="193"/>
        <v>2025</v>
      </c>
      <c r="S1250" s="4" t="str">
        <f t="shared" si="194"/>
        <v>August</v>
      </c>
      <c r="T1250" s="17">
        <f t="shared" si="195"/>
        <v>0</v>
      </c>
      <c r="U1250" s="17">
        <f t="shared" si="196"/>
        <v>146.43</v>
      </c>
      <c r="V1250" s="16">
        <f t="shared" si="197"/>
        <v>0</v>
      </c>
      <c r="W1250" s="16" t="str">
        <f t="shared" si="198"/>
        <v>XXL</v>
      </c>
      <c r="X1250" s="16" t="str" cm="1">
        <f t="array" ref="X1250">_xlfn.IFS(K1250 &lt; 10, "Need to Restock", K1250 &lt; 20, "Low Stock", K1250 &lt; 30, "Stock OK", K1250 &gt;= 30, "High Stock")</f>
        <v>Need to Restock</v>
      </c>
      <c r="Y1250" s="16" t="str" cm="1">
        <f t="array" ref="Y1250">_xlfn.IFS(K1250 &lt;= 15, "Fast Moving", K1250 &lt;= 35, "Moderate Moving", K1250 &gt; 35, "Slow Moving")</f>
        <v>Fast Moving</v>
      </c>
      <c r="Z1250" s="16" t="str" cm="1">
        <f t="array" ref="Z1250">_xlfn.IFS(M1250=5, "Highly Satisfied", M1250&gt;=4, "Very Satisfied", M1250&gt;=3, "Satisfied", M1250&gt;=2, "Neutral", M1250&lt;2, "Dissatisfied")</f>
        <v>Neutral</v>
      </c>
      <c r="AA1250" s="16" t="str">
        <f t="shared" si="199"/>
        <v>High Value</v>
      </c>
      <c r="AB1250" s="16" t="str" cm="1">
        <f t="array" ref="AB1250">_xlfn.IFS(OR(C1250="Zara", C1250="Mango"), "Luxury Brand", OR(C1250="Gap", C1250="Forever21"), "Budget Brand", TRUE, "Mid-Market")</f>
        <v>Mid-Market</v>
      </c>
    </row>
    <row r="1251" spans="1:28" x14ac:dyDescent="0.35">
      <c r="A1251" t="s">
        <v>1302</v>
      </c>
      <c r="B1251" t="s">
        <v>13</v>
      </c>
      <c r="C1251" t="s">
        <v>73</v>
      </c>
      <c r="D1251" t="s">
        <v>21</v>
      </c>
      <c r="E1251" t="s">
        <v>56</v>
      </c>
      <c r="F1251" t="s">
        <v>44</v>
      </c>
      <c r="G1251" s="4">
        <v>160.27000000000001</v>
      </c>
      <c r="H1251">
        <v>0</v>
      </c>
      <c r="I1251" s="3">
        <v>160.27000000000001</v>
      </c>
      <c r="J1251" s="1">
        <v>45875</v>
      </c>
      <c r="K1251">
        <v>11</v>
      </c>
      <c r="L1251">
        <v>2</v>
      </c>
      <c r="M1251">
        <f t="shared" si="190"/>
        <v>2</v>
      </c>
      <c r="N1251" t="b">
        <v>0</v>
      </c>
      <c r="O1251" t="s">
        <v>2229</v>
      </c>
      <c r="P1251" t="str">
        <f t="shared" si="191"/>
        <v>No Return</v>
      </c>
      <c r="Q1251" s="4">
        <f t="shared" si="192"/>
        <v>1762.97</v>
      </c>
      <c r="R1251">
        <f t="shared" si="193"/>
        <v>2025</v>
      </c>
      <c r="S1251" s="4" t="str">
        <f t="shared" si="194"/>
        <v>August</v>
      </c>
      <c r="T1251" s="17">
        <f t="shared" si="195"/>
        <v>0</v>
      </c>
      <c r="U1251" s="17">
        <f t="shared" si="196"/>
        <v>160.27000000000001</v>
      </c>
      <c r="V1251" s="16">
        <f t="shared" si="197"/>
        <v>0</v>
      </c>
      <c r="W1251" s="16" t="str">
        <f t="shared" si="198"/>
        <v>M</v>
      </c>
      <c r="X1251" s="16" t="str" cm="1">
        <f t="array" ref="X1251">_xlfn.IFS(K1251 &lt; 10, "Need to Restock", K1251 &lt; 20, "Low Stock", K1251 &lt; 30, "Stock OK", K1251 &gt;= 30, "High Stock")</f>
        <v>Low Stock</v>
      </c>
      <c r="Y1251" s="16" t="str" cm="1">
        <f t="array" ref="Y1251">_xlfn.IFS(K1251 &lt;= 15, "Fast Moving", K1251 &lt;= 35, "Moderate Moving", K1251 &gt; 35, "Slow Moving")</f>
        <v>Fast Moving</v>
      </c>
      <c r="Z1251" s="16" t="str" cm="1">
        <f t="array" ref="Z1251">_xlfn.IFS(M1251=5, "Highly Satisfied", M1251&gt;=4, "Very Satisfied", M1251&gt;=3, "Satisfied", M1251&gt;=2, "Neutral", M1251&lt;2, "Dissatisfied")</f>
        <v>Neutral</v>
      </c>
      <c r="AA1251" s="16" t="str">
        <f t="shared" si="199"/>
        <v>High Value</v>
      </c>
      <c r="AB1251" s="16" t="str" cm="1">
        <f t="array" ref="AB1251">_xlfn.IFS(OR(C1251="Zara", C1251="Mango"), "Luxury Brand", OR(C1251="Gap", C1251="Forever21"), "Budget Brand", TRUE, "Mid-Market")</f>
        <v>Budget Brand</v>
      </c>
    </row>
    <row r="1252" spans="1:28" x14ac:dyDescent="0.35">
      <c r="A1252" t="s">
        <v>1303</v>
      </c>
      <c r="B1252" t="s">
        <v>28</v>
      </c>
      <c r="C1252" t="s">
        <v>41</v>
      </c>
      <c r="D1252" t="s">
        <v>21</v>
      </c>
      <c r="E1252" t="s">
        <v>56</v>
      </c>
      <c r="F1252" t="s">
        <v>38</v>
      </c>
      <c r="G1252" s="4">
        <v>169.87</v>
      </c>
      <c r="H1252">
        <v>8.8000000000000007</v>
      </c>
      <c r="I1252" s="3">
        <v>154.91999999999999</v>
      </c>
      <c r="J1252" s="1">
        <v>45875</v>
      </c>
      <c r="K1252">
        <v>36</v>
      </c>
      <c r="L1252">
        <v>2.1</v>
      </c>
      <c r="M1252">
        <f t="shared" si="190"/>
        <v>2.1</v>
      </c>
      <c r="N1252" t="b">
        <v>0</v>
      </c>
      <c r="O1252" t="s">
        <v>2229</v>
      </c>
      <c r="P1252" t="str">
        <f t="shared" si="191"/>
        <v>No Return</v>
      </c>
      <c r="Q1252" s="4">
        <f t="shared" si="192"/>
        <v>5577.1718400000009</v>
      </c>
      <c r="R1252">
        <f t="shared" si="193"/>
        <v>2025</v>
      </c>
      <c r="S1252" s="4" t="str">
        <f t="shared" si="194"/>
        <v>August</v>
      </c>
      <c r="T1252" s="17">
        <f t="shared" si="195"/>
        <v>14.948560000000002</v>
      </c>
      <c r="U1252" s="17">
        <f t="shared" si="196"/>
        <v>154.92144000000002</v>
      </c>
      <c r="V1252" s="16">
        <f t="shared" si="197"/>
        <v>0</v>
      </c>
      <c r="W1252" s="16" t="str">
        <f t="shared" si="198"/>
        <v>M</v>
      </c>
      <c r="X1252" s="16" t="str" cm="1">
        <f t="array" ref="X1252">_xlfn.IFS(K1252 &lt; 10, "Need to Restock", K1252 &lt; 20, "Low Stock", K1252 &lt; 30, "Stock OK", K1252 &gt;= 30, "High Stock")</f>
        <v>High Stock</v>
      </c>
      <c r="Y1252" s="16" t="str" cm="1">
        <f t="array" ref="Y1252">_xlfn.IFS(K1252 &lt;= 15, "Fast Moving", K1252 &lt;= 35, "Moderate Moving", K1252 &gt; 35, "Slow Moving")</f>
        <v>Slow Moving</v>
      </c>
      <c r="Z1252" s="16" t="str" cm="1">
        <f t="array" ref="Z1252">_xlfn.IFS(M1252=5, "Highly Satisfied", M1252&gt;=4, "Very Satisfied", M1252&gt;=3, "Satisfied", M1252&gt;=2, "Neutral", M1252&lt;2, "Dissatisfied")</f>
        <v>Neutral</v>
      </c>
      <c r="AA1252" s="16" t="str">
        <f t="shared" si="199"/>
        <v>High Value</v>
      </c>
      <c r="AB1252" s="16" t="str" cm="1">
        <f t="array" ref="AB1252">_xlfn.IFS(OR(C1252="Zara", C1252="Mango"), "Luxury Brand", OR(C1252="Gap", C1252="Forever21"), "Budget Brand", TRUE, "Mid-Market")</f>
        <v>Luxury Brand</v>
      </c>
    </row>
    <row r="1253" spans="1:28" x14ac:dyDescent="0.35">
      <c r="A1253" t="s">
        <v>1304</v>
      </c>
      <c r="B1253" t="s">
        <v>28</v>
      </c>
      <c r="C1253" t="s">
        <v>51</v>
      </c>
      <c r="D1253" t="s">
        <v>60</v>
      </c>
      <c r="E1253" t="s">
        <v>2229</v>
      </c>
      <c r="F1253" t="s">
        <v>38</v>
      </c>
      <c r="G1253" s="4">
        <v>137.33000000000001</v>
      </c>
      <c r="H1253">
        <v>0</v>
      </c>
      <c r="I1253" s="3">
        <v>137.33000000000001</v>
      </c>
      <c r="J1253" s="1">
        <v>45875</v>
      </c>
      <c r="K1253">
        <v>35</v>
      </c>
      <c r="L1253">
        <v>4.5999999999999996</v>
      </c>
      <c r="M1253">
        <f t="shared" si="190"/>
        <v>4.5999999999999996</v>
      </c>
      <c r="N1253" t="b">
        <v>0</v>
      </c>
      <c r="O1253" t="s">
        <v>2229</v>
      </c>
      <c r="P1253" t="str">
        <f t="shared" si="191"/>
        <v>No Return</v>
      </c>
      <c r="Q1253" s="4">
        <f t="shared" si="192"/>
        <v>4806.55</v>
      </c>
      <c r="R1253">
        <f t="shared" si="193"/>
        <v>2025</v>
      </c>
      <c r="S1253" s="4" t="str">
        <f t="shared" si="194"/>
        <v>August</v>
      </c>
      <c r="T1253" s="17">
        <f t="shared" si="195"/>
        <v>0</v>
      </c>
      <c r="U1253" s="17">
        <f t="shared" si="196"/>
        <v>137.33000000000001</v>
      </c>
      <c r="V1253" s="16">
        <f t="shared" si="197"/>
        <v>0</v>
      </c>
      <c r="W1253" s="16" t="str">
        <f t="shared" si="198"/>
        <v>No Size</v>
      </c>
      <c r="X1253" s="16" t="str" cm="1">
        <f t="array" ref="X1253">_xlfn.IFS(K1253 &lt; 10, "Need to Restock", K1253 &lt; 20, "Low Stock", K1253 &lt; 30, "Stock OK", K1253 &gt;= 30, "High Stock")</f>
        <v>High Stock</v>
      </c>
      <c r="Y1253" s="16" t="str" cm="1">
        <f t="array" ref="Y1253">_xlfn.IFS(K1253 &lt;= 15, "Fast Moving", K1253 &lt;= 35, "Moderate Moving", K1253 &gt; 35, "Slow Moving")</f>
        <v>Moderate Moving</v>
      </c>
      <c r="Z1253" s="16" t="str" cm="1">
        <f t="array" ref="Z1253">_xlfn.IFS(M1253=5, "Highly Satisfied", M1253&gt;=4, "Very Satisfied", M1253&gt;=3, "Satisfied", M1253&gt;=2, "Neutral", M1253&lt;2, "Dissatisfied")</f>
        <v>Very Satisfied</v>
      </c>
      <c r="AA1253" s="16" t="str">
        <f t="shared" si="199"/>
        <v>High Value</v>
      </c>
      <c r="AB1253" s="16" t="str" cm="1">
        <f t="array" ref="AB1253">_xlfn.IFS(OR(C1253="Zara", C1253="Mango"), "Luxury Brand", OR(C1253="Gap", C1253="Forever21"), "Budget Brand", TRUE, "Mid-Market")</f>
        <v>Mid-Market</v>
      </c>
    </row>
    <row r="1254" spans="1:28" x14ac:dyDescent="0.35">
      <c r="A1254" t="s">
        <v>1305</v>
      </c>
      <c r="B1254" t="s">
        <v>36</v>
      </c>
      <c r="C1254" t="s">
        <v>73</v>
      </c>
      <c r="D1254" t="s">
        <v>60</v>
      </c>
      <c r="E1254" t="s">
        <v>47</v>
      </c>
      <c r="F1254" t="s">
        <v>17</v>
      </c>
      <c r="G1254" s="4">
        <v>38.18</v>
      </c>
      <c r="H1254">
        <v>0</v>
      </c>
      <c r="I1254" s="3">
        <v>38.18</v>
      </c>
      <c r="J1254" s="1">
        <v>45875</v>
      </c>
      <c r="K1254">
        <v>38</v>
      </c>
      <c r="L1254" t="s">
        <v>2229</v>
      </c>
      <c r="M1254">
        <f t="shared" si="190"/>
        <v>3</v>
      </c>
      <c r="N1254" t="b">
        <v>0</v>
      </c>
      <c r="O1254" t="s">
        <v>2229</v>
      </c>
      <c r="P1254" t="str">
        <f t="shared" si="191"/>
        <v>No Return</v>
      </c>
      <c r="Q1254" s="4">
        <f t="shared" si="192"/>
        <v>1450.84</v>
      </c>
      <c r="R1254">
        <f t="shared" si="193"/>
        <v>2025</v>
      </c>
      <c r="S1254" s="4" t="str">
        <f t="shared" si="194"/>
        <v>August</v>
      </c>
      <c r="T1254" s="17">
        <f t="shared" si="195"/>
        <v>0</v>
      </c>
      <c r="U1254" s="17">
        <f t="shared" si="196"/>
        <v>38.18</v>
      </c>
      <c r="V1254" s="16">
        <f t="shared" si="197"/>
        <v>0</v>
      </c>
      <c r="W1254" s="16" t="str">
        <f t="shared" si="198"/>
        <v>XXL</v>
      </c>
      <c r="X1254" s="16" t="str" cm="1">
        <f t="array" ref="X1254">_xlfn.IFS(K1254 &lt; 10, "Need to Restock", K1254 &lt; 20, "Low Stock", K1254 &lt; 30, "Stock OK", K1254 &gt;= 30, "High Stock")</f>
        <v>High Stock</v>
      </c>
      <c r="Y1254" s="16" t="str" cm="1">
        <f t="array" ref="Y1254">_xlfn.IFS(K1254 &lt;= 15, "Fast Moving", K1254 &lt;= 35, "Moderate Moving", K1254 &gt; 35, "Slow Moving")</f>
        <v>Slow Moving</v>
      </c>
      <c r="Z1254" s="16" t="str" cm="1">
        <f t="array" ref="Z1254">_xlfn.IFS(M1254=5, "Highly Satisfied", M1254&gt;=4, "Very Satisfied", M1254&gt;=3, "Satisfied", M1254&gt;=2, "Neutral", M1254&lt;2, "Dissatisfied")</f>
        <v>Satisfied</v>
      </c>
      <c r="AA1254" s="16" t="str">
        <f t="shared" si="199"/>
        <v>Cheap Value</v>
      </c>
      <c r="AB1254" s="16" t="str" cm="1">
        <f t="array" ref="AB1254">_xlfn.IFS(OR(C1254="Zara", C1254="Mango"), "Luxury Brand", OR(C1254="Gap", C1254="Forever21"), "Budget Brand", TRUE, "Mid-Market")</f>
        <v>Budget Brand</v>
      </c>
    </row>
    <row r="1255" spans="1:28" x14ac:dyDescent="0.35">
      <c r="A1255" t="s">
        <v>1306</v>
      </c>
      <c r="B1255" t="s">
        <v>19</v>
      </c>
      <c r="C1255" t="s">
        <v>14</v>
      </c>
      <c r="D1255" t="s">
        <v>60</v>
      </c>
      <c r="E1255" t="s">
        <v>47</v>
      </c>
      <c r="F1255" t="s">
        <v>42</v>
      </c>
      <c r="G1255" s="4">
        <v>40.619999999999997</v>
      </c>
      <c r="H1255">
        <v>20.100000000000001</v>
      </c>
      <c r="I1255" s="3">
        <v>32.46</v>
      </c>
      <c r="J1255" s="1">
        <v>45875</v>
      </c>
      <c r="K1255">
        <v>7</v>
      </c>
      <c r="L1255" t="s">
        <v>2229</v>
      </c>
      <c r="M1255">
        <f t="shared" si="190"/>
        <v>3</v>
      </c>
      <c r="N1255" t="b">
        <v>0</v>
      </c>
      <c r="O1255" t="s">
        <v>2229</v>
      </c>
      <c r="P1255" t="str">
        <f t="shared" si="191"/>
        <v>No Return</v>
      </c>
      <c r="Q1255" s="4">
        <f t="shared" si="192"/>
        <v>227.18765999999999</v>
      </c>
      <c r="R1255">
        <f t="shared" si="193"/>
        <v>2025</v>
      </c>
      <c r="S1255" s="4" t="str">
        <f t="shared" si="194"/>
        <v>August</v>
      </c>
      <c r="T1255" s="17">
        <f t="shared" si="195"/>
        <v>8.1646199999999993</v>
      </c>
      <c r="U1255" s="17">
        <f t="shared" si="196"/>
        <v>32.455379999999998</v>
      </c>
      <c r="V1255" s="16">
        <f t="shared" si="197"/>
        <v>0</v>
      </c>
      <c r="W1255" s="16" t="str">
        <f t="shared" si="198"/>
        <v>XXL</v>
      </c>
      <c r="X1255" s="16" t="str" cm="1">
        <f t="array" ref="X1255">_xlfn.IFS(K1255 &lt; 10, "Need to Restock", K1255 &lt; 20, "Low Stock", K1255 &lt; 30, "Stock OK", K1255 &gt;= 30, "High Stock")</f>
        <v>Need to Restock</v>
      </c>
      <c r="Y1255" s="16" t="str" cm="1">
        <f t="array" ref="Y1255">_xlfn.IFS(K1255 &lt;= 15, "Fast Moving", K1255 &lt;= 35, "Moderate Moving", K1255 &gt; 35, "Slow Moving")</f>
        <v>Fast Moving</v>
      </c>
      <c r="Z1255" s="16" t="str" cm="1">
        <f t="array" ref="Z1255">_xlfn.IFS(M1255=5, "Highly Satisfied", M1255&gt;=4, "Very Satisfied", M1255&gt;=3, "Satisfied", M1255&gt;=2, "Neutral", M1255&lt;2, "Dissatisfied")</f>
        <v>Satisfied</v>
      </c>
      <c r="AA1255" s="16" t="str">
        <f t="shared" si="199"/>
        <v>Cheap Value</v>
      </c>
      <c r="AB1255" s="16" t="str" cm="1">
        <f t="array" ref="AB1255">_xlfn.IFS(OR(C1255="Zara", C1255="Mango"), "Luxury Brand", OR(C1255="Gap", C1255="Forever21"), "Budget Brand", TRUE, "Mid-Market")</f>
        <v>Luxury Brand</v>
      </c>
    </row>
    <row r="1256" spans="1:28" x14ac:dyDescent="0.35">
      <c r="A1256" t="s">
        <v>1307</v>
      </c>
      <c r="B1256" t="s">
        <v>36</v>
      </c>
      <c r="C1256" t="s">
        <v>46</v>
      </c>
      <c r="D1256" t="s">
        <v>21</v>
      </c>
      <c r="E1256" t="s">
        <v>53</v>
      </c>
      <c r="F1256" t="s">
        <v>26</v>
      </c>
      <c r="G1256" s="4">
        <v>56.4</v>
      </c>
      <c r="H1256">
        <v>23.3</v>
      </c>
      <c r="I1256" s="3">
        <v>43.26</v>
      </c>
      <c r="J1256" s="1">
        <v>45875</v>
      </c>
      <c r="K1256">
        <v>35</v>
      </c>
      <c r="L1256" t="s">
        <v>2229</v>
      </c>
      <c r="M1256">
        <f t="shared" si="190"/>
        <v>3</v>
      </c>
      <c r="N1256" t="b">
        <v>0</v>
      </c>
      <c r="O1256" t="s">
        <v>2229</v>
      </c>
      <c r="P1256" t="str">
        <f t="shared" si="191"/>
        <v>No Return</v>
      </c>
      <c r="Q1256" s="4">
        <f t="shared" si="192"/>
        <v>1514.058</v>
      </c>
      <c r="R1256">
        <f t="shared" si="193"/>
        <v>2025</v>
      </c>
      <c r="S1256" s="4" t="str">
        <f t="shared" si="194"/>
        <v>August</v>
      </c>
      <c r="T1256" s="17">
        <f t="shared" si="195"/>
        <v>13.1412</v>
      </c>
      <c r="U1256" s="17">
        <f t="shared" si="196"/>
        <v>43.258800000000001</v>
      </c>
      <c r="V1256" s="16">
        <f t="shared" si="197"/>
        <v>0</v>
      </c>
      <c r="W1256" s="16" t="str">
        <f t="shared" si="198"/>
        <v>XS</v>
      </c>
      <c r="X1256" s="16" t="str" cm="1">
        <f t="array" ref="X1256">_xlfn.IFS(K1256 &lt; 10, "Need to Restock", K1256 &lt; 20, "Low Stock", K1256 &lt; 30, "Stock OK", K1256 &gt;= 30, "High Stock")</f>
        <v>High Stock</v>
      </c>
      <c r="Y1256" s="16" t="str" cm="1">
        <f t="array" ref="Y1256">_xlfn.IFS(K1256 &lt;= 15, "Fast Moving", K1256 &lt;= 35, "Moderate Moving", K1256 &gt; 35, "Slow Moving")</f>
        <v>Moderate Moving</v>
      </c>
      <c r="Z1256" s="16" t="str" cm="1">
        <f t="array" ref="Z1256">_xlfn.IFS(M1256=5, "Highly Satisfied", M1256&gt;=4, "Very Satisfied", M1256&gt;=3, "Satisfied", M1256&gt;=2, "Neutral", M1256&lt;2, "Dissatisfied")</f>
        <v>Satisfied</v>
      </c>
      <c r="AA1256" s="16" t="str">
        <f t="shared" si="199"/>
        <v>Cheap Value</v>
      </c>
      <c r="AB1256" s="16" t="str" cm="1">
        <f t="array" ref="AB1256">_xlfn.IFS(OR(C1256="Zara", C1256="Mango"), "Luxury Brand", OR(C1256="Gap", C1256="Forever21"), "Budget Brand", TRUE, "Mid-Market")</f>
        <v>Mid-Market</v>
      </c>
    </row>
    <row r="1257" spans="1:28" x14ac:dyDescent="0.35">
      <c r="A1257" t="s">
        <v>1308</v>
      </c>
      <c r="B1257" t="s">
        <v>25</v>
      </c>
      <c r="C1257" t="s">
        <v>73</v>
      </c>
      <c r="D1257" t="s">
        <v>60</v>
      </c>
      <c r="E1257" t="s">
        <v>2229</v>
      </c>
      <c r="F1257" t="s">
        <v>44</v>
      </c>
      <c r="G1257" s="4">
        <v>19.559999999999999</v>
      </c>
      <c r="H1257">
        <v>0</v>
      </c>
      <c r="I1257" s="3">
        <v>19.559999999999999</v>
      </c>
      <c r="J1257" s="1">
        <v>45875</v>
      </c>
      <c r="K1257">
        <v>13</v>
      </c>
      <c r="L1257">
        <v>3.1</v>
      </c>
      <c r="M1257">
        <f t="shared" si="190"/>
        <v>3.1</v>
      </c>
      <c r="N1257" t="b">
        <v>0</v>
      </c>
      <c r="O1257" t="s">
        <v>2229</v>
      </c>
      <c r="P1257" t="str">
        <f t="shared" si="191"/>
        <v>No Return</v>
      </c>
      <c r="Q1257" s="4">
        <f t="shared" si="192"/>
        <v>254.27999999999997</v>
      </c>
      <c r="R1257">
        <f t="shared" si="193"/>
        <v>2025</v>
      </c>
      <c r="S1257" s="4" t="str">
        <f t="shared" si="194"/>
        <v>August</v>
      </c>
      <c r="T1257" s="17">
        <f t="shared" si="195"/>
        <v>0</v>
      </c>
      <c r="U1257" s="17">
        <f t="shared" si="196"/>
        <v>19.559999999999999</v>
      </c>
      <c r="V1257" s="16">
        <f t="shared" si="197"/>
        <v>0</v>
      </c>
      <c r="W1257" s="16" t="str">
        <f t="shared" si="198"/>
        <v>No Size</v>
      </c>
      <c r="X1257" s="16" t="str" cm="1">
        <f t="array" ref="X1257">_xlfn.IFS(K1257 &lt; 10, "Need to Restock", K1257 &lt; 20, "Low Stock", K1257 &lt; 30, "Stock OK", K1257 &gt;= 30, "High Stock")</f>
        <v>Low Stock</v>
      </c>
      <c r="Y1257" s="16" t="str" cm="1">
        <f t="array" ref="Y1257">_xlfn.IFS(K1257 &lt;= 15, "Fast Moving", K1257 &lt;= 35, "Moderate Moving", K1257 &gt; 35, "Slow Moving")</f>
        <v>Fast Moving</v>
      </c>
      <c r="Z1257" s="16" t="str" cm="1">
        <f t="array" ref="Z1257">_xlfn.IFS(M1257=5, "Highly Satisfied", M1257&gt;=4, "Very Satisfied", M1257&gt;=3, "Satisfied", M1257&gt;=2, "Neutral", M1257&lt;2, "Dissatisfied")</f>
        <v>Satisfied</v>
      </c>
      <c r="AA1257" s="16" t="str">
        <f t="shared" si="199"/>
        <v>Cheap Value</v>
      </c>
      <c r="AB1257" s="16" t="str" cm="1">
        <f t="array" ref="AB1257">_xlfn.IFS(OR(C1257="Zara", C1257="Mango"), "Luxury Brand", OR(C1257="Gap", C1257="Forever21"), "Budget Brand", TRUE, "Mid-Market")</f>
        <v>Budget Brand</v>
      </c>
    </row>
    <row r="1258" spans="1:28" x14ac:dyDescent="0.35">
      <c r="A1258" t="s">
        <v>1309</v>
      </c>
      <c r="B1258" t="s">
        <v>28</v>
      </c>
      <c r="C1258" t="s">
        <v>46</v>
      </c>
      <c r="D1258" t="s">
        <v>21</v>
      </c>
      <c r="E1258" t="s">
        <v>22</v>
      </c>
      <c r="F1258" t="s">
        <v>33</v>
      </c>
      <c r="G1258" s="4">
        <v>155.66</v>
      </c>
      <c r="H1258">
        <v>0</v>
      </c>
      <c r="I1258" s="3">
        <v>155.66</v>
      </c>
      <c r="J1258" s="1">
        <v>45875</v>
      </c>
      <c r="K1258">
        <v>3</v>
      </c>
      <c r="L1258">
        <v>4</v>
      </c>
      <c r="M1258">
        <f t="shared" si="190"/>
        <v>4</v>
      </c>
      <c r="N1258" t="b">
        <v>0</v>
      </c>
      <c r="O1258" t="s">
        <v>2229</v>
      </c>
      <c r="P1258" t="str">
        <f t="shared" si="191"/>
        <v>No Return</v>
      </c>
      <c r="Q1258" s="4">
        <f t="shared" si="192"/>
        <v>466.98</v>
      </c>
      <c r="R1258">
        <f t="shared" si="193"/>
        <v>2025</v>
      </c>
      <c r="S1258" s="4" t="str">
        <f t="shared" si="194"/>
        <v>August</v>
      </c>
      <c r="T1258" s="17">
        <f t="shared" si="195"/>
        <v>0</v>
      </c>
      <c r="U1258" s="17">
        <f t="shared" si="196"/>
        <v>155.66</v>
      </c>
      <c r="V1258" s="16">
        <f t="shared" si="197"/>
        <v>0</v>
      </c>
      <c r="W1258" s="16" t="str">
        <f t="shared" si="198"/>
        <v>L</v>
      </c>
      <c r="X1258" s="16" t="str" cm="1">
        <f t="array" ref="X1258">_xlfn.IFS(K1258 &lt; 10, "Need to Restock", K1258 &lt; 20, "Low Stock", K1258 &lt; 30, "Stock OK", K1258 &gt;= 30, "High Stock")</f>
        <v>Need to Restock</v>
      </c>
      <c r="Y1258" s="16" t="str" cm="1">
        <f t="array" ref="Y1258">_xlfn.IFS(K1258 &lt;= 15, "Fast Moving", K1258 &lt;= 35, "Moderate Moving", K1258 &gt; 35, "Slow Moving")</f>
        <v>Fast Moving</v>
      </c>
      <c r="Z1258" s="16" t="str" cm="1">
        <f t="array" ref="Z1258">_xlfn.IFS(M1258=5, "Highly Satisfied", M1258&gt;=4, "Very Satisfied", M1258&gt;=3, "Satisfied", M1258&gt;=2, "Neutral", M1258&lt;2, "Dissatisfied")</f>
        <v>Very Satisfied</v>
      </c>
      <c r="AA1258" s="16" t="str">
        <f t="shared" si="199"/>
        <v>High Value</v>
      </c>
      <c r="AB1258" s="16" t="str" cm="1">
        <f t="array" ref="AB1258">_xlfn.IFS(OR(C1258="Zara", C1258="Mango"), "Luxury Brand", OR(C1258="Gap", C1258="Forever21"), "Budget Brand", TRUE, "Mid-Market")</f>
        <v>Mid-Market</v>
      </c>
    </row>
    <row r="1259" spans="1:28" x14ac:dyDescent="0.35">
      <c r="A1259" t="s">
        <v>1310</v>
      </c>
      <c r="B1259" t="s">
        <v>19</v>
      </c>
      <c r="C1259" t="s">
        <v>14</v>
      </c>
      <c r="D1259" t="s">
        <v>60</v>
      </c>
      <c r="E1259" t="s">
        <v>37</v>
      </c>
      <c r="F1259" t="s">
        <v>64</v>
      </c>
      <c r="G1259" s="4">
        <v>106.2</v>
      </c>
      <c r="H1259">
        <v>0</v>
      </c>
      <c r="I1259" s="3">
        <v>106.2</v>
      </c>
      <c r="J1259" s="1">
        <v>45875</v>
      </c>
      <c r="K1259">
        <v>10</v>
      </c>
      <c r="L1259">
        <v>1.1000000000000001</v>
      </c>
      <c r="M1259">
        <f t="shared" si="190"/>
        <v>1.1000000000000001</v>
      </c>
      <c r="N1259" t="b">
        <v>0</v>
      </c>
      <c r="O1259" t="s">
        <v>2229</v>
      </c>
      <c r="P1259" t="str">
        <f t="shared" si="191"/>
        <v>No Return</v>
      </c>
      <c r="Q1259" s="4">
        <f t="shared" si="192"/>
        <v>1062</v>
      </c>
      <c r="R1259">
        <f t="shared" si="193"/>
        <v>2025</v>
      </c>
      <c r="S1259" s="4" t="str">
        <f t="shared" si="194"/>
        <v>August</v>
      </c>
      <c r="T1259" s="17">
        <f t="shared" si="195"/>
        <v>0</v>
      </c>
      <c r="U1259" s="17">
        <f t="shared" si="196"/>
        <v>106.2</v>
      </c>
      <c r="V1259" s="16">
        <f t="shared" si="197"/>
        <v>0</v>
      </c>
      <c r="W1259" s="16" t="str">
        <f t="shared" si="198"/>
        <v>S</v>
      </c>
      <c r="X1259" s="16" t="str" cm="1">
        <f t="array" ref="X1259">_xlfn.IFS(K1259 &lt; 10, "Need to Restock", K1259 &lt; 20, "Low Stock", K1259 &lt; 30, "Stock OK", K1259 &gt;= 30, "High Stock")</f>
        <v>Low Stock</v>
      </c>
      <c r="Y1259" s="16" t="str" cm="1">
        <f t="array" ref="Y1259">_xlfn.IFS(K1259 &lt;= 15, "Fast Moving", K1259 &lt;= 35, "Moderate Moving", K1259 &gt; 35, "Slow Moving")</f>
        <v>Fast Moving</v>
      </c>
      <c r="Z1259" s="16" t="str" cm="1">
        <f t="array" ref="Z1259">_xlfn.IFS(M1259=5, "Highly Satisfied", M1259&gt;=4, "Very Satisfied", M1259&gt;=3, "Satisfied", M1259&gt;=2, "Neutral", M1259&lt;2, "Dissatisfied")</f>
        <v>Dissatisfied</v>
      </c>
      <c r="AA1259" s="16" t="str">
        <f t="shared" si="199"/>
        <v>High Value</v>
      </c>
      <c r="AB1259" s="16" t="str" cm="1">
        <f t="array" ref="AB1259">_xlfn.IFS(OR(C1259="Zara", C1259="Mango"), "Luxury Brand", OR(C1259="Gap", C1259="Forever21"), "Budget Brand", TRUE, "Mid-Market")</f>
        <v>Luxury Brand</v>
      </c>
    </row>
    <row r="1260" spans="1:28" x14ac:dyDescent="0.35">
      <c r="A1260" t="s">
        <v>1311</v>
      </c>
      <c r="B1260" t="s">
        <v>13</v>
      </c>
      <c r="C1260" t="s">
        <v>51</v>
      </c>
      <c r="D1260" t="s">
        <v>32</v>
      </c>
      <c r="E1260" t="s">
        <v>47</v>
      </c>
      <c r="F1260" t="s">
        <v>62</v>
      </c>
      <c r="G1260" s="4">
        <v>158.31</v>
      </c>
      <c r="H1260">
        <v>0</v>
      </c>
      <c r="I1260" s="3">
        <v>158.31</v>
      </c>
      <c r="J1260" s="1">
        <v>45875</v>
      </c>
      <c r="K1260">
        <v>7</v>
      </c>
      <c r="L1260">
        <v>5</v>
      </c>
      <c r="M1260">
        <f t="shared" si="190"/>
        <v>5</v>
      </c>
      <c r="N1260" t="b">
        <v>0</v>
      </c>
      <c r="O1260" t="s">
        <v>2229</v>
      </c>
      <c r="P1260" t="str">
        <f t="shared" si="191"/>
        <v>No Return</v>
      </c>
      <c r="Q1260" s="4">
        <f t="shared" si="192"/>
        <v>1108.17</v>
      </c>
      <c r="R1260">
        <f t="shared" si="193"/>
        <v>2025</v>
      </c>
      <c r="S1260" s="4" t="str">
        <f t="shared" si="194"/>
        <v>August</v>
      </c>
      <c r="T1260" s="17">
        <f t="shared" si="195"/>
        <v>0</v>
      </c>
      <c r="U1260" s="17">
        <f t="shared" si="196"/>
        <v>158.31</v>
      </c>
      <c r="V1260" s="16">
        <f t="shared" si="197"/>
        <v>0</v>
      </c>
      <c r="W1260" s="16" t="str">
        <f t="shared" si="198"/>
        <v>XXL</v>
      </c>
      <c r="X1260" s="16" t="str" cm="1">
        <f t="array" ref="X1260">_xlfn.IFS(K1260 &lt; 10, "Need to Restock", K1260 &lt; 20, "Low Stock", K1260 &lt; 30, "Stock OK", K1260 &gt;= 30, "High Stock")</f>
        <v>Need to Restock</v>
      </c>
      <c r="Y1260" s="16" t="str" cm="1">
        <f t="array" ref="Y1260">_xlfn.IFS(K1260 &lt;= 15, "Fast Moving", K1260 &lt;= 35, "Moderate Moving", K1260 &gt; 35, "Slow Moving")</f>
        <v>Fast Moving</v>
      </c>
      <c r="Z1260" s="16" t="str" cm="1">
        <f t="array" ref="Z1260">_xlfn.IFS(M1260=5, "Highly Satisfied", M1260&gt;=4, "Very Satisfied", M1260&gt;=3, "Satisfied", M1260&gt;=2, "Neutral", M1260&lt;2, "Dissatisfied")</f>
        <v>Highly Satisfied</v>
      </c>
      <c r="AA1260" s="16" t="str">
        <f t="shared" si="199"/>
        <v>High Value</v>
      </c>
      <c r="AB1260" s="16" t="str" cm="1">
        <f t="array" ref="AB1260">_xlfn.IFS(OR(C1260="Zara", C1260="Mango"), "Luxury Brand", OR(C1260="Gap", C1260="Forever21"), "Budget Brand", TRUE, "Mid-Market")</f>
        <v>Mid-Market</v>
      </c>
    </row>
    <row r="1261" spans="1:28" x14ac:dyDescent="0.35">
      <c r="A1261" t="s">
        <v>1312</v>
      </c>
      <c r="B1261" t="s">
        <v>40</v>
      </c>
      <c r="C1261" t="s">
        <v>41</v>
      </c>
      <c r="D1261" t="s">
        <v>15</v>
      </c>
      <c r="E1261" t="s">
        <v>16</v>
      </c>
      <c r="F1261" t="s">
        <v>23</v>
      </c>
      <c r="G1261" s="4">
        <v>102.3</v>
      </c>
      <c r="H1261">
        <v>42.2</v>
      </c>
      <c r="I1261" s="3">
        <v>59.13</v>
      </c>
      <c r="J1261" s="1">
        <v>45807</v>
      </c>
      <c r="K1261">
        <v>43</v>
      </c>
      <c r="L1261">
        <v>1.3</v>
      </c>
      <c r="M1261">
        <f t="shared" si="190"/>
        <v>1.3</v>
      </c>
      <c r="N1261" t="b">
        <v>0</v>
      </c>
      <c r="O1261" t="s">
        <v>2229</v>
      </c>
      <c r="P1261" t="str">
        <f t="shared" si="191"/>
        <v>No Return</v>
      </c>
      <c r="Q1261" s="4">
        <f t="shared" si="192"/>
        <v>2542.5641999999998</v>
      </c>
      <c r="R1261">
        <f t="shared" si="193"/>
        <v>2025</v>
      </c>
      <c r="S1261" s="4" t="str">
        <f t="shared" si="194"/>
        <v>May</v>
      </c>
      <c r="T1261" s="17">
        <f t="shared" si="195"/>
        <v>43.1706</v>
      </c>
      <c r="U1261" s="17">
        <f t="shared" si="196"/>
        <v>59.129399999999997</v>
      </c>
      <c r="V1261" s="16">
        <f t="shared" si="197"/>
        <v>0</v>
      </c>
      <c r="W1261" s="16" t="str">
        <f t="shared" si="198"/>
        <v>XL</v>
      </c>
      <c r="X1261" s="16" t="str" cm="1">
        <f t="array" ref="X1261">_xlfn.IFS(K1261 &lt; 10, "Need to Restock", K1261 &lt; 20, "Low Stock", K1261 &lt; 30, "Stock OK", K1261 &gt;= 30, "High Stock")</f>
        <v>High Stock</v>
      </c>
      <c r="Y1261" s="16" t="str" cm="1">
        <f t="array" ref="Y1261">_xlfn.IFS(K1261 &lt;= 15, "Fast Moving", K1261 &lt;= 35, "Moderate Moving", K1261 &gt; 35, "Slow Moving")</f>
        <v>Slow Moving</v>
      </c>
      <c r="Z1261" s="16" t="str" cm="1">
        <f t="array" ref="Z1261">_xlfn.IFS(M1261=5, "Highly Satisfied", M1261&gt;=4, "Very Satisfied", M1261&gt;=3, "Satisfied", M1261&gt;=2, "Neutral", M1261&lt;2, "Dissatisfied")</f>
        <v>Dissatisfied</v>
      </c>
      <c r="AA1261" s="16" t="str">
        <f t="shared" si="199"/>
        <v>Cheap Value</v>
      </c>
      <c r="AB1261" s="16" t="str" cm="1">
        <f t="array" ref="AB1261">_xlfn.IFS(OR(C1261="Zara", C1261="Mango"), "Luxury Brand", OR(C1261="Gap", C1261="Forever21"), "Budget Brand", TRUE, "Mid-Market")</f>
        <v>Luxury Brand</v>
      </c>
    </row>
    <row r="1262" spans="1:28" x14ac:dyDescent="0.35">
      <c r="A1262" t="s">
        <v>1313</v>
      </c>
      <c r="B1262" t="s">
        <v>25</v>
      </c>
      <c r="C1262" t="s">
        <v>59</v>
      </c>
      <c r="D1262" t="s">
        <v>32</v>
      </c>
      <c r="E1262" t="s">
        <v>2229</v>
      </c>
      <c r="F1262" t="s">
        <v>62</v>
      </c>
      <c r="G1262" s="4">
        <v>53.46</v>
      </c>
      <c r="H1262">
        <v>58</v>
      </c>
      <c r="I1262" s="3">
        <v>22.45</v>
      </c>
      <c r="J1262" s="1">
        <v>45875</v>
      </c>
      <c r="K1262">
        <v>6</v>
      </c>
      <c r="L1262">
        <v>4.2</v>
      </c>
      <c r="M1262">
        <f t="shared" si="190"/>
        <v>4.2</v>
      </c>
      <c r="N1262" t="b">
        <v>0</v>
      </c>
      <c r="O1262" t="s">
        <v>2229</v>
      </c>
      <c r="P1262" t="str">
        <f t="shared" si="191"/>
        <v>No Return</v>
      </c>
      <c r="Q1262" s="4">
        <f t="shared" si="192"/>
        <v>134.7192</v>
      </c>
      <c r="R1262">
        <f t="shared" si="193"/>
        <v>2025</v>
      </c>
      <c r="S1262" s="4" t="str">
        <f t="shared" si="194"/>
        <v>August</v>
      </c>
      <c r="T1262" s="17">
        <f t="shared" si="195"/>
        <v>31.006799999999998</v>
      </c>
      <c r="U1262" s="17">
        <f t="shared" si="196"/>
        <v>22.453200000000002</v>
      </c>
      <c r="V1262" s="16">
        <f t="shared" si="197"/>
        <v>0</v>
      </c>
      <c r="W1262" s="16" t="str">
        <f t="shared" si="198"/>
        <v>No Size</v>
      </c>
      <c r="X1262" s="16" t="str" cm="1">
        <f t="array" ref="X1262">_xlfn.IFS(K1262 &lt; 10, "Need to Restock", K1262 &lt; 20, "Low Stock", K1262 &lt; 30, "Stock OK", K1262 &gt;= 30, "High Stock")</f>
        <v>Need to Restock</v>
      </c>
      <c r="Y1262" s="16" t="str" cm="1">
        <f t="array" ref="Y1262">_xlfn.IFS(K1262 &lt;= 15, "Fast Moving", K1262 &lt;= 35, "Moderate Moving", K1262 &gt; 35, "Slow Moving")</f>
        <v>Fast Moving</v>
      </c>
      <c r="Z1262" s="16" t="str" cm="1">
        <f t="array" ref="Z1262">_xlfn.IFS(M1262=5, "Highly Satisfied", M1262&gt;=4, "Very Satisfied", M1262&gt;=3, "Satisfied", M1262&gt;=2, "Neutral", M1262&lt;2, "Dissatisfied")</f>
        <v>Very Satisfied</v>
      </c>
      <c r="AA1262" s="16" t="str">
        <f t="shared" si="199"/>
        <v>Cheap Value</v>
      </c>
      <c r="AB1262" s="16" t="str" cm="1">
        <f t="array" ref="AB1262">_xlfn.IFS(OR(C1262="Zara", C1262="Mango"), "Luxury Brand", OR(C1262="Gap", C1262="Forever21"), "Budget Brand", TRUE, "Mid-Market")</f>
        <v>Budget Brand</v>
      </c>
    </row>
    <row r="1263" spans="1:28" x14ac:dyDescent="0.35">
      <c r="A1263" t="s">
        <v>1314</v>
      </c>
      <c r="B1263" t="s">
        <v>40</v>
      </c>
      <c r="C1263" t="s">
        <v>20</v>
      </c>
      <c r="D1263" t="s">
        <v>60</v>
      </c>
      <c r="E1263" t="s">
        <v>53</v>
      </c>
      <c r="F1263" t="s">
        <v>42</v>
      </c>
      <c r="G1263" s="4">
        <v>101.78</v>
      </c>
      <c r="H1263">
        <v>22.9</v>
      </c>
      <c r="I1263" s="3">
        <v>78.47</v>
      </c>
      <c r="J1263" s="1">
        <v>45875</v>
      </c>
      <c r="K1263">
        <v>5</v>
      </c>
      <c r="L1263">
        <v>1.2</v>
      </c>
      <c r="M1263">
        <f t="shared" si="190"/>
        <v>1.2</v>
      </c>
      <c r="N1263" t="b">
        <v>1</v>
      </c>
      <c r="O1263" t="s">
        <v>76</v>
      </c>
      <c r="P1263" t="str">
        <f t="shared" si="191"/>
        <v>Damaged</v>
      </c>
      <c r="Q1263" s="4">
        <f t="shared" si="192"/>
        <v>392.36189999999999</v>
      </c>
      <c r="R1263">
        <f t="shared" si="193"/>
        <v>2025</v>
      </c>
      <c r="S1263" s="4" t="str">
        <f t="shared" si="194"/>
        <v>August</v>
      </c>
      <c r="T1263" s="17">
        <f t="shared" si="195"/>
        <v>23.30762</v>
      </c>
      <c r="U1263" s="17">
        <f t="shared" si="196"/>
        <v>78.472380000000001</v>
      </c>
      <c r="V1263" s="16">
        <f t="shared" si="197"/>
        <v>1</v>
      </c>
      <c r="W1263" s="16" t="str">
        <f t="shared" si="198"/>
        <v>XS</v>
      </c>
      <c r="X1263" s="16" t="str" cm="1">
        <f t="array" ref="X1263">_xlfn.IFS(K1263 &lt; 10, "Need to Restock", K1263 &lt; 20, "Low Stock", K1263 &lt; 30, "Stock OK", K1263 &gt;= 30, "High Stock")</f>
        <v>Need to Restock</v>
      </c>
      <c r="Y1263" s="16" t="str" cm="1">
        <f t="array" ref="Y1263">_xlfn.IFS(K1263 &lt;= 15, "Fast Moving", K1263 &lt;= 35, "Moderate Moving", K1263 &gt; 35, "Slow Moving")</f>
        <v>Fast Moving</v>
      </c>
      <c r="Z1263" s="16" t="str" cm="1">
        <f t="array" ref="Z1263">_xlfn.IFS(M1263=5, "Highly Satisfied", M1263&gt;=4, "Very Satisfied", M1263&gt;=3, "Satisfied", M1263&gt;=2, "Neutral", M1263&lt;2, "Dissatisfied")</f>
        <v>Dissatisfied</v>
      </c>
      <c r="AA1263" s="16" t="str">
        <f t="shared" si="199"/>
        <v>High Value</v>
      </c>
      <c r="AB1263" s="16" t="str" cm="1">
        <f t="array" ref="AB1263">_xlfn.IFS(OR(C1263="Zara", C1263="Mango"), "Luxury Brand", OR(C1263="Gap", C1263="Forever21"), "Budget Brand", TRUE, "Mid-Market")</f>
        <v>Mid-Market</v>
      </c>
    </row>
    <row r="1264" spans="1:28" x14ac:dyDescent="0.35">
      <c r="A1264" t="s">
        <v>1315</v>
      </c>
      <c r="B1264" t="s">
        <v>13</v>
      </c>
      <c r="C1264" t="s">
        <v>30</v>
      </c>
      <c r="D1264" t="s">
        <v>60</v>
      </c>
      <c r="E1264" t="s">
        <v>56</v>
      </c>
      <c r="F1264" t="s">
        <v>38</v>
      </c>
      <c r="G1264" s="4">
        <v>112.28</v>
      </c>
      <c r="H1264">
        <v>0</v>
      </c>
      <c r="I1264" s="3">
        <v>112.28</v>
      </c>
      <c r="J1264" s="1">
        <v>45875</v>
      </c>
      <c r="K1264">
        <v>41</v>
      </c>
      <c r="L1264">
        <v>4.0999999999999996</v>
      </c>
      <c r="M1264">
        <f t="shared" si="190"/>
        <v>4.0999999999999996</v>
      </c>
      <c r="N1264" t="b">
        <v>0</v>
      </c>
      <c r="O1264" t="s">
        <v>2229</v>
      </c>
      <c r="P1264" t="str">
        <f t="shared" si="191"/>
        <v>No Return</v>
      </c>
      <c r="Q1264" s="4">
        <f t="shared" si="192"/>
        <v>4603.4800000000005</v>
      </c>
      <c r="R1264">
        <f t="shared" si="193"/>
        <v>2025</v>
      </c>
      <c r="S1264" s="4" t="str">
        <f t="shared" si="194"/>
        <v>August</v>
      </c>
      <c r="T1264" s="17">
        <f t="shared" si="195"/>
        <v>0</v>
      </c>
      <c r="U1264" s="17">
        <f t="shared" si="196"/>
        <v>112.28</v>
      </c>
      <c r="V1264" s="16">
        <f t="shared" si="197"/>
        <v>0</v>
      </c>
      <c r="W1264" s="16" t="str">
        <f t="shared" si="198"/>
        <v>M</v>
      </c>
      <c r="X1264" s="16" t="str" cm="1">
        <f t="array" ref="X1264">_xlfn.IFS(K1264 &lt; 10, "Need to Restock", K1264 &lt; 20, "Low Stock", K1264 &lt; 30, "Stock OK", K1264 &gt;= 30, "High Stock")</f>
        <v>High Stock</v>
      </c>
      <c r="Y1264" s="16" t="str" cm="1">
        <f t="array" ref="Y1264">_xlfn.IFS(K1264 &lt;= 15, "Fast Moving", K1264 &lt;= 35, "Moderate Moving", K1264 &gt; 35, "Slow Moving")</f>
        <v>Slow Moving</v>
      </c>
      <c r="Z1264" s="16" t="str" cm="1">
        <f t="array" ref="Z1264">_xlfn.IFS(M1264=5, "Highly Satisfied", M1264&gt;=4, "Very Satisfied", M1264&gt;=3, "Satisfied", M1264&gt;=2, "Neutral", M1264&lt;2, "Dissatisfied")</f>
        <v>Very Satisfied</v>
      </c>
      <c r="AA1264" s="16" t="str">
        <f t="shared" si="199"/>
        <v>High Value</v>
      </c>
      <c r="AB1264" s="16" t="str" cm="1">
        <f t="array" ref="AB1264">_xlfn.IFS(OR(C1264="Zara", C1264="Mango"), "Luxury Brand", OR(C1264="Gap", C1264="Forever21"), "Budget Brand", TRUE, "Mid-Market")</f>
        <v>Mid-Market</v>
      </c>
    </row>
    <row r="1265" spans="1:28" x14ac:dyDescent="0.35">
      <c r="A1265" t="s">
        <v>1316</v>
      </c>
      <c r="B1265" t="s">
        <v>25</v>
      </c>
      <c r="C1265" t="s">
        <v>30</v>
      </c>
      <c r="D1265" t="s">
        <v>21</v>
      </c>
      <c r="E1265" t="s">
        <v>2229</v>
      </c>
      <c r="F1265" t="s">
        <v>23</v>
      </c>
      <c r="G1265" s="4">
        <v>47.51</v>
      </c>
      <c r="H1265">
        <v>0</v>
      </c>
      <c r="I1265" s="3">
        <v>47.51</v>
      </c>
      <c r="J1265" s="1">
        <v>45875</v>
      </c>
      <c r="K1265">
        <v>39</v>
      </c>
      <c r="L1265">
        <v>4.4000000000000004</v>
      </c>
      <c r="M1265">
        <f t="shared" si="190"/>
        <v>4.4000000000000004</v>
      </c>
      <c r="N1265" t="b">
        <v>0</v>
      </c>
      <c r="O1265" t="s">
        <v>2229</v>
      </c>
      <c r="P1265" t="str">
        <f t="shared" si="191"/>
        <v>No Return</v>
      </c>
      <c r="Q1265" s="4">
        <f t="shared" si="192"/>
        <v>1852.8899999999999</v>
      </c>
      <c r="R1265">
        <f t="shared" si="193"/>
        <v>2025</v>
      </c>
      <c r="S1265" s="4" t="str">
        <f t="shared" si="194"/>
        <v>August</v>
      </c>
      <c r="T1265" s="17">
        <f t="shared" si="195"/>
        <v>0</v>
      </c>
      <c r="U1265" s="17">
        <f t="shared" si="196"/>
        <v>47.51</v>
      </c>
      <c r="V1265" s="16">
        <f t="shared" si="197"/>
        <v>0</v>
      </c>
      <c r="W1265" s="16" t="str">
        <f t="shared" si="198"/>
        <v>No Size</v>
      </c>
      <c r="X1265" s="16" t="str" cm="1">
        <f t="array" ref="X1265">_xlfn.IFS(K1265 &lt; 10, "Need to Restock", K1265 &lt; 20, "Low Stock", K1265 &lt; 30, "Stock OK", K1265 &gt;= 30, "High Stock")</f>
        <v>High Stock</v>
      </c>
      <c r="Y1265" s="16" t="str" cm="1">
        <f t="array" ref="Y1265">_xlfn.IFS(K1265 &lt;= 15, "Fast Moving", K1265 &lt;= 35, "Moderate Moving", K1265 &gt; 35, "Slow Moving")</f>
        <v>Slow Moving</v>
      </c>
      <c r="Z1265" s="16" t="str" cm="1">
        <f t="array" ref="Z1265">_xlfn.IFS(M1265=5, "Highly Satisfied", M1265&gt;=4, "Very Satisfied", M1265&gt;=3, "Satisfied", M1265&gt;=2, "Neutral", M1265&lt;2, "Dissatisfied")</f>
        <v>Very Satisfied</v>
      </c>
      <c r="AA1265" s="16" t="str">
        <f t="shared" si="199"/>
        <v>Cheap Value</v>
      </c>
      <c r="AB1265" s="16" t="str" cm="1">
        <f t="array" ref="AB1265">_xlfn.IFS(OR(C1265="Zara", C1265="Mango"), "Luxury Brand", OR(C1265="Gap", C1265="Forever21"), "Budget Brand", TRUE, "Mid-Market")</f>
        <v>Mid-Market</v>
      </c>
    </row>
    <row r="1266" spans="1:28" x14ac:dyDescent="0.35">
      <c r="A1266" t="s">
        <v>1317</v>
      </c>
      <c r="B1266" t="s">
        <v>19</v>
      </c>
      <c r="C1266" t="s">
        <v>20</v>
      </c>
      <c r="D1266" t="s">
        <v>21</v>
      </c>
      <c r="E1266" t="s">
        <v>47</v>
      </c>
      <c r="F1266" t="s">
        <v>54</v>
      </c>
      <c r="G1266" s="4">
        <v>80.39</v>
      </c>
      <c r="H1266">
        <v>0</v>
      </c>
      <c r="I1266" s="3">
        <v>80.39</v>
      </c>
      <c r="J1266" s="1">
        <v>45875</v>
      </c>
      <c r="K1266">
        <v>24</v>
      </c>
      <c r="L1266" t="s">
        <v>2229</v>
      </c>
      <c r="M1266">
        <f t="shared" si="190"/>
        <v>3</v>
      </c>
      <c r="N1266" t="b">
        <v>0</v>
      </c>
      <c r="O1266" t="s">
        <v>2229</v>
      </c>
      <c r="P1266" t="str">
        <f t="shared" si="191"/>
        <v>No Return</v>
      </c>
      <c r="Q1266" s="4">
        <f t="shared" si="192"/>
        <v>1929.3600000000001</v>
      </c>
      <c r="R1266">
        <f t="shared" si="193"/>
        <v>2025</v>
      </c>
      <c r="S1266" s="4" t="str">
        <f t="shared" si="194"/>
        <v>August</v>
      </c>
      <c r="T1266" s="17">
        <f t="shared" si="195"/>
        <v>0</v>
      </c>
      <c r="U1266" s="17">
        <f t="shared" si="196"/>
        <v>80.39</v>
      </c>
      <c r="V1266" s="16">
        <f t="shared" si="197"/>
        <v>0</v>
      </c>
      <c r="W1266" s="16" t="str">
        <f t="shared" si="198"/>
        <v>XXL</v>
      </c>
      <c r="X1266" s="16" t="str" cm="1">
        <f t="array" ref="X1266">_xlfn.IFS(K1266 &lt; 10, "Need to Restock", K1266 &lt; 20, "Low Stock", K1266 &lt; 30, "Stock OK", K1266 &gt;= 30, "High Stock")</f>
        <v>Stock OK</v>
      </c>
      <c r="Y1266" s="16" t="str" cm="1">
        <f t="array" ref="Y1266">_xlfn.IFS(K1266 &lt;= 15, "Fast Moving", K1266 &lt;= 35, "Moderate Moving", K1266 &gt; 35, "Slow Moving")</f>
        <v>Moderate Moving</v>
      </c>
      <c r="Z1266" s="16" t="str" cm="1">
        <f t="array" ref="Z1266">_xlfn.IFS(M1266=5, "Highly Satisfied", M1266&gt;=4, "Very Satisfied", M1266&gt;=3, "Satisfied", M1266&gt;=2, "Neutral", M1266&lt;2, "Dissatisfied")</f>
        <v>Satisfied</v>
      </c>
      <c r="AA1266" s="16" t="str">
        <f t="shared" si="199"/>
        <v>High Value</v>
      </c>
      <c r="AB1266" s="16" t="str" cm="1">
        <f t="array" ref="AB1266">_xlfn.IFS(OR(C1266="Zara", C1266="Mango"), "Luxury Brand", OR(C1266="Gap", C1266="Forever21"), "Budget Brand", TRUE, "Mid-Market")</f>
        <v>Mid-Market</v>
      </c>
    </row>
    <row r="1267" spans="1:28" x14ac:dyDescent="0.35">
      <c r="A1267" t="s">
        <v>1318</v>
      </c>
      <c r="B1267" t="s">
        <v>36</v>
      </c>
      <c r="C1267" t="s">
        <v>41</v>
      </c>
      <c r="D1267" t="s">
        <v>21</v>
      </c>
      <c r="E1267" t="s">
        <v>22</v>
      </c>
      <c r="F1267" t="s">
        <v>17</v>
      </c>
      <c r="G1267" s="4">
        <v>64.75</v>
      </c>
      <c r="H1267">
        <v>26.4</v>
      </c>
      <c r="I1267" s="3">
        <v>47.66</v>
      </c>
      <c r="J1267" s="1">
        <v>45875</v>
      </c>
      <c r="K1267">
        <v>7</v>
      </c>
      <c r="L1267">
        <v>2.9</v>
      </c>
      <c r="M1267">
        <f t="shared" si="190"/>
        <v>2.9</v>
      </c>
      <c r="N1267" t="b">
        <v>1</v>
      </c>
      <c r="O1267" t="s">
        <v>123</v>
      </c>
      <c r="P1267" t="str">
        <f t="shared" si="191"/>
        <v>Wrong Item</v>
      </c>
      <c r="Q1267" s="4">
        <f t="shared" si="192"/>
        <v>333.59199999999998</v>
      </c>
      <c r="R1267">
        <f t="shared" si="193"/>
        <v>2025</v>
      </c>
      <c r="S1267" s="4" t="str">
        <f t="shared" si="194"/>
        <v>August</v>
      </c>
      <c r="T1267" s="17">
        <f t="shared" si="195"/>
        <v>17.094000000000001</v>
      </c>
      <c r="U1267" s="17">
        <f t="shared" si="196"/>
        <v>47.655999999999999</v>
      </c>
      <c r="V1267" s="16">
        <f t="shared" si="197"/>
        <v>1</v>
      </c>
      <c r="W1267" s="16" t="str">
        <f t="shared" si="198"/>
        <v>L</v>
      </c>
      <c r="X1267" s="16" t="str" cm="1">
        <f t="array" ref="X1267">_xlfn.IFS(K1267 &lt; 10, "Need to Restock", K1267 &lt; 20, "Low Stock", K1267 &lt; 30, "Stock OK", K1267 &gt;= 30, "High Stock")</f>
        <v>Need to Restock</v>
      </c>
      <c r="Y1267" s="16" t="str" cm="1">
        <f t="array" ref="Y1267">_xlfn.IFS(K1267 &lt;= 15, "Fast Moving", K1267 &lt;= 35, "Moderate Moving", K1267 &gt; 35, "Slow Moving")</f>
        <v>Fast Moving</v>
      </c>
      <c r="Z1267" s="16" t="str" cm="1">
        <f t="array" ref="Z1267">_xlfn.IFS(M1267=5, "Highly Satisfied", M1267&gt;=4, "Very Satisfied", M1267&gt;=3, "Satisfied", M1267&gt;=2, "Neutral", M1267&lt;2, "Dissatisfied")</f>
        <v>Neutral</v>
      </c>
      <c r="AA1267" s="16" t="str">
        <f t="shared" si="199"/>
        <v>Cheap Value</v>
      </c>
      <c r="AB1267" s="16" t="str" cm="1">
        <f t="array" ref="AB1267">_xlfn.IFS(OR(C1267="Zara", C1267="Mango"), "Luxury Brand", OR(C1267="Gap", C1267="Forever21"), "Budget Brand", TRUE, "Mid-Market")</f>
        <v>Luxury Brand</v>
      </c>
    </row>
    <row r="1268" spans="1:28" x14ac:dyDescent="0.35">
      <c r="A1268" t="s">
        <v>1319</v>
      </c>
      <c r="B1268" t="s">
        <v>13</v>
      </c>
      <c r="C1268" t="s">
        <v>14</v>
      </c>
      <c r="D1268" t="s">
        <v>21</v>
      </c>
      <c r="E1268" t="s">
        <v>22</v>
      </c>
      <c r="F1268" t="s">
        <v>17</v>
      </c>
      <c r="G1268" s="4">
        <v>129.86000000000001</v>
      </c>
      <c r="H1268">
        <v>0</v>
      </c>
      <c r="I1268" s="3">
        <v>129.86000000000001</v>
      </c>
      <c r="J1268" s="1">
        <v>45875</v>
      </c>
      <c r="K1268">
        <v>41</v>
      </c>
      <c r="L1268">
        <v>1.7</v>
      </c>
      <c r="M1268">
        <f t="shared" si="190"/>
        <v>1.7</v>
      </c>
      <c r="N1268" t="b">
        <v>0</v>
      </c>
      <c r="O1268" t="s">
        <v>2229</v>
      </c>
      <c r="P1268" t="str">
        <f t="shared" si="191"/>
        <v>No Return</v>
      </c>
      <c r="Q1268" s="4">
        <f t="shared" si="192"/>
        <v>5324.26</v>
      </c>
      <c r="R1268">
        <f t="shared" si="193"/>
        <v>2025</v>
      </c>
      <c r="S1268" s="4" t="str">
        <f t="shared" si="194"/>
        <v>August</v>
      </c>
      <c r="T1268" s="17">
        <f t="shared" si="195"/>
        <v>0</v>
      </c>
      <c r="U1268" s="17">
        <f t="shared" si="196"/>
        <v>129.86000000000001</v>
      </c>
      <c r="V1268" s="16">
        <f t="shared" si="197"/>
        <v>0</v>
      </c>
      <c r="W1268" s="16" t="str">
        <f t="shared" si="198"/>
        <v>L</v>
      </c>
      <c r="X1268" s="16" t="str" cm="1">
        <f t="array" ref="X1268">_xlfn.IFS(K1268 &lt; 10, "Need to Restock", K1268 &lt; 20, "Low Stock", K1268 &lt; 30, "Stock OK", K1268 &gt;= 30, "High Stock")</f>
        <v>High Stock</v>
      </c>
      <c r="Y1268" s="16" t="str" cm="1">
        <f t="array" ref="Y1268">_xlfn.IFS(K1268 &lt;= 15, "Fast Moving", K1268 &lt;= 35, "Moderate Moving", K1268 &gt; 35, "Slow Moving")</f>
        <v>Slow Moving</v>
      </c>
      <c r="Z1268" s="16" t="str" cm="1">
        <f t="array" ref="Z1268">_xlfn.IFS(M1268=5, "Highly Satisfied", M1268&gt;=4, "Very Satisfied", M1268&gt;=3, "Satisfied", M1268&gt;=2, "Neutral", M1268&lt;2, "Dissatisfied")</f>
        <v>Dissatisfied</v>
      </c>
      <c r="AA1268" s="16" t="str">
        <f t="shared" si="199"/>
        <v>High Value</v>
      </c>
      <c r="AB1268" s="16" t="str" cm="1">
        <f t="array" ref="AB1268">_xlfn.IFS(OR(C1268="Zara", C1268="Mango"), "Luxury Brand", OR(C1268="Gap", C1268="Forever21"), "Budget Brand", TRUE, "Mid-Market")</f>
        <v>Luxury Brand</v>
      </c>
    </row>
    <row r="1269" spans="1:28" x14ac:dyDescent="0.35">
      <c r="A1269" t="s">
        <v>1320</v>
      </c>
      <c r="B1269" t="s">
        <v>36</v>
      </c>
      <c r="C1269" t="s">
        <v>30</v>
      </c>
      <c r="D1269" t="s">
        <v>15</v>
      </c>
      <c r="E1269" t="s">
        <v>22</v>
      </c>
      <c r="F1269" t="s">
        <v>44</v>
      </c>
      <c r="G1269" s="4">
        <v>32.74</v>
      </c>
      <c r="H1269">
        <v>0</v>
      </c>
      <c r="I1269" s="3">
        <v>32.74</v>
      </c>
      <c r="J1269" s="1">
        <v>45516</v>
      </c>
      <c r="K1269">
        <v>23</v>
      </c>
      <c r="L1269">
        <v>4</v>
      </c>
      <c r="M1269">
        <f t="shared" si="190"/>
        <v>4</v>
      </c>
      <c r="N1269" t="b">
        <v>1</v>
      </c>
      <c r="O1269" t="s">
        <v>76</v>
      </c>
      <c r="P1269" t="str">
        <f t="shared" si="191"/>
        <v>Damaged</v>
      </c>
      <c r="Q1269" s="4">
        <f t="shared" si="192"/>
        <v>753.0200000000001</v>
      </c>
      <c r="R1269">
        <f t="shared" si="193"/>
        <v>2024</v>
      </c>
      <c r="S1269" s="4" t="str">
        <f t="shared" si="194"/>
        <v>August</v>
      </c>
      <c r="T1269" s="17">
        <f t="shared" si="195"/>
        <v>0</v>
      </c>
      <c r="U1269" s="17">
        <f t="shared" si="196"/>
        <v>32.74</v>
      </c>
      <c r="V1269" s="16">
        <f t="shared" si="197"/>
        <v>1</v>
      </c>
      <c r="W1269" s="16" t="str">
        <f t="shared" si="198"/>
        <v>L</v>
      </c>
      <c r="X1269" s="16" t="str" cm="1">
        <f t="array" ref="X1269">_xlfn.IFS(K1269 &lt; 10, "Need to Restock", K1269 &lt; 20, "Low Stock", K1269 &lt; 30, "Stock OK", K1269 &gt;= 30, "High Stock")</f>
        <v>Stock OK</v>
      </c>
      <c r="Y1269" s="16" t="str" cm="1">
        <f t="array" ref="Y1269">_xlfn.IFS(K1269 &lt;= 15, "Fast Moving", K1269 &lt;= 35, "Moderate Moving", K1269 &gt; 35, "Slow Moving")</f>
        <v>Moderate Moving</v>
      </c>
      <c r="Z1269" s="16" t="str" cm="1">
        <f t="array" ref="Z1269">_xlfn.IFS(M1269=5, "Highly Satisfied", M1269&gt;=4, "Very Satisfied", M1269&gt;=3, "Satisfied", M1269&gt;=2, "Neutral", M1269&lt;2, "Dissatisfied")</f>
        <v>Very Satisfied</v>
      </c>
      <c r="AA1269" s="16" t="str">
        <f t="shared" si="199"/>
        <v>Cheap Value</v>
      </c>
      <c r="AB1269" s="16" t="str" cm="1">
        <f t="array" ref="AB1269">_xlfn.IFS(OR(C1269="Zara", C1269="Mango"), "Luxury Brand", OR(C1269="Gap", C1269="Forever21"), "Budget Brand", TRUE, "Mid-Market")</f>
        <v>Mid-Market</v>
      </c>
    </row>
    <row r="1270" spans="1:28" x14ac:dyDescent="0.35">
      <c r="A1270" t="s">
        <v>1321</v>
      </c>
      <c r="B1270" t="s">
        <v>36</v>
      </c>
      <c r="C1270" t="s">
        <v>20</v>
      </c>
      <c r="D1270" t="s">
        <v>15</v>
      </c>
      <c r="E1270" t="s">
        <v>22</v>
      </c>
      <c r="F1270" t="s">
        <v>42</v>
      </c>
      <c r="G1270" s="4">
        <v>79.27</v>
      </c>
      <c r="H1270">
        <v>0</v>
      </c>
      <c r="I1270" s="3">
        <v>79.27</v>
      </c>
      <c r="J1270" s="1">
        <v>45788</v>
      </c>
      <c r="K1270">
        <v>13</v>
      </c>
      <c r="L1270">
        <v>3.5</v>
      </c>
      <c r="M1270">
        <f t="shared" si="190"/>
        <v>3.5</v>
      </c>
      <c r="N1270" t="b">
        <v>0</v>
      </c>
      <c r="O1270" t="s">
        <v>2229</v>
      </c>
      <c r="P1270" t="str">
        <f t="shared" si="191"/>
        <v>No Return</v>
      </c>
      <c r="Q1270" s="4">
        <f t="shared" si="192"/>
        <v>1030.51</v>
      </c>
      <c r="R1270">
        <f t="shared" si="193"/>
        <v>2025</v>
      </c>
      <c r="S1270" s="4" t="str">
        <f t="shared" si="194"/>
        <v>May</v>
      </c>
      <c r="T1270" s="17">
        <f t="shared" si="195"/>
        <v>0</v>
      </c>
      <c r="U1270" s="17">
        <f t="shared" si="196"/>
        <v>79.27</v>
      </c>
      <c r="V1270" s="16">
        <f t="shared" si="197"/>
        <v>0</v>
      </c>
      <c r="W1270" s="16" t="str">
        <f t="shared" si="198"/>
        <v>L</v>
      </c>
      <c r="X1270" s="16" t="str" cm="1">
        <f t="array" ref="X1270">_xlfn.IFS(K1270 &lt; 10, "Need to Restock", K1270 &lt; 20, "Low Stock", K1270 &lt; 30, "Stock OK", K1270 &gt;= 30, "High Stock")</f>
        <v>Low Stock</v>
      </c>
      <c r="Y1270" s="16" t="str" cm="1">
        <f t="array" ref="Y1270">_xlfn.IFS(K1270 &lt;= 15, "Fast Moving", K1270 &lt;= 35, "Moderate Moving", K1270 &gt; 35, "Slow Moving")</f>
        <v>Fast Moving</v>
      </c>
      <c r="Z1270" s="16" t="str" cm="1">
        <f t="array" ref="Z1270">_xlfn.IFS(M1270=5, "Highly Satisfied", M1270&gt;=4, "Very Satisfied", M1270&gt;=3, "Satisfied", M1270&gt;=2, "Neutral", M1270&lt;2, "Dissatisfied")</f>
        <v>Satisfied</v>
      </c>
      <c r="AA1270" s="16" t="str">
        <f t="shared" si="199"/>
        <v>High Value</v>
      </c>
      <c r="AB1270" s="16" t="str" cm="1">
        <f t="array" ref="AB1270">_xlfn.IFS(OR(C1270="Zara", C1270="Mango"), "Luxury Brand", OR(C1270="Gap", C1270="Forever21"), "Budget Brand", TRUE, "Mid-Market")</f>
        <v>Mid-Market</v>
      </c>
    </row>
    <row r="1271" spans="1:28" x14ac:dyDescent="0.35">
      <c r="A1271" t="s">
        <v>1322</v>
      </c>
      <c r="B1271" t="s">
        <v>19</v>
      </c>
      <c r="C1271" t="s">
        <v>73</v>
      </c>
      <c r="D1271" t="s">
        <v>15</v>
      </c>
      <c r="E1271" t="s">
        <v>37</v>
      </c>
      <c r="F1271" t="s">
        <v>54</v>
      </c>
      <c r="G1271" s="4">
        <v>119.38</v>
      </c>
      <c r="H1271">
        <v>0</v>
      </c>
      <c r="I1271" s="3">
        <v>119.38</v>
      </c>
      <c r="J1271" s="1">
        <v>45708</v>
      </c>
      <c r="K1271">
        <v>18</v>
      </c>
      <c r="L1271">
        <v>4.4000000000000004</v>
      </c>
      <c r="M1271">
        <f t="shared" si="190"/>
        <v>4.4000000000000004</v>
      </c>
      <c r="N1271" t="b">
        <v>0</v>
      </c>
      <c r="O1271" t="s">
        <v>2229</v>
      </c>
      <c r="P1271" t="str">
        <f t="shared" si="191"/>
        <v>No Return</v>
      </c>
      <c r="Q1271" s="4">
        <f t="shared" si="192"/>
        <v>2148.84</v>
      </c>
      <c r="R1271">
        <f t="shared" si="193"/>
        <v>2025</v>
      </c>
      <c r="S1271" s="4" t="str">
        <f t="shared" si="194"/>
        <v>February</v>
      </c>
      <c r="T1271" s="17">
        <f t="shared" si="195"/>
        <v>0</v>
      </c>
      <c r="U1271" s="17">
        <f t="shared" si="196"/>
        <v>119.38</v>
      </c>
      <c r="V1271" s="16">
        <f t="shared" si="197"/>
        <v>0</v>
      </c>
      <c r="W1271" s="16" t="str">
        <f t="shared" si="198"/>
        <v>S</v>
      </c>
      <c r="X1271" s="16" t="str" cm="1">
        <f t="array" ref="X1271">_xlfn.IFS(K1271 &lt; 10, "Need to Restock", K1271 &lt; 20, "Low Stock", K1271 &lt; 30, "Stock OK", K1271 &gt;= 30, "High Stock")</f>
        <v>Low Stock</v>
      </c>
      <c r="Y1271" s="16" t="str" cm="1">
        <f t="array" ref="Y1271">_xlfn.IFS(K1271 &lt;= 15, "Fast Moving", K1271 &lt;= 35, "Moderate Moving", K1271 &gt; 35, "Slow Moving")</f>
        <v>Moderate Moving</v>
      </c>
      <c r="Z1271" s="16" t="str" cm="1">
        <f t="array" ref="Z1271">_xlfn.IFS(M1271=5, "Highly Satisfied", M1271&gt;=4, "Very Satisfied", M1271&gt;=3, "Satisfied", M1271&gt;=2, "Neutral", M1271&lt;2, "Dissatisfied")</f>
        <v>Very Satisfied</v>
      </c>
      <c r="AA1271" s="16" t="str">
        <f t="shared" si="199"/>
        <v>High Value</v>
      </c>
      <c r="AB1271" s="16" t="str" cm="1">
        <f t="array" ref="AB1271">_xlfn.IFS(OR(C1271="Zara", C1271="Mango"), "Luxury Brand", OR(C1271="Gap", C1271="Forever21"), "Budget Brand", TRUE, "Mid-Market")</f>
        <v>Budget Brand</v>
      </c>
    </row>
    <row r="1272" spans="1:28" x14ac:dyDescent="0.35">
      <c r="A1272" t="s">
        <v>1323</v>
      </c>
      <c r="B1272" t="s">
        <v>40</v>
      </c>
      <c r="C1272" t="s">
        <v>46</v>
      </c>
      <c r="D1272" t="s">
        <v>21</v>
      </c>
      <c r="E1272" t="s">
        <v>37</v>
      </c>
      <c r="F1272" t="s">
        <v>33</v>
      </c>
      <c r="G1272" s="4">
        <v>66.17</v>
      </c>
      <c r="H1272">
        <v>0</v>
      </c>
      <c r="I1272" s="3">
        <v>66.17</v>
      </c>
      <c r="J1272" s="1">
        <v>45875</v>
      </c>
      <c r="K1272">
        <v>1</v>
      </c>
      <c r="L1272" t="s">
        <v>2229</v>
      </c>
      <c r="M1272">
        <f t="shared" si="190"/>
        <v>3</v>
      </c>
      <c r="N1272" t="b">
        <v>0</v>
      </c>
      <c r="O1272" t="s">
        <v>2229</v>
      </c>
      <c r="P1272" t="str">
        <f t="shared" si="191"/>
        <v>No Return</v>
      </c>
      <c r="Q1272" s="4">
        <f t="shared" si="192"/>
        <v>66.17</v>
      </c>
      <c r="R1272">
        <f t="shared" si="193"/>
        <v>2025</v>
      </c>
      <c r="S1272" s="4" t="str">
        <f t="shared" si="194"/>
        <v>August</v>
      </c>
      <c r="T1272" s="17">
        <f t="shared" si="195"/>
        <v>0</v>
      </c>
      <c r="U1272" s="17">
        <f t="shared" si="196"/>
        <v>66.17</v>
      </c>
      <c r="V1272" s="16">
        <f t="shared" si="197"/>
        <v>0</v>
      </c>
      <c r="W1272" s="16" t="str">
        <f t="shared" si="198"/>
        <v>S</v>
      </c>
      <c r="X1272" s="16" t="str" cm="1">
        <f t="array" ref="X1272">_xlfn.IFS(K1272 &lt; 10, "Need to Restock", K1272 &lt; 20, "Low Stock", K1272 &lt; 30, "Stock OK", K1272 &gt;= 30, "High Stock")</f>
        <v>Need to Restock</v>
      </c>
      <c r="Y1272" s="16" t="str" cm="1">
        <f t="array" ref="Y1272">_xlfn.IFS(K1272 &lt;= 15, "Fast Moving", K1272 &lt;= 35, "Moderate Moving", K1272 &gt; 35, "Slow Moving")</f>
        <v>Fast Moving</v>
      </c>
      <c r="Z1272" s="16" t="str" cm="1">
        <f t="array" ref="Z1272">_xlfn.IFS(M1272=5, "Highly Satisfied", M1272&gt;=4, "Very Satisfied", M1272&gt;=3, "Satisfied", M1272&gt;=2, "Neutral", M1272&lt;2, "Dissatisfied")</f>
        <v>Satisfied</v>
      </c>
      <c r="AA1272" s="16" t="str">
        <f t="shared" si="199"/>
        <v>Cheap Value</v>
      </c>
      <c r="AB1272" s="16" t="str" cm="1">
        <f t="array" ref="AB1272">_xlfn.IFS(OR(C1272="Zara", C1272="Mango"), "Luxury Brand", OR(C1272="Gap", C1272="Forever21"), "Budget Brand", TRUE, "Mid-Market")</f>
        <v>Mid-Market</v>
      </c>
    </row>
    <row r="1273" spans="1:28" x14ac:dyDescent="0.35">
      <c r="A1273" t="s">
        <v>1324</v>
      </c>
      <c r="B1273" t="s">
        <v>25</v>
      </c>
      <c r="C1273" t="s">
        <v>46</v>
      </c>
      <c r="D1273" t="s">
        <v>32</v>
      </c>
      <c r="E1273" t="s">
        <v>2229</v>
      </c>
      <c r="F1273" t="s">
        <v>64</v>
      </c>
      <c r="G1273" s="4">
        <v>68.3</v>
      </c>
      <c r="H1273">
        <v>8</v>
      </c>
      <c r="I1273" s="3">
        <v>62.84</v>
      </c>
      <c r="J1273" s="1">
        <v>45875</v>
      </c>
      <c r="K1273">
        <v>18</v>
      </c>
      <c r="L1273">
        <v>3.1</v>
      </c>
      <c r="M1273">
        <f t="shared" si="190"/>
        <v>3.1</v>
      </c>
      <c r="N1273" t="b">
        <v>0</v>
      </c>
      <c r="O1273" t="s">
        <v>2229</v>
      </c>
      <c r="P1273" t="str">
        <f t="shared" si="191"/>
        <v>No Return</v>
      </c>
      <c r="Q1273" s="4">
        <f t="shared" si="192"/>
        <v>1131.048</v>
      </c>
      <c r="R1273">
        <f t="shared" si="193"/>
        <v>2025</v>
      </c>
      <c r="S1273" s="4" t="str">
        <f t="shared" si="194"/>
        <v>August</v>
      </c>
      <c r="T1273" s="17">
        <f t="shared" si="195"/>
        <v>5.4639999999999995</v>
      </c>
      <c r="U1273" s="17">
        <f t="shared" si="196"/>
        <v>62.835999999999999</v>
      </c>
      <c r="V1273" s="16">
        <f t="shared" si="197"/>
        <v>0</v>
      </c>
      <c r="W1273" s="16" t="str">
        <f t="shared" si="198"/>
        <v>No Size</v>
      </c>
      <c r="X1273" s="16" t="str" cm="1">
        <f t="array" ref="X1273">_xlfn.IFS(K1273 &lt; 10, "Need to Restock", K1273 &lt; 20, "Low Stock", K1273 &lt; 30, "Stock OK", K1273 &gt;= 30, "High Stock")</f>
        <v>Low Stock</v>
      </c>
      <c r="Y1273" s="16" t="str" cm="1">
        <f t="array" ref="Y1273">_xlfn.IFS(K1273 &lt;= 15, "Fast Moving", K1273 &lt;= 35, "Moderate Moving", K1273 &gt; 35, "Slow Moving")</f>
        <v>Moderate Moving</v>
      </c>
      <c r="Z1273" s="16" t="str" cm="1">
        <f t="array" ref="Z1273">_xlfn.IFS(M1273=5, "Highly Satisfied", M1273&gt;=4, "Very Satisfied", M1273&gt;=3, "Satisfied", M1273&gt;=2, "Neutral", M1273&lt;2, "Dissatisfied")</f>
        <v>Satisfied</v>
      </c>
      <c r="AA1273" s="16" t="str">
        <f t="shared" si="199"/>
        <v>Cheap Value</v>
      </c>
      <c r="AB1273" s="16" t="str" cm="1">
        <f t="array" ref="AB1273">_xlfn.IFS(OR(C1273="Zara", C1273="Mango"), "Luxury Brand", OR(C1273="Gap", C1273="Forever21"), "Budget Brand", TRUE, "Mid-Market")</f>
        <v>Mid-Market</v>
      </c>
    </row>
    <row r="1274" spans="1:28" x14ac:dyDescent="0.35">
      <c r="A1274" t="s">
        <v>1325</v>
      </c>
      <c r="B1274" t="s">
        <v>13</v>
      </c>
      <c r="C1274" t="s">
        <v>41</v>
      </c>
      <c r="D1274" t="s">
        <v>32</v>
      </c>
      <c r="E1274" t="s">
        <v>22</v>
      </c>
      <c r="F1274" t="s">
        <v>64</v>
      </c>
      <c r="G1274" s="4">
        <v>209.66</v>
      </c>
      <c r="H1274">
        <v>0</v>
      </c>
      <c r="I1274" s="3">
        <v>209.66</v>
      </c>
      <c r="J1274" s="1">
        <v>45875</v>
      </c>
      <c r="K1274">
        <v>30</v>
      </c>
      <c r="L1274">
        <v>2.1</v>
      </c>
      <c r="M1274">
        <f t="shared" si="190"/>
        <v>2.1</v>
      </c>
      <c r="N1274" t="b">
        <v>0</v>
      </c>
      <c r="O1274" t="s">
        <v>2229</v>
      </c>
      <c r="P1274" t="str">
        <f t="shared" si="191"/>
        <v>No Return</v>
      </c>
      <c r="Q1274" s="4">
        <f t="shared" si="192"/>
        <v>6289.8</v>
      </c>
      <c r="R1274">
        <f t="shared" si="193"/>
        <v>2025</v>
      </c>
      <c r="S1274" s="4" t="str">
        <f t="shared" si="194"/>
        <v>August</v>
      </c>
      <c r="T1274" s="17">
        <f t="shared" si="195"/>
        <v>0</v>
      </c>
      <c r="U1274" s="17">
        <f t="shared" si="196"/>
        <v>209.66</v>
      </c>
      <c r="V1274" s="16">
        <f t="shared" si="197"/>
        <v>0</v>
      </c>
      <c r="W1274" s="16" t="str">
        <f t="shared" si="198"/>
        <v>L</v>
      </c>
      <c r="X1274" s="16" t="str" cm="1">
        <f t="array" ref="X1274">_xlfn.IFS(K1274 &lt; 10, "Need to Restock", K1274 &lt; 20, "Low Stock", K1274 &lt; 30, "Stock OK", K1274 &gt;= 30, "High Stock")</f>
        <v>High Stock</v>
      </c>
      <c r="Y1274" s="16" t="str" cm="1">
        <f t="array" ref="Y1274">_xlfn.IFS(K1274 &lt;= 15, "Fast Moving", K1274 &lt;= 35, "Moderate Moving", K1274 &gt; 35, "Slow Moving")</f>
        <v>Moderate Moving</v>
      </c>
      <c r="Z1274" s="16" t="str" cm="1">
        <f t="array" ref="Z1274">_xlfn.IFS(M1274=5, "Highly Satisfied", M1274&gt;=4, "Very Satisfied", M1274&gt;=3, "Satisfied", M1274&gt;=2, "Neutral", M1274&lt;2, "Dissatisfied")</f>
        <v>Neutral</v>
      </c>
      <c r="AA1274" s="16" t="str">
        <f t="shared" si="199"/>
        <v>High Value</v>
      </c>
      <c r="AB1274" s="16" t="str" cm="1">
        <f t="array" ref="AB1274">_xlfn.IFS(OR(C1274="Zara", C1274="Mango"), "Luxury Brand", OR(C1274="Gap", C1274="Forever21"), "Budget Brand", TRUE, "Mid-Market")</f>
        <v>Luxury Brand</v>
      </c>
    </row>
    <row r="1275" spans="1:28" x14ac:dyDescent="0.35">
      <c r="A1275" t="s">
        <v>1326</v>
      </c>
      <c r="B1275" t="s">
        <v>28</v>
      </c>
      <c r="C1275" t="s">
        <v>20</v>
      </c>
      <c r="D1275" t="s">
        <v>60</v>
      </c>
      <c r="E1275" t="s">
        <v>53</v>
      </c>
      <c r="F1275" t="s">
        <v>42</v>
      </c>
      <c r="G1275" s="4">
        <v>154.82</v>
      </c>
      <c r="H1275">
        <v>0</v>
      </c>
      <c r="I1275" s="3">
        <v>154.82</v>
      </c>
      <c r="J1275" s="1">
        <v>45875</v>
      </c>
      <c r="K1275">
        <v>31</v>
      </c>
      <c r="L1275" t="s">
        <v>2229</v>
      </c>
      <c r="M1275">
        <f t="shared" si="190"/>
        <v>3</v>
      </c>
      <c r="N1275" t="b">
        <v>0</v>
      </c>
      <c r="O1275" t="s">
        <v>2229</v>
      </c>
      <c r="P1275" t="str">
        <f t="shared" si="191"/>
        <v>No Return</v>
      </c>
      <c r="Q1275" s="4">
        <f t="shared" si="192"/>
        <v>4799.42</v>
      </c>
      <c r="R1275">
        <f t="shared" si="193"/>
        <v>2025</v>
      </c>
      <c r="S1275" s="4" t="str">
        <f t="shared" si="194"/>
        <v>August</v>
      </c>
      <c r="T1275" s="17">
        <f t="shared" si="195"/>
        <v>0</v>
      </c>
      <c r="U1275" s="17">
        <f t="shared" si="196"/>
        <v>154.82</v>
      </c>
      <c r="V1275" s="16">
        <f t="shared" si="197"/>
        <v>0</v>
      </c>
      <c r="W1275" s="16" t="str">
        <f t="shared" si="198"/>
        <v>XS</v>
      </c>
      <c r="X1275" s="16" t="str" cm="1">
        <f t="array" ref="X1275">_xlfn.IFS(K1275 &lt; 10, "Need to Restock", K1275 &lt; 20, "Low Stock", K1275 &lt; 30, "Stock OK", K1275 &gt;= 30, "High Stock")</f>
        <v>High Stock</v>
      </c>
      <c r="Y1275" s="16" t="str" cm="1">
        <f t="array" ref="Y1275">_xlfn.IFS(K1275 &lt;= 15, "Fast Moving", K1275 &lt;= 35, "Moderate Moving", K1275 &gt; 35, "Slow Moving")</f>
        <v>Moderate Moving</v>
      </c>
      <c r="Z1275" s="16" t="str" cm="1">
        <f t="array" ref="Z1275">_xlfn.IFS(M1275=5, "Highly Satisfied", M1275&gt;=4, "Very Satisfied", M1275&gt;=3, "Satisfied", M1275&gt;=2, "Neutral", M1275&lt;2, "Dissatisfied")</f>
        <v>Satisfied</v>
      </c>
      <c r="AA1275" s="16" t="str">
        <f t="shared" si="199"/>
        <v>High Value</v>
      </c>
      <c r="AB1275" s="16" t="str" cm="1">
        <f t="array" ref="AB1275">_xlfn.IFS(OR(C1275="Zara", C1275="Mango"), "Luxury Brand", OR(C1275="Gap", C1275="Forever21"), "Budget Brand", TRUE, "Mid-Market")</f>
        <v>Mid-Market</v>
      </c>
    </row>
    <row r="1276" spans="1:28" x14ac:dyDescent="0.35">
      <c r="A1276" t="s">
        <v>1327</v>
      </c>
      <c r="B1276" t="s">
        <v>36</v>
      </c>
      <c r="C1276" t="s">
        <v>46</v>
      </c>
      <c r="D1276" t="s">
        <v>21</v>
      </c>
      <c r="E1276" t="s">
        <v>37</v>
      </c>
      <c r="F1276" t="s">
        <v>38</v>
      </c>
      <c r="G1276" s="4">
        <v>37.53</v>
      </c>
      <c r="H1276">
        <v>0</v>
      </c>
      <c r="I1276" s="3">
        <v>37.53</v>
      </c>
      <c r="J1276" s="1">
        <v>45875</v>
      </c>
      <c r="K1276">
        <v>8</v>
      </c>
      <c r="L1276">
        <v>3</v>
      </c>
      <c r="M1276">
        <f t="shared" si="190"/>
        <v>3</v>
      </c>
      <c r="N1276" t="b">
        <v>1</v>
      </c>
      <c r="O1276" t="s">
        <v>113</v>
      </c>
      <c r="P1276" t="str">
        <f t="shared" si="191"/>
        <v>Changed Mind</v>
      </c>
      <c r="Q1276" s="4">
        <f t="shared" si="192"/>
        <v>300.24</v>
      </c>
      <c r="R1276">
        <f t="shared" si="193"/>
        <v>2025</v>
      </c>
      <c r="S1276" s="4" t="str">
        <f t="shared" si="194"/>
        <v>August</v>
      </c>
      <c r="T1276" s="17">
        <f t="shared" si="195"/>
        <v>0</v>
      </c>
      <c r="U1276" s="17">
        <f t="shared" si="196"/>
        <v>37.53</v>
      </c>
      <c r="V1276" s="16">
        <f t="shared" si="197"/>
        <v>1</v>
      </c>
      <c r="W1276" s="16" t="str">
        <f t="shared" si="198"/>
        <v>S</v>
      </c>
      <c r="X1276" s="16" t="str" cm="1">
        <f t="array" ref="X1276">_xlfn.IFS(K1276 &lt; 10, "Need to Restock", K1276 &lt; 20, "Low Stock", K1276 &lt; 30, "Stock OK", K1276 &gt;= 30, "High Stock")</f>
        <v>Need to Restock</v>
      </c>
      <c r="Y1276" s="16" t="str" cm="1">
        <f t="array" ref="Y1276">_xlfn.IFS(K1276 &lt;= 15, "Fast Moving", K1276 &lt;= 35, "Moderate Moving", K1276 &gt; 35, "Slow Moving")</f>
        <v>Fast Moving</v>
      </c>
      <c r="Z1276" s="16" t="str" cm="1">
        <f t="array" ref="Z1276">_xlfn.IFS(M1276=5, "Highly Satisfied", M1276&gt;=4, "Very Satisfied", M1276&gt;=3, "Satisfied", M1276&gt;=2, "Neutral", M1276&lt;2, "Dissatisfied")</f>
        <v>Satisfied</v>
      </c>
      <c r="AA1276" s="16" t="str">
        <f t="shared" si="199"/>
        <v>Cheap Value</v>
      </c>
      <c r="AB1276" s="16" t="str" cm="1">
        <f t="array" ref="AB1276">_xlfn.IFS(OR(C1276="Zara", C1276="Mango"), "Luxury Brand", OR(C1276="Gap", C1276="Forever21"), "Budget Brand", TRUE, "Mid-Market")</f>
        <v>Mid-Market</v>
      </c>
    </row>
    <row r="1277" spans="1:28" x14ac:dyDescent="0.35">
      <c r="A1277" t="s">
        <v>1328</v>
      </c>
      <c r="B1277" t="s">
        <v>28</v>
      </c>
      <c r="C1277" t="s">
        <v>14</v>
      </c>
      <c r="D1277" t="s">
        <v>60</v>
      </c>
      <c r="E1277" t="s">
        <v>53</v>
      </c>
      <c r="F1277" t="s">
        <v>26</v>
      </c>
      <c r="G1277" s="4">
        <v>140.28</v>
      </c>
      <c r="H1277">
        <v>0</v>
      </c>
      <c r="I1277" s="3">
        <v>140.28</v>
      </c>
      <c r="J1277" s="1">
        <v>45875</v>
      </c>
      <c r="K1277">
        <v>10</v>
      </c>
      <c r="L1277">
        <v>1.9</v>
      </c>
      <c r="M1277">
        <f t="shared" si="190"/>
        <v>1.9</v>
      </c>
      <c r="N1277" t="b">
        <v>0</v>
      </c>
      <c r="O1277" t="s">
        <v>2229</v>
      </c>
      <c r="P1277" t="str">
        <f t="shared" si="191"/>
        <v>No Return</v>
      </c>
      <c r="Q1277" s="4">
        <f t="shared" si="192"/>
        <v>1402.8</v>
      </c>
      <c r="R1277">
        <f t="shared" si="193"/>
        <v>2025</v>
      </c>
      <c r="S1277" s="4" t="str">
        <f t="shared" si="194"/>
        <v>August</v>
      </c>
      <c r="T1277" s="17">
        <f t="shared" si="195"/>
        <v>0</v>
      </c>
      <c r="U1277" s="17">
        <f t="shared" si="196"/>
        <v>140.28</v>
      </c>
      <c r="V1277" s="16">
        <f t="shared" si="197"/>
        <v>0</v>
      </c>
      <c r="W1277" s="16" t="str">
        <f t="shared" si="198"/>
        <v>XS</v>
      </c>
      <c r="X1277" s="16" t="str" cm="1">
        <f t="array" ref="X1277">_xlfn.IFS(K1277 &lt; 10, "Need to Restock", K1277 &lt; 20, "Low Stock", K1277 &lt; 30, "Stock OK", K1277 &gt;= 30, "High Stock")</f>
        <v>Low Stock</v>
      </c>
      <c r="Y1277" s="16" t="str" cm="1">
        <f t="array" ref="Y1277">_xlfn.IFS(K1277 &lt;= 15, "Fast Moving", K1277 &lt;= 35, "Moderate Moving", K1277 &gt; 35, "Slow Moving")</f>
        <v>Fast Moving</v>
      </c>
      <c r="Z1277" s="16" t="str" cm="1">
        <f t="array" ref="Z1277">_xlfn.IFS(M1277=5, "Highly Satisfied", M1277&gt;=4, "Very Satisfied", M1277&gt;=3, "Satisfied", M1277&gt;=2, "Neutral", M1277&lt;2, "Dissatisfied")</f>
        <v>Dissatisfied</v>
      </c>
      <c r="AA1277" s="16" t="str">
        <f t="shared" si="199"/>
        <v>High Value</v>
      </c>
      <c r="AB1277" s="16" t="str" cm="1">
        <f t="array" ref="AB1277">_xlfn.IFS(OR(C1277="Zara", C1277="Mango"), "Luxury Brand", OR(C1277="Gap", C1277="Forever21"), "Budget Brand", TRUE, "Mid-Market")</f>
        <v>Luxury Brand</v>
      </c>
    </row>
    <row r="1278" spans="1:28" x14ac:dyDescent="0.35">
      <c r="A1278" t="s">
        <v>1329</v>
      </c>
      <c r="B1278" t="s">
        <v>28</v>
      </c>
      <c r="C1278" t="s">
        <v>20</v>
      </c>
      <c r="D1278" t="s">
        <v>60</v>
      </c>
      <c r="E1278" t="s">
        <v>53</v>
      </c>
      <c r="F1278" t="s">
        <v>33</v>
      </c>
      <c r="G1278" s="4">
        <v>171.07</v>
      </c>
      <c r="H1278">
        <v>0</v>
      </c>
      <c r="I1278" s="3">
        <v>171.07</v>
      </c>
      <c r="J1278" s="1">
        <v>45875</v>
      </c>
      <c r="K1278">
        <v>25</v>
      </c>
      <c r="L1278">
        <v>3</v>
      </c>
      <c r="M1278">
        <f t="shared" si="190"/>
        <v>3</v>
      </c>
      <c r="N1278" t="b">
        <v>0</v>
      </c>
      <c r="O1278" t="s">
        <v>2229</v>
      </c>
      <c r="P1278" t="str">
        <f t="shared" si="191"/>
        <v>No Return</v>
      </c>
      <c r="Q1278" s="4">
        <f t="shared" si="192"/>
        <v>4276.75</v>
      </c>
      <c r="R1278">
        <f t="shared" si="193"/>
        <v>2025</v>
      </c>
      <c r="S1278" s="4" t="str">
        <f t="shared" si="194"/>
        <v>August</v>
      </c>
      <c r="T1278" s="17">
        <f t="shared" si="195"/>
        <v>0</v>
      </c>
      <c r="U1278" s="17">
        <f t="shared" si="196"/>
        <v>171.07</v>
      </c>
      <c r="V1278" s="16">
        <f t="shared" si="197"/>
        <v>0</v>
      </c>
      <c r="W1278" s="16" t="str">
        <f t="shared" si="198"/>
        <v>XS</v>
      </c>
      <c r="X1278" s="16" t="str" cm="1">
        <f t="array" ref="X1278">_xlfn.IFS(K1278 &lt; 10, "Need to Restock", K1278 &lt; 20, "Low Stock", K1278 &lt; 30, "Stock OK", K1278 &gt;= 30, "High Stock")</f>
        <v>Stock OK</v>
      </c>
      <c r="Y1278" s="16" t="str" cm="1">
        <f t="array" ref="Y1278">_xlfn.IFS(K1278 &lt;= 15, "Fast Moving", K1278 &lt;= 35, "Moderate Moving", K1278 &gt; 35, "Slow Moving")</f>
        <v>Moderate Moving</v>
      </c>
      <c r="Z1278" s="16" t="str" cm="1">
        <f t="array" ref="Z1278">_xlfn.IFS(M1278=5, "Highly Satisfied", M1278&gt;=4, "Very Satisfied", M1278&gt;=3, "Satisfied", M1278&gt;=2, "Neutral", M1278&lt;2, "Dissatisfied")</f>
        <v>Satisfied</v>
      </c>
      <c r="AA1278" s="16" t="str">
        <f t="shared" si="199"/>
        <v>High Value</v>
      </c>
      <c r="AB1278" s="16" t="str" cm="1">
        <f t="array" ref="AB1278">_xlfn.IFS(OR(C1278="Zara", C1278="Mango"), "Luxury Brand", OR(C1278="Gap", C1278="Forever21"), "Budget Brand", TRUE, "Mid-Market")</f>
        <v>Mid-Market</v>
      </c>
    </row>
    <row r="1279" spans="1:28" x14ac:dyDescent="0.35">
      <c r="A1279" t="s">
        <v>1330</v>
      </c>
      <c r="B1279" t="s">
        <v>19</v>
      </c>
      <c r="C1279" t="s">
        <v>14</v>
      </c>
      <c r="D1279" t="s">
        <v>60</v>
      </c>
      <c r="E1279" t="s">
        <v>56</v>
      </c>
      <c r="F1279" t="s">
        <v>64</v>
      </c>
      <c r="G1279" s="4">
        <v>77.87</v>
      </c>
      <c r="H1279">
        <v>0</v>
      </c>
      <c r="I1279" s="3">
        <v>77.87</v>
      </c>
      <c r="J1279" s="1">
        <v>45875</v>
      </c>
      <c r="K1279">
        <v>4</v>
      </c>
      <c r="L1279">
        <v>2.7</v>
      </c>
      <c r="M1279">
        <f t="shared" si="190"/>
        <v>2.7</v>
      </c>
      <c r="N1279" t="b">
        <v>0</v>
      </c>
      <c r="O1279" t="s">
        <v>2229</v>
      </c>
      <c r="P1279" t="str">
        <f t="shared" si="191"/>
        <v>No Return</v>
      </c>
      <c r="Q1279" s="4">
        <f t="shared" si="192"/>
        <v>311.48</v>
      </c>
      <c r="R1279">
        <f t="shared" si="193"/>
        <v>2025</v>
      </c>
      <c r="S1279" s="4" t="str">
        <f t="shared" si="194"/>
        <v>August</v>
      </c>
      <c r="T1279" s="17">
        <f t="shared" si="195"/>
        <v>0</v>
      </c>
      <c r="U1279" s="17">
        <f t="shared" si="196"/>
        <v>77.87</v>
      </c>
      <c r="V1279" s="16">
        <f t="shared" si="197"/>
        <v>0</v>
      </c>
      <c r="W1279" s="16" t="str">
        <f t="shared" si="198"/>
        <v>M</v>
      </c>
      <c r="X1279" s="16" t="str" cm="1">
        <f t="array" ref="X1279">_xlfn.IFS(K1279 &lt; 10, "Need to Restock", K1279 &lt; 20, "Low Stock", K1279 &lt; 30, "Stock OK", K1279 &gt;= 30, "High Stock")</f>
        <v>Need to Restock</v>
      </c>
      <c r="Y1279" s="16" t="str" cm="1">
        <f t="array" ref="Y1279">_xlfn.IFS(K1279 &lt;= 15, "Fast Moving", K1279 &lt;= 35, "Moderate Moving", K1279 &gt; 35, "Slow Moving")</f>
        <v>Fast Moving</v>
      </c>
      <c r="Z1279" s="16" t="str" cm="1">
        <f t="array" ref="Z1279">_xlfn.IFS(M1279=5, "Highly Satisfied", M1279&gt;=4, "Very Satisfied", M1279&gt;=3, "Satisfied", M1279&gt;=2, "Neutral", M1279&lt;2, "Dissatisfied")</f>
        <v>Neutral</v>
      </c>
      <c r="AA1279" s="16" t="str">
        <f t="shared" si="199"/>
        <v>High Value</v>
      </c>
      <c r="AB1279" s="16" t="str" cm="1">
        <f t="array" ref="AB1279">_xlfn.IFS(OR(C1279="Zara", C1279="Mango"), "Luxury Brand", OR(C1279="Gap", C1279="Forever21"), "Budget Brand", TRUE, "Mid-Market")</f>
        <v>Luxury Brand</v>
      </c>
    </row>
    <row r="1280" spans="1:28" x14ac:dyDescent="0.35">
      <c r="A1280" t="s">
        <v>1331</v>
      </c>
      <c r="B1280" t="s">
        <v>19</v>
      </c>
      <c r="C1280" t="s">
        <v>46</v>
      </c>
      <c r="D1280" t="s">
        <v>15</v>
      </c>
      <c r="E1280" t="s">
        <v>16</v>
      </c>
      <c r="F1280" t="s">
        <v>62</v>
      </c>
      <c r="G1280" s="4">
        <v>80.540000000000006</v>
      </c>
      <c r="H1280">
        <v>0</v>
      </c>
      <c r="I1280" s="3">
        <v>80.540000000000006</v>
      </c>
      <c r="J1280" s="1">
        <v>45636</v>
      </c>
      <c r="K1280">
        <v>50</v>
      </c>
      <c r="L1280">
        <v>2.1</v>
      </c>
      <c r="M1280">
        <f t="shared" si="190"/>
        <v>2.1</v>
      </c>
      <c r="N1280" t="b">
        <v>0</v>
      </c>
      <c r="O1280" t="s">
        <v>2229</v>
      </c>
      <c r="P1280" t="str">
        <f t="shared" si="191"/>
        <v>No Return</v>
      </c>
      <c r="Q1280" s="4">
        <f t="shared" si="192"/>
        <v>4027.0000000000005</v>
      </c>
      <c r="R1280">
        <f t="shared" si="193"/>
        <v>2024</v>
      </c>
      <c r="S1280" s="4" t="str">
        <f t="shared" si="194"/>
        <v>December</v>
      </c>
      <c r="T1280" s="17">
        <f t="shared" si="195"/>
        <v>0</v>
      </c>
      <c r="U1280" s="17">
        <f t="shared" si="196"/>
        <v>80.540000000000006</v>
      </c>
      <c r="V1280" s="16">
        <f t="shared" si="197"/>
        <v>0</v>
      </c>
      <c r="W1280" s="16" t="str">
        <f t="shared" si="198"/>
        <v>XL</v>
      </c>
      <c r="X1280" s="16" t="str" cm="1">
        <f t="array" ref="X1280">_xlfn.IFS(K1280 &lt; 10, "Need to Restock", K1280 &lt; 20, "Low Stock", K1280 &lt; 30, "Stock OK", K1280 &gt;= 30, "High Stock")</f>
        <v>High Stock</v>
      </c>
      <c r="Y1280" s="16" t="str" cm="1">
        <f t="array" ref="Y1280">_xlfn.IFS(K1280 &lt;= 15, "Fast Moving", K1280 &lt;= 35, "Moderate Moving", K1280 &gt; 35, "Slow Moving")</f>
        <v>Slow Moving</v>
      </c>
      <c r="Z1280" s="16" t="str" cm="1">
        <f t="array" ref="Z1280">_xlfn.IFS(M1280=5, "Highly Satisfied", M1280&gt;=4, "Very Satisfied", M1280&gt;=3, "Satisfied", M1280&gt;=2, "Neutral", M1280&lt;2, "Dissatisfied")</f>
        <v>Neutral</v>
      </c>
      <c r="AA1280" s="16" t="str">
        <f t="shared" si="199"/>
        <v>High Value</v>
      </c>
      <c r="AB1280" s="16" t="str" cm="1">
        <f t="array" ref="AB1280">_xlfn.IFS(OR(C1280="Zara", C1280="Mango"), "Luxury Brand", OR(C1280="Gap", C1280="Forever21"), "Budget Brand", TRUE, "Mid-Market")</f>
        <v>Mid-Market</v>
      </c>
    </row>
    <row r="1281" spans="1:28" x14ac:dyDescent="0.35">
      <c r="A1281" t="s">
        <v>1332</v>
      </c>
      <c r="B1281" t="s">
        <v>36</v>
      </c>
      <c r="C1281" t="s">
        <v>20</v>
      </c>
      <c r="D1281" t="s">
        <v>60</v>
      </c>
      <c r="E1281" t="s">
        <v>37</v>
      </c>
      <c r="F1281" t="s">
        <v>33</v>
      </c>
      <c r="G1281" s="4">
        <v>48.68</v>
      </c>
      <c r="H1281">
        <v>41.7</v>
      </c>
      <c r="I1281" s="3">
        <v>28.38</v>
      </c>
      <c r="J1281" s="1">
        <v>45875</v>
      </c>
      <c r="K1281">
        <v>20</v>
      </c>
      <c r="L1281">
        <v>1.3</v>
      </c>
      <c r="M1281">
        <f t="shared" si="190"/>
        <v>1.3</v>
      </c>
      <c r="N1281" t="b">
        <v>1</v>
      </c>
      <c r="O1281" t="s">
        <v>76</v>
      </c>
      <c r="P1281" t="str">
        <f t="shared" si="191"/>
        <v>Damaged</v>
      </c>
      <c r="Q1281" s="4">
        <f t="shared" si="192"/>
        <v>567.60879999999997</v>
      </c>
      <c r="R1281">
        <f t="shared" si="193"/>
        <v>2025</v>
      </c>
      <c r="S1281" s="4" t="str">
        <f t="shared" si="194"/>
        <v>August</v>
      </c>
      <c r="T1281" s="17">
        <f t="shared" si="195"/>
        <v>20.299560000000003</v>
      </c>
      <c r="U1281" s="17">
        <f t="shared" si="196"/>
        <v>28.380439999999997</v>
      </c>
      <c r="V1281" s="16">
        <f t="shared" si="197"/>
        <v>1</v>
      </c>
      <c r="W1281" s="16" t="str">
        <f t="shared" si="198"/>
        <v>S</v>
      </c>
      <c r="X1281" s="16" t="str" cm="1">
        <f t="array" ref="X1281">_xlfn.IFS(K1281 &lt; 10, "Need to Restock", K1281 &lt; 20, "Low Stock", K1281 &lt; 30, "Stock OK", K1281 &gt;= 30, "High Stock")</f>
        <v>Stock OK</v>
      </c>
      <c r="Y1281" s="16" t="str" cm="1">
        <f t="array" ref="Y1281">_xlfn.IFS(K1281 &lt;= 15, "Fast Moving", K1281 &lt;= 35, "Moderate Moving", K1281 &gt; 35, "Slow Moving")</f>
        <v>Moderate Moving</v>
      </c>
      <c r="Z1281" s="16" t="str" cm="1">
        <f t="array" ref="Z1281">_xlfn.IFS(M1281=5, "Highly Satisfied", M1281&gt;=4, "Very Satisfied", M1281&gt;=3, "Satisfied", M1281&gt;=2, "Neutral", M1281&lt;2, "Dissatisfied")</f>
        <v>Dissatisfied</v>
      </c>
      <c r="AA1281" s="16" t="str">
        <f t="shared" si="199"/>
        <v>Cheap Value</v>
      </c>
      <c r="AB1281" s="16" t="str" cm="1">
        <f t="array" ref="AB1281">_xlfn.IFS(OR(C1281="Zara", C1281="Mango"), "Luxury Brand", OR(C1281="Gap", C1281="Forever21"), "Budget Brand", TRUE, "Mid-Market")</f>
        <v>Mid-Market</v>
      </c>
    </row>
    <row r="1282" spans="1:28" x14ac:dyDescent="0.35">
      <c r="A1282" t="s">
        <v>1333</v>
      </c>
      <c r="B1282" t="s">
        <v>28</v>
      </c>
      <c r="C1282" t="s">
        <v>51</v>
      </c>
      <c r="D1282" t="s">
        <v>21</v>
      </c>
      <c r="E1282" t="s">
        <v>53</v>
      </c>
      <c r="F1282" t="s">
        <v>64</v>
      </c>
      <c r="G1282" s="4">
        <v>137.83000000000001</v>
      </c>
      <c r="H1282">
        <v>0</v>
      </c>
      <c r="I1282" s="3">
        <v>137.83000000000001</v>
      </c>
      <c r="J1282" s="1">
        <v>45875</v>
      </c>
      <c r="K1282">
        <v>32</v>
      </c>
      <c r="L1282">
        <v>3.4</v>
      </c>
      <c r="M1282">
        <f t="shared" ref="M1282:M1345" si="200">IF(L1282="null", 3, L1282)</f>
        <v>3.4</v>
      </c>
      <c r="N1282" t="b">
        <v>1</v>
      </c>
      <c r="O1282" t="s">
        <v>113</v>
      </c>
      <c r="P1282" t="str">
        <f t="shared" ref="P1282:P1345" si="201">IF(O1282="null", "No Return", O1282)</f>
        <v>Changed Mind</v>
      </c>
      <c r="Q1282" s="4">
        <f t="shared" ref="Q1282:Q1345" si="202">U1282 * K1282</f>
        <v>4410.5600000000004</v>
      </c>
      <c r="R1282">
        <f t="shared" ref="R1282:R1345" si="203">YEAR(J1282)</f>
        <v>2025</v>
      </c>
      <c r="S1282" s="4" t="str">
        <f t="shared" ref="S1282:S1345" si="204">TEXT(J1282, "mmmm")</f>
        <v>August</v>
      </c>
      <c r="T1282" s="17">
        <f t="shared" ref="T1282:T1345" si="205">G1282 * (H1282 / 100)</f>
        <v>0</v>
      </c>
      <c r="U1282" s="17">
        <f t="shared" ref="U1282:U1345" si="206">G1282 * (1 - (H1282 / 100))</f>
        <v>137.83000000000001</v>
      </c>
      <c r="V1282" s="16">
        <f t="shared" ref="V1282:V1345" si="207">IF(N1282=TRUE, 1, 0)</f>
        <v>1</v>
      </c>
      <c r="W1282" s="16" t="str">
        <f t="shared" ref="W1282:W1345" si="208">IF(E1282="null", "No Size", E1282)</f>
        <v>XS</v>
      </c>
      <c r="X1282" s="16" t="str" cm="1">
        <f t="array" ref="X1282">_xlfn.IFS(K1282 &lt; 10, "Need to Restock", K1282 &lt; 20, "Low Stock", K1282 &lt; 30, "Stock OK", K1282 &gt;= 30, "High Stock")</f>
        <v>High Stock</v>
      </c>
      <c r="Y1282" s="16" t="str" cm="1">
        <f t="array" ref="Y1282">_xlfn.IFS(K1282 &lt;= 15, "Fast Moving", K1282 &lt;= 35, "Moderate Moving", K1282 &gt; 35, "Slow Moving")</f>
        <v>Moderate Moving</v>
      </c>
      <c r="Z1282" s="16" t="str" cm="1">
        <f t="array" ref="Z1282">_xlfn.IFS(M1282=5, "Highly Satisfied", M1282&gt;=4, "Very Satisfied", M1282&gt;=3, "Satisfied", M1282&gt;=2, "Neutral", M1282&lt;2, "Dissatisfied")</f>
        <v>Satisfied</v>
      </c>
      <c r="AA1282" s="16" t="str">
        <f t="shared" ref="AA1282:AA1345" si="209">IF(I1282 &gt;= 74.88, "High Value", "Cheap Value")</f>
        <v>High Value</v>
      </c>
      <c r="AB1282" s="16" t="str" cm="1">
        <f t="array" ref="AB1282">_xlfn.IFS(OR(C1282="Zara", C1282="Mango"), "Luxury Brand", OR(C1282="Gap", C1282="Forever21"), "Budget Brand", TRUE, "Mid-Market")</f>
        <v>Mid-Market</v>
      </c>
    </row>
    <row r="1283" spans="1:28" x14ac:dyDescent="0.35">
      <c r="A1283" t="s">
        <v>1334</v>
      </c>
      <c r="B1283" t="s">
        <v>36</v>
      </c>
      <c r="C1283" t="s">
        <v>14</v>
      </c>
      <c r="D1283" t="s">
        <v>32</v>
      </c>
      <c r="E1283" t="s">
        <v>47</v>
      </c>
      <c r="F1283" t="s">
        <v>68</v>
      </c>
      <c r="G1283" s="4">
        <v>96.88</v>
      </c>
      <c r="H1283">
        <v>44.8</v>
      </c>
      <c r="I1283" s="3">
        <v>53.48</v>
      </c>
      <c r="J1283" s="1">
        <v>45875</v>
      </c>
      <c r="K1283">
        <v>15</v>
      </c>
      <c r="L1283">
        <v>1.3</v>
      </c>
      <c r="M1283">
        <f t="shared" si="200"/>
        <v>1.3</v>
      </c>
      <c r="N1283" t="b">
        <v>0</v>
      </c>
      <c r="O1283" t="s">
        <v>2229</v>
      </c>
      <c r="P1283" t="str">
        <f t="shared" si="201"/>
        <v>No Return</v>
      </c>
      <c r="Q1283" s="4">
        <f t="shared" si="202"/>
        <v>802.16640000000007</v>
      </c>
      <c r="R1283">
        <f t="shared" si="203"/>
        <v>2025</v>
      </c>
      <c r="S1283" s="4" t="str">
        <f t="shared" si="204"/>
        <v>August</v>
      </c>
      <c r="T1283" s="17">
        <f t="shared" si="205"/>
        <v>43.402239999999992</v>
      </c>
      <c r="U1283" s="17">
        <f t="shared" si="206"/>
        <v>53.477760000000004</v>
      </c>
      <c r="V1283" s="16">
        <f t="shared" si="207"/>
        <v>0</v>
      </c>
      <c r="W1283" s="16" t="str">
        <f t="shared" si="208"/>
        <v>XXL</v>
      </c>
      <c r="X1283" s="16" t="str" cm="1">
        <f t="array" ref="X1283">_xlfn.IFS(K1283 &lt; 10, "Need to Restock", K1283 &lt; 20, "Low Stock", K1283 &lt; 30, "Stock OK", K1283 &gt;= 30, "High Stock")</f>
        <v>Low Stock</v>
      </c>
      <c r="Y1283" s="16" t="str" cm="1">
        <f t="array" ref="Y1283">_xlfn.IFS(K1283 &lt;= 15, "Fast Moving", K1283 &lt;= 35, "Moderate Moving", K1283 &gt; 35, "Slow Moving")</f>
        <v>Fast Moving</v>
      </c>
      <c r="Z1283" s="16" t="str" cm="1">
        <f t="array" ref="Z1283">_xlfn.IFS(M1283=5, "Highly Satisfied", M1283&gt;=4, "Very Satisfied", M1283&gt;=3, "Satisfied", M1283&gt;=2, "Neutral", M1283&lt;2, "Dissatisfied")</f>
        <v>Dissatisfied</v>
      </c>
      <c r="AA1283" s="16" t="str">
        <f t="shared" si="209"/>
        <v>Cheap Value</v>
      </c>
      <c r="AB1283" s="16" t="str" cm="1">
        <f t="array" ref="AB1283">_xlfn.IFS(OR(C1283="Zara", C1283="Mango"), "Luxury Brand", OR(C1283="Gap", C1283="Forever21"), "Budget Brand", TRUE, "Mid-Market")</f>
        <v>Luxury Brand</v>
      </c>
    </row>
    <row r="1284" spans="1:28" x14ac:dyDescent="0.35">
      <c r="A1284" t="s">
        <v>1335</v>
      </c>
      <c r="B1284" t="s">
        <v>19</v>
      </c>
      <c r="C1284" t="s">
        <v>46</v>
      </c>
      <c r="D1284" t="s">
        <v>15</v>
      </c>
      <c r="E1284" t="s">
        <v>16</v>
      </c>
      <c r="F1284" t="s">
        <v>42</v>
      </c>
      <c r="G1284" s="4">
        <v>46.44</v>
      </c>
      <c r="H1284">
        <v>36.799999999999997</v>
      </c>
      <c r="I1284" s="3">
        <v>29.35</v>
      </c>
      <c r="J1284" s="1">
        <v>45727</v>
      </c>
      <c r="K1284">
        <v>19</v>
      </c>
      <c r="L1284">
        <v>1.9</v>
      </c>
      <c r="M1284">
        <f t="shared" si="200"/>
        <v>1.9</v>
      </c>
      <c r="N1284" t="b">
        <v>0</v>
      </c>
      <c r="O1284" t="s">
        <v>2229</v>
      </c>
      <c r="P1284" t="str">
        <f t="shared" si="201"/>
        <v>No Return</v>
      </c>
      <c r="Q1284" s="4">
        <f t="shared" si="202"/>
        <v>557.65152</v>
      </c>
      <c r="R1284">
        <f t="shared" si="203"/>
        <v>2025</v>
      </c>
      <c r="S1284" s="4" t="str">
        <f t="shared" si="204"/>
        <v>March</v>
      </c>
      <c r="T1284" s="17">
        <f t="shared" si="205"/>
        <v>17.089919999999999</v>
      </c>
      <c r="U1284" s="17">
        <f t="shared" si="206"/>
        <v>29.350079999999998</v>
      </c>
      <c r="V1284" s="16">
        <f t="shared" si="207"/>
        <v>0</v>
      </c>
      <c r="W1284" s="16" t="str">
        <f t="shared" si="208"/>
        <v>XL</v>
      </c>
      <c r="X1284" s="16" t="str" cm="1">
        <f t="array" ref="X1284">_xlfn.IFS(K1284 &lt; 10, "Need to Restock", K1284 &lt; 20, "Low Stock", K1284 &lt; 30, "Stock OK", K1284 &gt;= 30, "High Stock")</f>
        <v>Low Stock</v>
      </c>
      <c r="Y1284" s="16" t="str" cm="1">
        <f t="array" ref="Y1284">_xlfn.IFS(K1284 &lt;= 15, "Fast Moving", K1284 &lt;= 35, "Moderate Moving", K1284 &gt; 35, "Slow Moving")</f>
        <v>Moderate Moving</v>
      </c>
      <c r="Z1284" s="16" t="str" cm="1">
        <f t="array" ref="Z1284">_xlfn.IFS(M1284=5, "Highly Satisfied", M1284&gt;=4, "Very Satisfied", M1284&gt;=3, "Satisfied", M1284&gt;=2, "Neutral", M1284&lt;2, "Dissatisfied")</f>
        <v>Dissatisfied</v>
      </c>
      <c r="AA1284" s="16" t="str">
        <f t="shared" si="209"/>
        <v>Cheap Value</v>
      </c>
      <c r="AB1284" s="16" t="str" cm="1">
        <f t="array" ref="AB1284">_xlfn.IFS(OR(C1284="Zara", C1284="Mango"), "Luxury Brand", OR(C1284="Gap", C1284="Forever21"), "Budget Brand", TRUE, "Mid-Market")</f>
        <v>Mid-Market</v>
      </c>
    </row>
    <row r="1285" spans="1:28" x14ac:dyDescent="0.35">
      <c r="A1285" t="s">
        <v>1336</v>
      </c>
      <c r="B1285" t="s">
        <v>36</v>
      </c>
      <c r="C1285" t="s">
        <v>59</v>
      </c>
      <c r="D1285" t="s">
        <v>21</v>
      </c>
      <c r="E1285" t="s">
        <v>22</v>
      </c>
      <c r="F1285" t="s">
        <v>68</v>
      </c>
      <c r="G1285" s="4">
        <v>86.4</v>
      </c>
      <c r="H1285">
        <v>0</v>
      </c>
      <c r="I1285" s="3">
        <v>86.4</v>
      </c>
      <c r="J1285" s="1">
        <v>45875</v>
      </c>
      <c r="K1285">
        <v>26</v>
      </c>
      <c r="L1285">
        <v>3.7</v>
      </c>
      <c r="M1285">
        <f t="shared" si="200"/>
        <v>3.7</v>
      </c>
      <c r="N1285" t="b">
        <v>0</v>
      </c>
      <c r="O1285" t="s">
        <v>2229</v>
      </c>
      <c r="P1285" t="str">
        <f t="shared" si="201"/>
        <v>No Return</v>
      </c>
      <c r="Q1285" s="4">
        <f t="shared" si="202"/>
        <v>2246.4</v>
      </c>
      <c r="R1285">
        <f t="shared" si="203"/>
        <v>2025</v>
      </c>
      <c r="S1285" s="4" t="str">
        <f t="shared" si="204"/>
        <v>August</v>
      </c>
      <c r="T1285" s="17">
        <f t="shared" si="205"/>
        <v>0</v>
      </c>
      <c r="U1285" s="17">
        <f t="shared" si="206"/>
        <v>86.4</v>
      </c>
      <c r="V1285" s="16">
        <f t="shared" si="207"/>
        <v>0</v>
      </c>
      <c r="W1285" s="16" t="str">
        <f t="shared" si="208"/>
        <v>L</v>
      </c>
      <c r="X1285" s="16" t="str" cm="1">
        <f t="array" ref="X1285">_xlfn.IFS(K1285 &lt; 10, "Need to Restock", K1285 &lt; 20, "Low Stock", K1285 &lt; 30, "Stock OK", K1285 &gt;= 30, "High Stock")</f>
        <v>Stock OK</v>
      </c>
      <c r="Y1285" s="16" t="str" cm="1">
        <f t="array" ref="Y1285">_xlfn.IFS(K1285 &lt;= 15, "Fast Moving", K1285 &lt;= 35, "Moderate Moving", K1285 &gt; 35, "Slow Moving")</f>
        <v>Moderate Moving</v>
      </c>
      <c r="Z1285" s="16" t="str" cm="1">
        <f t="array" ref="Z1285">_xlfn.IFS(M1285=5, "Highly Satisfied", M1285&gt;=4, "Very Satisfied", M1285&gt;=3, "Satisfied", M1285&gt;=2, "Neutral", M1285&lt;2, "Dissatisfied")</f>
        <v>Satisfied</v>
      </c>
      <c r="AA1285" s="16" t="str">
        <f t="shared" si="209"/>
        <v>High Value</v>
      </c>
      <c r="AB1285" s="16" t="str" cm="1">
        <f t="array" ref="AB1285">_xlfn.IFS(OR(C1285="Zara", C1285="Mango"), "Luxury Brand", OR(C1285="Gap", C1285="Forever21"), "Budget Brand", TRUE, "Mid-Market")</f>
        <v>Budget Brand</v>
      </c>
    </row>
    <row r="1286" spans="1:28" x14ac:dyDescent="0.35">
      <c r="A1286" t="s">
        <v>1337</v>
      </c>
      <c r="B1286" t="s">
        <v>36</v>
      </c>
      <c r="C1286" t="s">
        <v>41</v>
      </c>
      <c r="D1286" t="s">
        <v>32</v>
      </c>
      <c r="E1286" t="s">
        <v>47</v>
      </c>
      <c r="F1286" t="s">
        <v>44</v>
      </c>
      <c r="G1286" s="4">
        <v>113.83</v>
      </c>
      <c r="H1286">
        <v>51.6</v>
      </c>
      <c r="I1286" s="3">
        <v>55.09</v>
      </c>
      <c r="J1286" s="1">
        <v>45875</v>
      </c>
      <c r="K1286">
        <v>12</v>
      </c>
      <c r="L1286">
        <v>2.9</v>
      </c>
      <c r="M1286">
        <f t="shared" si="200"/>
        <v>2.9</v>
      </c>
      <c r="N1286" t="b">
        <v>0</v>
      </c>
      <c r="O1286" t="s">
        <v>2229</v>
      </c>
      <c r="P1286" t="str">
        <f t="shared" si="201"/>
        <v>No Return</v>
      </c>
      <c r="Q1286" s="4">
        <f t="shared" si="202"/>
        <v>661.12464</v>
      </c>
      <c r="R1286">
        <f t="shared" si="203"/>
        <v>2025</v>
      </c>
      <c r="S1286" s="4" t="str">
        <f t="shared" si="204"/>
        <v>August</v>
      </c>
      <c r="T1286" s="17">
        <f t="shared" si="205"/>
        <v>58.736280000000001</v>
      </c>
      <c r="U1286" s="17">
        <f t="shared" si="206"/>
        <v>55.093719999999998</v>
      </c>
      <c r="V1286" s="16">
        <f t="shared" si="207"/>
        <v>0</v>
      </c>
      <c r="W1286" s="16" t="str">
        <f t="shared" si="208"/>
        <v>XXL</v>
      </c>
      <c r="X1286" s="16" t="str" cm="1">
        <f t="array" ref="X1286">_xlfn.IFS(K1286 &lt; 10, "Need to Restock", K1286 &lt; 20, "Low Stock", K1286 &lt; 30, "Stock OK", K1286 &gt;= 30, "High Stock")</f>
        <v>Low Stock</v>
      </c>
      <c r="Y1286" s="16" t="str" cm="1">
        <f t="array" ref="Y1286">_xlfn.IFS(K1286 &lt;= 15, "Fast Moving", K1286 &lt;= 35, "Moderate Moving", K1286 &gt; 35, "Slow Moving")</f>
        <v>Fast Moving</v>
      </c>
      <c r="Z1286" s="16" t="str" cm="1">
        <f t="array" ref="Z1286">_xlfn.IFS(M1286=5, "Highly Satisfied", M1286&gt;=4, "Very Satisfied", M1286&gt;=3, "Satisfied", M1286&gt;=2, "Neutral", M1286&lt;2, "Dissatisfied")</f>
        <v>Neutral</v>
      </c>
      <c r="AA1286" s="16" t="str">
        <f t="shared" si="209"/>
        <v>Cheap Value</v>
      </c>
      <c r="AB1286" s="16" t="str" cm="1">
        <f t="array" ref="AB1286">_xlfn.IFS(OR(C1286="Zara", C1286="Mango"), "Luxury Brand", OR(C1286="Gap", C1286="Forever21"), "Budget Brand", TRUE, "Mid-Market")</f>
        <v>Luxury Brand</v>
      </c>
    </row>
    <row r="1287" spans="1:28" x14ac:dyDescent="0.35">
      <c r="A1287" t="s">
        <v>1338</v>
      </c>
      <c r="B1287" t="s">
        <v>36</v>
      </c>
      <c r="C1287" t="s">
        <v>14</v>
      </c>
      <c r="D1287" t="s">
        <v>60</v>
      </c>
      <c r="E1287" t="s">
        <v>53</v>
      </c>
      <c r="F1287" t="s">
        <v>64</v>
      </c>
      <c r="G1287" s="4">
        <v>64.680000000000007</v>
      </c>
      <c r="H1287">
        <v>42.9</v>
      </c>
      <c r="I1287" s="3">
        <v>36.93</v>
      </c>
      <c r="J1287" s="1">
        <v>45875</v>
      </c>
      <c r="K1287">
        <v>36</v>
      </c>
      <c r="L1287" t="s">
        <v>2229</v>
      </c>
      <c r="M1287">
        <f t="shared" si="200"/>
        <v>3</v>
      </c>
      <c r="N1287" t="b">
        <v>0</v>
      </c>
      <c r="O1287" t="s">
        <v>2229</v>
      </c>
      <c r="P1287" t="str">
        <f t="shared" si="201"/>
        <v>No Return</v>
      </c>
      <c r="Q1287" s="4">
        <f t="shared" si="202"/>
        <v>1329.5620799999999</v>
      </c>
      <c r="R1287">
        <f t="shared" si="203"/>
        <v>2025</v>
      </c>
      <c r="S1287" s="4" t="str">
        <f t="shared" si="204"/>
        <v>August</v>
      </c>
      <c r="T1287" s="17">
        <f t="shared" si="205"/>
        <v>27.747720000000001</v>
      </c>
      <c r="U1287" s="17">
        <f t="shared" si="206"/>
        <v>36.932279999999999</v>
      </c>
      <c r="V1287" s="16">
        <f t="shared" si="207"/>
        <v>0</v>
      </c>
      <c r="W1287" s="16" t="str">
        <f t="shared" si="208"/>
        <v>XS</v>
      </c>
      <c r="X1287" s="16" t="str" cm="1">
        <f t="array" ref="X1287">_xlfn.IFS(K1287 &lt; 10, "Need to Restock", K1287 &lt; 20, "Low Stock", K1287 &lt; 30, "Stock OK", K1287 &gt;= 30, "High Stock")</f>
        <v>High Stock</v>
      </c>
      <c r="Y1287" s="16" t="str" cm="1">
        <f t="array" ref="Y1287">_xlfn.IFS(K1287 &lt;= 15, "Fast Moving", K1287 &lt;= 35, "Moderate Moving", K1287 &gt; 35, "Slow Moving")</f>
        <v>Slow Moving</v>
      </c>
      <c r="Z1287" s="16" t="str" cm="1">
        <f t="array" ref="Z1287">_xlfn.IFS(M1287=5, "Highly Satisfied", M1287&gt;=4, "Very Satisfied", M1287&gt;=3, "Satisfied", M1287&gt;=2, "Neutral", M1287&lt;2, "Dissatisfied")</f>
        <v>Satisfied</v>
      </c>
      <c r="AA1287" s="16" t="str">
        <f t="shared" si="209"/>
        <v>Cheap Value</v>
      </c>
      <c r="AB1287" s="16" t="str" cm="1">
        <f t="array" ref="AB1287">_xlfn.IFS(OR(C1287="Zara", C1287="Mango"), "Luxury Brand", OR(C1287="Gap", C1287="Forever21"), "Budget Brand", TRUE, "Mid-Market")</f>
        <v>Luxury Brand</v>
      </c>
    </row>
    <row r="1288" spans="1:28" x14ac:dyDescent="0.35">
      <c r="A1288" t="s">
        <v>1339</v>
      </c>
      <c r="B1288" t="s">
        <v>28</v>
      </c>
      <c r="C1288" t="s">
        <v>73</v>
      </c>
      <c r="D1288" t="s">
        <v>32</v>
      </c>
      <c r="E1288" t="s">
        <v>2229</v>
      </c>
      <c r="F1288" t="s">
        <v>54</v>
      </c>
      <c r="G1288" s="4">
        <v>123.23</v>
      </c>
      <c r="H1288">
        <v>0</v>
      </c>
      <c r="I1288" s="3">
        <v>123.23</v>
      </c>
      <c r="J1288" s="1">
        <v>45875</v>
      </c>
      <c r="K1288">
        <v>40</v>
      </c>
      <c r="L1288">
        <v>4.3</v>
      </c>
      <c r="M1288">
        <f t="shared" si="200"/>
        <v>4.3</v>
      </c>
      <c r="N1288" t="b">
        <v>0</v>
      </c>
      <c r="O1288" t="s">
        <v>2229</v>
      </c>
      <c r="P1288" t="str">
        <f t="shared" si="201"/>
        <v>No Return</v>
      </c>
      <c r="Q1288" s="4">
        <f t="shared" si="202"/>
        <v>4929.2</v>
      </c>
      <c r="R1288">
        <f t="shared" si="203"/>
        <v>2025</v>
      </c>
      <c r="S1288" s="4" t="str">
        <f t="shared" si="204"/>
        <v>August</v>
      </c>
      <c r="T1288" s="17">
        <f t="shared" si="205"/>
        <v>0</v>
      </c>
      <c r="U1288" s="17">
        <f t="shared" si="206"/>
        <v>123.23</v>
      </c>
      <c r="V1288" s="16">
        <f t="shared" si="207"/>
        <v>0</v>
      </c>
      <c r="W1288" s="16" t="str">
        <f t="shared" si="208"/>
        <v>No Size</v>
      </c>
      <c r="X1288" s="16" t="str" cm="1">
        <f t="array" ref="X1288">_xlfn.IFS(K1288 &lt; 10, "Need to Restock", K1288 &lt; 20, "Low Stock", K1288 &lt; 30, "Stock OK", K1288 &gt;= 30, "High Stock")</f>
        <v>High Stock</v>
      </c>
      <c r="Y1288" s="16" t="str" cm="1">
        <f t="array" ref="Y1288">_xlfn.IFS(K1288 &lt;= 15, "Fast Moving", K1288 &lt;= 35, "Moderate Moving", K1288 &gt; 35, "Slow Moving")</f>
        <v>Slow Moving</v>
      </c>
      <c r="Z1288" s="16" t="str" cm="1">
        <f t="array" ref="Z1288">_xlfn.IFS(M1288=5, "Highly Satisfied", M1288&gt;=4, "Very Satisfied", M1288&gt;=3, "Satisfied", M1288&gt;=2, "Neutral", M1288&lt;2, "Dissatisfied")</f>
        <v>Very Satisfied</v>
      </c>
      <c r="AA1288" s="16" t="str">
        <f t="shared" si="209"/>
        <v>High Value</v>
      </c>
      <c r="AB1288" s="16" t="str" cm="1">
        <f t="array" ref="AB1288">_xlfn.IFS(OR(C1288="Zara", C1288="Mango"), "Luxury Brand", OR(C1288="Gap", C1288="Forever21"), "Budget Brand", TRUE, "Mid-Market")</f>
        <v>Budget Brand</v>
      </c>
    </row>
    <row r="1289" spans="1:28" x14ac:dyDescent="0.35">
      <c r="A1289" t="s">
        <v>1340</v>
      </c>
      <c r="B1289" t="s">
        <v>25</v>
      </c>
      <c r="C1289" t="s">
        <v>51</v>
      </c>
      <c r="D1289" t="s">
        <v>21</v>
      </c>
      <c r="E1289" t="s">
        <v>2229</v>
      </c>
      <c r="F1289" t="s">
        <v>17</v>
      </c>
      <c r="G1289" s="4">
        <v>69.69</v>
      </c>
      <c r="H1289">
        <v>0</v>
      </c>
      <c r="I1289" s="3">
        <v>69.69</v>
      </c>
      <c r="J1289" s="1">
        <v>45875</v>
      </c>
      <c r="K1289">
        <v>35</v>
      </c>
      <c r="L1289">
        <v>3</v>
      </c>
      <c r="M1289">
        <f t="shared" si="200"/>
        <v>3</v>
      </c>
      <c r="N1289" t="b">
        <v>0</v>
      </c>
      <c r="O1289" t="s">
        <v>2229</v>
      </c>
      <c r="P1289" t="str">
        <f t="shared" si="201"/>
        <v>No Return</v>
      </c>
      <c r="Q1289" s="4">
        <f t="shared" si="202"/>
        <v>2439.15</v>
      </c>
      <c r="R1289">
        <f t="shared" si="203"/>
        <v>2025</v>
      </c>
      <c r="S1289" s="4" t="str">
        <f t="shared" si="204"/>
        <v>August</v>
      </c>
      <c r="T1289" s="17">
        <f t="shared" si="205"/>
        <v>0</v>
      </c>
      <c r="U1289" s="17">
        <f t="shared" si="206"/>
        <v>69.69</v>
      </c>
      <c r="V1289" s="16">
        <f t="shared" si="207"/>
        <v>0</v>
      </c>
      <c r="W1289" s="16" t="str">
        <f t="shared" si="208"/>
        <v>No Size</v>
      </c>
      <c r="X1289" s="16" t="str" cm="1">
        <f t="array" ref="X1289">_xlfn.IFS(K1289 &lt; 10, "Need to Restock", K1289 &lt; 20, "Low Stock", K1289 &lt; 30, "Stock OK", K1289 &gt;= 30, "High Stock")</f>
        <v>High Stock</v>
      </c>
      <c r="Y1289" s="16" t="str" cm="1">
        <f t="array" ref="Y1289">_xlfn.IFS(K1289 &lt;= 15, "Fast Moving", K1289 &lt;= 35, "Moderate Moving", K1289 &gt; 35, "Slow Moving")</f>
        <v>Moderate Moving</v>
      </c>
      <c r="Z1289" s="16" t="str" cm="1">
        <f t="array" ref="Z1289">_xlfn.IFS(M1289=5, "Highly Satisfied", M1289&gt;=4, "Very Satisfied", M1289&gt;=3, "Satisfied", M1289&gt;=2, "Neutral", M1289&lt;2, "Dissatisfied")</f>
        <v>Satisfied</v>
      </c>
      <c r="AA1289" s="16" t="str">
        <f t="shared" si="209"/>
        <v>Cheap Value</v>
      </c>
      <c r="AB1289" s="16" t="str" cm="1">
        <f t="array" ref="AB1289">_xlfn.IFS(OR(C1289="Zara", C1289="Mango"), "Luxury Brand", OR(C1289="Gap", C1289="Forever21"), "Budget Brand", TRUE, "Mid-Market")</f>
        <v>Mid-Market</v>
      </c>
    </row>
    <row r="1290" spans="1:28" x14ac:dyDescent="0.35">
      <c r="A1290" t="s">
        <v>1341</v>
      </c>
      <c r="B1290" t="s">
        <v>25</v>
      </c>
      <c r="C1290" t="s">
        <v>30</v>
      </c>
      <c r="D1290" t="s">
        <v>21</v>
      </c>
      <c r="E1290" t="s">
        <v>2229</v>
      </c>
      <c r="F1290" t="s">
        <v>44</v>
      </c>
      <c r="G1290" s="4">
        <v>46.15</v>
      </c>
      <c r="H1290">
        <v>24.4</v>
      </c>
      <c r="I1290" s="3">
        <v>34.89</v>
      </c>
      <c r="J1290" s="1">
        <v>45875</v>
      </c>
      <c r="K1290">
        <v>31</v>
      </c>
      <c r="L1290">
        <v>4.4000000000000004</v>
      </c>
      <c r="M1290">
        <f t="shared" si="200"/>
        <v>4.4000000000000004</v>
      </c>
      <c r="N1290" t="b">
        <v>1</v>
      </c>
      <c r="O1290" t="s">
        <v>71</v>
      </c>
      <c r="P1290" t="str">
        <f t="shared" si="201"/>
        <v>Size Issue</v>
      </c>
      <c r="Q1290" s="4">
        <f t="shared" si="202"/>
        <v>1081.5714</v>
      </c>
      <c r="R1290">
        <f t="shared" si="203"/>
        <v>2025</v>
      </c>
      <c r="S1290" s="4" t="str">
        <f t="shared" si="204"/>
        <v>August</v>
      </c>
      <c r="T1290" s="17">
        <f t="shared" si="205"/>
        <v>11.2606</v>
      </c>
      <c r="U1290" s="17">
        <f t="shared" si="206"/>
        <v>34.889400000000002</v>
      </c>
      <c r="V1290" s="16">
        <f t="shared" si="207"/>
        <v>1</v>
      </c>
      <c r="W1290" s="16" t="str">
        <f t="shared" si="208"/>
        <v>No Size</v>
      </c>
      <c r="X1290" s="16" t="str" cm="1">
        <f t="array" ref="X1290">_xlfn.IFS(K1290 &lt; 10, "Need to Restock", K1290 &lt; 20, "Low Stock", K1290 &lt; 30, "Stock OK", K1290 &gt;= 30, "High Stock")</f>
        <v>High Stock</v>
      </c>
      <c r="Y1290" s="16" t="str" cm="1">
        <f t="array" ref="Y1290">_xlfn.IFS(K1290 &lt;= 15, "Fast Moving", K1290 &lt;= 35, "Moderate Moving", K1290 &gt; 35, "Slow Moving")</f>
        <v>Moderate Moving</v>
      </c>
      <c r="Z1290" s="16" t="str" cm="1">
        <f t="array" ref="Z1290">_xlfn.IFS(M1290=5, "Highly Satisfied", M1290&gt;=4, "Very Satisfied", M1290&gt;=3, "Satisfied", M1290&gt;=2, "Neutral", M1290&lt;2, "Dissatisfied")</f>
        <v>Very Satisfied</v>
      </c>
      <c r="AA1290" s="16" t="str">
        <f t="shared" si="209"/>
        <v>Cheap Value</v>
      </c>
      <c r="AB1290" s="16" t="str" cm="1">
        <f t="array" ref="AB1290">_xlfn.IFS(OR(C1290="Zara", C1290="Mango"), "Luxury Brand", OR(C1290="Gap", C1290="Forever21"), "Budget Brand", TRUE, "Mid-Market")</f>
        <v>Mid-Market</v>
      </c>
    </row>
    <row r="1291" spans="1:28" x14ac:dyDescent="0.35">
      <c r="A1291" t="s">
        <v>1342</v>
      </c>
      <c r="B1291" t="s">
        <v>13</v>
      </c>
      <c r="C1291" t="s">
        <v>46</v>
      </c>
      <c r="D1291" t="s">
        <v>60</v>
      </c>
      <c r="E1291" t="s">
        <v>53</v>
      </c>
      <c r="F1291" t="s">
        <v>62</v>
      </c>
      <c r="G1291" s="4">
        <v>229.8</v>
      </c>
      <c r="H1291">
        <v>0</v>
      </c>
      <c r="I1291" s="3">
        <v>229.8</v>
      </c>
      <c r="J1291" s="1">
        <v>45875</v>
      </c>
      <c r="K1291">
        <v>46</v>
      </c>
      <c r="L1291">
        <v>3.6</v>
      </c>
      <c r="M1291">
        <f t="shared" si="200"/>
        <v>3.6</v>
      </c>
      <c r="N1291" t="b">
        <v>0</v>
      </c>
      <c r="O1291" t="s">
        <v>2229</v>
      </c>
      <c r="P1291" t="str">
        <f t="shared" si="201"/>
        <v>No Return</v>
      </c>
      <c r="Q1291" s="4">
        <f t="shared" si="202"/>
        <v>10570.800000000001</v>
      </c>
      <c r="R1291">
        <f t="shared" si="203"/>
        <v>2025</v>
      </c>
      <c r="S1291" s="4" t="str">
        <f t="shared" si="204"/>
        <v>August</v>
      </c>
      <c r="T1291" s="17">
        <f t="shared" si="205"/>
        <v>0</v>
      </c>
      <c r="U1291" s="17">
        <f t="shared" si="206"/>
        <v>229.8</v>
      </c>
      <c r="V1291" s="16">
        <f t="shared" si="207"/>
        <v>0</v>
      </c>
      <c r="W1291" s="16" t="str">
        <f t="shared" si="208"/>
        <v>XS</v>
      </c>
      <c r="X1291" s="16" t="str" cm="1">
        <f t="array" ref="X1291">_xlfn.IFS(K1291 &lt; 10, "Need to Restock", K1291 &lt; 20, "Low Stock", K1291 &lt; 30, "Stock OK", K1291 &gt;= 30, "High Stock")</f>
        <v>High Stock</v>
      </c>
      <c r="Y1291" s="16" t="str" cm="1">
        <f t="array" ref="Y1291">_xlfn.IFS(K1291 &lt;= 15, "Fast Moving", K1291 &lt;= 35, "Moderate Moving", K1291 &gt; 35, "Slow Moving")</f>
        <v>Slow Moving</v>
      </c>
      <c r="Z1291" s="16" t="str" cm="1">
        <f t="array" ref="Z1291">_xlfn.IFS(M1291=5, "Highly Satisfied", M1291&gt;=4, "Very Satisfied", M1291&gt;=3, "Satisfied", M1291&gt;=2, "Neutral", M1291&lt;2, "Dissatisfied")</f>
        <v>Satisfied</v>
      </c>
      <c r="AA1291" s="16" t="str">
        <f t="shared" si="209"/>
        <v>High Value</v>
      </c>
      <c r="AB1291" s="16" t="str" cm="1">
        <f t="array" ref="AB1291">_xlfn.IFS(OR(C1291="Zara", C1291="Mango"), "Luxury Brand", OR(C1291="Gap", C1291="Forever21"), "Budget Brand", TRUE, "Mid-Market")</f>
        <v>Mid-Market</v>
      </c>
    </row>
    <row r="1292" spans="1:28" x14ac:dyDescent="0.35">
      <c r="A1292" t="s">
        <v>1343</v>
      </c>
      <c r="B1292" t="s">
        <v>13</v>
      </c>
      <c r="C1292" t="s">
        <v>20</v>
      </c>
      <c r="D1292" t="s">
        <v>32</v>
      </c>
      <c r="E1292" t="s">
        <v>53</v>
      </c>
      <c r="F1292" t="s">
        <v>64</v>
      </c>
      <c r="G1292" s="4">
        <v>179.44</v>
      </c>
      <c r="H1292">
        <v>19.600000000000001</v>
      </c>
      <c r="I1292" s="3">
        <v>144.27000000000001</v>
      </c>
      <c r="J1292" s="1">
        <v>45875</v>
      </c>
      <c r="K1292">
        <v>42</v>
      </c>
      <c r="L1292">
        <v>3</v>
      </c>
      <c r="M1292">
        <f t="shared" si="200"/>
        <v>3</v>
      </c>
      <c r="N1292" t="b">
        <v>0</v>
      </c>
      <c r="O1292" t="s">
        <v>2229</v>
      </c>
      <c r="P1292" t="str">
        <f t="shared" si="201"/>
        <v>No Return</v>
      </c>
      <c r="Q1292" s="4">
        <f t="shared" si="202"/>
        <v>6059.329920000001</v>
      </c>
      <c r="R1292">
        <f t="shared" si="203"/>
        <v>2025</v>
      </c>
      <c r="S1292" s="4" t="str">
        <f t="shared" si="204"/>
        <v>August</v>
      </c>
      <c r="T1292" s="17">
        <f t="shared" si="205"/>
        <v>35.17024</v>
      </c>
      <c r="U1292" s="17">
        <f t="shared" si="206"/>
        <v>144.26976000000002</v>
      </c>
      <c r="V1292" s="16">
        <f t="shared" si="207"/>
        <v>0</v>
      </c>
      <c r="W1292" s="16" t="str">
        <f t="shared" si="208"/>
        <v>XS</v>
      </c>
      <c r="X1292" s="16" t="str" cm="1">
        <f t="array" ref="X1292">_xlfn.IFS(K1292 &lt; 10, "Need to Restock", K1292 &lt; 20, "Low Stock", K1292 &lt; 30, "Stock OK", K1292 &gt;= 30, "High Stock")</f>
        <v>High Stock</v>
      </c>
      <c r="Y1292" s="16" t="str" cm="1">
        <f t="array" ref="Y1292">_xlfn.IFS(K1292 &lt;= 15, "Fast Moving", K1292 &lt;= 35, "Moderate Moving", K1292 &gt; 35, "Slow Moving")</f>
        <v>Slow Moving</v>
      </c>
      <c r="Z1292" s="16" t="str" cm="1">
        <f t="array" ref="Z1292">_xlfn.IFS(M1292=5, "Highly Satisfied", M1292&gt;=4, "Very Satisfied", M1292&gt;=3, "Satisfied", M1292&gt;=2, "Neutral", M1292&lt;2, "Dissatisfied")</f>
        <v>Satisfied</v>
      </c>
      <c r="AA1292" s="16" t="str">
        <f t="shared" si="209"/>
        <v>High Value</v>
      </c>
      <c r="AB1292" s="16" t="str" cm="1">
        <f t="array" ref="AB1292">_xlfn.IFS(OR(C1292="Zara", C1292="Mango"), "Luxury Brand", OR(C1292="Gap", C1292="Forever21"), "Budget Brand", TRUE, "Mid-Market")</f>
        <v>Mid-Market</v>
      </c>
    </row>
    <row r="1293" spans="1:28" x14ac:dyDescent="0.35">
      <c r="A1293" t="s">
        <v>1344</v>
      </c>
      <c r="B1293" t="s">
        <v>28</v>
      </c>
      <c r="C1293" t="s">
        <v>30</v>
      </c>
      <c r="D1293" t="s">
        <v>32</v>
      </c>
      <c r="E1293" t="s">
        <v>22</v>
      </c>
      <c r="F1293" t="s">
        <v>44</v>
      </c>
      <c r="G1293" s="4">
        <v>80.959999999999994</v>
      </c>
      <c r="H1293">
        <v>56.3</v>
      </c>
      <c r="I1293" s="3">
        <v>35.380000000000003</v>
      </c>
      <c r="J1293" s="1">
        <v>45875</v>
      </c>
      <c r="K1293">
        <v>41</v>
      </c>
      <c r="L1293">
        <v>2.2000000000000002</v>
      </c>
      <c r="M1293">
        <f t="shared" si="200"/>
        <v>2.2000000000000002</v>
      </c>
      <c r="N1293" t="b">
        <v>1</v>
      </c>
      <c r="O1293" t="s">
        <v>113</v>
      </c>
      <c r="P1293" t="str">
        <f t="shared" si="201"/>
        <v>Changed Mind</v>
      </c>
      <c r="Q1293" s="4">
        <f t="shared" si="202"/>
        <v>1450.56032</v>
      </c>
      <c r="R1293">
        <f t="shared" si="203"/>
        <v>2025</v>
      </c>
      <c r="S1293" s="4" t="str">
        <f t="shared" si="204"/>
        <v>August</v>
      </c>
      <c r="T1293" s="17">
        <f t="shared" si="205"/>
        <v>45.580479999999994</v>
      </c>
      <c r="U1293" s="17">
        <f t="shared" si="206"/>
        <v>35.379519999999999</v>
      </c>
      <c r="V1293" s="16">
        <f t="shared" si="207"/>
        <v>1</v>
      </c>
      <c r="W1293" s="16" t="str">
        <f t="shared" si="208"/>
        <v>L</v>
      </c>
      <c r="X1293" s="16" t="str" cm="1">
        <f t="array" ref="X1293">_xlfn.IFS(K1293 &lt; 10, "Need to Restock", K1293 &lt; 20, "Low Stock", K1293 &lt; 30, "Stock OK", K1293 &gt;= 30, "High Stock")</f>
        <v>High Stock</v>
      </c>
      <c r="Y1293" s="16" t="str" cm="1">
        <f t="array" ref="Y1293">_xlfn.IFS(K1293 &lt;= 15, "Fast Moving", K1293 &lt;= 35, "Moderate Moving", K1293 &gt; 35, "Slow Moving")</f>
        <v>Slow Moving</v>
      </c>
      <c r="Z1293" s="16" t="str" cm="1">
        <f t="array" ref="Z1293">_xlfn.IFS(M1293=5, "Highly Satisfied", M1293&gt;=4, "Very Satisfied", M1293&gt;=3, "Satisfied", M1293&gt;=2, "Neutral", M1293&lt;2, "Dissatisfied")</f>
        <v>Neutral</v>
      </c>
      <c r="AA1293" s="16" t="str">
        <f t="shared" si="209"/>
        <v>Cheap Value</v>
      </c>
      <c r="AB1293" s="16" t="str" cm="1">
        <f t="array" ref="AB1293">_xlfn.IFS(OR(C1293="Zara", C1293="Mango"), "Luxury Brand", OR(C1293="Gap", C1293="Forever21"), "Budget Brand", TRUE, "Mid-Market")</f>
        <v>Mid-Market</v>
      </c>
    </row>
    <row r="1294" spans="1:28" x14ac:dyDescent="0.35">
      <c r="A1294" t="s">
        <v>1345</v>
      </c>
      <c r="B1294" t="s">
        <v>36</v>
      </c>
      <c r="C1294" t="s">
        <v>20</v>
      </c>
      <c r="D1294" t="s">
        <v>32</v>
      </c>
      <c r="E1294" t="s">
        <v>22</v>
      </c>
      <c r="F1294" t="s">
        <v>44</v>
      </c>
      <c r="G1294" s="4">
        <v>62.3</v>
      </c>
      <c r="H1294">
        <v>19.2</v>
      </c>
      <c r="I1294" s="3">
        <v>50.34</v>
      </c>
      <c r="J1294" s="1">
        <v>45875</v>
      </c>
      <c r="K1294">
        <v>9</v>
      </c>
      <c r="L1294">
        <v>2.5</v>
      </c>
      <c r="M1294">
        <f t="shared" si="200"/>
        <v>2.5</v>
      </c>
      <c r="N1294" t="b">
        <v>0</v>
      </c>
      <c r="O1294" t="s">
        <v>2229</v>
      </c>
      <c r="P1294" t="str">
        <f t="shared" si="201"/>
        <v>No Return</v>
      </c>
      <c r="Q1294" s="4">
        <f t="shared" si="202"/>
        <v>453.04559999999998</v>
      </c>
      <c r="R1294">
        <f t="shared" si="203"/>
        <v>2025</v>
      </c>
      <c r="S1294" s="4" t="str">
        <f t="shared" si="204"/>
        <v>August</v>
      </c>
      <c r="T1294" s="17">
        <f t="shared" si="205"/>
        <v>11.961599999999999</v>
      </c>
      <c r="U1294" s="17">
        <f t="shared" si="206"/>
        <v>50.3384</v>
      </c>
      <c r="V1294" s="16">
        <f t="shared" si="207"/>
        <v>0</v>
      </c>
      <c r="W1294" s="16" t="str">
        <f t="shared" si="208"/>
        <v>L</v>
      </c>
      <c r="X1294" s="16" t="str" cm="1">
        <f t="array" ref="X1294">_xlfn.IFS(K1294 &lt; 10, "Need to Restock", K1294 &lt; 20, "Low Stock", K1294 &lt; 30, "Stock OK", K1294 &gt;= 30, "High Stock")</f>
        <v>Need to Restock</v>
      </c>
      <c r="Y1294" s="16" t="str" cm="1">
        <f t="array" ref="Y1294">_xlfn.IFS(K1294 &lt;= 15, "Fast Moving", K1294 &lt;= 35, "Moderate Moving", K1294 &gt; 35, "Slow Moving")</f>
        <v>Fast Moving</v>
      </c>
      <c r="Z1294" s="16" t="str" cm="1">
        <f t="array" ref="Z1294">_xlfn.IFS(M1294=5, "Highly Satisfied", M1294&gt;=4, "Very Satisfied", M1294&gt;=3, "Satisfied", M1294&gt;=2, "Neutral", M1294&lt;2, "Dissatisfied")</f>
        <v>Neutral</v>
      </c>
      <c r="AA1294" s="16" t="str">
        <f t="shared" si="209"/>
        <v>Cheap Value</v>
      </c>
      <c r="AB1294" s="16" t="str" cm="1">
        <f t="array" ref="AB1294">_xlfn.IFS(OR(C1294="Zara", C1294="Mango"), "Luxury Brand", OR(C1294="Gap", C1294="Forever21"), "Budget Brand", TRUE, "Mid-Market")</f>
        <v>Mid-Market</v>
      </c>
    </row>
    <row r="1295" spans="1:28" x14ac:dyDescent="0.35">
      <c r="A1295" t="s">
        <v>1346</v>
      </c>
      <c r="B1295" t="s">
        <v>25</v>
      </c>
      <c r="C1295" t="s">
        <v>20</v>
      </c>
      <c r="D1295" t="s">
        <v>32</v>
      </c>
      <c r="E1295" t="s">
        <v>2229</v>
      </c>
      <c r="F1295" t="s">
        <v>54</v>
      </c>
      <c r="G1295" s="4">
        <v>58.83</v>
      </c>
      <c r="H1295">
        <v>12.5</v>
      </c>
      <c r="I1295" s="3">
        <v>51.48</v>
      </c>
      <c r="J1295" s="1">
        <v>45875</v>
      </c>
      <c r="K1295">
        <v>3</v>
      </c>
      <c r="L1295">
        <v>1.5</v>
      </c>
      <c r="M1295">
        <f t="shared" si="200"/>
        <v>1.5</v>
      </c>
      <c r="N1295" t="b">
        <v>0</v>
      </c>
      <c r="O1295" t="s">
        <v>2229</v>
      </c>
      <c r="P1295" t="str">
        <f t="shared" si="201"/>
        <v>No Return</v>
      </c>
      <c r="Q1295" s="4">
        <f t="shared" si="202"/>
        <v>154.42875000000001</v>
      </c>
      <c r="R1295">
        <f t="shared" si="203"/>
        <v>2025</v>
      </c>
      <c r="S1295" s="4" t="str">
        <f t="shared" si="204"/>
        <v>August</v>
      </c>
      <c r="T1295" s="17">
        <f t="shared" si="205"/>
        <v>7.3537499999999998</v>
      </c>
      <c r="U1295" s="17">
        <f t="shared" si="206"/>
        <v>51.47625</v>
      </c>
      <c r="V1295" s="16">
        <f t="shared" si="207"/>
        <v>0</v>
      </c>
      <c r="W1295" s="16" t="str">
        <f t="shared" si="208"/>
        <v>No Size</v>
      </c>
      <c r="X1295" s="16" t="str" cm="1">
        <f t="array" ref="X1295">_xlfn.IFS(K1295 &lt; 10, "Need to Restock", K1295 &lt; 20, "Low Stock", K1295 &lt; 30, "Stock OK", K1295 &gt;= 30, "High Stock")</f>
        <v>Need to Restock</v>
      </c>
      <c r="Y1295" s="16" t="str" cm="1">
        <f t="array" ref="Y1295">_xlfn.IFS(K1295 &lt;= 15, "Fast Moving", K1295 &lt;= 35, "Moderate Moving", K1295 &gt; 35, "Slow Moving")</f>
        <v>Fast Moving</v>
      </c>
      <c r="Z1295" s="16" t="str" cm="1">
        <f t="array" ref="Z1295">_xlfn.IFS(M1295=5, "Highly Satisfied", M1295&gt;=4, "Very Satisfied", M1295&gt;=3, "Satisfied", M1295&gt;=2, "Neutral", M1295&lt;2, "Dissatisfied")</f>
        <v>Dissatisfied</v>
      </c>
      <c r="AA1295" s="16" t="str">
        <f t="shared" si="209"/>
        <v>Cheap Value</v>
      </c>
      <c r="AB1295" s="16" t="str" cm="1">
        <f t="array" ref="AB1295">_xlfn.IFS(OR(C1295="Zara", C1295="Mango"), "Luxury Brand", OR(C1295="Gap", C1295="Forever21"), "Budget Brand", TRUE, "Mid-Market")</f>
        <v>Mid-Market</v>
      </c>
    </row>
    <row r="1296" spans="1:28" x14ac:dyDescent="0.35">
      <c r="A1296" t="s">
        <v>1347</v>
      </c>
      <c r="B1296" t="s">
        <v>19</v>
      </c>
      <c r="C1296" t="s">
        <v>46</v>
      </c>
      <c r="D1296" t="s">
        <v>60</v>
      </c>
      <c r="E1296" t="s">
        <v>47</v>
      </c>
      <c r="F1296" t="s">
        <v>62</v>
      </c>
      <c r="G1296" s="4">
        <v>119.04</v>
      </c>
      <c r="H1296">
        <v>1.7</v>
      </c>
      <c r="I1296" s="3">
        <v>117.02</v>
      </c>
      <c r="J1296" s="1">
        <v>45875</v>
      </c>
      <c r="K1296">
        <v>34</v>
      </c>
      <c r="L1296">
        <v>4.0999999999999996</v>
      </c>
      <c r="M1296">
        <f t="shared" si="200"/>
        <v>4.0999999999999996</v>
      </c>
      <c r="N1296" t="b">
        <v>0</v>
      </c>
      <c r="O1296" t="s">
        <v>2229</v>
      </c>
      <c r="P1296" t="str">
        <f t="shared" si="201"/>
        <v>No Return</v>
      </c>
      <c r="Q1296" s="4">
        <f t="shared" si="202"/>
        <v>3978.5548800000001</v>
      </c>
      <c r="R1296">
        <f t="shared" si="203"/>
        <v>2025</v>
      </c>
      <c r="S1296" s="4" t="str">
        <f t="shared" si="204"/>
        <v>August</v>
      </c>
      <c r="T1296" s="17">
        <f t="shared" si="205"/>
        <v>2.0236800000000001</v>
      </c>
      <c r="U1296" s="17">
        <f t="shared" si="206"/>
        <v>117.01632000000001</v>
      </c>
      <c r="V1296" s="16">
        <f t="shared" si="207"/>
        <v>0</v>
      </c>
      <c r="W1296" s="16" t="str">
        <f t="shared" si="208"/>
        <v>XXL</v>
      </c>
      <c r="X1296" s="16" t="str" cm="1">
        <f t="array" ref="X1296">_xlfn.IFS(K1296 &lt; 10, "Need to Restock", K1296 &lt; 20, "Low Stock", K1296 &lt; 30, "Stock OK", K1296 &gt;= 30, "High Stock")</f>
        <v>High Stock</v>
      </c>
      <c r="Y1296" s="16" t="str" cm="1">
        <f t="array" ref="Y1296">_xlfn.IFS(K1296 &lt;= 15, "Fast Moving", K1296 &lt;= 35, "Moderate Moving", K1296 &gt; 35, "Slow Moving")</f>
        <v>Moderate Moving</v>
      </c>
      <c r="Z1296" s="16" t="str" cm="1">
        <f t="array" ref="Z1296">_xlfn.IFS(M1296=5, "Highly Satisfied", M1296&gt;=4, "Very Satisfied", M1296&gt;=3, "Satisfied", M1296&gt;=2, "Neutral", M1296&lt;2, "Dissatisfied")</f>
        <v>Very Satisfied</v>
      </c>
      <c r="AA1296" s="16" t="str">
        <f t="shared" si="209"/>
        <v>High Value</v>
      </c>
      <c r="AB1296" s="16" t="str" cm="1">
        <f t="array" ref="AB1296">_xlfn.IFS(OR(C1296="Zara", C1296="Mango"), "Luxury Brand", OR(C1296="Gap", C1296="Forever21"), "Budget Brand", TRUE, "Mid-Market")</f>
        <v>Mid-Market</v>
      </c>
    </row>
    <row r="1297" spans="1:28" x14ac:dyDescent="0.35">
      <c r="A1297" t="s">
        <v>1348</v>
      </c>
      <c r="B1297" t="s">
        <v>13</v>
      </c>
      <c r="C1297" t="s">
        <v>14</v>
      </c>
      <c r="D1297" t="s">
        <v>60</v>
      </c>
      <c r="E1297" t="s">
        <v>37</v>
      </c>
      <c r="F1297" t="s">
        <v>62</v>
      </c>
      <c r="G1297" s="4">
        <v>80.540000000000006</v>
      </c>
      <c r="H1297">
        <v>0</v>
      </c>
      <c r="I1297" s="3">
        <v>80.540000000000006</v>
      </c>
      <c r="J1297" s="1">
        <v>45875</v>
      </c>
      <c r="K1297">
        <v>3</v>
      </c>
      <c r="L1297">
        <v>1.8</v>
      </c>
      <c r="M1297">
        <f t="shared" si="200"/>
        <v>1.8</v>
      </c>
      <c r="N1297" t="b">
        <v>1</v>
      </c>
      <c r="O1297" t="s">
        <v>71</v>
      </c>
      <c r="P1297" t="str">
        <f t="shared" si="201"/>
        <v>Size Issue</v>
      </c>
      <c r="Q1297" s="4">
        <f t="shared" si="202"/>
        <v>241.62</v>
      </c>
      <c r="R1297">
        <f t="shared" si="203"/>
        <v>2025</v>
      </c>
      <c r="S1297" s="4" t="str">
        <f t="shared" si="204"/>
        <v>August</v>
      </c>
      <c r="T1297" s="17">
        <f t="shared" si="205"/>
        <v>0</v>
      </c>
      <c r="U1297" s="17">
        <f t="shared" si="206"/>
        <v>80.540000000000006</v>
      </c>
      <c r="V1297" s="16">
        <f t="shared" si="207"/>
        <v>1</v>
      </c>
      <c r="W1297" s="16" t="str">
        <f t="shared" si="208"/>
        <v>S</v>
      </c>
      <c r="X1297" s="16" t="str" cm="1">
        <f t="array" ref="X1297">_xlfn.IFS(K1297 &lt; 10, "Need to Restock", K1297 &lt; 20, "Low Stock", K1297 &lt; 30, "Stock OK", K1297 &gt;= 30, "High Stock")</f>
        <v>Need to Restock</v>
      </c>
      <c r="Y1297" s="16" t="str" cm="1">
        <f t="array" ref="Y1297">_xlfn.IFS(K1297 &lt;= 15, "Fast Moving", K1297 &lt;= 35, "Moderate Moving", K1297 &gt; 35, "Slow Moving")</f>
        <v>Fast Moving</v>
      </c>
      <c r="Z1297" s="16" t="str" cm="1">
        <f t="array" ref="Z1297">_xlfn.IFS(M1297=5, "Highly Satisfied", M1297&gt;=4, "Very Satisfied", M1297&gt;=3, "Satisfied", M1297&gt;=2, "Neutral", M1297&lt;2, "Dissatisfied")</f>
        <v>Dissatisfied</v>
      </c>
      <c r="AA1297" s="16" t="str">
        <f t="shared" si="209"/>
        <v>High Value</v>
      </c>
      <c r="AB1297" s="16" t="str" cm="1">
        <f t="array" ref="AB1297">_xlfn.IFS(OR(C1297="Zara", C1297="Mango"), "Luxury Brand", OR(C1297="Gap", C1297="Forever21"), "Budget Brand", TRUE, "Mid-Market")</f>
        <v>Luxury Brand</v>
      </c>
    </row>
    <row r="1298" spans="1:28" x14ac:dyDescent="0.35">
      <c r="A1298" t="s">
        <v>1349</v>
      </c>
      <c r="B1298" t="s">
        <v>36</v>
      </c>
      <c r="C1298" t="s">
        <v>30</v>
      </c>
      <c r="D1298" t="s">
        <v>21</v>
      </c>
      <c r="E1298" t="s">
        <v>53</v>
      </c>
      <c r="F1298" t="s">
        <v>26</v>
      </c>
      <c r="G1298" s="4">
        <v>47.32</v>
      </c>
      <c r="H1298">
        <v>25.7</v>
      </c>
      <c r="I1298" s="3">
        <v>35.159999999999997</v>
      </c>
      <c r="J1298" s="1">
        <v>45875</v>
      </c>
      <c r="K1298">
        <v>2</v>
      </c>
      <c r="L1298">
        <v>3.2</v>
      </c>
      <c r="M1298">
        <f t="shared" si="200"/>
        <v>3.2</v>
      </c>
      <c r="N1298" t="b">
        <v>0</v>
      </c>
      <c r="O1298" t="s">
        <v>2229</v>
      </c>
      <c r="P1298" t="str">
        <f t="shared" si="201"/>
        <v>No Return</v>
      </c>
      <c r="Q1298" s="4">
        <f t="shared" si="202"/>
        <v>70.317520000000002</v>
      </c>
      <c r="R1298">
        <f t="shared" si="203"/>
        <v>2025</v>
      </c>
      <c r="S1298" s="4" t="str">
        <f t="shared" si="204"/>
        <v>August</v>
      </c>
      <c r="T1298" s="17">
        <f t="shared" si="205"/>
        <v>12.161240000000001</v>
      </c>
      <c r="U1298" s="17">
        <f t="shared" si="206"/>
        <v>35.158760000000001</v>
      </c>
      <c r="V1298" s="16">
        <f t="shared" si="207"/>
        <v>0</v>
      </c>
      <c r="W1298" s="16" t="str">
        <f t="shared" si="208"/>
        <v>XS</v>
      </c>
      <c r="X1298" s="16" t="str" cm="1">
        <f t="array" ref="X1298">_xlfn.IFS(K1298 &lt; 10, "Need to Restock", K1298 &lt; 20, "Low Stock", K1298 &lt; 30, "Stock OK", K1298 &gt;= 30, "High Stock")</f>
        <v>Need to Restock</v>
      </c>
      <c r="Y1298" s="16" t="str" cm="1">
        <f t="array" ref="Y1298">_xlfn.IFS(K1298 &lt;= 15, "Fast Moving", K1298 &lt;= 35, "Moderate Moving", K1298 &gt; 35, "Slow Moving")</f>
        <v>Fast Moving</v>
      </c>
      <c r="Z1298" s="16" t="str" cm="1">
        <f t="array" ref="Z1298">_xlfn.IFS(M1298=5, "Highly Satisfied", M1298&gt;=4, "Very Satisfied", M1298&gt;=3, "Satisfied", M1298&gt;=2, "Neutral", M1298&lt;2, "Dissatisfied")</f>
        <v>Satisfied</v>
      </c>
      <c r="AA1298" s="16" t="str">
        <f t="shared" si="209"/>
        <v>Cheap Value</v>
      </c>
      <c r="AB1298" s="16" t="str" cm="1">
        <f t="array" ref="AB1298">_xlfn.IFS(OR(C1298="Zara", C1298="Mango"), "Luxury Brand", OR(C1298="Gap", C1298="Forever21"), "Budget Brand", TRUE, "Mid-Market")</f>
        <v>Mid-Market</v>
      </c>
    </row>
    <row r="1299" spans="1:28" x14ac:dyDescent="0.35">
      <c r="A1299" t="s">
        <v>1350</v>
      </c>
      <c r="B1299" t="s">
        <v>28</v>
      </c>
      <c r="C1299" t="s">
        <v>59</v>
      </c>
      <c r="D1299" t="s">
        <v>21</v>
      </c>
      <c r="E1299" t="s">
        <v>16</v>
      </c>
      <c r="F1299" t="s">
        <v>23</v>
      </c>
      <c r="G1299" s="4">
        <v>104.57</v>
      </c>
      <c r="H1299">
        <v>27.4</v>
      </c>
      <c r="I1299" s="3">
        <v>75.92</v>
      </c>
      <c r="J1299" s="1">
        <v>45875</v>
      </c>
      <c r="K1299">
        <v>7</v>
      </c>
      <c r="L1299">
        <v>1</v>
      </c>
      <c r="M1299">
        <f t="shared" si="200"/>
        <v>1</v>
      </c>
      <c r="N1299" t="b">
        <v>1</v>
      </c>
      <c r="O1299" t="s">
        <v>81</v>
      </c>
      <c r="P1299" t="str">
        <f t="shared" si="201"/>
        <v>Quality Issue</v>
      </c>
      <c r="Q1299" s="4">
        <f t="shared" si="202"/>
        <v>531.42473999999993</v>
      </c>
      <c r="R1299">
        <f t="shared" si="203"/>
        <v>2025</v>
      </c>
      <c r="S1299" s="4" t="str">
        <f t="shared" si="204"/>
        <v>August</v>
      </c>
      <c r="T1299" s="17">
        <f t="shared" si="205"/>
        <v>28.652179999999994</v>
      </c>
      <c r="U1299" s="17">
        <f t="shared" si="206"/>
        <v>75.917819999999992</v>
      </c>
      <c r="V1299" s="16">
        <f t="shared" si="207"/>
        <v>1</v>
      </c>
      <c r="W1299" s="16" t="str">
        <f t="shared" si="208"/>
        <v>XL</v>
      </c>
      <c r="X1299" s="16" t="str" cm="1">
        <f t="array" ref="X1299">_xlfn.IFS(K1299 &lt; 10, "Need to Restock", K1299 &lt; 20, "Low Stock", K1299 &lt; 30, "Stock OK", K1299 &gt;= 30, "High Stock")</f>
        <v>Need to Restock</v>
      </c>
      <c r="Y1299" s="16" t="str" cm="1">
        <f t="array" ref="Y1299">_xlfn.IFS(K1299 &lt;= 15, "Fast Moving", K1299 &lt;= 35, "Moderate Moving", K1299 &gt; 35, "Slow Moving")</f>
        <v>Fast Moving</v>
      </c>
      <c r="Z1299" s="16" t="str" cm="1">
        <f t="array" ref="Z1299">_xlfn.IFS(M1299=5, "Highly Satisfied", M1299&gt;=4, "Very Satisfied", M1299&gt;=3, "Satisfied", M1299&gt;=2, "Neutral", M1299&lt;2, "Dissatisfied")</f>
        <v>Dissatisfied</v>
      </c>
      <c r="AA1299" s="16" t="str">
        <f t="shared" si="209"/>
        <v>High Value</v>
      </c>
      <c r="AB1299" s="16" t="str" cm="1">
        <f t="array" ref="AB1299">_xlfn.IFS(OR(C1299="Zara", C1299="Mango"), "Luxury Brand", OR(C1299="Gap", C1299="Forever21"), "Budget Brand", TRUE, "Mid-Market")</f>
        <v>Budget Brand</v>
      </c>
    </row>
    <row r="1300" spans="1:28" x14ac:dyDescent="0.35">
      <c r="A1300" t="s">
        <v>1351</v>
      </c>
      <c r="B1300" t="s">
        <v>25</v>
      </c>
      <c r="C1300" t="s">
        <v>14</v>
      </c>
      <c r="D1300" t="s">
        <v>21</v>
      </c>
      <c r="E1300" t="s">
        <v>2229</v>
      </c>
      <c r="F1300" t="s">
        <v>42</v>
      </c>
      <c r="G1300" s="4">
        <v>38.369999999999997</v>
      </c>
      <c r="H1300">
        <v>23.3</v>
      </c>
      <c r="I1300" s="3">
        <v>29.43</v>
      </c>
      <c r="J1300" s="1">
        <v>45875</v>
      </c>
      <c r="K1300">
        <v>22</v>
      </c>
      <c r="L1300">
        <v>1.4</v>
      </c>
      <c r="M1300">
        <f t="shared" si="200"/>
        <v>1.4</v>
      </c>
      <c r="N1300" t="b">
        <v>0</v>
      </c>
      <c r="O1300" t="s">
        <v>2229</v>
      </c>
      <c r="P1300" t="str">
        <f t="shared" si="201"/>
        <v>No Return</v>
      </c>
      <c r="Q1300" s="4">
        <f t="shared" si="202"/>
        <v>647.45537999999988</v>
      </c>
      <c r="R1300">
        <f t="shared" si="203"/>
        <v>2025</v>
      </c>
      <c r="S1300" s="4" t="str">
        <f t="shared" si="204"/>
        <v>August</v>
      </c>
      <c r="T1300" s="17">
        <f t="shared" si="205"/>
        <v>8.9402100000000004</v>
      </c>
      <c r="U1300" s="17">
        <f t="shared" si="206"/>
        <v>29.429789999999997</v>
      </c>
      <c r="V1300" s="16">
        <f t="shared" si="207"/>
        <v>0</v>
      </c>
      <c r="W1300" s="16" t="str">
        <f t="shared" si="208"/>
        <v>No Size</v>
      </c>
      <c r="X1300" s="16" t="str" cm="1">
        <f t="array" ref="X1300">_xlfn.IFS(K1300 &lt; 10, "Need to Restock", K1300 &lt; 20, "Low Stock", K1300 &lt; 30, "Stock OK", K1300 &gt;= 30, "High Stock")</f>
        <v>Stock OK</v>
      </c>
      <c r="Y1300" s="16" t="str" cm="1">
        <f t="array" ref="Y1300">_xlfn.IFS(K1300 &lt;= 15, "Fast Moving", K1300 &lt;= 35, "Moderate Moving", K1300 &gt; 35, "Slow Moving")</f>
        <v>Moderate Moving</v>
      </c>
      <c r="Z1300" s="16" t="str" cm="1">
        <f t="array" ref="Z1300">_xlfn.IFS(M1300=5, "Highly Satisfied", M1300&gt;=4, "Very Satisfied", M1300&gt;=3, "Satisfied", M1300&gt;=2, "Neutral", M1300&lt;2, "Dissatisfied")</f>
        <v>Dissatisfied</v>
      </c>
      <c r="AA1300" s="16" t="str">
        <f t="shared" si="209"/>
        <v>Cheap Value</v>
      </c>
      <c r="AB1300" s="16" t="str" cm="1">
        <f t="array" ref="AB1300">_xlfn.IFS(OR(C1300="Zara", C1300="Mango"), "Luxury Brand", OR(C1300="Gap", C1300="Forever21"), "Budget Brand", TRUE, "Mid-Market")</f>
        <v>Luxury Brand</v>
      </c>
    </row>
    <row r="1301" spans="1:28" x14ac:dyDescent="0.35">
      <c r="A1301" t="s">
        <v>1352</v>
      </c>
      <c r="B1301" t="s">
        <v>13</v>
      </c>
      <c r="C1301" t="s">
        <v>46</v>
      </c>
      <c r="D1301" t="s">
        <v>21</v>
      </c>
      <c r="E1301" t="s">
        <v>2229</v>
      </c>
      <c r="F1301" t="s">
        <v>17</v>
      </c>
      <c r="G1301" s="4">
        <v>86.3</v>
      </c>
      <c r="H1301">
        <v>0</v>
      </c>
      <c r="I1301" s="3">
        <v>86.3</v>
      </c>
      <c r="J1301" s="1">
        <v>45875</v>
      </c>
      <c r="K1301">
        <v>33</v>
      </c>
      <c r="L1301">
        <v>3.9</v>
      </c>
      <c r="M1301">
        <f t="shared" si="200"/>
        <v>3.9</v>
      </c>
      <c r="N1301" t="b">
        <v>0</v>
      </c>
      <c r="O1301" t="s">
        <v>2229</v>
      </c>
      <c r="P1301" t="str">
        <f t="shared" si="201"/>
        <v>No Return</v>
      </c>
      <c r="Q1301" s="4">
        <f t="shared" si="202"/>
        <v>2847.9</v>
      </c>
      <c r="R1301">
        <f t="shared" si="203"/>
        <v>2025</v>
      </c>
      <c r="S1301" s="4" t="str">
        <f t="shared" si="204"/>
        <v>August</v>
      </c>
      <c r="T1301" s="17">
        <f t="shared" si="205"/>
        <v>0</v>
      </c>
      <c r="U1301" s="17">
        <f t="shared" si="206"/>
        <v>86.3</v>
      </c>
      <c r="V1301" s="16">
        <f t="shared" si="207"/>
        <v>0</v>
      </c>
      <c r="W1301" s="16" t="str">
        <f t="shared" si="208"/>
        <v>No Size</v>
      </c>
      <c r="X1301" s="16" t="str" cm="1">
        <f t="array" ref="X1301">_xlfn.IFS(K1301 &lt; 10, "Need to Restock", K1301 &lt; 20, "Low Stock", K1301 &lt; 30, "Stock OK", K1301 &gt;= 30, "High Stock")</f>
        <v>High Stock</v>
      </c>
      <c r="Y1301" s="16" t="str" cm="1">
        <f t="array" ref="Y1301">_xlfn.IFS(K1301 &lt;= 15, "Fast Moving", K1301 &lt;= 35, "Moderate Moving", K1301 &gt; 35, "Slow Moving")</f>
        <v>Moderate Moving</v>
      </c>
      <c r="Z1301" s="16" t="str" cm="1">
        <f t="array" ref="Z1301">_xlfn.IFS(M1301=5, "Highly Satisfied", M1301&gt;=4, "Very Satisfied", M1301&gt;=3, "Satisfied", M1301&gt;=2, "Neutral", M1301&lt;2, "Dissatisfied")</f>
        <v>Satisfied</v>
      </c>
      <c r="AA1301" s="16" t="str">
        <f t="shared" si="209"/>
        <v>High Value</v>
      </c>
      <c r="AB1301" s="16" t="str" cm="1">
        <f t="array" ref="AB1301">_xlfn.IFS(OR(C1301="Zara", C1301="Mango"), "Luxury Brand", OR(C1301="Gap", C1301="Forever21"), "Budget Brand", TRUE, "Mid-Market")</f>
        <v>Mid-Market</v>
      </c>
    </row>
    <row r="1302" spans="1:28" x14ac:dyDescent="0.35">
      <c r="A1302" t="s">
        <v>1353</v>
      </c>
      <c r="B1302" t="s">
        <v>25</v>
      </c>
      <c r="C1302" t="s">
        <v>41</v>
      </c>
      <c r="D1302" t="s">
        <v>21</v>
      </c>
      <c r="E1302" t="s">
        <v>2229</v>
      </c>
      <c r="F1302" t="s">
        <v>64</v>
      </c>
      <c r="G1302" s="4">
        <v>64.89</v>
      </c>
      <c r="H1302">
        <v>4.2</v>
      </c>
      <c r="I1302" s="3">
        <v>62.16</v>
      </c>
      <c r="J1302" s="1">
        <v>45875</v>
      </c>
      <c r="K1302">
        <v>40</v>
      </c>
      <c r="L1302">
        <v>1.4</v>
      </c>
      <c r="M1302">
        <f t="shared" si="200"/>
        <v>1.4</v>
      </c>
      <c r="N1302" t="b">
        <v>0</v>
      </c>
      <c r="O1302" t="s">
        <v>2229</v>
      </c>
      <c r="P1302" t="str">
        <f t="shared" si="201"/>
        <v>No Return</v>
      </c>
      <c r="Q1302" s="4">
        <f t="shared" si="202"/>
        <v>2486.5848000000001</v>
      </c>
      <c r="R1302">
        <f t="shared" si="203"/>
        <v>2025</v>
      </c>
      <c r="S1302" s="4" t="str">
        <f t="shared" si="204"/>
        <v>August</v>
      </c>
      <c r="T1302" s="17">
        <f t="shared" si="205"/>
        <v>2.7253800000000004</v>
      </c>
      <c r="U1302" s="17">
        <f t="shared" si="206"/>
        <v>62.164619999999999</v>
      </c>
      <c r="V1302" s="16">
        <f t="shared" si="207"/>
        <v>0</v>
      </c>
      <c r="W1302" s="16" t="str">
        <f t="shared" si="208"/>
        <v>No Size</v>
      </c>
      <c r="X1302" s="16" t="str" cm="1">
        <f t="array" ref="X1302">_xlfn.IFS(K1302 &lt; 10, "Need to Restock", K1302 &lt; 20, "Low Stock", K1302 &lt; 30, "Stock OK", K1302 &gt;= 30, "High Stock")</f>
        <v>High Stock</v>
      </c>
      <c r="Y1302" s="16" t="str" cm="1">
        <f t="array" ref="Y1302">_xlfn.IFS(K1302 &lt;= 15, "Fast Moving", K1302 &lt;= 35, "Moderate Moving", K1302 &gt; 35, "Slow Moving")</f>
        <v>Slow Moving</v>
      </c>
      <c r="Z1302" s="16" t="str" cm="1">
        <f t="array" ref="Z1302">_xlfn.IFS(M1302=5, "Highly Satisfied", M1302&gt;=4, "Very Satisfied", M1302&gt;=3, "Satisfied", M1302&gt;=2, "Neutral", M1302&lt;2, "Dissatisfied")</f>
        <v>Dissatisfied</v>
      </c>
      <c r="AA1302" s="16" t="str">
        <f t="shared" si="209"/>
        <v>Cheap Value</v>
      </c>
      <c r="AB1302" s="16" t="str" cm="1">
        <f t="array" ref="AB1302">_xlfn.IFS(OR(C1302="Zara", C1302="Mango"), "Luxury Brand", OR(C1302="Gap", C1302="Forever21"), "Budget Brand", TRUE, "Mid-Market")</f>
        <v>Luxury Brand</v>
      </c>
    </row>
    <row r="1303" spans="1:28" x14ac:dyDescent="0.35">
      <c r="A1303" t="s">
        <v>1354</v>
      </c>
      <c r="B1303" t="s">
        <v>25</v>
      </c>
      <c r="C1303" t="s">
        <v>41</v>
      </c>
      <c r="D1303" t="s">
        <v>32</v>
      </c>
      <c r="E1303" t="s">
        <v>2229</v>
      </c>
      <c r="F1303" t="s">
        <v>62</v>
      </c>
      <c r="G1303" s="4">
        <v>53.64</v>
      </c>
      <c r="H1303">
        <v>0</v>
      </c>
      <c r="I1303" s="3">
        <v>53.64</v>
      </c>
      <c r="J1303" s="1">
        <v>45875</v>
      </c>
      <c r="K1303">
        <v>18</v>
      </c>
      <c r="L1303">
        <v>2.2999999999999998</v>
      </c>
      <c r="M1303">
        <f t="shared" si="200"/>
        <v>2.2999999999999998</v>
      </c>
      <c r="N1303" t="b">
        <v>0</v>
      </c>
      <c r="O1303" t="s">
        <v>2229</v>
      </c>
      <c r="P1303" t="str">
        <f t="shared" si="201"/>
        <v>No Return</v>
      </c>
      <c r="Q1303" s="4">
        <f t="shared" si="202"/>
        <v>965.52</v>
      </c>
      <c r="R1303">
        <f t="shared" si="203"/>
        <v>2025</v>
      </c>
      <c r="S1303" s="4" t="str">
        <f t="shared" si="204"/>
        <v>August</v>
      </c>
      <c r="T1303" s="17">
        <f t="shared" si="205"/>
        <v>0</v>
      </c>
      <c r="U1303" s="17">
        <f t="shared" si="206"/>
        <v>53.64</v>
      </c>
      <c r="V1303" s="16">
        <f t="shared" si="207"/>
        <v>0</v>
      </c>
      <c r="W1303" s="16" t="str">
        <f t="shared" si="208"/>
        <v>No Size</v>
      </c>
      <c r="X1303" s="16" t="str" cm="1">
        <f t="array" ref="X1303">_xlfn.IFS(K1303 &lt; 10, "Need to Restock", K1303 &lt; 20, "Low Stock", K1303 &lt; 30, "Stock OK", K1303 &gt;= 30, "High Stock")</f>
        <v>Low Stock</v>
      </c>
      <c r="Y1303" s="16" t="str" cm="1">
        <f t="array" ref="Y1303">_xlfn.IFS(K1303 &lt;= 15, "Fast Moving", K1303 &lt;= 35, "Moderate Moving", K1303 &gt; 35, "Slow Moving")</f>
        <v>Moderate Moving</v>
      </c>
      <c r="Z1303" s="16" t="str" cm="1">
        <f t="array" ref="Z1303">_xlfn.IFS(M1303=5, "Highly Satisfied", M1303&gt;=4, "Very Satisfied", M1303&gt;=3, "Satisfied", M1303&gt;=2, "Neutral", M1303&lt;2, "Dissatisfied")</f>
        <v>Neutral</v>
      </c>
      <c r="AA1303" s="16" t="str">
        <f t="shared" si="209"/>
        <v>Cheap Value</v>
      </c>
      <c r="AB1303" s="16" t="str" cm="1">
        <f t="array" ref="AB1303">_xlfn.IFS(OR(C1303="Zara", C1303="Mango"), "Luxury Brand", OR(C1303="Gap", C1303="Forever21"), "Budget Brand", TRUE, "Mid-Market")</f>
        <v>Luxury Brand</v>
      </c>
    </row>
    <row r="1304" spans="1:28" x14ac:dyDescent="0.35">
      <c r="A1304" t="s">
        <v>1355</v>
      </c>
      <c r="B1304" t="s">
        <v>40</v>
      </c>
      <c r="C1304" t="s">
        <v>41</v>
      </c>
      <c r="D1304" t="s">
        <v>60</v>
      </c>
      <c r="E1304" t="s">
        <v>47</v>
      </c>
      <c r="F1304" t="s">
        <v>23</v>
      </c>
      <c r="G1304" s="4">
        <v>113.81</v>
      </c>
      <c r="H1304">
        <v>9.1999999999999993</v>
      </c>
      <c r="I1304" s="3">
        <v>103.34</v>
      </c>
      <c r="J1304" s="1">
        <v>45875</v>
      </c>
      <c r="K1304">
        <v>11</v>
      </c>
      <c r="L1304">
        <v>2.4</v>
      </c>
      <c r="M1304">
        <f t="shared" si="200"/>
        <v>2.4</v>
      </c>
      <c r="N1304" t="b">
        <v>0</v>
      </c>
      <c r="O1304" t="s">
        <v>2229</v>
      </c>
      <c r="P1304" t="str">
        <f t="shared" si="201"/>
        <v>No Return</v>
      </c>
      <c r="Q1304" s="4">
        <f t="shared" si="202"/>
        <v>1136.7342800000001</v>
      </c>
      <c r="R1304">
        <f t="shared" si="203"/>
        <v>2025</v>
      </c>
      <c r="S1304" s="4" t="str">
        <f t="shared" si="204"/>
        <v>August</v>
      </c>
      <c r="T1304" s="17">
        <f t="shared" si="205"/>
        <v>10.47052</v>
      </c>
      <c r="U1304" s="17">
        <f t="shared" si="206"/>
        <v>103.33948000000001</v>
      </c>
      <c r="V1304" s="16">
        <f t="shared" si="207"/>
        <v>0</v>
      </c>
      <c r="W1304" s="16" t="str">
        <f t="shared" si="208"/>
        <v>XXL</v>
      </c>
      <c r="X1304" s="16" t="str" cm="1">
        <f t="array" ref="X1304">_xlfn.IFS(K1304 &lt; 10, "Need to Restock", K1304 &lt; 20, "Low Stock", K1304 &lt; 30, "Stock OK", K1304 &gt;= 30, "High Stock")</f>
        <v>Low Stock</v>
      </c>
      <c r="Y1304" s="16" t="str" cm="1">
        <f t="array" ref="Y1304">_xlfn.IFS(K1304 &lt;= 15, "Fast Moving", K1304 &lt;= 35, "Moderate Moving", K1304 &gt; 35, "Slow Moving")</f>
        <v>Fast Moving</v>
      </c>
      <c r="Z1304" s="16" t="str" cm="1">
        <f t="array" ref="Z1304">_xlfn.IFS(M1304=5, "Highly Satisfied", M1304&gt;=4, "Very Satisfied", M1304&gt;=3, "Satisfied", M1304&gt;=2, "Neutral", M1304&lt;2, "Dissatisfied")</f>
        <v>Neutral</v>
      </c>
      <c r="AA1304" s="16" t="str">
        <f t="shared" si="209"/>
        <v>High Value</v>
      </c>
      <c r="AB1304" s="16" t="str" cm="1">
        <f t="array" ref="AB1304">_xlfn.IFS(OR(C1304="Zara", C1304="Mango"), "Luxury Brand", OR(C1304="Gap", C1304="Forever21"), "Budget Brand", TRUE, "Mid-Market")</f>
        <v>Luxury Brand</v>
      </c>
    </row>
    <row r="1305" spans="1:28" x14ac:dyDescent="0.35">
      <c r="A1305" t="s">
        <v>1356</v>
      </c>
      <c r="B1305" t="s">
        <v>19</v>
      </c>
      <c r="C1305" t="s">
        <v>51</v>
      </c>
      <c r="D1305" t="s">
        <v>60</v>
      </c>
      <c r="E1305" t="s">
        <v>47</v>
      </c>
      <c r="F1305" t="s">
        <v>54</v>
      </c>
      <c r="G1305" s="4">
        <v>40.119999999999997</v>
      </c>
      <c r="H1305">
        <v>27.7</v>
      </c>
      <c r="I1305" s="3">
        <v>29.01</v>
      </c>
      <c r="J1305" s="1">
        <v>45875</v>
      </c>
      <c r="K1305">
        <v>29</v>
      </c>
      <c r="L1305">
        <v>1.7</v>
      </c>
      <c r="M1305">
        <f t="shared" si="200"/>
        <v>1.7</v>
      </c>
      <c r="N1305" t="b">
        <v>1</v>
      </c>
      <c r="O1305" t="s">
        <v>71</v>
      </c>
      <c r="P1305" t="str">
        <f t="shared" si="201"/>
        <v>Size Issue</v>
      </c>
      <c r="Q1305" s="4">
        <f t="shared" si="202"/>
        <v>841.19604000000004</v>
      </c>
      <c r="R1305">
        <f t="shared" si="203"/>
        <v>2025</v>
      </c>
      <c r="S1305" s="4" t="str">
        <f t="shared" si="204"/>
        <v>August</v>
      </c>
      <c r="T1305" s="17">
        <f t="shared" si="205"/>
        <v>11.113239999999998</v>
      </c>
      <c r="U1305" s="17">
        <f t="shared" si="206"/>
        <v>29.00676</v>
      </c>
      <c r="V1305" s="16">
        <f t="shared" si="207"/>
        <v>1</v>
      </c>
      <c r="W1305" s="16" t="str">
        <f t="shared" si="208"/>
        <v>XXL</v>
      </c>
      <c r="X1305" s="16" t="str" cm="1">
        <f t="array" ref="X1305">_xlfn.IFS(K1305 &lt; 10, "Need to Restock", K1305 &lt; 20, "Low Stock", K1305 &lt; 30, "Stock OK", K1305 &gt;= 30, "High Stock")</f>
        <v>Stock OK</v>
      </c>
      <c r="Y1305" s="16" t="str" cm="1">
        <f t="array" ref="Y1305">_xlfn.IFS(K1305 &lt;= 15, "Fast Moving", K1305 &lt;= 35, "Moderate Moving", K1305 &gt; 35, "Slow Moving")</f>
        <v>Moderate Moving</v>
      </c>
      <c r="Z1305" s="16" t="str" cm="1">
        <f t="array" ref="Z1305">_xlfn.IFS(M1305=5, "Highly Satisfied", M1305&gt;=4, "Very Satisfied", M1305&gt;=3, "Satisfied", M1305&gt;=2, "Neutral", M1305&lt;2, "Dissatisfied")</f>
        <v>Dissatisfied</v>
      </c>
      <c r="AA1305" s="16" t="str">
        <f t="shared" si="209"/>
        <v>Cheap Value</v>
      </c>
      <c r="AB1305" s="16" t="str" cm="1">
        <f t="array" ref="AB1305">_xlfn.IFS(OR(C1305="Zara", C1305="Mango"), "Luxury Brand", OR(C1305="Gap", C1305="Forever21"), "Budget Brand", TRUE, "Mid-Market")</f>
        <v>Mid-Market</v>
      </c>
    </row>
    <row r="1306" spans="1:28" x14ac:dyDescent="0.35">
      <c r="A1306" t="s">
        <v>1357</v>
      </c>
      <c r="B1306" t="s">
        <v>19</v>
      </c>
      <c r="C1306" t="s">
        <v>59</v>
      </c>
      <c r="D1306" t="s">
        <v>21</v>
      </c>
      <c r="E1306" t="s">
        <v>56</v>
      </c>
      <c r="F1306" t="s">
        <v>26</v>
      </c>
      <c r="G1306" s="4">
        <v>49.64</v>
      </c>
      <c r="H1306">
        <v>30.9</v>
      </c>
      <c r="I1306" s="3">
        <v>34.299999999999997</v>
      </c>
      <c r="J1306" s="1">
        <v>45875</v>
      </c>
      <c r="K1306">
        <v>21</v>
      </c>
      <c r="L1306">
        <v>2</v>
      </c>
      <c r="M1306">
        <f t="shared" si="200"/>
        <v>2</v>
      </c>
      <c r="N1306" t="b">
        <v>0</v>
      </c>
      <c r="O1306" t="s">
        <v>2229</v>
      </c>
      <c r="P1306" t="str">
        <f t="shared" si="201"/>
        <v>No Return</v>
      </c>
      <c r="Q1306" s="4">
        <f t="shared" si="202"/>
        <v>720.32604000000003</v>
      </c>
      <c r="R1306">
        <f t="shared" si="203"/>
        <v>2025</v>
      </c>
      <c r="S1306" s="4" t="str">
        <f t="shared" si="204"/>
        <v>August</v>
      </c>
      <c r="T1306" s="17">
        <f t="shared" si="205"/>
        <v>15.338760000000001</v>
      </c>
      <c r="U1306" s="17">
        <f t="shared" si="206"/>
        <v>34.30124</v>
      </c>
      <c r="V1306" s="16">
        <f t="shared" si="207"/>
        <v>0</v>
      </c>
      <c r="W1306" s="16" t="str">
        <f t="shared" si="208"/>
        <v>M</v>
      </c>
      <c r="X1306" s="16" t="str" cm="1">
        <f t="array" ref="X1306">_xlfn.IFS(K1306 &lt; 10, "Need to Restock", K1306 &lt; 20, "Low Stock", K1306 &lt; 30, "Stock OK", K1306 &gt;= 30, "High Stock")</f>
        <v>Stock OK</v>
      </c>
      <c r="Y1306" s="16" t="str" cm="1">
        <f t="array" ref="Y1306">_xlfn.IFS(K1306 &lt;= 15, "Fast Moving", K1306 &lt;= 35, "Moderate Moving", K1306 &gt; 35, "Slow Moving")</f>
        <v>Moderate Moving</v>
      </c>
      <c r="Z1306" s="16" t="str" cm="1">
        <f t="array" ref="Z1306">_xlfn.IFS(M1306=5, "Highly Satisfied", M1306&gt;=4, "Very Satisfied", M1306&gt;=3, "Satisfied", M1306&gt;=2, "Neutral", M1306&lt;2, "Dissatisfied")</f>
        <v>Neutral</v>
      </c>
      <c r="AA1306" s="16" t="str">
        <f t="shared" si="209"/>
        <v>Cheap Value</v>
      </c>
      <c r="AB1306" s="16" t="str" cm="1">
        <f t="array" ref="AB1306">_xlfn.IFS(OR(C1306="Zara", C1306="Mango"), "Luxury Brand", OR(C1306="Gap", C1306="Forever21"), "Budget Brand", TRUE, "Mid-Market")</f>
        <v>Budget Brand</v>
      </c>
    </row>
    <row r="1307" spans="1:28" x14ac:dyDescent="0.35">
      <c r="A1307" t="s">
        <v>1358</v>
      </c>
      <c r="B1307" t="s">
        <v>36</v>
      </c>
      <c r="C1307" t="s">
        <v>73</v>
      </c>
      <c r="D1307" t="s">
        <v>60</v>
      </c>
      <c r="E1307" t="s">
        <v>22</v>
      </c>
      <c r="F1307" t="s">
        <v>68</v>
      </c>
      <c r="G1307" s="4">
        <v>117.64</v>
      </c>
      <c r="H1307">
        <v>54.2</v>
      </c>
      <c r="I1307" s="3">
        <v>53.88</v>
      </c>
      <c r="J1307" s="1">
        <v>45875</v>
      </c>
      <c r="K1307">
        <v>25</v>
      </c>
      <c r="L1307">
        <v>4.5999999999999996</v>
      </c>
      <c r="M1307">
        <f t="shared" si="200"/>
        <v>4.5999999999999996</v>
      </c>
      <c r="N1307" t="b">
        <v>1</v>
      </c>
      <c r="O1307" t="s">
        <v>123</v>
      </c>
      <c r="P1307" t="str">
        <f t="shared" si="201"/>
        <v>Wrong Item</v>
      </c>
      <c r="Q1307" s="4">
        <f t="shared" si="202"/>
        <v>1346.9779999999998</v>
      </c>
      <c r="R1307">
        <f t="shared" si="203"/>
        <v>2025</v>
      </c>
      <c r="S1307" s="4" t="str">
        <f t="shared" si="204"/>
        <v>August</v>
      </c>
      <c r="T1307" s="17">
        <f t="shared" si="205"/>
        <v>63.760880000000007</v>
      </c>
      <c r="U1307" s="17">
        <f t="shared" si="206"/>
        <v>53.879119999999993</v>
      </c>
      <c r="V1307" s="16">
        <f t="shared" si="207"/>
        <v>1</v>
      </c>
      <c r="W1307" s="16" t="str">
        <f t="shared" si="208"/>
        <v>L</v>
      </c>
      <c r="X1307" s="16" t="str" cm="1">
        <f t="array" ref="X1307">_xlfn.IFS(K1307 &lt; 10, "Need to Restock", K1307 &lt; 20, "Low Stock", K1307 &lt; 30, "Stock OK", K1307 &gt;= 30, "High Stock")</f>
        <v>Stock OK</v>
      </c>
      <c r="Y1307" s="16" t="str" cm="1">
        <f t="array" ref="Y1307">_xlfn.IFS(K1307 &lt;= 15, "Fast Moving", K1307 &lt;= 35, "Moderate Moving", K1307 &gt; 35, "Slow Moving")</f>
        <v>Moderate Moving</v>
      </c>
      <c r="Z1307" s="16" t="str" cm="1">
        <f t="array" ref="Z1307">_xlfn.IFS(M1307=5, "Highly Satisfied", M1307&gt;=4, "Very Satisfied", M1307&gt;=3, "Satisfied", M1307&gt;=2, "Neutral", M1307&lt;2, "Dissatisfied")</f>
        <v>Very Satisfied</v>
      </c>
      <c r="AA1307" s="16" t="str">
        <f t="shared" si="209"/>
        <v>Cheap Value</v>
      </c>
      <c r="AB1307" s="16" t="str" cm="1">
        <f t="array" ref="AB1307">_xlfn.IFS(OR(C1307="Zara", C1307="Mango"), "Luxury Brand", OR(C1307="Gap", C1307="Forever21"), "Budget Brand", TRUE, "Mid-Market")</f>
        <v>Budget Brand</v>
      </c>
    </row>
    <row r="1308" spans="1:28" x14ac:dyDescent="0.35">
      <c r="A1308" t="s">
        <v>1359</v>
      </c>
      <c r="B1308" t="s">
        <v>25</v>
      </c>
      <c r="C1308" t="s">
        <v>41</v>
      </c>
      <c r="D1308" t="s">
        <v>60</v>
      </c>
      <c r="E1308" t="s">
        <v>2229</v>
      </c>
      <c r="F1308" t="s">
        <v>17</v>
      </c>
      <c r="G1308" s="4">
        <v>69.78</v>
      </c>
      <c r="H1308">
        <v>3.7</v>
      </c>
      <c r="I1308" s="3">
        <v>67.2</v>
      </c>
      <c r="J1308" s="1">
        <v>45875</v>
      </c>
      <c r="K1308">
        <v>14</v>
      </c>
      <c r="L1308">
        <v>3.2</v>
      </c>
      <c r="M1308">
        <f t="shared" si="200"/>
        <v>3.2</v>
      </c>
      <c r="N1308" t="b">
        <v>0</v>
      </c>
      <c r="O1308" t="s">
        <v>2229</v>
      </c>
      <c r="P1308" t="str">
        <f t="shared" si="201"/>
        <v>No Return</v>
      </c>
      <c r="Q1308" s="4">
        <f t="shared" si="202"/>
        <v>940.77395999999999</v>
      </c>
      <c r="R1308">
        <f t="shared" si="203"/>
        <v>2025</v>
      </c>
      <c r="S1308" s="4" t="str">
        <f t="shared" si="204"/>
        <v>August</v>
      </c>
      <c r="T1308" s="17">
        <f t="shared" si="205"/>
        <v>2.5818600000000003</v>
      </c>
      <c r="U1308" s="17">
        <f t="shared" si="206"/>
        <v>67.198139999999995</v>
      </c>
      <c r="V1308" s="16">
        <f t="shared" si="207"/>
        <v>0</v>
      </c>
      <c r="W1308" s="16" t="str">
        <f t="shared" si="208"/>
        <v>No Size</v>
      </c>
      <c r="X1308" s="16" t="str" cm="1">
        <f t="array" ref="X1308">_xlfn.IFS(K1308 &lt; 10, "Need to Restock", K1308 &lt; 20, "Low Stock", K1308 &lt; 30, "Stock OK", K1308 &gt;= 30, "High Stock")</f>
        <v>Low Stock</v>
      </c>
      <c r="Y1308" s="16" t="str" cm="1">
        <f t="array" ref="Y1308">_xlfn.IFS(K1308 &lt;= 15, "Fast Moving", K1308 &lt;= 35, "Moderate Moving", K1308 &gt; 35, "Slow Moving")</f>
        <v>Fast Moving</v>
      </c>
      <c r="Z1308" s="16" t="str" cm="1">
        <f t="array" ref="Z1308">_xlfn.IFS(M1308=5, "Highly Satisfied", M1308&gt;=4, "Very Satisfied", M1308&gt;=3, "Satisfied", M1308&gt;=2, "Neutral", M1308&lt;2, "Dissatisfied")</f>
        <v>Satisfied</v>
      </c>
      <c r="AA1308" s="16" t="str">
        <f t="shared" si="209"/>
        <v>Cheap Value</v>
      </c>
      <c r="AB1308" s="16" t="str" cm="1">
        <f t="array" ref="AB1308">_xlfn.IFS(OR(C1308="Zara", C1308="Mango"), "Luxury Brand", OR(C1308="Gap", C1308="Forever21"), "Budget Brand", TRUE, "Mid-Market")</f>
        <v>Luxury Brand</v>
      </c>
    </row>
    <row r="1309" spans="1:28" x14ac:dyDescent="0.35">
      <c r="A1309" t="s">
        <v>1360</v>
      </c>
      <c r="B1309" t="s">
        <v>25</v>
      </c>
      <c r="C1309" t="s">
        <v>73</v>
      </c>
      <c r="D1309" t="s">
        <v>15</v>
      </c>
      <c r="E1309" t="s">
        <v>2229</v>
      </c>
      <c r="F1309" t="s">
        <v>33</v>
      </c>
      <c r="G1309" s="4">
        <v>29.91</v>
      </c>
      <c r="H1309">
        <v>18.399999999999999</v>
      </c>
      <c r="I1309" s="3">
        <v>24.41</v>
      </c>
      <c r="J1309" s="1">
        <v>45719</v>
      </c>
      <c r="K1309">
        <v>10</v>
      </c>
      <c r="L1309">
        <v>4.9000000000000004</v>
      </c>
      <c r="M1309">
        <f t="shared" si="200"/>
        <v>4.9000000000000004</v>
      </c>
      <c r="N1309" t="b">
        <v>0</v>
      </c>
      <c r="O1309" t="s">
        <v>2229</v>
      </c>
      <c r="P1309" t="str">
        <f t="shared" si="201"/>
        <v>No Return</v>
      </c>
      <c r="Q1309" s="4">
        <f t="shared" si="202"/>
        <v>244.06560000000002</v>
      </c>
      <c r="R1309">
        <f t="shared" si="203"/>
        <v>2025</v>
      </c>
      <c r="S1309" s="4" t="str">
        <f t="shared" si="204"/>
        <v>March</v>
      </c>
      <c r="T1309" s="17">
        <f t="shared" si="205"/>
        <v>5.5034400000000003</v>
      </c>
      <c r="U1309" s="17">
        <f t="shared" si="206"/>
        <v>24.406560000000002</v>
      </c>
      <c r="V1309" s="16">
        <f t="shared" si="207"/>
        <v>0</v>
      </c>
      <c r="W1309" s="16" t="str">
        <f t="shared" si="208"/>
        <v>No Size</v>
      </c>
      <c r="X1309" s="16" t="str" cm="1">
        <f t="array" ref="X1309">_xlfn.IFS(K1309 &lt; 10, "Need to Restock", K1309 &lt; 20, "Low Stock", K1309 &lt; 30, "Stock OK", K1309 &gt;= 30, "High Stock")</f>
        <v>Low Stock</v>
      </c>
      <c r="Y1309" s="16" t="str" cm="1">
        <f t="array" ref="Y1309">_xlfn.IFS(K1309 &lt;= 15, "Fast Moving", K1309 &lt;= 35, "Moderate Moving", K1309 &gt; 35, "Slow Moving")</f>
        <v>Fast Moving</v>
      </c>
      <c r="Z1309" s="16" t="str" cm="1">
        <f t="array" ref="Z1309">_xlfn.IFS(M1309=5, "Highly Satisfied", M1309&gt;=4, "Very Satisfied", M1309&gt;=3, "Satisfied", M1309&gt;=2, "Neutral", M1309&lt;2, "Dissatisfied")</f>
        <v>Very Satisfied</v>
      </c>
      <c r="AA1309" s="16" t="str">
        <f t="shared" si="209"/>
        <v>Cheap Value</v>
      </c>
      <c r="AB1309" s="16" t="str" cm="1">
        <f t="array" ref="AB1309">_xlfn.IFS(OR(C1309="Zara", C1309="Mango"), "Luxury Brand", OR(C1309="Gap", C1309="Forever21"), "Budget Brand", TRUE, "Mid-Market")</f>
        <v>Budget Brand</v>
      </c>
    </row>
    <row r="1310" spans="1:28" x14ac:dyDescent="0.35">
      <c r="A1310" t="s">
        <v>1361</v>
      </c>
      <c r="B1310" t="s">
        <v>28</v>
      </c>
      <c r="C1310" t="s">
        <v>46</v>
      </c>
      <c r="D1310" t="s">
        <v>32</v>
      </c>
      <c r="E1310" t="s">
        <v>16</v>
      </c>
      <c r="F1310" t="s">
        <v>26</v>
      </c>
      <c r="G1310" s="4">
        <v>187.11</v>
      </c>
      <c r="H1310">
        <v>43.3</v>
      </c>
      <c r="I1310" s="3">
        <v>106.09</v>
      </c>
      <c r="J1310" s="1">
        <v>45875</v>
      </c>
      <c r="K1310">
        <v>26</v>
      </c>
      <c r="L1310">
        <v>3</v>
      </c>
      <c r="M1310">
        <f t="shared" si="200"/>
        <v>3</v>
      </c>
      <c r="N1310" t="b">
        <v>0</v>
      </c>
      <c r="O1310" t="s">
        <v>2229</v>
      </c>
      <c r="P1310" t="str">
        <f t="shared" si="201"/>
        <v>No Return</v>
      </c>
      <c r="Q1310" s="4">
        <f t="shared" si="202"/>
        <v>2758.3756199999998</v>
      </c>
      <c r="R1310">
        <f t="shared" si="203"/>
        <v>2025</v>
      </c>
      <c r="S1310" s="4" t="str">
        <f t="shared" si="204"/>
        <v>August</v>
      </c>
      <c r="T1310" s="17">
        <f t="shared" si="205"/>
        <v>81.018630000000002</v>
      </c>
      <c r="U1310" s="17">
        <f t="shared" si="206"/>
        <v>106.09137</v>
      </c>
      <c r="V1310" s="16">
        <f t="shared" si="207"/>
        <v>0</v>
      </c>
      <c r="W1310" s="16" t="str">
        <f t="shared" si="208"/>
        <v>XL</v>
      </c>
      <c r="X1310" s="16" t="str" cm="1">
        <f t="array" ref="X1310">_xlfn.IFS(K1310 &lt; 10, "Need to Restock", K1310 &lt; 20, "Low Stock", K1310 &lt; 30, "Stock OK", K1310 &gt;= 30, "High Stock")</f>
        <v>Stock OK</v>
      </c>
      <c r="Y1310" s="16" t="str" cm="1">
        <f t="array" ref="Y1310">_xlfn.IFS(K1310 &lt;= 15, "Fast Moving", K1310 &lt;= 35, "Moderate Moving", K1310 &gt; 35, "Slow Moving")</f>
        <v>Moderate Moving</v>
      </c>
      <c r="Z1310" s="16" t="str" cm="1">
        <f t="array" ref="Z1310">_xlfn.IFS(M1310=5, "Highly Satisfied", M1310&gt;=4, "Very Satisfied", M1310&gt;=3, "Satisfied", M1310&gt;=2, "Neutral", M1310&lt;2, "Dissatisfied")</f>
        <v>Satisfied</v>
      </c>
      <c r="AA1310" s="16" t="str">
        <f t="shared" si="209"/>
        <v>High Value</v>
      </c>
      <c r="AB1310" s="16" t="str" cm="1">
        <f t="array" ref="AB1310">_xlfn.IFS(OR(C1310="Zara", C1310="Mango"), "Luxury Brand", OR(C1310="Gap", C1310="Forever21"), "Budget Brand", TRUE, "Mid-Market")</f>
        <v>Mid-Market</v>
      </c>
    </row>
    <row r="1311" spans="1:28" x14ac:dyDescent="0.35">
      <c r="A1311" t="s">
        <v>1362</v>
      </c>
      <c r="B1311" t="s">
        <v>25</v>
      </c>
      <c r="C1311" t="s">
        <v>51</v>
      </c>
      <c r="D1311" t="s">
        <v>60</v>
      </c>
      <c r="E1311" t="s">
        <v>2229</v>
      </c>
      <c r="F1311" t="s">
        <v>54</v>
      </c>
      <c r="G1311" s="4">
        <v>40.04</v>
      </c>
      <c r="H1311">
        <v>15.8</v>
      </c>
      <c r="I1311" s="3">
        <v>33.71</v>
      </c>
      <c r="J1311" s="1">
        <v>45875</v>
      </c>
      <c r="K1311">
        <v>31</v>
      </c>
      <c r="L1311">
        <v>1.8</v>
      </c>
      <c r="M1311">
        <f t="shared" si="200"/>
        <v>1.8</v>
      </c>
      <c r="N1311" t="b">
        <v>0</v>
      </c>
      <c r="O1311" t="s">
        <v>2229</v>
      </c>
      <c r="P1311" t="str">
        <f t="shared" si="201"/>
        <v>No Return</v>
      </c>
      <c r="Q1311" s="4">
        <f t="shared" si="202"/>
        <v>1045.1240799999998</v>
      </c>
      <c r="R1311">
        <f t="shared" si="203"/>
        <v>2025</v>
      </c>
      <c r="S1311" s="4" t="str">
        <f t="shared" si="204"/>
        <v>August</v>
      </c>
      <c r="T1311" s="17">
        <f t="shared" si="205"/>
        <v>6.3263199999999999</v>
      </c>
      <c r="U1311" s="17">
        <f t="shared" si="206"/>
        <v>33.713679999999997</v>
      </c>
      <c r="V1311" s="16">
        <f t="shared" si="207"/>
        <v>0</v>
      </c>
      <c r="W1311" s="16" t="str">
        <f t="shared" si="208"/>
        <v>No Size</v>
      </c>
      <c r="X1311" s="16" t="str" cm="1">
        <f t="array" ref="X1311">_xlfn.IFS(K1311 &lt; 10, "Need to Restock", K1311 &lt; 20, "Low Stock", K1311 &lt; 30, "Stock OK", K1311 &gt;= 30, "High Stock")</f>
        <v>High Stock</v>
      </c>
      <c r="Y1311" s="16" t="str" cm="1">
        <f t="array" ref="Y1311">_xlfn.IFS(K1311 &lt;= 15, "Fast Moving", K1311 &lt;= 35, "Moderate Moving", K1311 &gt; 35, "Slow Moving")</f>
        <v>Moderate Moving</v>
      </c>
      <c r="Z1311" s="16" t="str" cm="1">
        <f t="array" ref="Z1311">_xlfn.IFS(M1311=5, "Highly Satisfied", M1311&gt;=4, "Very Satisfied", M1311&gt;=3, "Satisfied", M1311&gt;=2, "Neutral", M1311&lt;2, "Dissatisfied")</f>
        <v>Dissatisfied</v>
      </c>
      <c r="AA1311" s="16" t="str">
        <f t="shared" si="209"/>
        <v>Cheap Value</v>
      </c>
      <c r="AB1311" s="16" t="str" cm="1">
        <f t="array" ref="AB1311">_xlfn.IFS(OR(C1311="Zara", C1311="Mango"), "Luxury Brand", OR(C1311="Gap", C1311="Forever21"), "Budget Brand", TRUE, "Mid-Market")</f>
        <v>Mid-Market</v>
      </c>
    </row>
    <row r="1312" spans="1:28" x14ac:dyDescent="0.35">
      <c r="A1312" t="s">
        <v>1363</v>
      </c>
      <c r="B1312" t="s">
        <v>40</v>
      </c>
      <c r="C1312" t="s">
        <v>41</v>
      </c>
      <c r="D1312" t="s">
        <v>15</v>
      </c>
      <c r="E1312" t="s">
        <v>53</v>
      </c>
      <c r="F1312" t="s">
        <v>54</v>
      </c>
      <c r="G1312" s="4">
        <v>113.44</v>
      </c>
      <c r="H1312">
        <v>23.4</v>
      </c>
      <c r="I1312" s="3">
        <v>86.9</v>
      </c>
      <c r="J1312" s="1">
        <v>45723</v>
      </c>
      <c r="K1312">
        <v>1</v>
      </c>
      <c r="L1312" t="s">
        <v>2229</v>
      </c>
      <c r="M1312">
        <f t="shared" si="200"/>
        <v>3</v>
      </c>
      <c r="N1312" t="b">
        <v>0</v>
      </c>
      <c r="O1312" t="s">
        <v>2229</v>
      </c>
      <c r="P1312" t="str">
        <f t="shared" si="201"/>
        <v>No Return</v>
      </c>
      <c r="Q1312" s="4">
        <f t="shared" si="202"/>
        <v>86.895039999999995</v>
      </c>
      <c r="R1312">
        <f t="shared" si="203"/>
        <v>2025</v>
      </c>
      <c r="S1312" s="4" t="str">
        <f t="shared" si="204"/>
        <v>March</v>
      </c>
      <c r="T1312" s="17">
        <f t="shared" si="205"/>
        <v>26.544959999999996</v>
      </c>
      <c r="U1312" s="17">
        <f t="shared" si="206"/>
        <v>86.895039999999995</v>
      </c>
      <c r="V1312" s="16">
        <f t="shared" si="207"/>
        <v>0</v>
      </c>
      <c r="W1312" s="16" t="str">
        <f t="shared" si="208"/>
        <v>XS</v>
      </c>
      <c r="X1312" s="16" t="str" cm="1">
        <f t="array" ref="X1312">_xlfn.IFS(K1312 &lt; 10, "Need to Restock", K1312 &lt; 20, "Low Stock", K1312 &lt; 30, "Stock OK", K1312 &gt;= 30, "High Stock")</f>
        <v>Need to Restock</v>
      </c>
      <c r="Y1312" s="16" t="str" cm="1">
        <f t="array" ref="Y1312">_xlfn.IFS(K1312 &lt;= 15, "Fast Moving", K1312 &lt;= 35, "Moderate Moving", K1312 &gt; 35, "Slow Moving")</f>
        <v>Fast Moving</v>
      </c>
      <c r="Z1312" s="16" t="str" cm="1">
        <f t="array" ref="Z1312">_xlfn.IFS(M1312=5, "Highly Satisfied", M1312&gt;=4, "Very Satisfied", M1312&gt;=3, "Satisfied", M1312&gt;=2, "Neutral", M1312&lt;2, "Dissatisfied")</f>
        <v>Satisfied</v>
      </c>
      <c r="AA1312" s="16" t="str">
        <f t="shared" si="209"/>
        <v>High Value</v>
      </c>
      <c r="AB1312" s="16" t="str" cm="1">
        <f t="array" ref="AB1312">_xlfn.IFS(OR(C1312="Zara", C1312="Mango"), "Luxury Brand", OR(C1312="Gap", C1312="Forever21"), "Budget Brand", TRUE, "Mid-Market")</f>
        <v>Luxury Brand</v>
      </c>
    </row>
    <row r="1313" spans="1:28" x14ac:dyDescent="0.35">
      <c r="A1313" t="s">
        <v>1364</v>
      </c>
      <c r="B1313" t="s">
        <v>36</v>
      </c>
      <c r="C1313" t="s">
        <v>14</v>
      </c>
      <c r="D1313" t="s">
        <v>15</v>
      </c>
      <c r="E1313" t="s">
        <v>37</v>
      </c>
      <c r="F1313" t="s">
        <v>38</v>
      </c>
      <c r="G1313" s="4">
        <v>119.84</v>
      </c>
      <c r="H1313">
        <v>0</v>
      </c>
      <c r="I1313" s="3">
        <v>119.84</v>
      </c>
      <c r="J1313" s="1">
        <v>45562</v>
      </c>
      <c r="K1313">
        <v>47</v>
      </c>
      <c r="L1313">
        <v>1.4</v>
      </c>
      <c r="M1313">
        <f t="shared" si="200"/>
        <v>1.4</v>
      </c>
      <c r="N1313" t="b">
        <v>0</v>
      </c>
      <c r="O1313" t="s">
        <v>2229</v>
      </c>
      <c r="P1313" t="str">
        <f t="shared" si="201"/>
        <v>No Return</v>
      </c>
      <c r="Q1313" s="4">
        <f t="shared" si="202"/>
        <v>5632.4800000000005</v>
      </c>
      <c r="R1313">
        <f t="shared" si="203"/>
        <v>2024</v>
      </c>
      <c r="S1313" s="4" t="str">
        <f t="shared" si="204"/>
        <v>September</v>
      </c>
      <c r="T1313" s="17">
        <f t="shared" si="205"/>
        <v>0</v>
      </c>
      <c r="U1313" s="17">
        <f t="shared" si="206"/>
        <v>119.84</v>
      </c>
      <c r="V1313" s="16">
        <f t="shared" si="207"/>
        <v>0</v>
      </c>
      <c r="W1313" s="16" t="str">
        <f t="shared" si="208"/>
        <v>S</v>
      </c>
      <c r="X1313" s="16" t="str" cm="1">
        <f t="array" ref="X1313">_xlfn.IFS(K1313 &lt; 10, "Need to Restock", K1313 &lt; 20, "Low Stock", K1313 &lt; 30, "Stock OK", K1313 &gt;= 30, "High Stock")</f>
        <v>High Stock</v>
      </c>
      <c r="Y1313" s="16" t="str" cm="1">
        <f t="array" ref="Y1313">_xlfn.IFS(K1313 &lt;= 15, "Fast Moving", K1313 &lt;= 35, "Moderate Moving", K1313 &gt; 35, "Slow Moving")</f>
        <v>Slow Moving</v>
      </c>
      <c r="Z1313" s="16" t="str" cm="1">
        <f t="array" ref="Z1313">_xlfn.IFS(M1313=5, "Highly Satisfied", M1313&gt;=4, "Very Satisfied", M1313&gt;=3, "Satisfied", M1313&gt;=2, "Neutral", M1313&lt;2, "Dissatisfied")</f>
        <v>Dissatisfied</v>
      </c>
      <c r="AA1313" s="16" t="str">
        <f t="shared" si="209"/>
        <v>High Value</v>
      </c>
      <c r="AB1313" s="16" t="str" cm="1">
        <f t="array" ref="AB1313">_xlfn.IFS(OR(C1313="Zara", C1313="Mango"), "Luxury Brand", OR(C1313="Gap", C1313="Forever21"), "Budget Brand", TRUE, "Mid-Market")</f>
        <v>Luxury Brand</v>
      </c>
    </row>
    <row r="1314" spans="1:28" x14ac:dyDescent="0.35">
      <c r="A1314" t="s">
        <v>1365</v>
      </c>
      <c r="B1314" t="s">
        <v>28</v>
      </c>
      <c r="C1314" t="s">
        <v>20</v>
      </c>
      <c r="D1314" t="s">
        <v>32</v>
      </c>
      <c r="E1314" t="s">
        <v>47</v>
      </c>
      <c r="F1314" t="s">
        <v>68</v>
      </c>
      <c r="G1314" s="4">
        <v>167.27</v>
      </c>
      <c r="H1314">
        <v>0</v>
      </c>
      <c r="I1314" s="3">
        <v>167.27</v>
      </c>
      <c r="J1314" s="1">
        <v>45875</v>
      </c>
      <c r="K1314">
        <v>9</v>
      </c>
      <c r="L1314">
        <v>4</v>
      </c>
      <c r="M1314">
        <f t="shared" si="200"/>
        <v>4</v>
      </c>
      <c r="N1314" t="b">
        <v>0</v>
      </c>
      <c r="O1314" t="s">
        <v>2229</v>
      </c>
      <c r="P1314" t="str">
        <f t="shared" si="201"/>
        <v>No Return</v>
      </c>
      <c r="Q1314" s="4">
        <f t="shared" si="202"/>
        <v>1505.43</v>
      </c>
      <c r="R1314">
        <f t="shared" si="203"/>
        <v>2025</v>
      </c>
      <c r="S1314" s="4" t="str">
        <f t="shared" si="204"/>
        <v>August</v>
      </c>
      <c r="T1314" s="17">
        <f t="shared" si="205"/>
        <v>0</v>
      </c>
      <c r="U1314" s="17">
        <f t="shared" si="206"/>
        <v>167.27</v>
      </c>
      <c r="V1314" s="16">
        <f t="shared" si="207"/>
        <v>0</v>
      </c>
      <c r="W1314" s="16" t="str">
        <f t="shared" si="208"/>
        <v>XXL</v>
      </c>
      <c r="X1314" s="16" t="str" cm="1">
        <f t="array" ref="X1314">_xlfn.IFS(K1314 &lt; 10, "Need to Restock", K1314 &lt; 20, "Low Stock", K1314 &lt; 30, "Stock OK", K1314 &gt;= 30, "High Stock")</f>
        <v>Need to Restock</v>
      </c>
      <c r="Y1314" s="16" t="str" cm="1">
        <f t="array" ref="Y1314">_xlfn.IFS(K1314 &lt;= 15, "Fast Moving", K1314 &lt;= 35, "Moderate Moving", K1314 &gt; 35, "Slow Moving")</f>
        <v>Fast Moving</v>
      </c>
      <c r="Z1314" s="16" t="str" cm="1">
        <f t="array" ref="Z1314">_xlfn.IFS(M1314=5, "Highly Satisfied", M1314&gt;=4, "Very Satisfied", M1314&gt;=3, "Satisfied", M1314&gt;=2, "Neutral", M1314&lt;2, "Dissatisfied")</f>
        <v>Very Satisfied</v>
      </c>
      <c r="AA1314" s="16" t="str">
        <f t="shared" si="209"/>
        <v>High Value</v>
      </c>
      <c r="AB1314" s="16" t="str" cm="1">
        <f t="array" ref="AB1314">_xlfn.IFS(OR(C1314="Zara", C1314="Mango"), "Luxury Brand", OR(C1314="Gap", C1314="Forever21"), "Budget Brand", TRUE, "Mid-Market")</f>
        <v>Mid-Market</v>
      </c>
    </row>
    <row r="1315" spans="1:28" x14ac:dyDescent="0.35">
      <c r="A1315" t="s">
        <v>1366</v>
      </c>
      <c r="B1315" t="s">
        <v>40</v>
      </c>
      <c r="C1315" t="s">
        <v>30</v>
      </c>
      <c r="D1315" t="s">
        <v>15</v>
      </c>
      <c r="E1315" t="s">
        <v>16</v>
      </c>
      <c r="F1315" t="s">
        <v>42</v>
      </c>
      <c r="G1315" s="4">
        <v>148</v>
      </c>
      <c r="H1315">
        <v>1.1000000000000001</v>
      </c>
      <c r="I1315" s="3">
        <v>146.37</v>
      </c>
      <c r="J1315" s="1">
        <v>45711</v>
      </c>
      <c r="K1315">
        <v>43</v>
      </c>
      <c r="L1315">
        <v>2</v>
      </c>
      <c r="M1315">
        <f t="shared" si="200"/>
        <v>2</v>
      </c>
      <c r="N1315" t="b">
        <v>0</v>
      </c>
      <c r="O1315" t="s">
        <v>2229</v>
      </c>
      <c r="P1315" t="str">
        <f t="shared" si="201"/>
        <v>No Return</v>
      </c>
      <c r="Q1315" s="4">
        <f t="shared" si="202"/>
        <v>6293.9959999999992</v>
      </c>
      <c r="R1315">
        <f t="shared" si="203"/>
        <v>2025</v>
      </c>
      <c r="S1315" s="4" t="str">
        <f t="shared" si="204"/>
        <v>February</v>
      </c>
      <c r="T1315" s="17">
        <f t="shared" si="205"/>
        <v>1.6280000000000001</v>
      </c>
      <c r="U1315" s="17">
        <f t="shared" si="206"/>
        <v>146.37199999999999</v>
      </c>
      <c r="V1315" s="16">
        <f t="shared" si="207"/>
        <v>0</v>
      </c>
      <c r="W1315" s="16" t="str">
        <f t="shared" si="208"/>
        <v>XL</v>
      </c>
      <c r="X1315" s="16" t="str" cm="1">
        <f t="array" ref="X1315">_xlfn.IFS(K1315 &lt; 10, "Need to Restock", K1315 &lt; 20, "Low Stock", K1315 &lt; 30, "Stock OK", K1315 &gt;= 30, "High Stock")</f>
        <v>High Stock</v>
      </c>
      <c r="Y1315" s="16" t="str" cm="1">
        <f t="array" ref="Y1315">_xlfn.IFS(K1315 &lt;= 15, "Fast Moving", K1315 &lt;= 35, "Moderate Moving", K1315 &gt; 35, "Slow Moving")</f>
        <v>Slow Moving</v>
      </c>
      <c r="Z1315" s="16" t="str" cm="1">
        <f t="array" ref="Z1315">_xlfn.IFS(M1315=5, "Highly Satisfied", M1315&gt;=4, "Very Satisfied", M1315&gt;=3, "Satisfied", M1315&gt;=2, "Neutral", M1315&lt;2, "Dissatisfied")</f>
        <v>Neutral</v>
      </c>
      <c r="AA1315" s="16" t="str">
        <f t="shared" si="209"/>
        <v>High Value</v>
      </c>
      <c r="AB1315" s="16" t="str" cm="1">
        <f t="array" ref="AB1315">_xlfn.IFS(OR(C1315="Zara", C1315="Mango"), "Luxury Brand", OR(C1315="Gap", C1315="Forever21"), "Budget Brand", TRUE, "Mid-Market")</f>
        <v>Mid-Market</v>
      </c>
    </row>
    <row r="1316" spans="1:28" x14ac:dyDescent="0.35">
      <c r="A1316" t="s">
        <v>1367</v>
      </c>
      <c r="B1316" t="s">
        <v>36</v>
      </c>
      <c r="C1316" t="s">
        <v>46</v>
      </c>
      <c r="D1316" t="s">
        <v>21</v>
      </c>
      <c r="E1316" t="s">
        <v>47</v>
      </c>
      <c r="F1316" t="s">
        <v>17</v>
      </c>
      <c r="G1316" s="4">
        <v>65.34</v>
      </c>
      <c r="H1316">
        <v>49.8</v>
      </c>
      <c r="I1316" s="3">
        <v>32.799999999999997</v>
      </c>
      <c r="J1316" s="1">
        <v>45875</v>
      </c>
      <c r="K1316">
        <v>9</v>
      </c>
      <c r="L1316" t="s">
        <v>2229</v>
      </c>
      <c r="M1316">
        <f t="shared" si="200"/>
        <v>3</v>
      </c>
      <c r="N1316" t="b">
        <v>0</v>
      </c>
      <c r="O1316" t="s">
        <v>2229</v>
      </c>
      <c r="P1316" t="str">
        <f t="shared" si="201"/>
        <v>No Return</v>
      </c>
      <c r="Q1316" s="4">
        <f t="shared" si="202"/>
        <v>295.20612</v>
      </c>
      <c r="R1316">
        <f t="shared" si="203"/>
        <v>2025</v>
      </c>
      <c r="S1316" s="4" t="str">
        <f t="shared" si="204"/>
        <v>August</v>
      </c>
      <c r="T1316" s="17">
        <f t="shared" si="205"/>
        <v>32.539320000000004</v>
      </c>
      <c r="U1316" s="17">
        <f t="shared" si="206"/>
        <v>32.80068</v>
      </c>
      <c r="V1316" s="16">
        <f t="shared" si="207"/>
        <v>0</v>
      </c>
      <c r="W1316" s="16" t="str">
        <f t="shared" si="208"/>
        <v>XXL</v>
      </c>
      <c r="X1316" s="16" t="str" cm="1">
        <f t="array" ref="X1316">_xlfn.IFS(K1316 &lt; 10, "Need to Restock", K1316 &lt; 20, "Low Stock", K1316 &lt; 30, "Stock OK", K1316 &gt;= 30, "High Stock")</f>
        <v>Need to Restock</v>
      </c>
      <c r="Y1316" s="16" t="str" cm="1">
        <f t="array" ref="Y1316">_xlfn.IFS(K1316 &lt;= 15, "Fast Moving", K1316 &lt;= 35, "Moderate Moving", K1316 &gt; 35, "Slow Moving")</f>
        <v>Fast Moving</v>
      </c>
      <c r="Z1316" s="16" t="str" cm="1">
        <f t="array" ref="Z1316">_xlfn.IFS(M1316=5, "Highly Satisfied", M1316&gt;=4, "Very Satisfied", M1316&gt;=3, "Satisfied", M1316&gt;=2, "Neutral", M1316&lt;2, "Dissatisfied")</f>
        <v>Satisfied</v>
      </c>
      <c r="AA1316" s="16" t="str">
        <f t="shared" si="209"/>
        <v>Cheap Value</v>
      </c>
      <c r="AB1316" s="16" t="str" cm="1">
        <f t="array" ref="AB1316">_xlfn.IFS(OR(C1316="Zara", C1316="Mango"), "Luxury Brand", OR(C1316="Gap", C1316="Forever21"), "Budget Brand", TRUE, "Mid-Market")</f>
        <v>Mid-Market</v>
      </c>
    </row>
    <row r="1317" spans="1:28" x14ac:dyDescent="0.35">
      <c r="A1317" t="s">
        <v>1368</v>
      </c>
      <c r="B1317" t="s">
        <v>28</v>
      </c>
      <c r="C1317" t="s">
        <v>30</v>
      </c>
      <c r="D1317" t="s">
        <v>15</v>
      </c>
      <c r="E1317" t="s">
        <v>56</v>
      </c>
      <c r="F1317" t="s">
        <v>44</v>
      </c>
      <c r="G1317" s="4">
        <v>84.57</v>
      </c>
      <c r="H1317">
        <v>5.4</v>
      </c>
      <c r="I1317" s="3">
        <v>80</v>
      </c>
      <c r="J1317" s="1">
        <v>45855</v>
      </c>
      <c r="K1317">
        <v>33</v>
      </c>
      <c r="L1317" t="s">
        <v>2229</v>
      </c>
      <c r="M1317">
        <f t="shared" si="200"/>
        <v>3</v>
      </c>
      <c r="N1317" t="b">
        <v>0</v>
      </c>
      <c r="O1317" t="s">
        <v>2229</v>
      </c>
      <c r="P1317" t="str">
        <f t="shared" si="201"/>
        <v>No Return</v>
      </c>
      <c r="Q1317" s="4">
        <f t="shared" si="202"/>
        <v>2640.1062599999996</v>
      </c>
      <c r="R1317">
        <f t="shared" si="203"/>
        <v>2025</v>
      </c>
      <c r="S1317" s="4" t="str">
        <f t="shared" si="204"/>
        <v>July</v>
      </c>
      <c r="T1317" s="17">
        <f t="shared" si="205"/>
        <v>4.5667800000000005</v>
      </c>
      <c r="U1317" s="17">
        <f t="shared" si="206"/>
        <v>80.003219999999985</v>
      </c>
      <c r="V1317" s="16">
        <f t="shared" si="207"/>
        <v>0</v>
      </c>
      <c r="W1317" s="16" t="str">
        <f t="shared" si="208"/>
        <v>M</v>
      </c>
      <c r="X1317" s="16" t="str" cm="1">
        <f t="array" ref="X1317">_xlfn.IFS(K1317 &lt; 10, "Need to Restock", K1317 &lt; 20, "Low Stock", K1317 &lt; 30, "Stock OK", K1317 &gt;= 30, "High Stock")</f>
        <v>High Stock</v>
      </c>
      <c r="Y1317" s="16" t="str" cm="1">
        <f t="array" ref="Y1317">_xlfn.IFS(K1317 &lt;= 15, "Fast Moving", K1317 &lt;= 35, "Moderate Moving", K1317 &gt; 35, "Slow Moving")</f>
        <v>Moderate Moving</v>
      </c>
      <c r="Z1317" s="16" t="str" cm="1">
        <f t="array" ref="Z1317">_xlfn.IFS(M1317=5, "Highly Satisfied", M1317&gt;=4, "Very Satisfied", M1317&gt;=3, "Satisfied", M1317&gt;=2, "Neutral", M1317&lt;2, "Dissatisfied")</f>
        <v>Satisfied</v>
      </c>
      <c r="AA1317" s="16" t="str">
        <f t="shared" si="209"/>
        <v>High Value</v>
      </c>
      <c r="AB1317" s="16" t="str" cm="1">
        <f t="array" ref="AB1317">_xlfn.IFS(OR(C1317="Zara", C1317="Mango"), "Luxury Brand", OR(C1317="Gap", C1317="Forever21"), "Budget Brand", TRUE, "Mid-Market")</f>
        <v>Mid-Market</v>
      </c>
    </row>
    <row r="1318" spans="1:28" x14ac:dyDescent="0.35">
      <c r="A1318" t="s">
        <v>1369</v>
      </c>
      <c r="B1318" t="s">
        <v>36</v>
      </c>
      <c r="C1318" t="s">
        <v>59</v>
      </c>
      <c r="D1318" t="s">
        <v>60</v>
      </c>
      <c r="E1318" t="s">
        <v>53</v>
      </c>
      <c r="F1318" t="s">
        <v>38</v>
      </c>
      <c r="G1318" s="4">
        <v>52.6</v>
      </c>
      <c r="H1318">
        <v>0</v>
      </c>
      <c r="I1318" s="3">
        <v>52.6</v>
      </c>
      <c r="J1318" s="1">
        <v>45875</v>
      </c>
      <c r="K1318">
        <v>35</v>
      </c>
      <c r="L1318">
        <v>1.2</v>
      </c>
      <c r="M1318">
        <f t="shared" si="200"/>
        <v>1.2</v>
      </c>
      <c r="N1318" t="b">
        <v>1</v>
      </c>
      <c r="O1318" t="s">
        <v>34</v>
      </c>
      <c r="P1318" t="str">
        <f t="shared" si="201"/>
        <v>Color Mismatch</v>
      </c>
      <c r="Q1318" s="4">
        <f t="shared" si="202"/>
        <v>1841</v>
      </c>
      <c r="R1318">
        <f t="shared" si="203"/>
        <v>2025</v>
      </c>
      <c r="S1318" s="4" t="str">
        <f t="shared" si="204"/>
        <v>August</v>
      </c>
      <c r="T1318" s="17">
        <f t="shared" si="205"/>
        <v>0</v>
      </c>
      <c r="U1318" s="17">
        <f t="shared" si="206"/>
        <v>52.6</v>
      </c>
      <c r="V1318" s="16">
        <f t="shared" si="207"/>
        <v>1</v>
      </c>
      <c r="W1318" s="16" t="str">
        <f t="shared" si="208"/>
        <v>XS</v>
      </c>
      <c r="X1318" s="16" t="str" cm="1">
        <f t="array" ref="X1318">_xlfn.IFS(K1318 &lt; 10, "Need to Restock", K1318 &lt; 20, "Low Stock", K1318 &lt; 30, "Stock OK", K1318 &gt;= 30, "High Stock")</f>
        <v>High Stock</v>
      </c>
      <c r="Y1318" s="16" t="str" cm="1">
        <f t="array" ref="Y1318">_xlfn.IFS(K1318 &lt;= 15, "Fast Moving", K1318 &lt;= 35, "Moderate Moving", K1318 &gt; 35, "Slow Moving")</f>
        <v>Moderate Moving</v>
      </c>
      <c r="Z1318" s="16" t="str" cm="1">
        <f t="array" ref="Z1318">_xlfn.IFS(M1318=5, "Highly Satisfied", M1318&gt;=4, "Very Satisfied", M1318&gt;=3, "Satisfied", M1318&gt;=2, "Neutral", M1318&lt;2, "Dissatisfied")</f>
        <v>Dissatisfied</v>
      </c>
      <c r="AA1318" s="16" t="str">
        <f t="shared" si="209"/>
        <v>Cheap Value</v>
      </c>
      <c r="AB1318" s="16" t="str" cm="1">
        <f t="array" ref="AB1318">_xlfn.IFS(OR(C1318="Zara", C1318="Mango"), "Luxury Brand", OR(C1318="Gap", C1318="Forever21"), "Budget Brand", TRUE, "Mid-Market")</f>
        <v>Budget Brand</v>
      </c>
    </row>
    <row r="1319" spans="1:28" x14ac:dyDescent="0.35">
      <c r="A1319" t="s">
        <v>1370</v>
      </c>
      <c r="B1319" t="s">
        <v>28</v>
      </c>
      <c r="C1319" t="s">
        <v>20</v>
      </c>
      <c r="D1319" t="s">
        <v>60</v>
      </c>
      <c r="E1319" t="s">
        <v>22</v>
      </c>
      <c r="F1319" t="s">
        <v>44</v>
      </c>
      <c r="G1319" s="4">
        <v>106.37</v>
      </c>
      <c r="H1319">
        <v>0</v>
      </c>
      <c r="I1319" s="3">
        <v>106.37</v>
      </c>
      <c r="J1319" s="1">
        <v>45875</v>
      </c>
      <c r="K1319">
        <v>30</v>
      </c>
      <c r="L1319">
        <v>1.1000000000000001</v>
      </c>
      <c r="M1319">
        <f t="shared" si="200"/>
        <v>1.1000000000000001</v>
      </c>
      <c r="N1319" t="b">
        <v>0</v>
      </c>
      <c r="O1319" t="s">
        <v>2229</v>
      </c>
      <c r="P1319" t="str">
        <f t="shared" si="201"/>
        <v>No Return</v>
      </c>
      <c r="Q1319" s="4">
        <f t="shared" si="202"/>
        <v>3191.1000000000004</v>
      </c>
      <c r="R1319">
        <f t="shared" si="203"/>
        <v>2025</v>
      </c>
      <c r="S1319" s="4" t="str">
        <f t="shared" si="204"/>
        <v>August</v>
      </c>
      <c r="T1319" s="17">
        <f t="shared" si="205"/>
        <v>0</v>
      </c>
      <c r="U1319" s="17">
        <f t="shared" si="206"/>
        <v>106.37</v>
      </c>
      <c r="V1319" s="16">
        <f t="shared" si="207"/>
        <v>0</v>
      </c>
      <c r="W1319" s="16" t="str">
        <f t="shared" si="208"/>
        <v>L</v>
      </c>
      <c r="X1319" s="16" t="str" cm="1">
        <f t="array" ref="X1319">_xlfn.IFS(K1319 &lt; 10, "Need to Restock", K1319 &lt; 20, "Low Stock", K1319 &lt; 30, "Stock OK", K1319 &gt;= 30, "High Stock")</f>
        <v>High Stock</v>
      </c>
      <c r="Y1319" s="16" t="str" cm="1">
        <f t="array" ref="Y1319">_xlfn.IFS(K1319 &lt;= 15, "Fast Moving", K1319 &lt;= 35, "Moderate Moving", K1319 &gt; 35, "Slow Moving")</f>
        <v>Moderate Moving</v>
      </c>
      <c r="Z1319" s="16" t="str" cm="1">
        <f t="array" ref="Z1319">_xlfn.IFS(M1319=5, "Highly Satisfied", M1319&gt;=4, "Very Satisfied", M1319&gt;=3, "Satisfied", M1319&gt;=2, "Neutral", M1319&lt;2, "Dissatisfied")</f>
        <v>Dissatisfied</v>
      </c>
      <c r="AA1319" s="16" t="str">
        <f t="shared" si="209"/>
        <v>High Value</v>
      </c>
      <c r="AB1319" s="16" t="str" cm="1">
        <f t="array" ref="AB1319">_xlfn.IFS(OR(C1319="Zara", C1319="Mango"), "Luxury Brand", OR(C1319="Gap", C1319="Forever21"), "Budget Brand", TRUE, "Mid-Market")</f>
        <v>Mid-Market</v>
      </c>
    </row>
    <row r="1320" spans="1:28" x14ac:dyDescent="0.35">
      <c r="A1320" t="s">
        <v>1371</v>
      </c>
      <c r="B1320" t="s">
        <v>19</v>
      </c>
      <c r="C1320" t="s">
        <v>59</v>
      </c>
      <c r="D1320" t="s">
        <v>60</v>
      </c>
      <c r="E1320" t="s">
        <v>47</v>
      </c>
      <c r="F1320" t="s">
        <v>26</v>
      </c>
      <c r="G1320" s="4">
        <v>96.77</v>
      </c>
      <c r="H1320">
        <v>40.4</v>
      </c>
      <c r="I1320" s="3">
        <v>57.67</v>
      </c>
      <c r="J1320" s="1">
        <v>45875</v>
      </c>
      <c r="K1320">
        <v>31</v>
      </c>
      <c r="L1320">
        <v>4.5</v>
      </c>
      <c r="M1320">
        <f t="shared" si="200"/>
        <v>4.5</v>
      </c>
      <c r="N1320" t="b">
        <v>0</v>
      </c>
      <c r="O1320" t="s">
        <v>2229</v>
      </c>
      <c r="P1320" t="str">
        <f t="shared" si="201"/>
        <v>No Return</v>
      </c>
      <c r="Q1320" s="4">
        <f t="shared" si="202"/>
        <v>1787.9225200000003</v>
      </c>
      <c r="R1320">
        <f t="shared" si="203"/>
        <v>2025</v>
      </c>
      <c r="S1320" s="4" t="str">
        <f t="shared" si="204"/>
        <v>August</v>
      </c>
      <c r="T1320" s="17">
        <f t="shared" si="205"/>
        <v>39.095079999999996</v>
      </c>
      <c r="U1320" s="17">
        <f t="shared" si="206"/>
        <v>57.674920000000007</v>
      </c>
      <c r="V1320" s="16">
        <f t="shared" si="207"/>
        <v>0</v>
      </c>
      <c r="W1320" s="16" t="str">
        <f t="shared" si="208"/>
        <v>XXL</v>
      </c>
      <c r="X1320" s="16" t="str" cm="1">
        <f t="array" ref="X1320">_xlfn.IFS(K1320 &lt; 10, "Need to Restock", K1320 &lt; 20, "Low Stock", K1320 &lt; 30, "Stock OK", K1320 &gt;= 30, "High Stock")</f>
        <v>High Stock</v>
      </c>
      <c r="Y1320" s="16" t="str" cm="1">
        <f t="array" ref="Y1320">_xlfn.IFS(K1320 &lt;= 15, "Fast Moving", K1320 &lt;= 35, "Moderate Moving", K1320 &gt; 35, "Slow Moving")</f>
        <v>Moderate Moving</v>
      </c>
      <c r="Z1320" s="16" t="str" cm="1">
        <f t="array" ref="Z1320">_xlfn.IFS(M1320=5, "Highly Satisfied", M1320&gt;=4, "Very Satisfied", M1320&gt;=3, "Satisfied", M1320&gt;=2, "Neutral", M1320&lt;2, "Dissatisfied")</f>
        <v>Very Satisfied</v>
      </c>
      <c r="AA1320" s="16" t="str">
        <f t="shared" si="209"/>
        <v>Cheap Value</v>
      </c>
      <c r="AB1320" s="16" t="str" cm="1">
        <f t="array" ref="AB1320">_xlfn.IFS(OR(C1320="Zara", C1320="Mango"), "Luxury Brand", OR(C1320="Gap", C1320="Forever21"), "Budget Brand", TRUE, "Mid-Market")</f>
        <v>Budget Brand</v>
      </c>
    </row>
    <row r="1321" spans="1:28" x14ac:dyDescent="0.35">
      <c r="A1321" t="s">
        <v>1372</v>
      </c>
      <c r="B1321" t="s">
        <v>13</v>
      </c>
      <c r="C1321" t="s">
        <v>30</v>
      </c>
      <c r="D1321" t="s">
        <v>15</v>
      </c>
      <c r="E1321" t="s">
        <v>22</v>
      </c>
      <c r="F1321" t="s">
        <v>68</v>
      </c>
      <c r="G1321" s="4">
        <v>99.02</v>
      </c>
      <c r="H1321">
        <v>0</v>
      </c>
      <c r="I1321" s="3">
        <v>99.02</v>
      </c>
      <c r="J1321" s="1">
        <v>45581</v>
      </c>
      <c r="K1321">
        <v>21</v>
      </c>
      <c r="L1321">
        <v>1.2</v>
      </c>
      <c r="M1321">
        <f t="shared" si="200"/>
        <v>1.2</v>
      </c>
      <c r="N1321" t="b">
        <v>0</v>
      </c>
      <c r="O1321" t="s">
        <v>2229</v>
      </c>
      <c r="P1321" t="str">
        <f t="shared" si="201"/>
        <v>No Return</v>
      </c>
      <c r="Q1321" s="4">
        <f t="shared" si="202"/>
        <v>2079.42</v>
      </c>
      <c r="R1321">
        <f t="shared" si="203"/>
        <v>2024</v>
      </c>
      <c r="S1321" s="4" t="str">
        <f t="shared" si="204"/>
        <v>October</v>
      </c>
      <c r="T1321" s="17">
        <f t="shared" si="205"/>
        <v>0</v>
      </c>
      <c r="U1321" s="17">
        <f t="shared" si="206"/>
        <v>99.02</v>
      </c>
      <c r="V1321" s="16">
        <f t="shared" si="207"/>
        <v>0</v>
      </c>
      <c r="W1321" s="16" t="str">
        <f t="shared" si="208"/>
        <v>L</v>
      </c>
      <c r="X1321" s="16" t="str" cm="1">
        <f t="array" ref="X1321">_xlfn.IFS(K1321 &lt; 10, "Need to Restock", K1321 &lt; 20, "Low Stock", K1321 &lt; 30, "Stock OK", K1321 &gt;= 30, "High Stock")</f>
        <v>Stock OK</v>
      </c>
      <c r="Y1321" s="16" t="str" cm="1">
        <f t="array" ref="Y1321">_xlfn.IFS(K1321 &lt;= 15, "Fast Moving", K1321 &lt;= 35, "Moderate Moving", K1321 &gt; 35, "Slow Moving")</f>
        <v>Moderate Moving</v>
      </c>
      <c r="Z1321" s="16" t="str" cm="1">
        <f t="array" ref="Z1321">_xlfn.IFS(M1321=5, "Highly Satisfied", M1321&gt;=4, "Very Satisfied", M1321&gt;=3, "Satisfied", M1321&gt;=2, "Neutral", M1321&lt;2, "Dissatisfied")</f>
        <v>Dissatisfied</v>
      </c>
      <c r="AA1321" s="16" t="str">
        <f t="shared" si="209"/>
        <v>High Value</v>
      </c>
      <c r="AB1321" s="16" t="str" cm="1">
        <f t="array" ref="AB1321">_xlfn.IFS(OR(C1321="Zara", C1321="Mango"), "Luxury Brand", OR(C1321="Gap", C1321="Forever21"), "Budget Brand", TRUE, "Mid-Market")</f>
        <v>Mid-Market</v>
      </c>
    </row>
    <row r="1322" spans="1:28" x14ac:dyDescent="0.35">
      <c r="A1322" t="s">
        <v>1373</v>
      </c>
      <c r="B1322" t="s">
        <v>25</v>
      </c>
      <c r="C1322" t="s">
        <v>14</v>
      </c>
      <c r="D1322" t="s">
        <v>15</v>
      </c>
      <c r="E1322" t="s">
        <v>2229</v>
      </c>
      <c r="F1322" t="s">
        <v>64</v>
      </c>
      <c r="G1322" s="4">
        <v>68.89</v>
      </c>
      <c r="H1322">
        <v>36.9</v>
      </c>
      <c r="I1322" s="3">
        <v>43.47</v>
      </c>
      <c r="J1322" s="1">
        <v>45631</v>
      </c>
      <c r="K1322">
        <v>9</v>
      </c>
      <c r="L1322">
        <v>1.8</v>
      </c>
      <c r="M1322">
        <f t="shared" si="200"/>
        <v>1.8</v>
      </c>
      <c r="N1322" t="b">
        <v>0</v>
      </c>
      <c r="O1322" t="s">
        <v>2229</v>
      </c>
      <c r="P1322" t="str">
        <f t="shared" si="201"/>
        <v>No Return</v>
      </c>
      <c r="Q1322" s="4">
        <f t="shared" si="202"/>
        <v>391.22631000000001</v>
      </c>
      <c r="R1322">
        <f t="shared" si="203"/>
        <v>2024</v>
      </c>
      <c r="S1322" s="4" t="str">
        <f t="shared" si="204"/>
        <v>December</v>
      </c>
      <c r="T1322" s="17">
        <f t="shared" si="205"/>
        <v>25.42041</v>
      </c>
      <c r="U1322" s="17">
        <f t="shared" si="206"/>
        <v>43.469590000000004</v>
      </c>
      <c r="V1322" s="16">
        <f t="shared" si="207"/>
        <v>0</v>
      </c>
      <c r="W1322" s="16" t="str">
        <f t="shared" si="208"/>
        <v>No Size</v>
      </c>
      <c r="X1322" s="16" t="str" cm="1">
        <f t="array" ref="X1322">_xlfn.IFS(K1322 &lt; 10, "Need to Restock", K1322 &lt; 20, "Low Stock", K1322 &lt; 30, "Stock OK", K1322 &gt;= 30, "High Stock")</f>
        <v>Need to Restock</v>
      </c>
      <c r="Y1322" s="16" t="str" cm="1">
        <f t="array" ref="Y1322">_xlfn.IFS(K1322 &lt;= 15, "Fast Moving", K1322 &lt;= 35, "Moderate Moving", K1322 &gt; 35, "Slow Moving")</f>
        <v>Fast Moving</v>
      </c>
      <c r="Z1322" s="16" t="str" cm="1">
        <f t="array" ref="Z1322">_xlfn.IFS(M1322=5, "Highly Satisfied", M1322&gt;=4, "Very Satisfied", M1322&gt;=3, "Satisfied", M1322&gt;=2, "Neutral", M1322&lt;2, "Dissatisfied")</f>
        <v>Dissatisfied</v>
      </c>
      <c r="AA1322" s="16" t="str">
        <f t="shared" si="209"/>
        <v>Cheap Value</v>
      </c>
      <c r="AB1322" s="16" t="str" cm="1">
        <f t="array" ref="AB1322">_xlfn.IFS(OR(C1322="Zara", C1322="Mango"), "Luxury Brand", OR(C1322="Gap", C1322="Forever21"), "Budget Brand", TRUE, "Mid-Market")</f>
        <v>Luxury Brand</v>
      </c>
    </row>
    <row r="1323" spans="1:28" x14ac:dyDescent="0.35">
      <c r="A1323" t="s">
        <v>1374</v>
      </c>
      <c r="B1323" t="s">
        <v>40</v>
      </c>
      <c r="C1323" t="s">
        <v>46</v>
      </c>
      <c r="D1323" t="s">
        <v>15</v>
      </c>
      <c r="E1323" t="s">
        <v>37</v>
      </c>
      <c r="F1323" t="s">
        <v>23</v>
      </c>
      <c r="G1323" s="4">
        <v>63.91</v>
      </c>
      <c r="H1323">
        <v>3.5</v>
      </c>
      <c r="I1323" s="3">
        <v>61.67</v>
      </c>
      <c r="J1323" s="1">
        <v>45796</v>
      </c>
      <c r="K1323">
        <v>14</v>
      </c>
      <c r="L1323">
        <v>2.1</v>
      </c>
      <c r="M1323">
        <f t="shared" si="200"/>
        <v>2.1</v>
      </c>
      <c r="N1323" t="b">
        <v>0</v>
      </c>
      <c r="O1323" t="s">
        <v>2229</v>
      </c>
      <c r="P1323" t="str">
        <f t="shared" si="201"/>
        <v>No Return</v>
      </c>
      <c r="Q1323" s="4">
        <f t="shared" si="202"/>
        <v>863.42409999999995</v>
      </c>
      <c r="R1323">
        <f t="shared" si="203"/>
        <v>2025</v>
      </c>
      <c r="S1323" s="4" t="str">
        <f t="shared" si="204"/>
        <v>May</v>
      </c>
      <c r="T1323" s="17">
        <f t="shared" si="205"/>
        <v>2.23685</v>
      </c>
      <c r="U1323" s="17">
        <f t="shared" si="206"/>
        <v>61.673149999999993</v>
      </c>
      <c r="V1323" s="16">
        <f t="shared" si="207"/>
        <v>0</v>
      </c>
      <c r="W1323" s="16" t="str">
        <f t="shared" si="208"/>
        <v>S</v>
      </c>
      <c r="X1323" s="16" t="str" cm="1">
        <f t="array" ref="X1323">_xlfn.IFS(K1323 &lt; 10, "Need to Restock", K1323 &lt; 20, "Low Stock", K1323 &lt; 30, "Stock OK", K1323 &gt;= 30, "High Stock")</f>
        <v>Low Stock</v>
      </c>
      <c r="Y1323" s="16" t="str" cm="1">
        <f t="array" ref="Y1323">_xlfn.IFS(K1323 &lt;= 15, "Fast Moving", K1323 &lt;= 35, "Moderate Moving", K1323 &gt; 35, "Slow Moving")</f>
        <v>Fast Moving</v>
      </c>
      <c r="Z1323" s="16" t="str" cm="1">
        <f t="array" ref="Z1323">_xlfn.IFS(M1323=5, "Highly Satisfied", M1323&gt;=4, "Very Satisfied", M1323&gt;=3, "Satisfied", M1323&gt;=2, "Neutral", M1323&lt;2, "Dissatisfied")</f>
        <v>Neutral</v>
      </c>
      <c r="AA1323" s="16" t="str">
        <f t="shared" si="209"/>
        <v>Cheap Value</v>
      </c>
      <c r="AB1323" s="16" t="str" cm="1">
        <f t="array" ref="AB1323">_xlfn.IFS(OR(C1323="Zara", C1323="Mango"), "Luxury Brand", OR(C1323="Gap", C1323="Forever21"), "Budget Brand", TRUE, "Mid-Market")</f>
        <v>Mid-Market</v>
      </c>
    </row>
    <row r="1324" spans="1:28" x14ac:dyDescent="0.35">
      <c r="A1324" t="s">
        <v>1375</v>
      </c>
      <c r="B1324" t="s">
        <v>28</v>
      </c>
      <c r="C1324" t="s">
        <v>41</v>
      </c>
      <c r="D1324" t="s">
        <v>32</v>
      </c>
      <c r="E1324" t="s">
        <v>37</v>
      </c>
      <c r="F1324" t="s">
        <v>62</v>
      </c>
      <c r="G1324" s="4">
        <v>116.38</v>
      </c>
      <c r="H1324">
        <v>11.4</v>
      </c>
      <c r="I1324" s="3">
        <v>103.11</v>
      </c>
      <c r="J1324" s="1">
        <v>45875</v>
      </c>
      <c r="K1324">
        <v>15</v>
      </c>
      <c r="L1324" t="s">
        <v>2229</v>
      </c>
      <c r="M1324">
        <f t="shared" si="200"/>
        <v>3</v>
      </c>
      <c r="N1324" t="b">
        <v>0</v>
      </c>
      <c r="O1324" t="s">
        <v>2229</v>
      </c>
      <c r="P1324" t="str">
        <f t="shared" si="201"/>
        <v>No Return</v>
      </c>
      <c r="Q1324" s="4">
        <f t="shared" si="202"/>
        <v>1546.6902</v>
      </c>
      <c r="R1324">
        <f t="shared" si="203"/>
        <v>2025</v>
      </c>
      <c r="S1324" s="4" t="str">
        <f t="shared" si="204"/>
        <v>August</v>
      </c>
      <c r="T1324" s="17">
        <f t="shared" si="205"/>
        <v>13.26732</v>
      </c>
      <c r="U1324" s="17">
        <f t="shared" si="206"/>
        <v>103.11268</v>
      </c>
      <c r="V1324" s="16">
        <f t="shared" si="207"/>
        <v>0</v>
      </c>
      <c r="W1324" s="16" t="str">
        <f t="shared" si="208"/>
        <v>S</v>
      </c>
      <c r="X1324" s="16" t="str" cm="1">
        <f t="array" ref="X1324">_xlfn.IFS(K1324 &lt; 10, "Need to Restock", K1324 &lt; 20, "Low Stock", K1324 &lt; 30, "Stock OK", K1324 &gt;= 30, "High Stock")</f>
        <v>Low Stock</v>
      </c>
      <c r="Y1324" s="16" t="str" cm="1">
        <f t="array" ref="Y1324">_xlfn.IFS(K1324 &lt;= 15, "Fast Moving", K1324 &lt;= 35, "Moderate Moving", K1324 &gt; 35, "Slow Moving")</f>
        <v>Fast Moving</v>
      </c>
      <c r="Z1324" s="16" t="str" cm="1">
        <f t="array" ref="Z1324">_xlfn.IFS(M1324=5, "Highly Satisfied", M1324&gt;=4, "Very Satisfied", M1324&gt;=3, "Satisfied", M1324&gt;=2, "Neutral", M1324&lt;2, "Dissatisfied")</f>
        <v>Satisfied</v>
      </c>
      <c r="AA1324" s="16" t="str">
        <f t="shared" si="209"/>
        <v>High Value</v>
      </c>
      <c r="AB1324" s="16" t="str" cm="1">
        <f t="array" ref="AB1324">_xlfn.IFS(OR(C1324="Zara", C1324="Mango"), "Luxury Brand", OR(C1324="Gap", C1324="Forever21"), "Budget Brand", TRUE, "Mid-Market")</f>
        <v>Luxury Brand</v>
      </c>
    </row>
    <row r="1325" spans="1:28" x14ac:dyDescent="0.35">
      <c r="A1325" t="s">
        <v>1376</v>
      </c>
      <c r="B1325" t="s">
        <v>36</v>
      </c>
      <c r="C1325" t="s">
        <v>20</v>
      </c>
      <c r="D1325" t="s">
        <v>32</v>
      </c>
      <c r="E1325" t="s">
        <v>53</v>
      </c>
      <c r="F1325" t="s">
        <v>44</v>
      </c>
      <c r="G1325" s="4">
        <v>71.739999999999995</v>
      </c>
      <c r="H1325">
        <v>0</v>
      </c>
      <c r="I1325" s="3">
        <v>71.739999999999995</v>
      </c>
      <c r="J1325" s="1">
        <v>45875</v>
      </c>
      <c r="K1325">
        <v>16</v>
      </c>
      <c r="L1325" t="s">
        <v>2229</v>
      </c>
      <c r="M1325">
        <f t="shared" si="200"/>
        <v>3</v>
      </c>
      <c r="N1325" t="b">
        <v>0</v>
      </c>
      <c r="O1325" t="s">
        <v>2229</v>
      </c>
      <c r="P1325" t="str">
        <f t="shared" si="201"/>
        <v>No Return</v>
      </c>
      <c r="Q1325" s="4">
        <f t="shared" si="202"/>
        <v>1147.8399999999999</v>
      </c>
      <c r="R1325">
        <f t="shared" si="203"/>
        <v>2025</v>
      </c>
      <c r="S1325" s="4" t="str">
        <f t="shared" si="204"/>
        <v>August</v>
      </c>
      <c r="T1325" s="17">
        <f t="shared" si="205"/>
        <v>0</v>
      </c>
      <c r="U1325" s="17">
        <f t="shared" si="206"/>
        <v>71.739999999999995</v>
      </c>
      <c r="V1325" s="16">
        <f t="shared" si="207"/>
        <v>0</v>
      </c>
      <c r="W1325" s="16" t="str">
        <f t="shared" si="208"/>
        <v>XS</v>
      </c>
      <c r="X1325" s="16" t="str" cm="1">
        <f t="array" ref="X1325">_xlfn.IFS(K1325 &lt; 10, "Need to Restock", K1325 &lt; 20, "Low Stock", K1325 &lt; 30, "Stock OK", K1325 &gt;= 30, "High Stock")</f>
        <v>Low Stock</v>
      </c>
      <c r="Y1325" s="16" t="str" cm="1">
        <f t="array" ref="Y1325">_xlfn.IFS(K1325 &lt;= 15, "Fast Moving", K1325 &lt;= 35, "Moderate Moving", K1325 &gt; 35, "Slow Moving")</f>
        <v>Moderate Moving</v>
      </c>
      <c r="Z1325" s="16" t="str" cm="1">
        <f t="array" ref="Z1325">_xlfn.IFS(M1325=5, "Highly Satisfied", M1325&gt;=4, "Very Satisfied", M1325&gt;=3, "Satisfied", M1325&gt;=2, "Neutral", M1325&lt;2, "Dissatisfied")</f>
        <v>Satisfied</v>
      </c>
      <c r="AA1325" s="16" t="str">
        <f t="shared" si="209"/>
        <v>Cheap Value</v>
      </c>
      <c r="AB1325" s="16" t="str" cm="1">
        <f t="array" ref="AB1325">_xlfn.IFS(OR(C1325="Zara", C1325="Mango"), "Luxury Brand", OR(C1325="Gap", C1325="Forever21"), "Budget Brand", TRUE, "Mid-Market")</f>
        <v>Mid-Market</v>
      </c>
    </row>
    <row r="1326" spans="1:28" x14ac:dyDescent="0.35">
      <c r="A1326" t="s">
        <v>1377</v>
      </c>
      <c r="B1326" t="s">
        <v>36</v>
      </c>
      <c r="C1326" t="s">
        <v>73</v>
      </c>
      <c r="D1326" t="s">
        <v>21</v>
      </c>
      <c r="E1326" t="s">
        <v>56</v>
      </c>
      <c r="F1326" t="s">
        <v>54</v>
      </c>
      <c r="G1326" s="4">
        <v>91.11</v>
      </c>
      <c r="H1326">
        <v>0</v>
      </c>
      <c r="I1326" s="3">
        <v>91.11</v>
      </c>
      <c r="J1326" s="1">
        <v>45875</v>
      </c>
      <c r="K1326">
        <v>38</v>
      </c>
      <c r="L1326">
        <v>3.3</v>
      </c>
      <c r="M1326">
        <f t="shared" si="200"/>
        <v>3.3</v>
      </c>
      <c r="N1326" t="b">
        <v>0</v>
      </c>
      <c r="O1326" t="s">
        <v>2229</v>
      </c>
      <c r="P1326" t="str">
        <f t="shared" si="201"/>
        <v>No Return</v>
      </c>
      <c r="Q1326" s="4">
        <f t="shared" si="202"/>
        <v>3462.18</v>
      </c>
      <c r="R1326">
        <f t="shared" si="203"/>
        <v>2025</v>
      </c>
      <c r="S1326" s="4" t="str">
        <f t="shared" si="204"/>
        <v>August</v>
      </c>
      <c r="T1326" s="17">
        <f t="shared" si="205"/>
        <v>0</v>
      </c>
      <c r="U1326" s="17">
        <f t="shared" si="206"/>
        <v>91.11</v>
      </c>
      <c r="V1326" s="16">
        <f t="shared" si="207"/>
        <v>0</v>
      </c>
      <c r="W1326" s="16" t="str">
        <f t="shared" si="208"/>
        <v>M</v>
      </c>
      <c r="X1326" s="16" t="str" cm="1">
        <f t="array" ref="X1326">_xlfn.IFS(K1326 &lt; 10, "Need to Restock", K1326 &lt; 20, "Low Stock", K1326 &lt; 30, "Stock OK", K1326 &gt;= 30, "High Stock")</f>
        <v>High Stock</v>
      </c>
      <c r="Y1326" s="16" t="str" cm="1">
        <f t="array" ref="Y1326">_xlfn.IFS(K1326 &lt;= 15, "Fast Moving", K1326 &lt;= 35, "Moderate Moving", K1326 &gt; 35, "Slow Moving")</f>
        <v>Slow Moving</v>
      </c>
      <c r="Z1326" s="16" t="str" cm="1">
        <f t="array" ref="Z1326">_xlfn.IFS(M1326=5, "Highly Satisfied", M1326&gt;=4, "Very Satisfied", M1326&gt;=3, "Satisfied", M1326&gt;=2, "Neutral", M1326&lt;2, "Dissatisfied")</f>
        <v>Satisfied</v>
      </c>
      <c r="AA1326" s="16" t="str">
        <f t="shared" si="209"/>
        <v>High Value</v>
      </c>
      <c r="AB1326" s="16" t="str" cm="1">
        <f t="array" ref="AB1326">_xlfn.IFS(OR(C1326="Zara", C1326="Mango"), "Luxury Brand", OR(C1326="Gap", C1326="Forever21"), "Budget Brand", TRUE, "Mid-Market")</f>
        <v>Budget Brand</v>
      </c>
    </row>
    <row r="1327" spans="1:28" x14ac:dyDescent="0.35">
      <c r="A1327" t="s">
        <v>1378</v>
      </c>
      <c r="B1327" t="s">
        <v>25</v>
      </c>
      <c r="C1327" t="s">
        <v>14</v>
      </c>
      <c r="D1327" t="s">
        <v>60</v>
      </c>
      <c r="E1327" t="s">
        <v>2229</v>
      </c>
      <c r="F1327" t="s">
        <v>33</v>
      </c>
      <c r="G1327" s="4">
        <v>46.07</v>
      </c>
      <c r="H1327">
        <v>0</v>
      </c>
      <c r="I1327" s="3">
        <v>46.07</v>
      </c>
      <c r="J1327" s="1">
        <v>45875</v>
      </c>
      <c r="K1327">
        <v>25</v>
      </c>
      <c r="L1327">
        <v>2.5</v>
      </c>
      <c r="M1327">
        <f t="shared" si="200"/>
        <v>2.5</v>
      </c>
      <c r="N1327" t="b">
        <v>0</v>
      </c>
      <c r="O1327" t="s">
        <v>2229</v>
      </c>
      <c r="P1327" t="str">
        <f t="shared" si="201"/>
        <v>No Return</v>
      </c>
      <c r="Q1327" s="4">
        <f t="shared" si="202"/>
        <v>1151.75</v>
      </c>
      <c r="R1327">
        <f t="shared" si="203"/>
        <v>2025</v>
      </c>
      <c r="S1327" s="4" t="str">
        <f t="shared" si="204"/>
        <v>August</v>
      </c>
      <c r="T1327" s="17">
        <f t="shared" si="205"/>
        <v>0</v>
      </c>
      <c r="U1327" s="17">
        <f t="shared" si="206"/>
        <v>46.07</v>
      </c>
      <c r="V1327" s="16">
        <f t="shared" si="207"/>
        <v>0</v>
      </c>
      <c r="W1327" s="16" t="str">
        <f t="shared" si="208"/>
        <v>No Size</v>
      </c>
      <c r="X1327" s="16" t="str" cm="1">
        <f t="array" ref="X1327">_xlfn.IFS(K1327 &lt; 10, "Need to Restock", K1327 &lt; 20, "Low Stock", K1327 &lt; 30, "Stock OK", K1327 &gt;= 30, "High Stock")</f>
        <v>Stock OK</v>
      </c>
      <c r="Y1327" s="16" t="str" cm="1">
        <f t="array" ref="Y1327">_xlfn.IFS(K1327 &lt;= 15, "Fast Moving", K1327 &lt;= 35, "Moderate Moving", K1327 &gt; 35, "Slow Moving")</f>
        <v>Moderate Moving</v>
      </c>
      <c r="Z1327" s="16" t="str" cm="1">
        <f t="array" ref="Z1327">_xlfn.IFS(M1327=5, "Highly Satisfied", M1327&gt;=4, "Very Satisfied", M1327&gt;=3, "Satisfied", M1327&gt;=2, "Neutral", M1327&lt;2, "Dissatisfied")</f>
        <v>Neutral</v>
      </c>
      <c r="AA1327" s="16" t="str">
        <f t="shared" si="209"/>
        <v>Cheap Value</v>
      </c>
      <c r="AB1327" s="16" t="str" cm="1">
        <f t="array" ref="AB1327">_xlfn.IFS(OR(C1327="Zara", C1327="Mango"), "Luxury Brand", OR(C1327="Gap", C1327="Forever21"), "Budget Brand", TRUE, "Mid-Market")</f>
        <v>Luxury Brand</v>
      </c>
    </row>
    <row r="1328" spans="1:28" x14ac:dyDescent="0.35">
      <c r="A1328" t="s">
        <v>1379</v>
      </c>
      <c r="B1328" t="s">
        <v>40</v>
      </c>
      <c r="C1328" t="s">
        <v>41</v>
      </c>
      <c r="D1328" t="s">
        <v>32</v>
      </c>
      <c r="E1328" t="s">
        <v>37</v>
      </c>
      <c r="F1328" t="s">
        <v>44</v>
      </c>
      <c r="G1328" s="4">
        <v>156.27000000000001</v>
      </c>
      <c r="H1328">
        <v>0</v>
      </c>
      <c r="I1328" s="3">
        <v>156.27000000000001</v>
      </c>
      <c r="J1328" s="1">
        <v>45875</v>
      </c>
      <c r="K1328">
        <v>43</v>
      </c>
      <c r="L1328" t="s">
        <v>2229</v>
      </c>
      <c r="M1328">
        <f t="shared" si="200"/>
        <v>3</v>
      </c>
      <c r="N1328" t="b">
        <v>0</v>
      </c>
      <c r="O1328" t="s">
        <v>2229</v>
      </c>
      <c r="P1328" t="str">
        <f t="shared" si="201"/>
        <v>No Return</v>
      </c>
      <c r="Q1328" s="4">
        <f t="shared" si="202"/>
        <v>6719.6100000000006</v>
      </c>
      <c r="R1328">
        <f t="shared" si="203"/>
        <v>2025</v>
      </c>
      <c r="S1328" s="4" t="str">
        <f t="shared" si="204"/>
        <v>August</v>
      </c>
      <c r="T1328" s="17">
        <f t="shared" si="205"/>
        <v>0</v>
      </c>
      <c r="U1328" s="17">
        <f t="shared" si="206"/>
        <v>156.27000000000001</v>
      </c>
      <c r="V1328" s="16">
        <f t="shared" si="207"/>
        <v>0</v>
      </c>
      <c r="W1328" s="16" t="str">
        <f t="shared" si="208"/>
        <v>S</v>
      </c>
      <c r="X1328" s="16" t="str" cm="1">
        <f t="array" ref="X1328">_xlfn.IFS(K1328 &lt; 10, "Need to Restock", K1328 &lt; 20, "Low Stock", K1328 &lt; 30, "Stock OK", K1328 &gt;= 30, "High Stock")</f>
        <v>High Stock</v>
      </c>
      <c r="Y1328" s="16" t="str" cm="1">
        <f t="array" ref="Y1328">_xlfn.IFS(K1328 &lt;= 15, "Fast Moving", K1328 &lt;= 35, "Moderate Moving", K1328 &gt; 35, "Slow Moving")</f>
        <v>Slow Moving</v>
      </c>
      <c r="Z1328" s="16" t="str" cm="1">
        <f t="array" ref="Z1328">_xlfn.IFS(M1328=5, "Highly Satisfied", M1328&gt;=4, "Very Satisfied", M1328&gt;=3, "Satisfied", M1328&gt;=2, "Neutral", M1328&lt;2, "Dissatisfied")</f>
        <v>Satisfied</v>
      </c>
      <c r="AA1328" s="16" t="str">
        <f t="shared" si="209"/>
        <v>High Value</v>
      </c>
      <c r="AB1328" s="16" t="str" cm="1">
        <f t="array" ref="AB1328">_xlfn.IFS(OR(C1328="Zara", C1328="Mango"), "Luxury Brand", OR(C1328="Gap", C1328="Forever21"), "Budget Brand", TRUE, "Mid-Market")</f>
        <v>Luxury Brand</v>
      </c>
    </row>
    <row r="1329" spans="1:28" x14ac:dyDescent="0.35">
      <c r="A1329" t="s">
        <v>1380</v>
      </c>
      <c r="B1329" t="s">
        <v>19</v>
      </c>
      <c r="C1329" t="s">
        <v>41</v>
      </c>
      <c r="D1329" t="s">
        <v>32</v>
      </c>
      <c r="E1329" t="s">
        <v>53</v>
      </c>
      <c r="F1329" t="s">
        <v>23</v>
      </c>
      <c r="G1329" s="4">
        <v>56.35</v>
      </c>
      <c r="H1329">
        <v>0</v>
      </c>
      <c r="I1329" s="3">
        <v>56.35</v>
      </c>
      <c r="J1329" s="1">
        <v>45875</v>
      </c>
      <c r="K1329">
        <v>31</v>
      </c>
      <c r="L1329">
        <v>1.5</v>
      </c>
      <c r="M1329">
        <f t="shared" si="200"/>
        <v>1.5</v>
      </c>
      <c r="N1329" t="b">
        <v>0</v>
      </c>
      <c r="O1329" t="s">
        <v>2229</v>
      </c>
      <c r="P1329" t="str">
        <f t="shared" si="201"/>
        <v>No Return</v>
      </c>
      <c r="Q1329" s="4">
        <f t="shared" si="202"/>
        <v>1746.8500000000001</v>
      </c>
      <c r="R1329">
        <f t="shared" si="203"/>
        <v>2025</v>
      </c>
      <c r="S1329" s="4" t="str">
        <f t="shared" si="204"/>
        <v>August</v>
      </c>
      <c r="T1329" s="17">
        <f t="shared" si="205"/>
        <v>0</v>
      </c>
      <c r="U1329" s="17">
        <f t="shared" si="206"/>
        <v>56.35</v>
      </c>
      <c r="V1329" s="16">
        <f t="shared" si="207"/>
        <v>0</v>
      </c>
      <c r="W1329" s="16" t="str">
        <f t="shared" si="208"/>
        <v>XS</v>
      </c>
      <c r="X1329" s="16" t="str" cm="1">
        <f t="array" ref="X1329">_xlfn.IFS(K1329 &lt; 10, "Need to Restock", K1329 &lt; 20, "Low Stock", K1329 &lt; 30, "Stock OK", K1329 &gt;= 30, "High Stock")</f>
        <v>High Stock</v>
      </c>
      <c r="Y1329" s="16" t="str" cm="1">
        <f t="array" ref="Y1329">_xlfn.IFS(K1329 &lt;= 15, "Fast Moving", K1329 &lt;= 35, "Moderate Moving", K1329 &gt; 35, "Slow Moving")</f>
        <v>Moderate Moving</v>
      </c>
      <c r="Z1329" s="16" t="str" cm="1">
        <f t="array" ref="Z1329">_xlfn.IFS(M1329=5, "Highly Satisfied", M1329&gt;=4, "Very Satisfied", M1329&gt;=3, "Satisfied", M1329&gt;=2, "Neutral", M1329&lt;2, "Dissatisfied")</f>
        <v>Dissatisfied</v>
      </c>
      <c r="AA1329" s="16" t="str">
        <f t="shared" si="209"/>
        <v>Cheap Value</v>
      </c>
      <c r="AB1329" s="16" t="str" cm="1">
        <f t="array" ref="AB1329">_xlfn.IFS(OR(C1329="Zara", C1329="Mango"), "Luxury Brand", OR(C1329="Gap", C1329="Forever21"), "Budget Brand", TRUE, "Mid-Market")</f>
        <v>Luxury Brand</v>
      </c>
    </row>
    <row r="1330" spans="1:28" x14ac:dyDescent="0.35">
      <c r="A1330" t="s">
        <v>1381</v>
      </c>
      <c r="B1330" t="s">
        <v>36</v>
      </c>
      <c r="C1330" t="s">
        <v>14</v>
      </c>
      <c r="D1330" t="s">
        <v>21</v>
      </c>
      <c r="E1330" t="s">
        <v>53</v>
      </c>
      <c r="F1330" t="s">
        <v>64</v>
      </c>
      <c r="G1330" s="4">
        <v>118.21</v>
      </c>
      <c r="H1330">
        <v>23.1</v>
      </c>
      <c r="I1330" s="3">
        <v>90.9</v>
      </c>
      <c r="J1330" s="1">
        <v>45875</v>
      </c>
      <c r="K1330">
        <v>15</v>
      </c>
      <c r="L1330">
        <v>5</v>
      </c>
      <c r="M1330">
        <f t="shared" si="200"/>
        <v>5</v>
      </c>
      <c r="N1330" t="b">
        <v>0</v>
      </c>
      <c r="O1330" t="s">
        <v>2229</v>
      </c>
      <c r="P1330" t="str">
        <f t="shared" si="201"/>
        <v>No Return</v>
      </c>
      <c r="Q1330" s="4">
        <f t="shared" si="202"/>
        <v>1363.5523499999999</v>
      </c>
      <c r="R1330">
        <f t="shared" si="203"/>
        <v>2025</v>
      </c>
      <c r="S1330" s="4" t="str">
        <f t="shared" si="204"/>
        <v>August</v>
      </c>
      <c r="T1330" s="17">
        <f t="shared" si="205"/>
        <v>27.306509999999999</v>
      </c>
      <c r="U1330" s="17">
        <f t="shared" si="206"/>
        <v>90.903489999999991</v>
      </c>
      <c r="V1330" s="16">
        <f t="shared" si="207"/>
        <v>0</v>
      </c>
      <c r="W1330" s="16" t="str">
        <f t="shared" si="208"/>
        <v>XS</v>
      </c>
      <c r="X1330" s="16" t="str" cm="1">
        <f t="array" ref="X1330">_xlfn.IFS(K1330 &lt; 10, "Need to Restock", K1330 &lt; 20, "Low Stock", K1330 &lt; 30, "Stock OK", K1330 &gt;= 30, "High Stock")</f>
        <v>Low Stock</v>
      </c>
      <c r="Y1330" s="16" t="str" cm="1">
        <f t="array" ref="Y1330">_xlfn.IFS(K1330 &lt;= 15, "Fast Moving", K1330 &lt;= 35, "Moderate Moving", K1330 &gt; 35, "Slow Moving")</f>
        <v>Fast Moving</v>
      </c>
      <c r="Z1330" s="16" t="str" cm="1">
        <f t="array" ref="Z1330">_xlfn.IFS(M1330=5, "Highly Satisfied", M1330&gt;=4, "Very Satisfied", M1330&gt;=3, "Satisfied", M1330&gt;=2, "Neutral", M1330&lt;2, "Dissatisfied")</f>
        <v>Highly Satisfied</v>
      </c>
      <c r="AA1330" s="16" t="str">
        <f t="shared" si="209"/>
        <v>High Value</v>
      </c>
      <c r="AB1330" s="16" t="str" cm="1">
        <f t="array" ref="AB1330">_xlfn.IFS(OR(C1330="Zara", C1330="Mango"), "Luxury Brand", OR(C1330="Gap", C1330="Forever21"), "Budget Brand", TRUE, "Mid-Market")</f>
        <v>Luxury Brand</v>
      </c>
    </row>
    <row r="1331" spans="1:28" x14ac:dyDescent="0.35">
      <c r="A1331" t="s">
        <v>1382</v>
      </c>
      <c r="B1331" t="s">
        <v>19</v>
      </c>
      <c r="C1331" t="s">
        <v>59</v>
      </c>
      <c r="D1331" t="s">
        <v>32</v>
      </c>
      <c r="E1331" t="s">
        <v>53</v>
      </c>
      <c r="F1331" t="s">
        <v>54</v>
      </c>
      <c r="G1331" s="4">
        <v>25.86</v>
      </c>
      <c r="H1331">
        <v>0</v>
      </c>
      <c r="I1331" s="3">
        <v>25.86</v>
      </c>
      <c r="J1331" s="1">
        <v>45875</v>
      </c>
      <c r="K1331">
        <v>46</v>
      </c>
      <c r="L1331">
        <v>1.5</v>
      </c>
      <c r="M1331">
        <f t="shared" si="200"/>
        <v>1.5</v>
      </c>
      <c r="N1331" t="b">
        <v>0</v>
      </c>
      <c r="O1331" t="s">
        <v>2229</v>
      </c>
      <c r="P1331" t="str">
        <f t="shared" si="201"/>
        <v>No Return</v>
      </c>
      <c r="Q1331" s="4">
        <f t="shared" si="202"/>
        <v>1189.56</v>
      </c>
      <c r="R1331">
        <f t="shared" si="203"/>
        <v>2025</v>
      </c>
      <c r="S1331" s="4" t="str">
        <f t="shared" si="204"/>
        <v>August</v>
      </c>
      <c r="T1331" s="17">
        <f t="shared" si="205"/>
        <v>0</v>
      </c>
      <c r="U1331" s="17">
        <f t="shared" si="206"/>
        <v>25.86</v>
      </c>
      <c r="V1331" s="16">
        <f t="shared" si="207"/>
        <v>0</v>
      </c>
      <c r="W1331" s="16" t="str">
        <f t="shared" si="208"/>
        <v>XS</v>
      </c>
      <c r="X1331" s="16" t="str" cm="1">
        <f t="array" ref="X1331">_xlfn.IFS(K1331 &lt; 10, "Need to Restock", K1331 &lt; 20, "Low Stock", K1331 &lt; 30, "Stock OK", K1331 &gt;= 30, "High Stock")</f>
        <v>High Stock</v>
      </c>
      <c r="Y1331" s="16" t="str" cm="1">
        <f t="array" ref="Y1331">_xlfn.IFS(K1331 &lt;= 15, "Fast Moving", K1331 &lt;= 35, "Moderate Moving", K1331 &gt; 35, "Slow Moving")</f>
        <v>Slow Moving</v>
      </c>
      <c r="Z1331" s="16" t="str" cm="1">
        <f t="array" ref="Z1331">_xlfn.IFS(M1331=5, "Highly Satisfied", M1331&gt;=4, "Very Satisfied", M1331&gt;=3, "Satisfied", M1331&gt;=2, "Neutral", M1331&lt;2, "Dissatisfied")</f>
        <v>Dissatisfied</v>
      </c>
      <c r="AA1331" s="16" t="str">
        <f t="shared" si="209"/>
        <v>Cheap Value</v>
      </c>
      <c r="AB1331" s="16" t="str" cm="1">
        <f t="array" ref="AB1331">_xlfn.IFS(OR(C1331="Zara", C1331="Mango"), "Luxury Brand", OR(C1331="Gap", C1331="Forever21"), "Budget Brand", TRUE, "Mid-Market")</f>
        <v>Budget Brand</v>
      </c>
    </row>
    <row r="1332" spans="1:28" x14ac:dyDescent="0.35">
      <c r="A1332" t="s">
        <v>1383</v>
      </c>
      <c r="B1332" t="s">
        <v>19</v>
      </c>
      <c r="C1332" t="s">
        <v>46</v>
      </c>
      <c r="D1332" t="s">
        <v>32</v>
      </c>
      <c r="E1332" t="s">
        <v>37</v>
      </c>
      <c r="F1332" t="s">
        <v>44</v>
      </c>
      <c r="G1332" s="4">
        <v>91.67</v>
      </c>
      <c r="H1332">
        <v>23.7</v>
      </c>
      <c r="I1332" s="3">
        <v>69.94</v>
      </c>
      <c r="J1332" s="1">
        <v>45875</v>
      </c>
      <c r="K1332">
        <v>3</v>
      </c>
      <c r="L1332">
        <v>3.7</v>
      </c>
      <c r="M1332">
        <f t="shared" si="200"/>
        <v>3.7</v>
      </c>
      <c r="N1332" t="b">
        <v>0</v>
      </c>
      <c r="O1332" t="s">
        <v>2229</v>
      </c>
      <c r="P1332" t="str">
        <f t="shared" si="201"/>
        <v>No Return</v>
      </c>
      <c r="Q1332" s="4">
        <f t="shared" si="202"/>
        <v>209.83262999999999</v>
      </c>
      <c r="R1332">
        <f t="shared" si="203"/>
        <v>2025</v>
      </c>
      <c r="S1332" s="4" t="str">
        <f t="shared" si="204"/>
        <v>August</v>
      </c>
      <c r="T1332" s="17">
        <f t="shared" si="205"/>
        <v>21.72579</v>
      </c>
      <c r="U1332" s="17">
        <f t="shared" si="206"/>
        <v>69.944209999999998</v>
      </c>
      <c r="V1332" s="16">
        <f t="shared" si="207"/>
        <v>0</v>
      </c>
      <c r="W1332" s="16" t="str">
        <f t="shared" si="208"/>
        <v>S</v>
      </c>
      <c r="X1332" s="16" t="str" cm="1">
        <f t="array" ref="X1332">_xlfn.IFS(K1332 &lt; 10, "Need to Restock", K1332 &lt; 20, "Low Stock", K1332 &lt; 30, "Stock OK", K1332 &gt;= 30, "High Stock")</f>
        <v>Need to Restock</v>
      </c>
      <c r="Y1332" s="16" t="str" cm="1">
        <f t="array" ref="Y1332">_xlfn.IFS(K1332 &lt;= 15, "Fast Moving", K1332 &lt;= 35, "Moderate Moving", K1332 &gt; 35, "Slow Moving")</f>
        <v>Fast Moving</v>
      </c>
      <c r="Z1332" s="16" t="str" cm="1">
        <f t="array" ref="Z1332">_xlfn.IFS(M1332=5, "Highly Satisfied", M1332&gt;=4, "Very Satisfied", M1332&gt;=3, "Satisfied", M1332&gt;=2, "Neutral", M1332&lt;2, "Dissatisfied")</f>
        <v>Satisfied</v>
      </c>
      <c r="AA1332" s="16" t="str">
        <f t="shared" si="209"/>
        <v>Cheap Value</v>
      </c>
      <c r="AB1332" s="16" t="str" cm="1">
        <f t="array" ref="AB1332">_xlfn.IFS(OR(C1332="Zara", C1332="Mango"), "Luxury Brand", OR(C1332="Gap", C1332="Forever21"), "Budget Brand", TRUE, "Mid-Market")</f>
        <v>Mid-Market</v>
      </c>
    </row>
    <row r="1333" spans="1:28" x14ac:dyDescent="0.35">
      <c r="A1333" t="s">
        <v>1384</v>
      </c>
      <c r="B1333" t="s">
        <v>36</v>
      </c>
      <c r="C1333" t="s">
        <v>20</v>
      </c>
      <c r="D1333" t="s">
        <v>32</v>
      </c>
      <c r="E1333" t="s">
        <v>22</v>
      </c>
      <c r="F1333" t="s">
        <v>42</v>
      </c>
      <c r="G1333" s="4">
        <v>25.29</v>
      </c>
      <c r="H1333">
        <v>7.9</v>
      </c>
      <c r="I1333" s="3">
        <v>23.29</v>
      </c>
      <c r="J1333" s="1">
        <v>45875</v>
      </c>
      <c r="K1333">
        <v>39</v>
      </c>
      <c r="L1333">
        <v>1.7</v>
      </c>
      <c r="M1333">
        <f t="shared" si="200"/>
        <v>1.7</v>
      </c>
      <c r="N1333" t="b">
        <v>0</v>
      </c>
      <c r="O1333" t="s">
        <v>2229</v>
      </c>
      <c r="P1333" t="str">
        <f t="shared" si="201"/>
        <v>No Return</v>
      </c>
      <c r="Q1333" s="4">
        <f t="shared" si="202"/>
        <v>908.39151000000004</v>
      </c>
      <c r="R1333">
        <f t="shared" si="203"/>
        <v>2025</v>
      </c>
      <c r="S1333" s="4" t="str">
        <f t="shared" si="204"/>
        <v>August</v>
      </c>
      <c r="T1333" s="17">
        <f t="shared" si="205"/>
        <v>1.9979099999999999</v>
      </c>
      <c r="U1333" s="17">
        <f t="shared" si="206"/>
        <v>23.292090000000002</v>
      </c>
      <c r="V1333" s="16">
        <f t="shared" si="207"/>
        <v>0</v>
      </c>
      <c r="W1333" s="16" t="str">
        <f t="shared" si="208"/>
        <v>L</v>
      </c>
      <c r="X1333" s="16" t="str" cm="1">
        <f t="array" ref="X1333">_xlfn.IFS(K1333 &lt; 10, "Need to Restock", K1333 &lt; 20, "Low Stock", K1333 &lt; 30, "Stock OK", K1333 &gt;= 30, "High Stock")</f>
        <v>High Stock</v>
      </c>
      <c r="Y1333" s="16" t="str" cm="1">
        <f t="array" ref="Y1333">_xlfn.IFS(K1333 &lt;= 15, "Fast Moving", K1333 &lt;= 35, "Moderate Moving", K1333 &gt; 35, "Slow Moving")</f>
        <v>Slow Moving</v>
      </c>
      <c r="Z1333" s="16" t="str" cm="1">
        <f t="array" ref="Z1333">_xlfn.IFS(M1333=5, "Highly Satisfied", M1333&gt;=4, "Very Satisfied", M1333&gt;=3, "Satisfied", M1333&gt;=2, "Neutral", M1333&lt;2, "Dissatisfied")</f>
        <v>Dissatisfied</v>
      </c>
      <c r="AA1333" s="16" t="str">
        <f t="shared" si="209"/>
        <v>Cheap Value</v>
      </c>
      <c r="AB1333" s="16" t="str" cm="1">
        <f t="array" ref="AB1333">_xlfn.IFS(OR(C1333="Zara", C1333="Mango"), "Luxury Brand", OR(C1333="Gap", C1333="Forever21"), "Budget Brand", TRUE, "Mid-Market")</f>
        <v>Mid-Market</v>
      </c>
    </row>
    <row r="1334" spans="1:28" x14ac:dyDescent="0.35">
      <c r="A1334" t="s">
        <v>1385</v>
      </c>
      <c r="B1334" t="s">
        <v>25</v>
      </c>
      <c r="C1334" t="s">
        <v>46</v>
      </c>
      <c r="D1334" t="s">
        <v>21</v>
      </c>
      <c r="E1334" t="s">
        <v>2229</v>
      </c>
      <c r="F1334" t="s">
        <v>62</v>
      </c>
      <c r="G1334" s="4">
        <v>51.61</v>
      </c>
      <c r="H1334">
        <v>32.200000000000003</v>
      </c>
      <c r="I1334" s="3">
        <v>34.99</v>
      </c>
      <c r="J1334" s="1">
        <v>45875</v>
      </c>
      <c r="K1334">
        <v>34</v>
      </c>
      <c r="L1334">
        <v>4.8</v>
      </c>
      <c r="M1334">
        <f t="shared" si="200"/>
        <v>4.8</v>
      </c>
      <c r="N1334" t="b">
        <v>0</v>
      </c>
      <c r="O1334" t="s">
        <v>2229</v>
      </c>
      <c r="P1334" t="str">
        <f t="shared" si="201"/>
        <v>No Return</v>
      </c>
      <c r="Q1334" s="4">
        <f t="shared" si="202"/>
        <v>1189.71372</v>
      </c>
      <c r="R1334">
        <f t="shared" si="203"/>
        <v>2025</v>
      </c>
      <c r="S1334" s="4" t="str">
        <f t="shared" si="204"/>
        <v>August</v>
      </c>
      <c r="T1334" s="17">
        <f t="shared" si="205"/>
        <v>16.61842</v>
      </c>
      <c r="U1334" s="17">
        <f t="shared" si="206"/>
        <v>34.991579999999999</v>
      </c>
      <c r="V1334" s="16">
        <f t="shared" si="207"/>
        <v>0</v>
      </c>
      <c r="W1334" s="16" t="str">
        <f t="shared" si="208"/>
        <v>No Size</v>
      </c>
      <c r="X1334" s="16" t="str" cm="1">
        <f t="array" ref="X1334">_xlfn.IFS(K1334 &lt; 10, "Need to Restock", K1334 &lt; 20, "Low Stock", K1334 &lt; 30, "Stock OK", K1334 &gt;= 30, "High Stock")</f>
        <v>High Stock</v>
      </c>
      <c r="Y1334" s="16" t="str" cm="1">
        <f t="array" ref="Y1334">_xlfn.IFS(K1334 &lt;= 15, "Fast Moving", K1334 &lt;= 35, "Moderate Moving", K1334 &gt; 35, "Slow Moving")</f>
        <v>Moderate Moving</v>
      </c>
      <c r="Z1334" s="16" t="str" cm="1">
        <f t="array" ref="Z1334">_xlfn.IFS(M1334=5, "Highly Satisfied", M1334&gt;=4, "Very Satisfied", M1334&gt;=3, "Satisfied", M1334&gt;=2, "Neutral", M1334&lt;2, "Dissatisfied")</f>
        <v>Very Satisfied</v>
      </c>
      <c r="AA1334" s="16" t="str">
        <f t="shared" si="209"/>
        <v>Cheap Value</v>
      </c>
      <c r="AB1334" s="16" t="str" cm="1">
        <f t="array" ref="AB1334">_xlfn.IFS(OR(C1334="Zara", C1334="Mango"), "Luxury Brand", OR(C1334="Gap", C1334="Forever21"), "Budget Brand", TRUE, "Mid-Market")</f>
        <v>Mid-Market</v>
      </c>
    </row>
    <row r="1335" spans="1:28" x14ac:dyDescent="0.35">
      <c r="A1335" t="s">
        <v>1386</v>
      </c>
      <c r="B1335" t="s">
        <v>13</v>
      </c>
      <c r="C1335" t="s">
        <v>30</v>
      </c>
      <c r="D1335" t="s">
        <v>60</v>
      </c>
      <c r="E1335" t="s">
        <v>16</v>
      </c>
      <c r="F1335" t="s">
        <v>26</v>
      </c>
      <c r="G1335" s="4">
        <v>143.61000000000001</v>
      </c>
      <c r="H1335">
        <v>24.6</v>
      </c>
      <c r="I1335" s="3">
        <v>108.28</v>
      </c>
      <c r="J1335" s="1">
        <v>45875</v>
      </c>
      <c r="K1335">
        <v>50</v>
      </c>
      <c r="L1335">
        <v>4.0999999999999996</v>
      </c>
      <c r="M1335">
        <f t="shared" si="200"/>
        <v>4.0999999999999996</v>
      </c>
      <c r="N1335" t="b">
        <v>0</v>
      </c>
      <c r="O1335" t="s">
        <v>2229</v>
      </c>
      <c r="P1335" t="str">
        <f t="shared" si="201"/>
        <v>No Return</v>
      </c>
      <c r="Q1335" s="4">
        <f t="shared" si="202"/>
        <v>5414.0970000000007</v>
      </c>
      <c r="R1335">
        <f t="shared" si="203"/>
        <v>2025</v>
      </c>
      <c r="S1335" s="4" t="str">
        <f t="shared" si="204"/>
        <v>August</v>
      </c>
      <c r="T1335" s="17">
        <f t="shared" si="205"/>
        <v>35.328060000000008</v>
      </c>
      <c r="U1335" s="17">
        <f t="shared" si="206"/>
        <v>108.28194000000001</v>
      </c>
      <c r="V1335" s="16">
        <f t="shared" si="207"/>
        <v>0</v>
      </c>
      <c r="W1335" s="16" t="str">
        <f t="shared" si="208"/>
        <v>XL</v>
      </c>
      <c r="X1335" s="16" t="str" cm="1">
        <f t="array" ref="X1335">_xlfn.IFS(K1335 &lt; 10, "Need to Restock", K1335 &lt; 20, "Low Stock", K1335 &lt; 30, "Stock OK", K1335 &gt;= 30, "High Stock")</f>
        <v>High Stock</v>
      </c>
      <c r="Y1335" s="16" t="str" cm="1">
        <f t="array" ref="Y1335">_xlfn.IFS(K1335 &lt;= 15, "Fast Moving", K1335 &lt;= 35, "Moderate Moving", K1335 &gt; 35, "Slow Moving")</f>
        <v>Slow Moving</v>
      </c>
      <c r="Z1335" s="16" t="str" cm="1">
        <f t="array" ref="Z1335">_xlfn.IFS(M1335=5, "Highly Satisfied", M1335&gt;=4, "Very Satisfied", M1335&gt;=3, "Satisfied", M1335&gt;=2, "Neutral", M1335&lt;2, "Dissatisfied")</f>
        <v>Very Satisfied</v>
      </c>
      <c r="AA1335" s="16" t="str">
        <f t="shared" si="209"/>
        <v>High Value</v>
      </c>
      <c r="AB1335" s="16" t="str" cm="1">
        <f t="array" ref="AB1335">_xlfn.IFS(OR(C1335="Zara", C1335="Mango"), "Luxury Brand", OR(C1335="Gap", C1335="Forever21"), "Budget Brand", TRUE, "Mid-Market")</f>
        <v>Mid-Market</v>
      </c>
    </row>
    <row r="1336" spans="1:28" x14ac:dyDescent="0.35">
      <c r="A1336" t="s">
        <v>1387</v>
      </c>
      <c r="B1336" t="s">
        <v>36</v>
      </c>
      <c r="C1336" t="s">
        <v>59</v>
      </c>
      <c r="D1336" t="s">
        <v>60</v>
      </c>
      <c r="E1336" t="s">
        <v>22</v>
      </c>
      <c r="F1336" t="s">
        <v>17</v>
      </c>
      <c r="G1336" s="4">
        <v>45.48</v>
      </c>
      <c r="H1336">
        <v>0</v>
      </c>
      <c r="I1336" s="3">
        <v>45.48</v>
      </c>
      <c r="J1336" s="1">
        <v>45875</v>
      </c>
      <c r="K1336">
        <v>29</v>
      </c>
      <c r="L1336">
        <v>2.2999999999999998</v>
      </c>
      <c r="M1336">
        <f t="shared" si="200"/>
        <v>2.2999999999999998</v>
      </c>
      <c r="N1336" t="b">
        <v>0</v>
      </c>
      <c r="O1336" t="s">
        <v>2229</v>
      </c>
      <c r="P1336" t="str">
        <f t="shared" si="201"/>
        <v>No Return</v>
      </c>
      <c r="Q1336" s="4">
        <f t="shared" si="202"/>
        <v>1318.9199999999998</v>
      </c>
      <c r="R1336">
        <f t="shared" si="203"/>
        <v>2025</v>
      </c>
      <c r="S1336" s="4" t="str">
        <f t="shared" si="204"/>
        <v>August</v>
      </c>
      <c r="T1336" s="17">
        <f t="shared" si="205"/>
        <v>0</v>
      </c>
      <c r="U1336" s="17">
        <f t="shared" si="206"/>
        <v>45.48</v>
      </c>
      <c r="V1336" s="16">
        <f t="shared" si="207"/>
        <v>0</v>
      </c>
      <c r="W1336" s="16" t="str">
        <f t="shared" si="208"/>
        <v>L</v>
      </c>
      <c r="X1336" s="16" t="str" cm="1">
        <f t="array" ref="X1336">_xlfn.IFS(K1336 &lt; 10, "Need to Restock", K1336 &lt; 20, "Low Stock", K1336 &lt; 30, "Stock OK", K1336 &gt;= 30, "High Stock")</f>
        <v>Stock OK</v>
      </c>
      <c r="Y1336" s="16" t="str" cm="1">
        <f t="array" ref="Y1336">_xlfn.IFS(K1336 &lt;= 15, "Fast Moving", K1336 &lt;= 35, "Moderate Moving", K1336 &gt; 35, "Slow Moving")</f>
        <v>Moderate Moving</v>
      </c>
      <c r="Z1336" s="16" t="str" cm="1">
        <f t="array" ref="Z1336">_xlfn.IFS(M1336=5, "Highly Satisfied", M1336&gt;=4, "Very Satisfied", M1336&gt;=3, "Satisfied", M1336&gt;=2, "Neutral", M1336&lt;2, "Dissatisfied")</f>
        <v>Neutral</v>
      </c>
      <c r="AA1336" s="16" t="str">
        <f t="shared" si="209"/>
        <v>Cheap Value</v>
      </c>
      <c r="AB1336" s="16" t="str" cm="1">
        <f t="array" ref="AB1336">_xlfn.IFS(OR(C1336="Zara", C1336="Mango"), "Luxury Brand", OR(C1336="Gap", C1336="Forever21"), "Budget Brand", TRUE, "Mid-Market")</f>
        <v>Budget Brand</v>
      </c>
    </row>
    <row r="1337" spans="1:28" x14ac:dyDescent="0.35">
      <c r="A1337" t="s">
        <v>1388</v>
      </c>
      <c r="B1337" t="s">
        <v>28</v>
      </c>
      <c r="C1337" t="s">
        <v>14</v>
      </c>
      <c r="D1337" t="s">
        <v>60</v>
      </c>
      <c r="E1337" t="s">
        <v>2229</v>
      </c>
      <c r="F1337" t="s">
        <v>33</v>
      </c>
      <c r="G1337" s="4">
        <v>177.79</v>
      </c>
      <c r="H1337">
        <v>10.7</v>
      </c>
      <c r="I1337" s="3">
        <v>158.77000000000001</v>
      </c>
      <c r="J1337" s="1">
        <v>45875</v>
      </c>
      <c r="K1337">
        <v>37</v>
      </c>
      <c r="L1337" t="s">
        <v>2229</v>
      </c>
      <c r="M1337">
        <f t="shared" si="200"/>
        <v>3</v>
      </c>
      <c r="N1337" t="b">
        <v>0</v>
      </c>
      <c r="O1337" t="s">
        <v>2229</v>
      </c>
      <c r="P1337" t="str">
        <f t="shared" si="201"/>
        <v>No Return</v>
      </c>
      <c r="Q1337" s="4">
        <f t="shared" si="202"/>
        <v>5874.3593899999996</v>
      </c>
      <c r="R1337">
        <f t="shared" si="203"/>
        <v>2025</v>
      </c>
      <c r="S1337" s="4" t="str">
        <f t="shared" si="204"/>
        <v>August</v>
      </c>
      <c r="T1337" s="17">
        <f t="shared" si="205"/>
        <v>19.023529999999997</v>
      </c>
      <c r="U1337" s="17">
        <f t="shared" si="206"/>
        <v>158.76647</v>
      </c>
      <c r="V1337" s="16">
        <f t="shared" si="207"/>
        <v>0</v>
      </c>
      <c r="W1337" s="16" t="str">
        <f t="shared" si="208"/>
        <v>No Size</v>
      </c>
      <c r="X1337" s="16" t="str" cm="1">
        <f t="array" ref="X1337">_xlfn.IFS(K1337 &lt; 10, "Need to Restock", K1337 &lt; 20, "Low Stock", K1337 &lt; 30, "Stock OK", K1337 &gt;= 30, "High Stock")</f>
        <v>High Stock</v>
      </c>
      <c r="Y1337" s="16" t="str" cm="1">
        <f t="array" ref="Y1337">_xlfn.IFS(K1337 &lt;= 15, "Fast Moving", K1337 &lt;= 35, "Moderate Moving", K1337 &gt; 35, "Slow Moving")</f>
        <v>Slow Moving</v>
      </c>
      <c r="Z1337" s="16" t="str" cm="1">
        <f t="array" ref="Z1337">_xlfn.IFS(M1337=5, "Highly Satisfied", M1337&gt;=4, "Very Satisfied", M1337&gt;=3, "Satisfied", M1337&gt;=2, "Neutral", M1337&lt;2, "Dissatisfied")</f>
        <v>Satisfied</v>
      </c>
      <c r="AA1337" s="16" t="str">
        <f t="shared" si="209"/>
        <v>High Value</v>
      </c>
      <c r="AB1337" s="16" t="str" cm="1">
        <f t="array" ref="AB1337">_xlfn.IFS(OR(C1337="Zara", C1337="Mango"), "Luxury Brand", OR(C1337="Gap", C1337="Forever21"), "Budget Brand", TRUE, "Mid-Market")</f>
        <v>Luxury Brand</v>
      </c>
    </row>
    <row r="1338" spans="1:28" x14ac:dyDescent="0.35">
      <c r="A1338" t="s">
        <v>1389</v>
      </c>
      <c r="B1338" t="s">
        <v>13</v>
      </c>
      <c r="C1338" t="s">
        <v>59</v>
      </c>
      <c r="D1338" t="s">
        <v>32</v>
      </c>
      <c r="E1338" t="s">
        <v>53</v>
      </c>
      <c r="F1338" t="s">
        <v>64</v>
      </c>
      <c r="G1338" s="4">
        <v>145.1</v>
      </c>
      <c r="H1338">
        <v>34.200000000000003</v>
      </c>
      <c r="I1338" s="3">
        <v>95.48</v>
      </c>
      <c r="J1338" s="1">
        <v>45875</v>
      </c>
      <c r="K1338">
        <v>14</v>
      </c>
      <c r="L1338" t="s">
        <v>2229</v>
      </c>
      <c r="M1338">
        <f t="shared" si="200"/>
        <v>3</v>
      </c>
      <c r="N1338" t="b">
        <v>0</v>
      </c>
      <c r="O1338" t="s">
        <v>2229</v>
      </c>
      <c r="P1338" t="str">
        <f t="shared" si="201"/>
        <v>No Return</v>
      </c>
      <c r="Q1338" s="4">
        <f t="shared" si="202"/>
        <v>1336.6611999999998</v>
      </c>
      <c r="R1338">
        <f t="shared" si="203"/>
        <v>2025</v>
      </c>
      <c r="S1338" s="4" t="str">
        <f t="shared" si="204"/>
        <v>August</v>
      </c>
      <c r="T1338" s="17">
        <f t="shared" si="205"/>
        <v>49.624200000000002</v>
      </c>
      <c r="U1338" s="17">
        <f t="shared" si="206"/>
        <v>95.475799999999978</v>
      </c>
      <c r="V1338" s="16">
        <f t="shared" si="207"/>
        <v>0</v>
      </c>
      <c r="W1338" s="16" t="str">
        <f t="shared" si="208"/>
        <v>XS</v>
      </c>
      <c r="X1338" s="16" t="str" cm="1">
        <f t="array" ref="X1338">_xlfn.IFS(K1338 &lt; 10, "Need to Restock", K1338 &lt; 20, "Low Stock", K1338 &lt; 30, "Stock OK", K1338 &gt;= 30, "High Stock")</f>
        <v>Low Stock</v>
      </c>
      <c r="Y1338" s="16" t="str" cm="1">
        <f t="array" ref="Y1338">_xlfn.IFS(K1338 &lt;= 15, "Fast Moving", K1338 &lt;= 35, "Moderate Moving", K1338 &gt; 35, "Slow Moving")</f>
        <v>Fast Moving</v>
      </c>
      <c r="Z1338" s="16" t="str" cm="1">
        <f t="array" ref="Z1338">_xlfn.IFS(M1338=5, "Highly Satisfied", M1338&gt;=4, "Very Satisfied", M1338&gt;=3, "Satisfied", M1338&gt;=2, "Neutral", M1338&lt;2, "Dissatisfied")</f>
        <v>Satisfied</v>
      </c>
      <c r="AA1338" s="16" t="str">
        <f t="shared" si="209"/>
        <v>High Value</v>
      </c>
      <c r="AB1338" s="16" t="str" cm="1">
        <f t="array" ref="AB1338">_xlfn.IFS(OR(C1338="Zara", C1338="Mango"), "Luxury Brand", OR(C1338="Gap", C1338="Forever21"), "Budget Brand", TRUE, "Mid-Market")</f>
        <v>Budget Brand</v>
      </c>
    </row>
    <row r="1339" spans="1:28" x14ac:dyDescent="0.35">
      <c r="A1339" t="s">
        <v>1390</v>
      </c>
      <c r="B1339" t="s">
        <v>28</v>
      </c>
      <c r="C1339" t="s">
        <v>51</v>
      </c>
      <c r="D1339" t="s">
        <v>60</v>
      </c>
      <c r="E1339" t="s">
        <v>47</v>
      </c>
      <c r="F1339" t="s">
        <v>62</v>
      </c>
      <c r="G1339" s="4">
        <v>190.78</v>
      </c>
      <c r="H1339">
        <v>0</v>
      </c>
      <c r="I1339" s="3">
        <v>190.78</v>
      </c>
      <c r="J1339" s="1">
        <v>45875</v>
      </c>
      <c r="K1339">
        <v>39</v>
      </c>
      <c r="L1339">
        <v>3.7</v>
      </c>
      <c r="M1339">
        <f t="shared" si="200"/>
        <v>3.7</v>
      </c>
      <c r="N1339" t="b">
        <v>0</v>
      </c>
      <c r="O1339" t="s">
        <v>2229</v>
      </c>
      <c r="P1339" t="str">
        <f t="shared" si="201"/>
        <v>No Return</v>
      </c>
      <c r="Q1339" s="4">
        <f t="shared" si="202"/>
        <v>7440.42</v>
      </c>
      <c r="R1339">
        <f t="shared" si="203"/>
        <v>2025</v>
      </c>
      <c r="S1339" s="4" t="str">
        <f t="shared" si="204"/>
        <v>August</v>
      </c>
      <c r="T1339" s="17">
        <f t="shared" si="205"/>
        <v>0</v>
      </c>
      <c r="U1339" s="17">
        <f t="shared" si="206"/>
        <v>190.78</v>
      </c>
      <c r="V1339" s="16">
        <f t="shared" si="207"/>
        <v>0</v>
      </c>
      <c r="W1339" s="16" t="str">
        <f t="shared" si="208"/>
        <v>XXL</v>
      </c>
      <c r="X1339" s="16" t="str" cm="1">
        <f t="array" ref="X1339">_xlfn.IFS(K1339 &lt; 10, "Need to Restock", K1339 &lt; 20, "Low Stock", K1339 &lt; 30, "Stock OK", K1339 &gt;= 30, "High Stock")</f>
        <v>High Stock</v>
      </c>
      <c r="Y1339" s="16" t="str" cm="1">
        <f t="array" ref="Y1339">_xlfn.IFS(K1339 &lt;= 15, "Fast Moving", K1339 &lt;= 35, "Moderate Moving", K1339 &gt; 35, "Slow Moving")</f>
        <v>Slow Moving</v>
      </c>
      <c r="Z1339" s="16" t="str" cm="1">
        <f t="array" ref="Z1339">_xlfn.IFS(M1339=5, "Highly Satisfied", M1339&gt;=4, "Very Satisfied", M1339&gt;=3, "Satisfied", M1339&gt;=2, "Neutral", M1339&lt;2, "Dissatisfied")</f>
        <v>Satisfied</v>
      </c>
      <c r="AA1339" s="16" t="str">
        <f t="shared" si="209"/>
        <v>High Value</v>
      </c>
      <c r="AB1339" s="16" t="str" cm="1">
        <f t="array" ref="AB1339">_xlfn.IFS(OR(C1339="Zara", C1339="Mango"), "Luxury Brand", OR(C1339="Gap", C1339="Forever21"), "Budget Brand", TRUE, "Mid-Market")</f>
        <v>Mid-Market</v>
      </c>
    </row>
    <row r="1340" spans="1:28" x14ac:dyDescent="0.35">
      <c r="A1340" t="s">
        <v>1391</v>
      </c>
      <c r="B1340" t="s">
        <v>25</v>
      </c>
      <c r="C1340" t="s">
        <v>73</v>
      </c>
      <c r="D1340" t="s">
        <v>32</v>
      </c>
      <c r="E1340" t="s">
        <v>2229</v>
      </c>
      <c r="F1340" t="s">
        <v>42</v>
      </c>
      <c r="G1340" s="4">
        <v>44.73</v>
      </c>
      <c r="H1340">
        <v>0</v>
      </c>
      <c r="I1340" s="3">
        <v>44.73</v>
      </c>
      <c r="J1340" s="1">
        <v>45875</v>
      </c>
      <c r="K1340">
        <v>25</v>
      </c>
      <c r="L1340">
        <v>1.1000000000000001</v>
      </c>
      <c r="M1340">
        <f t="shared" si="200"/>
        <v>1.1000000000000001</v>
      </c>
      <c r="N1340" t="b">
        <v>0</v>
      </c>
      <c r="O1340" t="s">
        <v>2229</v>
      </c>
      <c r="P1340" t="str">
        <f t="shared" si="201"/>
        <v>No Return</v>
      </c>
      <c r="Q1340" s="4">
        <f t="shared" si="202"/>
        <v>1118.25</v>
      </c>
      <c r="R1340">
        <f t="shared" si="203"/>
        <v>2025</v>
      </c>
      <c r="S1340" s="4" t="str">
        <f t="shared" si="204"/>
        <v>August</v>
      </c>
      <c r="T1340" s="17">
        <f t="shared" si="205"/>
        <v>0</v>
      </c>
      <c r="U1340" s="17">
        <f t="shared" si="206"/>
        <v>44.73</v>
      </c>
      <c r="V1340" s="16">
        <f t="shared" si="207"/>
        <v>0</v>
      </c>
      <c r="W1340" s="16" t="str">
        <f t="shared" si="208"/>
        <v>No Size</v>
      </c>
      <c r="X1340" s="16" t="str" cm="1">
        <f t="array" ref="X1340">_xlfn.IFS(K1340 &lt; 10, "Need to Restock", K1340 &lt; 20, "Low Stock", K1340 &lt; 30, "Stock OK", K1340 &gt;= 30, "High Stock")</f>
        <v>Stock OK</v>
      </c>
      <c r="Y1340" s="16" t="str" cm="1">
        <f t="array" ref="Y1340">_xlfn.IFS(K1340 &lt;= 15, "Fast Moving", K1340 &lt;= 35, "Moderate Moving", K1340 &gt; 35, "Slow Moving")</f>
        <v>Moderate Moving</v>
      </c>
      <c r="Z1340" s="16" t="str" cm="1">
        <f t="array" ref="Z1340">_xlfn.IFS(M1340=5, "Highly Satisfied", M1340&gt;=4, "Very Satisfied", M1340&gt;=3, "Satisfied", M1340&gt;=2, "Neutral", M1340&lt;2, "Dissatisfied")</f>
        <v>Dissatisfied</v>
      </c>
      <c r="AA1340" s="16" t="str">
        <f t="shared" si="209"/>
        <v>Cheap Value</v>
      </c>
      <c r="AB1340" s="16" t="str" cm="1">
        <f t="array" ref="AB1340">_xlfn.IFS(OR(C1340="Zara", C1340="Mango"), "Luxury Brand", OR(C1340="Gap", C1340="Forever21"), "Budget Brand", TRUE, "Mid-Market")</f>
        <v>Budget Brand</v>
      </c>
    </row>
    <row r="1341" spans="1:28" x14ac:dyDescent="0.35">
      <c r="A1341" t="s">
        <v>1392</v>
      </c>
      <c r="B1341" t="s">
        <v>28</v>
      </c>
      <c r="C1341" t="s">
        <v>30</v>
      </c>
      <c r="D1341" t="s">
        <v>21</v>
      </c>
      <c r="E1341" t="s">
        <v>47</v>
      </c>
      <c r="F1341" t="s">
        <v>33</v>
      </c>
      <c r="G1341" s="4">
        <v>65.48</v>
      </c>
      <c r="H1341">
        <v>0</v>
      </c>
      <c r="I1341" s="3">
        <v>65.48</v>
      </c>
      <c r="J1341" s="1">
        <v>45875</v>
      </c>
      <c r="K1341">
        <v>7</v>
      </c>
      <c r="L1341">
        <v>4.5999999999999996</v>
      </c>
      <c r="M1341">
        <f t="shared" si="200"/>
        <v>4.5999999999999996</v>
      </c>
      <c r="N1341" t="b">
        <v>0</v>
      </c>
      <c r="O1341" t="s">
        <v>2229</v>
      </c>
      <c r="P1341" t="str">
        <f t="shared" si="201"/>
        <v>No Return</v>
      </c>
      <c r="Q1341" s="4">
        <f t="shared" si="202"/>
        <v>458.36</v>
      </c>
      <c r="R1341">
        <f t="shared" si="203"/>
        <v>2025</v>
      </c>
      <c r="S1341" s="4" t="str">
        <f t="shared" si="204"/>
        <v>August</v>
      </c>
      <c r="T1341" s="17">
        <f t="shared" si="205"/>
        <v>0</v>
      </c>
      <c r="U1341" s="17">
        <f t="shared" si="206"/>
        <v>65.48</v>
      </c>
      <c r="V1341" s="16">
        <f t="shared" si="207"/>
        <v>0</v>
      </c>
      <c r="W1341" s="16" t="str">
        <f t="shared" si="208"/>
        <v>XXL</v>
      </c>
      <c r="X1341" s="16" t="str" cm="1">
        <f t="array" ref="X1341">_xlfn.IFS(K1341 &lt; 10, "Need to Restock", K1341 &lt; 20, "Low Stock", K1341 &lt; 30, "Stock OK", K1341 &gt;= 30, "High Stock")</f>
        <v>Need to Restock</v>
      </c>
      <c r="Y1341" s="16" t="str" cm="1">
        <f t="array" ref="Y1341">_xlfn.IFS(K1341 &lt;= 15, "Fast Moving", K1341 &lt;= 35, "Moderate Moving", K1341 &gt; 35, "Slow Moving")</f>
        <v>Fast Moving</v>
      </c>
      <c r="Z1341" s="16" t="str" cm="1">
        <f t="array" ref="Z1341">_xlfn.IFS(M1341=5, "Highly Satisfied", M1341&gt;=4, "Very Satisfied", M1341&gt;=3, "Satisfied", M1341&gt;=2, "Neutral", M1341&lt;2, "Dissatisfied")</f>
        <v>Very Satisfied</v>
      </c>
      <c r="AA1341" s="16" t="str">
        <f t="shared" si="209"/>
        <v>Cheap Value</v>
      </c>
      <c r="AB1341" s="16" t="str" cm="1">
        <f t="array" ref="AB1341">_xlfn.IFS(OR(C1341="Zara", C1341="Mango"), "Luxury Brand", OR(C1341="Gap", C1341="Forever21"), "Budget Brand", TRUE, "Mid-Market")</f>
        <v>Mid-Market</v>
      </c>
    </row>
    <row r="1342" spans="1:28" x14ac:dyDescent="0.35">
      <c r="A1342" t="s">
        <v>1393</v>
      </c>
      <c r="B1342" t="s">
        <v>28</v>
      </c>
      <c r="C1342" t="s">
        <v>59</v>
      </c>
      <c r="D1342" t="s">
        <v>15</v>
      </c>
      <c r="E1342" t="s">
        <v>53</v>
      </c>
      <c r="F1342" t="s">
        <v>64</v>
      </c>
      <c r="G1342" s="4">
        <v>86.1</v>
      </c>
      <c r="H1342">
        <v>0</v>
      </c>
      <c r="I1342" s="3">
        <v>86.1</v>
      </c>
      <c r="J1342" s="1">
        <v>45653</v>
      </c>
      <c r="K1342">
        <v>4</v>
      </c>
      <c r="L1342">
        <v>2.4</v>
      </c>
      <c r="M1342">
        <f t="shared" si="200"/>
        <v>2.4</v>
      </c>
      <c r="N1342" t="b">
        <v>0</v>
      </c>
      <c r="O1342" t="s">
        <v>2229</v>
      </c>
      <c r="P1342" t="str">
        <f t="shared" si="201"/>
        <v>No Return</v>
      </c>
      <c r="Q1342" s="4">
        <f t="shared" si="202"/>
        <v>344.4</v>
      </c>
      <c r="R1342">
        <f t="shared" si="203"/>
        <v>2024</v>
      </c>
      <c r="S1342" s="4" t="str">
        <f t="shared" si="204"/>
        <v>December</v>
      </c>
      <c r="T1342" s="17">
        <f t="shared" si="205"/>
        <v>0</v>
      </c>
      <c r="U1342" s="17">
        <f t="shared" si="206"/>
        <v>86.1</v>
      </c>
      <c r="V1342" s="16">
        <f t="shared" si="207"/>
        <v>0</v>
      </c>
      <c r="W1342" s="16" t="str">
        <f t="shared" si="208"/>
        <v>XS</v>
      </c>
      <c r="X1342" s="16" t="str" cm="1">
        <f t="array" ref="X1342">_xlfn.IFS(K1342 &lt; 10, "Need to Restock", K1342 &lt; 20, "Low Stock", K1342 &lt; 30, "Stock OK", K1342 &gt;= 30, "High Stock")</f>
        <v>Need to Restock</v>
      </c>
      <c r="Y1342" s="16" t="str" cm="1">
        <f t="array" ref="Y1342">_xlfn.IFS(K1342 &lt;= 15, "Fast Moving", K1342 &lt;= 35, "Moderate Moving", K1342 &gt; 35, "Slow Moving")</f>
        <v>Fast Moving</v>
      </c>
      <c r="Z1342" s="16" t="str" cm="1">
        <f t="array" ref="Z1342">_xlfn.IFS(M1342=5, "Highly Satisfied", M1342&gt;=4, "Very Satisfied", M1342&gt;=3, "Satisfied", M1342&gt;=2, "Neutral", M1342&lt;2, "Dissatisfied")</f>
        <v>Neutral</v>
      </c>
      <c r="AA1342" s="16" t="str">
        <f t="shared" si="209"/>
        <v>High Value</v>
      </c>
      <c r="AB1342" s="16" t="str" cm="1">
        <f t="array" ref="AB1342">_xlfn.IFS(OR(C1342="Zara", C1342="Mango"), "Luxury Brand", OR(C1342="Gap", C1342="Forever21"), "Budget Brand", TRUE, "Mid-Market")</f>
        <v>Budget Brand</v>
      </c>
    </row>
    <row r="1343" spans="1:28" x14ac:dyDescent="0.35">
      <c r="A1343" t="s">
        <v>1394</v>
      </c>
      <c r="B1343" t="s">
        <v>36</v>
      </c>
      <c r="C1343" t="s">
        <v>20</v>
      </c>
      <c r="D1343" t="s">
        <v>21</v>
      </c>
      <c r="E1343" t="s">
        <v>53</v>
      </c>
      <c r="F1343" t="s">
        <v>44</v>
      </c>
      <c r="G1343" s="4">
        <v>100.14</v>
      </c>
      <c r="H1343">
        <v>0</v>
      </c>
      <c r="I1343" s="3">
        <v>100.14</v>
      </c>
      <c r="J1343" s="1">
        <v>45875</v>
      </c>
      <c r="K1343">
        <v>48</v>
      </c>
      <c r="L1343">
        <v>4.2</v>
      </c>
      <c r="M1343">
        <f t="shared" si="200"/>
        <v>4.2</v>
      </c>
      <c r="N1343" t="b">
        <v>0</v>
      </c>
      <c r="O1343" t="s">
        <v>2229</v>
      </c>
      <c r="P1343" t="str">
        <f t="shared" si="201"/>
        <v>No Return</v>
      </c>
      <c r="Q1343" s="4">
        <f t="shared" si="202"/>
        <v>4806.72</v>
      </c>
      <c r="R1343">
        <f t="shared" si="203"/>
        <v>2025</v>
      </c>
      <c r="S1343" s="4" t="str">
        <f t="shared" si="204"/>
        <v>August</v>
      </c>
      <c r="T1343" s="17">
        <f t="shared" si="205"/>
        <v>0</v>
      </c>
      <c r="U1343" s="17">
        <f t="shared" si="206"/>
        <v>100.14</v>
      </c>
      <c r="V1343" s="16">
        <f t="shared" si="207"/>
        <v>0</v>
      </c>
      <c r="W1343" s="16" t="str">
        <f t="shared" si="208"/>
        <v>XS</v>
      </c>
      <c r="X1343" s="16" t="str" cm="1">
        <f t="array" ref="X1343">_xlfn.IFS(K1343 &lt; 10, "Need to Restock", K1343 &lt; 20, "Low Stock", K1343 &lt; 30, "Stock OK", K1343 &gt;= 30, "High Stock")</f>
        <v>High Stock</v>
      </c>
      <c r="Y1343" s="16" t="str" cm="1">
        <f t="array" ref="Y1343">_xlfn.IFS(K1343 &lt;= 15, "Fast Moving", K1343 &lt;= 35, "Moderate Moving", K1343 &gt; 35, "Slow Moving")</f>
        <v>Slow Moving</v>
      </c>
      <c r="Z1343" s="16" t="str" cm="1">
        <f t="array" ref="Z1343">_xlfn.IFS(M1343=5, "Highly Satisfied", M1343&gt;=4, "Very Satisfied", M1343&gt;=3, "Satisfied", M1343&gt;=2, "Neutral", M1343&lt;2, "Dissatisfied")</f>
        <v>Very Satisfied</v>
      </c>
      <c r="AA1343" s="16" t="str">
        <f t="shared" si="209"/>
        <v>High Value</v>
      </c>
      <c r="AB1343" s="16" t="str" cm="1">
        <f t="array" ref="AB1343">_xlfn.IFS(OR(C1343="Zara", C1343="Mango"), "Luxury Brand", OR(C1343="Gap", C1343="Forever21"), "Budget Brand", TRUE, "Mid-Market")</f>
        <v>Mid-Market</v>
      </c>
    </row>
    <row r="1344" spans="1:28" x14ac:dyDescent="0.35">
      <c r="A1344" t="s">
        <v>1395</v>
      </c>
      <c r="B1344" t="s">
        <v>13</v>
      </c>
      <c r="C1344" t="s">
        <v>30</v>
      </c>
      <c r="D1344" t="s">
        <v>21</v>
      </c>
      <c r="E1344" t="s">
        <v>2229</v>
      </c>
      <c r="F1344" t="s">
        <v>17</v>
      </c>
      <c r="G1344" s="4">
        <v>203.4</v>
      </c>
      <c r="H1344">
        <v>0</v>
      </c>
      <c r="I1344" s="3">
        <v>203.4</v>
      </c>
      <c r="J1344" s="1">
        <v>45875</v>
      </c>
      <c r="K1344">
        <v>18</v>
      </c>
      <c r="L1344">
        <v>1.8</v>
      </c>
      <c r="M1344">
        <f t="shared" si="200"/>
        <v>1.8</v>
      </c>
      <c r="N1344" t="b">
        <v>0</v>
      </c>
      <c r="O1344" t="s">
        <v>2229</v>
      </c>
      <c r="P1344" t="str">
        <f t="shared" si="201"/>
        <v>No Return</v>
      </c>
      <c r="Q1344" s="4">
        <f t="shared" si="202"/>
        <v>3661.2000000000003</v>
      </c>
      <c r="R1344">
        <f t="shared" si="203"/>
        <v>2025</v>
      </c>
      <c r="S1344" s="4" t="str">
        <f t="shared" si="204"/>
        <v>August</v>
      </c>
      <c r="T1344" s="17">
        <f t="shared" si="205"/>
        <v>0</v>
      </c>
      <c r="U1344" s="17">
        <f t="shared" si="206"/>
        <v>203.4</v>
      </c>
      <c r="V1344" s="16">
        <f t="shared" si="207"/>
        <v>0</v>
      </c>
      <c r="W1344" s="16" t="str">
        <f t="shared" si="208"/>
        <v>No Size</v>
      </c>
      <c r="X1344" s="16" t="str" cm="1">
        <f t="array" ref="X1344">_xlfn.IFS(K1344 &lt; 10, "Need to Restock", K1344 &lt; 20, "Low Stock", K1344 &lt; 30, "Stock OK", K1344 &gt;= 30, "High Stock")</f>
        <v>Low Stock</v>
      </c>
      <c r="Y1344" s="16" t="str" cm="1">
        <f t="array" ref="Y1344">_xlfn.IFS(K1344 &lt;= 15, "Fast Moving", K1344 &lt;= 35, "Moderate Moving", K1344 &gt; 35, "Slow Moving")</f>
        <v>Moderate Moving</v>
      </c>
      <c r="Z1344" s="16" t="str" cm="1">
        <f t="array" ref="Z1344">_xlfn.IFS(M1344=5, "Highly Satisfied", M1344&gt;=4, "Very Satisfied", M1344&gt;=3, "Satisfied", M1344&gt;=2, "Neutral", M1344&lt;2, "Dissatisfied")</f>
        <v>Dissatisfied</v>
      </c>
      <c r="AA1344" s="16" t="str">
        <f t="shared" si="209"/>
        <v>High Value</v>
      </c>
      <c r="AB1344" s="16" t="str" cm="1">
        <f t="array" ref="AB1344">_xlfn.IFS(OR(C1344="Zara", C1344="Mango"), "Luxury Brand", OR(C1344="Gap", C1344="Forever21"), "Budget Brand", TRUE, "Mid-Market")</f>
        <v>Mid-Market</v>
      </c>
    </row>
    <row r="1345" spans="1:28" x14ac:dyDescent="0.35">
      <c r="A1345" t="s">
        <v>1396</v>
      </c>
      <c r="B1345" t="s">
        <v>19</v>
      </c>
      <c r="C1345" t="s">
        <v>59</v>
      </c>
      <c r="D1345" t="s">
        <v>21</v>
      </c>
      <c r="E1345" t="s">
        <v>53</v>
      </c>
      <c r="F1345" t="s">
        <v>33</v>
      </c>
      <c r="G1345" s="4">
        <v>95.22</v>
      </c>
      <c r="H1345">
        <v>24.4</v>
      </c>
      <c r="I1345" s="3">
        <v>71.989999999999995</v>
      </c>
      <c r="J1345" s="1">
        <v>45875</v>
      </c>
      <c r="K1345">
        <v>26</v>
      </c>
      <c r="L1345">
        <v>2.2999999999999998</v>
      </c>
      <c r="M1345">
        <f t="shared" si="200"/>
        <v>2.2999999999999998</v>
      </c>
      <c r="N1345" t="b">
        <v>0</v>
      </c>
      <c r="O1345" t="s">
        <v>2229</v>
      </c>
      <c r="P1345" t="str">
        <f t="shared" si="201"/>
        <v>No Return</v>
      </c>
      <c r="Q1345" s="4">
        <f t="shared" si="202"/>
        <v>1871.6443200000001</v>
      </c>
      <c r="R1345">
        <f t="shared" si="203"/>
        <v>2025</v>
      </c>
      <c r="S1345" s="4" t="str">
        <f t="shared" si="204"/>
        <v>August</v>
      </c>
      <c r="T1345" s="17">
        <f t="shared" si="205"/>
        <v>23.23368</v>
      </c>
      <c r="U1345" s="17">
        <f t="shared" si="206"/>
        <v>71.986320000000006</v>
      </c>
      <c r="V1345" s="16">
        <f t="shared" si="207"/>
        <v>0</v>
      </c>
      <c r="W1345" s="16" t="str">
        <f t="shared" si="208"/>
        <v>XS</v>
      </c>
      <c r="X1345" s="16" t="str" cm="1">
        <f t="array" ref="X1345">_xlfn.IFS(K1345 &lt; 10, "Need to Restock", K1345 &lt; 20, "Low Stock", K1345 &lt; 30, "Stock OK", K1345 &gt;= 30, "High Stock")</f>
        <v>Stock OK</v>
      </c>
      <c r="Y1345" s="16" t="str" cm="1">
        <f t="array" ref="Y1345">_xlfn.IFS(K1345 &lt;= 15, "Fast Moving", K1345 &lt;= 35, "Moderate Moving", K1345 &gt; 35, "Slow Moving")</f>
        <v>Moderate Moving</v>
      </c>
      <c r="Z1345" s="16" t="str" cm="1">
        <f t="array" ref="Z1345">_xlfn.IFS(M1345=5, "Highly Satisfied", M1345&gt;=4, "Very Satisfied", M1345&gt;=3, "Satisfied", M1345&gt;=2, "Neutral", M1345&lt;2, "Dissatisfied")</f>
        <v>Neutral</v>
      </c>
      <c r="AA1345" s="16" t="str">
        <f t="shared" si="209"/>
        <v>Cheap Value</v>
      </c>
      <c r="AB1345" s="16" t="str" cm="1">
        <f t="array" ref="AB1345">_xlfn.IFS(OR(C1345="Zara", C1345="Mango"), "Luxury Brand", OR(C1345="Gap", C1345="Forever21"), "Budget Brand", TRUE, "Mid-Market")</f>
        <v>Budget Brand</v>
      </c>
    </row>
    <row r="1346" spans="1:28" x14ac:dyDescent="0.35">
      <c r="A1346" t="s">
        <v>1397</v>
      </c>
      <c r="B1346" t="s">
        <v>40</v>
      </c>
      <c r="C1346" t="s">
        <v>46</v>
      </c>
      <c r="D1346" t="s">
        <v>32</v>
      </c>
      <c r="E1346" t="s">
        <v>16</v>
      </c>
      <c r="F1346" t="s">
        <v>17</v>
      </c>
      <c r="G1346" s="4">
        <v>173.88</v>
      </c>
      <c r="H1346">
        <v>31.6</v>
      </c>
      <c r="I1346" s="3">
        <v>118.93</v>
      </c>
      <c r="J1346" s="1">
        <v>45875</v>
      </c>
      <c r="K1346">
        <v>5</v>
      </c>
      <c r="L1346">
        <v>3.2</v>
      </c>
      <c r="M1346">
        <f t="shared" ref="M1346:M1409" si="210">IF(L1346="null", 3, L1346)</f>
        <v>3.2</v>
      </c>
      <c r="N1346" t="b">
        <v>0</v>
      </c>
      <c r="O1346" t="s">
        <v>2229</v>
      </c>
      <c r="P1346" t="str">
        <f t="shared" ref="P1346:P1409" si="211">IF(O1346="null", "No Return", O1346)</f>
        <v>No Return</v>
      </c>
      <c r="Q1346" s="4">
        <f t="shared" ref="Q1346:Q1409" si="212">U1346 * K1346</f>
        <v>594.66959999999995</v>
      </c>
      <c r="R1346">
        <f t="shared" ref="R1346:R1409" si="213">YEAR(J1346)</f>
        <v>2025</v>
      </c>
      <c r="S1346" s="4" t="str">
        <f t="shared" ref="S1346:S1409" si="214">TEXT(J1346, "mmmm")</f>
        <v>August</v>
      </c>
      <c r="T1346" s="17">
        <f t="shared" ref="T1346:T1409" si="215">G1346 * (H1346 / 100)</f>
        <v>54.946080000000002</v>
      </c>
      <c r="U1346" s="17">
        <f t="shared" ref="U1346:U1409" si="216">G1346 * (1 - (H1346 / 100))</f>
        <v>118.93391999999999</v>
      </c>
      <c r="V1346" s="16">
        <f t="shared" ref="V1346:V1409" si="217">IF(N1346=TRUE, 1, 0)</f>
        <v>0</v>
      </c>
      <c r="W1346" s="16" t="str">
        <f t="shared" ref="W1346:W1409" si="218">IF(E1346="null", "No Size", E1346)</f>
        <v>XL</v>
      </c>
      <c r="X1346" s="16" t="str" cm="1">
        <f t="array" ref="X1346">_xlfn.IFS(K1346 &lt; 10, "Need to Restock", K1346 &lt; 20, "Low Stock", K1346 &lt; 30, "Stock OK", K1346 &gt;= 30, "High Stock")</f>
        <v>Need to Restock</v>
      </c>
      <c r="Y1346" s="16" t="str" cm="1">
        <f t="array" ref="Y1346">_xlfn.IFS(K1346 &lt;= 15, "Fast Moving", K1346 &lt;= 35, "Moderate Moving", K1346 &gt; 35, "Slow Moving")</f>
        <v>Fast Moving</v>
      </c>
      <c r="Z1346" s="16" t="str" cm="1">
        <f t="array" ref="Z1346">_xlfn.IFS(M1346=5, "Highly Satisfied", M1346&gt;=4, "Very Satisfied", M1346&gt;=3, "Satisfied", M1346&gt;=2, "Neutral", M1346&lt;2, "Dissatisfied")</f>
        <v>Satisfied</v>
      </c>
      <c r="AA1346" s="16" t="str">
        <f t="shared" ref="AA1346:AA1409" si="219">IF(I1346 &gt;= 74.88, "High Value", "Cheap Value")</f>
        <v>High Value</v>
      </c>
      <c r="AB1346" s="16" t="str" cm="1">
        <f t="array" ref="AB1346">_xlfn.IFS(OR(C1346="Zara", C1346="Mango"), "Luxury Brand", OR(C1346="Gap", C1346="Forever21"), "Budget Brand", TRUE, "Mid-Market")</f>
        <v>Mid-Market</v>
      </c>
    </row>
    <row r="1347" spans="1:28" x14ac:dyDescent="0.35">
      <c r="A1347" t="s">
        <v>1398</v>
      </c>
      <c r="B1347" t="s">
        <v>40</v>
      </c>
      <c r="C1347" t="s">
        <v>46</v>
      </c>
      <c r="D1347" t="s">
        <v>21</v>
      </c>
      <c r="E1347" t="s">
        <v>22</v>
      </c>
      <c r="F1347" t="s">
        <v>54</v>
      </c>
      <c r="G1347" s="4">
        <v>160.05000000000001</v>
      </c>
      <c r="H1347">
        <v>0</v>
      </c>
      <c r="I1347" s="3">
        <v>160.05000000000001</v>
      </c>
      <c r="J1347" s="1">
        <v>45875</v>
      </c>
      <c r="K1347">
        <v>23</v>
      </c>
      <c r="L1347">
        <v>4</v>
      </c>
      <c r="M1347">
        <f t="shared" si="210"/>
        <v>4</v>
      </c>
      <c r="N1347" t="b">
        <v>0</v>
      </c>
      <c r="O1347" t="s">
        <v>2229</v>
      </c>
      <c r="P1347" t="str">
        <f t="shared" si="211"/>
        <v>No Return</v>
      </c>
      <c r="Q1347" s="4">
        <f t="shared" si="212"/>
        <v>3681.15</v>
      </c>
      <c r="R1347">
        <f t="shared" si="213"/>
        <v>2025</v>
      </c>
      <c r="S1347" s="4" t="str">
        <f t="shared" si="214"/>
        <v>August</v>
      </c>
      <c r="T1347" s="17">
        <f t="shared" si="215"/>
        <v>0</v>
      </c>
      <c r="U1347" s="17">
        <f t="shared" si="216"/>
        <v>160.05000000000001</v>
      </c>
      <c r="V1347" s="16">
        <f t="shared" si="217"/>
        <v>0</v>
      </c>
      <c r="W1347" s="16" t="str">
        <f t="shared" si="218"/>
        <v>L</v>
      </c>
      <c r="X1347" s="16" t="str" cm="1">
        <f t="array" ref="X1347">_xlfn.IFS(K1347 &lt; 10, "Need to Restock", K1347 &lt; 20, "Low Stock", K1347 &lt; 30, "Stock OK", K1347 &gt;= 30, "High Stock")</f>
        <v>Stock OK</v>
      </c>
      <c r="Y1347" s="16" t="str" cm="1">
        <f t="array" ref="Y1347">_xlfn.IFS(K1347 &lt;= 15, "Fast Moving", K1347 &lt;= 35, "Moderate Moving", K1347 &gt; 35, "Slow Moving")</f>
        <v>Moderate Moving</v>
      </c>
      <c r="Z1347" s="16" t="str" cm="1">
        <f t="array" ref="Z1347">_xlfn.IFS(M1347=5, "Highly Satisfied", M1347&gt;=4, "Very Satisfied", M1347&gt;=3, "Satisfied", M1347&gt;=2, "Neutral", M1347&lt;2, "Dissatisfied")</f>
        <v>Very Satisfied</v>
      </c>
      <c r="AA1347" s="16" t="str">
        <f t="shared" si="219"/>
        <v>High Value</v>
      </c>
      <c r="AB1347" s="16" t="str" cm="1">
        <f t="array" ref="AB1347">_xlfn.IFS(OR(C1347="Zara", C1347="Mango"), "Luxury Brand", OR(C1347="Gap", C1347="Forever21"), "Budget Brand", TRUE, "Mid-Market")</f>
        <v>Mid-Market</v>
      </c>
    </row>
    <row r="1348" spans="1:28" x14ac:dyDescent="0.35">
      <c r="A1348" t="s">
        <v>1399</v>
      </c>
      <c r="B1348" t="s">
        <v>19</v>
      </c>
      <c r="C1348" t="s">
        <v>73</v>
      </c>
      <c r="D1348" t="s">
        <v>21</v>
      </c>
      <c r="E1348" t="s">
        <v>53</v>
      </c>
      <c r="F1348" t="s">
        <v>42</v>
      </c>
      <c r="G1348" s="4">
        <v>59.53</v>
      </c>
      <c r="H1348">
        <v>0</v>
      </c>
      <c r="I1348" s="3">
        <v>59.53</v>
      </c>
      <c r="J1348" s="1">
        <v>45875</v>
      </c>
      <c r="K1348">
        <v>28</v>
      </c>
      <c r="L1348">
        <v>1.5</v>
      </c>
      <c r="M1348">
        <f t="shared" si="210"/>
        <v>1.5</v>
      </c>
      <c r="N1348" t="b">
        <v>0</v>
      </c>
      <c r="O1348" t="s">
        <v>2229</v>
      </c>
      <c r="P1348" t="str">
        <f t="shared" si="211"/>
        <v>No Return</v>
      </c>
      <c r="Q1348" s="4">
        <f t="shared" si="212"/>
        <v>1666.8400000000001</v>
      </c>
      <c r="R1348">
        <f t="shared" si="213"/>
        <v>2025</v>
      </c>
      <c r="S1348" s="4" t="str">
        <f t="shared" si="214"/>
        <v>August</v>
      </c>
      <c r="T1348" s="17">
        <f t="shared" si="215"/>
        <v>0</v>
      </c>
      <c r="U1348" s="17">
        <f t="shared" si="216"/>
        <v>59.53</v>
      </c>
      <c r="V1348" s="16">
        <f t="shared" si="217"/>
        <v>0</v>
      </c>
      <c r="W1348" s="16" t="str">
        <f t="shared" si="218"/>
        <v>XS</v>
      </c>
      <c r="X1348" s="16" t="str" cm="1">
        <f t="array" ref="X1348">_xlfn.IFS(K1348 &lt; 10, "Need to Restock", K1348 &lt; 20, "Low Stock", K1348 &lt; 30, "Stock OK", K1348 &gt;= 30, "High Stock")</f>
        <v>Stock OK</v>
      </c>
      <c r="Y1348" s="16" t="str" cm="1">
        <f t="array" ref="Y1348">_xlfn.IFS(K1348 &lt;= 15, "Fast Moving", K1348 &lt;= 35, "Moderate Moving", K1348 &gt; 35, "Slow Moving")</f>
        <v>Moderate Moving</v>
      </c>
      <c r="Z1348" s="16" t="str" cm="1">
        <f t="array" ref="Z1348">_xlfn.IFS(M1348=5, "Highly Satisfied", M1348&gt;=4, "Very Satisfied", M1348&gt;=3, "Satisfied", M1348&gt;=2, "Neutral", M1348&lt;2, "Dissatisfied")</f>
        <v>Dissatisfied</v>
      </c>
      <c r="AA1348" s="16" t="str">
        <f t="shared" si="219"/>
        <v>Cheap Value</v>
      </c>
      <c r="AB1348" s="16" t="str" cm="1">
        <f t="array" ref="AB1348">_xlfn.IFS(OR(C1348="Zara", C1348="Mango"), "Luxury Brand", OR(C1348="Gap", C1348="Forever21"), "Budget Brand", TRUE, "Mid-Market")</f>
        <v>Budget Brand</v>
      </c>
    </row>
    <row r="1349" spans="1:28" x14ac:dyDescent="0.35">
      <c r="A1349" t="s">
        <v>1400</v>
      </c>
      <c r="B1349" t="s">
        <v>40</v>
      </c>
      <c r="C1349" t="s">
        <v>41</v>
      </c>
      <c r="D1349" t="s">
        <v>32</v>
      </c>
      <c r="E1349" t="s">
        <v>53</v>
      </c>
      <c r="F1349" t="s">
        <v>42</v>
      </c>
      <c r="G1349" s="4">
        <v>155.32</v>
      </c>
      <c r="H1349">
        <v>0</v>
      </c>
      <c r="I1349" s="3">
        <v>155.32</v>
      </c>
      <c r="J1349" s="1">
        <v>45875</v>
      </c>
      <c r="K1349">
        <v>19</v>
      </c>
      <c r="L1349">
        <v>4.0999999999999996</v>
      </c>
      <c r="M1349">
        <f t="shared" si="210"/>
        <v>4.0999999999999996</v>
      </c>
      <c r="N1349" t="b">
        <v>0</v>
      </c>
      <c r="O1349" t="s">
        <v>2229</v>
      </c>
      <c r="P1349" t="str">
        <f t="shared" si="211"/>
        <v>No Return</v>
      </c>
      <c r="Q1349" s="4">
        <f t="shared" si="212"/>
        <v>2951.08</v>
      </c>
      <c r="R1349">
        <f t="shared" si="213"/>
        <v>2025</v>
      </c>
      <c r="S1349" s="4" t="str">
        <f t="shared" si="214"/>
        <v>August</v>
      </c>
      <c r="T1349" s="17">
        <f t="shared" si="215"/>
        <v>0</v>
      </c>
      <c r="U1349" s="17">
        <f t="shared" si="216"/>
        <v>155.32</v>
      </c>
      <c r="V1349" s="16">
        <f t="shared" si="217"/>
        <v>0</v>
      </c>
      <c r="W1349" s="16" t="str">
        <f t="shared" si="218"/>
        <v>XS</v>
      </c>
      <c r="X1349" s="16" t="str" cm="1">
        <f t="array" ref="X1349">_xlfn.IFS(K1349 &lt; 10, "Need to Restock", K1349 &lt; 20, "Low Stock", K1349 &lt; 30, "Stock OK", K1349 &gt;= 30, "High Stock")</f>
        <v>Low Stock</v>
      </c>
      <c r="Y1349" s="16" t="str" cm="1">
        <f t="array" ref="Y1349">_xlfn.IFS(K1349 &lt;= 15, "Fast Moving", K1349 &lt;= 35, "Moderate Moving", K1349 &gt; 35, "Slow Moving")</f>
        <v>Moderate Moving</v>
      </c>
      <c r="Z1349" s="16" t="str" cm="1">
        <f t="array" ref="Z1349">_xlfn.IFS(M1349=5, "Highly Satisfied", M1349&gt;=4, "Very Satisfied", M1349&gt;=3, "Satisfied", M1349&gt;=2, "Neutral", M1349&lt;2, "Dissatisfied")</f>
        <v>Very Satisfied</v>
      </c>
      <c r="AA1349" s="16" t="str">
        <f t="shared" si="219"/>
        <v>High Value</v>
      </c>
      <c r="AB1349" s="16" t="str" cm="1">
        <f t="array" ref="AB1349">_xlfn.IFS(OR(C1349="Zara", C1349="Mango"), "Luxury Brand", OR(C1349="Gap", C1349="Forever21"), "Budget Brand", TRUE, "Mid-Market")</f>
        <v>Luxury Brand</v>
      </c>
    </row>
    <row r="1350" spans="1:28" x14ac:dyDescent="0.35">
      <c r="A1350" t="s">
        <v>1401</v>
      </c>
      <c r="B1350" t="s">
        <v>36</v>
      </c>
      <c r="C1350" t="s">
        <v>73</v>
      </c>
      <c r="D1350" t="s">
        <v>15</v>
      </c>
      <c r="E1350" t="s">
        <v>16</v>
      </c>
      <c r="F1350" t="s">
        <v>26</v>
      </c>
      <c r="G1350" s="4">
        <v>29.65</v>
      </c>
      <c r="H1350">
        <v>41</v>
      </c>
      <c r="I1350" s="3">
        <v>17.489999999999998</v>
      </c>
      <c r="J1350" s="1">
        <v>45530</v>
      </c>
      <c r="K1350">
        <v>21</v>
      </c>
      <c r="L1350">
        <v>4.5</v>
      </c>
      <c r="M1350">
        <f t="shared" si="210"/>
        <v>4.5</v>
      </c>
      <c r="N1350" t="b">
        <v>1</v>
      </c>
      <c r="O1350" t="s">
        <v>81</v>
      </c>
      <c r="P1350" t="str">
        <f t="shared" si="211"/>
        <v>Quality Issue</v>
      </c>
      <c r="Q1350" s="4">
        <f t="shared" si="212"/>
        <v>367.36350000000004</v>
      </c>
      <c r="R1350">
        <f t="shared" si="213"/>
        <v>2024</v>
      </c>
      <c r="S1350" s="4" t="str">
        <f t="shared" si="214"/>
        <v>August</v>
      </c>
      <c r="T1350" s="17">
        <f t="shared" si="215"/>
        <v>12.156499999999999</v>
      </c>
      <c r="U1350" s="17">
        <f t="shared" si="216"/>
        <v>17.493500000000001</v>
      </c>
      <c r="V1350" s="16">
        <f t="shared" si="217"/>
        <v>1</v>
      </c>
      <c r="W1350" s="16" t="str">
        <f t="shared" si="218"/>
        <v>XL</v>
      </c>
      <c r="X1350" s="16" t="str" cm="1">
        <f t="array" ref="X1350">_xlfn.IFS(K1350 &lt; 10, "Need to Restock", K1350 &lt; 20, "Low Stock", K1350 &lt; 30, "Stock OK", K1350 &gt;= 30, "High Stock")</f>
        <v>Stock OK</v>
      </c>
      <c r="Y1350" s="16" t="str" cm="1">
        <f t="array" ref="Y1350">_xlfn.IFS(K1350 &lt;= 15, "Fast Moving", K1350 &lt;= 35, "Moderate Moving", K1350 &gt; 35, "Slow Moving")</f>
        <v>Moderate Moving</v>
      </c>
      <c r="Z1350" s="16" t="str" cm="1">
        <f t="array" ref="Z1350">_xlfn.IFS(M1350=5, "Highly Satisfied", M1350&gt;=4, "Very Satisfied", M1350&gt;=3, "Satisfied", M1350&gt;=2, "Neutral", M1350&lt;2, "Dissatisfied")</f>
        <v>Very Satisfied</v>
      </c>
      <c r="AA1350" s="16" t="str">
        <f t="shared" si="219"/>
        <v>Cheap Value</v>
      </c>
      <c r="AB1350" s="16" t="str" cm="1">
        <f t="array" ref="AB1350">_xlfn.IFS(OR(C1350="Zara", C1350="Mango"), "Luxury Brand", OR(C1350="Gap", C1350="Forever21"), "Budget Brand", TRUE, "Mid-Market")</f>
        <v>Budget Brand</v>
      </c>
    </row>
    <row r="1351" spans="1:28" x14ac:dyDescent="0.35">
      <c r="A1351" t="s">
        <v>1402</v>
      </c>
      <c r="B1351" t="s">
        <v>13</v>
      </c>
      <c r="C1351" t="s">
        <v>41</v>
      </c>
      <c r="D1351" t="s">
        <v>21</v>
      </c>
      <c r="E1351" t="s">
        <v>47</v>
      </c>
      <c r="F1351" t="s">
        <v>68</v>
      </c>
      <c r="G1351" s="4">
        <v>237.53</v>
      </c>
      <c r="H1351">
        <v>23.2</v>
      </c>
      <c r="I1351" s="3">
        <v>182.42</v>
      </c>
      <c r="J1351" s="1">
        <v>45875</v>
      </c>
      <c r="K1351">
        <v>23</v>
      </c>
      <c r="L1351">
        <v>2.2000000000000002</v>
      </c>
      <c r="M1351">
        <f t="shared" si="210"/>
        <v>2.2000000000000002</v>
      </c>
      <c r="N1351" t="b">
        <v>0</v>
      </c>
      <c r="O1351" t="s">
        <v>2229</v>
      </c>
      <c r="P1351" t="str">
        <f t="shared" si="211"/>
        <v>No Return</v>
      </c>
      <c r="Q1351" s="4">
        <f t="shared" si="212"/>
        <v>4195.7299200000007</v>
      </c>
      <c r="R1351">
        <f t="shared" si="213"/>
        <v>2025</v>
      </c>
      <c r="S1351" s="4" t="str">
        <f t="shared" si="214"/>
        <v>August</v>
      </c>
      <c r="T1351" s="17">
        <f t="shared" si="215"/>
        <v>55.106959999999994</v>
      </c>
      <c r="U1351" s="17">
        <f t="shared" si="216"/>
        <v>182.42304000000001</v>
      </c>
      <c r="V1351" s="16">
        <f t="shared" si="217"/>
        <v>0</v>
      </c>
      <c r="W1351" s="16" t="str">
        <f t="shared" si="218"/>
        <v>XXL</v>
      </c>
      <c r="X1351" s="16" t="str" cm="1">
        <f t="array" ref="X1351">_xlfn.IFS(K1351 &lt; 10, "Need to Restock", K1351 &lt; 20, "Low Stock", K1351 &lt; 30, "Stock OK", K1351 &gt;= 30, "High Stock")</f>
        <v>Stock OK</v>
      </c>
      <c r="Y1351" s="16" t="str" cm="1">
        <f t="array" ref="Y1351">_xlfn.IFS(K1351 &lt;= 15, "Fast Moving", K1351 &lt;= 35, "Moderate Moving", K1351 &gt; 35, "Slow Moving")</f>
        <v>Moderate Moving</v>
      </c>
      <c r="Z1351" s="16" t="str" cm="1">
        <f t="array" ref="Z1351">_xlfn.IFS(M1351=5, "Highly Satisfied", M1351&gt;=4, "Very Satisfied", M1351&gt;=3, "Satisfied", M1351&gt;=2, "Neutral", M1351&lt;2, "Dissatisfied")</f>
        <v>Neutral</v>
      </c>
      <c r="AA1351" s="16" t="str">
        <f t="shared" si="219"/>
        <v>High Value</v>
      </c>
      <c r="AB1351" s="16" t="str" cm="1">
        <f t="array" ref="AB1351">_xlfn.IFS(OR(C1351="Zara", C1351="Mango"), "Luxury Brand", OR(C1351="Gap", C1351="Forever21"), "Budget Brand", TRUE, "Mid-Market")</f>
        <v>Luxury Brand</v>
      </c>
    </row>
    <row r="1352" spans="1:28" x14ac:dyDescent="0.35">
      <c r="A1352" t="s">
        <v>1403</v>
      </c>
      <c r="B1352" t="s">
        <v>13</v>
      </c>
      <c r="C1352" t="s">
        <v>51</v>
      </c>
      <c r="D1352" t="s">
        <v>60</v>
      </c>
      <c r="E1352" t="s">
        <v>56</v>
      </c>
      <c r="F1352" t="s">
        <v>23</v>
      </c>
      <c r="G1352" s="4">
        <v>81.67</v>
      </c>
      <c r="H1352">
        <v>0</v>
      </c>
      <c r="I1352" s="3">
        <v>81.67</v>
      </c>
      <c r="J1352" s="1">
        <v>45875</v>
      </c>
      <c r="K1352">
        <v>34</v>
      </c>
      <c r="L1352">
        <v>3.1</v>
      </c>
      <c r="M1352">
        <f t="shared" si="210"/>
        <v>3.1</v>
      </c>
      <c r="N1352" t="b">
        <v>1</v>
      </c>
      <c r="O1352" t="s">
        <v>76</v>
      </c>
      <c r="P1352" t="str">
        <f t="shared" si="211"/>
        <v>Damaged</v>
      </c>
      <c r="Q1352" s="4">
        <f t="shared" si="212"/>
        <v>2776.78</v>
      </c>
      <c r="R1352">
        <f t="shared" si="213"/>
        <v>2025</v>
      </c>
      <c r="S1352" s="4" t="str">
        <f t="shared" si="214"/>
        <v>August</v>
      </c>
      <c r="T1352" s="17">
        <f t="shared" si="215"/>
        <v>0</v>
      </c>
      <c r="U1352" s="17">
        <f t="shared" si="216"/>
        <v>81.67</v>
      </c>
      <c r="V1352" s="16">
        <f t="shared" si="217"/>
        <v>1</v>
      </c>
      <c r="W1352" s="16" t="str">
        <f t="shared" si="218"/>
        <v>M</v>
      </c>
      <c r="X1352" s="16" t="str" cm="1">
        <f t="array" ref="X1352">_xlfn.IFS(K1352 &lt; 10, "Need to Restock", K1352 &lt; 20, "Low Stock", K1352 &lt; 30, "Stock OK", K1352 &gt;= 30, "High Stock")</f>
        <v>High Stock</v>
      </c>
      <c r="Y1352" s="16" t="str" cm="1">
        <f t="array" ref="Y1352">_xlfn.IFS(K1352 &lt;= 15, "Fast Moving", K1352 &lt;= 35, "Moderate Moving", K1352 &gt; 35, "Slow Moving")</f>
        <v>Moderate Moving</v>
      </c>
      <c r="Z1352" s="16" t="str" cm="1">
        <f t="array" ref="Z1352">_xlfn.IFS(M1352=5, "Highly Satisfied", M1352&gt;=4, "Very Satisfied", M1352&gt;=3, "Satisfied", M1352&gt;=2, "Neutral", M1352&lt;2, "Dissatisfied")</f>
        <v>Satisfied</v>
      </c>
      <c r="AA1352" s="16" t="str">
        <f t="shared" si="219"/>
        <v>High Value</v>
      </c>
      <c r="AB1352" s="16" t="str" cm="1">
        <f t="array" ref="AB1352">_xlfn.IFS(OR(C1352="Zara", C1352="Mango"), "Luxury Brand", OR(C1352="Gap", C1352="Forever21"), "Budget Brand", TRUE, "Mid-Market")</f>
        <v>Mid-Market</v>
      </c>
    </row>
    <row r="1353" spans="1:28" x14ac:dyDescent="0.35">
      <c r="A1353" t="s">
        <v>1404</v>
      </c>
      <c r="B1353" t="s">
        <v>36</v>
      </c>
      <c r="C1353" t="s">
        <v>30</v>
      </c>
      <c r="D1353" t="s">
        <v>15</v>
      </c>
      <c r="E1353" t="s">
        <v>56</v>
      </c>
      <c r="F1353" t="s">
        <v>54</v>
      </c>
      <c r="G1353" s="4">
        <v>37.07</v>
      </c>
      <c r="H1353">
        <v>0</v>
      </c>
      <c r="I1353" s="3">
        <v>37.07</v>
      </c>
      <c r="J1353" s="1">
        <v>45778</v>
      </c>
      <c r="K1353">
        <v>13</v>
      </c>
      <c r="L1353" t="s">
        <v>2229</v>
      </c>
      <c r="M1353">
        <f t="shared" si="210"/>
        <v>3</v>
      </c>
      <c r="N1353" t="b">
        <v>0</v>
      </c>
      <c r="O1353" t="s">
        <v>2229</v>
      </c>
      <c r="P1353" t="str">
        <f t="shared" si="211"/>
        <v>No Return</v>
      </c>
      <c r="Q1353" s="4">
        <f t="shared" si="212"/>
        <v>481.91</v>
      </c>
      <c r="R1353">
        <f t="shared" si="213"/>
        <v>2025</v>
      </c>
      <c r="S1353" s="4" t="str">
        <f t="shared" si="214"/>
        <v>May</v>
      </c>
      <c r="T1353" s="17">
        <f t="shared" si="215"/>
        <v>0</v>
      </c>
      <c r="U1353" s="17">
        <f t="shared" si="216"/>
        <v>37.07</v>
      </c>
      <c r="V1353" s="16">
        <f t="shared" si="217"/>
        <v>0</v>
      </c>
      <c r="W1353" s="16" t="str">
        <f t="shared" si="218"/>
        <v>M</v>
      </c>
      <c r="X1353" s="16" t="str" cm="1">
        <f t="array" ref="X1353">_xlfn.IFS(K1353 &lt; 10, "Need to Restock", K1353 &lt; 20, "Low Stock", K1353 &lt; 30, "Stock OK", K1353 &gt;= 30, "High Stock")</f>
        <v>Low Stock</v>
      </c>
      <c r="Y1353" s="16" t="str" cm="1">
        <f t="array" ref="Y1353">_xlfn.IFS(K1353 &lt;= 15, "Fast Moving", K1353 &lt;= 35, "Moderate Moving", K1353 &gt; 35, "Slow Moving")</f>
        <v>Fast Moving</v>
      </c>
      <c r="Z1353" s="16" t="str" cm="1">
        <f t="array" ref="Z1353">_xlfn.IFS(M1353=5, "Highly Satisfied", M1353&gt;=4, "Very Satisfied", M1353&gt;=3, "Satisfied", M1353&gt;=2, "Neutral", M1353&lt;2, "Dissatisfied")</f>
        <v>Satisfied</v>
      </c>
      <c r="AA1353" s="16" t="str">
        <f t="shared" si="219"/>
        <v>Cheap Value</v>
      </c>
      <c r="AB1353" s="16" t="str" cm="1">
        <f t="array" ref="AB1353">_xlfn.IFS(OR(C1353="Zara", C1353="Mango"), "Luxury Brand", OR(C1353="Gap", C1353="Forever21"), "Budget Brand", TRUE, "Mid-Market")</f>
        <v>Mid-Market</v>
      </c>
    </row>
    <row r="1354" spans="1:28" x14ac:dyDescent="0.35">
      <c r="A1354" t="s">
        <v>1405</v>
      </c>
      <c r="B1354" t="s">
        <v>19</v>
      </c>
      <c r="C1354" t="s">
        <v>20</v>
      </c>
      <c r="D1354" t="s">
        <v>32</v>
      </c>
      <c r="E1354" t="s">
        <v>47</v>
      </c>
      <c r="F1354" t="s">
        <v>64</v>
      </c>
      <c r="G1354" s="4">
        <v>80.97</v>
      </c>
      <c r="H1354">
        <v>0</v>
      </c>
      <c r="I1354" s="3">
        <v>80.97</v>
      </c>
      <c r="J1354" s="1">
        <v>45875</v>
      </c>
      <c r="K1354">
        <v>13</v>
      </c>
      <c r="L1354" t="s">
        <v>2229</v>
      </c>
      <c r="M1354">
        <f t="shared" si="210"/>
        <v>3</v>
      </c>
      <c r="N1354" t="b">
        <v>0</v>
      </c>
      <c r="O1354" t="s">
        <v>2229</v>
      </c>
      <c r="P1354" t="str">
        <f t="shared" si="211"/>
        <v>No Return</v>
      </c>
      <c r="Q1354" s="4">
        <f t="shared" si="212"/>
        <v>1052.6099999999999</v>
      </c>
      <c r="R1354">
        <f t="shared" si="213"/>
        <v>2025</v>
      </c>
      <c r="S1354" s="4" t="str">
        <f t="shared" si="214"/>
        <v>August</v>
      </c>
      <c r="T1354" s="17">
        <f t="shared" si="215"/>
        <v>0</v>
      </c>
      <c r="U1354" s="17">
        <f t="shared" si="216"/>
        <v>80.97</v>
      </c>
      <c r="V1354" s="16">
        <f t="shared" si="217"/>
        <v>0</v>
      </c>
      <c r="W1354" s="16" t="str">
        <f t="shared" si="218"/>
        <v>XXL</v>
      </c>
      <c r="X1354" s="16" t="str" cm="1">
        <f t="array" ref="X1354">_xlfn.IFS(K1354 &lt; 10, "Need to Restock", K1354 &lt; 20, "Low Stock", K1354 &lt; 30, "Stock OK", K1354 &gt;= 30, "High Stock")</f>
        <v>Low Stock</v>
      </c>
      <c r="Y1354" s="16" t="str" cm="1">
        <f t="array" ref="Y1354">_xlfn.IFS(K1354 &lt;= 15, "Fast Moving", K1354 &lt;= 35, "Moderate Moving", K1354 &gt; 35, "Slow Moving")</f>
        <v>Fast Moving</v>
      </c>
      <c r="Z1354" s="16" t="str" cm="1">
        <f t="array" ref="Z1354">_xlfn.IFS(M1354=5, "Highly Satisfied", M1354&gt;=4, "Very Satisfied", M1354&gt;=3, "Satisfied", M1354&gt;=2, "Neutral", M1354&lt;2, "Dissatisfied")</f>
        <v>Satisfied</v>
      </c>
      <c r="AA1354" s="16" t="str">
        <f t="shared" si="219"/>
        <v>High Value</v>
      </c>
      <c r="AB1354" s="16" t="str" cm="1">
        <f t="array" ref="AB1354">_xlfn.IFS(OR(C1354="Zara", C1354="Mango"), "Luxury Brand", OR(C1354="Gap", C1354="Forever21"), "Budget Brand", TRUE, "Mid-Market")</f>
        <v>Mid-Market</v>
      </c>
    </row>
    <row r="1355" spans="1:28" x14ac:dyDescent="0.35">
      <c r="A1355" t="s">
        <v>1406</v>
      </c>
      <c r="B1355" t="s">
        <v>25</v>
      </c>
      <c r="C1355" t="s">
        <v>14</v>
      </c>
      <c r="D1355" t="s">
        <v>15</v>
      </c>
      <c r="E1355" t="s">
        <v>2229</v>
      </c>
      <c r="F1355" t="s">
        <v>38</v>
      </c>
      <c r="G1355" s="4">
        <v>77.680000000000007</v>
      </c>
      <c r="H1355">
        <v>29.9</v>
      </c>
      <c r="I1355" s="3">
        <v>54.45</v>
      </c>
      <c r="J1355" s="1">
        <v>45862</v>
      </c>
      <c r="K1355">
        <v>33</v>
      </c>
      <c r="L1355">
        <v>4</v>
      </c>
      <c r="M1355">
        <f t="shared" si="210"/>
        <v>4</v>
      </c>
      <c r="N1355" t="b">
        <v>1</v>
      </c>
      <c r="O1355" t="s">
        <v>76</v>
      </c>
      <c r="P1355" t="str">
        <f t="shared" si="211"/>
        <v>Damaged</v>
      </c>
      <c r="Q1355" s="4">
        <f t="shared" si="212"/>
        <v>1796.9714400000005</v>
      </c>
      <c r="R1355">
        <f t="shared" si="213"/>
        <v>2025</v>
      </c>
      <c r="S1355" s="4" t="str">
        <f t="shared" si="214"/>
        <v>July</v>
      </c>
      <c r="T1355" s="17">
        <f t="shared" si="215"/>
        <v>23.226320000000001</v>
      </c>
      <c r="U1355" s="17">
        <f t="shared" si="216"/>
        <v>54.453680000000013</v>
      </c>
      <c r="V1355" s="16">
        <f t="shared" si="217"/>
        <v>1</v>
      </c>
      <c r="W1355" s="16" t="str">
        <f t="shared" si="218"/>
        <v>No Size</v>
      </c>
      <c r="X1355" s="16" t="str" cm="1">
        <f t="array" ref="X1355">_xlfn.IFS(K1355 &lt; 10, "Need to Restock", K1355 &lt; 20, "Low Stock", K1355 &lt; 30, "Stock OK", K1355 &gt;= 30, "High Stock")</f>
        <v>High Stock</v>
      </c>
      <c r="Y1355" s="16" t="str" cm="1">
        <f t="array" ref="Y1355">_xlfn.IFS(K1355 &lt;= 15, "Fast Moving", K1355 &lt;= 35, "Moderate Moving", K1355 &gt; 35, "Slow Moving")</f>
        <v>Moderate Moving</v>
      </c>
      <c r="Z1355" s="16" t="str" cm="1">
        <f t="array" ref="Z1355">_xlfn.IFS(M1355=5, "Highly Satisfied", M1355&gt;=4, "Very Satisfied", M1355&gt;=3, "Satisfied", M1355&gt;=2, "Neutral", M1355&lt;2, "Dissatisfied")</f>
        <v>Very Satisfied</v>
      </c>
      <c r="AA1355" s="16" t="str">
        <f t="shared" si="219"/>
        <v>Cheap Value</v>
      </c>
      <c r="AB1355" s="16" t="str" cm="1">
        <f t="array" ref="AB1355">_xlfn.IFS(OR(C1355="Zara", C1355="Mango"), "Luxury Brand", OR(C1355="Gap", C1355="Forever21"), "Budget Brand", TRUE, "Mid-Market")</f>
        <v>Luxury Brand</v>
      </c>
    </row>
    <row r="1356" spans="1:28" x14ac:dyDescent="0.35">
      <c r="A1356" t="s">
        <v>1407</v>
      </c>
      <c r="B1356" t="s">
        <v>19</v>
      </c>
      <c r="C1356" t="s">
        <v>30</v>
      </c>
      <c r="D1356" t="s">
        <v>60</v>
      </c>
      <c r="E1356" t="s">
        <v>47</v>
      </c>
      <c r="F1356" t="s">
        <v>44</v>
      </c>
      <c r="G1356" s="4">
        <v>117.58</v>
      </c>
      <c r="H1356">
        <v>1</v>
      </c>
      <c r="I1356" s="3">
        <v>116.4</v>
      </c>
      <c r="J1356" s="1">
        <v>45875</v>
      </c>
      <c r="K1356">
        <v>27</v>
      </c>
      <c r="L1356">
        <v>3.3</v>
      </c>
      <c r="M1356">
        <f t="shared" si="210"/>
        <v>3.3</v>
      </c>
      <c r="N1356" t="b">
        <v>0</v>
      </c>
      <c r="O1356" t="s">
        <v>2229</v>
      </c>
      <c r="P1356" t="str">
        <f t="shared" si="211"/>
        <v>No Return</v>
      </c>
      <c r="Q1356" s="4">
        <f t="shared" si="212"/>
        <v>3142.9133999999999</v>
      </c>
      <c r="R1356">
        <f t="shared" si="213"/>
        <v>2025</v>
      </c>
      <c r="S1356" s="4" t="str">
        <f t="shared" si="214"/>
        <v>August</v>
      </c>
      <c r="T1356" s="17">
        <f t="shared" si="215"/>
        <v>1.1758</v>
      </c>
      <c r="U1356" s="17">
        <f t="shared" si="216"/>
        <v>116.4042</v>
      </c>
      <c r="V1356" s="16">
        <f t="shared" si="217"/>
        <v>0</v>
      </c>
      <c r="W1356" s="16" t="str">
        <f t="shared" si="218"/>
        <v>XXL</v>
      </c>
      <c r="X1356" s="16" t="str" cm="1">
        <f t="array" ref="X1356">_xlfn.IFS(K1356 &lt; 10, "Need to Restock", K1356 &lt; 20, "Low Stock", K1356 &lt; 30, "Stock OK", K1356 &gt;= 30, "High Stock")</f>
        <v>Stock OK</v>
      </c>
      <c r="Y1356" s="16" t="str" cm="1">
        <f t="array" ref="Y1356">_xlfn.IFS(K1356 &lt;= 15, "Fast Moving", K1356 &lt;= 35, "Moderate Moving", K1356 &gt; 35, "Slow Moving")</f>
        <v>Moderate Moving</v>
      </c>
      <c r="Z1356" s="16" t="str" cm="1">
        <f t="array" ref="Z1356">_xlfn.IFS(M1356=5, "Highly Satisfied", M1356&gt;=4, "Very Satisfied", M1356&gt;=3, "Satisfied", M1356&gt;=2, "Neutral", M1356&lt;2, "Dissatisfied")</f>
        <v>Satisfied</v>
      </c>
      <c r="AA1356" s="16" t="str">
        <f t="shared" si="219"/>
        <v>High Value</v>
      </c>
      <c r="AB1356" s="16" t="str" cm="1">
        <f t="array" ref="AB1356">_xlfn.IFS(OR(C1356="Zara", C1356="Mango"), "Luxury Brand", OR(C1356="Gap", C1356="Forever21"), "Budget Brand", TRUE, "Mid-Market")</f>
        <v>Mid-Market</v>
      </c>
    </row>
    <row r="1357" spans="1:28" x14ac:dyDescent="0.35">
      <c r="A1357" t="s">
        <v>1408</v>
      </c>
      <c r="B1357" t="s">
        <v>13</v>
      </c>
      <c r="C1357" t="s">
        <v>41</v>
      </c>
      <c r="D1357" t="s">
        <v>32</v>
      </c>
      <c r="E1357" t="s">
        <v>16</v>
      </c>
      <c r="F1357" t="s">
        <v>42</v>
      </c>
      <c r="G1357" s="4">
        <v>130.09</v>
      </c>
      <c r="H1357">
        <v>28.3</v>
      </c>
      <c r="I1357" s="3">
        <v>93.27</v>
      </c>
      <c r="J1357" s="1">
        <v>45875</v>
      </c>
      <c r="K1357">
        <v>41</v>
      </c>
      <c r="L1357">
        <v>2.2999999999999998</v>
      </c>
      <c r="M1357">
        <f t="shared" si="210"/>
        <v>2.2999999999999998</v>
      </c>
      <c r="N1357" t="b">
        <v>0</v>
      </c>
      <c r="O1357" t="s">
        <v>2229</v>
      </c>
      <c r="P1357" t="str">
        <f t="shared" si="211"/>
        <v>No Return</v>
      </c>
      <c r="Q1357" s="4">
        <f t="shared" si="212"/>
        <v>3824.2557299999999</v>
      </c>
      <c r="R1357">
        <f t="shared" si="213"/>
        <v>2025</v>
      </c>
      <c r="S1357" s="4" t="str">
        <f t="shared" si="214"/>
        <v>August</v>
      </c>
      <c r="T1357" s="17">
        <f t="shared" si="215"/>
        <v>36.815470000000005</v>
      </c>
      <c r="U1357" s="17">
        <f t="shared" si="216"/>
        <v>93.274529999999999</v>
      </c>
      <c r="V1357" s="16">
        <f t="shared" si="217"/>
        <v>0</v>
      </c>
      <c r="W1357" s="16" t="str">
        <f t="shared" si="218"/>
        <v>XL</v>
      </c>
      <c r="X1357" s="16" t="str" cm="1">
        <f t="array" ref="X1357">_xlfn.IFS(K1357 &lt; 10, "Need to Restock", K1357 &lt; 20, "Low Stock", K1357 &lt; 30, "Stock OK", K1357 &gt;= 30, "High Stock")</f>
        <v>High Stock</v>
      </c>
      <c r="Y1357" s="16" t="str" cm="1">
        <f t="array" ref="Y1357">_xlfn.IFS(K1357 &lt;= 15, "Fast Moving", K1357 &lt;= 35, "Moderate Moving", K1357 &gt; 35, "Slow Moving")</f>
        <v>Slow Moving</v>
      </c>
      <c r="Z1357" s="16" t="str" cm="1">
        <f t="array" ref="Z1357">_xlfn.IFS(M1357=5, "Highly Satisfied", M1357&gt;=4, "Very Satisfied", M1357&gt;=3, "Satisfied", M1357&gt;=2, "Neutral", M1357&lt;2, "Dissatisfied")</f>
        <v>Neutral</v>
      </c>
      <c r="AA1357" s="16" t="str">
        <f t="shared" si="219"/>
        <v>High Value</v>
      </c>
      <c r="AB1357" s="16" t="str" cm="1">
        <f t="array" ref="AB1357">_xlfn.IFS(OR(C1357="Zara", C1357="Mango"), "Luxury Brand", OR(C1357="Gap", C1357="Forever21"), "Budget Brand", TRUE, "Mid-Market")</f>
        <v>Luxury Brand</v>
      </c>
    </row>
    <row r="1358" spans="1:28" x14ac:dyDescent="0.35">
      <c r="A1358" t="s">
        <v>1409</v>
      </c>
      <c r="B1358" t="s">
        <v>19</v>
      </c>
      <c r="C1358" t="s">
        <v>20</v>
      </c>
      <c r="D1358" t="s">
        <v>32</v>
      </c>
      <c r="E1358" t="s">
        <v>53</v>
      </c>
      <c r="F1358" t="s">
        <v>64</v>
      </c>
      <c r="G1358" s="4">
        <v>63.69</v>
      </c>
      <c r="H1358">
        <v>0</v>
      </c>
      <c r="I1358" s="3">
        <v>63.69</v>
      </c>
      <c r="J1358" s="1">
        <v>45875</v>
      </c>
      <c r="K1358">
        <v>11</v>
      </c>
      <c r="L1358">
        <v>3</v>
      </c>
      <c r="M1358">
        <f t="shared" si="210"/>
        <v>3</v>
      </c>
      <c r="N1358" t="b">
        <v>0</v>
      </c>
      <c r="O1358" t="s">
        <v>2229</v>
      </c>
      <c r="P1358" t="str">
        <f t="shared" si="211"/>
        <v>No Return</v>
      </c>
      <c r="Q1358" s="4">
        <f t="shared" si="212"/>
        <v>700.58999999999992</v>
      </c>
      <c r="R1358">
        <f t="shared" si="213"/>
        <v>2025</v>
      </c>
      <c r="S1358" s="4" t="str">
        <f t="shared" si="214"/>
        <v>August</v>
      </c>
      <c r="T1358" s="17">
        <f t="shared" si="215"/>
        <v>0</v>
      </c>
      <c r="U1358" s="17">
        <f t="shared" si="216"/>
        <v>63.69</v>
      </c>
      <c r="V1358" s="16">
        <f t="shared" si="217"/>
        <v>0</v>
      </c>
      <c r="W1358" s="16" t="str">
        <f t="shared" si="218"/>
        <v>XS</v>
      </c>
      <c r="X1358" s="16" t="str" cm="1">
        <f t="array" ref="X1358">_xlfn.IFS(K1358 &lt; 10, "Need to Restock", K1358 &lt; 20, "Low Stock", K1358 &lt; 30, "Stock OK", K1358 &gt;= 30, "High Stock")</f>
        <v>Low Stock</v>
      </c>
      <c r="Y1358" s="16" t="str" cm="1">
        <f t="array" ref="Y1358">_xlfn.IFS(K1358 &lt;= 15, "Fast Moving", K1358 &lt;= 35, "Moderate Moving", K1358 &gt; 35, "Slow Moving")</f>
        <v>Fast Moving</v>
      </c>
      <c r="Z1358" s="16" t="str" cm="1">
        <f t="array" ref="Z1358">_xlfn.IFS(M1358=5, "Highly Satisfied", M1358&gt;=4, "Very Satisfied", M1358&gt;=3, "Satisfied", M1358&gt;=2, "Neutral", M1358&lt;2, "Dissatisfied")</f>
        <v>Satisfied</v>
      </c>
      <c r="AA1358" s="16" t="str">
        <f t="shared" si="219"/>
        <v>Cheap Value</v>
      </c>
      <c r="AB1358" s="16" t="str" cm="1">
        <f t="array" ref="AB1358">_xlfn.IFS(OR(C1358="Zara", C1358="Mango"), "Luxury Brand", OR(C1358="Gap", C1358="Forever21"), "Budget Brand", TRUE, "Mid-Market")</f>
        <v>Mid-Market</v>
      </c>
    </row>
    <row r="1359" spans="1:28" x14ac:dyDescent="0.35">
      <c r="A1359" t="s">
        <v>1410</v>
      </c>
      <c r="B1359" t="s">
        <v>13</v>
      </c>
      <c r="C1359" t="s">
        <v>30</v>
      </c>
      <c r="D1359" t="s">
        <v>15</v>
      </c>
      <c r="E1359" t="s">
        <v>16</v>
      </c>
      <c r="F1359" t="s">
        <v>17</v>
      </c>
      <c r="G1359" s="4">
        <v>135.02000000000001</v>
      </c>
      <c r="H1359">
        <v>0</v>
      </c>
      <c r="I1359" s="3">
        <v>135.02000000000001</v>
      </c>
      <c r="J1359" s="1">
        <v>45868</v>
      </c>
      <c r="K1359">
        <v>25</v>
      </c>
      <c r="L1359">
        <v>3.4</v>
      </c>
      <c r="M1359">
        <f t="shared" si="210"/>
        <v>3.4</v>
      </c>
      <c r="N1359" t="b">
        <v>1</v>
      </c>
      <c r="O1359" t="s">
        <v>113</v>
      </c>
      <c r="P1359" t="str">
        <f t="shared" si="211"/>
        <v>Changed Mind</v>
      </c>
      <c r="Q1359" s="4">
        <f t="shared" si="212"/>
        <v>3375.5000000000005</v>
      </c>
      <c r="R1359">
        <f t="shared" si="213"/>
        <v>2025</v>
      </c>
      <c r="S1359" s="4" t="str">
        <f t="shared" si="214"/>
        <v>July</v>
      </c>
      <c r="T1359" s="17">
        <f t="shared" si="215"/>
        <v>0</v>
      </c>
      <c r="U1359" s="17">
        <f t="shared" si="216"/>
        <v>135.02000000000001</v>
      </c>
      <c r="V1359" s="16">
        <f t="shared" si="217"/>
        <v>1</v>
      </c>
      <c r="W1359" s="16" t="str">
        <f t="shared" si="218"/>
        <v>XL</v>
      </c>
      <c r="X1359" s="16" t="str" cm="1">
        <f t="array" ref="X1359">_xlfn.IFS(K1359 &lt; 10, "Need to Restock", K1359 &lt; 20, "Low Stock", K1359 &lt; 30, "Stock OK", K1359 &gt;= 30, "High Stock")</f>
        <v>Stock OK</v>
      </c>
      <c r="Y1359" s="16" t="str" cm="1">
        <f t="array" ref="Y1359">_xlfn.IFS(K1359 &lt;= 15, "Fast Moving", K1359 &lt;= 35, "Moderate Moving", K1359 &gt; 35, "Slow Moving")</f>
        <v>Moderate Moving</v>
      </c>
      <c r="Z1359" s="16" t="str" cm="1">
        <f t="array" ref="Z1359">_xlfn.IFS(M1359=5, "Highly Satisfied", M1359&gt;=4, "Very Satisfied", M1359&gt;=3, "Satisfied", M1359&gt;=2, "Neutral", M1359&lt;2, "Dissatisfied")</f>
        <v>Satisfied</v>
      </c>
      <c r="AA1359" s="16" t="str">
        <f t="shared" si="219"/>
        <v>High Value</v>
      </c>
      <c r="AB1359" s="16" t="str" cm="1">
        <f t="array" ref="AB1359">_xlfn.IFS(OR(C1359="Zara", C1359="Mango"), "Luxury Brand", OR(C1359="Gap", C1359="Forever21"), "Budget Brand", TRUE, "Mid-Market")</f>
        <v>Mid-Market</v>
      </c>
    </row>
    <row r="1360" spans="1:28" x14ac:dyDescent="0.35">
      <c r="A1360" t="s">
        <v>1411</v>
      </c>
      <c r="B1360" t="s">
        <v>25</v>
      </c>
      <c r="C1360" t="s">
        <v>46</v>
      </c>
      <c r="D1360" t="s">
        <v>21</v>
      </c>
      <c r="E1360" t="s">
        <v>2229</v>
      </c>
      <c r="F1360" t="s">
        <v>54</v>
      </c>
      <c r="G1360" s="4">
        <v>45.37</v>
      </c>
      <c r="H1360">
        <v>0</v>
      </c>
      <c r="I1360" s="3">
        <v>45.37</v>
      </c>
      <c r="J1360" s="1">
        <v>45875</v>
      </c>
      <c r="K1360">
        <v>19</v>
      </c>
      <c r="L1360">
        <v>1.1000000000000001</v>
      </c>
      <c r="M1360">
        <f t="shared" si="210"/>
        <v>1.1000000000000001</v>
      </c>
      <c r="N1360" t="b">
        <v>0</v>
      </c>
      <c r="O1360" t="s">
        <v>2229</v>
      </c>
      <c r="P1360" t="str">
        <f t="shared" si="211"/>
        <v>No Return</v>
      </c>
      <c r="Q1360" s="4">
        <f t="shared" si="212"/>
        <v>862.03</v>
      </c>
      <c r="R1360">
        <f t="shared" si="213"/>
        <v>2025</v>
      </c>
      <c r="S1360" s="4" t="str">
        <f t="shared" si="214"/>
        <v>August</v>
      </c>
      <c r="T1360" s="17">
        <f t="shared" si="215"/>
        <v>0</v>
      </c>
      <c r="U1360" s="17">
        <f t="shared" si="216"/>
        <v>45.37</v>
      </c>
      <c r="V1360" s="16">
        <f t="shared" si="217"/>
        <v>0</v>
      </c>
      <c r="W1360" s="16" t="str">
        <f t="shared" si="218"/>
        <v>No Size</v>
      </c>
      <c r="X1360" s="16" t="str" cm="1">
        <f t="array" ref="X1360">_xlfn.IFS(K1360 &lt; 10, "Need to Restock", K1360 &lt; 20, "Low Stock", K1360 &lt; 30, "Stock OK", K1360 &gt;= 30, "High Stock")</f>
        <v>Low Stock</v>
      </c>
      <c r="Y1360" s="16" t="str" cm="1">
        <f t="array" ref="Y1360">_xlfn.IFS(K1360 &lt;= 15, "Fast Moving", K1360 &lt;= 35, "Moderate Moving", K1360 &gt; 35, "Slow Moving")</f>
        <v>Moderate Moving</v>
      </c>
      <c r="Z1360" s="16" t="str" cm="1">
        <f t="array" ref="Z1360">_xlfn.IFS(M1360=5, "Highly Satisfied", M1360&gt;=4, "Very Satisfied", M1360&gt;=3, "Satisfied", M1360&gt;=2, "Neutral", M1360&lt;2, "Dissatisfied")</f>
        <v>Dissatisfied</v>
      </c>
      <c r="AA1360" s="16" t="str">
        <f t="shared" si="219"/>
        <v>Cheap Value</v>
      </c>
      <c r="AB1360" s="16" t="str" cm="1">
        <f t="array" ref="AB1360">_xlfn.IFS(OR(C1360="Zara", C1360="Mango"), "Luxury Brand", OR(C1360="Gap", C1360="Forever21"), "Budget Brand", TRUE, "Mid-Market")</f>
        <v>Mid-Market</v>
      </c>
    </row>
    <row r="1361" spans="1:28" x14ac:dyDescent="0.35">
      <c r="A1361" t="s">
        <v>1412</v>
      </c>
      <c r="B1361" t="s">
        <v>36</v>
      </c>
      <c r="C1361" t="s">
        <v>14</v>
      </c>
      <c r="D1361" t="s">
        <v>21</v>
      </c>
      <c r="E1361" t="s">
        <v>16</v>
      </c>
      <c r="F1361" t="s">
        <v>68</v>
      </c>
      <c r="G1361" s="4">
        <v>51.17</v>
      </c>
      <c r="H1361">
        <v>8</v>
      </c>
      <c r="I1361" s="3">
        <v>47.08</v>
      </c>
      <c r="J1361" s="1">
        <v>45875</v>
      </c>
      <c r="K1361">
        <v>7</v>
      </c>
      <c r="L1361" t="s">
        <v>2229</v>
      </c>
      <c r="M1361">
        <f t="shared" si="210"/>
        <v>3</v>
      </c>
      <c r="N1361" t="b">
        <v>0</v>
      </c>
      <c r="O1361" t="s">
        <v>2229</v>
      </c>
      <c r="P1361" t="str">
        <f t="shared" si="211"/>
        <v>No Return</v>
      </c>
      <c r="Q1361" s="4">
        <f t="shared" si="212"/>
        <v>329.53480000000002</v>
      </c>
      <c r="R1361">
        <f t="shared" si="213"/>
        <v>2025</v>
      </c>
      <c r="S1361" s="4" t="str">
        <f t="shared" si="214"/>
        <v>August</v>
      </c>
      <c r="T1361" s="17">
        <f t="shared" si="215"/>
        <v>4.0936000000000003</v>
      </c>
      <c r="U1361" s="17">
        <f t="shared" si="216"/>
        <v>47.076400000000007</v>
      </c>
      <c r="V1361" s="16">
        <f t="shared" si="217"/>
        <v>0</v>
      </c>
      <c r="W1361" s="16" t="str">
        <f t="shared" si="218"/>
        <v>XL</v>
      </c>
      <c r="X1361" s="16" t="str" cm="1">
        <f t="array" ref="X1361">_xlfn.IFS(K1361 &lt; 10, "Need to Restock", K1361 &lt; 20, "Low Stock", K1361 &lt; 30, "Stock OK", K1361 &gt;= 30, "High Stock")</f>
        <v>Need to Restock</v>
      </c>
      <c r="Y1361" s="16" t="str" cm="1">
        <f t="array" ref="Y1361">_xlfn.IFS(K1361 &lt;= 15, "Fast Moving", K1361 &lt;= 35, "Moderate Moving", K1361 &gt; 35, "Slow Moving")</f>
        <v>Fast Moving</v>
      </c>
      <c r="Z1361" s="16" t="str" cm="1">
        <f t="array" ref="Z1361">_xlfn.IFS(M1361=5, "Highly Satisfied", M1361&gt;=4, "Very Satisfied", M1361&gt;=3, "Satisfied", M1361&gt;=2, "Neutral", M1361&lt;2, "Dissatisfied")</f>
        <v>Satisfied</v>
      </c>
      <c r="AA1361" s="16" t="str">
        <f t="shared" si="219"/>
        <v>Cheap Value</v>
      </c>
      <c r="AB1361" s="16" t="str" cm="1">
        <f t="array" ref="AB1361">_xlfn.IFS(OR(C1361="Zara", C1361="Mango"), "Luxury Brand", OR(C1361="Gap", C1361="Forever21"), "Budget Brand", TRUE, "Mid-Market")</f>
        <v>Luxury Brand</v>
      </c>
    </row>
    <row r="1362" spans="1:28" x14ac:dyDescent="0.35">
      <c r="A1362" t="s">
        <v>1413</v>
      </c>
      <c r="B1362" t="s">
        <v>40</v>
      </c>
      <c r="C1362" t="s">
        <v>73</v>
      </c>
      <c r="D1362" t="s">
        <v>60</v>
      </c>
      <c r="E1362" t="s">
        <v>47</v>
      </c>
      <c r="F1362" t="s">
        <v>68</v>
      </c>
      <c r="G1362" s="4">
        <v>49.34</v>
      </c>
      <c r="H1362">
        <v>5.5</v>
      </c>
      <c r="I1362" s="3">
        <v>46.63</v>
      </c>
      <c r="J1362" s="1">
        <v>45875</v>
      </c>
      <c r="K1362">
        <v>10</v>
      </c>
      <c r="L1362">
        <v>4.3</v>
      </c>
      <c r="M1362">
        <f t="shared" si="210"/>
        <v>4.3</v>
      </c>
      <c r="N1362" t="b">
        <v>0</v>
      </c>
      <c r="O1362" t="s">
        <v>2229</v>
      </c>
      <c r="P1362" t="str">
        <f t="shared" si="211"/>
        <v>No Return</v>
      </c>
      <c r="Q1362" s="4">
        <f t="shared" si="212"/>
        <v>466.26300000000003</v>
      </c>
      <c r="R1362">
        <f t="shared" si="213"/>
        <v>2025</v>
      </c>
      <c r="S1362" s="4" t="str">
        <f t="shared" si="214"/>
        <v>August</v>
      </c>
      <c r="T1362" s="17">
        <f t="shared" si="215"/>
        <v>2.7137000000000002</v>
      </c>
      <c r="U1362" s="17">
        <f t="shared" si="216"/>
        <v>46.626300000000001</v>
      </c>
      <c r="V1362" s="16">
        <f t="shared" si="217"/>
        <v>0</v>
      </c>
      <c r="W1362" s="16" t="str">
        <f t="shared" si="218"/>
        <v>XXL</v>
      </c>
      <c r="X1362" s="16" t="str" cm="1">
        <f t="array" ref="X1362">_xlfn.IFS(K1362 &lt; 10, "Need to Restock", K1362 &lt; 20, "Low Stock", K1362 &lt; 30, "Stock OK", K1362 &gt;= 30, "High Stock")</f>
        <v>Low Stock</v>
      </c>
      <c r="Y1362" s="16" t="str" cm="1">
        <f t="array" ref="Y1362">_xlfn.IFS(K1362 &lt;= 15, "Fast Moving", K1362 &lt;= 35, "Moderate Moving", K1362 &gt; 35, "Slow Moving")</f>
        <v>Fast Moving</v>
      </c>
      <c r="Z1362" s="16" t="str" cm="1">
        <f t="array" ref="Z1362">_xlfn.IFS(M1362=5, "Highly Satisfied", M1362&gt;=4, "Very Satisfied", M1362&gt;=3, "Satisfied", M1362&gt;=2, "Neutral", M1362&lt;2, "Dissatisfied")</f>
        <v>Very Satisfied</v>
      </c>
      <c r="AA1362" s="16" t="str">
        <f t="shared" si="219"/>
        <v>Cheap Value</v>
      </c>
      <c r="AB1362" s="16" t="str" cm="1">
        <f t="array" ref="AB1362">_xlfn.IFS(OR(C1362="Zara", C1362="Mango"), "Luxury Brand", OR(C1362="Gap", C1362="Forever21"), "Budget Brand", TRUE, "Mid-Market")</f>
        <v>Budget Brand</v>
      </c>
    </row>
    <row r="1363" spans="1:28" x14ac:dyDescent="0.35">
      <c r="A1363" t="s">
        <v>1414</v>
      </c>
      <c r="B1363" t="s">
        <v>28</v>
      </c>
      <c r="C1363" t="s">
        <v>20</v>
      </c>
      <c r="D1363" t="s">
        <v>15</v>
      </c>
      <c r="E1363" t="s">
        <v>37</v>
      </c>
      <c r="F1363" t="s">
        <v>44</v>
      </c>
      <c r="G1363" s="4">
        <v>119.78</v>
      </c>
      <c r="H1363">
        <v>0</v>
      </c>
      <c r="I1363" s="3">
        <v>119.78</v>
      </c>
      <c r="J1363" s="1">
        <v>45818</v>
      </c>
      <c r="K1363">
        <v>40</v>
      </c>
      <c r="L1363" t="s">
        <v>2229</v>
      </c>
      <c r="M1363">
        <f t="shared" si="210"/>
        <v>3</v>
      </c>
      <c r="N1363" t="b">
        <v>0</v>
      </c>
      <c r="O1363" t="s">
        <v>2229</v>
      </c>
      <c r="P1363" t="str">
        <f t="shared" si="211"/>
        <v>No Return</v>
      </c>
      <c r="Q1363" s="4">
        <f t="shared" si="212"/>
        <v>4791.2</v>
      </c>
      <c r="R1363">
        <f t="shared" si="213"/>
        <v>2025</v>
      </c>
      <c r="S1363" s="4" t="str">
        <f t="shared" si="214"/>
        <v>June</v>
      </c>
      <c r="T1363" s="17">
        <f t="shared" si="215"/>
        <v>0</v>
      </c>
      <c r="U1363" s="17">
        <f t="shared" si="216"/>
        <v>119.78</v>
      </c>
      <c r="V1363" s="16">
        <f t="shared" si="217"/>
        <v>0</v>
      </c>
      <c r="W1363" s="16" t="str">
        <f t="shared" si="218"/>
        <v>S</v>
      </c>
      <c r="X1363" s="16" t="str" cm="1">
        <f t="array" ref="X1363">_xlfn.IFS(K1363 &lt; 10, "Need to Restock", K1363 &lt; 20, "Low Stock", K1363 &lt; 30, "Stock OK", K1363 &gt;= 30, "High Stock")</f>
        <v>High Stock</v>
      </c>
      <c r="Y1363" s="16" t="str" cm="1">
        <f t="array" ref="Y1363">_xlfn.IFS(K1363 &lt;= 15, "Fast Moving", K1363 &lt;= 35, "Moderate Moving", K1363 &gt; 35, "Slow Moving")</f>
        <v>Slow Moving</v>
      </c>
      <c r="Z1363" s="16" t="str" cm="1">
        <f t="array" ref="Z1363">_xlfn.IFS(M1363=5, "Highly Satisfied", M1363&gt;=4, "Very Satisfied", M1363&gt;=3, "Satisfied", M1363&gt;=2, "Neutral", M1363&lt;2, "Dissatisfied")</f>
        <v>Satisfied</v>
      </c>
      <c r="AA1363" s="16" t="str">
        <f t="shared" si="219"/>
        <v>High Value</v>
      </c>
      <c r="AB1363" s="16" t="str" cm="1">
        <f t="array" ref="AB1363">_xlfn.IFS(OR(C1363="Zara", C1363="Mango"), "Luxury Brand", OR(C1363="Gap", C1363="Forever21"), "Budget Brand", TRUE, "Mid-Market")</f>
        <v>Mid-Market</v>
      </c>
    </row>
    <row r="1364" spans="1:28" x14ac:dyDescent="0.35">
      <c r="A1364" t="s">
        <v>1415</v>
      </c>
      <c r="B1364" t="s">
        <v>19</v>
      </c>
      <c r="C1364" t="s">
        <v>30</v>
      </c>
      <c r="D1364" t="s">
        <v>15</v>
      </c>
      <c r="E1364" t="s">
        <v>37</v>
      </c>
      <c r="F1364" t="s">
        <v>38</v>
      </c>
      <c r="G1364" s="4">
        <v>77.3</v>
      </c>
      <c r="H1364">
        <v>35.1</v>
      </c>
      <c r="I1364" s="3">
        <v>50.17</v>
      </c>
      <c r="J1364" s="1">
        <v>45864</v>
      </c>
      <c r="K1364">
        <v>16</v>
      </c>
      <c r="L1364" t="s">
        <v>2229</v>
      </c>
      <c r="M1364">
        <f t="shared" si="210"/>
        <v>3</v>
      </c>
      <c r="N1364" t="b">
        <v>0</v>
      </c>
      <c r="O1364" t="s">
        <v>2229</v>
      </c>
      <c r="P1364" t="str">
        <f t="shared" si="211"/>
        <v>No Return</v>
      </c>
      <c r="Q1364" s="4">
        <f t="shared" si="212"/>
        <v>802.68319999999994</v>
      </c>
      <c r="R1364">
        <f t="shared" si="213"/>
        <v>2025</v>
      </c>
      <c r="S1364" s="4" t="str">
        <f t="shared" si="214"/>
        <v>July</v>
      </c>
      <c r="T1364" s="17">
        <f t="shared" si="215"/>
        <v>27.132300000000001</v>
      </c>
      <c r="U1364" s="17">
        <f t="shared" si="216"/>
        <v>50.167699999999996</v>
      </c>
      <c r="V1364" s="16">
        <f t="shared" si="217"/>
        <v>0</v>
      </c>
      <c r="W1364" s="16" t="str">
        <f t="shared" si="218"/>
        <v>S</v>
      </c>
      <c r="X1364" s="16" t="str" cm="1">
        <f t="array" ref="X1364">_xlfn.IFS(K1364 &lt; 10, "Need to Restock", K1364 &lt; 20, "Low Stock", K1364 &lt; 30, "Stock OK", K1364 &gt;= 30, "High Stock")</f>
        <v>Low Stock</v>
      </c>
      <c r="Y1364" s="16" t="str" cm="1">
        <f t="array" ref="Y1364">_xlfn.IFS(K1364 &lt;= 15, "Fast Moving", K1364 &lt;= 35, "Moderate Moving", K1364 &gt; 35, "Slow Moving")</f>
        <v>Moderate Moving</v>
      </c>
      <c r="Z1364" s="16" t="str" cm="1">
        <f t="array" ref="Z1364">_xlfn.IFS(M1364=5, "Highly Satisfied", M1364&gt;=4, "Very Satisfied", M1364&gt;=3, "Satisfied", M1364&gt;=2, "Neutral", M1364&lt;2, "Dissatisfied")</f>
        <v>Satisfied</v>
      </c>
      <c r="AA1364" s="16" t="str">
        <f t="shared" si="219"/>
        <v>Cheap Value</v>
      </c>
      <c r="AB1364" s="16" t="str" cm="1">
        <f t="array" ref="AB1364">_xlfn.IFS(OR(C1364="Zara", C1364="Mango"), "Luxury Brand", OR(C1364="Gap", C1364="Forever21"), "Budget Brand", TRUE, "Mid-Market")</f>
        <v>Mid-Market</v>
      </c>
    </row>
    <row r="1365" spans="1:28" x14ac:dyDescent="0.35">
      <c r="A1365" t="s">
        <v>1416</v>
      </c>
      <c r="B1365" t="s">
        <v>19</v>
      </c>
      <c r="C1365" t="s">
        <v>59</v>
      </c>
      <c r="D1365" t="s">
        <v>32</v>
      </c>
      <c r="E1365" t="s">
        <v>53</v>
      </c>
      <c r="F1365" t="s">
        <v>17</v>
      </c>
      <c r="G1365" s="4">
        <v>72.69</v>
      </c>
      <c r="H1365">
        <v>0</v>
      </c>
      <c r="I1365" s="3">
        <v>72.69</v>
      </c>
      <c r="J1365" s="1">
        <v>45875</v>
      </c>
      <c r="K1365">
        <v>6</v>
      </c>
      <c r="L1365" t="s">
        <v>2229</v>
      </c>
      <c r="M1365">
        <f t="shared" si="210"/>
        <v>3</v>
      </c>
      <c r="N1365" t="b">
        <v>0</v>
      </c>
      <c r="O1365" t="s">
        <v>2229</v>
      </c>
      <c r="P1365" t="str">
        <f t="shared" si="211"/>
        <v>No Return</v>
      </c>
      <c r="Q1365" s="4">
        <f t="shared" si="212"/>
        <v>436.14</v>
      </c>
      <c r="R1365">
        <f t="shared" si="213"/>
        <v>2025</v>
      </c>
      <c r="S1365" s="4" t="str">
        <f t="shared" si="214"/>
        <v>August</v>
      </c>
      <c r="T1365" s="17">
        <f t="shared" si="215"/>
        <v>0</v>
      </c>
      <c r="U1365" s="17">
        <f t="shared" si="216"/>
        <v>72.69</v>
      </c>
      <c r="V1365" s="16">
        <f t="shared" si="217"/>
        <v>0</v>
      </c>
      <c r="W1365" s="16" t="str">
        <f t="shared" si="218"/>
        <v>XS</v>
      </c>
      <c r="X1365" s="16" t="str" cm="1">
        <f t="array" ref="X1365">_xlfn.IFS(K1365 &lt; 10, "Need to Restock", K1365 &lt; 20, "Low Stock", K1365 &lt; 30, "Stock OK", K1365 &gt;= 30, "High Stock")</f>
        <v>Need to Restock</v>
      </c>
      <c r="Y1365" s="16" t="str" cm="1">
        <f t="array" ref="Y1365">_xlfn.IFS(K1365 &lt;= 15, "Fast Moving", K1365 &lt;= 35, "Moderate Moving", K1365 &gt; 35, "Slow Moving")</f>
        <v>Fast Moving</v>
      </c>
      <c r="Z1365" s="16" t="str" cm="1">
        <f t="array" ref="Z1365">_xlfn.IFS(M1365=5, "Highly Satisfied", M1365&gt;=4, "Very Satisfied", M1365&gt;=3, "Satisfied", M1365&gt;=2, "Neutral", M1365&lt;2, "Dissatisfied")</f>
        <v>Satisfied</v>
      </c>
      <c r="AA1365" s="16" t="str">
        <f t="shared" si="219"/>
        <v>Cheap Value</v>
      </c>
      <c r="AB1365" s="16" t="str" cm="1">
        <f t="array" ref="AB1365">_xlfn.IFS(OR(C1365="Zara", C1365="Mango"), "Luxury Brand", OR(C1365="Gap", C1365="Forever21"), "Budget Brand", TRUE, "Mid-Market")</f>
        <v>Budget Brand</v>
      </c>
    </row>
    <row r="1366" spans="1:28" x14ac:dyDescent="0.35">
      <c r="A1366" t="s">
        <v>1417</v>
      </c>
      <c r="B1366" t="s">
        <v>28</v>
      </c>
      <c r="C1366" t="s">
        <v>59</v>
      </c>
      <c r="D1366" t="s">
        <v>32</v>
      </c>
      <c r="E1366" t="s">
        <v>16</v>
      </c>
      <c r="F1366" t="s">
        <v>68</v>
      </c>
      <c r="G1366" s="4">
        <v>117.57</v>
      </c>
      <c r="H1366">
        <v>0</v>
      </c>
      <c r="I1366" s="3">
        <v>117.57</v>
      </c>
      <c r="J1366" s="1">
        <v>45875</v>
      </c>
      <c r="K1366">
        <v>30</v>
      </c>
      <c r="L1366">
        <v>4.8</v>
      </c>
      <c r="M1366">
        <f t="shared" si="210"/>
        <v>4.8</v>
      </c>
      <c r="N1366" t="b">
        <v>0</v>
      </c>
      <c r="O1366" t="s">
        <v>2229</v>
      </c>
      <c r="P1366" t="str">
        <f t="shared" si="211"/>
        <v>No Return</v>
      </c>
      <c r="Q1366" s="4">
        <f t="shared" si="212"/>
        <v>3527.1</v>
      </c>
      <c r="R1366">
        <f t="shared" si="213"/>
        <v>2025</v>
      </c>
      <c r="S1366" s="4" t="str">
        <f t="shared" si="214"/>
        <v>August</v>
      </c>
      <c r="T1366" s="17">
        <f t="shared" si="215"/>
        <v>0</v>
      </c>
      <c r="U1366" s="17">
        <f t="shared" si="216"/>
        <v>117.57</v>
      </c>
      <c r="V1366" s="16">
        <f t="shared" si="217"/>
        <v>0</v>
      </c>
      <c r="W1366" s="16" t="str">
        <f t="shared" si="218"/>
        <v>XL</v>
      </c>
      <c r="X1366" s="16" t="str" cm="1">
        <f t="array" ref="X1366">_xlfn.IFS(K1366 &lt; 10, "Need to Restock", K1366 &lt; 20, "Low Stock", K1366 &lt; 30, "Stock OK", K1366 &gt;= 30, "High Stock")</f>
        <v>High Stock</v>
      </c>
      <c r="Y1366" s="16" t="str" cm="1">
        <f t="array" ref="Y1366">_xlfn.IFS(K1366 &lt;= 15, "Fast Moving", K1366 &lt;= 35, "Moderate Moving", K1366 &gt; 35, "Slow Moving")</f>
        <v>Moderate Moving</v>
      </c>
      <c r="Z1366" s="16" t="str" cm="1">
        <f t="array" ref="Z1366">_xlfn.IFS(M1366=5, "Highly Satisfied", M1366&gt;=4, "Very Satisfied", M1366&gt;=3, "Satisfied", M1366&gt;=2, "Neutral", M1366&lt;2, "Dissatisfied")</f>
        <v>Very Satisfied</v>
      </c>
      <c r="AA1366" s="16" t="str">
        <f t="shared" si="219"/>
        <v>High Value</v>
      </c>
      <c r="AB1366" s="16" t="str" cm="1">
        <f t="array" ref="AB1366">_xlfn.IFS(OR(C1366="Zara", C1366="Mango"), "Luxury Brand", OR(C1366="Gap", C1366="Forever21"), "Budget Brand", TRUE, "Mid-Market")</f>
        <v>Budget Brand</v>
      </c>
    </row>
    <row r="1367" spans="1:28" x14ac:dyDescent="0.35">
      <c r="A1367" t="s">
        <v>1418</v>
      </c>
      <c r="B1367" t="s">
        <v>13</v>
      </c>
      <c r="C1367" t="s">
        <v>73</v>
      </c>
      <c r="D1367" t="s">
        <v>15</v>
      </c>
      <c r="E1367" t="s">
        <v>37</v>
      </c>
      <c r="F1367" t="s">
        <v>44</v>
      </c>
      <c r="G1367" s="4">
        <v>161.25</v>
      </c>
      <c r="H1367">
        <v>48.4</v>
      </c>
      <c r="I1367" s="3">
        <v>83.2</v>
      </c>
      <c r="J1367" s="1">
        <v>45607</v>
      </c>
      <c r="K1367">
        <v>32</v>
      </c>
      <c r="L1367" t="s">
        <v>2229</v>
      </c>
      <c r="M1367">
        <f t="shared" si="210"/>
        <v>3</v>
      </c>
      <c r="N1367" t="b">
        <v>0</v>
      </c>
      <c r="O1367" t="s">
        <v>2229</v>
      </c>
      <c r="P1367" t="str">
        <f t="shared" si="211"/>
        <v>No Return</v>
      </c>
      <c r="Q1367" s="4">
        <f t="shared" si="212"/>
        <v>2662.56</v>
      </c>
      <c r="R1367">
        <f t="shared" si="213"/>
        <v>2024</v>
      </c>
      <c r="S1367" s="4" t="str">
        <f t="shared" si="214"/>
        <v>November</v>
      </c>
      <c r="T1367" s="17">
        <f t="shared" si="215"/>
        <v>78.045000000000002</v>
      </c>
      <c r="U1367" s="17">
        <f t="shared" si="216"/>
        <v>83.204999999999998</v>
      </c>
      <c r="V1367" s="16">
        <f t="shared" si="217"/>
        <v>0</v>
      </c>
      <c r="W1367" s="16" t="str">
        <f t="shared" si="218"/>
        <v>S</v>
      </c>
      <c r="X1367" s="16" t="str" cm="1">
        <f t="array" ref="X1367">_xlfn.IFS(K1367 &lt; 10, "Need to Restock", K1367 &lt; 20, "Low Stock", K1367 &lt; 30, "Stock OK", K1367 &gt;= 30, "High Stock")</f>
        <v>High Stock</v>
      </c>
      <c r="Y1367" s="16" t="str" cm="1">
        <f t="array" ref="Y1367">_xlfn.IFS(K1367 &lt;= 15, "Fast Moving", K1367 &lt;= 35, "Moderate Moving", K1367 &gt; 35, "Slow Moving")</f>
        <v>Moderate Moving</v>
      </c>
      <c r="Z1367" s="16" t="str" cm="1">
        <f t="array" ref="Z1367">_xlfn.IFS(M1367=5, "Highly Satisfied", M1367&gt;=4, "Very Satisfied", M1367&gt;=3, "Satisfied", M1367&gt;=2, "Neutral", M1367&lt;2, "Dissatisfied")</f>
        <v>Satisfied</v>
      </c>
      <c r="AA1367" s="16" t="str">
        <f t="shared" si="219"/>
        <v>High Value</v>
      </c>
      <c r="AB1367" s="16" t="str" cm="1">
        <f t="array" ref="AB1367">_xlfn.IFS(OR(C1367="Zara", C1367="Mango"), "Luxury Brand", OR(C1367="Gap", C1367="Forever21"), "Budget Brand", TRUE, "Mid-Market")</f>
        <v>Budget Brand</v>
      </c>
    </row>
    <row r="1368" spans="1:28" x14ac:dyDescent="0.35">
      <c r="A1368" t="s">
        <v>1419</v>
      </c>
      <c r="B1368" t="s">
        <v>28</v>
      </c>
      <c r="C1368" t="s">
        <v>51</v>
      </c>
      <c r="D1368" t="s">
        <v>32</v>
      </c>
      <c r="E1368" t="s">
        <v>37</v>
      </c>
      <c r="F1368" t="s">
        <v>64</v>
      </c>
      <c r="G1368" s="4">
        <v>158.01</v>
      </c>
      <c r="H1368">
        <v>0</v>
      </c>
      <c r="I1368" s="3">
        <v>158.01</v>
      </c>
      <c r="J1368" s="1">
        <v>45875</v>
      </c>
      <c r="K1368">
        <v>19</v>
      </c>
      <c r="L1368">
        <v>2.6</v>
      </c>
      <c r="M1368">
        <f t="shared" si="210"/>
        <v>2.6</v>
      </c>
      <c r="N1368" t="b">
        <v>0</v>
      </c>
      <c r="O1368" t="s">
        <v>2229</v>
      </c>
      <c r="P1368" t="str">
        <f t="shared" si="211"/>
        <v>No Return</v>
      </c>
      <c r="Q1368" s="4">
        <f t="shared" si="212"/>
        <v>3002.1899999999996</v>
      </c>
      <c r="R1368">
        <f t="shared" si="213"/>
        <v>2025</v>
      </c>
      <c r="S1368" s="4" t="str">
        <f t="shared" si="214"/>
        <v>August</v>
      </c>
      <c r="T1368" s="17">
        <f t="shared" si="215"/>
        <v>0</v>
      </c>
      <c r="U1368" s="17">
        <f t="shared" si="216"/>
        <v>158.01</v>
      </c>
      <c r="V1368" s="16">
        <f t="shared" si="217"/>
        <v>0</v>
      </c>
      <c r="W1368" s="16" t="str">
        <f t="shared" si="218"/>
        <v>S</v>
      </c>
      <c r="X1368" s="16" t="str" cm="1">
        <f t="array" ref="X1368">_xlfn.IFS(K1368 &lt; 10, "Need to Restock", K1368 &lt; 20, "Low Stock", K1368 &lt; 30, "Stock OK", K1368 &gt;= 30, "High Stock")</f>
        <v>Low Stock</v>
      </c>
      <c r="Y1368" s="16" t="str" cm="1">
        <f t="array" ref="Y1368">_xlfn.IFS(K1368 &lt;= 15, "Fast Moving", K1368 &lt;= 35, "Moderate Moving", K1368 &gt; 35, "Slow Moving")</f>
        <v>Moderate Moving</v>
      </c>
      <c r="Z1368" s="16" t="str" cm="1">
        <f t="array" ref="Z1368">_xlfn.IFS(M1368=5, "Highly Satisfied", M1368&gt;=4, "Very Satisfied", M1368&gt;=3, "Satisfied", M1368&gt;=2, "Neutral", M1368&lt;2, "Dissatisfied")</f>
        <v>Neutral</v>
      </c>
      <c r="AA1368" s="16" t="str">
        <f t="shared" si="219"/>
        <v>High Value</v>
      </c>
      <c r="AB1368" s="16" t="str" cm="1">
        <f t="array" ref="AB1368">_xlfn.IFS(OR(C1368="Zara", C1368="Mango"), "Luxury Brand", OR(C1368="Gap", C1368="Forever21"), "Budget Brand", TRUE, "Mid-Market")</f>
        <v>Mid-Market</v>
      </c>
    </row>
    <row r="1369" spans="1:28" x14ac:dyDescent="0.35">
      <c r="A1369" t="s">
        <v>1420</v>
      </c>
      <c r="B1369" t="s">
        <v>19</v>
      </c>
      <c r="C1369" t="s">
        <v>51</v>
      </c>
      <c r="D1369" t="s">
        <v>60</v>
      </c>
      <c r="E1369" t="s">
        <v>22</v>
      </c>
      <c r="F1369" t="s">
        <v>42</v>
      </c>
      <c r="G1369" s="4">
        <v>60.92</v>
      </c>
      <c r="H1369">
        <v>0</v>
      </c>
      <c r="I1369" s="3">
        <v>60.92</v>
      </c>
      <c r="J1369" s="1">
        <v>45875</v>
      </c>
      <c r="K1369">
        <v>25</v>
      </c>
      <c r="L1369" t="s">
        <v>2229</v>
      </c>
      <c r="M1369">
        <f t="shared" si="210"/>
        <v>3</v>
      </c>
      <c r="N1369" t="b">
        <v>1</v>
      </c>
      <c r="O1369" t="s">
        <v>81</v>
      </c>
      <c r="P1369" t="str">
        <f t="shared" si="211"/>
        <v>Quality Issue</v>
      </c>
      <c r="Q1369" s="4">
        <f t="shared" si="212"/>
        <v>1523</v>
      </c>
      <c r="R1369">
        <f t="shared" si="213"/>
        <v>2025</v>
      </c>
      <c r="S1369" s="4" t="str">
        <f t="shared" si="214"/>
        <v>August</v>
      </c>
      <c r="T1369" s="17">
        <f t="shared" si="215"/>
        <v>0</v>
      </c>
      <c r="U1369" s="17">
        <f t="shared" si="216"/>
        <v>60.92</v>
      </c>
      <c r="V1369" s="16">
        <f t="shared" si="217"/>
        <v>1</v>
      </c>
      <c r="W1369" s="16" t="str">
        <f t="shared" si="218"/>
        <v>L</v>
      </c>
      <c r="X1369" s="16" t="str" cm="1">
        <f t="array" ref="X1369">_xlfn.IFS(K1369 &lt; 10, "Need to Restock", K1369 &lt; 20, "Low Stock", K1369 &lt; 30, "Stock OK", K1369 &gt;= 30, "High Stock")</f>
        <v>Stock OK</v>
      </c>
      <c r="Y1369" s="16" t="str" cm="1">
        <f t="array" ref="Y1369">_xlfn.IFS(K1369 &lt;= 15, "Fast Moving", K1369 &lt;= 35, "Moderate Moving", K1369 &gt; 35, "Slow Moving")</f>
        <v>Moderate Moving</v>
      </c>
      <c r="Z1369" s="16" t="str" cm="1">
        <f t="array" ref="Z1369">_xlfn.IFS(M1369=5, "Highly Satisfied", M1369&gt;=4, "Very Satisfied", M1369&gt;=3, "Satisfied", M1369&gt;=2, "Neutral", M1369&lt;2, "Dissatisfied")</f>
        <v>Satisfied</v>
      </c>
      <c r="AA1369" s="16" t="str">
        <f t="shared" si="219"/>
        <v>Cheap Value</v>
      </c>
      <c r="AB1369" s="16" t="str" cm="1">
        <f t="array" ref="AB1369">_xlfn.IFS(OR(C1369="Zara", C1369="Mango"), "Luxury Brand", OR(C1369="Gap", C1369="Forever21"), "Budget Brand", TRUE, "Mid-Market")</f>
        <v>Mid-Market</v>
      </c>
    </row>
    <row r="1370" spans="1:28" x14ac:dyDescent="0.35">
      <c r="A1370" t="s">
        <v>1421</v>
      </c>
      <c r="B1370" t="s">
        <v>28</v>
      </c>
      <c r="C1370" t="s">
        <v>46</v>
      </c>
      <c r="D1370" t="s">
        <v>60</v>
      </c>
      <c r="E1370" t="s">
        <v>16</v>
      </c>
      <c r="F1370" t="s">
        <v>38</v>
      </c>
      <c r="G1370" s="4">
        <v>122.03</v>
      </c>
      <c r="H1370">
        <v>25.2</v>
      </c>
      <c r="I1370" s="3">
        <v>91.28</v>
      </c>
      <c r="J1370" s="1">
        <v>45875</v>
      </c>
      <c r="K1370">
        <v>21</v>
      </c>
      <c r="L1370">
        <v>4.7</v>
      </c>
      <c r="M1370">
        <f t="shared" si="210"/>
        <v>4.7</v>
      </c>
      <c r="N1370" t="b">
        <v>0</v>
      </c>
      <c r="O1370" t="s">
        <v>2229</v>
      </c>
      <c r="P1370" t="str">
        <f t="shared" si="211"/>
        <v>No Return</v>
      </c>
      <c r="Q1370" s="4">
        <f t="shared" si="212"/>
        <v>1916.8472400000001</v>
      </c>
      <c r="R1370">
        <f t="shared" si="213"/>
        <v>2025</v>
      </c>
      <c r="S1370" s="4" t="str">
        <f t="shared" si="214"/>
        <v>August</v>
      </c>
      <c r="T1370" s="17">
        <f t="shared" si="215"/>
        <v>30.751560000000001</v>
      </c>
      <c r="U1370" s="17">
        <f t="shared" si="216"/>
        <v>91.278440000000003</v>
      </c>
      <c r="V1370" s="16">
        <f t="shared" si="217"/>
        <v>0</v>
      </c>
      <c r="W1370" s="16" t="str">
        <f t="shared" si="218"/>
        <v>XL</v>
      </c>
      <c r="X1370" s="16" t="str" cm="1">
        <f t="array" ref="X1370">_xlfn.IFS(K1370 &lt; 10, "Need to Restock", K1370 &lt; 20, "Low Stock", K1370 &lt; 30, "Stock OK", K1370 &gt;= 30, "High Stock")</f>
        <v>Stock OK</v>
      </c>
      <c r="Y1370" s="16" t="str" cm="1">
        <f t="array" ref="Y1370">_xlfn.IFS(K1370 &lt;= 15, "Fast Moving", K1370 &lt;= 35, "Moderate Moving", K1370 &gt; 35, "Slow Moving")</f>
        <v>Moderate Moving</v>
      </c>
      <c r="Z1370" s="16" t="str" cm="1">
        <f t="array" ref="Z1370">_xlfn.IFS(M1370=5, "Highly Satisfied", M1370&gt;=4, "Very Satisfied", M1370&gt;=3, "Satisfied", M1370&gt;=2, "Neutral", M1370&lt;2, "Dissatisfied")</f>
        <v>Very Satisfied</v>
      </c>
      <c r="AA1370" s="16" t="str">
        <f t="shared" si="219"/>
        <v>High Value</v>
      </c>
      <c r="AB1370" s="16" t="str" cm="1">
        <f t="array" ref="AB1370">_xlfn.IFS(OR(C1370="Zara", C1370="Mango"), "Luxury Brand", OR(C1370="Gap", C1370="Forever21"), "Budget Brand", TRUE, "Mid-Market")</f>
        <v>Mid-Market</v>
      </c>
    </row>
    <row r="1371" spans="1:28" x14ac:dyDescent="0.35">
      <c r="A1371" t="s">
        <v>1422</v>
      </c>
      <c r="B1371" t="s">
        <v>28</v>
      </c>
      <c r="C1371" t="s">
        <v>41</v>
      </c>
      <c r="D1371" t="s">
        <v>15</v>
      </c>
      <c r="E1371" t="s">
        <v>37</v>
      </c>
      <c r="F1371" t="s">
        <v>68</v>
      </c>
      <c r="G1371" s="4">
        <v>109.15</v>
      </c>
      <c r="H1371">
        <v>0</v>
      </c>
      <c r="I1371" s="3">
        <v>109.15</v>
      </c>
      <c r="J1371" s="1">
        <v>45607</v>
      </c>
      <c r="K1371">
        <v>11</v>
      </c>
      <c r="L1371" t="s">
        <v>2229</v>
      </c>
      <c r="M1371">
        <f t="shared" si="210"/>
        <v>3</v>
      </c>
      <c r="N1371" t="b">
        <v>0</v>
      </c>
      <c r="O1371" t="s">
        <v>2229</v>
      </c>
      <c r="P1371" t="str">
        <f t="shared" si="211"/>
        <v>No Return</v>
      </c>
      <c r="Q1371" s="4">
        <f t="shared" si="212"/>
        <v>1200.6500000000001</v>
      </c>
      <c r="R1371">
        <f t="shared" si="213"/>
        <v>2024</v>
      </c>
      <c r="S1371" s="4" t="str">
        <f t="shared" si="214"/>
        <v>November</v>
      </c>
      <c r="T1371" s="17">
        <f t="shared" si="215"/>
        <v>0</v>
      </c>
      <c r="U1371" s="17">
        <f t="shared" si="216"/>
        <v>109.15</v>
      </c>
      <c r="V1371" s="16">
        <f t="shared" si="217"/>
        <v>0</v>
      </c>
      <c r="W1371" s="16" t="str">
        <f t="shared" si="218"/>
        <v>S</v>
      </c>
      <c r="X1371" s="16" t="str" cm="1">
        <f t="array" ref="X1371">_xlfn.IFS(K1371 &lt; 10, "Need to Restock", K1371 &lt; 20, "Low Stock", K1371 &lt; 30, "Stock OK", K1371 &gt;= 30, "High Stock")</f>
        <v>Low Stock</v>
      </c>
      <c r="Y1371" s="16" t="str" cm="1">
        <f t="array" ref="Y1371">_xlfn.IFS(K1371 &lt;= 15, "Fast Moving", K1371 &lt;= 35, "Moderate Moving", K1371 &gt; 35, "Slow Moving")</f>
        <v>Fast Moving</v>
      </c>
      <c r="Z1371" s="16" t="str" cm="1">
        <f t="array" ref="Z1371">_xlfn.IFS(M1371=5, "Highly Satisfied", M1371&gt;=4, "Very Satisfied", M1371&gt;=3, "Satisfied", M1371&gt;=2, "Neutral", M1371&lt;2, "Dissatisfied")</f>
        <v>Satisfied</v>
      </c>
      <c r="AA1371" s="16" t="str">
        <f t="shared" si="219"/>
        <v>High Value</v>
      </c>
      <c r="AB1371" s="16" t="str" cm="1">
        <f t="array" ref="AB1371">_xlfn.IFS(OR(C1371="Zara", C1371="Mango"), "Luxury Brand", OR(C1371="Gap", C1371="Forever21"), "Budget Brand", TRUE, "Mid-Market")</f>
        <v>Luxury Brand</v>
      </c>
    </row>
    <row r="1372" spans="1:28" x14ac:dyDescent="0.35">
      <c r="A1372" t="s">
        <v>1423</v>
      </c>
      <c r="B1372" t="s">
        <v>36</v>
      </c>
      <c r="C1372" t="s">
        <v>51</v>
      </c>
      <c r="D1372" t="s">
        <v>32</v>
      </c>
      <c r="E1372" t="s">
        <v>56</v>
      </c>
      <c r="F1372" t="s">
        <v>54</v>
      </c>
      <c r="G1372" s="4">
        <v>60.97</v>
      </c>
      <c r="H1372">
        <v>0</v>
      </c>
      <c r="I1372" s="3">
        <v>60.97</v>
      </c>
      <c r="J1372" s="1">
        <v>45875</v>
      </c>
      <c r="K1372">
        <v>29</v>
      </c>
      <c r="L1372">
        <v>4.5</v>
      </c>
      <c r="M1372">
        <f t="shared" si="210"/>
        <v>4.5</v>
      </c>
      <c r="N1372" t="b">
        <v>0</v>
      </c>
      <c r="O1372" t="s">
        <v>2229</v>
      </c>
      <c r="P1372" t="str">
        <f t="shared" si="211"/>
        <v>No Return</v>
      </c>
      <c r="Q1372" s="4">
        <f t="shared" si="212"/>
        <v>1768.1299999999999</v>
      </c>
      <c r="R1372">
        <f t="shared" si="213"/>
        <v>2025</v>
      </c>
      <c r="S1372" s="4" t="str">
        <f t="shared" si="214"/>
        <v>August</v>
      </c>
      <c r="T1372" s="17">
        <f t="shared" si="215"/>
        <v>0</v>
      </c>
      <c r="U1372" s="17">
        <f t="shared" si="216"/>
        <v>60.97</v>
      </c>
      <c r="V1372" s="16">
        <f t="shared" si="217"/>
        <v>0</v>
      </c>
      <c r="W1372" s="16" t="str">
        <f t="shared" si="218"/>
        <v>M</v>
      </c>
      <c r="X1372" s="16" t="str" cm="1">
        <f t="array" ref="X1372">_xlfn.IFS(K1372 &lt; 10, "Need to Restock", K1372 &lt; 20, "Low Stock", K1372 &lt; 30, "Stock OK", K1372 &gt;= 30, "High Stock")</f>
        <v>Stock OK</v>
      </c>
      <c r="Y1372" s="16" t="str" cm="1">
        <f t="array" ref="Y1372">_xlfn.IFS(K1372 &lt;= 15, "Fast Moving", K1372 &lt;= 35, "Moderate Moving", K1372 &gt; 35, "Slow Moving")</f>
        <v>Moderate Moving</v>
      </c>
      <c r="Z1372" s="16" t="str" cm="1">
        <f t="array" ref="Z1372">_xlfn.IFS(M1372=5, "Highly Satisfied", M1372&gt;=4, "Very Satisfied", M1372&gt;=3, "Satisfied", M1372&gt;=2, "Neutral", M1372&lt;2, "Dissatisfied")</f>
        <v>Very Satisfied</v>
      </c>
      <c r="AA1372" s="16" t="str">
        <f t="shared" si="219"/>
        <v>Cheap Value</v>
      </c>
      <c r="AB1372" s="16" t="str" cm="1">
        <f t="array" ref="AB1372">_xlfn.IFS(OR(C1372="Zara", C1372="Mango"), "Luxury Brand", OR(C1372="Gap", C1372="Forever21"), "Budget Brand", TRUE, "Mid-Market")</f>
        <v>Mid-Market</v>
      </c>
    </row>
    <row r="1373" spans="1:28" x14ac:dyDescent="0.35">
      <c r="A1373" t="s">
        <v>1424</v>
      </c>
      <c r="B1373" t="s">
        <v>25</v>
      </c>
      <c r="C1373" t="s">
        <v>20</v>
      </c>
      <c r="D1373" t="s">
        <v>60</v>
      </c>
      <c r="E1373" t="s">
        <v>2229</v>
      </c>
      <c r="F1373" t="s">
        <v>23</v>
      </c>
      <c r="G1373" s="4">
        <v>64.87</v>
      </c>
      <c r="H1373">
        <v>35.299999999999997</v>
      </c>
      <c r="I1373" s="3">
        <v>41.97</v>
      </c>
      <c r="J1373" s="1">
        <v>45875</v>
      </c>
      <c r="K1373">
        <v>12</v>
      </c>
      <c r="L1373">
        <v>4.2</v>
      </c>
      <c r="M1373">
        <f t="shared" si="210"/>
        <v>4.2</v>
      </c>
      <c r="N1373" t="b">
        <v>1</v>
      </c>
      <c r="O1373" t="s">
        <v>71</v>
      </c>
      <c r="P1373" t="str">
        <f t="shared" si="211"/>
        <v>Size Issue</v>
      </c>
      <c r="Q1373" s="4">
        <f t="shared" si="212"/>
        <v>503.65068000000008</v>
      </c>
      <c r="R1373">
        <f t="shared" si="213"/>
        <v>2025</v>
      </c>
      <c r="S1373" s="4" t="str">
        <f t="shared" si="214"/>
        <v>August</v>
      </c>
      <c r="T1373" s="17">
        <f t="shared" si="215"/>
        <v>22.89911</v>
      </c>
      <c r="U1373" s="17">
        <f t="shared" si="216"/>
        <v>41.970890000000004</v>
      </c>
      <c r="V1373" s="16">
        <f t="shared" si="217"/>
        <v>1</v>
      </c>
      <c r="W1373" s="16" t="str">
        <f t="shared" si="218"/>
        <v>No Size</v>
      </c>
      <c r="X1373" s="16" t="str" cm="1">
        <f t="array" ref="X1373">_xlfn.IFS(K1373 &lt; 10, "Need to Restock", K1373 &lt; 20, "Low Stock", K1373 &lt; 30, "Stock OK", K1373 &gt;= 30, "High Stock")</f>
        <v>Low Stock</v>
      </c>
      <c r="Y1373" s="16" t="str" cm="1">
        <f t="array" ref="Y1373">_xlfn.IFS(K1373 &lt;= 15, "Fast Moving", K1373 &lt;= 35, "Moderate Moving", K1373 &gt; 35, "Slow Moving")</f>
        <v>Fast Moving</v>
      </c>
      <c r="Z1373" s="16" t="str" cm="1">
        <f t="array" ref="Z1373">_xlfn.IFS(M1373=5, "Highly Satisfied", M1373&gt;=4, "Very Satisfied", M1373&gt;=3, "Satisfied", M1373&gt;=2, "Neutral", M1373&lt;2, "Dissatisfied")</f>
        <v>Very Satisfied</v>
      </c>
      <c r="AA1373" s="16" t="str">
        <f t="shared" si="219"/>
        <v>Cheap Value</v>
      </c>
      <c r="AB1373" s="16" t="str" cm="1">
        <f t="array" ref="AB1373">_xlfn.IFS(OR(C1373="Zara", C1373="Mango"), "Luxury Brand", OR(C1373="Gap", C1373="Forever21"), "Budget Brand", TRUE, "Mid-Market")</f>
        <v>Mid-Market</v>
      </c>
    </row>
    <row r="1374" spans="1:28" x14ac:dyDescent="0.35">
      <c r="A1374" t="s">
        <v>1425</v>
      </c>
      <c r="B1374" t="s">
        <v>28</v>
      </c>
      <c r="C1374" t="s">
        <v>41</v>
      </c>
      <c r="D1374" t="s">
        <v>32</v>
      </c>
      <c r="E1374" t="s">
        <v>37</v>
      </c>
      <c r="F1374" t="s">
        <v>23</v>
      </c>
      <c r="G1374" s="4">
        <v>151.35</v>
      </c>
      <c r="H1374">
        <v>0</v>
      </c>
      <c r="I1374" s="3">
        <v>151.35</v>
      </c>
      <c r="J1374" s="1">
        <v>45875</v>
      </c>
      <c r="K1374">
        <v>18</v>
      </c>
      <c r="L1374" t="s">
        <v>2229</v>
      </c>
      <c r="M1374">
        <f t="shared" si="210"/>
        <v>3</v>
      </c>
      <c r="N1374" t="b">
        <v>0</v>
      </c>
      <c r="O1374" t="s">
        <v>2229</v>
      </c>
      <c r="P1374" t="str">
        <f t="shared" si="211"/>
        <v>No Return</v>
      </c>
      <c r="Q1374" s="4">
        <f t="shared" si="212"/>
        <v>2724.2999999999997</v>
      </c>
      <c r="R1374">
        <f t="shared" si="213"/>
        <v>2025</v>
      </c>
      <c r="S1374" s="4" t="str">
        <f t="shared" si="214"/>
        <v>August</v>
      </c>
      <c r="T1374" s="17">
        <f t="shared" si="215"/>
        <v>0</v>
      </c>
      <c r="U1374" s="17">
        <f t="shared" si="216"/>
        <v>151.35</v>
      </c>
      <c r="V1374" s="16">
        <f t="shared" si="217"/>
        <v>0</v>
      </c>
      <c r="W1374" s="16" t="str">
        <f t="shared" si="218"/>
        <v>S</v>
      </c>
      <c r="X1374" s="16" t="str" cm="1">
        <f t="array" ref="X1374">_xlfn.IFS(K1374 &lt; 10, "Need to Restock", K1374 &lt; 20, "Low Stock", K1374 &lt; 30, "Stock OK", K1374 &gt;= 30, "High Stock")</f>
        <v>Low Stock</v>
      </c>
      <c r="Y1374" s="16" t="str" cm="1">
        <f t="array" ref="Y1374">_xlfn.IFS(K1374 &lt;= 15, "Fast Moving", K1374 &lt;= 35, "Moderate Moving", K1374 &gt; 35, "Slow Moving")</f>
        <v>Moderate Moving</v>
      </c>
      <c r="Z1374" s="16" t="str" cm="1">
        <f t="array" ref="Z1374">_xlfn.IFS(M1374=5, "Highly Satisfied", M1374&gt;=4, "Very Satisfied", M1374&gt;=3, "Satisfied", M1374&gt;=2, "Neutral", M1374&lt;2, "Dissatisfied")</f>
        <v>Satisfied</v>
      </c>
      <c r="AA1374" s="16" t="str">
        <f t="shared" si="219"/>
        <v>High Value</v>
      </c>
      <c r="AB1374" s="16" t="str" cm="1">
        <f t="array" ref="AB1374">_xlfn.IFS(OR(C1374="Zara", C1374="Mango"), "Luxury Brand", OR(C1374="Gap", C1374="Forever21"), "Budget Brand", TRUE, "Mid-Market")</f>
        <v>Luxury Brand</v>
      </c>
    </row>
    <row r="1375" spans="1:28" x14ac:dyDescent="0.35">
      <c r="A1375" t="s">
        <v>1426</v>
      </c>
      <c r="B1375" t="s">
        <v>25</v>
      </c>
      <c r="C1375" t="s">
        <v>59</v>
      </c>
      <c r="D1375" t="s">
        <v>21</v>
      </c>
      <c r="E1375" t="s">
        <v>2229</v>
      </c>
      <c r="F1375" t="s">
        <v>42</v>
      </c>
      <c r="G1375" s="4">
        <v>72.900000000000006</v>
      </c>
      <c r="H1375">
        <v>44</v>
      </c>
      <c r="I1375" s="3">
        <v>40.82</v>
      </c>
      <c r="J1375" s="1">
        <v>45875</v>
      </c>
      <c r="K1375">
        <v>25</v>
      </c>
      <c r="L1375">
        <v>3</v>
      </c>
      <c r="M1375">
        <f t="shared" si="210"/>
        <v>3</v>
      </c>
      <c r="N1375" t="b">
        <v>0</v>
      </c>
      <c r="O1375" t="s">
        <v>2229</v>
      </c>
      <c r="P1375" t="str">
        <f t="shared" si="211"/>
        <v>No Return</v>
      </c>
      <c r="Q1375" s="4">
        <f t="shared" si="212"/>
        <v>1020.6000000000001</v>
      </c>
      <c r="R1375">
        <f t="shared" si="213"/>
        <v>2025</v>
      </c>
      <c r="S1375" s="4" t="str">
        <f t="shared" si="214"/>
        <v>August</v>
      </c>
      <c r="T1375" s="17">
        <f t="shared" si="215"/>
        <v>32.076000000000001</v>
      </c>
      <c r="U1375" s="17">
        <f t="shared" si="216"/>
        <v>40.824000000000005</v>
      </c>
      <c r="V1375" s="16">
        <f t="shared" si="217"/>
        <v>0</v>
      </c>
      <c r="W1375" s="16" t="str">
        <f t="shared" si="218"/>
        <v>No Size</v>
      </c>
      <c r="X1375" s="16" t="str" cm="1">
        <f t="array" ref="X1375">_xlfn.IFS(K1375 &lt; 10, "Need to Restock", K1375 &lt; 20, "Low Stock", K1375 &lt; 30, "Stock OK", K1375 &gt;= 30, "High Stock")</f>
        <v>Stock OK</v>
      </c>
      <c r="Y1375" s="16" t="str" cm="1">
        <f t="array" ref="Y1375">_xlfn.IFS(K1375 &lt;= 15, "Fast Moving", K1375 &lt;= 35, "Moderate Moving", K1375 &gt; 35, "Slow Moving")</f>
        <v>Moderate Moving</v>
      </c>
      <c r="Z1375" s="16" t="str" cm="1">
        <f t="array" ref="Z1375">_xlfn.IFS(M1375=5, "Highly Satisfied", M1375&gt;=4, "Very Satisfied", M1375&gt;=3, "Satisfied", M1375&gt;=2, "Neutral", M1375&lt;2, "Dissatisfied")</f>
        <v>Satisfied</v>
      </c>
      <c r="AA1375" s="16" t="str">
        <f t="shared" si="219"/>
        <v>Cheap Value</v>
      </c>
      <c r="AB1375" s="16" t="str" cm="1">
        <f t="array" ref="AB1375">_xlfn.IFS(OR(C1375="Zara", C1375="Mango"), "Luxury Brand", OR(C1375="Gap", C1375="Forever21"), "Budget Brand", TRUE, "Mid-Market")</f>
        <v>Budget Brand</v>
      </c>
    </row>
    <row r="1376" spans="1:28" x14ac:dyDescent="0.35">
      <c r="A1376" t="s">
        <v>1427</v>
      </c>
      <c r="B1376" t="s">
        <v>25</v>
      </c>
      <c r="C1376" t="s">
        <v>59</v>
      </c>
      <c r="D1376" t="s">
        <v>21</v>
      </c>
      <c r="E1376" t="s">
        <v>2229</v>
      </c>
      <c r="F1376" t="s">
        <v>64</v>
      </c>
      <c r="G1376" s="4">
        <v>79.48</v>
      </c>
      <c r="H1376">
        <v>0</v>
      </c>
      <c r="I1376" s="3">
        <v>79.48</v>
      </c>
      <c r="J1376" s="1">
        <v>45875</v>
      </c>
      <c r="K1376">
        <v>2</v>
      </c>
      <c r="L1376">
        <v>3.3</v>
      </c>
      <c r="M1376">
        <f t="shared" si="210"/>
        <v>3.3</v>
      </c>
      <c r="N1376" t="b">
        <v>0</v>
      </c>
      <c r="O1376" t="s">
        <v>2229</v>
      </c>
      <c r="P1376" t="str">
        <f t="shared" si="211"/>
        <v>No Return</v>
      </c>
      <c r="Q1376" s="4">
        <f t="shared" si="212"/>
        <v>158.96</v>
      </c>
      <c r="R1376">
        <f t="shared" si="213"/>
        <v>2025</v>
      </c>
      <c r="S1376" s="4" t="str">
        <f t="shared" si="214"/>
        <v>August</v>
      </c>
      <c r="T1376" s="17">
        <f t="shared" si="215"/>
        <v>0</v>
      </c>
      <c r="U1376" s="17">
        <f t="shared" si="216"/>
        <v>79.48</v>
      </c>
      <c r="V1376" s="16">
        <f t="shared" si="217"/>
        <v>0</v>
      </c>
      <c r="W1376" s="16" t="str">
        <f t="shared" si="218"/>
        <v>No Size</v>
      </c>
      <c r="X1376" s="16" t="str" cm="1">
        <f t="array" ref="X1376">_xlfn.IFS(K1376 &lt; 10, "Need to Restock", K1376 &lt; 20, "Low Stock", K1376 &lt; 30, "Stock OK", K1376 &gt;= 30, "High Stock")</f>
        <v>Need to Restock</v>
      </c>
      <c r="Y1376" s="16" t="str" cm="1">
        <f t="array" ref="Y1376">_xlfn.IFS(K1376 &lt;= 15, "Fast Moving", K1376 &lt;= 35, "Moderate Moving", K1376 &gt; 35, "Slow Moving")</f>
        <v>Fast Moving</v>
      </c>
      <c r="Z1376" s="16" t="str" cm="1">
        <f t="array" ref="Z1376">_xlfn.IFS(M1376=5, "Highly Satisfied", M1376&gt;=4, "Very Satisfied", M1376&gt;=3, "Satisfied", M1376&gt;=2, "Neutral", M1376&lt;2, "Dissatisfied")</f>
        <v>Satisfied</v>
      </c>
      <c r="AA1376" s="16" t="str">
        <f t="shared" si="219"/>
        <v>High Value</v>
      </c>
      <c r="AB1376" s="16" t="str" cm="1">
        <f t="array" ref="AB1376">_xlfn.IFS(OR(C1376="Zara", C1376="Mango"), "Luxury Brand", OR(C1376="Gap", C1376="Forever21"), "Budget Brand", TRUE, "Mid-Market")</f>
        <v>Budget Brand</v>
      </c>
    </row>
    <row r="1377" spans="1:28" x14ac:dyDescent="0.35">
      <c r="A1377" t="s">
        <v>1428</v>
      </c>
      <c r="B1377" t="s">
        <v>28</v>
      </c>
      <c r="C1377" t="s">
        <v>41</v>
      </c>
      <c r="D1377" t="s">
        <v>32</v>
      </c>
      <c r="E1377" t="s">
        <v>56</v>
      </c>
      <c r="F1377" t="s">
        <v>54</v>
      </c>
      <c r="G1377" s="4">
        <v>122.77</v>
      </c>
      <c r="H1377">
        <v>59.8</v>
      </c>
      <c r="I1377" s="3">
        <v>49.35</v>
      </c>
      <c r="J1377" s="1">
        <v>45875</v>
      </c>
      <c r="K1377">
        <v>33</v>
      </c>
      <c r="L1377">
        <v>4</v>
      </c>
      <c r="M1377">
        <f t="shared" si="210"/>
        <v>4</v>
      </c>
      <c r="N1377" t="b">
        <v>0</v>
      </c>
      <c r="O1377" t="s">
        <v>2229</v>
      </c>
      <c r="P1377" t="str">
        <f t="shared" si="211"/>
        <v>No Return</v>
      </c>
      <c r="Q1377" s="4">
        <f t="shared" si="212"/>
        <v>1628.6668200000001</v>
      </c>
      <c r="R1377">
        <f t="shared" si="213"/>
        <v>2025</v>
      </c>
      <c r="S1377" s="4" t="str">
        <f t="shared" si="214"/>
        <v>August</v>
      </c>
      <c r="T1377" s="17">
        <f t="shared" si="215"/>
        <v>73.416460000000001</v>
      </c>
      <c r="U1377" s="17">
        <f t="shared" si="216"/>
        <v>49.353540000000002</v>
      </c>
      <c r="V1377" s="16">
        <f t="shared" si="217"/>
        <v>0</v>
      </c>
      <c r="W1377" s="16" t="str">
        <f t="shared" si="218"/>
        <v>M</v>
      </c>
      <c r="X1377" s="16" t="str" cm="1">
        <f t="array" ref="X1377">_xlfn.IFS(K1377 &lt; 10, "Need to Restock", K1377 &lt; 20, "Low Stock", K1377 &lt; 30, "Stock OK", K1377 &gt;= 30, "High Stock")</f>
        <v>High Stock</v>
      </c>
      <c r="Y1377" s="16" t="str" cm="1">
        <f t="array" ref="Y1377">_xlfn.IFS(K1377 &lt;= 15, "Fast Moving", K1377 &lt;= 35, "Moderate Moving", K1377 &gt; 35, "Slow Moving")</f>
        <v>Moderate Moving</v>
      </c>
      <c r="Z1377" s="16" t="str" cm="1">
        <f t="array" ref="Z1377">_xlfn.IFS(M1377=5, "Highly Satisfied", M1377&gt;=4, "Very Satisfied", M1377&gt;=3, "Satisfied", M1377&gt;=2, "Neutral", M1377&lt;2, "Dissatisfied")</f>
        <v>Very Satisfied</v>
      </c>
      <c r="AA1377" s="16" t="str">
        <f t="shared" si="219"/>
        <v>Cheap Value</v>
      </c>
      <c r="AB1377" s="16" t="str" cm="1">
        <f t="array" ref="AB1377">_xlfn.IFS(OR(C1377="Zara", C1377="Mango"), "Luxury Brand", OR(C1377="Gap", C1377="Forever21"), "Budget Brand", TRUE, "Mid-Market")</f>
        <v>Luxury Brand</v>
      </c>
    </row>
    <row r="1378" spans="1:28" x14ac:dyDescent="0.35">
      <c r="A1378" t="s">
        <v>1429</v>
      </c>
      <c r="B1378" t="s">
        <v>36</v>
      </c>
      <c r="C1378" t="s">
        <v>73</v>
      </c>
      <c r="D1378" t="s">
        <v>60</v>
      </c>
      <c r="E1378" t="s">
        <v>16</v>
      </c>
      <c r="F1378" t="s">
        <v>26</v>
      </c>
      <c r="G1378" s="4">
        <v>79.61</v>
      </c>
      <c r="H1378">
        <v>0</v>
      </c>
      <c r="I1378" s="3">
        <v>79.61</v>
      </c>
      <c r="J1378" s="1">
        <v>45875</v>
      </c>
      <c r="K1378">
        <v>29</v>
      </c>
      <c r="L1378">
        <v>3.7</v>
      </c>
      <c r="M1378">
        <f t="shared" si="210"/>
        <v>3.7</v>
      </c>
      <c r="N1378" t="b">
        <v>0</v>
      </c>
      <c r="O1378" t="s">
        <v>2229</v>
      </c>
      <c r="P1378" t="str">
        <f t="shared" si="211"/>
        <v>No Return</v>
      </c>
      <c r="Q1378" s="4">
        <f t="shared" si="212"/>
        <v>2308.69</v>
      </c>
      <c r="R1378">
        <f t="shared" si="213"/>
        <v>2025</v>
      </c>
      <c r="S1378" s="4" t="str">
        <f t="shared" si="214"/>
        <v>August</v>
      </c>
      <c r="T1378" s="17">
        <f t="shared" si="215"/>
        <v>0</v>
      </c>
      <c r="U1378" s="17">
        <f t="shared" si="216"/>
        <v>79.61</v>
      </c>
      <c r="V1378" s="16">
        <f t="shared" si="217"/>
        <v>0</v>
      </c>
      <c r="W1378" s="16" t="str">
        <f t="shared" si="218"/>
        <v>XL</v>
      </c>
      <c r="X1378" s="16" t="str" cm="1">
        <f t="array" ref="X1378">_xlfn.IFS(K1378 &lt; 10, "Need to Restock", K1378 &lt; 20, "Low Stock", K1378 &lt; 30, "Stock OK", K1378 &gt;= 30, "High Stock")</f>
        <v>Stock OK</v>
      </c>
      <c r="Y1378" s="16" t="str" cm="1">
        <f t="array" ref="Y1378">_xlfn.IFS(K1378 &lt;= 15, "Fast Moving", K1378 &lt;= 35, "Moderate Moving", K1378 &gt; 35, "Slow Moving")</f>
        <v>Moderate Moving</v>
      </c>
      <c r="Z1378" s="16" t="str" cm="1">
        <f t="array" ref="Z1378">_xlfn.IFS(M1378=5, "Highly Satisfied", M1378&gt;=4, "Very Satisfied", M1378&gt;=3, "Satisfied", M1378&gt;=2, "Neutral", M1378&lt;2, "Dissatisfied")</f>
        <v>Satisfied</v>
      </c>
      <c r="AA1378" s="16" t="str">
        <f t="shared" si="219"/>
        <v>High Value</v>
      </c>
      <c r="AB1378" s="16" t="str" cm="1">
        <f t="array" ref="AB1378">_xlfn.IFS(OR(C1378="Zara", C1378="Mango"), "Luxury Brand", OR(C1378="Gap", C1378="Forever21"), "Budget Brand", TRUE, "Mid-Market")</f>
        <v>Budget Brand</v>
      </c>
    </row>
    <row r="1379" spans="1:28" x14ac:dyDescent="0.35">
      <c r="A1379" t="s">
        <v>1430</v>
      </c>
      <c r="B1379" t="s">
        <v>36</v>
      </c>
      <c r="C1379" t="s">
        <v>20</v>
      </c>
      <c r="D1379" t="s">
        <v>21</v>
      </c>
      <c r="E1379" t="s">
        <v>22</v>
      </c>
      <c r="F1379" t="s">
        <v>33</v>
      </c>
      <c r="G1379" s="4">
        <v>60.13</v>
      </c>
      <c r="H1379">
        <v>0</v>
      </c>
      <c r="I1379" s="3">
        <v>60.13</v>
      </c>
      <c r="J1379" s="1">
        <v>45875</v>
      </c>
      <c r="K1379">
        <v>27</v>
      </c>
      <c r="L1379" t="s">
        <v>2229</v>
      </c>
      <c r="M1379">
        <f t="shared" si="210"/>
        <v>3</v>
      </c>
      <c r="N1379" t="b">
        <v>0</v>
      </c>
      <c r="O1379" t="s">
        <v>2229</v>
      </c>
      <c r="P1379" t="str">
        <f t="shared" si="211"/>
        <v>No Return</v>
      </c>
      <c r="Q1379" s="4">
        <f t="shared" si="212"/>
        <v>1623.51</v>
      </c>
      <c r="R1379">
        <f t="shared" si="213"/>
        <v>2025</v>
      </c>
      <c r="S1379" s="4" t="str">
        <f t="shared" si="214"/>
        <v>August</v>
      </c>
      <c r="T1379" s="17">
        <f t="shared" si="215"/>
        <v>0</v>
      </c>
      <c r="U1379" s="17">
        <f t="shared" si="216"/>
        <v>60.13</v>
      </c>
      <c r="V1379" s="16">
        <f t="shared" si="217"/>
        <v>0</v>
      </c>
      <c r="W1379" s="16" t="str">
        <f t="shared" si="218"/>
        <v>L</v>
      </c>
      <c r="X1379" s="16" t="str" cm="1">
        <f t="array" ref="X1379">_xlfn.IFS(K1379 &lt; 10, "Need to Restock", K1379 &lt; 20, "Low Stock", K1379 &lt; 30, "Stock OK", K1379 &gt;= 30, "High Stock")</f>
        <v>Stock OK</v>
      </c>
      <c r="Y1379" s="16" t="str" cm="1">
        <f t="array" ref="Y1379">_xlfn.IFS(K1379 &lt;= 15, "Fast Moving", K1379 &lt;= 35, "Moderate Moving", K1379 &gt; 35, "Slow Moving")</f>
        <v>Moderate Moving</v>
      </c>
      <c r="Z1379" s="16" t="str" cm="1">
        <f t="array" ref="Z1379">_xlfn.IFS(M1379=5, "Highly Satisfied", M1379&gt;=4, "Very Satisfied", M1379&gt;=3, "Satisfied", M1379&gt;=2, "Neutral", M1379&lt;2, "Dissatisfied")</f>
        <v>Satisfied</v>
      </c>
      <c r="AA1379" s="16" t="str">
        <f t="shared" si="219"/>
        <v>Cheap Value</v>
      </c>
      <c r="AB1379" s="16" t="str" cm="1">
        <f t="array" ref="AB1379">_xlfn.IFS(OR(C1379="Zara", C1379="Mango"), "Luxury Brand", OR(C1379="Gap", C1379="Forever21"), "Budget Brand", TRUE, "Mid-Market")</f>
        <v>Mid-Market</v>
      </c>
    </row>
    <row r="1380" spans="1:28" x14ac:dyDescent="0.35">
      <c r="A1380" t="s">
        <v>1431</v>
      </c>
      <c r="B1380" t="s">
        <v>25</v>
      </c>
      <c r="C1380" t="s">
        <v>59</v>
      </c>
      <c r="D1380" t="s">
        <v>21</v>
      </c>
      <c r="E1380" t="s">
        <v>2229</v>
      </c>
      <c r="F1380" t="s">
        <v>38</v>
      </c>
      <c r="G1380" s="4">
        <v>72.260000000000005</v>
      </c>
      <c r="H1380">
        <v>41</v>
      </c>
      <c r="I1380" s="3">
        <v>42.63</v>
      </c>
      <c r="J1380" s="1">
        <v>45875</v>
      </c>
      <c r="K1380">
        <v>43</v>
      </c>
      <c r="L1380">
        <v>3.5</v>
      </c>
      <c r="M1380">
        <f t="shared" si="210"/>
        <v>3.5</v>
      </c>
      <c r="N1380" t="b">
        <v>0</v>
      </c>
      <c r="O1380" t="s">
        <v>2229</v>
      </c>
      <c r="P1380" t="str">
        <f t="shared" si="211"/>
        <v>No Return</v>
      </c>
      <c r="Q1380" s="4">
        <f t="shared" si="212"/>
        <v>1833.2362000000003</v>
      </c>
      <c r="R1380">
        <f t="shared" si="213"/>
        <v>2025</v>
      </c>
      <c r="S1380" s="4" t="str">
        <f t="shared" si="214"/>
        <v>August</v>
      </c>
      <c r="T1380" s="17">
        <f t="shared" si="215"/>
        <v>29.6266</v>
      </c>
      <c r="U1380" s="17">
        <f t="shared" si="216"/>
        <v>42.633400000000009</v>
      </c>
      <c r="V1380" s="16">
        <f t="shared" si="217"/>
        <v>0</v>
      </c>
      <c r="W1380" s="16" t="str">
        <f t="shared" si="218"/>
        <v>No Size</v>
      </c>
      <c r="X1380" s="16" t="str" cm="1">
        <f t="array" ref="X1380">_xlfn.IFS(K1380 &lt; 10, "Need to Restock", K1380 &lt; 20, "Low Stock", K1380 &lt; 30, "Stock OK", K1380 &gt;= 30, "High Stock")</f>
        <v>High Stock</v>
      </c>
      <c r="Y1380" s="16" t="str" cm="1">
        <f t="array" ref="Y1380">_xlfn.IFS(K1380 &lt;= 15, "Fast Moving", K1380 &lt;= 35, "Moderate Moving", K1380 &gt; 35, "Slow Moving")</f>
        <v>Slow Moving</v>
      </c>
      <c r="Z1380" s="16" t="str" cm="1">
        <f t="array" ref="Z1380">_xlfn.IFS(M1380=5, "Highly Satisfied", M1380&gt;=4, "Very Satisfied", M1380&gt;=3, "Satisfied", M1380&gt;=2, "Neutral", M1380&lt;2, "Dissatisfied")</f>
        <v>Satisfied</v>
      </c>
      <c r="AA1380" s="16" t="str">
        <f t="shared" si="219"/>
        <v>Cheap Value</v>
      </c>
      <c r="AB1380" s="16" t="str" cm="1">
        <f t="array" ref="AB1380">_xlfn.IFS(OR(C1380="Zara", C1380="Mango"), "Luxury Brand", OR(C1380="Gap", C1380="Forever21"), "Budget Brand", TRUE, "Mid-Market")</f>
        <v>Budget Brand</v>
      </c>
    </row>
    <row r="1381" spans="1:28" x14ac:dyDescent="0.35">
      <c r="A1381" t="s">
        <v>1432</v>
      </c>
      <c r="B1381" t="s">
        <v>36</v>
      </c>
      <c r="C1381" t="s">
        <v>41</v>
      </c>
      <c r="D1381" t="s">
        <v>60</v>
      </c>
      <c r="E1381" t="s">
        <v>16</v>
      </c>
      <c r="F1381" t="s">
        <v>44</v>
      </c>
      <c r="G1381" s="4">
        <v>66.38</v>
      </c>
      <c r="H1381">
        <v>17</v>
      </c>
      <c r="I1381" s="3">
        <v>55.1</v>
      </c>
      <c r="J1381" s="1">
        <v>45875</v>
      </c>
      <c r="K1381">
        <v>24</v>
      </c>
      <c r="L1381">
        <v>4.9000000000000004</v>
      </c>
      <c r="M1381">
        <f t="shared" si="210"/>
        <v>4.9000000000000004</v>
      </c>
      <c r="N1381" t="b">
        <v>1</v>
      </c>
      <c r="O1381" t="s">
        <v>71</v>
      </c>
      <c r="P1381" t="str">
        <f t="shared" si="211"/>
        <v>Size Issue</v>
      </c>
      <c r="Q1381" s="4">
        <f t="shared" si="212"/>
        <v>1322.2895999999998</v>
      </c>
      <c r="R1381">
        <f t="shared" si="213"/>
        <v>2025</v>
      </c>
      <c r="S1381" s="4" t="str">
        <f t="shared" si="214"/>
        <v>August</v>
      </c>
      <c r="T1381" s="17">
        <f t="shared" si="215"/>
        <v>11.284599999999999</v>
      </c>
      <c r="U1381" s="17">
        <f t="shared" si="216"/>
        <v>55.095399999999991</v>
      </c>
      <c r="V1381" s="16">
        <f t="shared" si="217"/>
        <v>1</v>
      </c>
      <c r="W1381" s="16" t="str">
        <f t="shared" si="218"/>
        <v>XL</v>
      </c>
      <c r="X1381" s="16" t="str" cm="1">
        <f t="array" ref="X1381">_xlfn.IFS(K1381 &lt; 10, "Need to Restock", K1381 &lt; 20, "Low Stock", K1381 &lt; 30, "Stock OK", K1381 &gt;= 30, "High Stock")</f>
        <v>Stock OK</v>
      </c>
      <c r="Y1381" s="16" t="str" cm="1">
        <f t="array" ref="Y1381">_xlfn.IFS(K1381 &lt;= 15, "Fast Moving", K1381 &lt;= 35, "Moderate Moving", K1381 &gt; 35, "Slow Moving")</f>
        <v>Moderate Moving</v>
      </c>
      <c r="Z1381" s="16" t="str" cm="1">
        <f t="array" ref="Z1381">_xlfn.IFS(M1381=5, "Highly Satisfied", M1381&gt;=4, "Very Satisfied", M1381&gt;=3, "Satisfied", M1381&gt;=2, "Neutral", M1381&lt;2, "Dissatisfied")</f>
        <v>Very Satisfied</v>
      </c>
      <c r="AA1381" s="16" t="str">
        <f t="shared" si="219"/>
        <v>Cheap Value</v>
      </c>
      <c r="AB1381" s="16" t="str" cm="1">
        <f t="array" ref="AB1381">_xlfn.IFS(OR(C1381="Zara", C1381="Mango"), "Luxury Brand", OR(C1381="Gap", C1381="Forever21"), "Budget Brand", TRUE, "Mid-Market")</f>
        <v>Luxury Brand</v>
      </c>
    </row>
    <row r="1382" spans="1:28" x14ac:dyDescent="0.35">
      <c r="A1382" t="s">
        <v>1433</v>
      </c>
      <c r="B1382" t="s">
        <v>13</v>
      </c>
      <c r="C1382" t="s">
        <v>51</v>
      </c>
      <c r="D1382" t="s">
        <v>15</v>
      </c>
      <c r="E1382" t="s">
        <v>53</v>
      </c>
      <c r="F1382" t="s">
        <v>54</v>
      </c>
      <c r="G1382" s="4">
        <v>100.27</v>
      </c>
      <c r="H1382">
        <v>0</v>
      </c>
      <c r="I1382" s="3">
        <v>100.27</v>
      </c>
      <c r="J1382" s="1">
        <v>45719</v>
      </c>
      <c r="K1382">
        <v>37</v>
      </c>
      <c r="L1382">
        <v>3.1</v>
      </c>
      <c r="M1382">
        <f t="shared" si="210"/>
        <v>3.1</v>
      </c>
      <c r="N1382" t="b">
        <v>0</v>
      </c>
      <c r="O1382" t="s">
        <v>2229</v>
      </c>
      <c r="P1382" t="str">
        <f t="shared" si="211"/>
        <v>No Return</v>
      </c>
      <c r="Q1382" s="4">
        <f t="shared" si="212"/>
        <v>3709.99</v>
      </c>
      <c r="R1382">
        <f t="shared" si="213"/>
        <v>2025</v>
      </c>
      <c r="S1382" s="4" t="str">
        <f t="shared" si="214"/>
        <v>March</v>
      </c>
      <c r="T1382" s="17">
        <f t="shared" si="215"/>
        <v>0</v>
      </c>
      <c r="U1382" s="17">
        <f t="shared" si="216"/>
        <v>100.27</v>
      </c>
      <c r="V1382" s="16">
        <f t="shared" si="217"/>
        <v>0</v>
      </c>
      <c r="W1382" s="16" t="str">
        <f t="shared" si="218"/>
        <v>XS</v>
      </c>
      <c r="X1382" s="16" t="str" cm="1">
        <f t="array" ref="X1382">_xlfn.IFS(K1382 &lt; 10, "Need to Restock", K1382 &lt; 20, "Low Stock", K1382 &lt; 30, "Stock OK", K1382 &gt;= 30, "High Stock")</f>
        <v>High Stock</v>
      </c>
      <c r="Y1382" s="16" t="str" cm="1">
        <f t="array" ref="Y1382">_xlfn.IFS(K1382 &lt;= 15, "Fast Moving", K1382 &lt;= 35, "Moderate Moving", K1382 &gt; 35, "Slow Moving")</f>
        <v>Slow Moving</v>
      </c>
      <c r="Z1382" s="16" t="str" cm="1">
        <f t="array" ref="Z1382">_xlfn.IFS(M1382=5, "Highly Satisfied", M1382&gt;=4, "Very Satisfied", M1382&gt;=3, "Satisfied", M1382&gt;=2, "Neutral", M1382&lt;2, "Dissatisfied")</f>
        <v>Satisfied</v>
      </c>
      <c r="AA1382" s="16" t="str">
        <f t="shared" si="219"/>
        <v>High Value</v>
      </c>
      <c r="AB1382" s="16" t="str" cm="1">
        <f t="array" ref="AB1382">_xlfn.IFS(OR(C1382="Zara", C1382="Mango"), "Luxury Brand", OR(C1382="Gap", C1382="Forever21"), "Budget Brand", TRUE, "Mid-Market")</f>
        <v>Mid-Market</v>
      </c>
    </row>
    <row r="1383" spans="1:28" x14ac:dyDescent="0.35">
      <c r="A1383" t="s">
        <v>1434</v>
      </c>
      <c r="B1383" t="s">
        <v>40</v>
      </c>
      <c r="C1383" t="s">
        <v>14</v>
      </c>
      <c r="D1383" t="s">
        <v>60</v>
      </c>
      <c r="E1383" t="s">
        <v>37</v>
      </c>
      <c r="F1383" t="s">
        <v>54</v>
      </c>
      <c r="G1383" s="4">
        <v>116.09</v>
      </c>
      <c r="H1383">
        <v>52.8</v>
      </c>
      <c r="I1383" s="3">
        <v>54.79</v>
      </c>
      <c r="J1383" s="1">
        <v>45875</v>
      </c>
      <c r="K1383">
        <v>22</v>
      </c>
      <c r="L1383" t="s">
        <v>2229</v>
      </c>
      <c r="M1383">
        <f t="shared" si="210"/>
        <v>3</v>
      </c>
      <c r="N1383" t="b">
        <v>0</v>
      </c>
      <c r="O1383" t="s">
        <v>2229</v>
      </c>
      <c r="P1383" t="str">
        <f t="shared" si="211"/>
        <v>No Return</v>
      </c>
      <c r="Q1383" s="4">
        <f t="shared" si="212"/>
        <v>1205.47856</v>
      </c>
      <c r="R1383">
        <f t="shared" si="213"/>
        <v>2025</v>
      </c>
      <c r="S1383" s="4" t="str">
        <f t="shared" si="214"/>
        <v>August</v>
      </c>
      <c r="T1383" s="17">
        <f t="shared" si="215"/>
        <v>61.295520000000003</v>
      </c>
      <c r="U1383" s="17">
        <f t="shared" si="216"/>
        <v>54.79448</v>
      </c>
      <c r="V1383" s="16">
        <f t="shared" si="217"/>
        <v>0</v>
      </c>
      <c r="W1383" s="16" t="str">
        <f t="shared" si="218"/>
        <v>S</v>
      </c>
      <c r="X1383" s="16" t="str" cm="1">
        <f t="array" ref="X1383">_xlfn.IFS(K1383 &lt; 10, "Need to Restock", K1383 &lt; 20, "Low Stock", K1383 &lt; 30, "Stock OK", K1383 &gt;= 30, "High Stock")</f>
        <v>Stock OK</v>
      </c>
      <c r="Y1383" s="16" t="str" cm="1">
        <f t="array" ref="Y1383">_xlfn.IFS(K1383 &lt;= 15, "Fast Moving", K1383 &lt;= 35, "Moderate Moving", K1383 &gt; 35, "Slow Moving")</f>
        <v>Moderate Moving</v>
      </c>
      <c r="Z1383" s="16" t="str" cm="1">
        <f t="array" ref="Z1383">_xlfn.IFS(M1383=5, "Highly Satisfied", M1383&gt;=4, "Very Satisfied", M1383&gt;=3, "Satisfied", M1383&gt;=2, "Neutral", M1383&lt;2, "Dissatisfied")</f>
        <v>Satisfied</v>
      </c>
      <c r="AA1383" s="16" t="str">
        <f t="shared" si="219"/>
        <v>Cheap Value</v>
      </c>
      <c r="AB1383" s="16" t="str" cm="1">
        <f t="array" ref="AB1383">_xlfn.IFS(OR(C1383="Zara", C1383="Mango"), "Luxury Brand", OR(C1383="Gap", C1383="Forever21"), "Budget Brand", TRUE, "Mid-Market")</f>
        <v>Luxury Brand</v>
      </c>
    </row>
    <row r="1384" spans="1:28" x14ac:dyDescent="0.35">
      <c r="A1384" t="s">
        <v>1435</v>
      </c>
      <c r="B1384" t="s">
        <v>13</v>
      </c>
      <c r="C1384" t="s">
        <v>41</v>
      </c>
      <c r="D1384" t="s">
        <v>32</v>
      </c>
      <c r="E1384" t="s">
        <v>37</v>
      </c>
      <c r="F1384" t="s">
        <v>33</v>
      </c>
      <c r="G1384" s="4">
        <v>80.709999999999994</v>
      </c>
      <c r="H1384">
        <v>0.9</v>
      </c>
      <c r="I1384" s="3">
        <v>79.98</v>
      </c>
      <c r="J1384" s="1">
        <v>45875</v>
      </c>
      <c r="K1384">
        <v>11</v>
      </c>
      <c r="L1384">
        <v>1.1000000000000001</v>
      </c>
      <c r="M1384">
        <f t="shared" si="210"/>
        <v>1.1000000000000001</v>
      </c>
      <c r="N1384" t="b">
        <v>0</v>
      </c>
      <c r="O1384" t="s">
        <v>2229</v>
      </c>
      <c r="P1384" t="str">
        <f t="shared" si="211"/>
        <v>No Return</v>
      </c>
      <c r="Q1384" s="4">
        <f t="shared" si="212"/>
        <v>879.81970999999999</v>
      </c>
      <c r="R1384">
        <f t="shared" si="213"/>
        <v>2025</v>
      </c>
      <c r="S1384" s="4" t="str">
        <f t="shared" si="214"/>
        <v>August</v>
      </c>
      <c r="T1384" s="17">
        <f t="shared" si="215"/>
        <v>0.72638999999999998</v>
      </c>
      <c r="U1384" s="17">
        <f t="shared" si="216"/>
        <v>79.983609999999999</v>
      </c>
      <c r="V1384" s="16">
        <f t="shared" si="217"/>
        <v>0</v>
      </c>
      <c r="W1384" s="16" t="str">
        <f t="shared" si="218"/>
        <v>S</v>
      </c>
      <c r="X1384" s="16" t="str" cm="1">
        <f t="array" ref="X1384">_xlfn.IFS(K1384 &lt; 10, "Need to Restock", K1384 &lt; 20, "Low Stock", K1384 &lt; 30, "Stock OK", K1384 &gt;= 30, "High Stock")</f>
        <v>Low Stock</v>
      </c>
      <c r="Y1384" s="16" t="str" cm="1">
        <f t="array" ref="Y1384">_xlfn.IFS(K1384 &lt;= 15, "Fast Moving", K1384 &lt;= 35, "Moderate Moving", K1384 &gt; 35, "Slow Moving")</f>
        <v>Fast Moving</v>
      </c>
      <c r="Z1384" s="16" t="str" cm="1">
        <f t="array" ref="Z1384">_xlfn.IFS(M1384=5, "Highly Satisfied", M1384&gt;=4, "Very Satisfied", M1384&gt;=3, "Satisfied", M1384&gt;=2, "Neutral", M1384&lt;2, "Dissatisfied")</f>
        <v>Dissatisfied</v>
      </c>
      <c r="AA1384" s="16" t="str">
        <f t="shared" si="219"/>
        <v>High Value</v>
      </c>
      <c r="AB1384" s="16" t="str" cm="1">
        <f t="array" ref="AB1384">_xlfn.IFS(OR(C1384="Zara", C1384="Mango"), "Luxury Brand", OR(C1384="Gap", C1384="Forever21"), "Budget Brand", TRUE, "Mid-Market")</f>
        <v>Luxury Brand</v>
      </c>
    </row>
    <row r="1385" spans="1:28" x14ac:dyDescent="0.35">
      <c r="A1385" t="s">
        <v>1436</v>
      </c>
      <c r="B1385" t="s">
        <v>40</v>
      </c>
      <c r="C1385" t="s">
        <v>30</v>
      </c>
      <c r="D1385" t="s">
        <v>60</v>
      </c>
      <c r="E1385" t="s">
        <v>56</v>
      </c>
      <c r="F1385" t="s">
        <v>42</v>
      </c>
      <c r="G1385" s="4">
        <v>175.11</v>
      </c>
      <c r="H1385">
        <v>0</v>
      </c>
      <c r="I1385" s="3">
        <v>175.11</v>
      </c>
      <c r="J1385" s="1">
        <v>45875</v>
      </c>
      <c r="K1385">
        <v>39</v>
      </c>
      <c r="L1385">
        <v>2.9</v>
      </c>
      <c r="M1385">
        <f t="shared" si="210"/>
        <v>2.9</v>
      </c>
      <c r="N1385" t="b">
        <v>0</v>
      </c>
      <c r="O1385" t="s">
        <v>2229</v>
      </c>
      <c r="P1385" t="str">
        <f t="shared" si="211"/>
        <v>No Return</v>
      </c>
      <c r="Q1385" s="4">
        <f t="shared" si="212"/>
        <v>6829.2900000000009</v>
      </c>
      <c r="R1385">
        <f t="shared" si="213"/>
        <v>2025</v>
      </c>
      <c r="S1385" s="4" t="str">
        <f t="shared" si="214"/>
        <v>August</v>
      </c>
      <c r="T1385" s="17">
        <f t="shared" si="215"/>
        <v>0</v>
      </c>
      <c r="U1385" s="17">
        <f t="shared" si="216"/>
        <v>175.11</v>
      </c>
      <c r="V1385" s="16">
        <f t="shared" si="217"/>
        <v>0</v>
      </c>
      <c r="W1385" s="16" t="str">
        <f t="shared" si="218"/>
        <v>M</v>
      </c>
      <c r="X1385" s="16" t="str" cm="1">
        <f t="array" ref="X1385">_xlfn.IFS(K1385 &lt; 10, "Need to Restock", K1385 &lt; 20, "Low Stock", K1385 &lt; 30, "Stock OK", K1385 &gt;= 30, "High Stock")</f>
        <v>High Stock</v>
      </c>
      <c r="Y1385" s="16" t="str" cm="1">
        <f t="array" ref="Y1385">_xlfn.IFS(K1385 &lt;= 15, "Fast Moving", K1385 &lt;= 35, "Moderate Moving", K1385 &gt; 35, "Slow Moving")</f>
        <v>Slow Moving</v>
      </c>
      <c r="Z1385" s="16" t="str" cm="1">
        <f t="array" ref="Z1385">_xlfn.IFS(M1385=5, "Highly Satisfied", M1385&gt;=4, "Very Satisfied", M1385&gt;=3, "Satisfied", M1385&gt;=2, "Neutral", M1385&lt;2, "Dissatisfied")</f>
        <v>Neutral</v>
      </c>
      <c r="AA1385" s="16" t="str">
        <f t="shared" si="219"/>
        <v>High Value</v>
      </c>
      <c r="AB1385" s="16" t="str" cm="1">
        <f t="array" ref="AB1385">_xlfn.IFS(OR(C1385="Zara", C1385="Mango"), "Luxury Brand", OR(C1385="Gap", C1385="Forever21"), "Budget Brand", TRUE, "Mid-Market")</f>
        <v>Mid-Market</v>
      </c>
    </row>
    <row r="1386" spans="1:28" x14ac:dyDescent="0.35">
      <c r="A1386" t="s">
        <v>1437</v>
      </c>
      <c r="B1386" t="s">
        <v>40</v>
      </c>
      <c r="C1386" t="s">
        <v>41</v>
      </c>
      <c r="D1386" t="s">
        <v>32</v>
      </c>
      <c r="E1386" t="s">
        <v>53</v>
      </c>
      <c r="F1386" t="s">
        <v>68</v>
      </c>
      <c r="G1386" s="4">
        <v>122.35</v>
      </c>
      <c r="H1386">
        <v>37</v>
      </c>
      <c r="I1386" s="3">
        <v>77.08</v>
      </c>
      <c r="J1386" s="1">
        <v>45875</v>
      </c>
      <c r="K1386">
        <v>25</v>
      </c>
      <c r="L1386" t="s">
        <v>2229</v>
      </c>
      <c r="M1386">
        <f t="shared" si="210"/>
        <v>3</v>
      </c>
      <c r="N1386" t="b">
        <v>0</v>
      </c>
      <c r="O1386" t="s">
        <v>2229</v>
      </c>
      <c r="P1386" t="str">
        <f t="shared" si="211"/>
        <v>No Return</v>
      </c>
      <c r="Q1386" s="4">
        <f t="shared" si="212"/>
        <v>1927.0125</v>
      </c>
      <c r="R1386">
        <f t="shared" si="213"/>
        <v>2025</v>
      </c>
      <c r="S1386" s="4" t="str">
        <f t="shared" si="214"/>
        <v>August</v>
      </c>
      <c r="T1386" s="17">
        <f t="shared" si="215"/>
        <v>45.269500000000001</v>
      </c>
      <c r="U1386" s="17">
        <f t="shared" si="216"/>
        <v>77.080500000000001</v>
      </c>
      <c r="V1386" s="16">
        <f t="shared" si="217"/>
        <v>0</v>
      </c>
      <c r="W1386" s="16" t="str">
        <f t="shared" si="218"/>
        <v>XS</v>
      </c>
      <c r="X1386" s="16" t="str" cm="1">
        <f t="array" ref="X1386">_xlfn.IFS(K1386 &lt; 10, "Need to Restock", K1386 &lt; 20, "Low Stock", K1386 &lt; 30, "Stock OK", K1386 &gt;= 30, "High Stock")</f>
        <v>Stock OK</v>
      </c>
      <c r="Y1386" s="16" t="str" cm="1">
        <f t="array" ref="Y1386">_xlfn.IFS(K1386 &lt;= 15, "Fast Moving", K1386 &lt;= 35, "Moderate Moving", K1386 &gt; 35, "Slow Moving")</f>
        <v>Moderate Moving</v>
      </c>
      <c r="Z1386" s="16" t="str" cm="1">
        <f t="array" ref="Z1386">_xlfn.IFS(M1386=5, "Highly Satisfied", M1386&gt;=4, "Very Satisfied", M1386&gt;=3, "Satisfied", M1386&gt;=2, "Neutral", M1386&lt;2, "Dissatisfied")</f>
        <v>Satisfied</v>
      </c>
      <c r="AA1386" s="16" t="str">
        <f t="shared" si="219"/>
        <v>High Value</v>
      </c>
      <c r="AB1386" s="16" t="str" cm="1">
        <f t="array" ref="AB1386">_xlfn.IFS(OR(C1386="Zara", C1386="Mango"), "Luxury Brand", OR(C1386="Gap", C1386="Forever21"), "Budget Brand", TRUE, "Mid-Market")</f>
        <v>Luxury Brand</v>
      </c>
    </row>
    <row r="1387" spans="1:28" x14ac:dyDescent="0.35">
      <c r="A1387" t="s">
        <v>1438</v>
      </c>
      <c r="B1387" t="s">
        <v>28</v>
      </c>
      <c r="C1387" t="s">
        <v>20</v>
      </c>
      <c r="D1387" t="s">
        <v>21</v>
      </c>
      <c r="E1387" t="s">
        <v>37</v>
      </c>
      <c r="F1387" t="s">
        <v>42</v>
      </c>
      <c r="G1387" s="4">
        <v>127.99</v>
      </c>
      <c r="H1387">
        <v>0</v>
      </c>
      <c r="I1387" s="3">
        <v>127.99</v>
      </c>
      <c r="J1387" s="1">
        <v>45875</v>
      </c>
      <c r="K1387">
        <v>14</v>
      </c>
      <c r="L1387">
        <v>2.7</v>
      </c>
      <c r="M1387">
        <f t="shared" si="210"/>
        <v>2.7</v>
      </c>
      <c r="N1387" t="b">
        <v>0</v>
      </c>
      <c r="O1387" t="s">
        <v>2229</v>
      </c>
      <c r="P1387" t="str">
        <f t="shared" si="211"/>
        <v>No Return</v>
      </c>
      <c r="Q1387" s="4">
        <f t="shared" si="212"/>
        <v>1791.86</v>
      </c>
      <c r="R1387">
        <f t="shared" si="213"/>
        <v>2025</v>
      </c>
      <c r="S1387" s="4" t="str">
        <f t="shared" si="214"/>
        <v>August</v>
      </c>
      <c r="T1387" s="17">
        <f t="shared" si="215"/>
        <v>0</v>
      </c>
      <c r="U1387" s="17">
        <f t="shared" si="216"/>
        <v>127.99</v>
      </c>
      <c r="V1387" s="16">
        <f t="shared" si="217"/>
        <v>0</v>
      </c>
      <c r="W1387" s="16" t="str">
        <f t="shared" si="218"/>
        <v>S</v>
      </c>
      <c r="X1387" s="16" t="str" cm="1">
        <f t="array" ref="X1387">_xlfn.IFS(K1387 &lt; 10, "Need to Restock", K1387 &lt; 20, "Low Stock", K1387 &lt; 30, "Stock OK", K1387 &gt;= 30, "High Stock")</f>
        <v>Low Stock</v>
      </c>
      <c r="Y1387" s="16" t="str" cm="1">
        <f t="array" ref="Y1387">_xlfn.IFS(K1387 &lt;= 15, "Fast Moving", K1387 &lt;= 35, "Moderate Moving", K1387 &gt; 35, "Slow Moving")</f>
        <v>Fast Moving</v>
      </c>
      <c r="Z1387" s="16" t="str" cm="1">
        <f t="array" ref="Z1387">_xlfn.IFS(M1387=5, "Highly Satisfied", M1387&gt;=4, "Very Satisfied", M1387&gt;=3, "Satisfied", M1387&gt;=2, "Neutral", M1387&lt;2, "Dissatisfied")</f>
        <v>Neutral</v>
      </c>
      <c r="AA1387" s="16" t="str">
        <f t="shared" si="219"/>
        <v>High Value</v>
      </c>
      <c r="AB1387" s="16" t="str" cm="1">
        <f t="array" ref="AB1387">_xlfn.IFS(OR(C1387="Zara", C1387="Mango"), "Luxury Brand", OR(C1387="Gap", C1387="Forever21"), "Budget Brand", TRUE, "Mid-Market")</f>
        <v>Mid-Market</v>
      </c>
    </row>
    <row r="1388" spans="1:28" x14ac:dyDescent="0.35">
      <c r="A1388" t="s">
        <v>1439</v>
      </c>
      <c r="B1388" t="s">
        <v>36</v>
      </c>
      <c r="C1388" t="s">
        <v>14</v>
      </c>
      <c r="D1388" t="s">
        <v>60</v>
      </c>
      <c r="E1388" t="s">
        <v>37</v>
      </c>
      <c r="F1388" t="s">
        <v>68</v>
      </c>
      <c r="G1388" s="4">
        <v>101.07</v>
      </c>
      <c r="H1388">
        <v>4.5999999999999996</v>
      </c>
      <c r="I1388" s="3">
        <v>96.42</v>
      </c>
      <c r="J1388" s="1">
        <v>45875</v>
      </c>
      <c r="K1388">
        <v>19</v>
      </c>
      <c r="L1388">
        <v>4.7</v>
      </c>
      <c r="M1388">
        <f t="shared" si="210"/>
        <v>4.7</v>
      </c>
      <c r="N1388" t="b">
        <v>0</v>
      </c>
      <c r="O1388" t="s">
        <v>2229</v>
      </c>
      <c r="P1388" t="str">
        <f t="shared" si="211"/>
        <v>No Return</v>
      </c>
      <c r="Q1388" s="4">
        <f t="shared" si="212"/>
        <v>1831.9948199999999</v>
      </c>
      <c r="R1388">
        <f t="shared" si="213"/>
        <v>2025</v>
      </c>
      <c r="S1388" s="4" t="str">
        <f t="shared" si="214"/>
        <v>August</v>
      </c>
      <c r="T1388" s="17">
        <f t="shared" si="215"/>
        <v>4.6492199999999997</v>
      </c>
      <c r="U1388" s="17">
        <f t="shared" si="216"/>
        <v>96.420779999999993</v>
      </c>
      <c r="V1388" s="16">
        <f t="shared" si="217"/>
        <v>0</v>
      </c>
      <c r="W1388" s="16" t="str">
        <f t="shared" si="218"/>
        <v>S</v>
      </c>
      <c r="X1388" s="16" t="str" cm="1">
        <f t="array" ref="X1388">_xlfn.IFS(K1388 &lt; 10, "Need to Restock", K1388 &lt; 20, "Low Stock", K1388 &lt; 30, "Stock OK", K1388 &gt;= 30, "High Stock")</f>
        <v>Low Stock</v>
      </c>
      <c r="Y1388" s="16" t="str" cm="1">
        <f t="array" ref="Y1388">_xlfn.IFS(K1388 &lt;= 15, "Fast Moving", K1388 &lt;= 35, "Moderate Moving", K1388 &gt; 35, "Slow Moving")</f>
        <v>Moderate Moving</v>
      </c>
      <c r="Z1388" s="16" t="str" cm="1">
        <f t="array" ref="Z1388">_xlfn.IFS(M1388=5, "Highly Satisfied", M1388&gt;=4, "Very Satisfied", M1388&gt;=3, "Satisfied", M1388&gt;=2, "Neutral", M1388&lt;2, "Dissatisfied")</f>
        <v>Very Satisfied</v>
      </c>
      <c r="AA1388" s="16" t="str">
        <f t="shared" si="219"/>
        <v>High Value</v>
      </c>
      <c r="AB1388" s="16" t="str" cm="1">
        <f t="array" ref="AB1388">_xlfn.IFS(OR(C1388="Zara", C1388="Mango"), "Luxury Brand", OR(C1388="Gap", C1388="Forever21"), "Budget Brand", TRUE, "Mid-Market")</f>
        <v>Luxury Brand</v>
      </c>
    </row>
    <row r="1389" spans="1:28" x14ac:dyDescent="0.35">
      <c r="A1389" t="s">
        <v>1440</v>
      </c>
      <c r="B1389" t="s">
        <v>36</v>
      </c>
      <c r="C1389" t="s">
        <v>73</v>
      </c>
      <c r="D1389" t="s">
        <v>21</v>
      </c>
      <c r="E1389" t="s">
        <v>22</v>
      </c>
      <c r="F1389" t="s">
        <v>68</v>
      </c>
      <c r="G1389" s="4">
        <v>41.83</v>
      </c>
      <c r="H1389">
        <v>44.1</v>
      </c>
      <c r="I1389" s="3">
        <v>23.38</v>
      </c>
      <c r="J1389" s="1">
        <v>45875</v>
      </c>
      <c r="K1389">
        <v>6</v>
      </c>
      <c r="L1389">
        <v>2.4</v>
      </c>
      <c r="M1389">
        <f t="shared" si="210"/>
        <v>2.4</v>
      </c>
      <c r="N1389" t="b">
        <v>0</v>
      </c>
      <c r="O1389" t="s">
        <v>2229</v>
      </c>
      <c r="P1389" t="str">
        <f t="shared" si="211"/>
        <v>No Return</v>
      </c>
      <c r="Q1389" s="4">
        <f t="shared" si="212"/>
        <v>140.29781999999997</v>
      </c>
      <c r="R1389">
        <f t="shared" si="213"/>
        <v>2025</v>
      </c>
      <c r="S1389" s="4" t="str">
        <f t="shared" si="214"/>
        <v>August</v>
      </c>
      <c r="T1389" s="17">
        <f t="shared" si="215"/>
        <v>18.447029999999998</v>
      </c>
      <c r="U1389" s="17">
        <f t="shared" si="216"/>
        <v>23.382969999999997</v>
      </c>
      <c r="V1389" s="16">
        <f t="shared" si="217"/>
        <v>0</v>
      </c>
      <c r="W1389" s="16" t="str">
        <f t="shared" si="218"/>
        <v>L</v>
      </c>
      <c r="X1389" s="16" t="str" cm="1">
        <f t="array" ref="X1389">_xlfn.IFS(K1389 &lt; 10, "Need to Restock", K1389 &lt; 20, "Low Stock", K1389 &lt; 30, "Stock OK", K1389 &gt;= 30, "High Stock")</f>
        <v>Need to Restock</v>
      </c>
      <c r="Y1389" s="16" t="str" cm="1">
        <f t="array" ref="Y1389">_xlfn.IFS(K1389 &lt;= 15, "Fast Moving", K1389 &lt;= 35, "Moderate Moving", K1389 &gt; 35, "Slow Moving")</f>
        <v>Fast Moving</v>
      </c>
      <c r="Z1389" s="16" t="str" cm="1">
        <f t="array" ref="Z1389">_xlfn.IFS(M1389=5, "Highly Satisfied", M1389&gt;=4, "Very Satisfied", M1389&gt;=3, "Satisfied", M1389&gt;=2, "Neutral", M1389&lt;2, "Dissatisfied")</f>
        <v>Neutral</v>
      </c>
      <c r="AA1389" s="16" t="str">
        <f t="shared" si="219"/>
        <v>Cheap Value</v>
      </c>
      <c r="AB1389" s="16" t="str" cm="1">
        <f t="array" ref="AB1389">_xlfn.IFS(OR(C1389="Zara", C1389="Mango"), "Luxury Brand", OR(C1389="Gap", C1389="Forever21"), "Budget Brand", TRUE, "Mid-Market")</f>
        <v>Budget Brand</v>
      </c>
    </row>
    <row r="1390" spans="1:28" x14ac:dyDescent="0.35">
      <c r="A1390" t="s">
        <v>1441</v>
      </c>
      <c r="B1390" t="s">
        <v>28</v>
      </c>
      <c r="C1390" t="s">
        <v>46</v>
      </c>
      <c r="D1390" t="s">
        <v>15</v>
      </c>
      <c r="E1390" t="s">
        <v>56</v>
      </c>
      <c r="F1390" t="s">
        <v>44</v>
      </c>
      <c r="G1390" s="4">
        <v>147.52000000000001</v>
      </c>
      <c r="H1390">
        <v>0</v>
      </c>
      <c r="I1390" s="3">
        <v>147.52000000000001</v>
      </c>
      <c r="J1390" s="1">
        <v>45665</v>
      </c>
      <c r="K1390">
        <v>41</v>
      </c>
      <c r="L1390">
        <v>4</v>
      </c>
      <c r="M1390">
        <f t="shared" si="210"/>
        <v>4</v>
      </c>
      <c r="N1390" t="b">
        <v>0</v>
      </c>
      <c r="O1390" t="s">
        <v>2229</v>
      </c>
      <c r="P1390" t="str">
        <f t="shared" si="211"/>
        <v>No Return</v>
      </c>
      <c r="Q1390" s="4">
        <f t="shared" si="212"/>
        <v>6048.3200000000006</v>
      </c>
      <c r="R1390">
        <f t="shared" si="213"/>
        <v>2025</v>
      </c>
      <c r="S1390" s="4" t="str">
        <f t="shared" si="214"/>
        <v>January</v>
      </c>
      <c r="T1390" s="17">
        <f t="shared" si="215"/>
        <v>0</v>
      </c>
      <c r="U1390" s="17">
        <f t="shared" si="216"/>
        <v>147.52000000000001</v>
      </c>
      <c r="V1390" s="16">
        <f t="shared" si="217"/>
        <v>0</v>
      </c>
      <c r="W1390" s="16" t="str">
        <f t="shared" si="218"/>
        <v>M</v>
      </c>
      <c r="X1390" s="16" t="str" cm="1">
        <f t="array" ref="X1390">_xlfn.IFS(K1390 &lt; 10, "Need to Restock", K1390 &lt; 20, "Low Stock", K1390 &lt; 30, "Stock OK", K1390 &gt;= 30, "High Stock")</f>
        <v>High Stock</v>
      </c>
      <c r="Y1390" s="16" t="str" cm="1">
        <f t="array" ref="Y1390">_xlfn.IFS(K1390 &lt;= 15, "Fast Moving", K1390 &lt;= 35, "Moderate Moving", K1390 &gt; 35, "Slow Moving")</f>
        <v>Slow Moving</v>
      </c>
      <c r="Z1390" s="16" t="str" cm="1">
        <f t="array" ref="Z1390">_xlfn.IFS(M1390=5, "Highly Satisfied", M1390&gt;=4, "Very Satisfied", M1390&gt;=3, "Satisfied", M1390&gt;=2, "Neutral", M1390&lt;2, "Dissatisfied")</f>
        <v>Very Satisfied</v>
      </c>
      <c r="AA1390" s="16" t="str">
        <f t="shared" si="219"/>
        <v>High Value</v>
      </c>
      <c r="AB1390" s="16" t="str" cm="1">
        <f t="array" ref="AB1390">_xlfn.IFS(OR(C1390="Zara", C1390="Mango"), "Luxury Brand", OR(C1390="Gap", C1390="Forever21"), "Budget Brand", TRUE, "Mid-Market")</f>
        <v>Mid-Market</v>
      </c>
    </row>
    <row r="1391" spans="1:28" x14ac:dyDescent="0.35">
      <c r="A1391" t="s">
        <v>1442</v>
      </c>
      <c r="B1391" t="s">
        <v>19</v>
      </c>
      <c r="C1391" t="s">
        <v>30</v>
      </c>
      <c r="D1391" t="s">
        <v>32</v>
      </c>
      <c r="E1391" t="s">
        <v>37</v>
      </c>
      <c r="F1391" t="s">
        <v>38</v>
      </c>
      <c r="G1391" s="4">
        <v>85.94</v>
      </c>
      <c r="H1391">
        <v>0</v>
      </c>
      <c r="I1391" s="3">
        <v>85.94</v>
      </c>
      <c r="J1391" s="1">
        <v>45875</v>
      </c>
      <c r="K1391">
        <v>49</v>
      </c>
      <c r="L1391">
        <v>1.5</v>
      </c>
      <c r="M1391">
        <f t="shared" si="210"/>
        <v>1.5</v>
      </c>
      <c r="N1391" t="b">
        <v>0</v>
      </c>
      <c r="O1391" t="s">
        <v>2229</v>
      </c>
      <c r="P1391" t="str">
        <f t="shared" si="211"/>
        <v>No Return</v>
      </c>
      <c r="Q1391" s="4">
        <f t="shared" si="212"/>
        <v>4211.0599999999995</v>
      </c>
      <c r="R1391">
        <f t="shared" si="213"/>
        <v>2025</v>
      </c>
      <c r="S1391" s="4" t="str">
        <f t="shared" si="214"/>
        <v>August</v>
      </c>
      <c r="T1391" s="17">
        <f t="shared" si="215"/>
        <v>0</v>
      </c>
      <c r="U1391" s="17">
        <f t="shared" si="216"/>
        <v>85.94</v>
      </c>
      <c r="V1391" s="16">
        <f t="shared" si="217"/>
        <v>0</v>
      </c>
      <c r="W1391" s="16" t="str">
        <f t="shared" si="218"/>
        <v>S</v>
      </c>
      <c r="X1391" s="16" t="str" cm="1">
        <f t="array" ref="X1391">_xlfn.IFS(K1391 &lt; 10, "Need to Restock", K1391 &lt; 20, "Low Stock", K1391 &lt; 30, "Stock OK", K1391 &gt;= 30, "High Stock")</f>
        <v>High Stock</v>
      </c>
      <c r="Y1391" s="16" t="str" cm="1">
        <f t="array" ref="Y1391">_xlfn.IFS(K1391 &lt;= 15, "Fast Moving", K1391 &lt;= 35, "Moderate Moving", K1391 &gt; 35, "Slow Moving")</f>
        <v>Slow Moving</v>
      </c>
      <c r="Z1391" s="16" t="str" cm="1">
        <f t="array" ref="Z1391">_xlfn.IFS(M1391=5, "Highly Satisfied", M1391&gt;=4, "Very Satisfied", M1391&gt;=3, "Satisfied", M1391&gt;=2, "Neutral", M1391&lt;2, "Dissatisfied")</f>
        <v>Dissatisfied</v>
      </c>
      <c r="AA1391" s="16" t="str">
        <f t="shared" si="219"/>
        <v>High Value</v>
      </c>
      <c r="AB1391" s="16" t="str" cm="1">
        <f t="array" ref="AB1391">_xlfn.IFS(OR(C1391="Zara", C1391="Mango"), "Luxury Brand", OR(C1391="Gap", C1391="Forever21"), "Budget Brand", TRUE, "Mid-Market")</f>
        <v>Mid-Market</v>
      </c>
    </row>
    <row r="1392" spans="1:28" x14ac:dyDescent="0.35">
      <c r="A1392" t="s">
        <v>1443</v>
      </c>
      <c r="B1392" t="s">
        <v>40</v>
      </c>
      <c r="C1392" t="s">
        <v>59</v>
      </c>
      <c r="D1392" t="s">
        <v>21</v>
      </c>
      <c r="E1392" t="s">
        <v>47</v>
      </c>
      <c r="F1392" t="s">
        <v>44</v>
      </c>
      <c r="G1392" s="4">
        <v>115.61</v>
      </c>
      <c r="H1392">
        <v>0</v>
      </c>
      <c r="I1392" s="3">
        <v>115.61</v>
      </c>
      <c r="J1392" s="1">
        <v>45875</v>
      </c>
      <c r="K1392">
        <v>35</v>
      </c>
      <c r="L1392">
        <v>1.8</v>
      </c>
      <c r="M1392">
        <f t="shared" si="210"/>
        <v>1.8</v>
      </c>
      <c r="N1392" t="b">
        <v>0</v>
      </c>
      <c r="O1392" t="s">
        <v>2229</v>
      </c>
      <c r="P1392" t="str">
        <f t="shared" si="211"/>
        <v>No Return</v>
      </c>
      <c r="Q1392" s="4">
        <f t="shared" si="212"/>
        <v>4046.35</v>
      </c>
      <c r="R1392">
        <f t="shared" si="213"/>
        <v>2025</v>
      </c>
      <c r="S1392" s="4" t="str">
        <f t="shared" si="214"/>
        <v>August</v>
      </c>
      <c r="T1392" s="17">
        <f t="shared" si="215"/>
        <v>0</v>
      </c>
      <c r="U1392" s="17">
        <f t="shared" si="216"/>
        <v>115.61</v>
      </c>
      <c r="V1392" s="16">
        <f t="shared" si="217"/>
        <v>0</v>
      </c>
      <c r="W1392" s="16" t="str">
        <f t="shared" si="218"/>
        <v>XXL</v>
      </c>
      <c r="X1392" s="16" t="str" cm="1">
        <f t="array" ref="X1392">_xlfn.IFS(K1392 &lt; 10, "Need to Restock", K1392 &lt; 20, "Low Stock", K1392 &lt; 30, "Stock OK", K1392 &gt;= 30, "High Stock")</f>
        <v>High Stock</v>
      </c>
      <c r="Y1392" s="16" t="str" cm="1">
        <f t="array" ref="Y1392">_xlfn.IFS(K1392 &lt;= 15, "Fast Moving", K1392 &lt;= 35, "Moderate Moving", K1392 &gt; 35, "Slow Moving")</f>
        <v>Moderate Moving</v>
      </c>
      <c r="Z1392" s="16" t="str" cm="1">
        <f t="array" ref="Z1392">_xlfn.IFS(M1392=5, "Highly Satisfied", M1392&gt;=4, "Very Satisfied", M1392&gt;=3, "Satisfied", M1392&gt;=2, "Neutral", M1392&lt;2, "Dissatisfied")</f>
        <v>Dissatisfied</v>
      </c>
      <c r="AA1392" s="16" t="str">
        <f t="shared" si="219"/>
        <v>High Value</v>
      </c>
      <c r="AB1392" s="16" t="str" cm="1">
        <f t="array" ref="AB1392">_xlfn.IFS(OR(C1392="Zara", C1392="Mango"), "Luxury Brand", OR(C1392="Gap", C1392="Forever21"), "Budget Brand", TRUE, "Mid-Market")</f>
        <v>Budget Brand</v>
      </c>
    </row>
    <row r="1393" spans="1:28" x14ac:dyDescent="0.35">
      <c r="A1393" t="s">
        <v>1444</v>
      </c>
      <c r="B1393" t="s">
        <v>13</v>
      </c>
      <c r="C1393" t="s">
        <v>51</v>
      </c>
      <c r="D1393" t="s">
        <v>21</v>
      </c>
      <c r="E1393" t="s">
        <v>53</v>
      </c>
      <c r="F1393" t="s">
        <v>23</v>
      </c>
      <c r="G1393" s="4">
        <v>90.58</v>
      </c>
      <c r="H1393">
        <v>0</v>
      </c>
      <c r="I1393" s="3">
        <v>90.58</v>
      </c>
      <c r="J1393" s="1">
        <v>45875</v>
      </c>
      <c r="K1393">
        <v>1</v>
      </c>
      <c r="L1393">
        <v>1</v>
      </c>
      <c r="M1393">
        <f t="shared" si="210"/>
        <v>1</v>
      </c>
      <c r="N1393" t="b">
        <v>0</v>
      </c>
      <c r="O1393" t="s">
        <v>2229</v>
      </c>
      <c r="P1393" t="str">
        <f t="shared" si="211"/>
        <v>No Return</v>
      </c>
      <c r="Q1393" s="4">
        <f t="shared" si="212"/>
        <v>90.58</v>
      </c>
      <c r="R1393">
        <f t="shared" si="213"/>
        <v>2025</v>
      </c>
      <c r="S1393" s="4" t="str">
        <f t="shared" si="214"/>
        <v>August</v>
      </c>
      <c r="T1393" s="17">
        <f t="shared" si="215"/>
        <v>0</v>
      </c>
      <c r="U1393" s="17">
        <f t="shared" si="216"/>
        <v>90.58</v>
      </c>
      <c r="V1393" s="16">
        <f t="shared" si="217"/>
        <v>0</v>
      </c>
      <c r="W1393" s="16" t="str">
        <f t="shared" si="218"/>
        <v>XS</v>
      </c>
      <c r="X1393" s="16" t="str" cm="1">
        <f t="array" ref="X1393">_xlfn.IFS(K1393 &lt; 10, "Need to Restock", K1393 &lt; 20, "Low Stock", K1393 &lt; 30, "Stock OK", K1393 &gt;= 30, "High Stock")</f>
        <v>Need to Restock</v>
      </c>
      <c r="Y1393" s="16" t="str" cm="1">
        <f t="array" ref="Y1393">_xlfn.IFS(K1393 &lt;= 15, "Fast Moving", K1393 &lt;= 35, "Moderate Moving", K1393 &gt; 35, "Slow Moving")</f>
        <v>Fast Moving</v>
      </c>
      <c r="Z1393" s="16" t="str" cm="1">
        <f t="array" ref="Z1393">_xlfn.IFS(M1393=5, "Highly Satisfied", M1393&gt;=4, "Very Satisfied", M1393&gt;=3, "Satisfied", M1393&gt;=2, "Neutral", M1393&lt;2, "Dissatisfied")</f>
        <v>Dissatisfied</v>
      </c>
      <c r="AA1393" s="16" t="str">
        <f t="shared" si="219"/>
        <v>High Value</v>
      </c>
      <c r="AB1393" s="16" t="str" cm="1">
        <f t="array" ref="AB1393">_xlfn.IFS(OR(C1393="Zara", C1393="Mango"), "Luxury Brand", OR(C1393="Gap", C1393="Forever21"), "Budget Brand", TRUE, "Mid-Market")</f>
        <v>Mid-Market</v>
      </c>
    </row>
    <row r="1394" spans="1:28" x14ac:dyDescent="0.35">
      <c r="A1394" t="s">
        <v>1445</v>
      </c>
      <c r="B1394" t="s">
        <v>19</v>
      </c>
      <c r="C1394" t="s">
        <v>59</v>
      </c>
      <c r="D1394" t="s">
        <v>15</v>
      </c>
      <c r="E1394" t="s">
        <v>37</v>
      </c>
      <c r="F1394" t="s">
        <v>17</v>
      </c>
      <c r="G1394" s="4">
        <v>64.84</v>
      </c>
      <c r="H1394">
        <v>0</v>
      </c>
      <c r="I1394" s="3">
        <v>64.84</v>
      </c>
      <c r="J1394" s="1">
        <v>45591</v>
      </c>
      <c r="K1394">
        <v>25</v>
      </c>
      <c r="L1394">
        <v>3.9</v>
      </c>
      <c r="M1394">
        <f t="shared" si="210"/>
        <v>3.9</v>
      </c>
      <c r="N1394" t="b">
        <v>0</v>
      </c>
      <c r="O1394" t="s">
        <v>2229</v>
      </c>
      <c r="P1394" t="str">
        <f t="shared" si="211"/>
        <v>No Return</v>
      </c>
      <c r="Q1394" s="4">
        <f t="shared" si="212"/>
        <v>1621</v>
      </c>
      <c r="R1394">
        <f t="shared" si="213"/>
        <v>2024</v>
      </c>
      <c r="S1394" s="4" t="str">
        <f t="shared" si="214"/>
        <v>October</v>
      </c>
      <c r="T1394" s="17">
        <f t="shared" si="215"/>
        <v>0</v>
      </c>
      <c r="U1394" s="17">
        <f t="shared" si="216"/>
        <v>64.84</v>
      </c>
      <c r="V1394" s="16">
        <f t="shared" si="217"/>
        <v>0</v>
      </c>
      <c r="W1394" s="16" t="str">
        <f t="shared" si="218"/>
        <v>S</v>
      </c>
      <c r="X1394" s="16" t="str" cm="1">
        <f t="array" ref="X1394">_xlfn.IFS(K1394 &lt; 10, "Need to Restock", K1394 &lt; 20, "Low Stock", K1394 &lt; 30, "Stock OK", K1394 &gt;= 30, "High Stock")</f>
        <v>Stock OK</v>
      </c>
      <c r="Y1394" s="16" t="str" cm="1">
        <f t="array" ref="Y1394">_xlfn.IFS(K1394 &lt;= 15, "Fast Moving", K1394 &lt;= 35, "Moderate Moving", K1394 &gt; 35, "Slow Moving")</f>
        <v>Moderate Moving</v>
      </c>
      <c r="Z1394" s="16" t="str" cm="1">
        <f t="array" ref="Z1394">_xlfn.IFS(M1394=5, "Highly Satisfied", M1394&gt;=4, "Very Satisfied", M1394&gt;=3, "Satisfied", M1394&gt;=2, "Neutral", M1394&lt;2, "Dissatisfied")</f>
        <v>Satisfied</v>
      </c>
      <c r="AA1394" s="16" t="str">
        <f t="shared" si="219"/>
        <v>Cheap Value</v>
      </c>
      <c r="AB1394" s="16" t="str" cm="1">
        <f t="array" ref="AB1394">_xlfn.IFS(OR(C1394="Zara", C1394="Mango"), "Luxury Brand", OR(C1394="Gap", C1394="Forever21"), "Budget Brand", TRUE, "Mid-Market")</f>
        <v>Budget Brand</v>
      </c>
    </row>
    <row r="1395" spans="1:28" x14ac:dyDescent="0.35">
      <c r="A1395" t="s">
        <v>1446</v>
      </c>
      <c r="B1395" t="s">
        <v>36</v>
      </c>
      <c r="C1395" t="s">
        <v>30</v>
      </c>
      <c r="D1395" t="s">
        <v>60</v>
      </c>
      <c r="E1395" t="s">
        <v>53</v>
      </c>
      <c r="F1395" t="s">
        <v>26</v>
      </c>
      <c r="G1395" s="4">
        <v>37.270000000000003</v>
      </c>
      <c r="H1395">
        <v>0</v>
      </c>
      <c r="I1395" s="3">
        <v>37.270000000000003</v>
      </c>
      <c r="J1395" s="1">
        <v>45875</v>
      </c>
      <c r="K1395">
        <v>27</v>
      </c>
      <c r="L1395">
        <v>2.8</v>
      </c>
      <c r="M1395">
        <f t="shared" si="210"/>
        <v>2.8</v>
      </c>
      <c r="N1395" t="b">
        <v>1</v>
      </c>
      <c r="O1395" t="s">
        <v>113</v>
      </c>
      <c r="P1395" t="str">
        <f t="shared" si="211"/>
        <v>Changed Mind</v>
      </c>
      <c r="Q1395" s="4">
        <f t="shared" si="212"/>
        <v>1006.2900000000001</v>
      </c>
      <c r="R1395">
        <f t="shared" si="213"/>
        <v>2025</v>
      </c>
      <c r="S1395" s="4" t="str">
        <f t="shared" si="214"/>
        <v>August</v>
      </c>
      <c r="T1395" s="17">
        <f t="shared" si="215"/>
        <v>0</v>
      </c>
      <c r="U1395" s="17">
        <f t="shared" si="216"/>
        <v>37.270000000000003</v>
      </c>
      <c r="V1395" s="16">
        <f t="shared" si="217"/>
        <v>1</v>
      </c>
      <c r="W1395" s="16" t="str">
        <f t="shared" si="218"/>
        <v>XS</v>
      </c>
      <c r="X1395" s="16" t="str" cm="1">
        <f t="array" ref="X1395">_xlfn.IFS(K1395 &lt; 10, "Need to Restock", K1395 &lt; 20, "Low Stock", K1395 &lt; 30, "Stock OK", K1395 &gt;= 30, "High Stock")</f>
        <v>Stock OK</v>
      </c>
      <c r="Y1395" s="16" t="str" cm="1">
        <f t="array" ref="Y1395">_xlfn.IFS(K1395 &lt;= 15, "Fast Moving", K1395 &lt;= 35, "Moderate Moving", K1395 &gt; 35, "Slow Moving")</f>
        <v>Moderate Moving</v>
      </c>
      <c r="Z1395" s="16" t="str" cm="1">
        <f t="array" ref="Z1395">_xlfn.IFS(M1395=5, "Highly Satisfied", M1395&gt;=4, "Very Satisfied", M1395&gt;=3, "Satisfied", M1395&gt;=2, "Neutral", M1395&lt;2, "Dissatisfied")</f>
        <v>Neutral</v>
      </c>
      <c r="AA1395" s="16" t="str">
        <f t="shared" si="219"/>
        <v>Cheap Value</v>
      </c>
      <c r="AB1395" s="16" t="str" cm="1">
        <f t="array" ref="AB1395">_xlfn.IFS(OR(C1395="Zara", C1395="Mango"), "Luxury Brand", OR(C1395="Gap", C1395="Forever21"), "Budget Brand", TRUE, "Mid-Market")</f>
        <v>Mid-Market</v>
      </c>
    </row>
    <row r="1396" spans="1:28" x14ac:dyDescent="0.35">
      <c r="A1396" t="s">
        <v>1447</v>
      </c>
      <c r="B1396" t="s">
        <v>19</v>
      </c>
      <c r="C1396" t="s">
        <v>59</v>
      </c>
      <c r="D1396" t="s">
        <v>60</v>
      </c>
      <c r="E1396" t="s">
        <v>16</v>
      </c>
      <c r="F1396" t="s">
        <v>42</v>
      </c>
      <c r="G1396" s="4">
        <v>90.48</v>
      </c>
      <c r="H1396">
        <v>55.2</v>
      </c>
      <c r="I1396" s="3">
        <v>40.54</v>
      </c>
      <c r="J1396" s="1">
        <v>45875</v>
      </c>
      <c r="K1396">
        <v>26</v>
      </c>
      <c r="L1396">
        <v>3</v>
      </c>
      <c r="M1396">
        <f t="shared" si="210"/>
        <v>3</v>
      </c>
      <c r="N1396" t="b">
        <v>0</v>
      </c>
      <c r="O1396" t="s">
        <v>2229</v>
      </c>
      <c r="P1396" t="str">
        <f t="shared" si="211"/>
        <v>No Return</v>
      </c>
      <c r="Q1396" s="4">
        <f t="shared" si="212"/>
        <v>1053.91104</v>
      </c>
      <c r="R1396">
        <f t="shared" si="213"/>
        <v>2025</v>
      </c>
      <c r="S1396" s="4" t="str">
        <f t="shared" si="214"/>
        <v>August</v>
      </c>
      <c r="T1396" s="17">
        <f t="shared" si="215"/>
        <v>49.944960000000009</v>
      </c>
      <c r="U1396" s="17">
        <f t="shared" si="216"/>
        <v>40.535039999999995</v>
      </c>
      <c r="V1396" s="16">
        <f t="shared" si="217"/>
        <v>0</v>
      </c>
      <c r="W1396" s="16" t="str">
        <f t="shared" si="218"/>
        <v>XL</v>
      </c>
      <c r="X1396" s="16" t="str" cm="1">
        <f t="array" ref="X1396">_xlfn.IFS(K1396 &lt; 10, "Need to Restock", K1396 &lt; 20, "Low Stock", K1396 &lt; 30, "Stock OK", K1396 &gt;= 30, "High Stock")</f>
        <v>Stock OK</v>
      </c>
      <c r="Y1396" s="16" t="str" cm="1">
        <f t="array" ref="Y1396">_xlfn.IFS(K1396 &lt;= 15, "Fast Moving", K1396 &lt;= 35, "Moderate Moving", K1396 &gt; 35, "Slow Moving")</f>
        <v>Moderate Moving</v>
      </c>
      <c r="Z1396" s="16" t="str" cm="1">
        <f t="array" ref="Z1396">_xlfn.IFS(M1396=5, "Highly Satisfied", M1396&gt;=4, "Very Satisfied", M1396&gt;=3, "Satisfied", M1396&gt;=2, "Neutral", M1396&lt;2, "Dissatisfied")</f>
        <v>Satisfied</v>
      </c>
      <c r="AA1396" s="16" t="str">
        <f t="shared" si="219"/>
        <v>Cheap Value</v>
      </c>
      <c r="AB1396" s="16" t="str" cm="1">
        <f t="array" ref="AB1396">_xlfn.IFS(OR(C1396="Zara", C1396="Mango"), "Luxury Brand", OR(C1396="Gap", C1396="Forever21"), "Budget Brand", TRUE, "Mid-Market")</f>
        <v>Budget Brand</v>
      </c>
    </row>
    <row r="1397" spans="1:28" x14ac:dyDescent="0.35">
      <c r="A1397" t="s">
        <v>1448</v>
      </c>
      <c r="B1397" t="s">
        <v>28</v>
      </c>
      <c r="C1397" t="s">
        <v>59</v>
      </c>
      <c r="D1397" t="s">
        <v>60</v>
      </c>
      <c r="E1397" t="s">
        <v>37</v>
      </c>
      <c r="F1397" t="s">
        <v>44</v>
      </c>
      <c r="G1397" s="4">
        <v>159.62</v>
      </c>
      <c r="H1397">
        <v>58.4</v>
      </c>
      <c r="I1397" s="3">
        <v>66.400000000000006</v>
      </c>
      <c r="J1397" s="1">
        <v>45875</v>
      </c>
      <c r="K1397">
        <v>45</v>
      </c>
      <c r="L1397">
        <v>1.1000000000000001</v>
      </c>
      <c r="M1397">
        <f t="shared" si="210"/>
        <v>1.1000000000000001</v>
      </c>
      <c r="N1397" t="b">
        <v>0</v>
      </c>
      <c r="O1397" t="s">
        <v>2229</v>
      </c>
      <c r="P1397" t="str">
        <f t="shared" si="211"/>
        <v>No Return</v>
      </c>
      <c r="Q1397" s="4">
        <f t="shared" si="212"/>
        <v>2988.0864000000001</v>
      </c>
      <c r="R1397">
        <f t="shared" si="213"/>
        <v>2025</v>
      </c>
      <c r="S1397" s="4" t="str">
        <f t="shared" si="214"/>
        <v>August</v>
      </c>
      <c r="T1397" s="17">
        <f t="shared" si="215"/>
        <v>93.21808</v>
      </c>
      <c r="U1397" s="17">
        <f t="shared" si="216"/>
        <v>66.401920000000004</v>
      </c>
      <c r="V1397" s="16">
        <f t="shared" si="217"/>
        <v>0</v>
      </c>
      <c r="W1397" s="16" t="str">
        <f t="shared" si="218"/>
        <v>S</v>
      </c>
      <c r="X1397" s="16" t="str" cm="1">
        <f t="array" ref="X1397">_xlfn.IFS(K1397 &lt; 10, "Need to Restock", K1397 &lt; 20, "Low Stock", K1397 &lt; 30, "Stock OK", K1397 &gt;= 30, "High Stock")</f>
        <v>High Stock</v>
      </c>
      <c r="Y1397" s="16" t="str" cm="1">
        <f t="array" ref="Y1397">_xlfn.IFS(K1397 &lt;= 15, "Fast Moving", K1397 &lt;= 35, "Moderate Moving", K1397 &gt; 35, "Slow Moving")</f>
        <v>Slow Moving</v>
      </c>
      <c r="Z1397" s="16" t="str" cm="1">
        <f t="array" ref="Z1397">_xlfn.IFS(M1397=5, "Highly Satisfied", M1397&gt;=4, "Very Satisfied", M1397&gt;=3, "Satisfied", M1397&gt;=2, "Neutral", M1397&lt;2, "Dissatisfied")</f>
        <v>Dissatisfied</v>
      </c>
      <c r="AA1397" s="16" t="str">
        <f t="shared" si="219"/>
        <v>Cheap Value</v>
      </c>
      <c r="AB1397" s="16" t="str" cm="1">
        <f t="array" ref="AB1397">_xlfn.IFS(OR(C1397="Zara", C1397="Mango"), "Luxury Brand", OR(C1397="Gap", C1397="Forever21"), "Budget Brand", TRUE, "Mid-Market")</f>
        <v>Budget Brand</v>
      </c>
    </row>
    <row r="1398" spans="1:28" x14ac:dyDescent="0.35">
      <c r="A1398" t="s">
        <v>1449</v>
      </c>
      <c r="B1398" t="s">
        <v>28</v>
      </c>
      <c r="C1398" t="s">
        <v>51</v>
      </c>
      <c r="D1398" t="s">
        <v>60</v>
      </c>
      <c r="E1398" t="s">
        <v>22</v>
      </c>
      <c r="F1398" t="s">
        <v>38</v>
      </c>
      <c r="G1398" s="4">
        <v>81.459999999999994</v>
      </c>
      <c r="H1398">
        <v>58.8</v>
      </c>
      <c r="I1398" s="3">
        <v>33.56</v>
      </c>
      <c r="J1398" s="1">
        <v>45875</v>
      </c>
      <c r="K1398">
        <v>37</v>
      </c>
      <c r="L1398">
        <v>4.5999999999999996</v>
      </c>
      <c r="M1398">
        <f t="shared" si="210"/>
        <v>4.5999999999999996</v>
      </c>
      <c r="N1398" t="b">
        <v>0</v>
      </c>
      <c r="O1398" t="s">
        <v>2229</v>
      </c>
      <c r="P1398" t="str">
        <f t="shared" si="211"/>
        <v>No Return</v>
      </c>
      <c r="Q1398" s="4">
        <f t="shared" si="212"/>
        <v>1241.7762400000001</v>
      </c>
      <c r="R1398">
        <f t="shared" si="213"/>
        <v>2025</v>
      </c>
      <c r="S1398" s="4" t="str">
        <f t="shared" si="214"/>
        <v>August</v>
      </c>
      <c r="T1398" s="17">
        <f t="shared" si="215"/>
        <v>47.898479999999992</v>
      </c>
      <c r="U1398" s="17">
        <f t="shared" si="216"/>
        <v>33.561520000000002</v>
      </c>
      <c r="V1398" s="16">
        <f t="shared" si="217"/>
        <v>0</v>
      </c>
      <c r="W1398" s="16" t="str">
        <f t="shared" si="218"/>
        <v>L</v>
      </c>
      <c r="X1398" s="16" t="str" cm="1">
        <f t="array" ref="X1398">_xlfn.IFS(K1398 &lt; 10, "Need to Restock", K1398 &lt; 20, "Low Stock", K1398 &lt; 30, "Stock OK", K1398 &gt;= 30, "High Stock")</f>
        <v>High Stock</v>
      </c>
      <c r="Y1398" s="16" t="str" cm="1">
        <f t="array" ref="Y1398">_xlfn.IFS(K1398 &lt;= 15, "Fast Moving", K1398 &lt;= 35, "Moderate Moving", K1398 &gt; 35, "Slow Moving")</f>
        <v>Slow Moving</v>
      </c>
      <c r="Z1398" s="16" t="str" cm="1">
        <f t="array" ref="Z1398">_xlfn.IFS(M1398=5, "Highly Satisfied", M1398&gt;=4, "Very Satisfied", M1398&gt;=3, "Satisfied", M1398&gt;=2, "Neutral", M1398&lt;2, "Dissatisfied")</f>
        <v>Very Satisfied</v>
      </c>
      <c r="AA1398" s="16" t="str">
        <f t="shared" si="219"/>
        <v>Cheap Value</v>
      </c>
      <c r="AB1398" s="16" t="str" cm="1">
        <f t="array" ref="AB1398">_xlfn.IFS(OR(C1398="Zara", C1398="Mango"), "Luxury Brand", OR(C1398="Gap", C1398="Forever21"), "Budget Brand", TRUE, "Mid-Market")</f>
        <v>Mid-Market</v>
      </c>
    </row>
    <row r="1399" spans="1:28" x14ac:dyDescent="0.35">
      <c r="A1399" t="s">
        <v>1450</v>
      </c>
      <c r="B1399" t="s">
        <v>28</v>
      </c>
      <c r="C1399" t="s">
        <v>73</v>
      </c>
      <c r="D1399" t="s">
        <v>21</v>
      </c>
      <c r="E1399" t="s">
        <v>53</v>
      </c>
      <c r="F1399" t="s">
        <v>33</v>
      </c>
      <c r="G1399" s="4">
        <v>93.63</v>
      </c>
      <c r="H1399">
        <v>0</v>
      </c>
      <c r="I1399" s="3">
        <v>93.63</v>
      </c>
      <c r="J1399" s="1">
        <v>45875</v>
      </c>
      <c r="K1399">
        <v>47</v>
      </c>
      <c r="L1399">
        <v>4.0999999999999996</v>
      </c>
      <c r="M1399">
        <f t="shared" si="210"/>
        <v>4.0999999999999996</v>
      </c>
      <c r="N1399" t="b">
        <v>0</v>
      </c>
      <c r="O1399" t="s">
        <v>2229</v>
      </c>
      <c r="P1399" t="str">
        <f t="shared" si="211"/>
        <v>No Return</v>
      </c>
      <c r="Q1399" s="4">
        <f t="shared" si="212"/>
        <v>4400.6099999999997</v>
      </c>
      <c r="R1399">
        <f t="shared" si="213"/>
        <v>2025</v>
      </c>
      <c r="S1399" s="4" t="str">
        <f t="shared" si="214"/>
        <v>August</v>
      </c>
      <c r="T1399" s="17">
        <f t="shared" si="215"/>
        <v>0</v>
      </c>
      <c r="U1399" s="17">
        <f t="shared" si="216"/>
        <v>93.63</v>
      </c>
      <c r="V1399" s="16">
        <f t="shared" si="217"/>
        <v>0</v>
      </c>
      <c r="W1399" s="16" t="str">
        <f t="shared" si="218"/>
        <v>XS</v>
      </c>
      <c r="X1399" s="16" t="str" cm="1">
        <f t="array" ref="X1399">_xlfn.IFS(K1399 &lt; 10, "Need to Restock", K1399 &lt; 20, "Low Stock", K1399 &lt; 30, "Stock OK", K1399 &gt;= 30, "High Stock")</f>
        <v>High Stock</v>
      </c>
      <c r="Y1399" s="16" t="str" cm="1">
        <f t="array" ref="Y1399">_xlfn.IFS(K1399 &lt;= 15, "Fast Moving", K1399 &lt;= 35, "Moderate Moving", K1399 &gt; 35, "Slow Moving")</f>
        <v>Slow Moving</v>
      </c>
      <c r="Z1399" s="16" t="str" cm="1">
        <f t="array" ref="Z1399">_xlfn.IFS(M1399=5, "Highly Satisfied", M1399&gt;=4, "Very Satisfied", M1399&gt;=3, "Satisfied", M1399&gt;=2, "Neutral", M1399&lt;2, "Dissatisfied")</f>
        <v>Very Satisfied</v>
      </c>
      <c r="AA1399" s="16" t="str">
        <f t="shared" si="219"/>
        <v>High Value</v>
      </c>
      <c r="AB1399" s="16" t="str" cm="1">
        <f t="array" ref="AB1399">_xlfn.IFS(OR(C1399="Zara", C1399="Mango"), "Luxury Brand", OR(C1399="Gap", C1399="Forever21"), "Budget Brand", TRUE, "Mid-Market")</f>
        <v>Budget Brand</v>
      </c>
    </row>
    <row r="1400" spans="1:28" x14ac:dyDescent="0.35">
      <c r="A1400" t="s">
        <v>1451</v>
      </c>
      <c r="B1400" t="s">
        <v>19</v>
      </c>
      <c r="C1400" t="s">
        <v>51</v>
      </c>
      <c r="D1400" t="s">
        <v>60</v>
      </c>
      <c r="E1400" t="s">
        <v>56</v>
      </c>
      <c r="F1400" t="s">
        <v>68</v>
      </c>
      <c r="G1400" s="4">
        <v>95.55</v>
      </c>
      <c r="H1400">
        <v>0</v>
      </c>
      <c r="I1400" s="3">
        <v>95.55</v>
      </c>
      <c r="J1400" s="1">
        <v>45875</v>
      </c>
      <c r="K1400">
        <v>25</v>
      </c>
      <c r="L1400">
        <v>4.7</v>
      </c>
      <c r="M1400">
        <f t="shared" si="210"/>
        <v>4.7</v>
      </c>
      <c r="N1400" t="b">
        <v>0</v>
      </c>
      <c r="O1400" t="s">
        <v>2229</v>
      </c>
      <c r="P1400" t="str">
        <f t="shared" si="211"/>
        <v>No Return</v>
      </c>
      <c r="Q1400" s="4">
        <f t="shared" si="212"/>
        <v>2388.75</v>
      </c>
      <c r="R1400">
        <f t="shared" si="213"/>
        <v>2025</v>
      </c>
      <c r="S1400" s="4" t="str">
        <f t="shared" si="214"/>
        <v>August</v>
      </c>
      <c r="T1400" s="17">
        <f t="shared" si="215"/>
        <v>0</v>
      </c>
      <c r="U1400" s="17">
        <f t="shared" si="216"/>
        <v>95.55</v>
      </c>
      <c r="V1400" s="16">
        <f t="shared" si="217"/>
        <v>0</v>
      </c>
      <c r="W1400" s="16" t="str">
        <f t="shared" si="218"/>
        <v>M</v>
      </c>
      <c r="X1400" s="16" t="str" cm="1">
        <f t="array" ref="X1400">_xlfn.IFS(K1400 &lt; 10, "Need to Restock", K1400 &lt; 20, "Low Stock", K1400 &lt; 30, "Stock OK", K1400 &gt;= 30, "High Stock")</f>
        <v>Stock OK</v>
      </c>
      <c r="Y1400" s="16" t="str" cm="1">
        <f t="array" ref="Y1400">_xlfn.IFS(K1400 &lt;= 15, "Fast Moving", K1400 &lt;= 35, "Moderate Moving", K1400 &gt; 35, "Slow Moving")</f>
        <v>Moderate Moving</v>
      </c>
      <c r="Z1400" s="16" t="str" cm="1">
        <f t="array" ref="Z1400">_xlfn.IFS(M1400=5, "Highly Satisfied", M1400&gt;=4, "Very Satisfied", M1400&gt;=3, "Satisfied", M1400&gt;=2, "Neutral", M1400&lt;2, "Dissatisfied")</f>
        <v>Very Satisfied</v>
      </c>
      <c r="AA1400" s="16" t="str">
        <f t="shared" si="219"/>
        <v>High Value</v>
      </c>
      <c r="AB1400" s="16" t="str" cm="1">
        <f t="array" ref="AB1400">_xlfn.IFS(OR(C1400="Zara", C1400="Mango"), "Luxury Brand", OR(C1400="Gap", C1400="Forever21"), "Budget Brand", TRUE, "Mid-Market")</f>
        <v>Mid-Market</v>
      </c>
    </row>
    <row r="1401" spans="1:28" x14ac:dyDescent="0.35">
      <c r="A1401" t="s">
        <v>1452</v>
      </c>
      <c r="B1401" t="s">
        <v>13</v>
      </c>
      <c r="C1401" t="s">
        <v>14</v>
      </c>
      <c r="D1401" t="s">
        <v>21</v>
      </c>
      <c r="E1401" t="s">
        <v>56</v>
      </c>
      <c r="F1401" t="s">
        <v>33</v>
      </c>
      <c r="G1401" s="4">
        <v>146.44999999999999</v>
      </c>
      <c r="H1401">
        <v>0</v>
      </c>
      <c r="I1401" s="3">
        <v>146.44999999999999</v>
      </c>
      <c r="J1401" s="1">
        <v>45875</v>
      </c>
      <c r="K1401">
        <v>45</v>
      </c>
      <c r="L1401">
        <v>3.4</v>
      </c>
      <c r="M1401">
        <f t="shared" si="210"/>
        <v>3.4</v>
      </c>
      <c r="N1401" t="b">
        <v>0</v>
      </c>
      <c r="O1401" t="s">
        <v>2229</v>
      </c>
      <c r="P1401" t="str">
        <f t="shared" si="211"/>
        <v>No Return</v>
      </c>
      <c r="Q1401" s="4">
        <f t="shared" si="212"/>
        <v>6590.2499999999991</v>
      </c>
      <c r="R1401">
        <f t="shared" si="213"/>
        <v>2025</v>
      </c>
      <c r="S1401" s="4" t="str">
        <f t="shared" si="214"/>
        <v>August</v>
      </c>
      <c r="T1401" s="17">
        <f t="shared" si="215"/>
        <v>0</v>
      </c>
      <c r="U1401" s="17">
        <f t="shared" si="216"/>
        <v>146.44999999999999</v>
      </c>
      <c r="V1401" s="16">
        <f t="shared" si="217"/>
        <v>0</v>
      </c>
      <c r="W1401" s="16" t="str">
        <f t="shared" si="218"/>
        <v>M</v>
      </c>
      <c r="X1401" s="16" t="str" cm="1">
        <f t="array" ref="X1401">_xlfn.IFS(K1401 &lt; 10, "Need to Restock", K1401 &lt; 20, "Low Stock", K1401 &lt; 30, "Stock OK", K1401 &gt;= 30, "High Stock")</f>
        <v>High Stock</v>
      </c>
      <c r="Y1401" s="16" t="str" cm="1">
        <f t="array" ref="Y1401">_xlfn.IFS(K1401 &lt;= 15, "Fast Moving", K1401 &lt;= 35, "Moderate Moving", K1401 &gt; 35, "Slow Moving")</f>
        <v>Slow Moving</v>
      </c>
      <c r="Z1401" s="16" t="str" cm="1">
        <f t="array" ref="Z1401">_xlfn.IFS(M1401=5, "Highly Satisfied", M1401&gt;=4, "Very Satisfied", M1401&gt;=3, "Satisfied", M1401&gt;=2, "Neutral", M1401&lt;2, "Dissatisfied")</f>
        <v>Satisfied</v>
      </c>
      <c r="AA1401" s="16" t="str">
        <f t="shared" si="219"/>
        <v>High Value</v>
      </c>
      <c r="AB1401" s="16" t="str" cm="1">
        <f t="array" ref="AB1401">_xlfn.IFS(OR(C1401="Zara", C1401="Mango"), "Luxury Brand", OR(C1401="Gap", C1401="Forever21"), "Budget Brand", TRUE, "Mid-Market")</f>
        <v>Luxury Brand</v>
      </c>
    </row>
    <row r="1402" spans="1:28" x14ac:dyDescent="0.35">
      <c r="A1402" t="s">
        <v>1453</v>
      </c>
      <c r="B1402" t="s">
        <v>28</v>
      </c>
      <c r="C1402" t="s">
        <v>30</v>
      </c>
      <c r="D1402" t="s">
        <v>15</v>
      </c>
      <c r="E1402" t="s">
        <v>56</v>
      </c>
      <c r="F1402" t="s">
        <v>42</v>
      </c>
      <c r="G1402" s="4">
        <v>96.9</v>
      </c>
      <c r="H1402">
        <v>0</v>
      </c>
      <c r="I1402" s="3">
        <v>96.9</v>
      </c>
      <c r="J1402" s="1">
        <v>45691</v>
      </c>
      <c r="K1402">
        <v>24</v>
      </c>
      <c r="L1402">
        <v>4.3</v>
      </c>
      <c r="M1402">
        <f t="shared" si="210"/>
        <v>4.3</v>
      </c>
      <c r="N1402" t="b">
        <v>0</v>
      </c>
      <c r="O1402" t="s">
        <v>2229</v>
      </c>
      <c r="P1402" t="str">
        <f t="shared" si="211"/>
        <v>No Return</v>
      </c>
      <c r="Q1402" s="4">
        <f t="shared" si="212"/>
        <v>2325.6000000000004</v>
      </c>
      <c r="R1402">
        <f t="shared" si="213"/>
        <v>2025</v>
      </c>
      <c r="S1402" s="4" t="str">
        <f t="shared" si="214"/>
        <v>February</v>
      </c>
      <c r="T1402" s="17">
        <f t="shared" si="215"/>
        <v>0</v>
      </c>
      <c r="U1402" s="17">
        <f t="shared" si="216"/>
        <v>96.9</v>
      </c>
      <c r="V1402" s="16">
        <f t="shared" si="217"/>
        <v>0</v>
      </c>
      <c r="W1402" s="16" t="str">
        <f t="shared" si="218"/>
        <v>M</v>
      </c>
      <c r="X1402" s="16" t="str" cm="1">
        <f t="array" ref="X1402">_xlfn.IFS(K1402 &lt; 10, "Need to Restock", K1402 &lt; 20, "Low Stock", K1402 &lt; 30, "Stock OK", K1402 &gt;= 30, "High Stock")</f>
        <v>Stock OK</v>
      </c>
      <c r="Y1402" s="16" t="str" cm="1">
        <f t="array" ref="Y1402">_xlfn.IFS(K1402 &lt;= 15, "Fast Moving", K1402 &lt;= 35, "Moderate Moving", K1402 &gt; 35, "Slow Moving")</f>
        <v>Moderate Moving</v>
      </c>
      <c r="Z1402" s="16" t="str" cm="1">
        <f t="array" ref="Z1402">_xlfn.IFS(M1402=5, "Highly Satisfied", M1402&gt;=4, "Very Satisfied", M1402&gt;=3, "Satisfied", M1402&gt;=2, "Neutral", M1402&lt;2, "Dissatisfied")</f>
        <v>Very Satisfied</v>
      </c>
      <c r="AA1402" s="16" t="str">
        <f t="shared" si="219"/>
        <v>High Value</v>
      </c>
      <c r="AB1402" s="16" t="str" cm="1">
        <f t="array" ref="AB1402">_xlfn.IFS(OR(C1402="Zara", C1402="Mango"), "Luxury Brand", OR(C1402="Gap", C1402="Forever21"), "Budget Brand", TRUE, "Mid-Market")</f>
        <v>Mid-Market</v>
      </c>
    </row>
    <row r="1403" spans="1:28" x14ac:dyDescent="0.35">
      <c r="A1403" t="s">
        <v>1454</v>
      </c>
      <c r="B1403" t="s">
        <v>19</v>
      </c>
      <c r="C1403" t="s">
        <v>30</v>
      </c>
      <c r="D1403" t="s">
        <v>32</v>
      </c>
      <c r="E1403" t="s">
        <v>47</v>
      </c>
      <c r="F1403" t="s">
        <v>68</v>
      </c>
      <c r="G1403" s="4">
        <v>71.83</v>
      </c>
      <c r="H1403">
        <v>0</v>
      </c>
      <c r="I1403" s="3">
        <v>71.83</v>
      </c>
      <c r="J1403" s="1">
        <v>45875</v>
      </c>
      <c r="K1403">
        <v>46</v>
      </c>
      <c r="L1403">
        <v>4.5</v>
      </c>
      <c r="M1403">
        <f t="shared" si="210"/>
        <v>4.5</v>
      </c>
      <c r="N1403" t="b">
        <v>0</v>
      </c>
      <c r="O1403" t="s">
        <v>2229</v>
      </c>
      <c r="P1403" t="str">
        <f t="shared" si="211"/>
        <v>No Return</v>
      </c>
      <c r="Q1403" s="4">
        <f t="shared" si="212"/>
        <v>3304.18</v>
      </c>
      <c r="R1403">
        <f t="shared" si="213"/>
        <v>2025</v>
      </c>
      <c r="S1403" s="4" t="str">
        <f t="shared" si="214"/>
        <v>August</v>
      </c>
      <c r="T1403" s="17">
        <f t="shared" si="215"/>
        <v>0</v>
      </c>
      <c r="U1403" s="17">
        <f t="shared" si="216"/>
        <v>71.83</v>
      </c>
      <c r="V1403" s="16">
        <f t="shared" si="217"/>
        <v>0</v>
      </c>
      <c r="W1403" s="16" t="str">
        <f t="shared" si="218"/>
        <v>XXL</v>
      </c>
      <c r="X1403" s="16" t="str" cm="1">
        <f t="array" ref="X1403">_xlfn.IFS(K1403 &lt; 10, "Need to Restock", K1403 &lt; 20, "Low Stock", K1403 &lt; 30, "Stock OK", K1403 &gt;= 30, "High Stock")</f>
        <v>High Stock</v>
      </c>
      <c r="Y1403" s="16" t="str" cm="1">
        <f t="array" ref="Y1403">_xlfn.IFS(K1403 &lt;= 15, "Fast Moving", K1403 &lt;= 35, "Moderate Moving", K1403 &gt; 35, "Slow Moving")</f>
        <v>Slow Moving</v>
      </c>
      <c r="Z1403" s="16" t="str" cm="1">
        <f t="array" ref="Z1403">_xlfn.IFS(M1403=5, "Highly Satisfied", M1403&gt;=4, "Very Satisfied", M1403&gt;=3, "Satisfied", M1403&gt;=2, "Neutral", M1403&lt;2, "Dissatisfied")</f>
        <v>Very Satisfied</v>
      </c>
      <c r="AA1403" s="16" t="str">
        <f t="shared" si="219"/>
        <v>Cheap Value</v>
      </c>
      <c r="AB1403" s="16" t="str" cm="1">
        <f t="array" ref="AB1403">_xlfn.IFS(OR(C1403="Zara", C1403="Mango"), "Luxury Brand", OR(C1403="Gap", C1403="Forever21"), "Budget Brand", TRUE, "Mid-Market")</f>
        <v>Mid-Market</v>
      </c>
    </row>
    <row r="1404" spans="1:28" x14ac:dyDescent="0.35">
      <c r="A1404" t="s">
        <v>1455</v>
      </c>
      <c r="B1404" t="s">
        <v>19</v>
      </c>
      <c r="C1404" t="s">
        <v>46</v>
      </c>
      <c r="D1404" t="s">
        <v>60</v>
      </c>
      <c r="E1404" t="s">
        <v>22</v>
      </c>
      <c r="F1404" t="s">
        <v>62</v>
      </c>
      <c r="G1404" s="4">
        <v>29.17</v>
      </c>
      <c r="H1404">
        <v>0</v>
      </c>
      <c r="I1404" s="3">
        <v>29.17</v>
      </c>
      <c r="J1404" s="1">
        <v>45875</v>
      </c>
      <c r="K1404">
        <v>17</v>
      </c>
      <c r="L1404">
        <v>1.6</v>
      </c>
      <c r="M1404">
        <f t="shared" si="210"/>
        <v>1.6</v>
      </c>
      <c r="N1404" t="b">
        <v>0</v>
      </c>
      <c r="O1404" t="s">
        <v>2229</v>
      </c>
      <c r="P1404" t="str">
        <f t="shared" si="211"/>
        <v>No Return</v>
      </c>
      <c r="Q1404" s="4">
        <f t="shared" si="212"/>
        <v>495.89000000000004</v>
      </c>
      <c r="R1404">
        <f t="shared" si="213"/>
        <v>2025</v>
      </c>
      <c r="S1404" s="4" t="str">
        <f t="shared" si="214"/>
        <v>August</v>
      </c>
      <c r="T1404" s="17">
        <f t="shared" si="215"/>
        <v>0</v>
      </c>
      <c r="U1404" s="17">
        <f t="shared" si="216"/>
        <v>29.17</v>
      </c>
      <c r="V1404" s="16">
        <f t="shared" si="217"/>
        <v>0</v>
      </c>
      <c r="W1404" s="16" t="str">
        <f t="shared" si="218"/>
        <v>L</v>
      </c>
      <c r="X1404" s="16" t="str" cm="1">
        <f t="array" ref="X1404">_xlfn.IFS(K1404 &lt; 10, "Need to Restock", K1404 &lt; 20, "Low Stock", K1404 &lt; 30, "Stock OK", K1404 &gt;= 30, "High Stock")</f>
        <v>Low Stock</v>
      </c>
      <c r="Y1404" s="16" t="str" cm="1">
        <f t="array" ref="Y1404">_xlfn.IFS(K1404 &lt;= 15, "Fast Moving", K1404 &lt;= 35, "Moderate Moving", K1404 &gt; 35, "Slow Moving")</f>
        <v>Moderate Moving</v>
      </c>
      <c r="Z1404" s="16" t="str" cm="1">
        <f t="array" ref="Z1404">_xlfn.IFS(M1404=5, "Highly Satisfied", M1404&gt;=4, "Very Satisfied", M1404&gt;=3, "Satisfied", M1404&gt;=2, "Neutral", M1404&lt;2, "Dissatisfied")</f>
        <v>Dissatisfied</v>
      </c>
      <c r="AA1404" s="16" t="str">
        <f t="shared" si="219"/>
        <v>Cheap Value</v>
      </c>
      <c r="AB1404" s="16" t="str" cm="1">
        <f t="array" ref="AB1404">_xlfn.IFS(OR(C1404="Zara", C1404="Mango"), "Luxury Brand", OR(C1404="Gap", C1404="Forever21"), "Budget Brand", TRUE, "Mid-Market")</f>
        <v>Mid-Market</v>
      </c>
    </row>
    <row r="1405" spans="1:28" x14ac:dyDescent="0.35">
      <c r="A1405" t="s">
        <v>1456</v>
      </c>
      <c r="B1405" t="s">
        <v>19</v>
      </c>
      <c r="C1405" t="s">
        <v>46</v>
      </c>
      <c r="D1405" t="s">
        <v>15</v>
      </c>
      <c r="E1405" t="s">
        <v>37</v>
      </c>
      <c r="F1405" t="s">
        <v>44</v>
      </c>
      <c r="G1405" s="4">
        <v>31.3</v>
      </c>
      <c r="H1405">
        <v>43.6</v>
      </c>
      <c r="I1405" s="3">
        <v>17.649999999999999</v>
      </c>
      <c r="J1405" s="1">
        <v>45722</v>
      </c>
      <c r="K1405">
        <v>21</v>
      </c>
      <c r="L1405">
        <v>4.4000000000000004</v>
      </c>
      <c r="M1405">
        <f t="shared" si="210"/>
        <v>4.4000000000000004</v>
      </c>
      <c r="N1405" t="b">
        <v>0</v>
      </c>
      <c r="O1405" t="s">
        <v>2229</v>
      </c>
      <c r="P1405" t="str">
        <f t="shared" si="211"/>
        <v>No Return</v>
      </c>
      <c r="Q1405" s="4">
        <f t="shared" si="212"/>
        <v>370.71720000000005</v>
      </c>
      <c r="R1405">
        <f t="shared" si="213"/>
        <v>2025</v>
      </c>
      <c r="S1405" s="4" t="str">
        <f t="shared" si="214"/>
        <v>March</v>
      </c>
      <c r="T1405" s="17">
        <f t="shared" si="215"/>
        <v>13.646800000000001</v>
      </c>
      <c r="U1405" s="17">
        <f t="shared" si="216"/>
        <v>17.653200000000002</v>
      </c>
      <c r="V1405" s="16">
        <f t="shared" si="217"/>
        <v>0</v>
      </c>
      <c r="W1405" s="16" t="str">
        <f t="shared" si="218"/>
        <v>S</v>
      </c>
      <c r="X1405" s="16" t="str" cm="1">
        <f t="array" ref="X1405">_xlfn.IFS(K1405 &lt; 10, "Need to Restock", K1405 &lt; 20, "Low Stock", K1405 &lt; 30, "Stock OK", K1405 &gt;= 30, "High Stock")</f>
        <v>Stock OK</v>
      </c>
      <c r="Y1405" s="16" t="str" cm="1">
        <f t="array" ref="Y1405">_xlfn.IFS(K1405 &lt;= 15, "Fast Moving", K1405 &lt;= 35, "Moderate Moving", K1405 &gt; 35, "Slow Moving")</f>
        <v>Moderate Moving</v>
      </c>
      <c r="Z1405" s="16" t="str" cm="1">
        <f t="array" ref="Z1405">_xlfn.IFS(M1405=5, "Highly Satisfied", M1405&gt;=4, "Very Satisfied", M1405&gt;=3, "Satisfied", M1405&gt;=2, "Neutral", M1405&lt;2, "Dissatisfied")</f>
        <v>Very Satisfied</v>
      </c>
      <c r="AA1405" s="16" t="str">
        <f t="shared" si="219"/>
        <v>Cheap Value</v>
      </c>
      <c r="AB1405" s="16" t="str" cm="1">
        <f t="array" ref="AB1405">_xlfn.IFS(OR(C1405="Zara", C1405="Mango"), "Luxury Brand", OR(C1405="Gap", C1405="Forever21"), "Budget Brand", TRUE, "Mid-Market")</f>
        <v>Mid-Market</v>
      </c>
    </row>
    <row r="1406" spans="1:28" x14ac:dyDescent="0.35">
      <c r="A1406" t="s">
        <v>1457</v>
      </c>
      <c r="B1406" t="s">
        <v>25</v>
      </c>
      <c r="C1406" t="s">
        <v>14</v>
      </c>
      <c r="D1406" t="s">
        <v>32</v>
      </c>
      <c r="E1406" t="s">
        <v>2229</v>
      </c>
      <c r="F1406" t="s">
        <v>44</v>
      </c>
      <c r="G1406" s="4">
        <v>73.569999999999993</v>
      </c>
      <c r="H1406">
        <v>0</v>
      </c>
      <c r="I1406" s="3">
        <v>73.569999999999993</v>
      </c>
      <c r="J1406" s="1">
        <v>45875</v>
      </c>
      <c r="K1406">
        <v>22</v>
      </c>
      <c r="L1406">
        <v>1.1000000000000001</v>
      </c>
      <c r="M1406">
        <f t="shared" si="210"/>
        <v>1.1000000000000001</v>
      </c>
      <c r="N1406" t="b">
        <v>0</v>
      </c>
      <c r="O1406" t="s">
        <v>2229</v>
      </c>
      <c r="P1406" t="str">
        <f t="shared" si="211"/>
        <v>No Return</v>
      </c>
      <c r="Q1406" s="4">
        <f t="shared" si="212"/>
        <v>1618.54</v>
      </c>
      <c r="R1406">
        <f t="shared" si="213"/>
        <v>2025</v>
      </c>
      <c r="S1406" s="4" t="str">
        <f t="shared" si="214"/>
        <v>August</v>
      </c>
      <c r="T1406" s="17">
        <f t="shared" si="215"/>
        <v>0</v>
      </c>
      <c r="U1406" s="17">
        <f t="shared" si="216"/>
        <v>73.569999999999993</v>
      </c>
      <c r="V1406" s="16">
        <f t="shared" si="217"/>
        <v>0</v>
      </c>
      <c r="W1406" s="16" t="str">
        <f t="shared" si="218"/>
        <v>No Size</v>
      </c>
      <c r="X1406" s="16" t="str" cm="1">
        <f t="array" ref="X1406">_xlfn.IFS(K1406 &lt; 10, "Need to Restock", K1406 &lt; 20, "Low Stock", K1406 &lt; 30, "Stock OK", K1406 &gt;= 30, "High Stock")</f>
        <v>Stock OK</v>
      </c>
      <c r="Y1406" s="16" t="str" cm="1">
        <f t="array" ref="Y1406">_xlfn.IFS(K1406 &lt;= 15, "Fast Moving", K1406 &lt;= 35, "Moderate Moving", K1406 &gt; 35, "Slow Moving")</f>
        <v>Moderate Moving</v>
      </c>
      <c r="Z1406" s="16" t="str" cm="1">
        <f t="array" ref="Z1406">_xlfn.IFS(M1406=5, "Highly Satisfied", M1406&gt;=4, "Very Satisfied", M1406&gt;=3, "Satisfied", M1406&gt;=2, "Neutral", M1406&lt;2, "Dissatisfied")</f>
        <v>Dissatisfied</v>
      </c>
      <c r="AA1406" s="16" t="str">
        <f t="shared" si="219"/>
        <v>Cheap Value</v>
      </c>
      <c r="AB1406" s="16" t="str" cm="1">
        <f t="array" ref="AB1406">_xlfn.IFS(OR(C1406="Zara", C1406="Mango"), "Luxury Brand", OR(C1406="Gap", C1406="Forever21"), "Budget Brand", TRUE, "Mid-Market")</f>
        <v>Luxury Brand</v>
      </c>
    </row>
    <row r="1407" spans="1:28" x14ac:dyDescent="0.35">
      <c r="A1407" t="s">
        <v>1458</v>
      </c>
      <c r="B1407" t="s">
        <v>28</v>
      </c>
      <c r="C1407" t="s">
        <v>41</v>
      </c>
      <c r="D1407" t="s">
        <v>60</v>
      </c>
      <c r="E1407" t="s">
        <v>2229</v>
      </c>
      <c r="F1407" t="s">
        <v>23</v>
      </c>
      <c r="G1407" s="4">
        <v>75.95</v>
      </c>
      <c r="H1407">
        <v>0</v>
      </c>
      <c r="I1407" s="3">
        <v>75.95</v>
      </c>
      <c r="J1407" s="1">
        <v>45875</v>
      </c>
      <c r="K1407">
        <v>14</v>
      </c>
      <c r="L1407" t="s">
        <v>2229</v>
      </c>
      <c r="M1407">
        <f t="shared" si="210"/>
        <v>3</v>
      </c>
      <c r="N1407" t="b">
        <v>0</v>
      </c>
      <c r="O1407" t="s">
        <v>2229</v>
      </c>
      <c r="P1407" t="str">
        <f t="shared" si="211"/>
        <v>No Return</v>
      </c>
      <c r="Q1407" s="4">
        <f t="shared" si="212"/>
        <v>1063.3</v>
      </c>
      <c r="R1407">
        <f t="shared" si="213"/>
        <v>2025</v>
      </c>
      <c r="S1407" s="4" t="str">
        <f t="shared" si="214"/>
        <v>August</v>
      </c>
      <c r="T1407" s="17">
        <f t="shared" si="215"/>
        <v>0</v>
      </c>
      <c r="U1407" s="17">
        <f t="shared" si="216"/>
        <v>75.95</v>
      </c>
      <c r="V1407" s="16">
        <f t="shared" si="217"/>
        <v>0</v>
      </c>
      <c r="W1407" s="16" t="str">
        <f t="shared" si="218"/>
        <v>No Size</v>
      </c>
      <c r="X1407" s="16" t="str" cm="1">
        <f t="array" ref="X1407">_xlfn.IFS(K1407 &lt; 10, "Need to Restock", K1407 &lt; 20, "Low Stock", K1407 &lt; 30, "Stock OK", K1407 &gt;= 30, "High Stock")</f>
        <v>Low Stock</v>
      </c>
      <c r="Y1407" s="16" t="str" cm="1">
        <f t="array" ref="Y1407">_xlfn.IFS(K1407 &lt;= 15, "Fast Moving", K1407 &lt;= 35, "Moderate Moving", K1407 &gt; 35, "Slow Moving")</f>
        <v>Fast Moving</v>
      </c>
      <c r="Z1407" s="16" t="str" cm="1">
        <f t="array" ref="Z1407">_xlfn.IFS(M1407=5, "Highly Satisfied", M1407&gt;=4, "Very Satisfied", M1407&gt;=3, "Satisfied", M1407&gt;=2, "Neutral", M1407&lt;2, "Dissatisfied")</f>
        <v>Satisfied</v>
      </c>
      <c r="AA1407" s="16" t="str">
        <f t="shared" si="219"/>
        <v>High Value</v>
      </c>
      <c r="AB1407" s="16" t="str" cm="1">
        <f t="array" ref="AB1407">_xlfn.IFS(OR(C1407="Zara", C1407="Mango"), "Luxury Brand", OR(C1407="Gap", C1407="Forever21"), "Budget Brand", TRUE, "Mid-Market")</f>
        <v>Luxury Brand</v>
      </c>
    </row>
    <row r="1408" spans="1:28" x14ac:dyDescent="0.35">
      <c r="A1408" t="s">
        <v>1459</v>
      </c>
      <c r="B1408" t="s">
        <v>25</v>
      </c>
      <c r="C1408" t="s">
        <v>46</v>
      </c>
      <c r="D1408" t="s">
        <v>15</v>
      </c>
      <c r="E1408" t="s">
        <v>2229</v>
      </c>
      <c r="F1408" t="s">
        <v>44</v>
      </c>
      <c r="G1408" s="4">
        <v>79.040000000000006</v>
      </c>
      <c r="H1408">
        <v>0</v>
      </c>
      <c r="I1408" s="3">
        <v>79.040000000000006</v>
      </c>
      <c r="J1408" s="1">
        <v>45568</v>
      </c>
      <c r="K1408">
        <v>28</v>
      </c>
      <c r="L1408">
        <v>4.7</v>
      </c>
      <c r="M1408">
        <f t="shared" si="210"/>
        <v>4.7</v>
      </c>
      <c r="N1408" t="b">
        <v>0</v>
      </c>
      <c r="O1408" t="s">
        <v>2229</v>
      </c>
      <c r="P1408" t="str">
        <f t="shared" si="211"/>
        <v>No Return</v>
      </c>
      <c r="Q1408" s="4">
        <f t="shared" si="212"/>
        <v>2213.1200000000003</v>
      </c>
      <c r="R1408">
        <f t="shared" si="213"/>
        <v>2024</v>
      </c>
      <c r="S1408" s="4" t="str">
        <f t="shared" si="214"/>
        <v>October</v>
      </c>
      <c r="T1408" s="17">
        <f t="shared" si="215"/>
        <v>0</v>
      </c>
      <c r="U1408" s="17">
        <f t="shared" si="216"/>
        <v>79.040000000000006</v>
      </c>
      <c r="V1408" s="16">
        <f t="shared" si="217"/>
        <v>0</v>
      </c>
      <c r="W1408" s="16" t="str">
        <f t="shared" si="218"/>
        <v>No Size</v>
      </c>
      <c r="X1408" s="16" t="str" cm="1">
        <f t="array" ref="X1408">_xlfn.IFS(K1408 &lt; 10, "Need to Restock", K1408 &lt; 20, "Low Stock", K1408 &lt; 30, "Stock OK", K1408 &gt;= 30, "High Stock")</f>
        <v>Stock OK</v>
      </c>
      <c r="Y1408" s="16" t="str" cm="1">
        <f t="array" ref="Y1408">_xlfn.IFS(K1408 &lt;= 15, "Fast Moving", K1408 &lt;= 35, "Moderate Moving", K1408 &gt; 35, "Slow Moving")</f>
        <v>Moderate Moving</v>
      </c>
      <c r="Z1408" s="16" t="str" cm="1">
        <f t="array" ref="Z1408">_xlfn.IFS(M1408=5, "Highly Satisfied", M1408&gt;=4, "Very Satisfied", M1408&gt;=3, "Satisfied", M1408&gt;=2, "Neutral", M1408&lt;2, "Dissatisfied")</f>
        <v>Very Satisfied</v>
      </c>
      <c r="AA1408" s="16" t="str">
        <f t="shared" si="219"/>
        <v>High Value</v>
      </c>
      <c r="AB1408" s="16" t="str" cm="1">
        <f t="array" ref="AB1408">_xlfn.IFS(OR(C1408="Zara", C1408="Mango"), "Luxury Brand", OR(C1408="Gap", C1408="Forever21"), "Budget Brand", TRUE, "Mid-Market")</f>
        <v>Mid-Market</v>
      </c>
    </row>
    <row r="1409" spans="1:28" x14ac:dyDescent="0.35">
      <c r="A1409" t="s">
        <v>1460</v>
      </c>
      <c r="B1409" t="s">
        <v>19</v>
      </c>
      <c r="C1409" t="s">
        <v>41</v>
      </c>
      <c r="D1409" t="s">
        <v>32</v>
      </c>
      <c r="E1409" t="s">
        <v>22</v>
      </c>
      <c r="F1409" t="s">
        <v>33</v>
      </c>
      <c r="G1409" s="4">
        <v>26.85</v>
      </c>
      <c r="H1409">
        <v>0</v>
      </c>
      <c r="I1409" s="3">
        <v>26.85</v>
      </c>
      <c r="J1409" s="1">
        <v>45875</v>
      </c>
      <c r="K1409">
        <v>26</v>
      </c>
      <c r="L1409" t="s">
        <v>2229</v>
      </c>
      <c r="M1409">
        <f t="shared" si="210"/>
        <v>3</v>
      </c>
      <c r="N1409" t="b">
        <v>0</v>
      </c>
      <c r="O1409" t="s">
        <v>2229</v>
      </c>
      <c r="P1409" t="str">
        <f t="shared" si="211"/>
        <v>No Return</v>
      </c>
      <c r="Q1409" s="4">
        <f t="shared" si="212"/>
        <v>698.1</v>
      </c>
      <c r="R1409">
        <f t="shared" si="213"/>
        <v>2025</v>
      </c>
      <c r="S1409" s="4" t="str">
        <f t="shared" si="214"/>
        <v>August</v>
      </c>
      <c r="T1409" s="17">
        <f t="shared" si="215"/>
        <v>0</v>
      </c>
      <c r="U1409" s="17">
        <f t="shared" si="216"/>
        <v>26.85</v>
      </c>
      <c r="V1409" s="16">
        <f t="shared" si="217"/>
        <v>0</v>
      </c>
      <c r="W1409" s="16" t="str">
        <f t="shared" si="218"/>
        <v>L</v>
      </c>
      <c r="X1409" s="16" t="str" cm="1">
        <f t="array" ref="X1409">_xlfn.IFS(K1409 &lt; 10, "Need to Restock", K1409 &lt; 20, "Low Stock", K1409 &lt; 30, "Stock OK", K1409 &gt;= 30, "High Stock")</f>
        <v>Stock OK</v>
      </c>
      <c r="Y1409" s="16" t="str" cm="1">
        <f t="array" ref="Y1409">_xlfn.IFS(K1409 &lt;= 15, "Fast Moving", K1409 &lt;= 35, "Moderate Moving", K1409 &gt; 35, "Slow Moving")</f>
        <v>Moderate Moving</v>
      </c>
      <c r="Z1409" s="16" t="str" cm="1">
        <f t="array" ref="Z1409">_xlfn.IFS(M1409=5, "Highly Satisfied", M1409&gt;=4, "Very Satisfied", M1409&gt;=3, "Satisfied", M1409&gt;=2, "Neutral", M1409&lt;2, "Dissatisfied")</f>
        <v>Satisfied</v>
      </c>
      <c r="AA1409" s="16" t="str">
        <f t="shared" si="219"/>
        <v>Cheap Value</v>
      </c>
      <c r="AB1409" s="16" t="str" cm="1">
        <f t="array" ref="AB1409">_xlfn.IFS(OR(C1409="Zara", C1409="Mango"), "Luxury Brand", OR(C1409="Gap", C1409="Forever21"), "Budget Brand", TRUE, "Mid-Market")</f>
        <v>Luxury Brand</v>
      </c>
    </row>
    <row r="1410" spans="1:28" x14ac:dyDescent="0.35">
      <c r="A1410" t="s">
        <v>1461</v>
      </c>
      <c r="B1410" t="s">
        <v>40</v>
      </c>
      <c r="C1410" t="s">
        <v>51</v>
      </c>
      <c r="D1410" t="s">
        <v>15</v>
      </c>
      <c r="E1410" t="s">
        <v>22</v>
      </c>
      <c r="F1410" t="s">
        <v>38</v>
      </c>
      <c r="G1410" s="4">
        <v>126.21</v>
      </c>
      <c r="H1410">
        <v>29.2</v>
      </c>
      <c r="I1410" s="3">
        <v>89.36</v>
      </c>
      <c r="J1410" s="1">
        <v>45519</v>
      </c>
      <c r="K1410">
        <v>25</v>
      </c>
      <c r="L1410">
        <v>1.1000000000000001</v>
      </c>
      <c r="M1410">
        <f t="shared" ref="M1410:M1473" si="220">IF(L1410="null", 3, L1410)</f>
        <v>1.1000000000000001</v>
      </c>
      <c r="N1410" t="b">
        <v>0</v>
      </c>
      <c r="O1410" t="s">
        <v>2229</v>
      </c>
      <c r="P1410" t="str">
        <f t="shared" ref="P1410:P1473" si="221">IF(O1410="null", "No Return", O1410)</f>
        <v>No Return</v>
      </c>
      <c r="Q1410" s="4">
        <f t="shared" ref="Q1410:Q1473" si="222">U1410 * K1410</f>
        <v>2233.9169999999999</v>
      </c>
      <c r="R1410">
        <f t="shared" ref="R1410:R1473" si="223">YEAR(J1410)</f>
        <v>2024</v>
      </c>
      <c r="S1410" s="4" t="str">
        <f t="shared" ref="S1410:S1473" si="224">TEXT(J1410, "mmmm")</f>
        <v>August</v>
      </c>
      <c r="T1410" s="17">
        <f t="shared" ref="T1410:T1473" si="225">G1410 * (H1410 / 100)</f>
        <v>36.853319999999997</v>
      </c>
      <c r="U1410" s="17">
        <f t="shared" ref="U1410:U1473" si="226">G1410 * (1 - (H1410 / 100))</f>
        <v>89.356679999999997</v>
      </c>
      <c r="V1410" s="16">
        <f t="shared" ref="V1410:V1473" si="227">IF(N1410=TRUE, 1, 0)</f>
        <v>0</v>
      </c>
      <c r="W1410" s="16" t="str">
        <f t="shared" ref="W1410:W1473" si="228">IF(E1410="null", "No Size", E1410)</f>
        <v>L</v>
      </c>
      <c r="X1410" s="16" t="str" cm="1">
        <f t="array" ref="X1410">_xlfn.IFS(K1410 &lt; 10, "Need to Restock", K1410 &lt; 20, "Low Stock", K1410 &lt; 30, "Stock OK", K1410 &gt;= 30, "High Stock")</f>
        <v>Stock OK</v>
      </c>
      <c r="Y1410" s="16" t="str" cm="1">
        <f t="array" ref="Y1410">_xlfn.IFS(K1410 &lt;= 15, "Fast Moving", K1410 &lt;= 35, "Moderate Moving", K1410 &gt; 35, "Slow Moving")</f>
        <v>Moderate Moving</v>
      </c>
      <c r="Z1410" s="16" t="str" cm="1">
        <f t="array" ref="Z1410">_xlfn.IFS(M1410=5, "Highly Satisfied", M1410&gt;=4, "Very Satisfied", M1410&gt;=3, "Satisfied", M1410&gt;=2, "Neutral", M1410&lt;2, "Dissatisfied")</f>
        <v>Dissatisfied</v>
      </c>
      <c r="AA1410" s="16" t="str">
        <f t="shared" ref="AA1410:AA1473" si="229">IF(I1410 &gt;= 74.88, "High Value", "Cheap Value")</f>
        <v>High Value</v>
      </c>
      <c r="AB1410" s="16" t="str" cm="1">
        <f t="array" ref="AB1410">_xlfn.IFS(OR(C1410="Zara", C1410="Mango"), "Luxury Brand", OR(C1410="Gap", C1410="Forever21"), "Budget Brand", TRUE, "Mid-Market")</f>
        <v>Mid-Market</v>
      </c>
    </row>
    <row r="1411" spans="1:28" x14ac:dyDescent="0.35">
      <c r="A1411" t="s">
        <v>1462</v>
      </c>
      <c r="B1411" t="s">
        <v>28</v>
      </c>
      <c r="C1411" t="s">
        <v>41</v>
      </c>
      <c r="D1411" t="s">
        <v>32</v>
      </c>
      <c r="E1411" t="s">
        <v>37</v>
      </c>
      <c r="F1411" t="s">
        <v>62</v>
      </c>
      <c r="G1411" s="4">
        <v>71.459999999999994</v>
      </c>
      <c r="H1411">
        <v>0</v>
      </c>
      <c r="I1411" s="3">
        <v>71.459999999999994</v>
      </c>
      <c r="J1411" s="1">
        <v>45875</v>
      </c>
      <c r="K1411">
        <v>2</v>
      </c>
      <c r="L1411">
        <v>3.1</v>
      </c>
      <c r="M1411">
        <f t="shared" si="220"/>
        <v>3.1</v>
      </c>
      <c r="N1411" t="b">
        <v>0</v>
      </c>
      <c r="O1411" t="s">
        <v>2229</v>
      </c>
      <c r="P1411" t="str">
        <f t="shared" si="221"/>
        <v>No Return</v>
      </c>
      <c r="Q1411" s="4">
        <f t="shared" si="222"/>
        <v>142.91999999999999</v>
      </c>
      <c r="R1411">
        <f t="shared" si="223"/>
        <v>2025</v>
      </c>
      <c r="S1411" s="4" t="str">
        <f t="shared" si="224"/>
        <v>August</v>
      </c>
      <c r="T1411" s="17">
        <f t="shared" si="225"/>
        <v>0</v>
      </c>
      <c r="U1411" s="17">
        <f t="shared" si="226"/>
        <v>71.459999999999994</v>
      </c>
      <c r="V1411" s="16">
        <f t="shared" si="227"/>
        <v>0</v>
      </c>
      <c r="W1411" s="16" t="str">
        <f t="shared" si="228"/>
        <v>S</v>
      </c>
      <c r="X1411" s="16" t="str" cm="1">
        <f t="array" ref="X1411">_xlfn.IFS(K1411 &lt; 10, "Need to Restock", K1411 &lt; 20, "Low Stock", K1411 &lt; 30, "Stock OK", K1411 &gt;= 30, "High Stock")</f>
        <v>Need to Restock</v>
      </c>
      <c r="Y1411" s="16" t="str" cm="1">
        <f t="array" ref="Y1411">_xlfn.IFS(K1411 &lt;= 15, "Fast Moving", K1411 &lt;= 35, "Moderate Moving", K1411 &gt; 35, "Slow Moving")</f>
        <v>Fast Moving</v>
      </c>
      <c r="Z1411" s="16" t="str" cm="1">
        <f t="array" ref="Z1411">_xlfn.IFS(M1411=5, "Highly Satisfied", M1411&gt;=4, "Very Satisfied", M1411&gt;=3, "Satisfied", M1411&gt;=2, "Neutral", M1411&lt;2, "Dissatisfied")</f>
        <v>Satisfied</v>
      </c>
      <c r="AA1411" s="16" t="str">
        <f t="shared" si="229"/>
        <v>Cheap Value</v>
      </c>
      <c r="AB1411" s="16" t="str" cm="1">
        <f t="array" ref="AB1411">_xlfn.IFS(OR(C1411="Zara", C1411="Mango"), "Luxury Brand", OR(C1411="Gap", C1411="Forever21"), "Budget Brand", TRUE, "Mid-Market")</f>
        <v>Luxury Brand</v>
      </c>
    </row>
    <row r="1412" spans="1:28" x14ac:dyDescent="0.35">
      <c r="A1412" t="s">
        <v>1463</v>
      </c>
      <c r="B1412" t="s">
        <v>40</v>
      </c>
      <c r="C1412" t="s">
        <v>41</v>
      </c>
      <c r="D1412" t="s">
        <v>21</v>
      </c>
      <c r="E1412" t="s">
        <v>56</v>
      </c>
      <c r="F1412" t="s">
        <v>54</v>
      </c>
      <c r="G1412" s="4">
        <v>65.069999999999993</v>
      </c>
      <c r="H1412">
        <v>14.8</v>
      </c>
      <c r="I1412" s="3">
        <v>55.44</v>
      </c>
      <c r="J1412" s="1">
        <v>45875</v>
      </c>
      <c r="K1412">
        <v>21</v>
      </c>
      <c r="L1412" t="s">
        <v>2229</v>
      </c>
      <c r="M1412">
        <f t="shared" si="220"/>
        <v>3</v>
      </c>
      <c r="N1412" t="b">
        <v>0</v>
      </c>
      <c r="O1412" t="s">
        <v>2229</v>
      </c>
      <c r="P1412" t="str">
        <f t="shared" si="221"/>
        <v>No Return</v>
      </c>
      <c r="Q1412" s="4">
        <f t="shared" si="222"/>
        <v>1164.2324399999998</v>
      </c>
      <c r="R1412">
        <f t="shared" si="223"/>
        <v>2025</v>
      </c>
      <c r="S1412" s="4" t="str">
        <f t="shared" si="224"/>
        <v>August</v>
      </c>
      <c r="T1412" s="17">
        <f t="shared" si="225"/>
        <v>9.6303599999999996</v>
      </c>
      <c r="U1412" s="17">
        <f t="shared" si="226"/>
        <v>55.43963999999999</v>
      </c>
      <c r="V1412" s="16">
        <f t="shared" si="227"/>
        <v>0</v>
      </c>
      <c r="W1412" s="16" t="str">
        <f t="shared" si="228"/>
        <v>M</v>
      </c>
      <c r="X1412" s="16" t="str" cm="1">
        <f t="array" ref="X1412">_xlfn.IFS(K1412 &lt; 10, "Need to Restock", K1412 &lt; 20, "Low Stock", K1412 &lt; 30, "Stock OK", K1412 &gt;= 30, "High Stock")</f>
        <v>Stock OK</v>
      </c>
      <c r="Y1412" s="16" t="str" cm="1">
        <f t="array" ref="Y1412">_xlfn.IFS(K1412 &lt;= 15, "Fast Moving", K1412 &lt;= 35, "Moderate Moving", K1412 &gt; 35, "Slow Moving")</f>
        <v>Moderate Moving</v>
      </c>
      <c r="Z1412" s="16" t="str" cm="1">
        <f t="array" ref="Z1412">_xlfn.IFS(M1412=5, "Highly Satisfied", M1412&gt;=4, "Very Satisfied", M1412&gt;=3, "Satisfied", M1412&gt;=2, "Neutral", M1412&lt;2, "Dissatisfied")</f>
        <v>Satisfied</v>
      </c>
      <c r="AA1412" s="16" t="str">
        <f t="shared" si="229"/>
        <v>Cheap Value</v>
      </c>
      <c r="AB1412" s="16" t="str" cm="1">
        <f t="array" ref="AB1412">_xlfn.IFS(OR(C1412="Zara", C1412="Mango"), "Luxury Brand", OR(C1412="Gap", C1412="Forever21"), "Budget Brand", TRUE, "Mid-Market")</f>
        <v>Luxury Brand</v>
      </c>
    </row>
    <row r="1413" spans="1:28" x14ac:dyDescent="0.35">
      <c r="A1413" t="s">
        <v>1464</v>
      </c>
      <c r="B1413" t="s">
        <v>36</v>
      </c>
      <c r="C1413" t="s">
        <v>41</v>
      </c>
      <c r="D1413" t="s">
        <v>32</v>
      </c>
      <c r="E1413" t="s">
        <v>16</v>
      </c>
      <c r="F1413" t="s">
        <v>23</v>
      </c>
      <c r="G1413" s="4">
        <v>28.11</v>
      </c>
      <c r="H1413">
        <v>20.9</v>
      </c>
      <c r="I1413" s="3">
        <v>22.24</v>
      </c>
      <c r="J1413" s="1">
        <v>45875</v>
      </c>
      <c r="K1413">
        <v>6</v>
      </c>
      <c r="L1413">
        <v>2.2999999999999998</v>
      </c>
      <c r="M1413">
        <f t="shared" si="220"/>
        <v>2.2999999999999998</v>
      </c>
      <c r="N1413" t="b">
        <v>0</v>
      </c>
      <c r="O1413" t="s">
        <v>2229</v>
      </c>
      <c r="P1413" t="str">
        <f t="shared" si="221"/>
        <v>No Return</v>
      </c>
      <c r="Q1413" s="4">
        <f t="shared" si="222"/>
        <v>133.41005999999999</v>
      </c>
      <c r="R1413">
        <f t="shared" si="223"/>
        <v>2025</v>
      </c>
      <c r="S1413" s="4" t="str">
        <f t="shared" si="224"/>
        <v>August</v>
      </c>
      <c r="T1413" s="17">
        <f t="shared" si="225"/>
        <v>5.8749899999999995</v>
      </c>
      <c r="U1413" s="17">
        <f t="shared" si="226"/>
        <v>22.235009999999999</v>
      </c>
      <c r="V1413" s="16">
        <f t="shared" si="227"/>
        <v>0</v>
      </c>
      <c r="W1413" s="16" t="str">
        <f t="shared" si="228"/>
        <v>XL</v>
      </c>
      <c r="X1413" s="16" t="str" cm="1">
        <f t="array" ref="X1413">_xlfn.IFS(K1413 &lt; 10, "Need to Restock", K1413 &lt; 20, "Low Stock", K1413 &lt; 30, "Stock OK", K1413 &gt;= 30, "High Stock")</f>
        <v>Need to Restock</v>
      </c>
      <c r="Y1413" s="16" t="str" cm="1">
        <f t="array" ref="Y1413">_xlfn.IFS(K1413 &lt;= 15, "Fast Moving", K1413 &lt;= 35, "Moderate Moving", K1413 &gt; 35, "Slow Moving")</f>
        <v>Fast Moving</v>
      </c>
      <c r="Z1413" s="16" t="str" cm="1">
        <f t="array" ref="Z1413">_xlfn.IFS(M1413=5, "Highly Satisfied", M1413&gt;=4, "Very Satisfied", M1413&gt;=3, "Satisfied", M1413&gt;=2, "Neutral", M1413&lt;2, "Dissatisfied")</f>
        <v>Neutral</v>
      </c>
      <c r="AA1413" s="16" t="str">
        <f t="shared" si="229"/>
        <v>Cheap Value</v>
      </c>
      <c r="AB1413" s="16" t="str" cm="1">
        <f t="array" ref="AB1413">_xlfn.IFS(OR(C1413="Zara", C1413="Mango"), "Luxury Brand", OR(C1413="Gap", C1413="Forever21"), "Budget Brand", TRUE, "Mid-Market")</f>
        <v>Luxury Brand</v>
      </c>
    </row>
    <row r="1414" spans="1:28" x14ac:dyDescent="0.35">
      <c r="A1414" t="s">
        <v>1465</v>
      </c>
      <c r="B1414" t="s">
        <v>19</v>
      </c>
      <c r="C1414" t="s">
        <v>46</v>
      </c>
      <c r="D1414" t="s">
        <v>15</v>
      </c>
      <c r="E1414" t="s">
        <v>22</v>
      </c>
      <c r="F1414" t="s">
        <v>44</v>
      </c>
      <c r="G1414" s="4">
        <v>29.12</v>
      </c>
      <c r="H1414">
        <v>0</v>
      </c>
      <c r="I1414" s="3">
        <v>29.12</v>
      </c>
      <c r="J1414" s="1">
        <v>45741</v>
      </c>
      <c r="K1414">
        <v>14</v>
      </c>
      <c r="L1414">
        <v>2.7</v>
      </c>
      <c r="M1414">
        <f t="shared" si="220"/>
        <v>2.7</v>
      </c>
      <c r="N1414" t="b">
        <v>0</v>
      </c>
      <c r="O1414" t="s">
        <v>2229</v>
      </c>
      <c r="P1414" t="str">
        <f t="shared" si="221"/>
        <v>No Return</v>
      </c>
      <c r="Q1414" s="4">
        <f t="shared" si="222"/>
        <v>407.68</v>
      </c>
      <c r="R1414">
        <f t="shared" si="223"/>
        <v>2025</v>
      </c>
      <c r="S1414" s="4" t="str">
        <f t="shared" si="224"/>
        <v>March</v>
      </c>
      <c r="T1414" s="17">
        <f t="shared" si="225"/>
        <v>0</v>
      </c>
      <c r="U1414" s="17">
        <f t="shared" si="226"/>
        <v>29.12</v>
      </c>
      <c r="V1414" s="16">
        <f t="shared" si="227"/>
        <v>0</v>
      </c>
      <c r="W1414" s="16" t="str">
        <f t="shared" si="228"/>
        <v>L</v>
      </c>
      <c r="X1414" s="16" t="str" cm="1">
        <f t="array" ref="X1414">_xlfn.IFS(K1414 &lt; 10, "Need to Restock", K1414 &lt; 20, "Low Stock", K1414 &lt; 30, "Stock OK", K1414 &gt;= 30, "High Stock")</f>
        <v>Low Stock</v>
      </c>
      <c r="Y1414" s="16" t="str" cm="1">
        <f t="array" ref="Y1414">_xlfn.IFS(K1414 &lt;= 15, "Fast Moving", K1414 &lt;= 35, "Moderate Moving", K1414 &gt; 35, "Slow Moving")</f>
        <v>Fast Moving</v>
      </c>
      <c r="Z1414" s="16" t="str" cm="1">
        <f t="array" ref="Z1414">_xlfn.IFS(M1414=5, "Highly Satisfied", M1414&gt;=4, "Very Satisfied", M1414&gt;=3, "Satisfied", M1414&gt;=2, "Neutral", M1414&lt;2, "Dissatisfied")</f>
        <v>Neutral</v>
      </c>
      <c r="AA1414" s="16" t="str">
        <f t="shared" si="229"/>
        <v>Cheap Value</v>
      </c>
      <c r="AB1414" s="16" t="str" cm="1">
        <f t="array" ref="AB1414">_xlfn.IFS(OR(C1414="Zara", C1414="Mango"), "Luxury Brand", OR(C1414="Gap", C1414="Forever21"), "Budget Brand", TRUE, "Mid-Market")</f>
        <v>Mid-Market</v>
      </c>
    </row>
    <row r="1415" spans="1:28" x14ac:dyDescent="0.35">
      <c r="A1415" t="s">
        <v>1466</v>
      </c>
      <c r="B1415" t="s">
        <v>25</v>
      </c>
      <c r="C1415" t="s">
        <v>73</v>
      </c>
      <c r="D1415" t="s">
        <v>21</v>
      </c>
      <c r="E1415" t="s">
        <v>2229</v>
      </c>
      <c r="F1415" t="s">
        <v>26</v>
      </c>
      <c r="G1415" s="4">
        <v>57.1</v>
      </c>
      <c r="H1415">
        <v>0</v>
      </c>
      <c r="I1415" s="3">
        <v>57.1</v>
      </c>
      <c r="J1415" s="1">
        <v>45875</v>
      </c>
      <c r="K1415">
        <v>28</v>
      </c>
      <c r="L1415" t="s">
        <v>2229</v>
      </c>
      <c r="M1415">
        <f t="shared" si="220"/>
        <v>3</v>
      </c>
      <c r="N1415" t="b">
        <v>1</v>
      </c>
      <c r="O1415" t="s">
        <v>123</v>
      </c>
      <c r="P1415" t="str">
        <f t="shared" si="221"/>
        <v>Wrong Item</v>
      </c>
      <c r="Q1415" s="4">
        <f t="shared" si="222"/>
        <v>1598.8</v>
      </c>
      <c r="R1415">
        <f t="shared" si="223"/>
        <v>2025</v>
      </c>
      <c r="S1415" s="4" t="str">
        <f t="shared" si="224"/>
        <v>August</v>
      </c>
      <c r="T1415" s="17">
        <f t="shared" si="225"/>
        <v>0</v>
      </c>
      <c r="U1415" s="17">
        <f t="shared" si="226"/>
        <v>57.1</v>
      </c>
      <c r="V1415" s="16">
        <f t="shared" si="227"/>
        <v>1</v>
      </c>
      <c r="W1415" s="16" t="str">
        <f t="shared" si="228"/>
        <v>No Size</v>
      </c>
      <c r="X1415" s="16" t="str" cm="1">
        <f t="array" ref="X1415">_xlfn.IFS(K1415 &lt; 10, "Need to Restock", K1415 &lt; 20, "Low Stock", K1415 &lt; 30, "Stock OK", K1415 &gt;= 30, "High Stock")</f>
        <v>Stock OK</v>
      </c>
      <c r="Y1415" s="16" t="str" cm="1">
        <f t="array" ref="Y1415">_xlfn.IFS(K1415 &lt;= 15, "Fast Moving", K1415 &lt;= 35, "Moderate Moving", K1415 &gt; 35, "Slow Moving")</f>
        <v>Moderate Moving</v>
      </c>
      <c r="Z1415" s="16" t="str" cm="1">
        <f t="array" ref="Z1415">_xlfn.IFS(M1415=5, "Highly Satisfied", M1415&gt;=4, "Very Satisfied", M1415&gt;=3, "Satisfied", M1415&gt;=2, "Neutral", M1415&lt;2, "Dissatisfied")</f>
        <v>Satisfied</v>
      </c>
      <c r="AA1415" s="16" t="str">
        <f t="shared" si="229"/>
        <v>Cheap Value</v>
      </c>
      <c r="AB1415" s="16" t="str" cm="1">
        <f t="array" ref="AB1415">_xlfn.IFS(OR(C1415="Zara", C1415="Mango"), "Luxury Brand", OR(C1415="Gap", C1415="Forever21"), "Budget Brand", TRUE, "Mid-Market")</f>
        <v>Budget Brand</v>
      </c>
    </row>
    <row r="1416" spans="1:28" x14ac:dyDescent="0.35">
      <c r="A1416" t="s">
        <v>1467</v>
      </c>
      <c r="B1416" t="s">
        <v>13</v>
      </c>
      <c r="C1416" t="s">
        <v>20</v>
      </c>
      <c r="D1416" t="s">
        <v>15</v>
      </c>
      <c r="E1416" t="s">
        <v>56</v>
      </c>
      <c r="F1416" t="s">
        <v>26</v>
      </c>
      <c r="G1416" s="4">
        <v>248.05</v>
      </c>
      <c r="H1416">
        <v>0</v>
      </c>
      <c r="I1416" s="3">
        <v>248.05</v>
      </c>
      <c r="J1416" s="1">
        <v>45776</v>
      </c>
      <c r="K1416">
        <v>17</v>
      </c>
      <c r="L1416">
        <v>4.5999999999999996</v>
      </c>
      <c r="M1416">
        <f t="shared" si="220"/>
        <v>4.5999999999999996</v>
      </c>
      <c r="N1416" t="b">
        <v>0</v>
      </c>
      <c r="O1416" t="s">
        <v>2229</v>
      </c>
      <c r="P1416" t="str">
        <f t="shared" si="221"/>
        <v>No Return</v>
      </c>
      <c r="Q1416" s="4">
        <f t="shared" si="222"/>
        <v>4216.8500000000004</v>
      </c>
      <c r="R1416">
        <f t="shared" si="223"/>
        <v>2025</v>
      </c>
      <c r="S1416" s="4" t="str">
        <f t="shared" si="224"/>
        <v>April</v>
      </c>
      <c r="T1416" s="17">
        <f t="shared" si="225"/>
        <v>0</v>
      </c>
      <c r="U1416" s="17">
        <f t="shared" si="226"/>
        <v>248.05</v>
      </c>
      <c r="V1416" s="16">
        <f t="shared" si="227"/>
        <v>0</v>
      </c>
      <c r="W1416" s="16" t="str">
        <f t="shared" si="228"/>
        <v>M</v>
      </c>
      <c r="X1416" s="16" t="str" cm="1">
        <f t="array" ref="X1416">_xlfn.IFS(K1416 &lt; 10, "Need to Restock", K1416 &lt; 20, "Low Stock", K1416 &lt; 30, "Stock OK", K1416 &gt;= 30, "High Stock")</f>
        <v>Low Stock</v>
      </c>
      <c r="Y1416" s="16" t="str" cm="1">
        <f t="array" ref="Y1416">_xlfn.IFS(K1416 &lt;= 15, "Fast Moving", K1416 &lt;= 35, "Moderate Moving", K1416 &gt; 35, "Slow Moving")</f>
        <v>Moderate Moving</v>
      </c>
      <c r="Z1416" s="16" t="str" cm="1">
        <f t="array" ref="Z1416">_xlfn.IFS(M1416=5, "Highly Satisfied", M1416&gt;=4, "Very Satisfied", M1416&gt;=3, "Satisfied", M1416&gt;=2, "Neutral", M1416&lt;2, "Dissatisfied")</f>
        <v>Very Satisfied</v>
      </c>
      <c r="AA1416" s="16" t="str">
        <f t="shared" si="229"/>
        <v>High Value</v>
      </c>
      <c r="AB1416" s="16" t="str" cm="1">
        <f t="array" ref="AB1416">_xlfn.IFS(OR(C1416="Zara", C1416="Mango"), "Luxury Brand", OR(C1416="Gap", C1416="Forever21"), "Budget Brand", TRUE, "Mid-Market")</f>
        <v>Mid-Market</v>
      </c>
    </row>
    <row r="1417" spans="1:28" x14ac:dyDescent="0.35">
      <c r="A1417" t="s">
        <v>1468</v>
      </c>
      <c r="B1417" t="s">
        <v>36</v>
      </c>
      <c r="C1417" t="s">
        <v>14</v>
      </c>
      <c r="D1417" t="s">
        <v>32</v>
      </c>
      <c r="E1417" t="s">
        <v>37</v>
      </c>
      <c r="F1417" t="s">
        <v>38</v>
      </c>
      <c r="G1417" s="4">
        <v>108.59</v>
      </c>
      <c r="H1417">
        <v>40.6</v>
      </c>
      <c r="I1417" s="3">
        <v>64.5</v>
      </c>
      <c r="J1417" s="1">
        <v>45875</v>
      </c>
      <c r="K1417">
        <v>9</v>
      </c>
      <c r="L1417">
        <v>1.3</v>
      </c>
      <c r="M1417">
        <f t="shared" si="220"/>
        <v>1.3</v>
      </c>
      <c r="N1417" t="b">
        <v>0</v>
      </c>
      <c r="O1417" t="s">
        <v>2229</v>
      </c>
      <c r="P1417" t="str">
        <f t="shared" si="221"/>
        <v>No Return</v>
      </c>
      <c r="Q1417" s="4">
        <f t="shared" si="222"/>
        <v>580.52214000000004</v>
      </c>
      <c r="R1417">
        <f t="shared" si="223"/>
        <v>2025</v>
      </c>
      <c r="S1417" s="4" t="str">
        <f t="shared" si="224"/>
        <v>August</v>
      </c>
      <c r="T1417" s="17">
        <f t="shared" si="225"/>
        <v>44.087540000000004</v>
      </c>
      <c r="U1417" s="17">
        <f t="shared" si="226"/>
        <v>64.502459999999999</v>
      </c>
      <c r="V1417" s="16">
        <f t="shared" si="227"/>
        <v>0</v>
      </c>
      <c r="W1417" s="16" t="str">
        <f t="shared" si="228"/>
        <v>S</v>
      </c>
      <c r="X1417" s="16" t="str" cm="1">
        <f t="array" ref="X1417">_xlfn.IFS(K1417 &lt; 10, "Need to Restock", K1417 &lt; 20, "Low Stock", K1417 &lt; 30, "Stock OK", K1417 &gt;= 30, "High Stock")</f>
        <v>Need to Restock</v>
      </c>
      <c r="Y1417" s="16" t="str" cm="1">
        <f t="array" ref="Y1417">_xlfn.IFS(K1417 &lt;= 15, "Fast Moving", K1417 &lt;= 35, "Moderate Moving", K1417 &gt; 35, "Slow Moving")</f>
        <v>Fast Moving</v>
      </c>
      <c r="Z1417" s="16" t="str" cm="1">
        <f t="array" ref="Z1417">_xlfn.IFS(M1417=5, "Highly Satisfied", M1417&gt;=4, "Very Satisfied", M1417&gt;=3, "Satisfied", M1417&gt;=2, "Neutral", M1417&lt;2, "Dissatisfied")</f>
        <v>Dissatisfied</v>
      </c>
      <c r="AA1417" s="16" t="str">
        <f t="shared" si="229"/>
        <v>Cheap Value</v>
      </c>
      <c r="AB1417" s="16" t="str" cm="1">
        <f t="array" ref="AB1417">_xlfn.IFS(OR(C1417="Zara", C1417="Mango"), "Luxury Brand", OR(C1417="Gap", C1417="Forever21"), "Budget Brand", TRUE, "Mid-Market")</f>
        <v>Luxury Brand</v>
      </c>
    </row>
    <row r="1418" spans="1:28" x14ac:dyDescent="0.35">
      <c r="A1418" t="s">
        <v>1469</v>
      </c>
      <c r="B1418" t="s">
        <v>13</v>
      </c>
      <c r="C1418" t="s">
        <v>73</v>
      </c>
      <c r="D1418" t="s">
        <v>60</v>
      </c>
      <c r="E1418" t="s">
        <v>16</v>
      </c>
      <c r="F1418" t="s">
        <v>54</v>
      </c>
      <c r="G1418" s="4">
        <v>124.13</v>
      </c>
      <c r="H1418">
        <v>0</v>
      </c>
      <c r="I1418" s="3">
        <v>124.13</v>
      </c>
      <c r="J1418" s="1">
        <v>45875</v>
      </c>
      <c r="K1418">
        <v>33</v>
      </c>
      <c r="L1418">
        <v>5</v>
      </c>
      <c r="M1418">
        <f t="shared" si="220"/>
        <v>5</v>
      </c>
      <c r="N1418" t="b">
        <v>0</v>
      </c>
      <c r="O1418" t="s">
        <v>2229</v>
      </c>
      <c r="P1418" t="str">
        <f t="shared" si="221"/>
        <v>No Return</v>
      </c>
      <c r="Q1418" s="4">
        <f t="shared" si="222"/>
        <v>4096.29</v>
      </c>
      <c r="R1418">
        <f t="shared" si="223"/>
        <v>2025</v>
      </c>
      <c r="S1418" s="4" t="str">
        <f t="shared" si="224"/>
        <v>August</v>
      </c>
      <c r="T1418" s="17">
        <f t="shared" si="225"/>
        <v>0</v>
      </c>
      <c r="U1418" s="17">
        <f t="shared" si="226"/>
        <v>124.13</v>
      </c>
      <c r="V1418" s="16">
        <f t="shared" si="227"/>
        <v>0</v>
      </c>
      <c r="W1418" s="16" t="str">
        <f t="shared" si="228"/>
        <v>XL</v>
      </c>
      <c r="X1418" s="16" t="str" cm="1">
        <f t="array" ref="X1418">_xlfn.IFS(K1418 &lt; 10, "Need to Restock", K1418 &lt; 20, "Low Stock", K1418 &lt; 30, "Stock OK", K1418 &gt;= 30, "High Stock")</f>
        <v>High Stock</v>
      </c>
      <c r="Y1418" s="16" t="str" cm="1">
        <f t="array" ref="Y1418">_xlfn.IFS(K1418 &lt;= 15, "Fast Moving", K1418 &lt;= 35, "Moderate Moving", K1418 &gt; 35, "Slow Moving")</f>
        <v>Moderate Moving</v>
      </c>
      <c r="Z1418" s="16" t="str" cm="1">
        <f t="array" ref="Z1418">_xlfn.IFS(M1418=5, "Highly Satisfied", M1418&gt;=4, "Very Satisfied", M1418&gt;=3, "Satisfied", M1418&gt;=2, "Neutral", M1418&lt;2, "Dissatisfied")</f>
        <v>Highly Satisfied</v>
      </c>
      <c r="AA1418" s="16" t="str">
        <f t="shared" si="229"/>
        <v>High Value</v>
      </c>
      <c r="AB1418" s="16" t="str" cm="1">
        <f t="array" ref="AB1418">_xlfn.IFS(OR(C1418="Zara", C1418="Mango"), "Luxury Brand", OR(C1418="Gap", C1418="Forever21"), "Budget Brand", TRUE, "Mid-Market")</f>
        <v>Budget Brand</v>
      </c>
    </row>
    <row r="1419" spans="1:28" x14ac:dyDescent="0.35">
      <c r="A1419" t="s">
        <v>1470</v>
      </c>
      <c r="B1419" t="s">
        <v>25</v>
      </c>
      <c r="C1419" t="s">
        <v>14</v>
      </c>
      <c r="D1419" t="s">
        <v>15</v>
      </c>
      <c r="E1419" t="s">
        <v>2229</v>
      </c>
      <c r="F1419" t="s">
        <v>68</v>
      </c>
      <c r="G1419" s="4">
        <v>62.21</v>
      </c>
      <c r="H1419">
        <v>1.8</v>
      </c>
      <c r="I1419" s="3">
        <v>61.09</v>
      </c>
      <c r="J1419" s="1">
        <v>45599</v>
      </c>
      <c r="K1419">
        <v>4</v>
      </c>
      <c r="L1419">
        <v>2.2999999999999998</v>
      </c>
      <c r="M1419">
        <f t="shared" si="220"/>
        <v>2.2999999999999998</v>
      </c>
      <c r="N1419" t="b">
        <v>0</v>
      </c>
      <c r="O1419" t="s">
        <v>2229</v>
      </c>
      <c r="P1419" t="str">
        <f t="shared" si="221"/>
        <v>No Return</v>
      </c>
      <c r="Q1419" s="4">
        <f t="shared" si="222"/>
        <v>244.36088000000001</v>
      </c>
      <c r="R1419">
        <f t="shared" si="223"/>
        <v>2024</v>
      </c>
      <c r="S1419" s="4" t="str">
        <f t="shared" si="224"/>
        <v>November</v>
      </c>
      <c r="T1419" s="17">
        <f t="shared" si="225"/>
        <v>1.1197800000000002</v>
      </c>
      <c r="U1419" s="17">
        <f t="shared" si="226"/>
        <v>61.090220000000002</v>
      </c>
      <c r="V1419" s="16">
        <f t="shared" si="227"/>
        <v>0</v>
      </c>
      <c r="W1419" s="16" t="str">
        <f t="shared" si="228"/>
        <v>No Size</v>
      </c>
      <c r="X1419" s="16" t="str" cm="1">
        <f t="array" ref="X1419">_xlfn.IFS(K1419 &lt; 10, "Need to Restock", K1419 &lt; 20, "Low Stock", K1419 &lt; 30, "Stock OK", K1419 &gt;= 30, "High Stock")</f>
        <v>Need to Restock</v>
      </c>
      <c r="Y1419" s="16" t="str" cm="1">
        <f t="array" ref="Y1419">_xlfn.IFS(K1419 &lt;= 15, "Fast Moving", K1419 &lt;= 35, "Moderate Moving", K1419 &gt; 35, "Slow Moving")</f>
        <v>Fast Moving</v>
      </c>
      <c r="Z1419" s="16" t="str" cm="1">
        <f t="array" ref="Z1419">_xlfn.IFS(M1419=5, "Highly Satisfied", M1419&gt;=4, "Very Satisfied", M1419&gt;=3, "Satisfied", M1419&gt;=2, "Neutral", M1419&lt;2, "Dissatisfied")</f>
        <v>Neutral</v>
      </c>
      <c r="AA1419" s="16" t="str">
        <f t="shared" si="229"/>
        <v>Cheap Value</v>
      </c>
      <c r="AB1419" s="16" t="str" cm="1">
        <f t="array" ref="AB1419">_xlfn.IFS(OR(C1419="Zara", C1419="Mango"), "Luxury Brand", OR(C1419="Gap", C1419="Forever21"), "Budget Brand", TRUE, "Mid-Market")</f>
        <v>Luxury Brand</v>
      </c>
    </row>
    <row r="1420" spans="1:28" x14ac:dyDescent="0.35">
      <c r="A1420" t="s">
        <v>1471</v>
      </c>
      <c r="B1420" t="s">
        <v>36</v>
      </c>
      <c r="C1420" t="s">
        <v>20</v>
      </c>
      <c r="D1420" t="s">
        <v>32</v>
      </c>
      <c r="E1420" t="s">
        <v>56</v>
      </c>
      <c r="F1420" t="s">
        <v>38</v>
      </c>
      <c r="G1420" s="4">
        <v>48.27</v>
      </c>
      <c r="H1420">
        <v>0</v>
      </c>
      <c r="I1420" s="3">
        <v>48.27</v>
      </c>
      <c r="J1420" s="1">
        <v>45875</v>
      </c>
      <c r="K1420">
        <v>33</v>
      </c>
      <c r="L1420" t="s">
        <v>2229</v>
      </c>
      <c r="M1420">
        <f t="shared" si="220"/>
        <v>3</v>
      </c>
      <c r="N1420" t="b">
        <v>0</v>
      </c>
      <c r="O1420" t="s">
        <v>2229</v>
      </c>
      <c r="P1420" t="str">
        <f t="shared" si="221"/>
        <v>No Return</v>
      </c>
      <c r="Q1420" s="4">
        <f t="shared" si="222"/>
        <v>1592.91</v>
      </c>
      <c r="R1420">
        <f t="shared" si="223"/>
        <v>2025</v>
      </c>
      <c r="S1420" s="4" t="str">
        <f t="shared" si="224"/>
        <v>August</v>
      </c>
      <c r="T1420" s="17">
        <f t="shared" si="225"/>
        <v>0</v>
      </c>
      <c r="U1420" s="17">
        <f t="shared" si="226"/>
        <v>48.27</v>
      </c>
      <c r="V1420" s="16">
        <f t="shared" si="227"/>
        <v>0</v>
      </c>
      <c r="W1420" s="16" t="str">
        <f t="shared" si="228"/>
        <v>M</v>
      </c>
      <c r="X1420" s="16" t="str" cm="1">
        <f t="array" ref="X1420">_xlfn.IFS(K1420 &lt; 10, "Need to Restock", K1420 &lt; 20, "Low Stock", K1420 &lt; 30, "Stock OK", K1420 &gt;= 30, "High Stock")</f>
        <v>High Stock</v>
      </c>
      <c r="Y1420" s="16" t="str" cm="1">
        <f t="array" ref="Y1420">_xlfn.IFS(K1420 &lt;= 15, "Fast Moving", K1420 &lt;= 35, "Moderate Moving", K1420 &gt; 35, "Slow Moving")</f>
        <v>Moderate Moving</v>
      </c>
      <c r="Z1420" s="16" t="str" cm="1">
        <f t="array" ref="Z1420">_xlfn.IFS(M1420=5, "Highly Satisfied", M1420&gt;=4, "Very Satisfied", M1420&gt;=3, "Satisfied", M1420&gt;=2, "Neutral", M1420&lt;2, "Dissatisfied")</f>
        <v>Satisfied</v>
      </c>
      <c r="AA1420" s="16" t="str">
        <f t="shared" si="229"/>
        <v>Cheap Value</v>
      </c>
      <c r="AB1420" s="16" t="str" cm="1">
        <f t="array" ref="AB1420">_xlfn.IFS(OR(C1420="Zara", C1420="Mango"), "Luxury Brand", OR(C1420="Gap", C1420="Forever21"), "Budget Brand", TRUE, "Mid-Market")</f>
        <v>Mid-Market</v>
      </c>
    </row>
    <row r="1421" spans="1:28" x14ac:dyDescent="0.35">
      <c r="A1421" t="s">
        <v>1472</v>
      </c>
      <c r="B1421" t="s">
        <v>19</v>
      </c>
      <c r="C1421" t="s">
        <v>14</v>
      </c>
      <c r="D1421" t="s">
        <v>15</v>
      </c>
      <c r="E1421" t="s">
        <v>16</v>
      </c>
      <c r="F1421" t="s">
        <v>42</v>
      </c>
      <c r="G1421" s="4">
        <v>88.77</v>
      </c>
      <c r="H1421">
        <v>0</v>
      </c>
      <c r="I1421" s="3">
        <v>88.77</v>
      </c>
      <c r="J1421" s="1">
        <v>45793</v>
      </c>
      <c r="K1421">
        <v>40</v>
      </c>
      <c r="L1421">
        <v>4.8</v>
      </c>
      <c r="M1421">
        <f t="shared" si="220"/>
        <v>4.8</v>
      </c>
      <c r="N1421" t="b">
        <v>0</v>
      </c>
      <c r="O1421" t="s">
        <v>2229</v>
      </c>
      <c r="P1421" t="str">
        <f t="shared" si="221"/>
        <v>No Return</v>
      </c>
      <c r="Q1421" s="4">
        <f t="shared" si="222"/>
        <v>3550.7999999999997</v>
      </c>
      <c r="R1421">
        <f t="shared" si="223"/>
        <v>2025</v>
      </c>
      <c r="S1421" s="4" t="str">
        <f t="shared" si="224"/>
        <v>May</v>
      </c>
      <c r="T1421" s="17">
        <f t="shared" si="225"/>
        <v>0</v>
      </c>
      <c r="U1421" s="17">
        <f t="shared" si="226"/>
        <v>88.77</v>
      </c>
      <c r="V1421" s="16">
        <f t="shared" si="227"/>
        <v>0</v>
      </c>
      <c r="W1421" s="16" t="str">
        <f t="shared" si="228"/>
        <v>XL</v>
      </c>
      <c r="X1421" s="16" t="str" cm="1">
        <f t="array" ref="X1421">_xlfn.IFS(K1421 &lt; 10, "Need to Restock", K1421 &lt; 20, "Low Stock", K1421 &lt; 30, "Stock OK", K1421 &gt;= 30, "High Stock")</f>
        <v>High Stock</v>
      </c>
      <c r="Y1421" s="16" t="str" cm="1">
        <f t="array" ref="Y1421">_xlfn.IFS(K1421 &lt;= 15, "Fast Moving", K1421 &lt;= 35, "Moderate Moving", K1421 &gt; 35, "Slow Moving")</f>
        <v>Slow Moving</v>
      </c>
      <c r="Z1421" s="16" t="str" cm="1">
        <f t="array" ref="Z1421">_xlfn.IFS(M1421=5, "Highly Satisfied", M1421&gt;=4, "Very Satisfied", M1421&gt;=3, "Satisfied", M1421&gt;=2, "Neutral", M1421&lt;2, "Dissatisfied")</f>
        <v>Very Satisfied</v>
      </c>
      <c r="AA1421" s="16" t="str">
        <f t="shared" si="229"/>
        <v>High Value</v>
      </c>
      <c r="AB1421" s="16" t="str" cm="1">
        <f t="array" ref="AB1421">_xlfn.IFS(OR(C1421="Zara", C1421="Mango"), "Luxury Brand", OR(C1421="Gap", C1421="Forever21"), "Budget Brand", TRUE, "Mid-Market")</f>
        <v>Luxury Brand</v>
      </c>
    </row>
    <row r="1422" spans="1:28" x14ac:dyDescent="0.35">
      <c r="A1422" t="s">
        <v>1473</v>
      </c>
      <c r="B1422" t="s">
        <v>40</v>
      </c>
      <c r="C1422" t="s">
        <v>59</v>
      </c>
      <c r="D1422" t="s">
        <v>32</v>
      </c>
      <c r="E1422" t="s">
        <v>56</v>
      </c>
      <c r="F1422" t="s">
        <v>62</v>
      </c>
      <c r="G1422" s="4">
        <v>94.17</v>
      </c>
      <c r="H1422">
        <v>0</v>
      </c>
      <c r="I1422" s="3">
        <v>94.17</v>
      </c>
      <c r="J1422" s="1">
        <v>45875</v>
      </c>
      <c r="K1422">
        <v>2</v>
      </c>
      <c r="L1422" t="s">
        <v>2229</v>
      </c>
      <c r="M1422">
        <f t="shared" si="220"/>
        <v>3</v>
      </c>
      <c r="N1422" t="b">
        <v>0</v>
      </c>
      <c r="O1422" t="s">
        <v>2229</v>
      </c>
      <c r="P1422" t="str">
        <f t="shared" si="221"/>
        <v>No Return</v>
      </c>
      <c r="Q1422" s="4">
        <f t="shared" si="222"/>
        <v>188.34</v>
      </c>
      <c r="R1422">
        <f t="shared" si="223"/>
        <v>2025</v>
      </c>
      <c r="S1422" s="4" t="str">
        <f t="shared" si="224"/>
        <v>August</v>
      </c>
      <c r="T1422" s="17">
        <f t="shared" si="225"/>
        <v>0</v>
      </c>
      <c r="U1422" s="17">
        <f t="shared" si="226"/>
        <v>94.17</v>
      </c>
      <c r="V1422" s="16">
        <f t="shared" si="227"/>
        <v>0</v>
      </c>
      <c r="W1422" s="16" t="str">
        <f t="shared" si="228"/>
        <v>M</v>
      </c>
      <c r="X1422" s="16" t="str" cm="1">
        <f t="array" ref="X1422">_xlfn.IFS(K1422 &lt; 10, "Need to Restock", K1422 &lt; 20, "Low Stock", K1422 &lt; 30, "Stock OK", K1422 &gt;= 30, "High Stock")</f>
        <v>Need to Restock</v>
      </c>
      <c r="Y1422" s="16" t="str" cm="1">
        <f t="array" ref="Y1422">_xlfn.IFS(K1422 &lt;= 15, "Fast Moving", K1422 &lt;= 35, "Moderate Moving", K1422 &gt; 35, "Slow Moving")</f>
        <v>Fast Moving</v>
      </c>
      <c r="Z1422" s="16" t="str" cm="1">
        <f t="array" ref="Z1422">_xlfn.IFS(M1422=5, "Highly Satisfied", M1422&gt;=4, "Very Satisfied", M1422&gt;=3, "Satisfied", M1422&gt;=2, "Neutral", M1422&lt;2, "Dissatisfied")</f>
        <v>Satisfied</v>
      </c>
      <c r="AA1422" s="16" t="str">
        <f t="shared" si="229"/>
        <v>High Value</v>
      </c>
      <c r="AB1422" s="16" t="str" cm="1">
        <f t="array" ref="AB1422">_xlfn.IFS(OR(C1422="Zara", C1422="Mango"), "Luxury Brand", OR(C1422="Gap", C1422="Forever21"), "Budget Brand", TRUE, "Mid-Market")</f>
        <v>Budget Brand</v>
      </c>
    </row>
    <row r="1423" spans="1:28" x14ac:dyDescent="0.35">
      <c r="A1423" t="s">
        <v>1474</v>
      </c>
      <c r="B1423" t="s">
        <v>25</v>
      </c>
      <c r="C1423" t="s">
        <v>73</v>
      </c>
      <c r="D1423" t="s">
        <v>32</v>
      </c>
      <c r="E1423" t="s">
        <v>2229</v>
      </c>
      <c r="F1423" t="s">
        <v>26</v>
      </c>
      <c r="G1423" s="4">
        <v>30.44</v>
      </c>
      <c r="H1423">
        <v>0</v>
      </c>
      <c r="I1423" s="3">
        <v>30.44</v>
      </c>
      <c r="J1423" s="1">
        <v>45875</v>
      </c>
      <c r="K1423">
        <v>42</v>
      </c>
      <c r="L1423" t="s">
        <v>2229</v>
      </c>
      <c r="M1423">
        <f t="shared" si="220"/>
        <v>3</v>
      </c>
      <c r="N1423" t="b">
        <v>0</v>
      </c>
      <c r="O1423" t="s">
        <v>2229</v>
      </c>
      <c r="P1423" t="str">
        <f t="shared" si="221"/>
        <v>No Return</v>
      </c>
      <c r="Q1423" s="4">
        <f t="shared" si="222"/>
        <v>1278.48</v>
      </c>
      <c r="R1423">
        <f t="shared" si="223"/>
        <v>2025</v>
      </c>
      <c r="S1423" s="4" t="str">
        <f t="shared" si="224"/>
        <v>August</v>
      </c>
      <c r="T1423" s="17">
        <f t="shared" si="225"/>
        <v>0</v>
      </c>
      <c r="U1423" s="17">
        <f t="shared" si="226"/>
        <v>30.44</v>
      </c>
      <c r="V1423" s="16">
        <f t="shared" si="227"/>
        <v>0</v>
      </c>
      <c r="W1423" s="16" t="str">
        <f t="shared" si="228"/>
        <v>No Size</v>
      </c>
      <c r="X1423" s="16" t="str" cm="1">
        <f t="array" ref="X1423">_xlfn.IFS(K1423 &lt; 10, "Need to Restock", K1423 &lt; 20, "Low Stock", K1423 &lt; 30, "Stock OK", K1423 &gt;= 30, "High Stock")</f>
        <v>High Stock</v>
      </c>
      <c r="Y1423" s="16" t="str" cm="1">
        <f t="array" ref="Y1423">_xlfn.IFS(K1423 &lt;= 15, "Fast Moving", K1423 &lt;= 35, "Moderate Moving", K1423 &gt; 35, "Slow Moving")</f>
        <v>Slow Moving</v>
      </c>
      <c r="Z1423" s="16" t="str" cm="1">
        <f t="array" ref="Z1423">_xlfn.IFS(M1423=5, "Highly Satisfied", M1423&gt;=4, "Very Satisfied", M1423&gt;=3, "Satisfied", M1423&gt;=2, "Neutral", M1423&lt;2, "Dissatisfied")</f>
        <v>Satisfied</v>
      </c>
      <c r="AA1423" s="16" t="str">
        <f t="shared" si="229"/>
        <v>Cheap Value</v>
      </c>
      <c r="AB1423" s="16" t="str" cm="1">
        <f t="array" ref="AB1423">_xlfn.IFS(OR(C1423="Zara", C1423="Mango"), "Luxury Brand", OR(C1423="Gap", C1423="Forever21"), "Budget Brand", TRUE, "Mid-Market")</f>
        <v>Budget Brand</v>
      </c>
    </row>
    <row r="1424" spans="1:28" x14ac:dyDescent="0.35">
      <c r="A1424" t="s">
        <v>1475</v>
      </c>
      <c r="B1424" t="s">
        <v>36</v>
      </c>
      <c r="C1424" t="s">
        <v>20</v>
      </c>
      <c r="D1424" t="s">
        <v>32</v>
      </c>
      <c r="E1424" t="s">
        <v>53</v>
      </c>
      <c r="F1424" t="s">
        <v>64</v>
      </c>
      <c r="G1424" s="4">
        <v>114.29</v>
      </c>
      <c r="H1424">
        <v>0</v>
      </c>
      <c r="I1424" s="3">
        <v>114.29</v>
      </c>
      <c r="J1424" s="1">
        <v>45875</v>
      </c>
      <c r="K1424">
        <v>9</v>
      </c>
      <c r="L1424">
        <v>3.2</v>
      </c>
      <c r="M1424">
        <f t="shared" si="220"/>
        <v>3.2</v>
      </c>
      <c r="N1424" t="b">
        <v>0</v>
      </c>
      <c r="O1424" t="s">
        <v>2229</v>
      </c>
      <c r="P1424" t="str">
        <f t="shared" si="221"/>
        <v>No Return</v>
      </c>
      <c r="Q1424" s="4">
        <f t="shared" si="222"/>
        <v>1028.6100000000001</v>
      </c>
      <c r="R1424">
        <f t="shared" si="223"/>
        <v>2025</v>
      </c>
      <c r="S1424" s="4" t="str">
        <f t="shared" si="224"/>
        <v>August</v>
      </c>
      <c r="T1424" s="17">
        <f t="shared" si="225"/>
        <v>0</v>
      </c>
      <c r="U1424" s="17">
        <f t="shared" si="226"/>
        <v>114.29</v>
      </c>
      <c r="V1424" s="16">
        <f t="shared" si="227"/>
        <v>0</v>
      </c>
      <c r="W1424" s="16" t="str">
        <f t="shared" si="228"/>
        <v>XS</v>
      </c>
      <c r="X1424" s="16" t="str" cm="1">
        <f t="array" ref="X1424">_xlfn.IFS(K1424 &lt; 10, "Need to Restock", K1424 &lt; 20, "Low Stock", K1424 &lt; 30, "Stock OK", K1424 &gt;= 30, "High Stock")</f>
        <v>Need to Restock</v>
      </c>
      <c r="Y1424" s="16" t="str" cm="1">
        <f t="array" ref="Y1424">_xlfn.IFS(K1424 &lt;= 15, "Fast Moving", K1424 &lt;= 35, "Moderate Moving", K1424 &gt; 35, "Slow Moving")</f>
        <v>Fast Moving</v>
      </c>
      <c r="Z1424" s="16" t="str" cm="1">
        <f t="array" ref="Z1424">_xlfn.IFS(M1424=5, "Highly Satisfied", M1424&gt;=4, "Very Satisfied", M1424&gt;=3, "Satisfied", M1424&gt;=2, "Neutral", M1424&lt;2, "Dissatisfied")</f>
        <v>Satisfied</v>
      </c>
      <c r="AA1424" s="16" t="str">
        <f t="shared" si="229"/>
        <v>High Value</v>
      </c>
      <c r="AB1424" s="16" t="str" cm="1">
        <f t="array" ref="AB1424">_xlfn.IFS(OR(C1424="Zara", C1424="Mango"), "Luxury Brand", OR(C1424="Gap", C1424="Forever21"), "Budget Brand", TRUE, "Mid-Market")</f>
        <v>Mid-Market</v>
      </c>
    </row>
    <row r="1425" spans="1:28" x14ac:dyDescent="0.35">
      <c r="A1425" t="s">
        <v>1476</v>
      </c>
      <c r="B1425" t="s">
        <v>28</v>
      </c>
      <c r="C1425" t="s">
        <v>20</v>
      </c>
      <c r="D1425" t="s">
        <v>32</v>
      </c>
      <c r="E1425" t="s">
        <v>16</v>
      </c>
      <c r="F1425" t="s">
        <v>38</v>
      </c>
      <c r="G1425" s="4">
        <v>105.01</v>
      </c>
      <c r="H1425">
        <v>25.8</v>
      </c>
      <c r="I1425" s="3">
        <v>77.92</v>
      </c>
      <c r="J1425" s="1">
        <v>45875</v>
      </c>
      <c r="K1425">
        <v>17</v>
      </c>
      <c r="L1425">
        <v>3.2</v>
      </c>
      <c r="M1425">
        <f t="shared" si="220"/>
        <v>3.2</v>
      </c>
      <c r="N1425" t="b">
        <v>0</v>
      </c>
      <c r="O1425" t="s">
        <v>2229</v>
      </c>
      <c r="P1425" t="str">
        <f t="shared" si="221"/>
        <v>No Return</v>
      </c>
      <c r="Q1425" s="4">
        <f t="shared" si="222"/>
        <v>1324.5961400000001</v>
      </c>
      <c r="R1425">
        <f t="shared" si="223"/>
        <v>2025</v>
      </c>
      <c r="S1425" s="4" t="str">
        <f t="shared" si="224"/>
        <v>August</v>
      </c>
      <c r="T1425" s="17">
        <f t="shared" si="225"/>
        <v>27.092580000000002</v>
      </c>
      <c r="U1425" s="17">
        <f t="shared" si="226"/>
        <v>77.917420000000007</v>
      </c>
      <c r="V1425" s="16">
        <f t="shared" si="227"/>
        <v>0</v>
      </c>
      <c r="W1425" s="16" t="str">
        <f t="shared" si="228"/>
        <v>XL</v>
      </c>
      <c r="X1425" s="16" t="str" cm="1">
        <f t="array" ref="X1425">_xlfn.IFS(K1425 &lt; 10, "Need to Restock", K1425 &lt; 20, "Low Stock", K1425 &lt; 30, "Stock OK", K1425 &gt;= 30, "High Stock")</f>
        <v>Low Stock</v>
      </c>
      <c r="Y1425" s="16" t="str" cm="1">
        <f t="array" ref="Y1425">_xlfn.IFS(K1425 &lt;= 15, "Fast Moving", K1425 &lt;= 35, "Moderate Moving", K1425 &gt; 35, "Slow Moving")</f>
        <v>Moderate Moving</v>
      </c>
      <c r="Z1425" s="16" t="str" cm="1">
        <f t="array" ref="Z1425">_xlfn.IFS(M1425=5, "Highly Satisfied", M1425&gt;=4, "Very Satisfied", M1425&gt;=3, "Satisfied", M1425&gt;=2, "Neutral", M1425&lt;2, "Dissatisfied")</f>
        <v>Satisfied</v>
      </c>
      <c r="AA1425" s="16" t="str">
        <f t="shared" si="229"/>
        <v>High Value</v>
      </c>
      <c r="AB1425" s="16" t="str" cm="1">
        <f t="array" ref="AB1425">_xlfn.IFS(OR(C1425="Zara", C1425="Mango"), "Luxury Brand", OR(C1425="Gap", C1425="Forever21"), "Budget Brand", TRUE, "Mid-Market")</f>
        <v>Mid-Market</v>
      </c>
    </row>
    <row r="1426" spans="1:28" x14ac:dyDescent="0.35">
      <c r="A1426" t="s">
        <v>1477</v>
      </c>
      <c r="B1426" t="s">
        <v>19</v>
      </c>
      <c r="C1426" t="s">
        <v>51</v>
      </c>
      <c r="D1426" t="s">
        <v>15</v>
      </c>
      <c r="E1426" t="s">
        <v>16</v>
      </c>
      <c r="F1426" t="s">
        <v>42</v>
      </c>
      <c r="G1426" s="4">
        <v>38.56</v>
      </c>
      <c r="H1426">
        <v>0</v>
      </c>
      <c r="I1426" s="3">
        <v>38.56</v>
      </c>
      <c r="J1426" s="1">
        <v>45807</v>
      </c>
      <c r="K1426">
        <v>39</v>
      </c>
      <c r="L1426">
        <v>1.5</v>
      </c>
      <c r="M1426">
        <f t="shared" si="220"/>
        <v>1.5</v>
      </c>
      <c r="N1426" t="b">
        <v>0</v>
      </c>
      <c r="O1426" t="s">
        <v>2229</v>
      </c>
      <c r="P1426" t="str">
        <f t="shared" si="221"/>
        <v>No Return</v>
      </c>
      <c r="Q1426" s="4">
        <f t="shared" si="222"/>
        <v>1503.8400000000001</v>
      </c>
      <c r="R1426">
        <f t="shared" si="223"/>
        <v>2025</v>
      </c>
      <c r="S1426" s="4" t="str">
        <f t="shared" si="224"/>
        <v>May</v>
      </c>
      <c r="T1426" s="17">
        <f t="shared" si="225"/>
        <v>0</v>
      </c>
      <c r="U1426" s="17">
        <f t="shared" si="226"/>
        <v>38.56</v>
      </c>
      <c r="V1426" s="16">
        <f t="shared" si="227"/>
        <v>0</v>
      </c>
      <c r="W1426" s="16" t="str">
        <f t="shared" si="228"/>
        <v>XL</v>
      </c>
      <c r="X1426" s="16" t="str" cm="1">
        <f t="array" ref="X1426">_xlfn.IFS(K1426 &lt; 10, "Need to Restock", K1426 &lt; 20, "Low Stock", K1426 &lt; 30, "Stock OK", K1426 &gt;= 30, "High Stock")</f>
        <v>High Stock</v>
      </c>
      <c r="Y1426" s="16" t="str" cm="1">
        <f t="array" ref="Y1426">_xlfn.IFS(K1426 &lt;= 15, "Fast Moving", K1426 &lt;= 35, "Moderate Moving", K1426 &gt; 35, "Slow Moving")</f>
        <v>Slow Moving</v>
      </c>
      <c r="Z1426" s="16" t="str" cm="1">
        <f t="array" ref="Z1426">_xlfn.IFS(M1426=5, "Highly Satisfied", M1426&gt;=4, "Very Satisfied", M1426&gt;=3, "Satisfied", M1426&gt;=2, "Neutral", M1426&lt;2, "Dissatisfied")</f>
        <v>Dissatisfied</v>
      </c>
      <c r="AA1426" s="16" t="str">
        <f t="shared" si="229"/>
        <v>Cheap Value</v>
      </c>
      <c r="AB1426" s="16" t="str" cm="1">
        <f t="array" ref="AB1426">_xlfn.IFS(OR(C1426="Zara", C1426="Mango"), "Luxury Brand", OR(C1426="Gap", C1426="Forever21"), "Budget Brand", TRUE, "Mid-Market")</f>
        <v>Mid-Market</v>
      </c>
    </row>
    <row r="1427" spans="1:28" x14ac:dyDescent="0.35">
      <c r="A1427" t="s">
        <v>1478</v>
      </c>
      <c r="B1427" t="s">
        <v>28</v>
      </c>
      <c r="C1427" t="s">
        <v>41</v>
      </c>
      <c r="D1427" t="s">
        <v>21</v>
      </c>
      <c r="E1427" t="s">
        <v>22</v>
      </c>
      <c r="F1427" t="s">
        <v>64</v>
      </c>
      <c r="G1427" s="4">
        <v>64.94</v>
      </c>
      <c r="H1427">
        <v>0</v>
      </c>
      <c r="I1427" s="3">
        <v>64.94</v>
      </c>
      <c r="J1427" s="1">
        <v>45875</v>
      </c>
      <c r="K1427">
        <v>32</v>
      </c>
      <c r="L1427">
        <v>4.5</v>
      </c>
      <c r="M1427">
        <f t="shared" si="220"/>
        <v>4.5</v>
      </c>
      <c r="N1427" t="b">
        <v>0</v>
      </c>
      <c r="O1427" t="s">
        <v>2229</v>
      </c>
      <c r="P1427" t="str">
        <f t="shared" si="221"/>
        <v>No Return</v>
      </c>
      <c r="Q1427" s="4">
        <f t="shared" si="222"/>
        <v>2078.08</v>
      </c>
      <c r="R1427">
        <f t="shared" si="223"/>
        <v>2025</v>
      </c>
      <c r="S1427" s="4" t="str">
        <f t="shared" si="224"/>
        <v>August</v>
      </c>
      <c r="T1427" s="17">
        <f t="shared" si="225"/>
        <v>0</v>
      </c>
      <c r="U1427" s="17">
        <f t="shared" si="226"/>
        <v>64.94</v>
      </c>
      <c r="V1427" s="16">
        <f t="shared" si="227"/>
        <v>0</v>
      </c>
      <c r="W1427" s="16" t="str">
        <f t="shared" si="228"/>
        <v>L</v>
      </c>
      <c r="X1427" s="16" t="str" cm="1">
        <f t="array" ref="X1427">_xlfn.IFS(K1427 &lt; 10, "Need to Restock", K1427 &lt; 20, "Low Stock", K1427 &lt; 30, "Stock OK", K1427 &gt;= 30, "High Stock")</f>
        <v>High Stock</v>
      </c>
      <c r="Y1427" s="16" t="str" cm="1">
        <f t="array" ref="Y1427">_xlfn.IFS(K1427 &lt;= 15, "Fast Moving", K1427 &lt;= 35, "Moderate Moving", K1427 &gt; 35, "Slow Moving")</f>
        <v>Moderate Moving</v>
      </c>
      <c r="Z1427" s="16" t="str" cm="1">
        <f t="array" ref="Z1427">_xlfn.IFS(M1427=5, "Highly Satisfied", M1427&gt;=4, "Very Satisfied", M1427&gt;=3, "Satisfied", M1427&gt;=2, "Neutral", M1427&lt;2, "Dissatisfied")</f>
        <v>Very Satisfied</v>
      </c>
      <c r="AA1427" s="16" t="str">
        <f t="shared" si="229"/>
        <v>Cheap Value</v>
      </c>
      <c r="AB1427" s="16" t="str" cm="1">
        <f t="array" ref="AB1427">_xlfn.IFS(OR(C1427="Zara", C1427="Mango"), "Luxury Brand", OR(C1427="Gap", C1427="Forever21"), "Budget Brand", TRUE, "Mid-Market")</f>
        <v>Luxury Brand</v>
      </c>
    </row>
    <row r="1428" spans="1:28" x14ac:dyDescent="0.35">
      <c r="A1428" t="s">
        <v>1479</v>
      </c>
      <c r="B1428" t="s">
        <v>36</v>
      </c>
      <c r="C1428" t="s">
        <v>41</v>
      </c>
      <c r="D1428" t="s">
        <v>21</v>
      </c>
      <c r="E1428" t="s">
        <v>37</v>
      </c>
      <c r="F1428" t="s">
        <v>44</v>
      </c>
      <c r="G1428" s="4">
        <v>63.74</v>
      </c>
      <c r="H1428">
        <v>56.8</v>
      </c>
      <c r="I1428" s="3">
        <v>27.54</v>
      </c>
      <c r="J1428" s="1">
        <v>45875</v>
      </c>
      <c r="K1428">
        <v>15</v>
      </c>
      <c r="L1428">
        <v>4</v>
      </c>
      <c r="M1428">
        <f t="shared" si="220"/>
        <v>4</v>
      </c>
      <c r="N1428" t="b">
        <v>0</v>
      </c>
      <c r="O1428" t="s">
        <v>2229</v>
      </c>
      <c r="P1428" t="str">
        <f t="shared" si="221"/>
        <v>No Return</v>
      </c>
      <c r="Q1428" s="4">
        <f t="shared" si="222"/>
        <v>413.03520000000003</v>
      </c>
      <c r="R1428">
        <f t="shared" si="223"/>
        <v>2025</v>
      </c>
      <c r="S1428" s="4" t="str">
        <f t="shared" si="224"/>
        <v>August</v>
      </c>
      <c r="T1428" s="17">
        <f t="shared" si="225"/>
        <v>36.204319999999996</v>
      </c>
      <c r="U1428" s="17">
        <f t="shared" si="226"/>
        <v>27.535680000000003</v>
      </c>
      <c r="V1428" s="16">
        <f t="shared" si="227"/>
        <v>0</v>
      </c>
      <c r="W1428" s="16" t="str">
        <f t="shared" si="228"/>
        <v>S</v>
      </c>
      <c r="X1428" s="16" t="str" cm="1">
        <f t="array" ref="X1428">_xlfn.IFS(K1428 &lt; 10, "Need to Restock", K1428 &lt; 20, "Low Stock", K1428 &lt; 30, "Stock OK", K1428 &gt;= 30, "High Stock")</f>
        <v>Low Stock</v>
      </c>
      <c r="Y1428" s="16" t="str" cm="1">
        <f t="array" ref="Y1428">_xlfn.IFS(K1428 &lt;= 15, "Fast Moving", K1428 &lt;= 35, "Moderate Moving", K1428 &gt; 35, "Slow Moving")</f>
        <v>Fast Moving</v>
      </c>
      <c r="Z1428" s="16" t="str" cm="1">
        <f t="array" ref="Z1428">_xlfn.IFS(M1428=5, "Highly Satisfied", M1428&gt;=4, "Very Satisfied", M1428&gt;=3, "Satisfied", M1428&gt;=2, "Neutral", M1428&lt;2, "Dissatisfied")</f>
        <v>Very Satisfied</v>
      </c>
      <c r="AA1428" s="16" t="str">
        <f t="shared" si="229"/>
        <v>Cheap Value</v>
      </c>
      <c r="AB1428" s="16" t="str" cm="1">
        <f t="array" ref="AB1428">_xlfn.IFS(OR(C1428="Zara", C1428="Mango"), "Luxury Brand", OR(C1428="Gap", C1428="Forever21"), "Budget Brand", TRUE, "Mid-Market")</f>
        <v>Luxury Brand</v>
      </c>
    </row>
    <row r="1429" spans="1:28" x14ac:dyDescent="0.35">
      <c r="A1429" t="s">
        <v>1480</v>
      </c>
      <c r="B1429" t="s">
        <v>19</v>
      </c>
      <c r="C1429" t="s">
        <v>14</v>
      </c>
      <c r="D1429" t="s">
        <v>60</v>
      </c>
      <c r="E1429" t="s">
        <v>16</v>
      </c>
      <c r="F1429" t="s">
        <v>23</v>
      </c>
      <c r="G1429" s="4">
        <v>67.23</v>
      </c>
      <c r="H1429">
        <v>11.1</v>
      </c>
      <c r="I1429" s="3">
        <v>59.77</v>
      </c>
      <c r="J1429" s="1">
        <v>45875</v>
      </c>
      <c r="K1429">
        <v>39</v>
      </c>
      <c r="L1429">
        <v>1.1000000000000001</v>
      </c>
      <c r="M1429">
        <f t="shared" si="220"/>
        <v>1.1000000000000001</v>
      </c>
      <c r="N1429" t="b">
        <v>1</v>
      </c>
      <c r="O1429" t="s">
        <v>123</v>
      </c>
      <c r="P1429" t="str">
        <f t="shared" si="221"/>
        <v>Wrong Item</v>
      </c>
      <c r="Q1429" s="4">
        <f t="shared" si="222"/>
        <v>2330.9313300000003</v>
      </c>
      <c r="R1429">
        <f t="shared" si="223"/>
        <v>2025</v>
      </c>
      <c r="S1429" s="4" t="str">
        <f t="shared" si="224"/>
        <v>August</v>
      </c>
      <c r="T1429" s="17">
        <f t="shared" si="225"/>
        <v>7.4625300000000001</v>
      </c>
      <c r="U1429" s="17">
        <f t="shared" si="226"/>
        <v>59.767470000000003</v>
      </c>
      <c r="V1429" s="16">
        <f t="shared" si="227"/>
        <v>1</v>
      </c>
      <c r="W1429" s="16" t="str">
        <f t="shared" si="228"/>
        <v>XL</v>
      </c>
      <c r="X1429" s="16" t="str" cm="1">
        <f t="array" ref="X1429">_xlfn.IFS(K1429 &lt; 10, "Need to Restock", K1429 &lt; 20, "Low Stock", K1429 &lt; 30, "Stock OK", K1429 &gt;= 30, "High Stock")</f>
        <v>High Stock</v>
      </c>
      <c r="Y1429" s="16" t="str" cm="1">
        <f t="array" ref="Y1429">_xlfn.IFS(K1429 &lt;= 15, "Fast Moving", K1429 &lt;= 35, "Moderate Moving", K1429 &gt; 35, "Slow Moving")</f>
        <v>Slow Moving</v>
      </c>
      <c r="Z1429" s="16" t="str" cm="1">
        <f t="array" ref="Z1429">_xlfn.IFS(M1429=5, "Highly Satisfied", M1429&gt;=4, "Very Satisfied", M1429&gt;=3, "Satisfied", M1429&gt;=2, "Neutral", M1429&lt;2, "Dissatisfied")</f>
        <v>Dissatisfied</v>
      </c>
      <c r="AA1429" s="16" t="str">
        <f t="shared" si="229"/>
        <v>Cheap Value</v>
      </c>
      <c r="AB1429" s="16" t="str" cm="1">
        <f t="array" ref="AB1429">_xlfn.IFS(OR(C1429="Zara", C1429="Mango"), "Luxury Brand", OR(C1429="Gap", C1429="Forever21"), "Budget Brand", TRUE, "Mid-Market")</f>
        <v>Luxury Brand</v>
      </c>
    </row>
    <row r="1430" spans="1:28" x14ac:dyDescent="0.35">
      <c r="A1430" t="s">
        <v>1481</v>
      </c>
      <c r="B1430" t="s">
        <v>25</v>
      </c>
      <c r="C1430" t="s">
        <v>46</v>
      </c>
      <c r="D1430" t="s">
        <v>15</v>
      </c>
      <c r="E1430" t="s">
        <v>2229</v>
      </c>
      <c r="F1430" t="s">
        <v>42</v>
      </c>
      <c r="G1430" s="4">
        <v>27.2</v>
      </c>
      <c r="H1430">
        <v>40.4</v>
      </c>
      <c r="I1430" s="3">
        <v>16.21</v>
      </c>
      <c r="J1430" s="1">
        <v>45523</v>
      </c>
      <c r="K1430">
        <v>20</v>
      </c>
      <c r="L1430">
        <v>4.3</v>
      </c>
      <c r="M1430">
        <f t="shared" si="220"/>
        <v>4.3</v>
      </c>
      <c r="N1430" t="b">
        <v>0</v>
      </c>
      <c r="O1430" t="s">
        <v>2229</v>
      </c>
      <c r="P1430" t="str">
        <f t="shared" si="221"/>
        <v>No Return</v>
      </c>
      <c r="Q1430" s="4">
        <f t="shared" si="222"/>
        <v>324.22400000000005</v>
      </c>
      <c r="R1430">
        <f t="shared" si="223"/>
        <v>2024</v>
      </c>
      <c r="S1430" s="4" t="str">
        <f t="shared" si="224"/>
        <v>August</v>
      </c>
      <c r="T1430" s="17">
        <f t="shared" si="225"/>
        <v>10.988799999999999</v>
      </c>
      <c r="U1430" s="17">
        <f t="shared" si="226"/>
        <v>16.211200000000002</v>
      </c>
      <c r="V1430" s="16">
        <f t="shared" si="227"/>
        <v>0</v>
      </c>
      <c r="W1430" s="16" t="str">
        <f t="shared" si="228"/>
        <v>No Size</v>
      </c>
      <c r="X1430" s="16" t="str" cm="1">
        <f t="array" ref="X1430">_xlfn.IFS(K1430 &lt; 10, "Need to Restock", K1430 &lt; 20, "Low Stock", K1430 &lt; 30, "Stock OK", K1430 &gt;= 30, "High Stock")</f>
        <v>Stock OK</v>
      </c>
      <c r="Y1430" s="16" t="str" cm="1">
        <f t="array" ref="Y1430">_xlfn.IFS(K1430 &lt;= 15, "Fast Moving", K1430 &lt;= 35, "Moderate Moving", K1430 &gt; 35, "Slow Moving")</f>
        <v>Moderate Moving</v>
      </c>
      <c r="Z1430" s="16" t="str" cm="1">
        <f t="array" ref="Z1430">_xlfn.IFS(M1430=5, "Highly Satisfied", M1430&gt;=4, "Very Satisfied", M1430&gt;=3, "Satisfied", M1430&gt;=2, "Neutral", M1430&lt;2, "Dissatisfied")</f>
        <v>Very Satisfied</v>
      </c>
      <c r="AA1430" s="16" t="str">
        <f t="shared" si="229"/>
        <v>Cheap Value</v>
      </c>
      <c r="AB1430" s="16" t="str" cm="1">
        <f t="array" ref="AB1430">_xlfn.IFS(OR(C1430="Zara", C1430="Mango"), "Luxury Brand", OR(C1430="Gap", C1430="Forever21"), "Budget Brand", TRUE, "Mid-Market")</f>
        <v>Mid-Market</v>
      </c>
    </row>
    <row r="1431" spans="1:28" x14ac:dyDescent="0.35">
      <c r="A1431" t="s">
        <v>1482</v>
      </c>
      <c r="B1431" t="s">
        <v>19</v>
      </c>
      <c r="C1431" t="s">
        <v>41</v>
      </c>
      <c r="D1431" t="s">
        <v>15</v>
      </c>
      <c r="E1431" t="s">
        <v>16</v>
      </c>
      <c r="F1431" t="s">
        <v>68</v>
      </c>
      <c r="G1431" s="4">
        <v>75.84</v>
      </c>
      <c r="H1431">
        <v>0</v>
      </c>
      <c r="I1431" s="3">
        <v>75.84</v>
      </c>
      <c r="J1431" s="1">
        <v>45754</v>
      </c>
      <c r="K1431">
        <v>8</v>
      </c>
      <c r="L1431">
        <v>4.0999999999999996</v>
      </c>
      <c r="M1431">
        <f t="shared" si="220"/>
        <v>4.0999999999999996</v>
      </c>
      <c r="N1431" t="b">
        <v>0</v>
      </c>
      <c r="O1431" t="s">
        <v>2229</v>
      </c>
      <c r="P1431" t="str">
        <f t="shared" si="221"/>
        <v>No Return</v>
      </c>
      <c r="Q1431" s="4">
        <f t="shared" si="222"/>
        <v>606.72</v>
      </c>
      <c r="R1431">
        <f t="shared" si="223"/>
        <v>2025</v>
      </c>
      <c r="S1431" s="4" t="str">
        <f t="shared" si="224"/>
        <v>April</v>
      </c>
      <c r="T1431" s="17">
        <f t="shared" si="225"/>
        <v>0</v>
      </c>
      <c r="U1431" s="17">
        <f t="shared" si="226"/>
        <v>75.84</v>
      </c>
      <c r="V1431" s="16">
        <f t="shared" si="227"/>
        <v>0</v>
      </c>
      <c r="W1431" s="16" t="str">
        <f t="shared" si="228"/>
        <v>XL</v>
      </c>
      <c r="X1431" s="16" t="str" cm="1">
        <f t="array" ref="X1431">_xlfn.IFS(K1431 &lt; 10, "Need to Restock", K1431 &lt; 20, "Low Stock", K1431 &lt; 30, "Stock OK", K1431 &gt;= 30, "High Stock")</f>
        <v>Need to Restock</v>
      </c>
      <c r="Y1431" s="16" t="str" cm="1">
        <f t="array" ref="Y1431">_xlfn.IFS(K1431 &lt;= 15, "Fast Moving", K1431 &lt;= 35, "Moderate Moving", K1431 &gt; 35, "Slow Moving")</f>
        <v>Fast Moving</v>
      </c>
      <c r="Z1431" s="16" t="str" cm="1">
        <f t="array" ref="Z1431">_xlfn.IFS(M1431=5, "Highly Satisfied", M1431&gt;=4, "Very Satisfied", M1431&gt;=3, "Satisfied", M1431&gt;=2, "Neutral", M1431&lt;2, "Dissatisfied")</f>
        <v>Very Satisfied</v>
      </c>
      <c r="AA1431" s="16" t="str">
        <f t="shared" si="229"/>
        <v>High Value</v>
      </c>
      <c r="AB1431" s="16" t="str" cm="1">
        <f t="array" ref="AB1431">_xlfn.IFS(OR(C1431="Zara", C1431="Mango"), "Luxury Brand", OR(C1431="Gap", C1431="Forever21"), "Budget Brand", TRUE, "Mid-Market")</f>
        <v>Luxury Brand</v>
      </c>
    </row>
    <row r="1432" spans="1:28" x14ac:dyDescent="0.35">
      <c r="A1432" t="s">
        <v>1483</v>
      </c>
      <c r="B1432" t="s">
        <v>40</v>
      </c>
      <c r="C1432" t="s">
        <v>41</v>
      </c>
      <c r="D1432" t="s">
        <v>21</v>
      </c>
      <c r="E1432" t="s">
        <v>56</v>
      </c>
      <c r="F1432" t="s">
        <v>62</v>
      </c>
      <c r="G1432" s="4">
        <v>68.510000000000005</v>
      </c>
      <c r="H1432">
        <v>0</v>
      </c>
      <c r="I1432" s="3">
        <v>68.510000000000005</v>
      </c>
      <c r="J1432" s="1">
        <v>45875</v>
      </c>
      <c r="K1432">
        <v>1</v>
      </c>
      <c r="L1432">
        <v>2.6</v>
      </c>
      <c r="M1432">
        <f t="shared" si="220"/>
        <v>2.6</v>
      </c>
      <c r="N1432" t="b">
        <v>0</v>
      </c>
      <c r="O1432" t="s">
        <v>2229</v>
      </c>
      <c r="P1432" t="str">
        <f t="shared" si="221"/>
        <v>No Return</v>
      </c>
      <c r="Q1432" s="4">
        <f t="shared" si="222"/>
        <v>68.510000000000005</v>
      </c>
      <c r="R1432">
        <f t="shared" si="223"/>
        <v>2025</v>
      </c>
      <c r="S1432" s="4" t="str">
        <f t="shared" si="224"/>
        <v>August</v>
      </c>
      <c r="T1432" s="17">
        <f t="shared" si="225"/>
        <v>0</v>
      </c>
      <c r="U1432" s="17">
        <f t="shared" si="226"/>
        <v>68.510000000000005</v>
      </c>
      <c r="V1432" s="16">
        <f t="shared" si="227"/>
        <v>0</v>
      </c>
      <c r="W1432" s="16" t="str">
        <f t="shared" si="228"/>
        <v>M</v>
      </c>
      <c r="X1432" s="16" t="str" cm="1">
        <f t="array" ref="X1432">_xlfn.IFS(K1432 &lt; 10, "Need to Restock", K1432 &lt; 20, "Low Stock", K1432 &lt; 30, "Stock OK", K1432 &gt;= 30, "High Stock")</f>
        <v>Need to Restock</v>
      </c>
      <c r="Y1432" s="16" t="str" cm="1">
        <f t="array" ref="Y1432">_xlfn.IFS(K1432 &lt;= 15, "Fast Moving", K1432 &lt;= 35, "Moderate Moving", K1432 &gt; 35, "Slow Moving")</f>
        <v>Fast Moving</v>
      </c>
      <c r="Z1432" s="16" t="str" cm="1">
        <f t="array" ref="Z1432">_xlfn.IFS(M1432=5, "Highly Satisfied", M1432&gt;=4, "Very Satisfied", M1432&gt;=3, "Satisfied", M1432&gt;=2, "Neutral", M1432&lt;2, "Dissatisfied")</f>
        <v>Neutral</v>
      </c>
      <c r="AA1432" s="16" t="str">
        <f t="shared" si="229"/>
        <v>Cheap Value</v>
      </c>
      <c r="AB1432" s="16" t="str" cm="1">
        <f t="array" ref="AB1432">_xlfn.IFS(OR(C1432="Zara", C1432="Mango"), "Luxury Brand", OR(C1432="Gap", C1432="Forever21"), "Budget Brand", TRUE, "Mid-Market")</f>
        <v>Luxury Brand</v>
      </c>
    </row>
    <row r="1433" spans="1:28" x14ac:dyDescent="0.35">
      <c r="A1433" t="s">
        <v>1484</v>
      </c>
      <c r="B1433" t="s">
        <v>25</v>
      </c>
      <c r="C1433" t="s">
        <v>41</v>
      </c>
      <c r="D1433" t="s">
        <v>60</v>
      </c>
      <c r="E1433" t="s">
        <v>2229</v>
      </c>
      <c r="F1433" t="s">
        <v>64</v>
      </c>
      <c r="G1433" s="4">
        <v>25.49</v>
      </c>
      <c r="H1433">
        <v>0</v>
      </c>
      <c r="I1433" s="3">
        <v>25.49</v>
      </c>
      <c r="J1433" s="1">
        <v>45875</v>
      </c>
      <c r="K1433">
        <v>35</v>
      </c>
      <c r="L1433">
        <v>2.2000000000000002</v>
      </c>
      <c r="M1433">
        <f t="shared" si="220"/>
        <v>2.2000000000000002</v>
      </c>
      <c r="N1433" t="b">
        <v>1</v>
      </c>
      <c r="O1433" t="s">
        <v>71</v>
      </c>
      <c r="P1433" t="str">
        <f t="shared" si="221"/>
        <v>Size Issue</v>
      </c>
      <c r="Q1433" s="4">
        <f t="shared" si="222"/>
        <v>892.15</v>
      </c>
      <c r="R1433">
        <f t="shared" si="223"/>
        <v>2025</v>
      </c>
      <c r="S1433" s="4" t="str">
        <f t="shared" si="224"/>
        <v>August</v>
      </c>
      <c r="T1433" s="17">
        <f t="shared" si="225"/>
        <v>0</v>
      </c>
      <c r="U1433" s="17">
        <f t="shared" si="226"/>
        <v>25.49</v>
      </c>
      <c r="V1433" s="16">
        <f t="shared" si="227"/>
        <v>1</v>
      </c>
      <c r="W1433" s="16" t="str">
        <f t="shared" si="228"/>
        <v>No Size</v>
      </c>
      <c r="X1433" s="16" t="str" cm="1">
        <f t="array" ref="X1433">_xlfn.IFS(K1433 &lt; 10, "Need to Restock", K1433 &lt; 20, "Low Stock", K1433 &lt; 30, "Stock OK", K1433 &gt;= 30, "High Stock")</f>
        <v>High Stock</v>
      </c>
      <c r="Y1433" s="16" t="str" cm="1">
        <f t="array" ref="Y1433">_xlfn.IFS(K1433 &lt;= 15, "Fast Moving", K1433 &lt;= 35, "Moderate Moving", K1433 &gt; 35, "Slow Moving")</f>
        <v>Moderate Moving</v>
      </c>
      <c r="Z1433" s="16" t="str" cm="1">
        <f t="array" ref="Z1433">_xlfn.IFS(M1433=5, "Highly Satisfied", M1433&gt;=4, "Very Satisfied", M1433&gt;=3, "Satisfied", M1433&gt;=2, "Neutral", M1433&lt;2, "Dissatisfied")</f>
        <v>Neutral</v>
      </c>
      <c r="AA1433" s="16" t="str">
        <f t="shared" si="229"/>
        <v>Cheap Value</v>
      </c>
      <c r="AB1433" s="16" t="str" cm="1">
        <f t="array" ref="AB1433">_xlfn.IFS(OR(C1433="Zara", C1433="Mango"), "Luxury Brand", OR(C1433="Gap", C1433="Forever21"), "Budget Brand", TRUE, "Mid-Market")</f>
        <v>Luxury Brand</v>
      </c>
    </row>
    <row r="1434" spans="1:28" x14ac:dyDescent="0.35">
      <c r="A1434" t="s">
        <v>1485</v>
      </c>
      <c r="B1434" t="s">
        <v>19</v>
      </c>
      <c r="C1434" t="s">
        <v>51</v>
      </c>
      <c r="D1434" t="s">
        <v>32</v>
      </c>
      <c r="E1434" t="s">
        <v>53</v>
      </c>
      <c r="F1434" t="s">
        <v>17</v>
      </c>
      <c r="G1434" s="4">
        <v>70.88</v>
      </c>
      <c r="H1434">
        <v>0</v>
      </c>
      <c r="I1434" s="3">
        <v>70.88</v>
      </c>
      <c r="J1434" s="1">
        <v>45875</v>
      </c>
      <c r="K1434">
        <v>5</v>
      </c>
      <c r="L1434">
        <v>2.2999999999999998</v>
      </c>
      <c r="M1434">
        <f t="shared" si="220"/>
        <v>2.2999999999999998</v>
      </c>
      <c r="N1434" t="b">
        <v>0</v>
      </c>
      <c r="O1434" t="s">
        <v>2229</v>
      </c>
      <c r="P1434" t="str">
        <f t="shared" si="221"/>
        <v>No Return</v>
      </c>
      <c r="Q1434" s="4">
        <f t="shared" si="222"/>
        <v>354.4</v>
      </c>
      <c r="R1434">
        <f t="shared" si="223"/>
        <v>2025</v>
      </c>
      <c r="S1434" s="4" t="str">
        <f t="shared" si="224"/>
        <v>August</v>
      </c>
      <c r="T1434" s="17">
        <f t="shared" si="225"/>
        <v>0</v>
      </c>
      <c r="U1434" s="17">
        <f t="shared" si="226"/>
        <v>70.88</v>
      </c>
      <c r="V1434" s="16">
        <f t="shared" si="227"/>
        <v>0</v>
      </c>
      <c r="W1434" s="16" t="str">
        <f t="shared" si="228"/>
        <v>XS</v>
      </c>
      <c r="X1434" s="16" t="str" cm="1">
        <f t="array" ref="X1434">_xlfn.IFS(K1434 &lt; 10, "Need to Restock", K1434 &lt; 20, "Low Stock", K1434 &lt; 30, "Stock OK", K1434 &gt;= 30, "High Stock")</f>
        <v>Need to Restock</v>
      </c>
      <c r="Y1434" s="16" t="str" cm="1">
        <f t="array" ref="Y1434">_xlfn.IFS(K1434 &lt;= 15, "Fast Moving", K1434 &lt;= 35, "Moderate Moving", K1434 &gt; 35, "Slow Moving")</f>
        <v>Fast Moving</v>
      </c>
      <c r="Z1434" s="16" t="str" cm="1">
        <f t="array" ref="Z1434">_xlfn.IFS(M1434=5, "Highly Satisfied", M1434&gt;=4, "Very Satisfied", M1434&gt;=3, "Satisfied", M1434&gt;=2, "Neutral", M1434&lt;2, "Dissatisfied")</f>
        <v>Neutral</v>
      </c>
      <c r="AA1434" s="16" t="str">
        <f t="shared" si="229"/>
        <v>Cheap Value</v>
      </c>
      <c r="AB1434" s="16" t="str" cm="1">
        <f t="array" ref="AB1434">_xlfn.IFS(OR(C1434="Zara", C1434="Mango"), "Luxury Brand", OR(C1434="Gap", C1434="Forever21"), "Budget Brand", TRUE, "Mid-Market")</f>
        <v>Mid-Market</v>
      </c>
    </row>
    <row r="1435" spans="1:28" x14ac:dyDescent="0.35">
      <c r="A1435" t="s">
        <v>1486</v>
      </c>
      <c r="B1435" t="s">
        <v>28</v>
      </c>
      <c r="C1435" t="s">
        <v>46</v>
      </c>
      <c r="D1435" t="s">
        <v>60</v>
      </c>
      <c r="E1435" t="s">
        <v>53</v>
      </c>
      <c r="F1435" t="s">
        <v>33</v>
      </c>
      <c r="G1435" s="4">
        <v>176.64</v>
      </c>
      <c r="H1435">
        <v>8.8000000000000007</v>
      </c>
      <c r="I1435" s="3">
        <v>161.1</v>
      </c>
      <c r="J1435" s="1">
        <v>45875</v>
      </c>
      <c r="K1435">
        <v>1</v>
      </c>
      <c r="L1435">
        <v>1.7</v>
      </c>
      <c r="M1435">
        <f t="shared" si="220"/>
        <v>1.7</v>
      </c>
      <c r="N1435" t="b">
        <v>0</v>
      </c>
      <c r="O1435" t="s">
        <v>2229</v>
      </c>
      <c r="P1435" t="str">
        <f t="shared" si="221"/>
        <v>No Return</v>
      </c>
      <c r="Q1435" s="4">
        <f t="shared" si="222"/>
        <v>161.09567999999999</v>
      </c>
      <c r="R1435">
        <f t="shared" si="223"/>
        <v>2025</v>
      </c>
      <c r="S1435" s="4" t="str">
        <f t="shared" si="224"/>
        <v>August</v>
      </c>
      <c r="T1435" s="17">
        <f t="shared" si="225"/>
        <v>15.544320000000001</v>
      </c>
      <c r="U1435" s="17">
        <f t="shared" si="226"/>
        <v>161.09567999999999</v>
      </c>
      <c r="V1435" s="16">
        <f t="shared" si="227"/>
        <v>0</v>
      </c>
      <c r="W1435" s="16" t="str">
        <f t="shared" si="228"/>
        <v>XS</v>
      </c>
      <c r="X1435" s="16" t="str" cm="1">
        <f t="array" ref="X1435">_xlfn.IFS(K1435 &lt; 10, "Need to Restock", K1435 &lt; 20, "Low Stock", K1435 &lt; 30, "Stock OK", K1435 &gt;= 30, "High Stock")</f>
        <v>Need to Restock</v>
      </c>
      <c r="Y1435" s="16" t="str" cm="1">
        <f t="array" ref="Y1435">_xlfn.IFS(K1435 &lt;= 15, "Fast Moving", K1435 &lt;= 35, "Moderate Moving", K1435 &gt; 35, "Slow Moving")</f>
        <v>Fast Moving</v>
      </c>
      <c r="Z1435" s="16" t="str" cm="1">
        <f t="array" ref="Z1435">_xlfn.IFS(M1435=5, "Highly Satisfied", M1435&gt;=4, "Very Satisfied", M1435&gt;=3, "Satisfied", M1435&gt;=2, "Neutral", M1435&lt;2, "Dissatisfied")</f>
        <v>Dissatisfied</v>
      </c>
      <c r="AA1435" s="16" t="str">
        <f t="shared" si="229"/>
        <v>High Value</v>
      </c>
      <c r="AB1435" s="16" t="str" cm="1">
        <f t="array" ref="AB1435">_xlfn.IFS(OR(C1435="Zara", C1435="Mango"), "Luxury Brand", OR(C1435="Gap", C1435="Forever21"), "Budget Brand", TRUE, "Mid-Market")</f>
        <v>Mid-Market</v>
      </c>
    </row>
    <row r="1436" spans="1:28" x14ac:dyDescent="0.35">
      <c r="A1436" t="s">
        <v>1487</v>
      </c>
      <c r="B1436" t="s">
        <v>40</v>
      </c>
      <c r="C1436" t="s">
        <v>51</v>
      </c>
      <c r="D1436" t="s">
        <v>21</v>
      </c>
      <c r="E1436" t="s">
        <v>22</v>
      </c>
      <c r="F1436" t="s">
        <v>17</v>
      </c>
      <c r="G1436" s="4">
        <v>50.76</v>
      </c>
      <c r="H1436">
        <v>0</v>
      </c>
      <c r="I1436" s="3">
        <v>50.76</v>
      </c>
      <c r="J1436" s="1">
        <v>45875</v>
      </c>
      <c r="K1436">
        <v>45</v>
      </c>
      <c r="L1436">
        <v>4.3</v>
      </c>
      <c r="M1436">
        <f t="shared" si="220"/>
        <v>4.3</v>
      </c>
      <c r="N1436" t="b">
        <v>0</v>
      </c>
      <c r="O1436" t="s">
        <v>2229</v>
      </c>
      <c r="P1436" t="str">
        <f t="shared" si="221"/>
        <v>No Return</v>
      </c>
      <c r="Q1436" s="4">
        <f t="shared" si="222"/>
        <v>2284.1999999999998</v>
      </c>
      <c r="R1436">
        <f t="shared" si="223"/>
        <v>2025</v>
      </c>
      <c r="S1436" s="4" t="str">
        <f t="shared" si="224"/>
        <v>August</v>
      </c>
      <c r="T1436" s="17">
        <f t="shared" si="225"/>
        <v>0</v>
      </c>
      <c r="U1436" s="17">
        <f t="shared" si="226"/>
        <v>50.76</v>
      </c>
      <c r="V1436" s="16">
        <f t="shared" si="227"/>
        <v>0</v>
      </c>
      <c r="W1436" s="16" t="str">
        <f t="shared" si="228"/>
        <v>L</v>
      </c>
      <c r="X1436" s="16" t="str" cm="1">
        <f t="array" ref="X1436">_xlfn.IFS(K1436 &lt; 10, "Need to Restock", K1436 &lt; 20, "Low Stock", K1436 &lt; 30, "Stock OK", K1436 &gt;= 30, "High Stock")</f>
        <v>High Stock</v>
      </c>
      <c r="Y1436" s="16" t="str" cm="1">
        <f t="array" ref="Y1436">_xlfn.IFS(K1436 &lt;= 15, "Fast Moving", K1436 &lt;= 35, "Moderate Moving", K1436 &gt; 35, "Slow Moving")</f>
        <v>Slow Moving</v>
      </c>
      <c r="Z1436" s="16" t="str" cm="1">
        <f t="array" ref="Z1436">_xlfn.IFS(M1436=5, "Highly Satisfied", M1436&gt;=4, "Very Satisfied", M1436&gt;=3, "Satisfied", M1436&gt;=2, "Neutral", M1436&lt;2, "Dissatisfied")</f>
        <v>Very Satisfied</v>
      </c>
      <c r="AA1436" s="16" t="str">
        <f t="shared" si="229"/>
        <v>Cheap Value</v>
      </c>
      <c r="AB1436" s="16" t="str" cm="1">
        <f t="array" ref="AB1436">_xlfn.IFS(OR(C1436="Zara", C1436="Mango"), "Luxury Brand", OR(C1436="Gap", C1436="Forever21"), "Budget Brand", TRUE, "Mid-Market")</f>
        <v>Mid-Market</v>
      </c>
    </row>
    <row r="1437" spans="1:28" x14ac:dyDescent="0.35">
      <c r="A1437" t="s">
        <v>1488</v>
      </c>
      <c r="B1437" t="s">
        <v>28</v>
      </c>
      <c r="C1437" t="s">
        <v>41</v>
      </c>
      <c r="D1437" t="s">
        <v>32</v>
      </c>
      <c r="E1437" t="s">
        <v>16</v>
      </c>
      <c r="F1437" t="s">
        <v>23</v>
      </c>
      <c r="G1437" s="4">
        <v>155.85</v>
      </c>
      <c r="H1437">
        <v>0</v>
      </c>
      <c r="I1437" s="3">
        <v>155.85</v>
      </c>
      <c r="J1437" s="1">
        <v>45875</v>
      </c>
      <c r="K1437">
        <v>1</v>
      </c>
      <c r="L1437">
        <v>3.5</v>
      </c>
      <c r="M1437">
        <f t="shared" si="220"/>
        <v>3.5</v>
      </c>
      <c r="N1437" t="b">
        <v>0</v>
      </c>
      <c r="O1437" t="s">
        <v>2229</v>
      </c>
      <c r="P1437" t="str">
        <f t="shared" si="221"/>
        <v>No Return</v>
      </c>
      <c r="Q1437" s="4">
        <f t="shared" si="222"/>
        <v>155.85</v>
      </c>
      <c r="R1437">
        <f t="shared" si="223"/>
        <v>2025</v>
      </c>
      <c r="S1437" s="4" t="str">
        <f t="shared" si="224"/>
        <v>August</v>
      </c>
      <c r="T1437" s="17">
        <f t="shared" si="225"/>
        <v>0</v>
      </c>
      <c r="U1437" s="17">
        <f t="shared" si="226"/>
        <v>155.85</v>
      </c>
      <c r="V1437" s="16">
        <f t="shared" si="227"/>
        <v>0</v>
      </c>
      <c r="W1437" s="16" t="str">
        <f t="shared" si="228"/>
        <v>XL</v>
      </c>
      <c r="X1437" s="16" t="str" cm="1">
        <f t="array" ref="X1437">_xlfn.IFS(K1437 &lt; 10, "Need to Restock", K1437 &lt; 20, "Low Stock", K1437 &lt; 30, "Stock OK", K1437 &gt;= 30, "High Stock")</f>
        <v>Need to Restock</v>
      </c>
      <c r="Y1437" s="16" t="str" cm="1">
        <f t="array" ref="Y1437">_xlfn.IFS(K1437 &lt;= 15, "Fast Moving", K1437 &lt;= 35, "Moderate Moving", K1437 &gt; 35, "Slow Moving")</f>
        <v>Fast Moving</v>
      </c>
      <c r="Z1437" s="16" t="str" cm="1">
        <f t="array" ref="Z1437">_xlfn.IFS(M1437=5, "Highly Satisfied", M1437&gt;=4, "Very Satisfied", M1437&gt;=3, "Satisfied", M1437&gt;=2, "Neutral", M1437&lt;2, "Dissatisfied")</f>
        <v>Satisfied</v>
      </c>
      <c r="AA1437" s="16" t="str">
        <f t="shared" si="229"/>
        <v>High Value</v>
      </c>
      <c r="AB1437" s="16" t="str" cm="1">
        <f t="array" ref="AB1437">_xlfn.IFS(OR(C1437="Zara", C1437="Mango"), "Luxury Brand", OR(C1437="Gap", C1437="Forever21"), "Budget Brand", TRUE, "Mid-Market")</f>
        <v>Luxury Brand</v>
      </c>
    </row>
    <row r="1438" spans="1:28" x14ac:dyDescent="0.35">
      <c r="A1438" t="s">
        <v>1489</v>
      </c>
      <c r="B1438" t="s">
        <v>40</v>
      </c>
      <c r="C1438" t="s">
        <v>30</v>
      </c>
      <c r="D1438" t="s">
        <v>15</v>
      </c>
      <c r="E1438" t="s">
        <v>16</v>
      </c>
      <c r="F1438" t="s">
        <v>42</v>
      </c>
      <c r="G1438" s="4">
        <v>48.04</v>
      </c>
      <c r="H1438">
        <v>0</v>
      </c>
      <c r="I1438" s="3">
        <v>48.04</v>
      </c>
      <c r="J1438" s="1">
        <v>45778</v>
      </c>
      <c r="K1438">
        <v>20</v>
      </c>
      <c r="L1438">
        <v>3.2</v>
      </c>
      <c r="M1438">
        <f t="shared" si="220"/>
        <v>3.2</v>
      </c>
      <c r="N1438" t="b">
        <v>0</v>
      </c>
      <c r="O1438" t="s">
        <v>2229</v>
      </c>
      <c r="P1438" t="str">
        <f t="shared" si="221"/>
        <v>No Return</v>
      </c>
      <c r="Q1438" s="4">
        <f t="shared" si="222"/>
        <v>960.8</v>
      </c>
      <c r="R1438">
        <f t="shared" si="223"/>
        <v>2025</v>
      </c>
      <c r="S1438" s="4" t="str">
        <f t="shared" si="224"/>
        <v>May</v>
      </c>
      <c r="T1438" s="17">
        <f t="shared" si="225"/>
        <v>0</v>
      </c>
      <c r="U1438" s="17">
        <f t="shared" si="226"/>
        <v>48.04</v>
      </c>
      <c r="V1438" s="16">
        <f t="shared" si="227"/>
        <v>0</v>
      </c>
      <c r="W1438" s="16" t="str">
        <f t="shared" si="228"/>
        <v>XL</v>
      </c>
      <c r="X1438" s="16" t="str" cm="1">
        <f t="array" ref="X1438">_xlfn.IFS(K1438 &lt; 10, "Need to Restock", K1438 &lt; 20, "Low Stock", K1438 &lt; 30, "Stock OK", K1438 &gt;= 30, "High Stock")</f>
        <v>Stock OK</v>
      </c>
      <c r="Y1438" s="16" t="str" cm="1">
        <f t="array" ref="Y1438">_xlfn.IFS(K1438 &lt;= 15, "Fast Moving", K1438 &lt;= 35, "Moderate Moving", K1438 &gt; 35, "Slow Moving")</f>
        <v>Moderate Moving</v>
      </c>
      <c r="Z1438" s="16" t="str" cm="1">
        <f t="array" ref="Z1438">_xlfn.IFS(M1438=5, "Highly Satisfied", M1438&gt;=4, "Very Satisfied", M1438&gt;=3, "Satisfied", M1438&gt;=2, "Neutral", M1438&lt;2, "Dissatisfied")</f>
        <v>Satisfied</v>
      </c>
      <c r="AA1438" s="16" t="str">
        <f t="shared" si="229"/>
        <v>Cheap Value</v>
      </c>
      <c r="AB1438" s="16" t="str" cm="1">
        <f t="array" ref="AB1438">_xlfn.IFS(OR(C1438="Zara", C1438="Mango"), "Luxury Brand", OR(C1438="Gap", C1438="Forever21"), "Budget Brand", TRUE, "Mid-Market")</f>
        <v>Mid-Market</v>
      </c>
    </row>
    <row r="1439" spans="1:28" x14ac:dyDescent="0.35">
      <c r="A1439" t="s">
        <v>1490</v>
      </c>
      <c r="B1439" t="s">
        <v>19</v>
      </c>
      <c r="C1439" t="s">
        <v>73</v>
      </c>
      <c r="D1439" t="s">
        <v>15</v>
      </c>
      <c r="E1439" t="s">
        <v>53</v>
      </c>
      <c r="F1439" t="s">
        <v>62</v>
      </c>
      <c r="G1439" s="4">
        <v>44.79</v>
      </c>
      <c r="H1439">
        <v>0</v>
      </c>
      <c r="I1439" s="3">
        <v>44.79</v>
      </c>
      <c r="J1439" s="1">
        <v>45676</v>
      </c>
      <c r="K1439">
        <v>7</v>
      </c>
      <c r="L1439">
        <v>3.6</v>
      </c>
      <c r="M1439">
        <f t="shared" si="220"/>
        <v>3.6</v>
      </c>
      <c r="N1439" t="b">
        <v>0</v>
      </c>
      <c r="O1439" t="s">
        <v>2229</v>
      </c>
      <c r="P1439" t="str">
        <f t="shared" si="221"/>
        <v>No Return</v>
      </c>
      <c r="Q1439" s="4">
        <f t="shared" si="222"/>
        <v>313.52999999999997</v>
      </c>
      <c r="R1439">
        <f t="shared" si="223"/>
        <v>2025</v>
      </c>
      <c r="S1439" s="4" t="str">
        <f t="shared" si="224"/>
        <v>January</v>
      </c>
      <c r="T1439" s="17">
        <f t="shared" si="225"/>
        <v>0</v>
      </c>
      <c r="U1439" s="17">
        <f t="shared" si="226"/>
        <v>44.79</v>
      </c>
      <c r="V1439" s="16">
        <f t="shared" si="227"/>
        <v>0</v>
      </c>
      <c r="W1439" s="16" t="str">
        <f t="shared" si="228"/>
        <v>XS</v>
      </c>
      <c r="X1439" s="16" t="str" cm="1">
        <f t="array" ref="X1439">_xlfn.IFS(K1439 &lt; 10, "Need to Restock", K1439 &lt; 20, "Low Stock", K1439 &lt; 30, "Stock OK", K1439 &gt;= 30, "High Stock")</f>
        <v>Need to Restock</v>
      </c>
      <c r="Y1439" s="16" t="str" cm="1">
        <f t="array" ref="Y1439">_xlfn.IFS(K1439 &lt;= 15, "Fast Moving", K1439 &lt;= 35, "Moderate Moving", K1439 &gt; 35, "Slow Moving")</f>
        <v>Fast Moving</v>
      </c>
      <c r="Z1439" s="16" t="str" cm="1">
        <f t="array" ref="Z1439">_xlfn.IFS(M1439=5, "Highly Satisfied", M1439&gt;=4, "Very Satisfied", M1439&gt;=3, "Satisfied", M1439&gt;=2, "Neutral", M1439&lt;2, "Dissatisfied")</f>
        <v>Satisfied</v>
      </c>
      <c r="AA1439" s="16" t="str">
        <f t="shared" si="229"/>
        <v>Cheap Value</v>
      </c>
      <c r="AB1439" s="16" t="str" cm="1">
        <f t="array" ref="AB1439">_xlfn.IFS(OR(C1439="Zara", C1439="Mango"), "Luxury Brand", OR(C1439="Gap", C1439="Forever21"), "Budget Brand", TRUE, "Mid-Market")</f>
        <v>Budget Brand</v>
      </c>
    </row>
    <row r="1440" spans="1:28" x14ac:dyDescent="0.35">
      <c r="A1440" t="s">
        <v>1491</v>
      </c>
      <c r="B1440" t="s">
        <v>19</v>
      </c>
      <c r="C1440" t="s">
        <v>20</v>
      </c>
      <c r="D1440" t="s">
        <v>15</v>
      </c>
      <c r="E1440" t="s">
        <v>53</v>
      </c>
      <c r="F1440" t="s">
        <v>42</v>
      </c>
      <c r="G1440" s="4">
        <v>76.95</v>
      </c>
      <c r="H1440">
        <v>0</v>
      </c>
      <c r="I1440" s="3">
        <v>76.95</v>
      </c>
      <c r="J1440" s="1">
        <v>45669</v>
      </c>
      <c r="K1440">
        <v>9</v>
      </c>
      <c r="L1440">
        <v>2.5</v>
      </c>
      <c r="M1440">
        <f t="shared" si="220"/>
        <v>2.5</v>
      </c>
      <c r="N1440" t="b">
        <v>0</v>
      </c>
      <c r="O1440" t="s">
        <v>2229</v>
      </c>
      <c r="P1440" t="str">
        <f t="shared" si="221"/>
        <v>No Return</v>
      </c>
      <c r="Q1440" s="4">
        <f t="shared" si="222"/>
        <v>692.55000000000007</v>
      </c>
      <c r="R1440">
        <f t="shared" si="223"/>
        <v>2025</v>
      </c>
      <c r="S1440" s="4" t="str">
        <f t="shared" si="224"/>
        <v>January</v>
      </c>
      <c r="T1440" s="17">
        <f t="shared" si="225"/>
        <v>0</v>
      </c>
      <c r="U1440" s="17">
        <f t="shared" si="226"/>
        <v>76.95</v>
      </c>
      <c r="V1440" s="16">
        <f t="shared" si="227"/>
        <v>0</v>
      </c>
      <c r="W1440" s="16" t="str">
        <f t="shared" si="228"/>
        <v>XS</v>
      </c>
      <c r="X1440" s="16" t="str" cm="1">
        <f t="array" ref="X1440">_xlfn.IFS(K1440 &lt; 10, "Need to Restock", K1440 &lt; 20, "Low Stock", K1440 &lt; 30, "Stock OK", K1440 &gt;= 30, "High Stock")</f>
        <v>Need to Restock</v>
      </c>
      <c r="Y1440" s="16" t="str" cm="1">
        <f t="array" ref="Y1440">_xlfn.IFS(K1440 &lt;= 15, "Fast Moving", K1440 &lt;= 35, "Moderate Moving", K1440 &gt; 35, "Slow Moving")</f>
        <v>Fast Moving</v>
      </c>
      <c r="Z1440" s="16" t="str" cm="1">
        <f t="array" ref="Z1440">_xlfn.IFS(M1440=5, "Highly Satisfied", M1440&gt;=4, "Very Satisfied", M1440&gt;=3, "Satisfied", M1440&gt;=2, "Neutral", M1440&lt;2, "Dissatisfied")</f>
        <v>Neutral</v>
      </c>
      <c r="AA1440" s="16" t="str">
        <f t="shared" si="229"/>
        <v>High Value</v>
      </c>
      <c r="AB1440" s="16" t="str" cm="1">
        <f t="array" ref="AB1440">_xlfn.IFS(OR(C1440="Zara", C1440="Mango"), "Luxury Brand", OR(C1440="Gap", C1440="Forever21"), "Budget Brand", TRUE, "Mid-Market")</f>
        <v>Mid-Market</v>
      </c>
    </row>
    <row r="1441" spans="1:28" x14ac:dyDescent="0.35">
      <c r="A1441" t="s">
        <v>1492</v>
      </c>
      <c r="B1441" t="s">
        <v>25</v>
      </c>
      <c r="C1441" t="s">
        <v>59</v>
      </c>
      <c r="D1441" t="s">
        <v>60</v>
      </c>
      <c r="E1441" t="s">
        <v>2229</v>
      </c>
      <c r="F1441" t="s">
        <v>38</v>
      </c>
      <c r="G1441" s="4">
        <v>35.93</v>
      </c>
      <c r="H1441">
        <v>49.9</v>
      </c>
      <c r="I1441" s="3">
        <v>18</v>
      </c>
      <c r="J1441" s="1">
        <v>45875</v>
      </c>
      <c r="K1441">
        <v>26</v>
      </c>
      <c r="L1441">
        <v>4</v>
      </c>
      <c r="M1441">
        <f t="shared" si="220"/>
        <v>4</v>
      </c>
      <c r="N1441" t="b">
        <v>0</v>
      </c>
      <c r="O1441" t="s">
        <v>2229</v>
      </c>
      <c r="P1441" t="str">
        <f t="shared" si="221"/>
        <v>No Return</v>
      </c>
      <c r="Q1441" s="4">
        <f t="shared" si="222"/>
        <v>468.02418</v>
      </c>
      <c r="R1441">
        <f t="shared" si="223"/>
        <v>2025</v>
      </c>
      <c r="S1441" s="4" t="str">
        <f t="shared" si="224"/>
        <v>August</v>
      </c>
      <c r="T1441" s="17">
        <f t="shared" si="225"/>
        <v>17.929069999999999</v>
      </c>
      <c r="U1441" s="17">
        <f t="shared" si="226"/>
        <v>18.00093</v>
      </c>
      <c r="V1441" s="16">
        <f t="shared" si="227"/>
        <v>0</v>
      </c>
      <c r="W1441" s="16" t="str">
        <f t="shared" si="228"/>
        <v>No Size</v>
      </c>
      <c r="X1441" s="16" t="str" cm="1">
        <f t="array" ref="X1441">_xlfn.IFS(K1441 &lt; 10, "Need to Restock", K1441 &lt; 20, "Low Stock", K1441 &lt; 30, "Stock OK", K1441 &gt;= 30, "High Stock")</f>
        <v>Stock OK</v>
      </c>
      <c r="Y1441" s="16" t="str" cm="1">
        <f t="array" ref="Y1441">_xlfn.IFS(K1441 &lt;= 15, "Fast Moving", K1441 &lt;= 35, "Moderate Moving", K1441 &gt; 35, "Slow Moving")</f>
        <v>Moderate Moving</v>
      </c>
      <c r="Z1441" s="16" t="str" cm="1">
        <f t="array" ref="Z1441">_xlfn.IFS(M1441=5, "Highly Satisfied", M1441&gt;=4, "Very Satisfied", M1441&gt;=3, "Satisfied", M1441&gt;=2, "Neutral", M1441&lt;2, "Dissatisfied")</f>
        <v>Very Satisfied</v>
      </c>
      <c r="AA1441" s="16" t="str">
        <f t="shared" si="229"/>
        <v>Cheap Value</v>
      </c>
      <c r="AB1441" s="16" t="str" cm="1">
        <f t="array" ref="AB1441">_xlfn.IFS(OR(C1441="Zara", C1441="Mango"), "Luxury Brand", OR(C1441="Gap", C1441="Forever21"), "Budget Brand", TRUE, "Mid-Market")</f>
        <v>Budget Brand</v>
      </c>
    </row>
    <row r="1442" spans="1:28" x14ac:dyDescent="0.35">
      <c r="A1442" t="s">
        <v>1493</v>
      </c>
      <c r="B1442" t="s">
        <v>36</v>
      </c>
      <c r="C1442" t="s">
        <v>30</v>
      </c>
      <c r="D1442" t="s">
        <v>32</v>
      </c>
      <c r="E1442" t="s">
        <v>16</v>
      </c>
      <c r="F1442" t="s">
        <v>17</v>
      </c>
      <c r="G1442" s="4">
        <v>49.97</v>
      </c>
      <c r="H1442">
        <v>0</v>
      </c>
      <c r="I1442" s="3">
        <v>49.97</v>
      </c>
      <c r="J1442" s="1">
        <v>45875</v>
      </c>
      <c r="K1442">
        <v>11</v>
      </c>
      <c r="L1442">
        <v>3.5</v>
      </c>
      <c r="M1442">
        <f t="shared" si="220"/>
        <v>3.5</v>
      </c>
      <c r="N1442" t="b">
        <v>1</v>
      </c>
      <c r="O1442" t="s">
        <v>81</v>
      </c>
      <c r="P1442" t="str">
        <f t="shared" si="221"/>
        <v>Quality Issue</v>
      </c>
      <c r="Q1442" s="4">
        <f t="shared" si="222"/>
        <v>549.66999999999996</v>
      </c>
      <c r="R1442">
        <f t="shared" si="223"/>
        <v>2025</v>
      </c>
      <c r="S1442" s="4" t="str">
        <f t="shared" si="224"/>
        <v>August</v>
      </c>
      <c r="T1442" s="17">
        <f t="shared" si="225"/>
        <v>0</v>
      </c>
      <c r="U1442" s="17">
        <f t="shared" si="226"/>
        <v>49.97</v>
      </c>
      <c r="V1442" s="16">
        <f t="shared" si="227"/>
        <v>1</v>
      </c>
      <c r="W1442" s="16" t="str">
        <f t="shared" si="228"/>
        <v>XL</v>
      </c>
      <c r="X1442" s="16" t="str" cm="1">
        <f t="array" ref="X1442">_xlfn.IFS(K1442 &lt; 10, "Need to Restock", K1442 &lt; 20, "Low Stock", K1442 &lt; 30, "Stock OK", K1442 &gt;= 30, "High Stock")</f>
        <v>Low Stock</v>
      </c>
      <c r="Y1442" s="16" t="str" cm="1">
        <f t="array" ref="Y1442">_xlfn.IFS(K1442 &lt;= 15, "Fast Moving", K1442 &lt;= 35, "Moderate Moving", K1442 &gt; 35, "Slow Moving")</f>
        <v>Fast Moving</v>
      </c>
      <c r="Z1442" s="16" t="str" cm="1">
        <f t="array" ref="Z1442">_xlfn.IFS(M1442=5, "Highly Satisfied", M1442&gt;=4, "Very Satisfied", M1442&gt;=3, "Satisfied", M1442&gt;=2, "Neutral", M1442&lt;2, "Dissatisfied")</f>
        <v>Satisfied</v>
      </c>
      <c r="AA1442" s="16" t="str">
        <f t="shared" si="229"/>
        <v>Cheap Value</v>
      </c>
      <c r="AB1442" s="16" t="str" cm="1">
        <f t="array" ref="AB1442">_xlfn.IFS(OR(C1442="Zara", C1442="Mango"), "Luxury Brand", OR(C1442="Gap", C1442="Forever21"), "Budget Brand", TRUE, "Mid-Market")</f>
        <v>Mid-Market</v>
      </c>
    </row>
    <row r="1443" spans="1:28" x14ac:dyDescent="0.35">
      <c r="A1443" t="s">
        <v>1494</v>
      </c>
      <c r="B1443" t="s">
        <v>13</v>
      </c>
      <c r="C1443" t="s">
        <v>46</v>
      </c>
      <c r="D1443" t="s">
        <v>60</v>
      </c>
      <c r="E1443" t="s">
        <v>2229</v>
      </c>
      <c r="F1443" t="s">
        <v>26</v>
      </c>
      <c r="G1443" s="4">
        <v>169.69</v>
      </c>
      <c r="H1443">
        <v>0</v>
      </c>
      <c r="I1443" s="3">
        <v>169.69</v>
      </c>
      <c r="J1443" s="1">
        <v>45875</v>
      </c>
      <c r="K1443">
        <v>29</v>
      </c>
      <c r="L1443">
        <v>1.9</v>
      </c>
      <c r="M1443">
        <f t="shared" si="220"/>
        <v>1.9</v>
      </c>
      <c r="N1443" t="b">
        <v>0</v>
      </c>
      <c r="O1443" t="s">
        <v>2229</v>
      </c>
      <c r="P1443" t="str">
        <f t="shared" si="221"/>
        <v>No Return</v>
      </c>
      <c r="Q1443" s="4">
        <f t="shared" si="222"/>
        <v>4921.01</v>
      </c>
      <c r="R1443">
        <f t="shared" si="223"/>
        <v>2025</v>
      </c>
      <c r="S1443" s="4" t="str">
        <f t="shared" si="224"/>
        <v>August</v>
      </c>
      <c r="T1443" s="17">
        <f t="shared" si="225"/>
        <v>0</v>
      </c>
      <c r="U1443" s="17">
        <f t="shared" si="226"/>
        <v>169.69</v>
      </c>
      <c r="V1443" s="16">
        <f t="shared" si="227"/>
        <v>0</v>
      </c>
      <c r="W1443" s="16" t="str">
        <f t="shared" si="228"/>
        <v>No Size</v>
      </c>
      <c r="X1443" s="16" t="str" cm="1">
        <f t="array" ref="X1443">_xlfn.IFS(K1443 &lt; 10, "Need to Restock", K1443 &lt; 20, "Low Stock", K1443 &lt; 30, "Stock OK", K1443 &gt;= 30, "High Stock")</f>
        <v>Stock OK</v>
      </c>
      <c r="Y1443" s="16" t="str" cm="1">
        <f t="array" ref="Y1443">_xlfn.IFS(K1443 &lt;= 15, "Fast Moving", K1443 &lt;= 35, "Moderate Moving", K1443 &gt; 35, "Slow Moving")</f>
        <v>Moderate Moving</v>
      </c>
      <c r="Z1443" s="16" t="str" cm="1">
        <f t="array" ref="Z1443">_xlfn.IFS(M1443=5, "Highly Satisfied", M1443&gt;=4, "Very Satisfied", M1443&gt;=3, "Satisfied", M1443&gt;=2, "Neutral", M1443&lt;2, "Dissatisfied")</f>
        <v>Dissatisfied</v>
      </c>
      <c r="AA1443" s="16" t="str">
        <f t="shared" si="229"/>
        <v>High Value</v>
      </c>
      <c r="AB1443" s="16" t="str" cm="1">
        <f t="array" ref="AB1443">_xlfn.IFS(OR(C1443="Zara", C1443="Mango"), "Luxury Brand", OR(C1443="Gap", C1443="Forever21"), "Budget Brand", TRUE, "Mid-Market")</f>
        <v>Mid-Market</v>
      </c>
    </row>
    <row r="1444" spans="1:28" x14ac:dyDescent="0.35">
      <c r="A1444" t="s">
        <v>1495</v>
      </c>
      <c r="B1444" t="s">
        <v>13</v>
      </c>
      <c r="C1444" t="s">
        <v>51</v>
      </c>
      <c r="D1444" t="s">
        <v>15</v>
      </c>
      <c r="E1444" t="s">
        <v>2229</v>
      </c>
      <c r="F1444" t="s">
        <v>33</v>
      </c>
      <c r="G1444" s="4">
        <v>209.3</v>
      </c>
      <c r="H1444">
        <v>14.2</v>
      </c>
      <c r="I1444" s="3">
        <v>179.58</v>
      </c>
      <c r="J1444" s="1">
        <v>45721</v>
      </c>
      <c r="K1444">
        <v>29</v>
      </c>
      <c r="L1444" t="s">
        <v>2229</v>
      </c>
      <c r="M1444">
        <f t="shared" si="220"/>
        <v>3</v>
      </c>
      <c r="N1444" t="b">
        <v>0</v>
      </c>
      <c r="O1444" t="s">
        <v>2229</v>
      </c>
      <c r="P1444" t="str">
        <f t="shared" si="221"/>
        <v>No Return</v>
      </c>
      <c r="Q1444" s="4">
        <f t="shared" si="222"/>
        <v>5207.8026</v>
      </c>
      <c r="R1444">
        <f t="shared" si="223"/>
        <v>2025</v>
      </c>
      <c r="S1444" s="4" t="str">
        <f t="shared" si="224"/>
        <v>March</v>
      </c>
      <c r="T1444" s="17">
        <f t="shared" si="225"/>
        <v>29.720599999999997</v>
      </c>
      <c r="U1444" s="17">
        <f t="shared" si="226"/>
        <v>179.57939999999999</v>
      </c>
      <c r="V1444" s="16">
        <f t="shared" si="227"/>
        <v>0</v>
      </c>
      <c r="W1444" s="16" t="str">
        <f t="shared" si="228"/>
        <v>No Size</v>
      </c>
      <c r="X1444" s="16" t="str" cm="1">
        <f t="array" ref="X1444">_xlfn.IFS(K1444 &lt; 10, "Need to Restock", K1444 &lt; 20, "Low Stock", K1444 &lt; 30, "Stock OK", K1444 &gt;= 30, "High Stock")</f>
        <v>Stock OK</v>
      </c>
      <c r="Y1444" s="16" t="str" cm="1">
        <f t="array" ref="Y1444">_xlfn.IFS(K1444 &lt;= 15, "Fast Moving", K1444 &lt;= 35, "Moderate Moving", K1444 &gt; 35, "Slow Moving")</f>
        <v>Moderate Moving</v>
      </c>
      <c r="Z1444" s="16" t="str" cm="1">
        <f t="array" ref="Z1444">_xlfn.IFS(M1444=5, "Highly Satisfied", M1444&gt;=4, "Very Satisfied", M1444&gt;=3, "Satisfied", M1444&gt;=2, "Neutral", M1444&lt;2, "Dissatisfied")</f>
        <v>Satisfied</v>
      </c>
      <c r="AA1444" s="16" t="str">
        <f t="shared" si="229"/>
        <v>High Value</v>
      </c>
      <c r="AB1444" s="16" t="str" cm="1">
        <f t="array" ref="AB1444">_xlfn.IFS(OR(C1444="Zara", C1444="Mango"), "Luxury Brand", OR(C1444="Gap", C1444="Forever21"), "Budget Brand", TRUE, "Mid-Market")</f>
        <v>Mid-Market</v>
      </c>
    </row>
    <row r="1445" spans="1:28" x14ac:dyDescent="0.35">
      <c r="A1445" t="s">
        <v>1496</v>
      </c>
      <c r="B1445" t="s">
        <v>19</v>
      </c>
      <c r="C1445" t="s">
        <v>59</v>
      </c>
      <c r="D1445" t="s">
        <v>60</v>
      </c>
      <c r="E1445" t="s">
        <v>47</v>
      </c>
      <c r="F1445" t="s">
        <v>23</v>
      </c>
      <c r="G1445" s="4">
        <v>110.81</v>
      </c>
      <c r="H1445">
        <v>0</v>
      </c>
      <c r="I1445" s="3">
        <v>110.81</v>
      </c>
      <c r="J1445" s="1">
        <v>45875</v>
      </c>
      <c r="K1445">
        <v>24</v>
      </c>
      <c r="L1445">
        <v>2.4</v>
      </c>
      <c r="M1445">
        <f t="shared" si="220"/>
        <v>2.4</v>
      </c>
      <c r="N1445" t="b">
        <v>0</v>
      </c>
      <c r="O1445" t="s">
        <v>2229</v>
      </c>
      <c r="P1445" t="str">
        <f t="shared" si="221"/>
        <v>No Return</v>
      </c>
      <c r="Q1445" s="4">
        <f t="shared" si="222"/>
        <v>2659.44</v>
      </c>
      <c r="R1445">
        <f t="shared" si="223"/>
        <v>2025</v>
      </c>
      <c r="S1445" s="4" t="str">
        <f t="shared" si="224"/>
        <v>August</v>
      </c>
      <c r="T1445" s="17">
        <f t="shared" si="225"/>
        <v>0</v>
      </c>
      <c r="U1445" s="17">
        <f t="shared" si="226"/>
        <v>110.81</v>
      </c>
      <c r="V1445" s="16">
        <f t="shared" si="227"/>
        <v>0</v>
      </c>
      <c r="W1445" s="16" t="str">
        <f t="shared" si="228"/>
        <v>XXL</v>
      </c>
      <c r="X1445" s="16" t="str" cm="1">
        <f t="array" ref="X1445">_xlfn.IFS(K1445 &lt; 10, "Need to Restock", K1445 &lt; 20, "Low Stock", K1445 &lt; 30, "Stock OK", K1445 &gt;= 30, "High Stock")</f>
        <v>Stock OK</v>
      </c>
      <c r="Y1445" s="16" t="str" cm="1">
        <f t="array" ref="Y1445">_xlfn.IFS(K1445 &lt;= 15, "Fast Moving", K1445 &lt;= 35, "Moderate Moving", K1445 &gt; 35, "Slow Moving")</f>
        <v>Moderate Moving</v>
      </c>
      <c r="Z1445" s="16" t="str" cm="1">
        <f t="array" ref="Z1445">_xlfn.IFS(M1445=5, "Highly Satisfied", M1445&gt;=4, "Very Satisfied", M1445&gt;=3, "Satisfied", M1445&gt;=2, "Neutral", M1445&lt;2, "Dissatisfied")</f>
        <v>Neutral</v>
      </c>
      <c r="AA1445" s="16" t="str">
        <f t="shared" si="229"/>
        <v>High Value</v>
      </c>
      <c r="AB1445" s="16" t="str" cm="1">
        <f t="array" ref="AB1445">_xlfn.IFS(OR(C1445="Zara", C1445="Mango"), "Luxury Brand", OR(C1445="Gap", C1445="Forever21"), "Budget Brand", TRUE, "Mid-Market")</f>
        <v>Budget Brand</v>
      </c>
    </row>
    <row r="1446" spans="1:28" x14ac:dyDescent="0.35">
      <c r="A1446" t="s">
        <v>1497</v>
      </c>
      <c r="B1446" t="s">
        <v>25</v>
      </c>
      <c r="C1446" t="s">
        <v>20</v>
      </c>
      <c r="D1446" t="s">
        <v>32</v>
      </c>
      <c r="E1446" t="s">
        <v>2229</v>
      </c>
      <c r="F1446" t="s">
        <v>26</v>
      </c>
      <c r="G1446" s="4">
        <v>61.84</v>
      </c>
      <c r="H1446">
        <v>0</v>
      </c>
      <c r="I1446" s="3">
        <v>61.84</v>
      </c>
      <c r="J1446" s="1">
        <v>45875</v>
      </c>
      <c r="K1446">
        <v>0</v>
      </c>
      <c r="L1446">
        <v>4.7</v>
      </c>
      <c r="M1446">
        <f t="shared" si="220"/>
        <v>4.7</v>
      </c>
      <c r="N1446" t="b">
        <v>1</v>
      </c>
      <c r="O1446" t="s">
        <v>123</v>
      </c>
      <c r="P1446" t="str">
        <f t="shared" si="221"/>
        <v>Wrong Item</v>
      </c>
      <c r="Q1446" s="4">
        <f t="shared" si="222"/>
        <v>0</v>
      </c>
      <c r="R1446">
        <f t="shared" si="223"/>
        <v>2025</v>
      </c>
      <c r="S1446" s="4" t="str">
        <f t="shared" si="224"/>
        <v>August</v>
      </c>
      <c r="T1446" s="17">
        <f t="shared" si="225"/>
        <v>0</v>
      </c>
      <c r="U1446" s="17">
        <f t="shared" si="226"/>
        <v>61.84</v>
      </c>
      <c r="V1446" s="16">
        <f t="shared" si="227"/>
        <v>1</v>
      </c>
      <c r="W1446" s="16" t="str">
        <f t="shared" si="228"/>
        <v>No Size</v>
      </c>
      <c r="X1446" s="16" t="str" cm="1">
        <f t="array" ref="X1446">_xlfn.IFS(K1446 &lt; 10, "Need to Restock", K1446 &lt; 20, "Low Stock", K1446 &lt; 30, "Stock OK", K1446 &gt;= 30, "High Stock")</f>
        <v>Need to Restock</v>
      </c>
      <c r="Y1446" s="16" t="str" cm="1">
        <f t="array" ref="Y1446">_xlfn.IFS(K1446 &lt;= 15, "Fast Moving", K1446 &lt;= 35, "Moderate Moving", K1446 &gt; 35, "Slow Moving")</f>
        <v>Fast Moving</v>
      </c>
      <c r="Z1446" s="16" t="str" cm="1">
        <f t="array" ref="Z1446">_xlfn.IFS(M1446=5, "Highly Satisfied", M1446&gt;=4, "Very Satisfied", M1446&gt;=3, "Satisfied", M1446&gt;=2, "Neutral", M1446&lt;2, "Dissatisfied")</f>
        <v>Very Satisfied</v>
      </c>
      <c r="AA1446" s="16" t="str">
        <f t="shared" si="229"/>
        <v>Cheap Value</v>
      </c>
      <c r="AB1446" s="16" t="str" cm="1">
        <f t="array" ref="AB1446">_xlfn.IFS(OR(C1446="Zara", C1446="Mango"), "Luxury Brand", OR(C1446="Gap", C1446="Forever21"), "Budget Brand", TRUE, "Mid-Market")</f>
        <v>Mid-Market</v>
      </c>
    </row>
    <row r="1447" spans="1:28" x14ac:dyDescent="0.35">
      <c r="A1447" t="s">
        <v>1498</v>
      </c>
      <c r="B1447" t="s">
        <v>13</v>
      </c>
      <c r="C1447" t="s">
        <v>14</v>
      </c>
      <c r="D1447" t="s">
        <v>15</v>
      </c>
      <c r="E1447" t="s">
        <v>37</v>
      </c>
      <c r="F1447" t="s">
        <v>68</v>
      </c>
      <c r="G1447" s="4">
        <v>190.03</v>
      </c>
      <c r="H1447">
        <v>14.9</v>
      </c>
      <c r="I1447" s="3">
        <v>161.72</v>
      </c>
      <c r="J1447" s="1">
        <v>45862</v>
      </c>
      <c r="K1447">
        <v>35</v>
      </c>
      <c r="L1447">
        <v>4.0999999999999996</v>
      </c>
      <c r="M1447">
        <f t="shared" si="220"/>
        <v>4.0999999999999996</v>
      </c>
      <c r="N1447" t="b">
        <v>0</v>
      </c>
      <c r="O1447" t="s">
        <v>2229</v>
      </c>
      <c r="P1447" t="str">
        <f t="shared" si="221"/>
        <v>No Return</v>
      </c>
      <c r="Q1447" s="4">
        <f t="shared" si="222"/>
        <v>5660.0435500000003</v>
      </c>
      <c r="R1447">
        <f t="shared" si="223"/>
        <v>2025</v>
      </c>
      <c r="S1447" s="4" t="str">
        <f t="shared" si="224"/>
        <v>July</v>
      </c>
      <c r="T1447" s="17">
        <f t="shared" si="225"/>
        <v>28.31447</v>
      </c>
      <c r="U1447" s="17">
        <f t="shared" si="226"/>
        <v>161.71553</v>
      </c>
      <c r="V1447" s="16">
        <f t="shared" si="227"/>
        <v>0</v>
      </c>
      <c r="W1447" s="16" t="str">
        <f t="shared" si="228"/>
        <v>S</v>
      </c>
      <c r="X1447" s="16" t="str" cm="1">
        <f t="array" ref="X1447">_xlfn.IFS(K1447 &lt; 10, "Need to Restock", K1447 &lt; 20, "Low Stock", K1447 &lt; 30, "Stock OK", K1447 &gt;= 30, "High Stock")</f>
        <v>High Stock</v>
      </c>
      <c r="Y1447" s="16" t="str" cm="1">
        <f t="array" ref="Y1447">_xlfn.IFS(K1447 &lt;= 15, "Fast Moving", K1447 &lt;= 35, "Moderate Moving", K1447 &gt; 35, "Slow Moving")</f>
        <v>Moderate Moving</v>
      </c>
      <c r="Z1447" s="16" t="str" cm="1">
        <f t="array" ref="Z1447">_xlfn.IFS(M1447=5, "Highly Satisfied", M1447&gt;=4, "Very Satisfied", M1447&gt;=3, "Satisfied", M1447&gt;=2, "Neutral", M1447&lt;2, "Dissatisfied")</f>
        <v>Very Satisfied</v>
      </c>
      <c r="AA1447" s="16" t="str">
        <f t="shared" si="229"/>
        <v>High Value</v>
      </c>
      <c r="AB1447" s="16" t="str" cm="1">
        <f t="array" ref="AB1447">_xlfn.IFS(OR(C1447="Zara", C1447="Mango"), "Luxury Brand", OR(C1447="Gap", C1447="Forever21"), "Budget Brand", TRUE, "Mid-Market")</f>
        <v>Luxury Brand</v>
      </c>
    </row>
    <row r="1448" spans="1:28" x14ac:dyDescent="0.35">
      <c r="A1448" t="s">
        <v>1499</v>
      </c>
      <c r="B1448" t="s">
        <v>36</v>
      </c>
      <c r="C1448" t="s">
        <v>30</v>
      </c>
      <c r="D1448" t="s">
        <v>32</v>
      </c>
      <c r="E1448" t="s">
        <v>53</v>
      </c>
      <c r="F1448" t="s">
        <v>17</v>
      </c>
      <c r="G1448" s="4">
        <v>74.27</v>
      </c>
      <c r="H1448">
        <v>0</v>
      </c>
      <c r="I1448" s="3">
        <v>74.27</v>
      </c>
      <c r="J1448" s="1">
        <v>45875</v>
      </c>
      <c r="K1448">
        <v>6</v>
      </c>
      <c r="L1448">
        <v>1.3</v>
      </c>
      <c r="M1448">
        <f t="shared" si="220"/>
        <v>1.3</v>
      </c>
      <c r="N1448" t="b">
        <v>0</v>
      </c>
      <c r="O1448" t="s">
        <v>2229</v>
      </c>
      <c r="P1448" t="str">
        <f t="shared" si="221"/>
        <v>No Return</v>
      </c>
      <c r="Q1448" s="4">
        <f t="shared" si="222"/>
        <v>445.62</v>
      </c>
      <c r="R1448">
        <f t="shared" si="223"/>
        <v>2025</v>
      </c>
      <c r="S1448" s="4" t="str">
        <f t="shared" si="224"/>
        <v>August</v>
      </c>
      <c r="T1448" s="17">
        <f t="shared" si="225"/>
        <v>0</v>
      </c>
      <c r="U1448" s="17">
        <f t="shared" si="226"/>
        <v>74.27</v>
      </c>
      <c r="V1448" s="16">
        <f t="shared" si="227"/>
        <v>0</v>
      </c>
      <c r="W1448" s="16" t="str">
        <f t="shared" si="228"/>
        <v>XS</v>
      </c>
      <c r="X1448" s="16" t="str" cm="1">
        <f t="array" ref="X1448">_xlfn.IFS(K1448 &lt; 10, "Need to Restock", K1448 &lt; 20, "Low Stock", K1448 &lt; 30, "Stock OK", K1448 &gt;= 30, "High Stock")</f>
        <v>Need to Restock</v>
      </c>
      <c r="Y1448" s="16" t="str" cm="1">
        <f t="array" ref="Y1448">_xlfn.IFS(K1448 &lt;= 15, "Fast Moving", K1448 &lt;= 35, "Moderate Moving", K1448 &gt; 35, "Slow Moving")</f>
        <v>Fast Moving</v>
      </c>
      <c r="Z1448" s="16" t="str" cm="1">
        <f t="array" ref="Z1448">_xlfn.IFS(M1448=5, "Highly Satisfied", M1448&gt;=4, "Very Satisfied", M1448&gt;=3, "Satisfied", M1448&gt;=2, "Neutral", M1448&lt;2, "Dissatisfied")</f>
        <v>Dissatisfied</v>
      </c>
      <c r="AA1448" s="16" t="str">
        <f t="shared" si="229"/>
        <v>Cheap Value</v>
      </c>
      <c r="AB1448" s="16" t="str" cm="1">
        <f t="array" ref="AB1448">_xlfn.IFS(OR(C1448="Zara", C1448="Mango"), "Luxury Brand", OR(C1448="Gap", C1448="Forever21"), "Budget Brand", TRUE, "Mid-Market")</f>
        <v>Mid-Market</v>
      </c>
    </row>
    <row r="1449" spans="1:28" x14ac:dyDescent="0.35">
      <c r="A1449" t="s">
        <v>1500</v>
      </c>
      <c r="B1449" t="s">
        <v>13</v>
      </c>
      <c r="C1449" t="s">
        <v>14</v>
      </c>
      <c r="D1449" t="s">
        <v>32</v>
      </c>
      <c r="E1449" t="s">
        <v>16</v>
      </c>
      <c r="F1449" t="s">
        <v>54</v>
      </c>
      <c r="G1449" s="4">
        <v>163.77000000000001</v>
      </c>
      <c r="H1449">
        <v>30.5</v>
      </c>
      <c r="I1449" s="3">
        <v>113.82</v>
      </c>
      <c r="J1449" s="1">
        <v>45875</v>
      </c>
      <c r="K1449">
        <v>10</v>
      </c>
      <c r="L1449" t="s">
        <v>2229</v>
      </c>
      <c r="M1449">
        <f t="shared" si="220"/>
        <v>3</v>
      </c>
      <c r="N1449" t="b">
        <v>0</v>
      </c>
      <c r="O1449" t="s">
        <v>2229</v>
      </c>
      <c r="P1449" t="str">
        <f t="shared" si="221"/>
        <v>No Return</v>
      </c>
      <c r="Q1449" s="4">
        <f t="shared" si="222"/>
        <v>1138.2015000000001</v>
      </c>
      <c r="R1449">
        <f t="shared" si="223"/>
        <v>2025</v>
      </c>
      <c r="S1449" s="4" t="str">
        <f t="shared" si="224"/>
        <v>August</v>
      </c>
      <c r="T1449" s="17">
        <f t="shared" si="225"/>
        <v>49.949850000000005</v>
      </c>
      <c r="U1449" s="17">
        <f t="shared" si="226"/>
        <v>113.82015000000001</v>
      </c>
      <c r="V1449" s="16">
        <f t="shared" si="227"/>
        <v>0</v>
      </c>
      <c r="W1449" s="16" t="str">
        <f t="shared" si="228"/>
        <v>XL</v>
      </c>
      <c r="X1449" s="16" t="str" cm="1">
        <f t="array" ref="X1449">_xlfn.IFS(K1449 &lt; 10, "Need to Restock", K1449 &lt; 20, "Low Stock", K1449 &lt; 30, "Stock OK", K1449 &gt;= 30, "High Stock")</f>
        <v>Low Stock</v>
      </c>
      <c r="Y1449" s="16" t="str" cm="1">
        <f t="array" ref="Y1449">_xlfn.IFS(K1449 &lt;= 15, "Fast Moving", K1449 &lt;= 35, "Moderate Moving", K1449 &gt; 35, "Slow Moving")</f>
        <v>Fast Moving</v>
      </c>
      <c r="Z1449" s="16" t="str" cm="1">
        <f t="array" ref="Z1449">_xlfn.IFS(M1449=5, "Highly Satisfied", M1449&gt;=4, "Very Satisfied", M1449&gt;=3, "Satisfied", M1449&gt;=2, "Neutral", M1449&lt;2, "Dissatisfied")</f>
        <v>Satisfied</v>
      </c>
      <c r="AA1449" s="16" t="str">
        <f t="shared" si="229"/>
        <v>High Value</v>
      </c>
      <c r="AB1449" s="16" t="str" cm="1">
        <f t="array" ref="AB1449">_xlfn.IFS(OR(C1449="Zara", C1449="Mango"), "Luxury Brand", OR(C1449="Gap", C1449="Forever21"), "Budget Brand", TRUE, "Mid-Market")</f>
        <v>Luxury Brand</v>
      </c>
    </row>
    <row r="1450" spans="1:28" x14ac:dyDescent="0.35">
      <c r="A1450" t="s">
        <v>1501</v>
      </c>
      <c r="B1450" t="s">
        <v>25</v>
      </c>
      <c r="C1450" t="s">
        <v>41</v>
      </c>
      <c r="D1450" t="s">
        <v>21</v>
      </c>
      <c r="E1450" t="s">
        <v>2229</v>
      </c>
      <c r="F1450" t="s">
        <v>64</v>
      </c>
      <c r="G1450" s="4">
        <v>42.28</v>
      </c>
      <c r="H1450">
        <v>0</v>
      </c>
      <c r="I1450" s="3">
        <v>42.28</v>
      </c>
      <c r="J1450" s="1">
        <v>45875</v>
      </c>
      <c r="K1450">
        <v>22</v>
      </c>
      <c r="L1450">
        <v>1.9</v>
      </c>
      <c r="M1450">
        <f t="shared" si="220"/>
        <v>1.9</v>
      </c>
      <c r="N1450" t="b">
        <v>0</v>
      </c>
      <c r="O1450" t="s">
        <v>2229</v>
      </c>
      <c r="P1450" t="str">
        <f t="shared" si="221"/>
        <v>No Return</v>
      </c>
      <c r="Q1450" s="4">
        <f t="shared" si="222"/>
        <v>930.16000000000008</v>
      </c>
      <c r="R1450">
        <f t="shared" si="223"/>
        <v>2025</v>
      </c>
      <c r="S1450" s="4" t="str">
        <f t="shared" si="224"/>
        <v>August</v>
      </c>
      <c r="T1450" s="17">
        <f t="shared" si="225"/>
        <v>0</v>
      </c>
      <c r="U1450" s="17">
        <f t="shared" si="226"/>
        <v>42.28</v>
      </c>
      <c r="V1450" s="16">
        <f t="shared" si="227"/>
        <v>0</v>
      </c>
      <c r="W1450" s="16" t="str">
        <f t="shared" si="228"/>
        <v>No Size</v>
      </c>
      <c r="X1450" s="16" t="str" cm="1">
        <f t="array" ref="X1450">_xlfn.IFS(K1450 &lt; 10, "Need to Restock", K1450 &lt; 20, "Low Stock", K1450 &lt; 30, "Stock OK", K1450 &gt;= 30, "High Stock")</f>
        <v>Stock OK</v>
      </c>
      <c r="Y1450" s="16" t="str" cm="1">
        <f t="array" ref="Y1450">_xlfn.IFS(K1450 &lt;= 15, "Fast Moving", K1450 &lt;= 35, "Moderate Moving", K1450 &gt; 35, "Slow Moving")</f>
        <v>Moderate Moving</v>
      </c>
      <c r="Z1450" s="16" t="str" cm="1">
        <f t="array" ref="Z1450">_xlfn.IFS(M1450=5, "Highly Satisfied", M1450&gt;=4, "Very Satisfied", M1450&gt;=3, "Satisfied", M1450&gt;=2, "Neutral", M1450&lt;2, "Dissatisfied")</f>
        <v>Dissatisfied</v>
      </c>
      <c r="AA1450" s="16" t="str">
        <f t="shared" si="229"/>
        <v>Cheap Value</v>
      </c>
      <c r="AB1450" s="16" t="str" cm="1">
        <f t="array" ref="AB1450">_xlfn.IFS(OR(C1450="Zara", C1450="Mango"), "Luxury Brand", OR(C1450="Gap", C1450="Forever21"), "Budget Brand", TRUE, "Mid-Market")</f>
        <v>Luxury Brand</v>
      </c>
    </row>
    <row r="1451" spans="1:28" x14ac:dyDescent="0.35">
      <c r="A1451" t="s">
        <v>1502</v>
      </c>
      <c r="B1451" t="s">
        <v>36</v>
      </c>
      <c r="C1451" t="s">
        <v>46</v>
      </c>
      <c r="D1451" t="s">
        <v>60</v>
      </c>
      <c r="E1451" t="s">
        <v>53</v>
      </c>
      <c r="F1451" t="s">
        <v>62</v>
      </c>
      <c r="G1451" s="4">
        <v>52.92</v>
      </c>
      <c r="H1451">
        <v>0</v>
      </c>
      <c r="I1451" s="3">
        <v>52.92</v>
      </c>
      <c r="J1451" s="1">
        <v>45875</v>
      </c>
      <c r="K1451">
        <v>9</v>
      </c>
      <c r="L1451" t="s">
        <v>2229</v>
      </c>
      <c r="M1451">
        <f t="shared" si="220"/>
        <v>3</v>
      </c>
      <c r="N1451" t="b">
        <v>0</v>
      </c>
      <c r="O1451" t="s">
        <v>2229</v>
      </c>
      <c r="P1451" t="str">
        <f t="shared" si="221"/>
        <v>No Return</v>
      </c>
      <c r="Q1451" s="4">
        <f t="shared" si="222"/>
        <v>476.28000000000003</v>
      </c>
      <c r="R1451">
        <f t="shared" si="223"/>
        <v>2025</v>
      </c>
      <c r="S1451" s="4" t="str">
        <f t="shared" si="224"/>
        <v>August</v>
      </c>
      <c r="T1451" s="17">
        <f t="shared" si="225"/>
        <v>0</v>
      </c>
      <c r="U1451" s="17">
        <f t="shared" si="226"/>
        <v>52.92</v>
      </c>
      <c r="V1451" s="16">
        <f t="shared" si="227"/>
        <v>0</v>
      </c>
      <c r="W1451" s="16" t="str">
        <f t="shared" si="228"/>
        <v>XS</v>
      </c>
      <c r="X1451" s="16" t="str" cm="1">
        <f t="array" ref="X1451">_xlfn.IFS(K1451 &lt; 10, "Need to Restock", K1451 &lt; 20, "Low Stock", K1451 &lt; 30, "Stock OK", K1451 &gt;= 30, "High Stock")</f>
        <v>Need to Restock</v>
      </c>
      <c r="Y1451" s="16" t="str" cm="1">
        <f t="array" ref="Y1451">_xlfn.IFS(K1451 &lt;= 15, "Fast Moving", K1451 &lt;= 35, "Moderate Moving", K1451 &gt; 35, "Slow Moving")</f>
        <v>Fast Moving</v>
      </c>
      <c r="Z1451" s="16" t="str" cm="1">
        <f t="array" ref="Z1451">_xlfn.IFS(M1451=5, "Highly Satisfied", M1451&gt;=4, "Very Satisfied", M1451&gt;=3, "Satisfied", M1451&gt;=2, "Neutral", M1451&lt;2, "Dissatisfied")</f>
        <v>Satisfied</v>
      </c>
      <c r="AA1451" s="16" t="str">
        <f t="shared" si="229"/>
        <v>Cheap Value</v>
      </c>
      <c r="AB1451" s="16" t="str" cm="1">
        <f t="array" ref="AB1451">_xlfn.IFS(OR(C1451="Zara", C1451="Mango"), "Luxury Brand", OR(C1451="Gap", C1451="Forever21"), "Budget Brand", TRUE, "Mid-Market")</f>
        <v>Mid-Market</v>
      </c>
    </row>
    <row r="1452" spans="1:28" x14ac:dyDescent="0.35">
      <c r="A1452" t="s">
        <v>1503</v>
      </c>
      <c r="B1452" t="s">
        <v>25</v>
      </c>
      <c r="C1452" t="s">
        <v>51</v>
      </c>
      <c r="D1452" t="s">
        <v>15</v>
      </c>
      <c r="E1452" t="s">
        <v>2229</v>
      </c>
      <c r="F1452" t="s">
        <v>26</v>
      </c>
      <c r="G1452" s="4">
        <v>40.549999999999997</v>
      </c>
      <c r="H1452">
        <v>6.2</v>
      </c>
      <c r="I1452" s="3">
        <v>38.04</v>
      </c>
      <c r="J1452" s="1">
        <v>45544</v>
      </c>
      <c r="K1452">
        <v>26</v>
      </c>
      <c r="L1452">
        <v>3.7</v>
      </c>
      <c r="M1452">
        <f t="shared" si="220"/>
        <v>3.7</v>
      </c>
      <c r="N1452" t="b">
        <v>1</v>
      </c>
      <c r="O1452" t="s">
        <v>123</v>
      </c>
      <c r="P1452" t="str">
        <f t="shared" si="221"/>
        <v>Wrong Item</v>
      </c>
      <c r="Q1452" s="4">
        <f t="shared" si="222"/>
        <v>988.93339999999989</v>
      </c>
      <c r="R1452">
        <f t="shared" si="223"/>
        <v>2024</v>
      </c>
      <c r="S1452" s="4" t="str">
        <f t="shared" si="224"/>
        <v>September</v>
      </c>
      <c r="T1452" s="17">
        <f t="shared" si="225"/>
        <v>2.5141</v>
      </c>
      <c r="U1452" s="17">
        <f t="shared" si="226"/>
        <v>38.035899999999998</v>
      </c>
      <c r="V1452" s="16">
        <f t="shared" si="227"/>
        <v>1</v>
      </c>
      <c r="W1452" s="16" t="str">
        <f t="shared" si="228"/>
        <v>No Size</v>
      </c>
      <c r="X1452" s="16" t="str" cm="1">
        <f t="array" ref="X1452">_xlfn.IFS(K1452 &lt; 10, "Need to Restock", K1452 &lt; 20, "Low Stock", K1452 &lt; 30, "Stock OK", K1452 &gt;= 30, "High Stock")</f>
        <v>Stock OK</v>
      </c>
      <c r="Y1452" s="16" t="str" cm="1">
        <f t="array" ref="Y1452">_xlfn.IFS(K1452 &lt;= 15, "Fast Moving", K1452 &lt;= 35, "Moderate Moving", K1452 &gt; 35, "Slow Moving")</f>
        <v>Moderate Moving</v>
      </c>
      <c r="Z1452" s="16" t="str" cm="1">
        <f t="array" ref="Z1452">_xlfn.IFS(M1452=5, "Highly Satisfied", M1452&gt;=4, "Very Satisfied", M1452&gt;=3, "Satisfied", M1452&gt;=2, "Neutral", M1452&lt;2, "Dissatisfied")</f>
        <v>Satisfied</v>
      </c>
      <c r="AA1452" s="16" t="str">
        <f t="shared" si="229"/>
        <v>Cheap Value</v>
      </c>
      <c r="AB1452" s="16" t="str" cm="1">
        <f t="array" ref="AB1452">_xlfn.IFS(OR(C1452="Zara", C1452="Mango"), "Luxury Brand", OR(C1452="Gap", C1452="Forever21"), "Budget Brand", TRUE, "Mid-Market")</f>
        <v>Mid-Market</v>
      </c>
    </row>
    <row r="1453" spans="1:28" x14ac:dyDescent="0.35">
      <c r="A1453" t="s">
        <v>1504</v>
      </c>
      <c r="B1453" t="s">
        <v>28</v>
      </c>
      <c r="C1453" t="s">
        <v>41</v>
      </c>
      <c r="D1453" t="s">
        <v>60</v>
      </c>
      <c r="E1453" t="s">
        <v>47</v>
      </c>
      <c r="F1453" t="s">
        <v>26</v>
      </c>
      <c r="G1453" s="4">
        <v>129.76</v>
      </c>
      <c r="H1453">
        <v>0</v>
      </c>
      <c r="I1453" s="3">
        <v>129.76</v>
      </c>
      <c r="J1453" s="1">
        <v>45875</v>
      </c>
      <c r="K1453">
        <v>39</v>
      </c>
      <c r="L1453">
        <v>2.9</v>
      </c>
      <c r="M1453">
        <f t="shared" si="220"/>
        <v>2.9</v>
      </c>
      <c r="N1453" t="b">
        <v>0</v>
      </c>
      <c r="O1453" t="s">
        <v>2229</v>
      </c>
      <c r="P1453" t="str">
        <f t="shared" si="221"/>
        <v>No Return</v>
      </c>
      <c r="Q1453" s="4">
        <f t="shared" si="222"/>
        <v>5060.6399999999994</v>
      </c>
      <c r="R1453">
        <f t="shared" si="223"/>
        <v>2025</v>
      </c>
      <c r="S1453" s="4" t="str">
        <f t="shared" si="224"/>
        <v>August</v>
      </c>
      <c r="T1453" s="17">
        <f t="shared" si="225"/>
        <v>0</v>
      </c>
      <c r="U1453" s="17">
        <f t="shared" si="226"/>
        <v>129.76</v>
      </c>
      <c r="V1453" s="16">
        <f t="shared" si="227"/>
        <v>0</v>
      </c>
      <c r="W1453" s="16" t="str">
        <f t="shared" si="228"/>
        <v>XXL</v>
      </c>
      <c r="X1453" s="16" t="str" cm="1">
        <f t="array" ref="X1453">_xlfn.IFS(K1453 &lt; 10, "Need to Restock", K1453 &lt; 20, "Low Stock", K1453 &lt; 30, "Stock OK", K1453 &gt;= 30, "High Stock")</f>
        <v>High Stock</v>
      </c>
      <c r="Y1453" s="16" t="str" cm="1">
        <f t="array" ref="Y1453">_xlfn.IFS(K1453 &lt;= 15, "Fast Moving", K1453 &lt;= 35, "Moderate Moving", K1453 &gt; 35, "Slow Moving")</f>
        <v>Slow Moving</v>
      </c>
      <c r="Z1453" s="16" t="str" cm="1">
        <f t="array" ref="Z1453">_xlfn.IFS(M1453=5, "Highly Satisfied", M1453&gt;=4, "Very Satisfied", M1453&gt;=3, "Satisfied", M1453&gt;=2, "Neutral", M1453&lt;2, "Dissatisfied")</f>
        <v>Neutral</v>
      </c>
      <c r="AA1453" s="16" t="str">
        <f t="shared" si="229"/>
        <v>High Value</v>
      </c>
      <c r="AB1453" s="16" t="str" cm="1">
        <f t="array" ref="AB1453">_xlfn.IFS(OR(C1453="Zara", C1453="Mango"), "Luxury Brand", OR(C1453="Gap", C1453="Forever21"), "Budget Brand", TRUE, "Mid-Market")</f>
        <v>Luxury Brand</v>
      </c>
    </row>
    <row r="1454" spans="1:28" x14ac:dyDescent="0.35">
      <c r="A1454" t="s">
        <v>1505</v>
      </c>
      <c r="B1454" t="s">
        <v>19</v>
      </c>
      <c r="C1454" t="s">
        <v>51</v>
      </c>
      <c r="D1454" t="s">
        <v>32</v>
      </c>
      <c r="E1454" t="s">
        <v>16</v>
      </c>
      <c r="F1454" t="s">
        <v>64</v>
      </c>
      <c r="G1454" s="4">
        <v>63.39</v>
      </c>
      <c r="H1454">
        <v>0</v>
      </c>
      <c r="I1454" s="3">
        <v>63.39</v>
      </c>
      <c r="J1454" s="1">
        <v>45875</v>
      </c>
      <c r="K1454">
        <v>50</v>
      </c>
      <c r="L1454">
        <v>2.5</v>
      </c>
      <c r="M1454">
        <f t="shared" si="220"/>
        <v>2.5</v>
      </c>
      <c r="N1454" t="b">
        <v>0</v>
      </c>
      <c r="O1454" t="s">
        <v>2229</v>
      </c>
      <c r="P1454" t="str">
        <f t="shared" si="221"/>
        <v>No Return</v>
      </c>
      <c r="Q1454" s="4">
        <f t="shared" si="222"/>
        <v>3169.5</v>
      </c>
      <c r="R1454">
        <f t="shared" si="223"/>
        <v>2025</v>
      </c>
      <c r="S1454" s="4" t="str">
        <f t="shared" si="224"/>
        <v>August</v>
      </c>
      <c r="T1454" s="17">
        <f t="shared" si="225"/>
        <v>0</v>
      </c>
      <c r="U1454" s="17">
        <f t="shared" si="226"/>
        <v>63.39</v>
      </c>
      <c r="V1454" s="16">
        <f t="shared" si="227"/>
        <v>0</v>
      </c>
      <c r="W1454" s="16" t="str">
        <f t="shared" si="228"/>
        <v>XL</v>
      </c>
      <c r="X1454" s="16" t="str" cm="1">
        <f t="array" ref="X1454">_xlfn.IFS(K1454 &lt; 10, "Need to Restock", K1454 &lt; 20, "Low Stock", K1454 &lt; 30, "Stock OK", K1454 &gt;= 30, "High Stock")</f>
        <v>High Stock</v>
      </c>
      <c r="Y1454" s="16" t="str" cm="1">
        <f t="array" ref="Y1454">_xlfn.IFS(K1454 &lt;= 15, "Fast Moving", K1454 &lt;= 35, "Moderate Moving", K1454 &gt; 35, "Slow Moving")</f>
        <v>Slow Moving</v>
      </c>
      <c r="Z1454" s="16" t="str" cm="1">
        <f t="array" ref="Z1454">_xlfn.IFS(M1454=5, "Highly Satisfied", M1454&gt;=4, "Very Satisfied", M1454&gt;=3, "Satisfied", M1454&gt;=2, "Neutral", M1454&lt;2, "Dissatisfied")</f>
        <v>Neutral</v>
      </c>
      <c r="AA1454" s="16" t="str">
        <f t="shared" si="229"/>
        <v>Cheap Value</v>
      </c>
      <c r="AB1454" s="16" t="str" cm="1">
        <f t="array" ref="AB1454">_xlfn.IFS(OR(C1454="Zara", C1454="Mango"), "Luxury Brand", OR(C1454="Gap", C1454="Forever21"), "Budget Brand", TRUE, "Mid-Market")</f>
        <v>Mid-Market</v>
      </c>
    </row>
    <row r="1455" spans="1:28" x14ac:dyDescent="0.35">
      <c r="A1455" t="s">
        <v>1506</v>
      </c>
      <c r="B1455" t="s">
        <v>28</v>
      </c>
      <c r="C1455" t="s">
        <v>46</v>
      </c>
      <c r="D1455" t="s">
        <v>32</v>
      </c>
      <c r="E1455" t="s">
        <v>37</v>
      </c>
      <c r="F1455" t="s">
        <v>62</v>
      </c>
      <c r="G1455" s="4">
        <v>191.94</v>
      </c>
      <c r="H1455">
        <v>1.3</v>
      </c>
      <c r="I1455" s="3">
        <v>189.44</v>
      </c>
      <c r="J1455" s="1">
        <v>45875</v>
      </c>
      <c r="K1455">
        <v>39</v>
      </c>
      <c r="L1455">
        <v>1.2</v>
      </c>
      <c r="M1455">
        <f t="shared" si="220"/>
        <v>1.2</v>
      </c>
      <c r="N1455" t="b">
        <v>0</v>
      </c>
      <c r="O1455" t="s">
        <v>2229</v>
      </c>
      <c r="P1455" t="str">
        <f t="shared" si="221"/>
        <v>No Return</v>
      </c>
      <c r="Q1455" s="4">
        <f t="shared" si="222"/>
        <v>7388.3464200000008</v>
      </c>
      <c r="R1455">
        <f t="shared" si="223"/>
        <v>2025</v>
      </c>
      <c r="S1455" s="4" t="str">
        <f t="shared" si="224"/>
        <v>August</v>
      </c>
      <c r="T1455" s="17">
        <f t="shared" si="225"/>
        <v>2.4952200000000002</v>
      </c>
      <c r="U1455" s="17">
        <f t="shared" si="226"/>
        <v>189.44478000000001</v>
      </c>
      <c r="V1455" s="16">
        <f t="shared" si="227"/>
        <v>0</v>
      </c>
      <c r="W1455" s="16" t="str">
        <f t="shared" si="228"/>
        <v>S</v>
      </c>
      <c r="X1455" s="16" t="str" cm="1">
        <f t="array" ref="X1455">_xlfn.IFS(K1455 &lt; 10, "Need to Restock", K1455 &lt; 20, "Low Stock", K1455 &lt; 30, "Stock OK", K1455 &gt;= 30, "High Stock")</f>
        <v>High Stock</v>
      </c>
      <c r="Y1455" s="16" t="str" cm="1">
        <f t="array" ref="Y1455">_xlfn.IFS(K1455 &lt;= 15, "Fast Moving", K1455 &lt;= 35, "Moderate Moving", K1455 &gt; 35, "Slow Moving")</f>
        <v>Slow Moving</v>
      </c>
      <c r="Z1455" s="16" t="str" cm="1">
        <f t="array" ref="Z1455">_xlfn.IFS(M1455=5, "Highly Satisfied", M1455&gt;=4, "Very Satisfied", M1455&gt;=3, "Satisfied", M1455&gt;=2, "Neutral", M1455&lt;2, "Dissatisfied")</f>
        <v>Dissatisfied</v>
      </c>
      <c r="AA1455" s="16" t="str">
        <f t="shared" si="229"/>
        <v>High Value</v>
      </c>
      <c r="AB1455" s="16" t="str" cm="1">
        <f t="array" ref="AB1455">_xlfn.IFS(OR(C1455="Zara", C1455="Mango"), "Luxury Brand", OR(C1455="Gap", C1455="Forever21"), "Budget Brand", TRUE, "Mid-Market")</f>
        <v>Mid-Market</v>
      </c>
    </row>
    <row r="1456" spans="1:28" x14ac:dyDescent="0.35">
      <c r="A1456" t="s">
        <v>1507</v>
      </c>
      <c r="B1456" t="s">
        <v>25</v>
      </c>
      <c r="C1456" t="s">
        <v>20</v>
      </c>
      <c r="D1456" t="s">
        <v>15</v>
      </c>
      <c r="E1456" t="s">
        <v>2229</v>
      </c>
      <c r="F1456" t="s">
        <v>64</v>
      </c>
      <c r="G1456" s="4">
        <v>63.42</v>
      </c>
      <c r="H1456">
        <v>0</v>
      </c>
      <c r="I1456" s="3">
        <v>63.42</v>
      </c>
      <c r="J1456" s="1">
        <v>45608</v>
      </c>
      <c r="K1456">
        <v>19</v>
      </c>
      <c r="L1456">
        <v>2.9</v>
      </c>
      <c r="M1456">
        <f t="shared" si="220"/>
        <v>2.9</v>
      </c>
      <c r="N1456" t="b">
        <v>1</v>
      </c>
      <c r="O1456" t="s">
        <v>34</v>
      </c>
      <c r="P1456" t="str">
        <f t="shared" si="221"/>
        <v>Color Mismatch</v>
      </c>
      <c r="Q1456" s="4">
        <f t="shared" si="222"/>
        <v>1204.98</v>
      </c>
      <c r="R1456">
        <f t="shared" si="223"/>
        <v>2024</v>
      </c>
      <c r="S1456" s="4" t="str">
        <f t="shared" si="224"/>
        <v>November</v>
      </c>
      <c r="T1456" s="17">
        <f t="shared" si="225"/>
        <v>0</v>
      </c>
      <c r="U1456" s="17">
        <f t="shared" si="226"/>
        <v>63.42</v>
      </c>
      <c r="V1456" s="16">
        <f t="shared" si="227"/>
        <v>1</v>
      </c>
      <c r="W1456" s="16" t="str">
        <f t="shared" si="228"/>
        <v>No Size</v>
      </c>
      <c r="X1456" s="16" t="str" cm="1">
        <f t="array" ref="X1456">_xlfn.IFS(K1456 &lt; 10, "Need to Restock", K1456 &lt; 20, "Low Stock", K1456 &lt; 30, "Stock OK", K1456 &gt;= 30, "High Stock")</f>
        <v>Low Stock</v>
      </c>
      <c r="Y1456" s="16" t="str" cm="1">
        <f t="array" ref="Y1456">_xlfn.IFS(K1456 &lt;= 15, "Fast Moving", K1456 &lt;= 35, "Moderate Moving", K1456 &gt; 35, "Slow Moving")</f>
        <v>Moderate Moving</v>
      </c>
      <c r="Z1456" s="16" t="str" cm="1">
        <f t="array" ref="Z1456">_xlfn.IFS(M1456=5, "Highly Satisfied", M1456&gt;=4, "Very Satisfied", M1456&gt;=3, "Satisfied", M1456&gt;=2, "Neutral", M1456&lt;2, "Dissatisfied")</f>
        <v>Neutral</v>
      </c>
      <c r="AA1456" s="16" t="str">
        <f t="shared" si="229"/>
        <v>Cheap Value</v>
      </c>
      <c r="AB1456" s="16" t="str" cm="1">
        <f t="array" ref="AB1456">_xlfn.IFS(OR(C1456="Zara", C1456="Mango"), "Luxury Brand", OR(C1456="Gap", C1456="Forever21"), "Budget Brand", TRUE, "Mid-Market")</f>
        <v>Mid-Market</v>
      </c>
    </row>
    <row r="1457" spans="1:28" x14ac:dyDescent="0.35">
      <c r="A1457" t="s">
        <v>1508</v>
      </c>
      <c r="B1457" t="s">
        <v>19</v>
      </c>
      <c r="C1457" t="s">
        <v>51</v>
      </c>
      <c r="D1457" t="s">
        <v>21</v>
      </c>
      <c r="E1457" t="s">
        <v>47</v>
      </c>
      <c r="F1457" t="s">
        <v>54</v>
      </c>
      <c r="G1457" s="4">
        <v>35.26</v>
      </c>
      <c r="H1457">
        <v>0</v>
      </c>
      <c r="I1457" s="3">
        <v>35.26</v>
      </c>
      <c r="J1457" s="1">
        <v>45875</v>
      </c>
      <c r="K1457">
        <v>47</v>
      </c>
      <c r="L1457">
        <v>2.2999999999999998</v>
      </c>
      <c r="M1457">
        <f t="shared" si="220"/>
        <v>2.2999999999999998</v>
      </c>
      <c r="N1457" t="b">
        <v>0</v>
      </c>
      <c r="O1457" t="s">
        <v>2229</v>
      </c>
      <c r="P1457" t="str">
        <f t="shared" si="221"/>
        <v>No Return</v>
      </c>
      <c r="Q1457" s="4">
        <f t="shared" si="222"/>
        <v>1657.2199999999998</v>
      </c>
      <c r="R1457">
        <f t="shared" si="223"/>
        <v>2025</v>
      </c>
      <c r="S1457" s="4" t="str">
        <f t="shared" si="224"/>
        <v>August</v>
      </c>
      <c r="T1457" s="17">
        <f t="shared" si="225"/>
        <v>0</v>
      </c>
      <c r="U1457" s="17">
        <f t="shared" si="226"/>
        <v>35.26</v>
      </c>
      <c r="V1457" s="16">
        <f t="shared" si="227"/>
        <v>0</v>
      </c>
      <c r="W1457" s="16" t="str">
        <f t="shared" si="228"/>
        <v>XXL</v>
      </c>
      <c r="X1457" s="16" t="str" cm="1">
        <f t="array" ref="X1457">_xlfn.IFS(K1457 &lt; 10, "Need to Restock", K1457 &lt; 20, "Low Stock", K1457 &lt; 30, "Stock OK", K1457 &gt;= 30, "High Stock")</f>
        <v>High Stock</v>
      </c>
      <c r="Y1457" s="16" t="str" cm="1">
        <f t="array" ref="Y1457">_xlfn.IFS(K1457 &lt;= 15, "Fast Moving", K1457 &lt;= 35, "Moderate Moving", K1457 &gt; 35, "Slow Moving")</f>
        <v>Slow Moving</v>
      </c>
      <c r="Z1457" s="16" t="str" cm="1">
        <f t="array" ref="Z1457">_xlfn.IFS(M1457=5, "Highly Satisfied", M1457&gt;=4, "Very Satisfied", M1457&gt;=3, "Satisfied", M1457&gt;=2, "Neutral", M1457&lt;2, "Dissatisfied")</f>
        <v>Neutral</v>
      </c>
      <c r="AA1457" s="16" t="str">
        <f t="shared" si="229"/>
        <v>Cheap Value</v>
      </c>
      <c r="AB1457" s="16" t="str" cm="1">
        <f t="array" ref="AB1457">_xlfn.IFS(OR(C1457="Zara", C1457="Mango"), "Luxury Brand", OR(C1457="Gap", C1457="Forever21"), "Budget Brand", TRUE, "Mid-Market")</f>
        <v>Mid-Market</v>
      </c>
    </row>
    <row r="1458" spans="1:28" x14ac:dyDescent="0.35">
      <c r="A1458" t="s">
        <v>1509</v>
      </c>
      <c r="B1458" t="s">
        <v>25</v>
      </c>
      <c r="C1458" t="s">
        <v>59</v>
      </c>
      <c r="D1458" t="s">
        <v>15</v>
      </c>
      <c r="E1458" t="s">
        <v>2229</v>
      </c>
      <c r="F1458" t="s">
        <v>44</v>
      </c>
      <c r="G1458" s="4">
        <v>44.5</v>
      </c>
      <c r="H1458">
        <v>0</v>
      </c>
      <c r="I1458" s="3">
        <v>44.5</v>
      </c>
      <c r="J1458" s="1">
        <v>45821</v>
      </c>
      <c r="K1458">
        <v>36</v>
      </c>
      <c r="L1458">
        <v>3.6</v>
      </c>
      <c r="M1458">
        <f t="shared" si="220"/>
        <v>3.6</v>
      </c>
      <c r="N1458" t="b">
        <v>0</v>
      </c>
      <c r="O1458" t="s">
        <v>2229</v>
      </c>
      <c r="P1458" t="str">
        <f t="shared" si="221"/>
        <v>No Return</v>
      </c>
      <c r="Q1458" s="4">
        <f t="shared" si="222"/>
        <v>1602</v>
      </c>
      <c r="R1458">
        <f t="shared" si="223"/>
        <v>2025</v>
      </c>
      <c r="S1458" s="4" t="str">
        <f t="shared" si="224"/>
        <v>June</v>
      </c>
      <c r="T1458" s="17">
        <f t="shared" si="225"/>
        <v>0</v>
      </c>
      <c r="U1458" s="17">
        <f t="shared" si="226"/>
        <v>44.5</v>
      </c>
      <c r="V1458" s="16">
        <f t="shared" si="227"/>
        <v>0</v>
      </c>
      <c r="W1458" s="16" t="str">
        <f t="shared" si="228"/>
        <v>No Size</v>
      </c>
      <c r="X1458" s="16" t="str" cm="1">
        <f t="array" ref="X1458">_xlfn.IFS(K1458 &lt; 10, "Need to Restock", K1458 &lt; 20, "Low Stock", K1458 &lt; 30, "Stock OK", K1458 &gt;= 30, "High Stock")</f>
        <v>High Stock</v>
      </c>
      <c r="Y1458" s="16" t="str" cm="1">
        <f t="array" ref="Y1458">_xlfn.IFS(K1458 &lt;= 15, "Fast Moving", K1458 &lt;= 35, "Moderate Moving", K1458 &gt; 35, "Slow Moving")</f>
        <v>Slow Moving</v>
      </c>
      <c r="Z1458" s="16" t="str" cm="1">
        <f t="array" ref="Z1458">_xlfn.IFS(M1458=5, "Highly Satisfied", M1458&gt;=4, "Very Satisfied", M1458&gt;=3, "Satisfied", M1458&gt;=2, "Neutral", M1458&lt;2, "Dissatisfied")</f>
        <v>Satisfied</v>
      </c>
      <c r="AA1458" s="16" t="str">
        <f t="shared" si="229"/>
        <v>Cheap Value</v>
      </c>
      <c r="AB1458" s="16" t="str" cm="1">
        <f t="array" ref="AB1458">_xlfn.IFS(OR(C1458="Zara", C1458="Mango"), "Luxury Brand", OR(C1458="Gap", C1458="Forever21"), "Budget Brand", TRUE, "Mid-Market")</f>
        <v>Budget Brand</v>
      </c>
    </row>
    <row r="1459" spans="1:28" x14ac:dyDescent="0.35">
      <c r="A1459" t="s">
        <v>1510</v>
      </c>
      <c r="B1459" t="s">
        <v>28</v>
      </c>
      <c r="C1459" t="s">
        <v>14</v>
      </c>
      <c r="D1459" t="s">
        <v>15</v>
      </c>
      <c r="E1459" t="s">
        <v>53</v>
      </c>
      <c r="F1459" t="s">
        <v>33</v>
      </c>
      <c r="G1459" s="4">
        <v>186.78</v>
      </c>
      <c r="H1459">
        <v>43.4</v>
      </c>
      <c r="I1459" s="3">
        <v>105.72</v>
      </c>
      <c r="J1459" s="1">
        <v>45568</v>
      </c>
      <c r="K1459">
        <v>42</v>
      </c>
      <c r="L1459">
        <v>2.5</v>
      </c>
      <c r="M1459">
        <f t="shared" si="220"/>
        <v>2.5</v>
      </c>
      <c r="N1459" t="b">
        <v>1</v>
      </c>
      <c r="O1459" t="s">
        <v>76</v>
      </c>
      <c r="P1459" t="str">
        <f t="shared" si="221"/>
        <v>Damaged</v>
      </c>
      <c r="Q1459" s="4">
        <f t="shared" si="222"/>
        <v>4440.1341600000005</v>
      </c>
      <c r="R1459">
        <f t="shared" si="223"/>
        <v>2024</v>
      </c>
      <c r="S1459" s="4" t="str">
        <f t="shared" si="224"/>
        <v>October</v>
      </c>
      <c r="T1459" s="17">
        <f t="shared" si="225"/>
        <v>81.062520000000006</v>
      </c>
      <c r="U1459" s="17">
        <f t="shared" si="226"/>
        <v>105.71748000000001</v>
      </c>
      <c r="V1459" s="16">
        <f t="shared" si="227"/>
        <v>1</v>
      </c>
      <c r="W1459" s="16" t="str">
        <f t="shared" si="228"/>
        <v>XS</v>
      </c>
      <c r="X1459" s="16" t="str" cm="1">
        <f t="array" ref="X1459">_xlfn.IFS(K1459 &lt; 10, "Need to Restock", K1459 &lt; 20, "Low Stock", K1459 &lt; 30, "Stock OK", K1459 &gt;= 30, "High Stock")</f>
        <v>High Stock</v>
      </c>
      <c r="Y1459" s="16" t="str" cm="1">
        <f t="array" ref="Y1459">_xlfn.IFS(K1459 &lt;= 15, "Fast Moving", K1459 &lt;= 35, "Moderate Moving", K1459 &gt; 35, "Slow Moving")</f>
        <v>Slow Moving</v>
      </c>
      <c r="Z1459" s="16" t="str" cm="1">
        <f t="array" ref="Z1459">_xlfn.IFS(M1459=5, "Highly Satisfied", M1459&gt;=4, "Very Satisfied", M1459&gt;=3, "Satisfied", M1459&gt;=2, "Neutral", M1459&lt;2, "Dissatisfied")</f>
        <v>Neutral</v>
      </c>
      <c r="AA1459" s="16" t="str">
        <f t="shared" si="229"/>
        <v>High Value</v>
      </c>
      <c r="AB1459" s="16" t="str" cm="1">
        <f t="array" ref="AB1459">_xlfn.IFS(OR(C1459="Zara", C1459="Mango"), "Luxury Brand", OR(C1459="Gap", C1459="Forever21"), "Budget Brand", TRUE, "Mid-Market")</f>
        <v>Luxury Brand</v>
      </c>
    </row>
    <row r="1460" spans="1:28" x14ac:dyDescent="0.35">
      <c r="A1460" t="s">
        <v>1511</v>
      </c>
      <c r="B1460" t="s">
        <v>19</v>
      </c>
      <c r="C1460" t="s">
        <v>46</v>
      </c>
      <c r="D1460" t="s">
        <v>60</v>
      </c>
      <c r="E1460" t="s">
        <v>22</v>
      </c>
      <c r="F1460" t="s">
        <v>26</v>
      </c>
      <c r="G1460" s="4">
        <v>116.71</v>
      </c>
      <c r="H1460">
        <v>55.4</v>
      </c>
      <c r="I1460" s="3">
        <v>52.05</v>
      </c>
      <c r="J1460" s="1">
        <v>45875</v>
      </c>
      <c r="K1460">
        <v>15</v>
      </c>
      <c r="L1460" t="s">
        <v>2229</v>
      </c>
      <c r="M1460">
        <f t="shared" si="220"/>
        <v>3</v>
      </c>
      <c r="N1460" t="b">
        <v>0</v>
      </c>
      <c r="O1460" t="s">
        <v>2229</v>
      </c>
      <c r="P1460" t="str">
        <f t="shared" si="221"/>
        <v>No Return</v>
      </c>
      <c r="Q1460" s="4">
        <f t="shared" si="222"/>
        <v>780.78989999999999</v>
      </c>
      <c r="R1460">
        <f t="shared" si="223"/>
        <v>2025</v>
      </c>
      <c r="S1460" s="4" t="str">
        <f t="shared" si="224"/>
        <v>August</v>
      </c>
      <c r="T1460" s="17">
        <f t="shared" si="225"/>
        <v>64.657339999999991</v>
      </c>
      <c r="U1460" s="17">
        <f t="shared" si="226"/>
        <v>52.052660000000003</v>
      </c>
      <c r="V1460" s="16">
        <f t="shared" si="227"/>
        <v>0</v>
      </c>
      <c r="W1460" s="16" t="str">
        <f t="shared" si="228"/>
        <v>L</v>
      </c>
      <c r="X1460" s="16" t="str" cm="1">
        <f t="array" ref="X1460">_xlfn.IFS(K1460 &lt; 10, "Need to Restock", K1460 &lt; 20, "Low Stock", K1460 &lt; 30, "Stock OK", K1460 &gt;= 30, "High Stock")</f>
        <v>Low Stock</v>
      </c>
      <c r="Y1460" s="16" t="str" cm="1">
        <f t="array" ref="Y1460">_xlfn.IFS(K1460 &lt;= 15, "Fast Moving", K1460 &lt;= 35, "Moderate Moving", K1460 &gt; 35, "Slow Moving")</f>
        <v>Fast Moving</v>
      </c>
      <c r="Z1460" s="16" t="str" cm="1">
        <f t="array" ref="Z1460">_xlfn.IFS(M1460=5, "Highly Satisfied", M1460&gt;=4, "Very Satisfied", M1460&gt;=3, "Satisfied", M1460&gt;=2, "Neutral", M1460&lt;2, "Dissatisfied")</f>
        <v>Satisfied</v>
      </c>
      <c r="AA1460" s="16" t="str">
        <f t="shared" si="229"/>
        <v>Cheap Value</v>
      </c>
      <c r="AB1460" s="16" t="str" cm="1">
        <f t="array" ref="AB1460">_xlfn.IFS(OR(C1460="Zara", C1460="Mango"), "Luxury Brand", OR(C1460="Gap", C1460="Forever21"), "Budget Brand", TRUE, "Mid-Market")</f>
        <v>Mid-Market</v>
      </c>
    </row>
    <row r="1461" spans="1:28" x14ac:dyDescent="0.35">
      <c r="A1461" t="s">
        <v>1512</v>
      </c>
      <c r="B1461" t="s">
        <v>25</v>
      </c>
      <c r="C1461" t="s">
        <v>46</v>
      </c>
      <c r="D1461" t="s">
        <v>21</v>
      </c>
      <c r="E1461" t="s">
        <v>2229</v>
      </c>
      <c r="F1461" t="s">
        <v>26</v>
      </c>
      <c r="G1461" s="4">
        <v>24.5</v>
      </c>
      <c r="H1461">
        <v>0</v>
      </c>
      <c r="I1461" s="3">
        <v>24.5</v>
      </c>
      <c r="J1461" s="1">
        <v>45875</v>
      </c>
      <c r="K1461">
        <v>7</v>
      </c>
      <c r="L1461" t="s">
        <v>2229</v>
      </c>
      <c r="M1461">
        <f t="shared" si="220"/>
        <v>3</v>
      </c>
      <c r="N1461" t="b">
        <v>0</v>
      </c>
      <c r="O1461" t="s">
        <v>2229</v>
      </c>
      <c r="P1461" t="str">
        <f t="shared" si="221"/>
        <v>No Return</v>
      </c>
      <c r="Q1461" s="4">
        <f t="shared" si="222"/>
        <v>171.5</v>
      </c>
      <c r="R1461">
        <f t="shared" si="223"/>
        <v>2025</v>
      </c>
      <c r="S1461" s="4" t="str">
        <f t="shared" si="224"/>
        <v>August</v>
      </c>
      <c r="T1461" s="17">
        <f t="shared" si="225"/>
        <v>0</v>
      </c>
      <c r="U1461" s="17">
        <f t="shared" si="226"/>
        <v>24.5</v>
      </c>
      <c r="V1461" s="16">
        <f t="shared" si="227"/>
        <v>0</v>
      </c>
      <c r="W1461" s="16" t="str">
        <f t="shared" si="228"/>
        <v>No Size</v>
      </c>
      <c r="X1461" s="16" t="str" cm="1">
        <f t="array" ref="X1461">_xlfn.IFS(K1461 &lt; 10, "Need to Restock", K1461 &lt; 20, "Low Stock", K1461 &lt; 30, "Stock OK", K1461 &gt;= 30, "High Stock")</f>
        <v>Need to Restock</v>
      </c>
      <c r="Y1461" s="16" t="str" cm="1">
        <f t="array" ref="Y1461">_xlfn.IFS(K1461 &lt;= 15, "Fast Moving", K1461 &lt;= 35, "Moderate Moving", K1461 &gt; 35, "Slow Moving")</f>
        <v>Fast Moving</v>
      </c>
      <c r="Z1461" s="16" t="str" cm="1">
        <f t="array" ref="Z1461">_xlfn.IFS(M1461=5, "Highly Satisfied", M1461&gt;=4, "Very Satisfied", M1461&gt;=3, "Satisfied", M1461&gt;=2, "Neutral", M1461&lt;2, "Dissatisfied")</f>
        <v>Satisfied</v>
      </c>
      <c r="AA1461" s="16" t="str">
        <f t="shared" si="229"/>
        <v>Cheap Value</v>
      </c>
      <c r="AB1461" s="16" t="str" cm="1">
        <f t="array" ref="AB1461">_xlfn.IFS(OR(C1461="Zara", C1461="Mango"), "Luxury Brand", OR(C1461="Gap", C1461="Forever21"), "Budget Brand", TRUE, "Mid-Market")</f>
        <v>Mid-Market</v>
      </c>
    </row>
    <row r="1462" spans="1:28" x14ac:dyDescent="0.35">
      <c r="A1462" t="s">
        <v>1513</v>
      </c>
      <c r="B1462" t="s">
        <v>25</v>
      </c>
      <c r="C1462" t="s">
        <v>59</v>
      </c>
      <c r="D1462" t="s">
        <v>21</v>
      </c>
      <c r="E1462" t="s">
        <v>2229</v>
      </c>
      <c r="F1462" t="s">
        <v>62</v>
      </c>
      <c r="G1462" s="4">
        <v>23.2</v>
      </c>
      <c r="H1462">
        <v>0</v>
      </c>
      <c r="I1462" s="3">
        <v>23.2</v>
      </c>
      <c r="J1462" s="1">
        <v>45875</v>
      </c>
      <c r="K1462">
        <v>17</v>
      </c>
      <c r="L1462">
        <v>2.1</v>
      </c>
      <c r="M1462">
        <f t="shared" si="220"/>
        <v>2.1</v>
      </c>
      <c r="N1462" t="b">
        <v>0</v>
      </c>
      <c r="O1462" t="s">
        <v>2229</v>
      </c>
      <c r="P1462" t="str">
        <f t="shared" si="221"/>
        <v>No Return</v>
      </c>
      <c r="Q1462" s="4">
        <f t="shared" si="222"/>
        <v>394.4</v>
      </c>
      <c r="R1462">
        <f t="shared" si="223"/>
        <v>2025</v>
      </c>
      <c r="S1462" s="4" t="str">
        <f t="shared" si="224"/>
        <v>August</v>
      </c>
      <c r="T1462" s="17">
        <f t="shared" si="225"/>
        <v>0</v>
      </c>
      <c r="U1462" s="17">
        <f t="shared" si="226"/>
        <v>23.2</v>
      </c>
      <c r="V1462" s="16">
        <f t="shared" si="227"/>
        <v>0</v>
      </c>
      <c r="W1462" s="16" t="str">
        <f t="shared" si="228"/>
        <v>No Size</v>
      </c>
      <c r="X1462" s="16" t="str" cm="1">
        <f t="array" ref="X1462">_xlfn.IFS(K1462 &lt; 10, "Need to Restock", K1462 &lt; 20, "Low Stock", K1462 &lt; 30, "Stock OK", K1462 &gt;= 30, "High Stock")</f>
        <v>Low Stock</v>
      </c>
      <c r="Y1462" s="16" t="str" cm="1">
        <f t="array" ref="Y1462">_xlfn.IFS(K1462 &lt;= 15, "Fast Moving", K1462 &lt;= 35, "Moderate Moving", K1462 &gt; 35, "Slow Moving")</f>
        <v>Moderate Moving</v>
      </c>
      <c r="Z1462" s="16" t="str" cm="1">
        <f t="array" ref="Z1462">_xlfn.IFS(M1462=5, "Highly Satisfied", M1462&gt;=4, "Very Satisfied", M1462&gt;=3, "Satisfied", M1462&gt;=2, "Neutral", M1462&lt;2, "Dissatisfied")</f>
        <v>Neutral</v>
      </c>
      <c r="AA1462" s="16" t="str">
        <f t="shared" si="229"/>
        <v>Cheap Value</v>
      </c>
      <c r="AB1462" s="16" t="str" cm="1">
        <f t="array" ref="AB1462">_xlfn.IFS(OR(C1462="Zara", C1462="Mango"), "Luxury Brand", OR(C1462="Gap", C1462="Forever21"), "Budget Brand", TRUE, "Mid-Market")</f>
        <v>Budget Brand</v>
      </c>
    </row>
    <row r="1463" spans="1:28" x14ac:dyDescent="0.35">
      <c r="A1463" t="s">
        <v>1514</v>
      </c>
      <c r="B1463" t="s">
        <v>36</v>
      </c>
      <c r="C1463" t="s">
        <v>73</v>
      </c>
      <c r="D1463" t="s">
        <v>21</v>
      </c>
      <c r="E1463" t="s">
        <v>16</v>
      </c>
      <c r="F1463" t="s">
        <v>44</v>
      </c>
      <c r="G1463" s="4">
        <v>73.8</v>
      </c>
      <c r="H1463">
        <v>0</v>
      </c>
      <c r="I1463" s="3">
        <v>73.8</v>
      </c>
      <c r="J1463" s="1">
        <v>45875</v>
      </c>
      <c r="K1463">
        <v>42</v>
      </c>
      <c r="L1463" t="s">
        <v>2229</v>
      </c>
      <c r="M1463">
        <f t="shared" si="220"/>
        <v>3</v>
      </c>
      <c r="N1463" t="b">
        <v>0</v>
      </c>
      <c r="O1463" t="s">
        <v>2229</v>
      </c>
      <c r="P1463" t="str">
        <f t="shared" si="221"/>
        <v>No Return</v>
      </c>
      <c r="Q1463" s="4">
        <f t="shared" si="222"/>
        <v>3099.6</v>
      </c>
      <c r="R1463">
        <f t="shared" si="223"/>
        <v>2025</v>
      </c>
      <c r="S1463" s="4" t="str">
        <f t="shared" si="224"/>
        <v>August</v>
      </c>
      <c r="T1463" s="17">
        <f t="shared" si="225"/>
        <v>0</v>
      </c>
      <c r="U1463" s="17">
        <f t="shared" si="226"/>
        <v>73.8</v>
      </c>
      <c r="V1463" s="16">
        <f t="shared" si="227"/>
        <v>0</v>
      </c>
      <c r="W1463" s="16" t="str">
        <f t="shared" si="228"/>
        <v>XL</v>
      </c>
      <c r="X1463" s="16" t="str" cm="1">
        <f t="array" ref="X1463">_xlfn.IFS(K1463 &lt; 10, "Need to Restock", K1463 &lt; 20, "Low Stock", K1463 &lt; 30, "Stock OK", K1463 &gt;= 30, "High Stock")</f>
        <v>High Stock</v>
      </c>
      <c r="Y1463" s="16" t="str" cm="1">
        <f t="array" ref="Y1463">_xlfn.IFS(K1463 &lt;= 15, "Fast Moving", K1463 &lt;= 35, "Moderate Moving", K1463 &gt; 35, "Slow Moving")</f>
        <v>Slow Moving</v>
      </c>
      <c r="Z1463" s="16" t="str" cm="1">
        <f t="array" ref="Z1463">_xlfn.IFS(M1463=5, "Highly Satisfied", M1463&gt;=4, "Very Satisfied", M1463&gt;=3, "Satisfied", M1463&gt;=2, "Neutral", M1463&lt;2, "Dissatisfied")</f>
        <v>Satisfied</v>
      </c>
      <c r="AA1463" s="16" t="str">
        <f t="shared" si="229"/>
        <v>Cheap Value</v>
      </c>
      <c r="AB1463" s="16" t="str" cm="1">
        <f t="array" ref="AB1463">_xlfn.IFS(OR(C1463="Zara", C1463="Mango"), "Luxury Brand", OR(C1463="Gap", C1463="Forever21"), "Budget Brand", TRUE, "Mid-Market")</f>
        <v>Budget Brand</v>
      </c>
    </row>
    <row r="1464" spans="1:28" x14ac:dyDescent="0.35">
      <c r="A1464" t="s">
        <v>1515</v>
      </c>
      <c r="B1464" t="s">
        <v>25</v>
      </c>
      <c r="C1464" t="s">
        <v>14</v>
      </c>
      <c r="D1464" t="s">
        <v>60</v>
      </c>
      <c r="E1464" t="s">
        <v>2229</v>
      </c>
      <c r="F1464" t="s">
        <v>26</v>
      </c>
      <c r="G1464" s="4">
        <v>51.33</v>
      </c>
      <c r="H1464">
        <v>0</v>
      </c>
      <c r="I1464" s="3">
        <v>51.33</v>
      </c>
      <c r="J1464" s="1">
        <v>45875</v>
      </c>
      <c r="K1464">
        <v>25</v>
      </c>
      <c r="L1464">
        <v>1.2</v>
      </c>
      <c r="M1464">
        <f t="shared" si="220"/>
        <v>1.2</v>
      </c>
      <c r="N1464" t="b">
        <v>0</v>
      </c>
      <c r="O1464" t="s">
        <v>2229</v>
      </c>
      <c r="P1464" t="str">
        <f t="shared" si="221"/>
        <v>No Return</v>
      </c>
      <c r="Q1464" s="4">
        <f t="shared" si="222"/>
        <v>1283.25</v>
      </c>
      <c r="R1464">
        <f t="shared" si="223"/>
        <v>2025</v>
      </c>
      <c r="S1464" s="4" t="str">
        <f t="shared" si="224"/>
        <v>August</v>
      </c>
      <c r="T1464" s="17">
        <f t="shared" si="225"/>
        <v>0</v>
      </c>
      <c r="U1464" s="17">
        <f t="shared" si="226"/>
        <v>51.33</v>
      </c>
      <c r="V1464" s="16">
        <f t="shared" si="227"/>
        <v>0</v>
      </c>
      <c r="W1464" s="16" t="str">
        <f t="shared" si="228"/>
        <v>No Size</v>
      </c>
      <c r="X1464" s="16" t="str" cm="1">
        <f t="array" ref="X1464">_xlfn.IFS(K1464 &lt; 10, "Need to Restock", K1464 &lt; 20, "Low Stock", K1464 &lt; 30, "Stock OK", K1464 &gt;= 30, "High Stock")</f>
        <v>Stock OK</v>
      </c>
      <c r="Y1464" s="16" t="str" cm="1">
        <f t="array" ref="Y1464">_xlfn.IFS(K1464 &lt;= 15, "Fast Moving", K1464 &lt;= 35, "Moderate Moving", K1464 &gt; 35, "Slow Moving")</f>
        <v>Moderate Moving</v>
      </c>
      <c r="Z1464" s="16" t="str" cm="1">
        <f t="array" ref="Z1464">_xlfn.IFS(M1464=5, "Highly Satisfied", M1464&gt;=4, "Very Satisfied", M1464&gt;=3, "Satisfied", M1464&gt;=2, "Neutral", M1464&lt;2, "Dissatisfied")</f>
        <v>Dissatisfied</v>
      </c>
      <c r="AA1464" s="16" t="str">
        <f t="shared" si="229"/>
        <v>Cheap Value</v>
      </c>
      <c r="AB1464" s="16" t="str" cm="1">
        <f t="array" ref="AB1464">_xlfn.IFS(OR(C1464="Zara", C1464="Mango"), "Luxury Brand", OR(C1464="Gap", C1464="Forever21"), "Budget Brand", TRUE, "Mid-Market")</f>
        <v>Luxury Brand</v>
      </c>
    </row>
    <row r="1465" spans="1:28" x14ac:dyDescent="0.35">
      <c r="A1465" t="s">
        <v>1516</v>
      </c>
      <c r="B1465" t="s">
        <v>36</v>
      </c>
      <c r="C1465" t="s">
        <v>46</v>
      </c>
      <c r="D1465" t="s">
        <v>21</v>
      </c>
      <c r="E1465" t="s">
        <v>47</v>
      </c>
      <c r="F1465" t="s">
        <v>44</v>
      </c>
      <c r="G1465" s="4">
        <v>80.209999999999994</v>
      </c>
      <c r="H1465">
        <v>0</v>
      </c>
      <c r="I1465" s="3">
        <v>80.209999999999994</v>
      </c>
      <c r="J1465" s="1">
        <v>45875</v>
      </c>
      <c r="K1465">
        <v>17</v>
      </c>
      <c r="L1465" t="s">
        <v>2229</v>
      </c>
      <c r="M1465">
        <f t="shared" si="220"/>
        <v>3</v>
      </c>
      <c r="N1465" t="b">
        <v>0</v>
      </c>
      <c r="O1465" t="s">
        <v>2229</v>
      </c>
      <c r="P1465" t="str">
        <f t="shared" si="221"/>
        <v>No Return</v>
      </c>
      <c r="Q1465" s="4">
        <f t="shared" si="222"/>
        <v>1363.57</v>
      </c>
      <c r="R1465">
        <f t="shared" si="223"/>
        <v>2025</v>
      </c>
      <c r="S1465" s="4" t="str">
        <f t="shared" si="224"/>
        <v>August</v>
      </c>
      <c r="T1465" s="17">
        <f t="shared" si="225"/>
        <v>0</v>
      </c>
      <c r="U1465" s="17">
        <f t="shared" si="226"/>
        <v>80.209999999999994</v>
      </c>
      <c r="V1465" s="16">
        <f t="shared" si="227"/>
        <v>0</v>
      </c>
      <c r="W1465" s="16" t="str">
        <f t="shared" si="228"/>
        <v>XXL</v>
      </c>
      <c r="X1465" s="16" t="str" cm="1">
        <f t="array" ref="X1465">_xlfn.IFS(K1465 &lt; 10, "Need to Restock", K1465 &lt; 20, "Low Stock", K1465 &lt; 30, "Stock OK", K1465 &gt;= 30, "High Stock")</f>
        <v>Low Stock</v>
      </c>
      <c r="Y1465" s="16" t="str" cm="1">
        <f t="array" ref="Y1465">_xlfn.IFS(K1465 &lt;= 15, "Fast Moving", K1465 &lt;= 35, "Moderate Moving", K1465 &gt; 35, "Slow Moving")</f>
        <v>Moderate Moving</v>
      </c>
      <c r="Z1465" s="16" t="str" cm="1">
        <f t="array" ref="Z1465">_xlfn.IFS(M1465=5, "Highly Satisfied", M1465&gt;=4, "Very Satisfied", M1465&gt;=3, "Satisfied", M1465&gt;=2, "Neutral", M1465&lt;2, "Dissatisfied")</f>
        <v>Satisfied</v>
      </c>
      <c r="AA1465" s="16" t="str">
        <f t="shared" si="229"/>
        <v>High Value</v>
      </c>
      <c r="AB1465" s="16" t="str" cm="1">
        <f t="array" ref="AB1465">_xlfn.IFS(OR(C1465="Zara", C1465="Mango"), "Luxury Brand", OR(C1465="Gap", C1465="Forever21"), "Budget Brand", TRUE, "Mid-Market")</f>
        <v>Mid-Market</v>
      </c>
    </row>
    <row r="1466" spans="1:28" x14ac:dyDescent="0.35">
      <c r="A1466" t="s">
        <v>1517</v>
      </c>
      <c r="B1466" t="s">
        <v>13</v>
      </c>
      <c r="C1466" t="s">
        <v>20</v>
      </c>
      <c r="D1466" t="s">
        <v>32</v>
      </c>
      <c r="E1466" t="s">
        <v>22</v>
      </c>
      <c r="F1466" t="s">
        <v>68</v>
      </c>
      <c r="G1466" s="4">
        <v>237.65</v>
      </c>
      <c r="H1466">
        <v>0</v>
      </c>
      <c r="I1466" s="3">
        <v>237.65</v>
      </c>
      <c r="J1466" s="1">
        <v>45875</v>
      </c>
      <c r="K1466">
        <v>3</v>
      </c>
      <c r="L1466">
        <v>3.4</v>
      </c>
      <c r="M1466">
        <f t="shared" si="220"/>
        <v>3.4</v>
      </c>
      <c r="N1466" t="b">
        <v>0</v>
      </c>
      <c r="O1466" t="s">
        <v>2229</v>
      </c>
      <c r="P1466" t="str">
        <f t="shared" si="221"/>
        <v>No Return</v>
      </c>
      <c r="Q1466" s="4">
        <f t="shared" si="222"/>
        <v>712.95</v>
      </c>
      <c r="R1466">
        <f t="shared" si="223"/>
        <v>2025</v>
      </c>
      <c r="S1466" s="4" t="str">
        <f t="shared" si="224"/>
        <v>August</v>
      </c>
      <c r="T1466" s="17">
        <f t="shared" si="225"/>
        <v>0</v>
      </c>
      <c r="U1466" s="17">
        <f t="shared" si="226"/>
        <v>237.65</v>
      </c>
      <c r="V1466" s="16">
        <f t="shared" si="227"/>
        <v>0</v>
      </c>
      <c r="W1466" s="16" t="str">
        <f t="shared" si="228"/>
        <v>L</v>
      </c>
      <c r="X1466" s="16" t="str" cm="1">
        <f t="array" ref="X1466">_xlfn.IFS(K1466 &lt; 10, "Need to Restock", K1466 &lt; 20, "Low Stock", K1466 &lt; 30, "Stock OK", K1466 &gt;= 30, "High Stock")</f>
        <v>Need to Restock</v>
      </c>
      <c r="Y1466" s="16" t="str" cm="1">
        <f t="array" ref="Y1466">_xlfn.IFS(K1466 &lt;= 15, "Fast Moving", K1466 &lt;= 35, "Moderate Moving", K1466 &gt; 35, "Slow Moving")</f>
        <v>Fast Moving</v>
      </c>
      <c r="Z1466" s="16" t="str" cm="1">
        <f t="array" ref="Z1466">_xlfn.IFS(M1466=5, "Highly Satisfied", M1466&gt;=4, "Very Satisfied", M1466&gt;=3, "Satisfied", M1466&gt;=2, "Neutral", M1466&lt;2, "Dissatisfied")</f>
        <v>Satisfied</v>
      </c>
      <c r="AA1466" s="16" t="str">
        <f t="shared" si="229"/>
        <v>High Value</v>
      </c>
      <c r="AB1466" s="16" t="str" cm="1">
        <f t="array" ref="AB1466">_xlfn.IFS(OR(C1466="Zara", C1466="Mango"), "Luxury Brand", OR(C1466="Gap", C1466="Forever21"), "Budget Brand", TRUE, "Mid-Market")</f>
        <v>Mid-Market</v>
      </c>
    </row>
    <row r="1467" spans="1:28" x14ac:dyDescent="0.35">
      <c r="A1467" t="s">
        <v>1518</v>
      </c>
      <c r="B1467" t="s">
        <v>36</v>
      </c>
      <c r="C1467" t="s">
        <v>30</v>
      </c>
      <c r="D1467" t="s">
        <v>15</v>
      </c>
      <c r="E1467" t="s">
        <v>37</v>
      </c>
      <c r="F1467" t="s">
        <v>68</v>
      </c>
      <c r="G1467" s="4">
        <v>96.35</v>
      </c>
      <c r="H1467">
        <v>0</v>
      </c>
      <c r="I1467" s="3">
        <v>96.35</v>
      </c>
      <c r="J1467" s="1">
        <v>45638</v>
      </c>
      <c r="K1467">
        <v>34</v>
      </c>
      <c r="L1467">
        <v>3.7</v>
      </c>
      <c r="M1467">
        <f t="shared" si="220"/>
        <v>3.7</v>
      </c>
      <c r="N1467" t="b">
        <v>0</v>
      </c>
      <c r="O1467" t="s">
        <v>2229</v>
      </c>
      <c r="P1467" t="str">
        <f t="shared" si="221"/>
        <v>No Return</v>
      </c>
      <c r="Q1467" s="4">
        <f t="shared" si="222"/>
        <v>3275.8999999999996</v>
      </c>
      <c r="R1467">
        <f t="shared" si="223"/>
        <v>2024</v>
      </c>
      <c r="S1467" s="4" t="str">
        <f t="shared" si="224"/>
        <v>December</v>
      </c>
      <c r="T1467" s="17">
        <f t="shared" si="225"/>
        <v>0</v>
      </c>
      <c r="U1467" s="17">
        <f t="shared" si="226"/>
        <v>96.35</v>
      </c>
      <c r="V1467" s="16">
        <f t="shared" si="227"/>
        <v>0</v>
      </c>
      <c r="W1467" s="16" t="str">
        <f t="shared" si="228"/>
        <v>S</v>
      </c>
      <c r="X1467" s="16" t="str" cm="1">
        <f t="array" ref="X1467">_xlfn.IFS(K1467 &lt; 10, "Need to Restock", K1467 &lt; 20, "Low Stock", K1467 &lt; 30, "Stock OK", K1467 &gt;= 30, "High Stock")</f>
        <v>High Stock</v>
      </c>
      <c r="Y1467" s="16" t="str" cm="1">
        <f t="array" ref="Y1467">_xlfn.IFS(K1467 &lt;= 15, "Fast Moving", K1467 &lt;= 35, "Moderate Moving", K1467 &gt; 35, "Slow Moving")</f>
        <v>Moderate Moving</v>
      </c>
      <c r="Z1467" s="16" t="str" cm="1">
        <f t="array" ref="Z1467">_xlfn.IFS(M1467=5, "Highly Satisfied", M1467&gt;=4, "Very Satisfied", M1467&gt;=3, "Satisfied", M1467&gt;=2, "Neutral", M1467&lt;2, "Dissatisfied")</f>
        <v>Satisfied</v>
      </c>
      <c r="AA1467" s="16" t="str">
        <f t="shared" si="229"/>
        <v>High Value</v>
      </c>
      <c r="AB1467" s="16" t="str" cm="1">
        <f t="array" ref="AB1467">_xlfn.IFS(OR(C1467="Zara", C1467="Mango"), "Luxury Brand", OR(C1467="Gap", C1467="Forever21"), "Budget Brand", TRUE, "Mid-Market")</f>
        <v>Mid-Market</v>
      </c>
    </row>
    <row r="1468" spans="1:28" x14ac:dyDescent="0.35">
      <c r="A1468" t="s">
        <v>1519</v>
      </c>
      <c r="B1468" t="s">
        <v>36</v>
      </c>
      <c r="C1468" t="s">
        <v>30</v>
      </c>
      <c r="D1468" t="s">
        <v>21</v>
      </c>
      <c r="E1468" t="s">
        <v>16</v>
      </c>
      <c r="F1468" t="s">
        <v>33</v>
      </c>
      <c r="G1468" s="4">
        <v>91.92</v>
      </c>
      <c r="H1468">
        <v>0</v>
      </c>
      <c r="I1468" s="3">
        <v>91.92</v>
      </c>
      <c r="J1468" s="1">
        <v>45875</v>
      </c>
      <c r="K1468">
        <v>29</v>
      </c>
      <c r="L1468" t="s">
        <v>2229</v>
      </c>
      <c r="M1468">
        <f t="shared" si="220"/>
        <v>3</v>
      </c>
      <c r="N1468" t="b">
        <v>0</v>
      </c>
      <c r="O1468" t="s">
        <v>2229</v>
      </c>
      <c r="P1468" t="str">
        <f t="shared" si="221"/>
        <v>No Return</v>
      </c>
      <c r="Q1468" s="4">
        <f t="shared" si="222"/>
        <v>2665.68</v>
      </c>
      <c r="R1468">
        <f t="shared" si="223"/>
        <v>2025</v>
      </c>
      <c r="S1468" s="4" t="str">
        <f t="shared" si="224"/>
        <v>August</v>
      </c>
      <c r="T1468" s="17">
        <f t="shared" si="225"/>
        <v>0</v>
      </c>
      <c r="U1468" s="17">
        <f t="shared" si="226"/>
        <v>91.92</v>
      </c>
      <c r="V1468" s="16">
        <f t="shared" si="227"/>
        <v>0</v>
      </c>
      <c r="W1468" s="16" t="str">
        <f t="shared" si="228"/>
        <v>XL</v>
      </c>
      <c r="X1468" s="16" t="str" cm="1">
        <f t="array" ref="X1468">_xlfn.IFS(K1468 &lt; 10, "Need to Restock", K1468 &lt; 20, "Low Stock", K1468 &lt; 30, "Stock OK", K1468 &gt;= 30, "High Stock")</f>
        <v>Stock OK</v>
      </c>
      <c r="Y1468" s="16" t="str" cm="1">
        <f t="array" ref="Y1468">_xlfn.IFS(K1468 &lt;= 15, "Fast Moving", K1468 &lt;= 35, "Moderate Moving", K1468 &gt; 35, "Slow Moving")</f>
        <v>Moderate Moving</v>
      </c>
      <c r="Z1468" s="16" t="str" cm="1">
        <f t="array" ref="Z1468">_xlfn.IFS(M1468=5, "Highly Satisfied", M1468&gt;=4, "Very Satisfied", M1468&gt;=3, "Satisfied", M1468&gt;=2, "Neutral", M1468&lt;2, "Dissatisfied")</f>
        <v>Satisfied</v>
      </c>
      <c r="AA1468" s="16" t="str">
        <f t="shared" si="229"/>
        <v>High Value</v>
      </c>
      <c r="AB1468" s="16" t="str" cm="1">
        <f t="array" ref="AB1468">_xlfn.IFS(OR(C1468="Zara", C1468="Mango"), "Luxury Brand", OR(C1468="Gap", C1468="Forever21"), "Budget Brand", TRUE, "Mid-Market")</f>
        <v>Mid-Market</v>
      </c>
    </row>
    <row r="1469" spans="1:28" x14ac:dyDescent="0.35">
      <c r="A1469" t="s">
        <v>1520</v>
      </c>
      <c r="B1469" t="s">
        <v>28</v>
      </c>
      <c r="C1469" t="s">
        <v>30</v>
      </c>
      <c r="D1469" t="s">
        <v>32</v>
      </c>
      <c r="E1469" t="s">
        <v>47</v>
      </c>
      <c r="F1469" t="s">
        <v>62</v>
      </c>
      <c r="G1469" s="4">
        <v>194.05</v>
      </c>
      <c r="H1469">
        <v>0</v>
      </c>
      <c r="I1469" s="3">
        <v>194.05</v>
      </c>
      <c r="J1469" s="1">
        <v>45875</v>
      </c>
      <c r="K1469">
        <v>7</v>
      </c>
      <c r="L1469">
        <v>1.3</v>
      </c>
      <c r="M1469">
        <f t="shared" si="220"/>
        <v>1.3</v>
      </c>
      <c r="N1469" t="b">
        <v>0</v>
      </c>
      <c r="O1469" t="s">
        <v>2229</v>
      </c>
      <c r="P1469" t="str">
        <f t="shared" si="221"/>
        <v>No Return</v>
      </c>
      <c r="Q1469" s="4">
        <f t="shared" si="222"/>
        <v>1358.3500000000001</v>
      </c>
      <c r="R1469">
        <f t="shared" si="223"/>
        <v>2025</v>
      </c>
      <c r="S1469" s="4" t="str">
        <f t="shared" si="224"/>
        <v>August</v>
      </c>
      <c r="T1469" s="17">
        <f t="shared" si="225"/>
        <v>0</v>
      </c>
      <c r="U1469" s="17">
        <f t="shared" si="226"/>
        <v>194.05</v>
      </c>
      <c r="V1469" s="16">
        <f t="shared" si="227"/>
        <v>0</v>
      </c>
      <c r="W1469" s="16" t="str">
        <f t="shared" si="228"/>
        <v>XXL</v>
      </c>
      <c r="X1469" s="16" t="str" cm="1">
        <f t="array" ref="X1469">_xlfn.IFS(K1469 &lt; 10, "Need to Restock", K1469 &lt; 20, "Low Stock", K1469 &lt; 30, "Stock OK", K1469 &gt;= 30, "High Stock")</f>
        <v>Need to Restock</v>
      </c>
      <c r="Y1469" s="16" t="str" cm="1">
        <f t="array" ref="Y1469">_xlfn.IFS(K1469 &lt;= 15, "Fast Moving", K1469 &lt;= 35, "Moderate Moving", K1469 &gt; 35, "Slow Moving")</f>
        <v>Fast Moving</v>
      </c>
      <c r="Z1469" s="16" t="str" cm="1">
        <f t="array" ref="Z1469">_xlfn.IFS(M1469=5, "Highly Satisfied", M1469&gt;=4, "Very Satisfied", M1469&gt;=3, "Satisfied", M1469&gt;=2, "Neutral", M1469&lt;2, "Dissatisfied")</f>
        <v>Dissatisfied</v>
      </c>
      <c r="AA1469" s="16" t="str">
        <f t="shared" si="229"/>
        <v>High Value</v>
      </c>
      <c r="AB1469" s="16" t="str" cm="1">
        <f t="array" ref="AB1469">_xlfn.IFS(OR(C1469="Zara", C1469="Mango"), "Luxury Brand", OR(C1469="Gap", C1469="Forever21"), "Budget Brand", TRUE, "Mid-Market")</f>
        <v>Mid-Market</v>
      </c>
    </row>
    <row r="1470" spans="1:28" x14ac:dyDescent="0.35">
      <c r="A1470" t="s">
        <v>1521</v>
      </c>
      <c r="B1470" t="s">
        <v>13</v>
      </c>
      <c r="C1470" t="s">
        <v>59</v>
      </c>
      <c r="D1470" t="s">
        <v>60</v>
      </c>
      <c r="E1470" t="s">
        <v>37</v>
      </c>
      <c r="F1470" t="s">
        <v>17</v>
      </c>
      <c r="G1470" s="4">
        <v>166.88</v>
      </c>
      <c r="H1470">
        <v>0</v>
      </c>
      <c r="I1470" s="3">
        <v>166.88</v>
      </c>
      <c r="J1470" s="1">
        <v>45875</v>
      </c>
      <c r="K1470">
        <v>10</v>
      </c>
      <c r="L1470">
        <v>1.6</v>
      </c>
      <c r="M1470">
        <f t="shared" si="220"/>
        <v>1.6</v>
      </c>
      <c r="N1470" t="b">
        <v>0</v>
      </c>
      <c r="O1470" t="s">
        <v>2229</v>
      </c>
      <c r="P1470" t="str">
        <f t="shared" si="221"/>
        <v>No Return</v>
      </c>
      <c r="Q1470" s="4">
        <f t="shared" si="222"/>
        <v>1668.8</v>
      </c>
      <c r="R1470">
        <f t="shared" si="223"/>
        <v>2025</v>
      </c>
      <c r="S1470" s="4" t="str">
        <f t="shared" si="224"/>
        <v>August</v>
      </c>
      <c r="T1470" s="17">
        <f t="shared" si="225"/>
        <v>0</v>
      </c>
      <c r="U1470" s="17">
        <f t="shared" si="226"/>
        <v>166.88</v>
      </c>
      <c r="V1470" s="16">
        <f t="shared" si="227"/>
        <v>0</v>
      </c>
      <c r="W1470" s="16" t="str">
        <f t="shared" si="228"/>
        <v>S</v>
      </c>
      <c r="X1470" s="16" t="str" cm="1">
        <f t="array" ref="X1470">_xlfn.IFS(K1470 &lt; 10, "Need to Restock", K1470 &lt; 20, "Low Stock", K1470 &lt; 30, "Stock OK", K1470 &gt;= 30, "High Stock")</f>
        <v>Low Stock</v>
      </c>
      <c r="Y1470" s="16" t="str" cm="1">
        <f t="array" ref="Y1470">_xlfn.IFS(K1470 &lt;= 15, "Fast Moving", K1470 &lt;= 35, "Moderate Moving", K1470 &gt; 35, "Slow Moving")</f>
        <v>Fast Moving</v>
      </c>
      <c r="Z1470" s="16" t="str" cm="1">
        <f t="array" ref="Z1470">_xlfn.IFS(M1470=5, "Highly Satisfied", M1470&gt;=4, "Very Satisfied", M1470&gt;=3, "Satisfied", M1470&gt;=2, "Neutral", M1470&lt;2, "Dissatisfied")</f>
        <v>Dissatisfied</v>
      </c>
      <c r="AA1470" s="16" t="str">
        <f t="shared" si="229"/>
        <v>High Value</v>
      </c>
      <c r="AB1470" s="16" t="str" cm="1">
        <f t="array" ref="AB1470">_xlfn.IFS(OR(C1470="Zara", C1470="Mango"), "Luxury Brand", OR(C1470="Gap", C1470="Forever21"), "Budget Brand", TRUE, "Mid-Market")</f>
        <v>Budget Brand</v>
      </c>
    </row>
    <row r="1471" spans="1:28" x14ac:dyDescent="0.35">
      <c r="A1471" t="s">
        <v>1522</v>
      </c>
      <c r="B1471" t="s">
        <v>36</v>
      </c>
      <c r="C1471" t="s">
        <v>46</v>
      </c>
      <c r="D1471" t="s">
        <v>21</v>
      </c>
      <c r="E1471" t="s">
        <v>37</v>
      </c>
      <c r="F1471" t="s">
        <v>17</v>
      </c>
      <c r="G1471" s="4">
        <v>47.01</v>
      </c>
      <c r="H1471">
        <v>0</v>
      </c>
      <c r="I1471" s="3">
        <v>47.01</v>
      </c>
      <c r="J1471" s="1">
        <v>45875</v>
      </c>
      <c r="K1471">
        <v>17</v>
      </c>
      <c r="L1471">
        <v>1.6</v>
      </c>
      <c r="M1471">
        <f t="shared" si="220"/>
        <v>1.6</v>
      </c>
      <c r="N1471" t="b">
        <v>0</v>
      </c>
      <c r="O1471" t="s">
        <v>2229</v>
      </c>
      <c r="P1471" t="str">
        <f t="shared" si="221"/>
        <v>No Return</v>
      </c>
      <c r="Q1471" s="4">
        <f t="shared" si="222"/>
        <v>799.17</v>
      </c>
      <c r="R1471">
        <f t="shared" si="223"/>
        <v>2025</v>
      </c>
      <c r="S1471" s="4" t="str">
        <f t="shared" si="224"/>
        <v>August</v>
      </c>
      <c r="T1471" s="17">
        <f t="shared" si="225"/>
        <v>0</v>
      </c>
      <c r="U1471" s="17">
        <f t="shared" si="226"/>
        <v>47.01</v>
      </c>
      <c r="V1471" s="16">
        <f t="shared" si="227"/>
        <v>0</v>
      </c>
      <c r="W1471" s="16" t="str">
        <f t="shared" si="228"/>
        <v>S</v>
      </c>
      <c r="X1471" s="16" t="str" cm="1">
        <f t="array" ref="X1471">_xlfn.IFS(K1471 &lt; 10, "Need to Restock", K1471 &lt; 20, "Low Stock", K1471 &lt; 30, "Stock OK", K1471 &gt;= 30, "High Stock")</f>
        <v>Low Stock</v>
      </c>
      <c r="Y1471" s="16" t="str" cm="1">
        <f t="array" ref="Y1471">_xlfn.IFS(K1471 &lt;= 15, "Fast Moving", K1471 &lt;= 35, "Moderate Moving", K1471 &gt; 35, "Slow Moving")</f>
        <v>Moderate Moving</v>
      </c>
      <c r="Z1471" s="16" t="str" cm="1">
        <f t="array" ref="Z1471">_xlfn.IFS(M1471=5, "Highly Satisfied", M1471&gt;=4, "Very Satisfied", M1471&gt;=3, "Satisfied", M1471&gt;=2, "Neutral", M1471&lt;2, "Dissatisfied")</f>
        <v>Dissatisfied</v>
      </c>
      <c r="AA1471" s="16" t="str">
        <f t="shared" si="229"/>
        <v>Cheap Value</v>
      </c>
      <c r="AB1471" s="16" t="str" cm="1">
        <f t="array" ref="AB1471">_xlfn.IFS(OR(C1471="Zara", C1471="Mango"), "Luxury Brand", OR(C1471="Gap", C1471="Forever21"), "Budget Brand", TRUE, "Mid-Market")</f>
        <v>Mid-Market</v>
      </c>
    </row>
    <row r="1472" spans="1:28" x14ac:dyDescent="0.35">
      <c r="A1472" t="s">
        <v>1523</v>
      </c>
      <c r="B1472" t="s">
        <v>28</v>
      </c>
      <c r="C1472" t="s">
        <v>30</v>
      </c>
      <c r="D1472" t="s">
        <v>21</v>
      </c>
      <c r="E1472" t="s">
        <v>47</v>
      </c>
      <c r="F1472" t="s">
        <v>23</v>
      </c>
      <c r="G1472" s="4">
        <v>119.91</v>
      </c>
      <c r="H1472">
        <v>20.3</v>
      </c>
      <c r="I1472" s="3">
        <v>95.57</v>
      </c>
      <c r="J1472" s="1">
        <v>45875</v>
      </c>
      <c r="K1472">
        <v>15</v>
      </c>
      <c r="L1472">
        <v>3.8</v>
      </c>
      <c r="M1472">
        <f t="shared" si="220"/>
        <v>3.8</v>
      </c>
      <c r="N1472" t="b">
        <v>0</v>
      </c>
      <c r="O1472" t="s">
        <v>2229</v>
      </c>
      <c r="P1472" t="str">
        <f t="shared" si="221"/>
        <v>No Return</v>
      </c>
      <c r="Q1472" s="4">
        <f t="shared" si="222"/>
        <v>1433.5240499999998</v>
      </c>
      <c r="R1472">
        <f t="shared" si="223"/>
        <v>2025</v>
      </c>
      <c r="S1472" s="4" t="str">
        <f t="shared" si="224"/>
        <v>August</v>
      </c>
      <c r="T1472" s="17">
        <f t="shared" si="225"/>
        <v>24.341730000000002</v>
      </c>
      <c r="U1472" s="17">
        <f t="shared" si="226"/>
        <v>95.568269999999984</v>
      </c>
      <c r="V1472" s="16">
        <f t="shared" si="227"/>
        <v>0</v>
      </c>
      <c r="W1472" s="16" t="str">
        <f t="shared" si="228"/>
        <v>XXL</v>
      </c>
      <c r="X1472" s="16" t="str" cm="1">
        <f t="array" ref="X1472">_xlfn.IFS(K1472 &lt; 10, "Need to Restock", K1472 &lt; 20, "Low Stock", K1472 &lt; 30, "Stock OK", K1472 &gt;= 30, "High Stock")</f>
        <v>Low Stock</v>
      </c>
      <c r="Y1472" s="16" t="str" cm="1">
        <f t="array" ref="Y1472">_xlfn.IFS(K1472 &lt;= 15, "Fast Moving", K1472 &lt;= 35, "Moderate Moving", K1472 &gt; 35, "Slow Moving")</f>
        <v>Fast Moving</v>
      </c>
      <c r="Z1472" s="16" t="str" cm="1">
        <f t="array" ref="Z1472">_xlfn.IFS(M1472=5, "Highly Satisfied", M1472&gt;=4, "Very Satisfied", M1472&gt;=3, "Satisfied", M1472&gt;=2, "Neutral", M1472&lt;2, "Dissatisfied")</f>
        <v>Satisfied</v>
      </c>
      <c r="AA1472" s="16" t="str">
        <f t="shared" si="229"/>
        <v>High Value</v>
      </c>
      <c r="AB1472" s="16" t="str" cm="1">
        <f t="array" ref="AB1472">_xlfn.IFS(OR(C1472="Zara", C1472="Mango"), "Luxury Brand", OR(C1472="Gap", C1472="Forever21"), "Budget Brand", TRUE, "Mid-Market")</f>
        <v>Mid-Market</v>
      </c>
    </row>
    <row r="1473" spans="1:28" x14ac:dyDescent="0.35">
      <c r="A1473" t="s">
        <v>1524</v>
      </c>
      <c r="B1473" t="s">
        <v>25</v>
      </c>
      <c r="C1473" t="s">
        <v>46</v>
      </c>
      <c r="D1473" t="s">
        <v>32</v>
      </c>
      <c r="E1473" t="s">
        <v>2229</v>
      </c>
      <c r="F1473" t="s">
        <v>17</v>
      </c>
      <c r="G1473" s="4">
        <v>73.73</v>
      </c>
      <c r="H1473">
        <v>54.2</v>
      </c>
      <c r="I1473" s="3">
        <v>33.770000000000003</v>
      </c>
      <c r="J1473" s="1">
        <v>45875</v>
      </c>
      <c r="K1473">
        <v>37</v>
      </c>
      <c r="L1473">
        <v>4.0999999999999996</v>
      </c>
      <c r="M1473">
        <f t="shared" si="220"/>
        <v>4.0999999999999996</v>
      </c>
      <c r="N1473" t="b">
        <v>0</v>
      </c>
      <c r="O1473" t="s">
        <v>2229</v>
      </c>
      <c r="P1473" t="str">
        <f t="shared" si="221"/>
        <v>No Return</v>
      </c>
      <c r="Q1473" s="4">
        <f t="shared" si="222"/>
        <v>1249.42858</v>
      </c>
      <c r="R1473">
        <f t="shared" si="223"/>
        <v>2025</v>
      </c>
      <c r="S1473" s="4" t="str">
        <f t="shared" si="224"/>
        <v>August</v>
      </c>
      <c r="T1473" s="17">
        <f t="shared" si="225"/>
        <v>39.961660000000002</v>
      </c>
      <c r="U1473" s="17">
        <f t="shared" si="226"/>
        <v>33.768340000000002</v>
      </c>
      <c r="V1473" s="16">
        <f t="shared" si="227"/>
        <v>0</v>
      </c>
      <c r="W1473" s="16" t="str">
        <f t="shared" si="228"/>
        <v>No Size</v>
      </c>
      <c r="X1473" s="16" t="str" cm="1">
        <f t="array" ref="X1473">_xlfn.IFS(K1473 &lt; 10, "Need to Restock", K1473 &lt; 20, "Low Stock", K1473 &lt; 30, "Stock OK", K1473 &gt;= 30, "High Stock")</f>
        <v>High Stock</v>
      </c>
      <c r="Y1473" s="16" t="str" cm="1">
        <f t="array" ref="Y1473">_xlfn.IFS(K1473 &lt;= 15, "Fast Moving", K1473 &lt;= 35, "Moderate Moving", K1473 &gt; 35, "Slow Moving")</f>
        <v>Slow Moving</v>
      </c>
      <c r="Z1473" s="16" t="str" cm="1">
        <f t="array" ref="Z1473">_xlfn.IFS(M1473=5, "Highly Satisfied", M1473&gt;=4, "Very Satisfied", M1473&gt;=3, "Satisfied", M1473&gt;=2, "Neutral", M1473&lt;2, "Dissatisfied")</f>
        <v>Very Satisfied</v>
      </c>
      <c r="AA1473" s="16" t="str">
        <f t="shared" si="229"/>
        <v>Cheap Value</v>
      </c>
      <c r="AB1473" s="16" t="str" cm="1">
        <f t="array" ref="AB1473">_xlfn.IFS(OR(C1473="Zara", C1473="Mango"), "Luxury Brand", OR(C1473="Gap", C1473="Forever21"), "Budget Brand", TRUE, "Mid-Market")</f>
        <v>Mid-Market</v>
      </c>
    </row>
    <row r="1474" spans="1:28" x14ac:dyDescent="0.35">
      <c r="A1474" t="s">
        <v>1525</v>
      </c>
      <c r="B1474" t="s">
        <v>36</v>
      </c>
      <c r="C1474" t="s">
        <v>14</v>
      </c>
      <c r="D1474" t="s">
        <v>32</v>
      </c>
      <c r="E1474" t="s">
        <v>22</v>
      </c>
      <c r="F1474" t="s">
        <v>26</v>
      </c>
      <c r="G1474" s="4">
        <v>108.65</v>
      </c>
      <c r="H1474">
        <v>0</v>
      </c>
      <c r="I1474" s="3">
        <v>108.65</v>
      </c>
      <c r="J1474" s="1">
        <v>45875</v>
      </c>
      <c r="K1474">
        <v>26</v>
      </c>
      <c r="L1474">
        <v>2.4</v>
      </c>
      <c r="M1474">
        <f t="shared" ref="M1474:M1537" si="230">IF(L1474="null", 3, L1474)</f>
        <v>2.4</v>
      </c>
      <c r="N1474" t="b">
        <v>0</v>
      </c>
      <c r="O1474" t="s">
        <v>2229</v>
      </c>
      <c r="P1474" t="str">
        <f t="shared" ref="P1474:P1537" si="231">IF(O1474="null", "No Return", O1474)</f>
        <v>No Return</v>
      </c>
      <c r="Q1474" s="4">
        <f t="shared" ref="Q1474:Q1537" si="232">U1474 * K1474</f>
        <v>2824.9</v>
      </c>
      <c r="R1474">
        <f t="shared" ref="R1474:R1537" si="233">YEAR(J1474)</f>
        <v>2025</v>
      </c>
      <c r="S1474" s="4" t="str">
        <f t="shared" ref="S1474:S1537" si="234">TEXT(J1474, "mmmm")</f>
        <v>August</v>
      </c>
      <c r="T1474" s="17">
        <f t="shared" ref="T1474:T1537" si="235">G1474 * (H1474 / 100)</f>
        <v>0</v>
      </c>
      <c r="U1474" s="17">
        <f t="shared" ref="U1474:U1537" si="236">G1474 * (1 - (H1474 / 100))</f>
        <v>108.65</v>
      </c>
      <c r="V1474" s="16">
        <f t="shared" ref="V1474:V1537" si="237">IF(N1474=TRUE, 1, 0)</f>
        <v>0</v>
      </c>
      <c r="W1474" s="16" t="str">
        <f t="shared" ref="W1474:W1537" si="238">IF(E1474="null", "No Size", E1474)</f>
        <v>L</v>
      </c>
      <c r="X1474" s="16" t="str" cm="1">
        <f t="array" ref="X1474">_xlfn.IFS(K1474 &lt; 10, "Need to Restock", K1474 &lt; 20, "Low Stock", K1474 &lt; 30, "Stock OK", K1474 &gt;= 30, "High Stock")</f>
        <v>Stock OK</v>
      </c>
      <c r="Y1474" s="16" t="str" cm="1">
        <f t="array" ref="Y1474">_xlfn.IFS(K1474 &lt;= 15, "Fast Moving", K1474 &lt;= 35, "Moderate Moving", K1474 &gt; 35, "Slow Moving")</f>
        <v>Moderate Moving</v>
      </c>
      <c r="Z1474" s="16" t="str" cm="1">
        <f t="array" ref="Z1474">_xlfn.IFS(M1474=5, "Highly Satisfied", M1474&gt;=4, "Very Satisfied", M1474&gt;=3, "Satisfied", M1474&gt;=2, "Neutral", M1474&lt;2, "Dissatisfied")</f>
        <v>Neutral</v>
      </c>
      <c r="AA1474" s="16" t="str">
        <f t="shared" ref="AA1474:AA1537" si="239">IF(I1474 &gt;= 74.88, "High Value", "Cheap Value")</f>
        <v>High Value</v>
      </c>
      <c r="AB1474" s="16" t="str" cm="1">
        <f t="array" ref="AB1474">_xlfn.IFS(OR(C1474="Zara", C1474="Mango"), "Luxury Brand", OR(C1474="Gap", C1474="Forever21"), "Budget Brand", TRUE, "Mid-Market")</f>
        <v>Luxury Brand</v>
      </c>
    </row>
    <row r="1475" spans="1:28" x14ac:dyDescent="0.35">
      <c r="A1475" t="s">
        <v>1526</v>
      </c>
      <c r="B1475" t="s">
        <v>28</v>
      </c>
      <c r="C1475" t="s">
        <v>41</v>
      </c>
      <c r="D1475" t="s">
        <v>60</v>
      </c>
      <c r="E1475" t="s">
        <v>22</v>
      </c>
      <c r="F1475" t="s">
        <v>17</v>
      </c>
      <c r="G1475" s="4">
        <v>186.53</v>
      </c>
      <c r="H1475">
        <v>0</v>
      </c>
      <c r="I1475" s="3">
        <v>186.53</v>
      </c>
      <c r="J1475" s="1">
        <v>45875</v>
      </c>
      <c r="K1475">
        <v>31</v>
      </c>
      <c r="L1475">
        <v>2.6</v>
      </c>
      <c r="M1475">
        <f t="shared" si="230"/>
        <v>2.6</v>
      </c>
      <c r="N1475" t="b">
        <v>0</v>
      </c>
      <c r="O1475" t="s">
        <v>2229</v>
      </c>
      <c r="P1475" t="str">
        <f t="shared" si="231"/>
        <v>No Return</v>
      </c>
      <c r="Q1475" s="4">
        <f t="shared" si="232"/>
        <v>5782.43</v>
      </c>
      <c r="R1475">
        <f t="shared" si="233"/>
        <v>2025</v>
      </c>
      <c r="S1475" s="4" t="str">
        <f t="shared" si="234"/>
        <v>August</v>
      </c>
      <c r="T1475" s="17">
        <f t="shared" si="235"/>
        <v>0</v>
      </c>
      <c r="U1475" s="17">
        <f t="shared" si="236"/>
        <v>186.53</v>
      </c>
      <c r="V1475" s="16">
        <f t="shared" si="237"/>
        <v>0</v>
      </c>
      <c r="W1475" s="16" t="str">
        <f t="shared" si="238"/>
        <v>L</v>
      </c>
      <c r="X1475" s="16" t="str" cm="1">
        <f t="array" ref="X1475">_xlfn.IFS(K1475 &lt; 10, "Need to Restock", K1475 &lt; 20, "Low Stock", K1475 &lt; 30, "Stock OK", K1475 &gt;= 30, "High Stock")</f>
        <v>High Stock</v>
      </c>
      <c r="Y1475" s="16" t="str" cm="1">
        <f t="array" ref="Y1475">_xlfn.IFS(K1475 &lt;= 15, "Fast Moving", K1475 &lt;= 35, "Moderate Moving", K1475 &gt; 35, "Slow Moving")</f>
        <v>Moderate Moving</v>
      </c>
      <c r="Z1475" s="16" t="str" cm="1">
        <f t="array" ref="Z1475">_xlfn.IFS(M1475=5, "Highly Satisfied", M1475&gt;=4, "Very Satisfied", M1475&gt;=3, "Satisfied", M1475&gt;=2, "Neutral", M1475&lt;2, "Dissatisfied")</f>
        <v>Neutral</v>
      </c>
      <c r="AA1475" s="16" t="str">
        <f t="shared" si="239"/>
        <v>High Value</v>
      </c>
      <c r="AB1475" s="16" t="str" cm="1">
        <f t="array" ref="AB1475">_xlfn.IFS(OR(C1475="Zara", C1475="Mango"), "Luxury Brand", OR(C1475="Gap", C1475="Forever21"), "Budget Brand", TRUE, "Mid-Market")</f>
        <v>Luxury Brand</v>
      </c>
    </row>
    <row r="1476" spans="1:28" x14ac:dyDescent="0.35">
      <c r="A1476" t="s">
        <v>1527</v>
      </c>
      <c r="B1476" t="s">
        <v>25</v>
      </c>
      <c r="C1476" t="s">
        <v>14</v>
      </c>
      <c r="D1476" t="s">
        <v>60</v>
      </c>
      <c r="E1476" t="s">
        <v>2229</v>
      </c>
      <c r="F1476" t="s">
        <v>17</v>
      </c>
      <c r="G1476" s="4">
        <v>60.34</v>
      </c>
      <c r="H1476">
        <v>0</v>
      </c>
      <c r="I1476" s="3">
        <v>60.34</v>
      </c>
      <c r="J1476" s="1">
        <v>45875</v>
      </c>
      <c r="K1476">
        <v>13</v>
      </c>
      <c r="L1476" t="s">
        <v>2229</v>
      </c>
      <c r="M1476">
        <f t="shared" si="230"/>
        <v>3</v>
      </c>
      <c r="N1476" t="b">
        <v>0</v>
      </c>
      <c r="O1476" t="s">
        <v>2229</v>
      </c>
      <c r="P1476" t="str">
        <f t="shared" si="231"/>
        <v>No Return</v>
      </c>
      <c r="Q1476" s="4">
        <f t="shared" si="232"/>
        <v>784.42000000000007</v>
      </c>
      <c r="R1476">
        <f t="shared" si="233"/>
        <v>2025</v>
      </c>
      <c r="S1476" s="4" t="str">
        <f t="shared" si="234"/>
        <v>August</v>
      </c>
      <c r="T1476" s="17">
        <f t="shared" si="235"/>
        <v>0</v>
      </c>
      <c r="U1476" s="17">
        <f t="shared" si="236"/>
        <v>60.34</v>
      </c>
      <c r="V1476" s="16">
        <f t="shared" si="237"/>
        <v>0</v>
      </c>
      <c r="W1476" s="16" t="str">
        <f t="shared" si="238"/>
        <v>No Size</v>
      </c>
      <c r="X1476" s="16" t="str" cm="1">
        <f t="array" ref="X1476">_xlfn.IFS(K1476 &lt; 10, "Need to Restock", K1476 &lt; 20, "Low Stock", K1476 &lt; 30, "Stock OK", K1476 &gt;= 30, "High Stock")</f>
        <v>Low Stock</v>
      </c>
      <c r="Y1476" s="16" t="str" cm="1">
        <f t="array" ref="Y1476">_xlfn.IFS(K1476 &lt;= 15, "Fast Moving", K1476 &lt;= 35, "Moderate Moving", K1476 &gt; 35, "Slow Moving")</f>
        <v>Fast Moving</v>
      </c>
      <c r="Z1476" s="16" t="str" cm="1">
        <f t="array" ref="Z1476">_xlfn.IFS(M1476=5, "Highly Satisfied", M1476&gt;=4, "Very Satisfied", M1476&gt;=3, "Satisfied", M1476&gt;=2, "Neutral", M1476&lt;2, "Dissatisfied")</f>
        <v>Satisfied</v>
      </c>
      <c r="AA1476" s="16" t="str">
        <f t="shared" si="239"/>
        <v>Cheap Value</v>
      </c>
      <c r="AB1476" s="16" t="str" cm="1">
        <f t="array" ref="AB1476">_xlfn.IFS(OR(C1476="Zara", C1476="Mango"), "Luxury Brand", OR(C1476="Gap", C1476="Forever21"), "Budget Brand", TRUE, "Mid-Market")</f>
        <v>Luxury Brand</v>
      </c>
    </row>
    <row r="1477" spans="1:28" x14ac:dyDescent="0.35">
      <c r="A1477" t="s">
        <v>1528</v>
      </c>
      <c r="B1477" t="s">
        <v>25</v>
      </c>
      <c r="C1477" t="s">
        <v>41</v>
      </c>
      <c r="D1477" t="s">
        <v>21</v>
      </c>
      <c r="E1477" t="s">
        <v>2229</v>
      </c>
      <c r="F1477" t="s">
        <v>62</v>
      </c>
      <c r="G1477" s="4">
        <v>61.16</v>
      </c>
      <c r="H1477">
        <v>0</v>
      </c>
      <c r="I1477" s="3">
        <v>61.16</v>
      </c>
      <c r="J1477" s="1">
        <v>45875</v>
      </c>
      <c r="K1477">
        <v>28</v>
      </c>
      <c r="L1477">
        <v>2.2999999999999998</v>
      </c>
      <c r="M1477">
        <f t="shared" si="230"/>
        <v>2.2999999999999998</v>
      </c>
      <c r="N1477" t="b">
        <v>0</v>
      </c>
      <c r="O1477" t="s">
        <v>2229</v>
      </c>
      <c r="P1477" t="str">
        <f t="shared" si="231"/>
        <v>No Return</v>
      </c>
      <c r="Q1477" s="4">
        <f t="shared" si="232"/>
        <v>1712.48</v>
      </c>
      <c r="R1477">
        <f t="shared" si="233"/>
        <v>2025</v>
      </c>
      <c r="S1477" s="4" t="str">
        <f t="shared" si="234"/>
        <v>August</v>
      </c>
      <c r="T1477" s="17">
        <f t="shared" si="235"/>
        <v>0</v>
      </c>
      <c r="U1477" s="17">
        <f t="shared" si="236"/>
        <v>61.16</v>
      </c>
      <c r="V1477" s="16">
        <f t="shared" si="237"/>
        <v>0</v>
      </c>
      <c r="W1477" s="16" t="str">
        <f t="shared" si="238"/>
        <v>No Size</v>
      </c>
      <c r="X1477" s="16" t="str" cm="1">
        <f t="array" ref="X1477">_xlfn.IFS(K1477 &lt; 10, "Need to Restock", K1477 &lt; 20, "Low Stock", K1477 &lt; 30, "Stock OK", K1477 &gt;= 30, "High Stock")</f>
        <v>Stock OK</v>
      </c>
      <c r="Y1477" s="16" t="str" cm="1">
        <f t="array" ref="Y1477">_xlfn.IFS(K1477 &lt;= 15, "Fast Moving", K1477 &lt;= 35, "Moderate Moving", K1477 &gt; 35, "Slow Moving")</f>
        <v>Moderate Moving</v>
      </c>
      <c r="Z1477" s="16" t="str" cm="1">
        <f t="array" ref="Z1477">_xlfn.IFS(M1477=5, "Highly Satisfied", M1477&gt;=4, "Very Satisfied", M1477&gt;=3, "Satisfied", M1477&gt;=2, "Neutral", M1477&lt;2, "Dissatisfied")</f>
        <v>Neutral</v>
      </c>
      <c r="AA1477" s="16" t="str">
        <f t="shared" si="239"/>
        <v>Cheap Value</v>
      </c>
      <c r="AB1477" s="16" t="str" cm="1">
        <f t="array" ref="AB1477">_xlfn.IFS(OR(C1477="Zara", C1477="Mango"), "Luxury Brand", OR(C1477="Gap", C1477="Forever21"), "Budget Brand", TRUE, "Mid-Market")</f>
        <v>Luxury Brand</v>
      </c>
    </row>
    <row r="1478" spans="1:28" x14ac:dyDescent="0.35">
      <c r="A1478" t="s">
        <v>1529</v>
      </c>
      <c r="B1478" t="s">
        <v>28</v>
      </c>
      <c r="C1478" t="s">
        <v>73</v>
      </c>
      <c r="D1478" t="s">
        <v>21</v>
      </c>
      <c r="E1478" t="s">
        <v>16</v>
      </c>
      <c r="F1478" t="s">
        <v>44</v>
      </c>
      <c r="G1478" s="4">
        <v>168.85</v>
      </c>
      <c r="H1478">
        <v>35.299999999999997</v>
      </c>
      <c r="I1478" s="3">
        <v>109.25</v>
      </c>
      <c r="J1478" s="1">
        <v>45875</v>
      </c>
      <c r="K1478">
        <v>10</v>
      </c>
      <c r="L1478">
        <v>3.3</v>
      </c>
      <c r="M1478">
        <f t="shared" si="230"/>
        <v>3.3</v>
      </c>
      <c r="N1478" t="b">
        <v>0</v>
      </c>
      <c r="O1478" t="s">
        <v>2229</v>
      </c>
      <c r="P1478" t="str">
        <f t="shared" si="231"/>
        <v>No Return</v>
      </c>
      <c r="Q1478" s="4">
        <f t="shared" si="232"/>
        <v>1092.4594999999999</v>
      </c>
      <c r="R1478">
        <f t="shared" si="233"/>
        <v>2025</v>
      </c>
      <c r="S1478" s="4" t="str">
        <f t="shared" si="234"/>
        <v>August</v>
      </c>
      <c r="T1478" s="17">
        <f t="shared" si="235"/>
        <v>59.604049999999994</v>
      </c>
      <c r="U1478" s="17">
        <f t="shared" si="236"/>
        <v>109.24594999999999</v>
      </c>
      <c r="V1478" s="16">
        <f t="shared" si="237"/>
        <v>0</v>
      </c>
      <c r="W1478" s="16" t="str">
        <f t="shared" si="238"/>
        <v>XL</v>
      </c>
      <c r="X1478" s="16" t="str" cm="1">
        <f t="array" ref="X1478">_xlfn.IFS(K1478 &lt; 10, "Need to Restock", K1478 &lt; 20, "Low Stock", K1478 &lt; 30, "Stock OK", K1478 &gt;= 30, "High Stock")</f>
        <v>Low Stock</v>
      </c>
      <c r="Y1478" s="16" t="str" cm="1">
        <f t="array" ref="Y1478">_xlfn.IFS(K1478 &lt;= 15, "Fast Moving", K1478 &lt;= 35, "Moderate Moving", K1478 &gt; 35, "Slow Moving")</f>
        <v>Fast Moving</v>
      </c>
      <c r="Z1478" s="16" t="str" cm="1">
        <f t="array" ref="Z1478">_xlfn.IFS(M1478=5, "Highly Satisfied", M1478&gt;=4, "Very Satisfied", M1478&gt;=3, "Satisfied", M1478&gt;=2, "Neutral", M1478&lt;2, "Dissatisfied")</f>
        <v>Satisfied</v>
      </c>
      <c r="AA1478" s="16" t="str">
        <f t="shared" si="239"/>
        <v>High Value</v>
      </c>
      <c r="AB1478" s="16" t="str" cm="1">
        <f t="array" ref="AB1478">_xlfn.IFS(OR(C1478="Zara", C1478="Mango"), "Luxury Brand", OR(C1478="Gap", C1478="Forever21"), "Budget Brand", TRUE, "Mid-Market")</f>
        <v>Budget Brand</v>
      </c>
    </row>
    <row r="1479" spans="1:28" x14ac:dyDescent="0.35">
      <c r="A1479" t="s">
        <v>1530</v>
      </c>
      <c r="B1479" t="s">
        <v>19</v>
      </c>
      <c r="C1479" t="s">
        <v>51</v>
      </c>
      <c r="D1479" t="s">
        <v>21</v>
      </c>
      <c r="E1479" t="s">
        <v>22</v>
      </c>
      <c r="F1479" t="s">
        <v>62</v>
      </c>
      <c r="G1479" s="4">
        <v>60.08</v>
      </c>
      <c r="H1479">
        <v>0</v>
      </c>
      <c r="I1479" s="3">
        <v>60.08</v>
      </c>
      <c r="J1479" s="1">
        <v>45875</v>
      </c>
      <c r="K1479">
        <v>26</v>
      </c>
      <c r="L1479" t="s">
        <v>2229</v>
      </c>
      <c r="M1479">
        <f t="shared" si="230"/>
        <v>3</v>
      </c>
      <c r="N1479" t="b">
        <v>0</v>
      </c>
      <c r="O1479" t="s">
        <v>2229</v>
      </c>
      <c r="P1479" t="str">
        <f t="shared" si="231"/>
        <v>No Return</v>
      </c>
      <c r="Q1479" s="4">
        <f t="shared" si="232"/>
        <v>1562.08</v>
      </c>
      <c r="R1479">
        <f t="shared" si="233"/>
        <v>2025</v>
      </c>
      <c r="S1479" s="4" t="str">
        <f t="shared" si="234"/>
        <v>August</v>
      </c>
      <c r="T1479" s="17">
        <f t="shared" si="235"/>
        <v>0</v>
      </c>
      <c r="U1479" s="17">
        <f t="shared" si="236"/>
        <v>60.08</v>
      </c>
      <c r="V1479" s="16">
        <f t="shared" si="237"/>
        <v>0</v>
      </c>
      <c r="W1479" s="16" t="str">
        <f t="shared" si="238"/>
        <v>L</v>
      </c>
      <c r="X1479" s="16" t="str" cm="1">
        <f t="array" ref="X1479">_xlfn.IFS(K1479 &lt; 10, "Need to Restock", K1479 &lt; 20, "Low Stock", K1479 &lt; 30, "Stock OK", K1479 &gt;= 30, "High Stock")</f>
        <v>Stock OK</v>
      </c>
      <c r="Y1479" s="16" t="str" cm="1">
        <f t="array" ref="Y1479">_xlfn.IFS(K1479 &lt;= 15, "Fast Moving", K1479 &lt;= 35, "Moderate Moving", K1479 &gt; 35, "Slow Moving")</f>
        <v>Moderate Moving</v>
      </c>
      <c r="Z1479" s="16" t="str" cm="1">
        <f t="array" ref="Z1479">_xlfn.IFS(M1479=5, "Highly Satisfied", M1479&gt;=4, "Very Satisfied", M1479&gt;=3, "Satisfied", M1479&gt;=2, "Neutral", M1479&lt;2, "Dissatisfied")</f>
        <v>Satisfied</v>
      </c>
      <c r="AA1479" s="16" t="str">
        <f t="shared" si="239"/>
        <v>Cheap Value</v>
      </c>
      <c r="AB1479" s="16" t="str" cm="1">
        <f t="array" ref="AB1479">_xlfn.IFS(OR(C1479="Zara", C1479="Mango"), "Luxury Brand", OR(C1479="Gap", C1479="Forever21"), "Budget Brand", TRUE, "Mid-Market")</f>
        <v>Mid-Market</v>
      </c>
    </row>
    <row r="1480" spans="1:28" x14ac:dyDescent="0.35">
      <c r="A1480" t="s">
        <v>1531</v>
      </c>
      <c r="B1480" t="s">
        <v>25</v>
      </c>
      <c r="C1480" t="s">
        <v>59</v>
      </c>
      <c r="D1480" t="s">
        <v>60</v>
      </c>
      <c r="E1480" t="s">
        <v>2229</v>
      </c>
      <c r="F1480" t="s">
        <v>68</v>
      </c>
      <c r="G1480" s="4">
        <v>39.39</v>
      </c>
      <c r="H1480">
        <v>29.8</v>
      </c>
      <c r="I1480" s="3">
        <v>27.65</v>
      </c>
      <c r="J1480" s="1">
        <v>45875</v>
      </c>
      <c r="K1480">
        <v>13</v>
      </c>
      <c r="L1480">
        <v>4.7</v>
      </c>
      <c r="M1480">
        <f t="shared" si="230"/>
        <v>4.7</v>
      </c>
      <c r="N1480" t="b">
        <v>0</v>
      </c>
      <c r="O1480" t="s">
        <v>2229</v>
      </c>
      <c r="P1480" t="str">
        <f t="shared" si="231"/>
        <v>No Return</v>
      </c>
      <c r="Q1480" s="4">
        <f t="shared" si="232"/>
        <v>359.47314</v>
      </c>
      <c r="R1480">
        <f t="shared" si="233"/>
        <v>2025</v>
      </c>
      <c r="S1480" s="4" t="str">
        <f t="shared" si="234"/>
        <v>August</v>
      </c>
      <c r="T1480" s="17">
        <f t="shared" si="235"/>
        <v>11.73822</v>
      </c>
      <c r="U1480" s="17">
        <f t="shared" si="236"/>
        <v>27.651779999999999</v>
      </c>
      <c r="V1480" s="16">
        <f t="shared" si="237"/>
        <v>0</v>
      </c>
      <c r="W1480" s="16" t="str">
        <f t="shared" si="238"/>
        <v>No Size</v>
      </c>
      <c r="X1480" s="16" t="str" cm="1">
        <f t="array" ref="X1480">_xlfn.IFS(K1480 &lt; 10, "Need to Restock", K1480 &lt; 20, "Low Stock", K1480 &lt; 30, "Stock OK", K1480 &gt;= 30, "High Stock")</f>
        <v>Low Stock</v>
      </c>
      <c r="Y1480" s="16" t="str" cm="1">
        <f t="array" ref="Y1480">_xlfn.IFS(K1480 &lt;= 15, "Fast Moving", K1480 &lt;= 35, "Moderate Moving", K1480 &gt; 35, "Slow Moving")</f>
        <v>Fast Moving</v>
      </c>
      <c r="Z1480" s="16" t="str" cm="1">
        <f t="array" ref="Z1480">_xlfn.IFS(M1480=5, "Highly Satisfied", M1480&gt;=4, "Very Satisfied", M1480&gt;=3, "Satisfied", M1480&gt;=2, "Neutral", M1480&lt;2, "Dissatisfied")</f>
        <v>Very Satisfied</v>
      </c>
      <c r="AA1480" s="16" t="str">
        <f t="shared" si="239"/>
        <v>Cheap Value</v>
      </c>
      <c r="AB1480" s="16" t="str" cm="1">
        <f t="array" ref="AB1480">_xlfn.IFS(OR(C1480="Zara", C1480="Mango"), "Luxury Brand", OR(C1480="Gap", C1480="Forever21"), "Budget Brand", TRUE, "Mid-Market")</f>
        <v>Budget Brand</v>
      </c>
    </row>
    <row r="1481" spans="1:28" x14ac:dyDescent="0.35">
      <c r="A1481" t="s">
        <v>1532</v>
      </c>
      <c r="B1481" t="s">
        <v>19</v>
      </c>
      <c r="C1481" t="s">
        <v>59</v>
      </c>
      <c r="D1481" t="s">
        <v>32</v>
      </c>
      <c r="E1481" t="s">
        <v>56</v>
      </c>
      <c r="F1481" t="s">
        <v>23</v>
      </c>
      <c r="G1481" s="4">
        <v>111.09</v>
      </c>
      <c r="H1481">
        <v>0</v>
      </c>
      <c r="I1481" s="3">
        <v>111.09</v>
      </c>
      <c r="J1481" s="1">
        <v>45875</v>
      </c>
      <c r="K1481">
        <v>24</v>
      </c>
      <c r="L1481">
        <v>2.2000000000000002</v>
      </c>
      <c r="M1481">
        <f t="shared" si="230"/>
        <v>2.2000000000000002</v>
      </c>
      <c r="N1481" t="b">
        <v>0</v>
      </c>
      <c r="O1481" t="s">
        <v>2229</v>
      </c>
      <c r="P1481" t="str">
        <f t="shared" si="231"/>
        <v>No Return</v>
      </c>
      <c r="Q1481" s="4">
        <f t="shared" si="232"/>
        <v>2666.16</v>
      </c>
      <c r="R1481">
        <f t="shared" si="233"/>
        <v>2025</v>
      </c>
      <c r="S1481" s="4" t="str">
        <f t="shared" si="234"/>
        <v>August</v>
      </c>
      <c r="T1481" s="17">
        <f t="shared" si="235"/>
        <v>0</v>
      </c>
      <c r="U1481" s="17">
        <f t="shared" si="236"/>
        <v>111.09</v>
      </c>
      <c r="V1481" s="16">
        <f t="shared" si="237"/>
        <v>0</v>
      </c>
      <c r="W1481" s="16" t="str">
        <f t="shared" si="238"/>
        <v>M</v>
      </c>
      <c r="X1481" s="16" t="str" cm="1">
        <f t="array" ref="X1481">_xlfn.IFS(K1481 &lt; 10, "Need to Restock", K1481 &lt; 20, "Low Stock", K1481 &lt; 30, "Stock OK", K1481 &gt;= 30, "High Stock")</f>
        <v>Stock OK</v>
      </c>
      <c r="Y1481" s="16" t="str" cm="1">
        <f t="array" ref="Y1481">_xlfn.IFS(K1481 &lt;= 15, "Fast Moving", K1481 &lt;= 35, "Moderate Moving", K1481 &gt; 35, "Slow Moving")</f>
        <v>Moderate Moving</v>
      </c>
      <c r="Z1481" s="16" t="str" cm="1">
        <f t="array" ref="Z1481">_xlfn.IFS(M1481=5, "Highly Satisfied", M1481&gt;=4, "Very Satisfied", M1481&gt;=3, "Satisfied", M1481&gt;=2, "Neutral", M1481&lt;2, "Dissatisfied")</f>
        <v>Neutral</v>
      </c>
      <c r="AA1481" s="16" t="str">
        <f t="shared" si="239"/>
        <v>High Value</v>
      </c>
      <c r="AB1481" s="16" t="str" cm="1">
        <f t="array" ref="AB1481">_xlfn.IFS(OR(C1481="Zara", C1481="Mango"), "Luxury Brand", OR(C1481="Gap", C1481="Forever21"), "Budget Brand", TRUE, "Mid-Market")</f>
        <v>Budget Brand</v>
      </c>
    </row>
    <row r="1482" spans="1:28" x14ac:dyDescent="0.35">
      <c r="A1482" t="s">
        <v>1533</v>
      </c>
      <c r="B1482" t="s">
        <v>40</v>
      </c>
      <c r="C1482" t="s">
        <v>30</v>
      </c>
      <c r="D1482" t="s">
        <v>60</v>
      </c>
      <c r="E1482" t="s">
        <v>56</v>
      </c>
      <c r="F1482" t="s">
        <v>44</v>
      </c>
      <c r="G1482" s="4">
        <v>133.51</v>
      </c>
      <c r="H1482">
        <v>0</v>
      </c>
      <c r="I1482" s="3">
        <v>133.51</v>
      </c>
      <c r="J1482" s="1">
        <v>45875</v>
      </c>
      <c r="K1482">
        <v>5</v>
      </c>
      <c r="L1482">
        <v>1.7</v>
      </c>
      <c r="M1482">
        <f t="shared" si="230"/>
        <v>1.7</v>
      </c>
      <c r="N1482" t="b">
        <v>1</v>
      </c>
      <c r="O1482" t="s">
        <v>81</v>
      </c>
      <c r="P1482" t="str">
        <f t="shared" si="231"/>
        <v>Quality Issue</v>
      </c>
      <c r="Q1482" s="4">
        <f t="shared" si="232"/>
        <v>667.55</v>
      </c>
      <c r="R1482">
        <f t="shared" si="233"/>
        <v>2025</v>
      </c>
      <c r="S1482" s="4" t="str">
        <f t="shared" si="234"/>
        <v>August</v>
      </c>
      <c r="T1482" s="17">
        <f t="shared" si="235"/>
        <v>0</v>
      </c>
      <c r="U1482" s="17">
        <f t="shared" si="236"/>
        <v>133.51</v>
      </c>
      <c r="V1482" s="16">
        <f t="shared" si="237"/>
        <v>1</v>
      </c>
      <c r="W1482" s="16" t="str">
        <f t="shared" si="238"/>
        <v>M</v>
      </c>
      <c r="X1482" s="16" t="str" cm="1">
        <f t="array" ref="X1482">_xlfn.IFS(K1482 &lt; 10, "Need to Restock", K1482 &lt; 20, "Low Stock", K1482 &lt; 30, "Stock OK", K1482 &gt;= 30, "High Stock")</f>
        <v>Need to Restock</v>
      </c>
      <c r="Y1482" s="16" t="str" cm="1">
        <f t="array" ref="Y1482">_xlfn.IFS(K1482 &lt;= 15, "Fast Moving", K1482 &lt;= 35, "Moderate Moving", K1482 &gt; 35, "Slow Moving")</f>
        <v>Fast Moving</v>
      </c>
      <c r="Z1482" s="16" t="str" cm="1">
        <f t="array" ref="Z1482">_xlfn.IFS(M1482=5, "Highly Satisfied", M1482&gt;=4, "Very Satisfied", M1482&gt;=3, "Satisfied", M1482&gt;=2, "Neutral", M1482&lt;2, "Dissatisfied")</f>
        <v>Dissatisfied</v>
      </c>
      <c r="AA1482" s="16" t="str">
        <f t="shared" si="239"/>
        <v>High Value</v>
      </c>
      <c r="AB1482" s="16" t="str" cm="1">
        <f t="array" ref="AB1482">_xlfn.IFS(OR(C1482="Zara", C1482="Mango"), "Luxury Brand", OR(C1482="Gap", C1482="Forever21"), "Budget Brand", TRUE, "Mid-Market")</f>
        <v>Mid-Market</v>
      </c>
    </row>
    <row r="1483" spans="1:28" x14ac:dyDescent="0.35">
      <c r="A1483" t="s">
        <v>1534</v>
      </c>
      <c r="B1483" t="s">
        <v>40</v>
      </c>
      <c r="C1483" t="s">
        <v>73</v>
      </c>
      <c r="D1483" t="s">
        <v>60</v>
      </c>
      <c r="E1483" t="s">
        <v>53</v>
      </c>
      <c r="F1483" t="s">
        <v>23</v>
      </c>
      <c r="G1483" s="4">
        <v>158.9</v>
      </c>
      <c r="H1483">
        <v>43.5</v>
      </c>
      <c r="I1483" s="3">
        <v>89.78</v>
      </c>
      <c r="J1483" s="1">
        <v>45875</v>
      </c>
      <c r="K1483">
        <v>46</v>
      </c>
      <c r="L1483" t="s">
        <v>2229</v>
      </c>
      <c r="M1483">
        <f t="shared" si="230"/>
        <v>3</v>
      </c>
      <c r="N1483" t="b">
        <v>0</v>
      </c>
      <c r="O1483" t="s">
        <v>2229</v>
      </c>
      <c r="P1483" t="str">
        <f t="shared" si="231"/>
        <v>No Return</v>
      </c>
      <c r="Q1483" s="4">
        <f t="shared" si="232"/>
        <v>4129.8109999999997</v>
      </c>
      <c r="R1483">
        <f t="shared" si="233"/>
        <v>2025</v>
      </c>
      <c r="S1483" s="4" t="str">
        <f t="shared" si="234"/>
        <v>August</v>
      </c>
      <c r="T1483" s="17">
        <f t="shared" si="235"/>
        <v>69.121499999999997</v>
      </c>
      <c r="U1483" s="17">
        <f t="shared" si="236"/>
        <v>89.778499999999994</v>
      </c>
      <c r="V1483" s="16">
        <f t="shared" si="237"/>
        <v>0</v>
      </c>
      <c r="W1483" s="16" t="str">
        <f t="shared" si="238"/>
        <v>XS</v>
      </c>
      <c r="X1483" s="16" t="str" cm="1">
        <f t="array" ref="X1483">_xlfn.IFS(K1483 &lt; 10, "Need to Restock", K1483 &lt; 20, "Low Stock", K1483 &lt; 30, "Stock OK", K1483 &gt;= 30, "High Stock")</f>
        <v>High Stock</v>
      </c>
      <c r="Y1483" s="16" t="str" cm="1">
        <f t="array" ref="Y1483">_xlfn.IFS(K1483 &lt;= 15, "Fast Moving", K1483 &lt;= 35, "Moderate Moving", K1483 &gt; 35, "Slow Moving")</f>
        <v>Slow Moving</v>
      </c>
      <c r="Z1483" s="16" t="str" cm="1">
        <f t="array" ref="Z1483">_xlfn.IFS(M1483=5, "Highly Satisfied", M1483&gt;=4, "Very Satisfied", M1483&gt;=3, "Satisfied", M1483&gt;=2, "Neutral", M1483&lt;2, "Dissatisfied")</f>
        <v>Satisfied</v>
      </c>
      <c r="AA1483" s="16" t="str">
        <f t="shared" si="239"/>
        <v>High Value</v>
      </c>
      <c r="AB1483" s="16" t="str" cm="1">
        <f t="array" ref="AB1483">_xlfn.IFS(OR(C1483="Zara", C1483="Mango"), "Luxury Brand", OR(C1483="Gap", C1483="Forever21"), "Budget Brand", TRUE, "Mid-Market")</f>
        <v>Budget Brand</v>
      </c>
    </row>
    <row r="1484" spans="1:28" x14ac:dyDescent="0.35">
      <c r="A1484" t="s">
        <v>1535</v>
      </c>
      <c r="B1484" t="s">
        <v>19</v>
      </c>
      <c r="C1484" t="s">
        <v>59</v>
      </c>
      <c r="D1484" t="s">
        <v>15</v>
      </c>
      <c r="E1484" t="s">
        <v>53</v>
      </c>
      <c r="F1484" t="s">
        <v>68</v>
      </c>
      <c r="G1484" s="4">
        <v>65.27</v>
      </c>
      <c r="H1484">
        <v>19</v>
      </c>
      <c r="I1484" s="3">
        <v>52.87</v>
      </c>
      <c r="J1484" s="1">
        <v>45533</v>
      </c>
      <c r="K1484">
        <v>48</v>
      </c>
      <c r="L1484">
        <v>3</v>
      </c>
      <c r="M1484">
        <f t="shared" si="230"/>
        <v>3</v>
      </c>
      <c r="N1484" t="b">
        <v>0</v>
      </c>
      <c r="O1484" t="s">
        <v>2229</v>
      </c>
      <c r="P1484" t="str">
        <f t="shared" si="231"/>
        <v>No Return</v>
      </c>
      <c r="Q1484" s="4">
        <f t="shared" si="232"/>
        <v>2537.6976</v>
      </c>
      <c r="R1484">
        <f t="shared" si="233"/>
        <v>2024</v>
      </c>
      <c r="S1484" s="4" t="str">
        <f t="shared" si="234"/>
        <v>August</v>
      </c>
      <c r="T1484" s="17">
        <f t="shared" si="235"/>
        <v>12.401299999999999</v>
      </c>
      <c r="U1484" s="17">
        <f t="shared" si="236"/>
        <v>52.868699999999997</v>
      </c>
      <c r="V1484" s="16">
        <f t="shared" si="237"/>
        <v>0</v>
      </c>
      <c r="W1484" s="16" t="str">
        <f t="shared" si="238"/>
        <v>XS</v>
      </c>
      <c r="X1484" s="16" t="str" cm="1">
        <f t="array" ref="X1484">_xlfn.IFS(K1484 &lt; 10, "Need to Restock", K1484 &lt; 20, "Low Stock", K1484 &lt; 30, "Stock OK", K1484 &gt;= 30, "High Stock")</f>
        <v>High Stock</v>
      </c>
      <c r="Y1484" s="16" t="str" cm="1">
        <f t="array" ref="Y1484">_xlfn.IFS(K1484 &lt;= 15, "Fast Moving", K1484 &lt;= 35, "Moderate Moving", K1484 &gt; 35, "Slow Moving")</f>
        <v>Slow Moving</v>
      </c>
      <c r="Z1484" s="16" t="str" cm="1">
        <f t="array" ref="Z1484">_xlfn.IFS(M1484=5, "Highly Satisfied", M1484&gt;=4, "Very Satisfied", M1484&gt;=3, "Satisfied", M1484&gt;=2, "Neutral", M1484&lt;2, "Dissatisfied")</f>
        <v>Satisfied</v>
      </c>
      <c r="AA1484" s="16" t="str">
        <f t="shared" si="239"/>
        <v>Cheap Value</v>
      </c>
      <c r="AB1484" s="16" t="str" cm="1">
        <f t="array" ref="AB1484">_xlfn.IFS(OR(C1484="Zara", C1484="Mango"), "Luxury Brand", OR(C1484="Gap", C1484="Forever21"), "Budget Brand", TRUE, "Mid-Market")</f>
        <v>Budget Brand</v>
      </c>
    </row>
    <row r="1485" spans="1:28" x14ac:dyDescent="0.35">
      <c r="A1485" t="s">
        <v>1536</v>
      </c>
      <c r="B1485" t="s">
        <v>25</v>
      </c>
      <c r="C1485" t="s">
        <v>14</v>
      </c>
      <c r="D1485" t="s">
        <v>32</v>
      </c>
      <c r="E1485" t="s">
        <v>2229</v>
      </c>
      <c r="F1485" t="s">
        <v>44</v>
      </c>
      <c r="G1485" s="4">
        <v>72.37</v>
      </c>
      <c r="H1485">
        <v>0</v>
      </c>
      <c r="I1485" s="3">
        <v>72.37</v>
      </c>
      <c r="J1485" s="1">
        <v>45875</v>
      </c>
      <c r="K1485">
        <v>24</v>
      </c>
      <c r="L1485">
        <v>2.9</v>
      </c>
      <c r="M1485">
        <f t="shared" si="230"/>
        <v>2.9</v>
      </c>
      <c r="N1485" t="b">
        <v>0</v>
      </c>
      <c r="O1485" t="s">
        <v>2229</v>
      </c>
      <c r="P1485" t="str">
        <f t="shared" si="231"/>
        <v>No Return</v>
      </c>
      <c r="Q1485" s="4">
        <f t="shared" si="232"/>
        <v>1736.88</v>
      </c>
      <c r="R1485">
        <f t="shared" si="233"/>
        <v>2025</v>
      </c>
      <c r="S1485" s="4" t="str">
        <f t="shared" si="234"/>
        <v>August</v>
      </c>
      <c r="T1485" s="17">
        <f t="shared" si="235"/>
        <v>0</v>
      </c>
      <c r="U1485" s="17">
        <f t="shared" si="236"/>
        <v>72.37</v>
      </c>
      <c r="V1485" s="16">
        <f t="shared" si="237"/>
        <v>0</v>
      </c>
      <c r="W1485" s="16" t="str">
        <f t="shared" si="238"/>
        <v>No Size</v>
      </c>
      <c r="X1485" s="16" t="str" cm="1">
        <f t="array" ref="X1485">_xlfn.IFS(K1485 &lt; 10, "Need to Restock", K1485 &lt; 20, "Low Stock", K1485 &lt; 30, "Stock OK", K1485 &gt;= 30, "High Stock")</f>
        <v>Stock OK</v>
      </c>
      <c r="Y1485" s="16" t="str" cm="1">
        <f t="array" ref="Y1485">_xlfn.IFS(K1485 &lt;= 15, "Fast Moving", K1485 &lt;= 35, "Moderate Moving", K1485 &gt; 35, "Slow Moving")</f>
        <v>Moderate Moving</v>
      </c>
      <c r="Z1485" s="16" t="str" cm="1">
        <f t="array" ref="Z1485">_xlfn.IFS(M1485=5, "Highly Satisfied", M1485&gt;=4, "Very Satisfied", M1485&gt;=3, "Satisfied", M1485&gt;=2, "Neutral", M1485&lt;2, "Dissatisfied")</f>
        <v>Neutral</v>
      </c>
      <c r="AA1485" s="16" t="str">
        <f t="shared" si="239"/>
        <v>Cheap Value</v>
      </c>
      <c r="AB1485" s="16" t="str" cm="1">
        <f t="array" ref="AB1485">_xlfn.IFS(OR(C1485="Zara", C1485="Mango"), "Luxury Brand", OR(C1485="Gap", C1485="Forever21"), "Budget Brand", TRUE, "Mid-Market")</f>
        <v>Luxury Brand</v>
      </c>
    </row>
    <row r="1486" spans="1:28" x14ac:dyDescent="0.35">
      <c r="A1486" t="s">
        <v>1537</v>
      </c>
      <c r="B1486" t="s">
        <v>40</v>
      </c>
      <c r="C1486" t="s">
        <v>30</v>
      </c>
      <c r="D1486" t="s">
        <v>32</v>
      </c>
      <c r="E1486" t="s">
        <v>16</v>
      </c>
      <c r="F1486" t="s">
        <v>33</v>
      </c>
      <c r="G1486" s="4">
        <v>133.88</v>
      </c>
      <c r="H1486">
        <v>21.5</v>
      </c>
      <c r="I1486" s="3">
        <v>105.1</v>
      </c>
      <c r="J1486" s="1">
        <v>45875</v>
      </c>
      <c r="K1486">
        <v>42</v>
      </c>
      <c r="L1486">
        <v>3.1</v>
      </c>
      <c r="M1486">
        <f t="shared" si="230"/>
        <v>3.1</v>
      </c>
      <c r="N1486" t="b">
        <v>0</v>
      </c>
      <c r="O1486" t="s">
        <v>2229</v>
      </c>
      <c r="P1486" t="str">
        <f t="shared" si="231"/>
        <v>No Return</v>
      </c>
      <c r="Q1486" s="4">
        <f t="shared" si="232"/>
        <v>4414.0235999999995</v>
      </c>
      <c r="R1486">
        <f t="shared" si="233"/>
        <v>2025</v>
      </c>
      <c r="S1486" s="4" t="str">
        <f t="shared" si="234"/>
        <v>August</v>
      </c>
      <c r="T1486" s="17">
        <f t="shared" si="235"/>
        <v>28.784199999999998</v>
      </c>
      <c r="U1486" s="17">
        <f t="shared" si="236"/>
        <v>105.0958</v>
      </c>
      <c r="V1486" s="16">
        <f t="shared" si="237"/>
        <v>0</v>
      </c>
      <c r="W1486" s="16" t="str">
        <f t="shared" si="238"/>
        <v>XL</v>
      </c>
      <c r="X1486" s="16" t="str" cm="1">
        <f t="array" ref="X1486">_xlfn.IFS(K1486 &lt; 10, "Need to Restock", K1486 &lt; 20, "Low Stock", K1486 &lt; 30, "Stock OK", K1486 &gt;= 30, "High Stock")</f>
        <v>High Stock</v>
      </c>
      <c r="Y1486" s="16" t="str" cm="1">
        <f t="array" ref="Y1486">_xlfn.IFS(K1486 &lt;= 15, "Fast Moving", K1486 &lt;= 35, "Moderate Moving", K1486 &gt; 35, "Slow Moving")</f>
        <v>Slow Moving</v>
      </c>
      <c r="Z1486" s="16" t="str" cm="1">
        <f t="array" ref="Z1486">_xlfn.IFS(M1486=5, "Highly Satisfied", M1486&gt;=4, "Very Satisfied", M1486&gt;=3, "Satisfied", M1486&gt;=2, "Neutral", M1486&lt;2, "Dissatisfied")</f>
        <v>Satisfied</v>
      </c>
      <c r="AA1486" s="16" t="str">
        <f t="shared" si="239"/>
        <v>High Value</v>
      </c>
      <c r="AB1486" s="16" t="str" cm="1">
        <f t="array" ref="AB1486">_xlfn.IFS(OR(C1486="Zara", C1486="Mango"), "Luxury Brand", OR(C1486="Gap", C1486="Forever21"), "Budget Brand", TRUE, "Mid-Market")</f>
        <v>Mid-Market</v>
      </c>
    </row>
    <row r="1487" spans="1:28" x14ac:dyDescent="0.35">
      <c r="A1487" t="s">
        <v>1538</v>
      </c>
      <c r="B1487" t="s">
        <v>19</v>
      </c>
      <c r="C1487" t="s">
        <v>14</v>
      </c>
      <c r="D1487" t="s">
        <v>15</v>
      </c>
      <c r="E1487" t="s">
        <v>47</v>
      </c>
      <c r="F1487" t="s">
        <v>64</v>
      </c>
      <c r="G1487" s="4">
        <v>74.3</v>
      </c>
      <c r="H1487">
        <v>0</v>
      </c>
      <c r="I1487" s="3">
        <v>74.3</v>
      </c>
      <c r="J1487" s="1">
        <v>45633</v>
      </c>
      <c r="K1487">
        <v>24</v>
      </c>
      <c r="L1487">
        <v>4.4000000000000004</v>
      </c>
      <c r="M1487">
        <f t="shared" si="230"/>
        <v>4.4000000000000004</v>
      </c>
      <c r="N1487" t="b">
        <v>0</v>
      </c>
      <c r="O1487" t="s">
        <v>2229</v>
      </c>
      <c r="P1487" t="str">
        <f t="shared" si="231"/>
        <v>No Return</v>
      </c>
      <c r="Q1487" s="4">
        <f t="shared" si="232"/>
        <v>1783.1999999999998</v>
      </c>
      <c r="R1487">
        <f t="shared" si="233"/>
        <v>2024</v>
      </c>
      <c r="S1487" s="4" t="str">
        <f t="shared" si="234"/>
        <v>December</v>
      </c>
      <c r="T1487" s="17">
        <f t="shared" si="235"/>
        <v>0</v>
      </c>
      <c r="U1487" s="17">
        <f t="shared" si="236"/>
        <v>74.3</v>
      </c>
      <c r="V1487" s="16">
        <f t="shared" si="237"/>
        <v>0</v>
      </c>
      <c r="W1487" s="16" t="str">
        <f t="shared" si="238"/>
        <v>XXL</v>
      </c>
      <c r="X1487" s="16" t="str" cm="1">
        <f t="array" ref="X1487">_xlfn.IFS(K1487 &lt; 10, "Need to Restock", K1487 &lt; 20, "Low Stock", K1487 &lt; 30, "Stock OK", K1487 &gt;= 30, "High Stock")</f>
        <v>Stock OK</v>
      </c>
      <c r="Y1487" s="16" t="str" cm="1">
        <f t="array" ref="Y1487">_xlfn.IFS(K1487 &lt;= 15, "Fast Moving", K1487 &lt;= 35, "Moderate Moving", K1487 &gt; 35, "Slow Moving")</f>
        <v>Moderate Moving</v>
      </c>
      <c r="Z1487" s="16" t="str" cm="1">
        <f t="array" ref="Z1487">_xlfn.IFS(M1487=5, "Highly Satisfied", M1487&gt;=4, "Very Satisfied", M1487&gt;=3, "Satisfied", M1487&gt;=2, "Neutral", M1487&lt;2, "Dissatisfied")</f>
        <v>Very Satisfied</v>
      </c>
      <c r="AA1487" s="16" t="str">
        <f t="shared" si="239"/>
        <v>Cheap Value</v>
      </c>
      <c r="AB1487" s="16" t="str" cm="1">
        <f t="array" ref="AB1487">_xlfn.IFS(OR(C1487="Zara", C1487="Mango"), "Luxury Brand", OR(C1487="Gap", C1487="Forever21"), "Budget Brand", TRUE, "Mid-Market")</f>
        <v>Luxury Brand</v>
      </c>
    </row>
    <row r="1488" spans="1:28" x14ac:dyDescent="0.35">
      <c r="A1488" t="s">
        <v>1539</v>
      </c>
      <c r="B1488" t="s">
        <v>28</v>
      </c>
      <c r="C1488" t="s">
        <v>30</v>
      </c>
      <c r="D1488" t="s">
        <v>60</v>
      </c>
      <c r="E1488" t="s">
        <v>16</v>
      </c>
      <c r="F1488" t="s">
        <v>54</v>
      </c>
      <c r="G1488" s="4">
        <v>192.74</v>
      </c>
      <c r="H1488">
        <v>47.5</v>
      </c>
      <c r="I1488" s="3">
        <v>101.19</v>
      </c>
      <c r="J1488" s="1">
        <v>45875</v>
      </c>
      <c r="K1488">
        <v>40</v>
      </c>
      <c r="L1488">
        <v>2.8</v>
      </c>
      <c r="M1488">
        <f t="shared" si="230"/>
        <v>2.8</v>
      </c>
      <c r="N1488" t="b">
        <v>0</v>
      </c>
      <c r="O1488" t="s">
        <v>2229</v>
      </c>
      <c r="P1488" t="str">
        <f t="shared" si="231"/>
        <v>No Return</v>
      </c>
      <c r="Q1488" s="4">
        <f t="shared" si="232"/>
        <v>4047.54</v>
      </c>
      <c r="R1488">
        <f t="shared" si="233"/>
        <v>2025</v>
      </c>
      <c r="S1488" s="4" t="str">
        <f t="shared" si="234"/>
        <v>August</v>
      </c>
      <c r="T1488" s="17">
        <f t="shared" si="235"/>
        <v>91.551500000000004</v>
      </c>
      <c r="U1488" s="17">
        <f t="shared" si="236"/>
        <v>101.1885</v>
      </c>
      <c r="V1488" s="16">
        <f t="shared" si="237"/>
        <v>0</v>
      </c>
      <c r="W1488" s="16" t="str">
        <f t="shared" si="238"/>
        <v>XL</v>
      </c>
      <c r="X1488" s="16" t="str" cm="1">
        <f t="array" ref="X1488">_xlfn.IFS(K1488 &lt; 10, "Need to Restock", K1488 &lt; 20, "Low Stock", K1488 &lt; 30, "Stock OK", K1488 &gt;= 30, "High Stock")</f>
        <v>High Stock</v>
      </c>
      <c r="Y1488" s="16" t="str" cm="1">
        <f t="array" ref="Y1488">_xlfn.IFS(K1488 &lt;= 15, "Fast Moving", K1488 &lt;= 35, "Moderate Moving", K1488 &gt; 35, "Slow Moving")</f>
        <v>Slow Moving</v>
      </c>
      <c r="Z1488" s="16" t="str" cm="1">
        <f t="array" ref="Z1488">_xlfn.IFS(M1488=5, "Highly Satisfied", M1488&gt;=4, "Very Satisfied", M1488&gt;=3, "Satisfied", M1488&gt;=2, "Neutral", M1488&lt;2, "Dissatisfied")</f>
        <v>Neutral</v>
      </c>
      <c r="AA1488" s="16" t="str">
        <f t="shared" si="239"/>
        <v>High Value</v>
      </c>
      <c r="AB1488" s="16" t="str" cm="1">
        <f t="array" ref="AB1488">_xlfn.IFS(OR(C1488="Zara", C1488="Mango"), "Luxury Brand", OR(C1488="Gap", C1488="Forever21"), "Budget Brand", TRUE, "Mid-Market")</f>
        <v>Mid-Market</v>
      </c>
    </row>
    <row r="1489" spans="1:28" x14ac:dyDescent="0.35">
      <c r="A1489" t="s">
        <v>1540</v>
      </c>
      <c r="B1489" t="s">
        <v>25</v>
      </c>
      <c r="C1489" t="s">
        <v>20</v>
      </c>
      <c r="D1489" t="s">
        <v>60</v>
      </c>
      <c r="E1489" t="s">
        <v>2229</v>
      </c>
      <c r="F1489" t="s">
        <v>17</v>
      </c>
      <c r="G1489" s="4">
        <v>79.02</v>
      </c>
      <c r="H1489">
        <v>2.5</v>
      </c>
      <c r="I1489" s="3">
        <v>77.040000000000006</v>
      </c>
      <c r="J1489" s="1">
        <v>45875</v>
      </c>
      <c r="K1489">
        <v>16</v>
      </c>
      <c r="L1489">
        <v>2.8</v>
      </c>
      <c r="M1489">
        <f t="shared" si="230"/>
        <v>2.8</v>
      </c>
      <c r="N1489" t="b">
        <v>0</v>
      </c>
      <c r="O1489" t="s">
        <v>2229</v>
      </c>
      <c r="P1489" t="str">
        <f t="shared" si="231"/>
        <v>No Return</v>
      </c>
      <c r="Q1489" s="4">
        <f t="shared" si="232"/>
        <v>1232.712</v>
      </c>
      <c r="R1489">
        <f t="shared" si="233"/>
        <v>2025</v>
      </c>
      <c r="S1489" s="4" t="str">
        <f t="shared" si="234"/>
        <v>August</v>
      </c>
      <c r="T1489" s="17">
        <f t="shared" si="235"/>
        <v>1.9755</v>
      </c>
      <c r="U1489" s="17">
        <f t="shared" si="236"/>
        <v>77.044499999999999</v>
      </c>
      <c r="V1489" s="16">
        <f t="shared" si="237"/>
        <v>0</v>
      </c>
      <c r="W1489" s="16" t="str">
        <f t="shared" si="238"/>
        <v>No Size</v>
      </c>
      <c r="X1489" s="16" t="str" cm="1">
        <f t="array" ref="X1489">_xlfn.IFS(K1489 &lt; 10, "Need to Restock", K1489 &lt; 20, "Low Stock", K1489 &lt; 30, "Stock OK", K1489 &gt;= 30, "High Stock")</f>
        <v>Low Stock</v>
      </c>
      <c r="Y1489" s="16" t="str" cm="1">
        <f t="array" ref="Y1489">_xlfn.IFS(K1489 &lt;= 15, "Fast Moving", K1489 &lt;= 35, "Moderate Moving", K1489 &gt; 35, "Slow Moving")</f>
        <v>Moderate Moving</v>
      </c>
      <c r="Z1489" s="16" t="str" cm="1">
        <f t="array" ref="Z1489">_xlfn.IFS(M1489=5, "Highly Satisfied", M1489&gt;=4, "Very Satisfied", M1489&gt;=3, "Satisfied", M1489&gt;=2, "Neutral", M1489&lt;2, "Dissatisfied")</f>
        <v>Neutral</v>
      </c>
      <c r="AA1489" s="16" t="str">
        <f t="shared" si="239"/>
        <v>High Value</v>
      </c>
      <c r="AB1489" s="16" t="str" cm="1">
        <f t="array" ref="AB1489">_xlfn.IFS(OR(C1489="Zara", C1489="Mango"), "Luxury Brand", OR(C1489="Gap", C1489="Forever21"), "Budget Brand", TRUE, "Mid-Market")</f>
        <v>Mid-Market</v>
      </c>
    </row>
    <row r="1490" spans="1:28" x14ac:dyDescent="0.35">
      <c r="A1490" t="s">
        <v>1541</v>
      </c>
      <c r="B1490" t="s">
        <v>28</v>
      </c>
      <c r="C1490" t="s">
        <v>14</v>
      </c>
      <c r="D1490" t="s">
        <v>21</v>
      </c>
      <c r="E1490" t="s">
        <v>37</v>
      </c>
      <c r="F1490" t="s">
        <v>33</v>
      </c>
      <c r="G1490" s="4">
        <v>158.29</v>
      </c>
      <c r="H1490">
        <v>0</v>
      </c>
      <c r="I1490" s="3">
        <v>158.29</v>
      </c>
      <c r="J1490" s="1">
        <v>45875</v>
      </c>
      <c r="K1490">
        <v>5</v>
      </c>
      <c r="L1490">
        <v>1.6</v>
      </c>
      <c r="M1490">
        <f t="shared" si="230"/>
        <v>1.6</v>
      </c>
      <c r="N1490" t="b">
        <v>0</v>
      </c>
      <c r="O1490" t="s">
        <v>2229</v>
      </c>
      <c r="P1490" t="str">
        <f t="shared" si="231"/>
        <v>No Return</v>
      </c>
      <c r="Q1490" s="4">
        <f t="shared" si="232"/>
        <v>791.44999999999993</v>
      </c>
      <c r="R1490">
        <f t="shared" si="233"/>
        <v>2025</v>
      </c>
      <c r="S1490" s="4" t="str">
        <f t="shared" si="234"/>
        <v>August</v>
      </c>
      <c r="T1490" s="17">
        <f t="shared" si="235"/>
        <v>0</v>
      </c>
      <c r="U1490" s="17">
        <f t="shared" si="236"/>
        <v>158.29</v>
      </c>
      <c r="V1490" s="16">
        <f t="shared" si="237"/>
        <v>0</v>
      </c>
      <c r="W1490" s="16" t="str">
        <f t="shared" si="238"/>
        <v>S</v>
      </c>
      <c r="X1490" s="16" t="str" cm="1">
        <f t="array" ref="X1490">_xlfn.IFS(K1490 &lt; 10, "Need to Restock", K1490 &lt; 20, "Low Stock", K1490 &lt; 30, "Stock OK", K1490 &gt;= 30, "High Stock")</f>
        <v>Need to Restock</v>
      </c>
      <c r="Y1490" s="16" t="str" cm="1">
        <f t="array" ref="Y1490">_xlfn.IFS(K1490 &lt;= 15, "Fast Moving", K1490 &lt;= 35, "Moderate Moving", K1490 &gt; 35, "Slow Moving")</f>
        <v>Fast Moving</v>
      </c>
      <c r="Z1490" s="16" t="str" cm="1">
        <f t="array" ref="Z1490">_xlfn.IFS(M1490=5, "Highly Satisfied", M1490&gt;=4, "Very Satisfied", M1490&gt;=3, "Satisfied", M1490&gt;=2, "Neutral", M1490&lt;2, "Dissatisfied")</f>
        <v>Dissatisfied</v>
      </c>
      <c r="AA1490" s="16" t="str">
        <f t="shared" si="239"/>
        <v>High Value</v>
      </c>
      <c r="AB1490" s="16" t="str" cm="1">
        <f t="array" ref="AB1490">_xlfn.IFS(OR(C1490="Zara", C1490="Mango"), "Luxury Brand", OR(C1490="Gap", C1490="Forever21"), "Budget Brand", TRUE, "Mid-Market")</f>
        <v>Luxury Brand</v>
      </c>
    </row>
    <row r="1491" spans="1:28" x14ac:dyDescent="0.35">
      <c r="A1491" t="s">
        <v>1542</v>
      </c>
      <c r="B1491" t="s">
        <v>19</v>
      </c>
      <c r="C1491" t="s">
        <v>51</v>
      </c>
      <c r="D1491" t="s">
        <v>21</v>
      </c>
      <c r="E1491" t="s">
        <v>22</v>
      </c>
      <c r="F1491" t="s">
        <v>33</v>
      </c>
      <c r="G1491" s="4">
        <v>69.33</v>
      </c>
      <c r="H1491">
        <v>0</v>
      </c>
      <c r="I1491" s="3">
        <v>69.33</v>
      </c>
      <c r="J1491" s="1">
        <v>45875</v>
      </c>
      <c r="K1491">
        <v>26</v>
      </c>
      <c r="L1491">
        <v>4.9000000000000004</v>
      </c>
      <c r="M1491">
        <f t="shared" si="230"/>
        <v>4.9000000000000004</v>
      </c>
      <c r="N1491" t="b">
        <v>0</v>
      </c>
      <c r="O1491" t="s">
        <v>2229</v>
      </c>
      <c r="P1491" t="str">
        <f t="shared" si="231"/>
        <v>No Return</v>
      </c>
      <c r="Q1491" s="4">
        <f t="shared" si="232"/>
        <v>1802.58</v>
      </c>
      <c r="R1491">
        <f t="shared" si="233"/>
        <v>2025</v>
      </c>
      <c r="S1491" s="4" t="str">
        <f t="shared" si="234"/>
        <v>August</v>
      </c>
      <c r="T1491" s="17">
        <f t="shared" si="235"/>
        <v>0</v>
      </c>
      <c r="U1491" s="17">
        <f t="shared" si="236"/>
        <v>69.33</v>
      </c>
      <c r="V1491" s="16">
        <f t="shared" si="237"/>
        <v>0</v>
      </c>
      <c r="W1491" s="16" t="str">
        <f t="shared" si="238"/>
        <v>L</v>
      </c>
      <c r="X1491" s="16" t="str" cm="1">
        <f t="array" ref="X1491">_xlfn.IFS(K1491 &lt; 10, "Need to Restock", K1491 &lt; 20, "Low Stock", K1491 &lt; 30, "Stock OK", K1491 &gt;= 30, "High Stock")</f>
        <v>Stock OK</v>
      </c>
      <c r="Y1491" s="16" t="str" cm="1">
        <f t="array" ref="Y1491">_xlfn.IFS(K1491 &lt;= 15, "Fast Moving", K1491 &lt;= 35, "Moderate Moving", K1491 &gt; 35, "Slow Moving")</f>
        <v>Moderate Moving</v>
      </c>
      <c r="Z1491" s="16" t="str" cm="1">
        <f t="array" ref="Z1491">_xlfn.IFS(M1491=5, "Highly Satisfied", M1491&gt;=4, "Very Satisfied", M1491&gt;=3, "Satisfied", M1491&gt;=2, "Neutral", M1491&lt;2, "Dissatisfied")</f>
        <v>Very Satisfied</v>
      </c>
      <c r="AA1491" s="16" t="str">
        <f t="shared" si="239"/>
        <v>Cheap Value</v>
      </c>
      <c r="AB1491" s="16" t="str" cm="1">
        <f t="array" ref="AB1491">_xlfn.IFS(OR(C1491="Zara", C1491="Mango"), "Luxury Brand", OR(C1491="Gap", C1491="Forever21"), "Budget Brand", TRUE, "Mid-Market")</f>
        <v>Mid-Market</v>
      </c>
    </row>
    <row r="1492" spans="1:28" x14ac:dyDescent="0.35">
      <c r="A1492" t="s">
        <v>1543</v>
      </c>
      <c r="B1492" t="s">
        <v>28</v>
      </c>
      <c r="C1492" t="s">
        <v>59</v>
      </c>
      <c r="D1492" t="s">
        <v>21</v>
      </c>
      <c r="E1492" t="s">
        <v>53</v>
      </c>
      <c r="F1492" t="s">
        <v>68</v>
      </c>
      <c r="G1492" s="4">
        <v>86.89</v>
      </c>
      <c r="H1492">
        <v>19.5</v>
      </c>
      <c r="I1492" s="3">
        <v>69.95</v>
      </c>
      <c r="J1492" s="1">
        <v>45875</v>
      </c>
      <c r="K1492">
        <v>49</v>
      </c>
      <c r="L1492">
        <v>1.3</v>
      </c>
      <c r="M1492">
        <f t="shared" si="230"/>
        <v>1.3</v>
      </c>
      <c r="N1492" t="b">
        <v>0</v>
      </c>
      <c r="O1492" t="s">
        <v>2229</v>
      </c>
      <c r="P1492" t="str">
        <f t="shared" si="231"/>
        <v>No Return</v>
      </c>
      <c r="Q1492" s="4">
        <f t="shared" si="232"/>
        <v>3427.3760499999999</v>
      </c>
      <c r="R1492">
        <f t="shared" si="233"/>
        <v>2025</v>
      </c>
      <c r="S1492" s="4" t="str">
        <f t="shared" si="234"/>
        <v>August</v>
      </c>
      <c r="T1492" s="17">
        <f t="shared" si="235"/>
        <v>16.943550000000002</v>
      </c>
      <c r="U1492" s="17">
        <f t="shared" si="236"/>
        <v>69.946449999999999</v>
      </c>
      <c r="V1492" s="16">
        <f t="shared" si="237"/>
        <v>0</v>
      </c>
      <c r="W1492" s="16" t="str">
        <f t="shared" si="238"/>
        <v>XS</v>
      </c>
      <c r="X1492" s="16" t="str" cm="1">
        <f t="array" ref="X1492">_xlfn.IFS(K1492 &lt; 10, "Need to Restock", K1492 &lt; 20, "Low Stock", K1492 &lt; 30, "Stock OK", K1492 &gt;= 30, "High Stock")</f>
        <v>High Stock</v>
      </c>
      <c r="Y1492" s="16" t="str" cm="1">
        <f t="array" ref="Y1492">_xlfn.IFS(K1492 &lt;= 15, "Fast Moving", K1492 &lt;= 35, "Moderate Moving", K1492 &gt; 35, "Slow Moving")</f>
        <v>Slow Moving</v>
      </c>
      <c r="Z1492" s="16" t="str" cm="1">
        <f t="array" ref="Z1492">_xlfn.IFS(M1492=5, "Highly Satisfied", M1492&gt;=4, "Very Satisfied", M1492&gt;=3, "Satisfied", M1492&gt;=2, "Neutral", M1492&lt;2, "Dissatisfied")</f>
        <v>Dissatisfied</v>
      </c>
      <c r="AA1492" s="16" t="str">
        <f t="shared" si="239"/>
        <v>Cheap Value</v>
      </c>
      <c r="AB1492" s="16" t="str" cm="1">
        <f t="array" ref="AB1492">_xlfn.IFS(OR(C1492="Zara", C1492="Mango"), "Luxury Brand", OR(C1492="Gap", C1492="Forever21"), "Budget Brand", TRUE, "Mid-Market")</f>
        <v>Budget Brand</v>
      </c>
    </row>
    <row r="1493" spans="1:28" x14ac:dyDescent="0.35">
      <c r="A1493" t="s">
        <v>1544</v>
      </c>
      <c r="B1493" t="s">
        <v>13</v>
      </c>
      <c r="C1493" t="s">
        <v>20</v>
      </c>
      <c r="D1493" t="s">
        <v>32</v>
      </c>
      <c r="E1493" t="s">
        <v>22</v>
      </c>
      <c r="F1493" t="s">
        <v>44</v>
      </c>
      <c r="G1493" s="4">
        <v>162.75</v>
      </c>
      <c r="H1493">
        <v>0</v>
      </c>
      <c r="I1493" s="3">
        <v>162.75</v>
      </c>
      <c r="J1493" s="1">
        <v>45875</v>
      </c>
      <c r="K1493">
        <v>13</v>
      </c>
      <c r="L1493">
        <v>4.8</v>
      </c>
      <c r="M1493">
        <f t="shared" si="230"/>
        <v>4.8</v>
      </c>
      <c r="N1493" t="b">
        <v>0</v>
      </c>
      <c r="O1493" t="s">
        <v>2229</v>
      </c>
      <c r="P1493" t="str">
        <f t="shared" si="231"/>
        <v>No Return</v>
      </c>
      <c r="Q1493" s="4">
        <f t="shared" si="232"/>
        <v>2115.75</v>
      </c>
      <c r="R1493">
        <f t="shared" si="233"/>
        <v>2025</v>
      </c>
      <c r="S1493" s="4" t="str">
        <f t="shared" si="234"/>
        <v>August</v>
      </c>
      <c r="T1493" s="17">
        <f t="shared" si="235"/>
        <v>0</v>
      </c>
      <c r="U1493" s="17">
        <f t="shared" si="236"/>
        <v>162.75</v>
      </c>
      <c r="V1493" s="16">
        <f t="shared" si="237"/>
        <v>0</v>
      </c>
      <c r="W1493" s="16" t="str">
        <f t="shared" si="238"/>
        <v>L</v>
      </c>
      <c r="X1493" s="16" t="str" cm="1">
        <f t="array" ref="X1493">_xlfn.IFS(K1493 &lt; 10, "Need to Restock", K1493 &lt; 20, "Low Stock", K1493 &lt; 30, "Stock OK", K1493 &gt;= 30, "High Stock")</f>
        <v>Low Stock</v>
      </c>
      <c r="Y1493" s="16" t="str" cm="1">
        <f t="array" ref="Y1493">_xlfn.IFS(K1493 &lt;= 15, "Fast Moving", K1493 &lt;= 35, "Moderate Moving", K1493 &gt; 35, "Slow Moving")</f>
        <v>Fast Moving</v>
      </c>
      <c r="Z1493" s="16" t="str" cm="1">
        <f t="array" ref="Z1493">_xlfn.IFS(M1493=5, "Highly Satisfied", M1493&gt;=4, "Very Satisfied", M1493&gt;=3, "Satisfied", M1493&gt;=2, "Neutral", M1493&lt;2, "Dissatisfied")</f>
        <v>Very Satisfied</v>
      </c>
      <c r="AA1493" s="16" t="str">
        <f t="shared" si="239"/>
        <v>High Value</v>
      </c>
      <c r="AB1493" s="16" t="str" cm="1">
        <f t="array" ref="AB1493">_xlfn.IFS(OR(C1493="Zara", C1493="Mango"), "Luxury Brand", OR(C1493="Gap", C1493="Forever21"), "Budget Brand", TRUE, "Mid-Market")</f>
        <v>Mid-Market</v>
      </c>
    </row>
    <row r="1494" spans="1:28" x14ac:dyDescent="0.35">
      <c r="A1494" t="s">
        <v>1545</v>
      </c>
      <c r="B1494" t="s">
        <v>28</v>
      </c>
      <c r="C1494" t="s">
        <v>46</v>
      </c>
      <c r="D1494" t="s">
        <v>60</v>
      </c>
      <c r="E1494" t="s">
        <v>56</v>
      </c>
      <c r="F1494" t="s">
        <v>42</v>
      </c>
      <c r="G1494" s="4">
        <v>70.28</v>
      </c>
      <c r="H1494">
        <v>0</v>
      </c>
      <c r="I1494" s="3">
        <v>70.28</v>
      </c>
      <c r="J1494" s="1">
        <v>45875</v>
      </c>
      <c r="K1494">
        <v>27</v>
      </c>
      <c r="L1494">
        <v>4.7</v>
      </c>
      <c r="M1494">
        <f t="shared" si="230"/>
        <v>4.7</v>
      </c>
      <c r="N1494" t="b">
        <v>0</v>
      </c>
      <c r="O1494" t="s">
        <v>2229</v>
      </c>
      <c r="P1494" t="str">
        <f t="shared" si="231"/>
        <v>No Return</v>
      </c>
      <c r="Q1494" s="4">
        <f t="shared" si="232"/>
        <v>1897.56</v>
      </c>
      <c r="R1494">
        <f t="shared" si="233"/>
        <v>2025</v>
      </c>
      <c r="S1494" s="4" t="str">
        <f t="shared" si="234"/>
        <v>August</v>
      </c>
      <c r="T1494" s="17">
        <f t="shared" si="235"/>
        <v>0</v>
      </c>
      <c r="U1494" s="17">
        <f t="shared" si="236"/>
        <v>70.28</v>
      </c>
      <c r="V1494" s="16">
        <f t="shared" si="237"/>
        <v>0</v>
      </c>
      <c r="W1494" s="16" t="str">
        <f t="shared" si="238"/>
        <v>M</v>
      </c>
      <c r="X1494" s="16" t="str" cm="1">
        <f t="array" ref="X1494">_xlfn.IFS(K1494 &lt; 10, "Need to Restock", K1494 &lt; 20, "Low Stock", K1494 &lt; 30, "Stock OK", K1494 &gt;= 30, "High Stock")</f>
        <v>Stock OK</v>
      </c>
      <c r="Y1494" s="16" t="str" cm="1">
        <f t="array" ref="Y1494">_xlfn.IFS(K1494 &lt;= 15, "Fast Moving", K1494 &lt;= 35, "Moderate Moving", K1494 &gt; 35, "Slow Moving")</f>
        <v>Moderate Moving</v>
      </c>
      <c r="Z1494" s="16" t="str" cm="1">
        <f t="array" ref="Z1494">_xlfn.IFS(M1494=5, "Highly Satisfied", M1494&gt;=4, "Very Satisfied", M1494&gt;=3, "Satisfied", M1494&gt;=2, "Neutral", M1494&lt;2, "Dissatisfied")</f>
        <v>Very Satisfied</v>
      </c>
      <c r="AA1494" s="16" t="str">
        <f t="shared" si="239"/>
        <v>Cheap Value</v>
      </c>
      <c r="AB1494" s="16" t="str" cm="1">
        <f t="array" ref="AB1494">_xlfn.IFS(OR(C1494="Zara", C1494="Mango"), "Luxury Brand", OR(C1494="Gap", C1494="Forever21"), "Budget Brand", TRUE, "Mid-Market")</f>
        <v>Mid-Market</v>
      </c>
    </row>
    <row r="1495" spans="1:28" x14ac:dyDescent="0.35">
      <c r="A1495" t="s">
        <v>1546</v>
      </c>
      <c r="B1495" t="s">
        <v>36</v>
      </c>
      <c r="C1495" t="s">
        <v>41</v>
      </c>
      <c r="D1495" t="s">
        <v>15</v>
      </c>
      <c r="E1495" t="s">
        <v>37</v>
      </c>
      <c r="F1495" t="s">
        <v>33</v>
      </c>
      <c r="G1495" s="4">
        <v>111.91</v>
      </c>
      <c r="H1495">
        <v>0</v>
      </c>
      <c r="I1495" s="3">
        <v>111.91</v>
      </c>
      <c r="J1495" s="1">
        <v>45860</v>
      </c>
      <c r="K1495">
        <v>28</v>
      </c>
      <c r="L1495">
        <v>1.8</v>
      </c>
      <c r="M1495">
        <f t="shared" si="230"/>
        <v>1.8</v>
      </c>
      <c r="N1495" t="b">
        <v>0</v>
      </c>
      <c r="O1495" t="s">
        <v>2229</v>
      </c>
      <c r="P1495" t="str">
        <f t="shared" si="231"/>
        <v>No Return</v>
      </c>
      <c r="Q1495" s="4">
        <f t="shared" si="232"/>
        <v>3133.48</v>
      </c>
      <c r="R1495">
        <f t="shared" si="233"/>
        <v>2025</v>
      </c>
      <c r="S1495" s="4" t="str">
        <f t="shared" si="234"/>
        <v>July</v>
      </c>
      <c r="T1495" s="17">
        <f t="shared" si="235"/>
        <v>0</v>
      </c>
      <c r="U1495" s="17">
        <f t="shared" si="236"/>
        <v>111.91</v>
      </c>
      <c r="V1495" s="16">
        <f t="shared" si="237"/>
        <v>0</v>
      </c>
      <c r="W1495" s="16" t="str">
        <f t="shared" si="238"/>
        <v>S</v>
      </c>
      <c r="X1495" s="16" t="str" cm="1">
        <f t="array" ref="X1495">_xlfn.IFS(K1495 &lt; 10, "Need to Restock", K1495 &lt; 20, "Low Stock", K1495 &lt; 30, "Stock OK", K1495 &gt;= 30, "High Stock")</f>
        <v>Stock OK</v>
      </c>
      <c r="Y1495" s="16" t="str" cm="1">
        <f t="array" ref="Y1495">_xlfn.IFS(K1495 &lt;= 15, "Fast Moving", K1495 &lt;= 35, "Moderate Moving", K1495 &gt; 35, "Slow Moving")</f>
        <v>Moderate Moving</v>
      </c>
      <c r="Z1495" s="16" t="str" cm="1">
        <f t="array" ref="Z1495">_xlfn.IFS(M1495=5, "Highly Satisfied", M1495&gt;=4, "Very Satisfied", M1495&gt;=3, "Satisfied", M1495&gt;=2, "Neutral", M1495&lt;2, "Dissatisfied")</f>
        <v>Dissatisfied</v>
      </c>
      <c r="AA1495" s="16" t="str">
        <f t="shared" si="239"/>
        <v>High Value</v>
      </c>
      <c r="AB1495" s="16" t="str" cm="1">
        <f t="array" ref="AB1495">_xlfn.IFS(OR(C1495="Zara", C1495="Mango"), "Luxury Brand", OR(C1495="Gap", C1495="Forever21"), "Budget Brand", TRUE, "Mid-Market")</f>
        <v>Luxury Brand</v>
      </c>
    </row>
    <row r="1496" spans="1:28" x14ac:dyDescent="0.35">
      <c r="A1496" t="s">
        <v>1547</v>
      </c>
      <c r="B1496" t="s">
        <v>13</v>
      </c>
      <c r="C1496" t="s">
        <v>51</v>
      </c>
      <c r="D1496" t="s">
        <v>32</v>
      </c>
      <c r="E1496" t="s">
        <v>37</v>
      </c>
      <c r="F1496" t="s">
        <v>64</v>
      </c>
      <c r="G1496" s="4">
        <v>143.76</v>
      </c>
      <c r="H1496">
        <v>0</v>
      </c>
      <c r="I1496" s="3">
        <v>143.76</v>
      </c>
      <c r="J1496" s="1">
        <v>45875</v>
      </c>
      <c r="K1496">
        <v>7</v>
      </c>
      <c r="L1496">
        <v>2</v>
      </c>
      <c r="M1496">
        <f t="shared" si="230"/>
        <v>2</v>
      </c>
      <c r="N1496" t="b">
        <v>0</v>
      </c>
      <c r="O1496" t="s">
        <v>2229</v>
      </c>
      <c r="P1496" t="str">
        <f t="shared" si="231"/>
        <v>No Return</v>
      </c>
      <c r="Q1496" s="4">
        <f t="shared" si="232"/>
        <v>1006.3199999999999</v>
      </c>
      <c r="R1496">
        <f t="shared" si="233"/>
        <v>2025</v>
      </c>
      <c r="S1496" s="4" t="str">
        <f t="shared" si="234"/>
        <v>August</v>
      </c>
      <c r="T1496" s="17">
        <f t="shared" si="235"/>
        <v>0</v>
      </c>
      <c r="U1496" s="17">
        <f t="shared" si="236"/>
        <v>143.76</v>
      </c>
      <c r="V1496" s="16">
        <f t="shared" si="237"/>
        <v>0</v>
      </c>
      <c r="W1496" s="16" t="str">
        <f t="shared" si="238"/>
        <v>S</v>
      </c>
      <c r="X1496" s="16" t="str" cm="1">
        <f t="array" ref="X1496">_xlfn.IFS(K1496 &lt; 10, "Need to Restock", K1496 &lt; 20, "Low Stock", K1496 &lt; 30, "Stock OK", K1496 &gt;= 30, "High Stock")</f>
        <v>Need to Restock</v>
      </c>
      <c r="Y1496" s="16" t="str" cm="1">
        <f t="array" ref="Y1496">_xlfn.IFS(K1496 &lt;= 15, "Fast Moving", K1496 &lt;= 35, "Moderate Moving", K1496 &gt; 35, "Slow Moving")</f>
        <v>Fast Moving</v>
      </c>
      <c r="Z1496" s="16" t="str" cm="1">
        <f t="array" ref="Z1496">_xlfn.IFS(M1496=5, "Highly Satisfied", M1496&gt;=4, "Very Satisfied", M1496&gt;=3, "Satisfied", M1496&gt;=2, "Neutral", M1496&lt;2, "Dissatisfied")</f>
        <v>Neutral</v>
      </c>
      <c r="AA1496" s="16" t="str">
        <f t="shared" si="239"/>
        <v>High Value</v>
      </c>
      <c r="AB1496" s="16" t="str" cm="1">
        <f t="array" ref="AB1496">_xlfn.IFS(OR(C1496="Zara", C1496="Mango"), "Luxury Brand", OR(C1496="Gap", C1496="Forever21"), "Budget Brand", TRUE, "Mid-Market")</f>
        <v>Mid-Market</v>
      </c>
    </row>
    <row r="1497" spans="1:28" x14ac:dyDescent="0.35">
      <c r="A1497" t="s">
        <v>1548</v>
      </c>
      <c r="B1497" t="s">
        <v>40</v>
      </c>
      <c r="C1497" t="s">
        <v>46</v>
      </c>
      <c r="D1497" t="s">
        <v>60</v>
      </c>
      <c r="E1497" t="s">
        <v>37</v>
      </c>
      <c r="F1497" t="s">
        <v>64</v>
      </c>
      <c r="G1497" s="4">
        <v>169.89</v>
      </c>
      <c r="H1497">
        <v>0</v>
      </c>
      <c r="I1497" s="3">
        <v>169.89</v>
      </c>
      <c r="J1497" s="1">
        <v>45875</v>
      </c>
      <c r="K1497">
        <v>17</v>
      </c>
      <c r="L1497">
        <v>1.3</v>
      </c>
      <c r="M1497">
        <f t="shared" si="230"/>
        <v>1.3</v>
      </c>
      <c r="N1497" t="b">
        <v>0</v>
      </c>
      <c r="O1497" t="s">
        <v>2229</v>
      </c>
      <c r="P1497" t="str">
        <f t="shared" si="231"/>
        <v>No Return</v>
      </c>
      <c r="Q1497" s="4">
        <f t="shared" si="232"/>
        <v>2888.1299999999997</v>
      </c>
      <c r="R1497">
        <f t="shared" si="233"/>
        <v>2025</v>
      </c>
      <c r="S1497" s="4" t="str">
        <f t="shared" si="234"/>
        <v>August</v>
      </c>
      <c r="T1497" s="17">
        <f t="shared" si="235"/>
        <v>0</v>
      </c>
      <c r="U1497" s="17">
        <f t="shared" si="236"/>
        <v>169.89</v>
      </c>
      <c r="V1497" s="16">
        <f t="shared" si="237"/>
        <v>0</v>
      </c>
      <c r="W1497" s="16" t="str">
        <f t="shared" si="238"/>
        <v>S</v>
      </c>
      <c r="X1497" s="16" t="str" cm="1">
        <f t="array" ref="X1497">_xlfn.IFS(K1497 &lt; 10, "Need to Restock", K1497 &lt; 20, "Low Stock", K1497 &lt; 30, "Stock OK", K1497 &gt;= 30, "High Stock")</f>
        <v>Low Stock</v>
      </c>
      <c r="Y1497" s="16" t="str" cm="1">
        <f t="array" ref="Y1497">_xlfn.IFS(K1497 &lt;= 15, "Fast Moving", K1497 &lt;= 35, "Moderate Moving", K1497 &gt; 35, "Slow Moving")</f>
        <v>Moderate Moving</v>
      </c>
      <c r="Z1497" s="16" t="str" cm="1">
        <f t="array" ref="Z1497">_xlfn.IFS(M1497=5, "Highly Satisfied", M1497&gt;=4, "Very Satisfied", M1497&gt;=3, "Satisfied", M1497&gt;=2, "Neutral", M1497&lt;2, "Dissatisfied")</f>
        <v>Dissatisfied</v>
      </c>
      <c r="AA1497" s="16" t="str">
        <f t="shared" si="239"/>
        <v>High Value</v>
      </c>
      <c r="AB1497" s="16" t="str" cm="1">
        <f t="array" ref="AB1497">_xlfn.IFS(OR(C1497="Zara", C1497="Mango"), "Luxury Brand", OR(C1497="Gap", C1497="Forever21"), "Budget Brand", TRUE, "Mid-Market")</f>
        <v>Mid-Market</v>
      </c>
    </row>
    <row r="1498" spans="1:28" x14ac:dyDescent="0.35">
      <c r="A1498" t="s">
        <v>1549</v>
      </c>
      <c r="B1498" t="s">
        <v>28</v>
      </c>
      <c r="C1498" t="s">
        <v>14</v>
      </c>
      <c r="D1498" t="s">
        <v>21</v>
      </c>
      <c r="E1498" t="s">
        <v>16</v>
      </c>
      <c r="F1498" t="s">
        <v>33</v>
      </c>
      <c r="G1498" s="4">
        <v>72.290000000000006</v>
      </c>
      <c r="H1498">
        <v>0</v>
      </c>
      <c r="I1498" s="3">
        <v>72.290000000000006</v>
      </c>
      <c r="J1498" s="1">
        <v>45875</v>
      </c>
      <c r="K1498">
        <v>0</v>
      </c>
      <c r="L1498" t="s">
        <v>2229</v>
      </c>
      <c r="M1498">
        <f t="shared" si="230"/>
        <v>3</v>
      </c>
      <c r="N1498" t="b">
        <v>0</v>
      </c>
      <c r="O1498" t="s">
        <v>2229</v>
      </c>
      <c r="P1498" t="str">
        <f t="shared" si="231"/>
        <v>No Return</v>
      </c>
      <c r="Q1498" s="4">
        <f t="shared" si="232"/>
        <v>0</v>
      </c>
      <c r="R1498">
        <f t="shared" si="233"/>
        <v>2025</v>
      </c>
      <c r="S1498" s="4" t="str">
        <f t="shared" si="234"/>
        <v>August</v>
      </c>
      <c r="T1498" s="17">
        <f t="shared" si="235"/>
        <v>0</v>
      </c>
      <c r="U1498" s="17">
        <f t="shared" si="236"/>
        <v>72.290000000000006</v>
      </c>
      <c r="V1498" s="16">
        <f t="shared" si="237"/>
        <v>0</v>
      </c>
      <c r="W1498" s="16" t="str">
        <f t="shared" si="238"/>
        <v>XL</v>
      </c>
      <c r="X1498" s="16" t="str" cm="1">
        <f t="array" ref="X1498">_xlfn.IFS(K1498 &lt; 10, "Need to Restock", K1498 &lt; 20, "Low Stock", K1498 &lt; 30, "Stock OK", K1498 &gt;= 30, "High Stock")</f>
        <v>Need to Restock</v>
      </c>
      <c r="Y1498" s="16" t="str" cm="1">
        <f t="array" ref="Y1498">_xlfn.IFS(K1498 &lt;= 15, "Fast Moving", K1498 &lt;= 35, "Moderate Moving", K1498 &gt; 35, "Slow Moving")</f>
        <v>Fast Moving</v>
      </c>
      <c r="Z1498" s="16" t="str" cm="1">
        <f t="array" ref="Z1498">_xlfn.IFS(M1498=5, "Highly Satisfied", M1498&gt;=4, "Very Satisfied", M1498&gt;=3, "Satisfied", M1498&gt;=2, "Neutral", M1498&lt;2, "Dissatisfied")</f>
        <v>Satisfied</v>
      </c>
      <c r="AA1498" s="16" t="str">
        <f t="shared" si="239"/>
        <v>Cheap Value</v>
      </c>
      <c r="AB1498" s="16" t="str" cm="1">
        <f t="array" ref="AB1498">_xlfn.IFS(OR(C1498="Zara", C1498="Mango"), "Luxury Brand", OR(C1498="Gap", C1498="Forever21"), "Budget Brand", TRUE, "Mid-Market")</f>
        <v>Luxury Brand</v>
      </c>
    </row>
    <row r="1499" spans="1:28" x14ac:dyDescent="0.35">
      <c r="A1499" t="s">
        <v>1550</v>
      </c>
      <c r="B1499" t="s">
        <v>13</v>
      </c>
      <c r="C1499" t="s">
        <v>73</v>
      </c>
      <c r="D1499" t="s">
        <v>21</v>
      </c>
      <c r="E1499" t="s">
        <v>53</v>
      </c>
      <c r="F1499" t="s">
        <v>64</v>
      </c>
      <c r="G1499" s="4">
        <v>136.19999999999999</v>
      </c>
      <c r="H1499">
        <v>10.199999999999999</v>
      </c>
      <c r="I1499" s="3">
        <v>122.31</v>
      </c>
      <c r="J1499" s="1">
        <v>45875</v>
      </c>
      <c r="K1499">
        <v>10</v>
      </c>
      <c r="L1499">
        <v>3.6</v>
      </c>
      <c r="M1499">
        <f t="shared" si="230"/>
        <v>3.6</v>
      </c>
      <c r="N1499" t="b">
        <v>0</v>
      </c>
      <c r="O1499" t="s">
        <v>2229</v>
      </c>
      <c r="P1499" t="str">
        <f t="shared" si="231"/>
        <v>No Return</v>
      </c>
      <c r="Q1499" s="4">
        <f t="shared" si="232"/>
        <v>1223.076</v>
      </c>
      <c r="R1499">
        <f t="shared" si="233"/>
        <v>2025</v>
      </c>
      <c r="S1499" s="4" t="str">
        <f t="shared" si="234"/>
        <v>August</v>
      </c>
      <c r="T1499" s="17">
        <f t="shared" si="235"/>
        <v>13.892399999999999</v>
      </c>
      <c r="U1499" s="17">
        <f t="shared" si="236"/>
        <v>122.30759999999999</v>
      </c>
      <c r="V1499" s="16">
        <f t="shared" si="237"/>
        <v>0</v>
      </c>
      <c r="W1499" s="16" t="str">
        <f t="shared" si="238"/>
        <v>XS</v>
      </c>
      <c r="X1499" s="16" t="str" cm="1">
        <f t="array" ref="X1499">_xlfn.IFS(K1499 &lt; 10, "Need to Restock", K1499 &lt; 20, "Low Stock", K1499 &lt; 30, "Stock OK", K1499 &gt;= 30, "High Stock")</f>
        <v>Low Stock</v>
      </c>
      <c r="Y1499" s="16" t="str" cm="1">
        <f t="array" ref="Y1499">_xlfn.IFS(K1499 &lt;= 15, "Fast Moving", K1499 &lt;= 35, "Moderate Moving", K1499 &gt; 35, "Slow Moving")</f>
        <v>Fast Moving</v>
      </c>
      <c r="Z1499" s="16" t="str" cm="1">
        <f t="array" ref="Z1499">_xlfn.IFS(M1499=5, "Highly Satisfied", M1499&gt;=4, "Very Satisfied", M1499&gt;=3, "Satisfied", M1499&gt;=2, "Neutral", M1499&lt;2, "Dissatisfied")</f>
        <v>Satisfied</v>
      </c>
      <c r="AA1499" s="16" t="str">
        <f t="shared" si="239"/>
        <v>High Value</v>
      </c>
      <c r="AB1499" s="16" t="str" cm="1">
        <f t="array" ref="AB1499">_xlfn.IFS(OR(C1499="Zara", C1499="Mango"), "Luxury Brand", OR(C1499="Gap", C1499="Forever21"), "Budget Brand", TRUE, "Mid-Market")</f>
        <v>Budget Brand</v>
      </c>
    </row>
    <row r="1500" spans="1:28" x14ac:dyDescent="0.35">
      <c r="A1500" t="s">
        <v>1551</v>
      </c>
      <c r="B1500" t="s">
        <v>19</v>
      </c>
      <c r="C1500" t="s">
        <v>73</v>
      </c>
      <c r="D1500" t="s">
        <v>60</v>
      </c>
      <c r="E1500" t="s">
        <v>37</v>
      </c>
      <c r="F1500" t="s">
        <v>17</v>
      </c>
      <c r="G1500" s="4">
        <v>92.5</v>
      </c>
      <c r="H1500">
        <v>0</v>
      </c>
      <c r="I1500" s="3">
        <v>92.5</v>
      </c>
      <c r="J1500" s="1">
        <v>45875</v>
      </c>
      <c r="K1500">
        <v>15</v>
      </c>
      <c r="L1500">
        <v>2.7</v>
      </c>
      <c r="M1500">
        <f t="shared" si="230"/>
        <v>2.7</v>
      </c>
      <c r="N1500" t="b">
        <v>0</v>
      </c>
      <c r="O1500" t="s">
        <v>2229</v>
      </c>
      <c r="P1500" t="str">
        <f t="shared" si="231"/>
        <v>No Return</v>
      </c>
      <c r="Q1500" s="4">
        <f t="shared" si="232"/>
        <v>1387.5</v>
      </c>
      <c r="R1500">
        <f t="shared" si="233"/>
        <v>2025</v>
      </c>
      <c r="S1500" s="4" t="str">
        <f t="shared" si="234"/>
        <v>August</v>
      </c>
      <c r="T1500" s="17">
        <f t="shared" si="235"/>
        <v>0</v>
      </c>
      <c r="U1500" s="17">
        <f t="shared" si="236"/>
        <v>92.5</v>
      </c>
      <c r="V1500" s="16">
        <f t="shared" si="237"/>
        <v>0</v>
      </c>
      <c r="W1500" s="16" t="str">
        <f t="shared" si="238"/>
        <v>S</v>
      </c>
      <c r="X1500" s="16" t="str" cm="1">
        <f t="array" ref="X1500">_xlfn.IFS(K1500 &lt; 10, "Need to Restock", K1500 &lt; 20, "Low Stock", K1500 &lt; 30, "Stock OK", K1500 &gt;= 30, "High Stock")</f>
        <v>Low Stock</v>
      </c>
      <c r="Y1500" s="16" t="str" cm="1">
        <f t="array" ref="Y1500">_xlfn.IFS(K1500 &lt;= 15, "Fast Moving", K1500 &lt;= 35, "Moderate Moving", K1500 &gt; 35, "Slow Moving")</f>
        <v>Fast Moving</v>
      </c>
      <c r="Z1500" s="16" t="str" cm="1">
        <f t="array" ref="Z1500">_xlfn.IFS(M1500=5, "Highly Satisfied", M1500&gt;=4, "Very Satisfied", M1500&gt;=3, "Satisfied", M1500&gt;=2, "Neutral", M1500&lt;2, "Dissatisfied")</f>
        <v>Neutral</v>
      </c>
      <c r="AA1500" s="16" t="str">
        <f t="shared" si="239"/>
        <v>High Value</v>
      </c>
      <c r="AB1500" s="16" t="str" cm="1">
        <f t="array" ref="AB1500">_xlfn.IFS(OR(C1500="Zara", C1500="Mango"), "Luxury Brand", OR(C1500="Gap", C1500="Forever21"), "Budget Brand", TRUE, "Mid-Market")</f>
        <v>Budget Brand</v>
      </c>
    </row>
    <row r="1501" spans="1:28" x14ac:dyDescent="0.35">
      <c r="A1501" t="s">
        <v>1552</v>
      </c>
      <c r="B1501" t="s">
        <v>28</v>
      </c>
      <c r="C1501" t="s">
        <v>30</v>
      </c>
      <c r="D1501" t="s">
        <v>21</v>
      </c>
      <c r="E1501" t="s">
        <v>22</v>
      </c>
      <c r="F1501" t="s">
        <v>64</v>
      </c>
      <c r="G1501" s="4">
        <v>89.5</v>
      </c>
      <c r="H1501">
        <v>0</v>
      </c>
      <c r="I1501" s="3">
        <v>89.5</v>
      </c>
      <c r="J1501" s="1">
        <v>45875</v>
      </c>
      <c r="K1501">
        <v>5</v>
      </c>
      <c r="L1501">
        <v>4.5</v>
      </c>
      <c r="M1501">
        <f t="shared" si="230"/>
        <v>4.5</v>
      </c>
      <c r="N1501" t="b">
        <v>0</v>
      </c>
      <c r="O1501" t="s">
        <v>2229</v>
      </c>
      <c r="P1501" t="str">
        <f t="shared" si="231"/>
        <v>No Return</v>
      </c>
      <c r="Q1501" s="4">
        <f t="shared" si="232"/>
        <v>447.5</v>
      </c>
      <c r="R1501">
        <f t="shared" si="233"/>
        <v>2025</v>
      </c>
      <c r="S1501" s="4" t="str">
        <f t="shared" si="234"/>
        <v>August</v>
      </c>
      <c r="T1501" s="17">
        <f t="shared" si="235"/>
        <v>0</v>
      </c>
      <c r="U1501" s="17">
        <f t="shared" si="236"/>
        <v>89.5</v>
      </c>
      <c r="V1501" s="16">
        <f t="shared" si="237"/>
        <v>0</v>
      </c>
      <c r="W1501" s="16" t="str">
        <f t="shared" si="238"/>
        <v>L</v>
      </c>
      <c r="X1501" s="16" t="str" cm="1">
        <f t="array" ref="X1501">_xlfn.IFS(K1501 &lt; 10, "Need to Restock", K1501 &lt; 20, "Low Stock", K1501 &lt; 30, "Stock OK", K1501 &gt;= 30, "High Stock")</f>
        <v>Need to Restock</v>
      </c>
      <c r="Y1501" s="16" t="str" cm="1">
        <f t="array" ref="Y1501">_xlfn.IFS(K1501 &lt;= 15, "Fast Moving", K1501 &lt;= 35, "Moderate Moving", K1501 &gt; 35, "Slow Moving")</f>
        <v>Fast Moving</v>
      </c>
      <c r="Z1501" s="16" t="str" cm="1">
        <f t="array" ref="Z1501">_xlfn.IFS(M1501=5, "Highly Satisfied", M1501&gt;=4, "Very Satisfied", M1501&gt;=3, "Satisfied", M1501&gt;=2, "Neutral", M1501&lt;2, "Dissatisfied")</f>
        <v>Very Satisfied</v>
      </c>
      <c r="AA1501" s="16" t="str">
        <f t="shared" si="239"/>
        <v>High Value</v>
      </c>
      <c r="AB1501" s="16" t="str" cm="1">
        <f t="array" ref="AB1501">_xlfn.IFS(OR(C1501="Zara", C1501="Mango"), "Luxury Brand", OR(C1501="Gap", C1501="Forever21"), "Budget Brand", TRUE, "Mid-Market")</f>
        <v>Mid-Market</v>
      </c>
    </row>
    <row r="1502" spans="1:28" x14ac:dyDescent="0.35">
      <c r="A1502" t="s">
        <v>1553</v>
      </c>
      <c r="B1502" t="s">
        <v>13</v>
      </c>
      <c r="C1502" t="s">
        <v>46</v>
      </c>
      <c r="D1502" t="s">
        <v>15</v>
      </c>
      <c r="E1502" t="s">
        <v>22</v>
      </c>
      <c r="F1502" t="s">
        <v>54</v>
      </c>
      <c r="G1502" s="4">
        <v>161.51</v>
      </c>
      <c r="H1502">
        <v>0</v>
      </c>
      <c r="I1502" s="3">
        <v>161.51</v>
      </c>
      <c r="J1502" s="1">
        <v>45598</v>
      </c>
      <c r="K1502">
        <v>22</v>
      </c>
      <c r="L1502">
        <v>4.7</v>
      </c>
      <c r="M1502">
        <f t="shared" si="230"/>
        <v>4.7</v>
      </c>
      <c r="N1502" t="b">
        <v>0</v>
      </c>
      <c r="O1502" t="s">
        <v>2229</v>
      </c>
      <c r="P1502" t="str">
        <f t="shared" si="231"/>
        <v>No Return</v>
      </c>
      <c r="Q1502" s="4">
        <f t="shared" si="232"/>
        <v>3553.22</v>
      </c>
      <c r="R1502">
        <f t="shared" si="233"/>
        <v>2024</v>
      </c>
      <c r="S1502" s="4" t="str">
        <f t="shared" si="234"/>
        <v>November</v>
      </c>
      <c r="T1502" s="17">
        <f t="shared" si="235"/>
        <v>0</v>
      </c>
      <c r="U1502" s="17">
        <f t="shared" si="236"/>
        <v>161.51</v>
      </c>
      <c r="V1502" s="16">
        <f t="shared" si="237"/>
        <v>0</v>
      </c>
      <c r="W1502" s="16" t="str">
        <f t="shared" si="238"/>
        <v>L</v>
      </c>
      <c r="X1502" s="16" t="str" cm="1">
        <f t="array" ref="X1502">_xlfn.IFS(K1502 &lt; 10, "Need to Restock", K1502 &lt; 20, "Low Stock", K1502 &lt; 30, "Stock OK", K1502 &gt;= 30, "High Stock")</f>
        <v>Stock OK</v>
      </c>
      <c r="Y1502" s="16" t="str" cm="1">
        <f t="array" ref="Y1502">_xlfn.IFS(K1502 &lt;= 15, "Fast Moving", K1502 &lt;= 35, "Moderate Moving", K1502 &gt; 35, "Slow Moving")</f>
        <v>Moderate Moving</v>
      </c>
      <c r="Z1502" s="16" t="str" cm="1">
        <f t="array" ref="Z1502">_xlfn.IFS(M1502=5, "Highly Satisfied", M1502&gt;=4, "Very Satisfied", M1502&gt;=3, "Satisfied", M1502&gt;=2, "Neutral", M1502&lt;2, "Dissatisfied")</f>
        <v>Very Satisfied</v>
      </c>
      <c r="AA1502" s="16" t="str">
        <f t="shared" si="239"/>
        <v>High Value</v>
      </c>
      <c r="AB1502" s="16" t="str" cm="1">
        <f t="array" ref="AB1502">_xlfn.IFS(OR(C1502="Zara", C1502="Mango"), "Luxury Brand", OR(C1502="Gap", C1502="Forever21"), "Budget Brand", TRUE, "Mid-Market")</f>
        <v>Mid-Market</v>
      </c>
    </row>
    <row r="1503" spans="1:28" x14ac:dyDescent="0.35">
      <c r="A1503" t="s">
        <v>1554</v>
      </c>
      <c r="B1503" t="s">
        <v>25</v>
      </c>
      <c r="C1503" t="s">
        <v>14</v>
      </c>
      <c r="D1503" t="s">
        <v>21</v>
      </c>
      <c r="E1503" t="s">
        <v>2229</v>
      </c>
      <c r="F1503" t="s">
        <v>68</v>
      </c>
      <c r="G1503" s="4">
        <v>38.119999999999997</v>
      </c>
      <c r="H1503">
        <v>0</v>
      </c>
      <c r="I1503" s="3">
        <v>38.119999999999997</v>
      </c>
      <c r="J1503" s="1">
        <v>45875</v>
      </c>
      <c r="K1503">
        <v>18</v>
      </c>
      <c r="L1503">
        <v>4.4000000000000004</v>
      </c>
      <c r="M1503">
        <f t="shared" si="230"/>
        <v>4.4000000000000004</v>
      </c>
      <c r="N1503" t="b">
        <v>1</v>
      </c>
      <c r="O1503" t="s">
        <v>76</v>
      </c>
      <c r="P1503" t="str">
        <f t="shared" si="231"/>
        <v>Damaged</v>
      </c>
      <c r="Q1503" s="4">
        <f t="shared" si="232"/>
        <v>686.16</v>
      </c>
      <c r="R1503">
        <f t="shared" si="233"/>
        <v>2025</v>
      </c>
      <c r="S1503" s="4" t="str">
        <f t="shared" si="234"/>
        <v>August</v>
      </c>
      <c r="T1503" s="17">
        <f t="shared" si="235"/>
        <v>0</v>
      </c>
      <c r="U1503" s="17">
        <f t="shared" si="236"/>
        <v>38.119999999999997</v>
      </c>
      <c r="V1503" s="16">
        <f t="shared" si="237"/>
        <v>1</v>
      </c>
      <c r="W1503" s="16" t="str">
        <f t="shared" si="238"/>
        <v>No Size</v>
      </c>
      <c r="X1503" s="16" t="str" cm="1">
        <f t="array" ref="X1503">_xlfn.IFS(K1503 &lt; 10, "Need to Restock", K1503 &lt; 20, "Low Stock", K1503 &lt; 30, "Stock OK", K1503 &gt;= 30, "High Stock")</f>
        <v>Low Stock</v>
      </c>
      <c r="Y1503" s="16" t="str" cm="1">
        <f t="array" ref="Y1503">_xlfn.IFS(K1503 &lt;= 15, "Fast Moving", K1503 &lt;= 35, "Moderate Moving", K1503 &gt; 35, "Slow Moving")</f>
        <v>Moderate Moving</v>
      </c>
      <c r="Z1503" s="16" t="str" cm="1">
        <f t="array" ref="Z1503">_xlfn.IFS(M1503=5, "Highly Satisfied", M1503&gt;=4, "Very Satisfied", M1503&gt;=3, "Satisfied", M1503&gt;=2, "Neutral", M1503&lt;2, "Dissatisfied")</f>
        <v>Very Satisfied</v>
      </c>
      <c r="AA1503" s="16" t="str">
        <f t="shared" si="239"/>
        <v>Cheap Value</v>
      </c>
      <c r="AB1503" s="16" t="str" cm="1">
        <f t="array" ref="AB1503">_xlfn.IFS(OR(C1503="Zara", C1503="Mango"), "Luxury Brand", OR(C1503="Gap", C1503="Forever21"), "Budget Brand", TRUE, "Mid-Market")</f>
        <v>Luxury Brand</v>
      </c>
    </row>
    <row r="1504" spans="1:28" x14ac:dyDescent="0.35">
      <c r="A1504" t="s">
        <v>1555</v>
      </c>
      <c r="B1504" t="s">
        <v>40</v>
      </c>
      <c r="C1504" t="s">
        <v>46</v>
      </c>
      <c r="D1504" t="s">
        <v>60</v>
      </c>
      <c r="E1504" t="s">
        <v>53</v>
      </c>
      <c r="F1504" t="s">
        <v>64</v>
      </c>
      <c r="G1504" s="4">
        <v>100.08</v>
      </c>
      <c r="H1504">
        <v>0</v>
      </c>
      <c r="I1504" s="3">
        <v>100.08</v>
      </c>
      <c r="J1504" s="1">
        <v>45875</v>
      </c>
      <c r="K1504">
        <v>23</v>
      </c>
      <c r="L1504">
        <v>4.8</v>
      </c>
      <c r="M1504">
        <f t="shared" si="230"/>
        <v>4.8</v>
      </c>
      <c r="N1504" t="b">
        <v>0</v>
      </c>
      <c r="O1504" t="s">
        <v>2229</v>
      </c>
      <c r="P1504" t="str">
        <f t="shared" si="231"/>
        <v>No Return</v>
      </c>
      <c r="Q1504" s="4">
        <f t="shared" si="232"/>
        <v>2301.84</v>
      </c>
      <c r="R1504">
        <f t="shared" si="233"/>
        <v>2025</v>
      </c>
      <c r="S1504" s="4" t="str">
        <f t="shared" si="234"/>
        <v>August</v>
      </c>
      <c r="T1504" s="17">
        <f t="shared" si="235"/>
        <v>0</v>
      </c>
      <c r="U1504" s="17">
        <f t="shared" si="236"/>
        <v>100.08</v>
      </c>
      <c r="V1504" s="16">
        <f t="shared" si="237"/>
        <v>0</v>
      </c>
      <c r="W1504" s="16" t="str">
        <f t="shared" si="238"/>
        <v>XS</v>
      </c>
      <c r="X1504" s="16" t="str" cm="1">
        <f t="array" ref="X1504">_xlfn.IFS(K1504 &lt; 10, "Need to Restock", K1504 &lt; 20, "Low Stock", K1504 &lt; 30, "Stock OK", K1504 &gt;= 30, "High Stock")</f>
        <v>Stock OK</v>
      </c>
      <c r="Y1504" s="16" t="str" cm="1">
        <f t="array" ref="Y1504">_xlfn.IFS(K1504 &lt;= 15, "Fast Moving", K1504 &lt;= 35, "Moderate Moving", K1504 &gt; 35, "Slow Moving")</f>
        <v>Moderate Moving</v>
      </c>
      <c r="Z1504" s="16" t="str" cm="1">
        <f t="array" ref="Z1504">_xlfn.IFS(M1504=5, "Highly Satisfied", M1504&gt;=4, "Very Satisfied", M1504&gt;=3, "Satisfied", M1504&gt;=2, "Neutral", M1504&lt;2, "Dissatisfied")</f>
        <v>Very Satisfied</v>
      </c>
      <c r="AA1504" s="16" t="str">
        <f t="shared" si="239"/>
        <v>High Value</v>
      </c>
      <c r="AB1504" s="16" t="str" cm="1">
        <f t="array" ref="AB1504">_xlfn.IFS(OR(C1504="Zara", C1504="Mango"), "Luxury Brand", OR(C1504="Gap", C1504="Forever21"), "Budget Brand", TRUE, "Mid-Market")</f>
        <v>Mid-Market</v>
      </c>
    </row>
    <row r="1505" spans="1:28" x14ac:dyDescent="0.35">
      <c r="A1505" t="s">
        <v>1556</v>
      </c>
      <c r="B1505" t="s">
        <v>40</v>
      </c>
      <c r="C1505" t="s">
        <v>20</v>
      </c>
      <c r="D1505" t="s">
        <v>32</v>
      </c>
      <c r="E1505" t="s">
        <v>22</v>
      </c>
      <c r="F1505" t="s">
        <v>33</v>
      </c>
      <c r="G1505" s="4">
        <v>161.79</v>
      </c>
      <c r="H1505">
        <v>0</v>
      </c>
      <c r="I1505" s="3">
        <v>161.79</v>
      </c>
      <c r="J1505" s="1">
        <v>45875</v>
      </c>
      <c r="K1505">
        <v>44</v>
      </c>
      <c r="L1505">
        <v>3.9</v>
      </c>
      <c r="M1505">
        <f t="shared" si="230"/>
        <v>3.9</v>
      </c>
      <c r="N1505" t="b">
        <v>0</v>
      </c>
      <c r="O1505" t="s">
        <v>2229</v>
      </c>
      <c r="P1505" t="str">
        <f t="shared" si="231"/>
        <v>No Return</v>
      </c>
      <c r="Q1505" s="4">
        <f t="shared" si="232"/>
        <v>7118.7599999999993</v>
      </c>
      <c r="R1505">
        <f t="shared" si="233"/>
        <v>2025</v>
      </c>
      <c r="S1505" s="4" t="str">
        <f t="shared" si="234"/>
        <v>August</v>
      </c>
      <c r="T1505" s="17">
        <f t="shared" si="235"/>
        <v>0</v>
      </c>
      <c r="U1505" s="17">
        <f t="shared" si="236"/>
        <v>161.79</v>
      </c>
      <c r="V1505" s="16">
        <f t="shared" si="237"/>
        <v>0</v>
      </c>
      <c r="W1505" s="16" t="str">
        <f t="shared" si="238"/>
        <v>L</v>
      </c>
      <c r="X1505" s="16" t="str" cm="1">
        <f t="array" ref="X1505">_xlfn.IFS(K1505 &lt; 10, "Need to Restock", K1505 &lt; 20, "Low Stock", K1505 &lt; 30, "Stock OK", K1505 &gt;= 30, "High Stock")</f>
        <v>High Stock</v>
      </c>
      <c r="Y1505" s="16" t="str" cm="1">
        <f t="array" ref="Y1505">_xlfn.IFS(K1505 &lt;= 15, "Fast Moving", K1505 &lt;= 35, "Moderate Moving", K1505 &gt; 35, "Slow Moving")</f>
        <v>Slow Moving</v>
      </c>
      <c r="Z1505" s="16" t="str" cm="1">
        <f t="array" ref="Z1505">_xlfn.IFS(M1505=5, "Highly Satisfied", M1505&gt;=4, "Very Satisfied", M1505&gt;=3, "Satisfied", M1505&gt;=2, "Neutral", M1505&lt;2, "Dissatisfied")</f>
        <v>Satisfied</v>
      </c>
      <c r="AA1505" s="16" t="str">
        <f t="shared" si="239"/>
        <v>High Value</v>
      </c>
      <c r="AB1505" s="16" t="str" cm="1">
        <f t="array" ref="AB1505">_xlfn.IFS(OR(C1505="Zara", C1505="Mango"), "Luxury Brand", OR(C1505="Gap", C1505="Forever21"), "Budget Brand", TRUE, "Mid-Market")</f>
        <v>Mid-Market</v>
      </c>
    </row>
    <row r="1506" spans="1:28" x14ac:dyDescent="0.35">
      <c r="A1506" t="s">
        <v>1557</v>
      </c>
      <c r="B1506" t="s">
        <v>36</v>
      </c>
      <c r="C1506" t="s">
        <v>51</v>
      </c>
      <c r="D1506" t="s">
        <v>32</v>
      </c>
      <c r="E1506" t="s">
        <v>16</v>
      </c>
      <c r="F1506" t="s">
        <v>26</v>
      </c>
      <c r="G1506" s="4">
        <v>46.42</v>
      </c>
      <c r="H1506">
        <v>0</v>
      </c>
      <c r="I1506" s="3">
        <v>46.42</v>
      </c>
      <c r="J1506" s="1">
        <v>45875</v>
      </c>
      <c r="K1506">
        <v>2</v>
      </c>
      <c r="L1506">
        <v>3.7</v>
      </c>
      <c r="M1506">
        <f t="shared" si="230"/>
        <v>3.7</v>
      </c>
      <c r="N1506" t="b">
        <v>1</v>
      </c>
      <c r="O1506" t="s">
        <v>113</v>
      </c>
      <c r="P1506" t="str">
        <f t="shared" si="231"/>
        <v>Changed Mind</v>
      </c>
      <c r="Q1506" s="4">
        <f t="shared" si="232"/>
        <v>92.84</v>
      </c>
      <c r="R1506">
        <f t="shared" si="233"/>
        <v>2025</v>
      </c>
      <c r="S1506" s="4" t="str">
        <f t="shared" si="234"/>
        <v>August</v>
      </c>
      <c r="T1506" s="17">
        <f t="shared" si="235"/>
        <v>0</v>
      </c>
      <c r="U1506" s="17">
        <f t="shared" si="236"/>
        <v>46.42</v>
      </c>
      <c r="V1506" s="16">
        <f t="shared" si="237"/>
        <v>1</v>
      </c>
      <c r="W1506" s="16" t="str">
        <f t="shared" si="238"/>
        <v>XL</v>
      </c>
      <c r="X1506" s="16" t="str" cm="1">
        <f t="array" ref="X1506">_xlfn.IFS(K1506 &lt; 10, "Need to Restock", K1506 &lt; 20, "Low Stock", K1506 &lt; 30, "Stock OK", K1506 &gt;= 30, "High Stock")</f>
        <v>Need to Restock</v>
      </c>
      <c r="Y1506" s="16" t="str" cm="1">
        <f t="array" ref="Y1506">_xlfn.IFS(K1506 &lt;= 15, "Fast Moving", K1506 &lt;= 35, "Moderate Moving", K1506 &gt; 35, "Slow Moving")</f>
        <v>Fast Moving</v>
      </c>
      <c r="Z1506" s="16" t="str" cm="1">
        <f t="array" ref="Z1506">_xlfn.IFS(M1506=5, "Highly Satisfied", M1506&gt;=4, "Very Satisfied", M1506&gt;=3, "Satisfied", M1506&gt;=2, "Neutral", M1506&lt;2, "Dissatisfied")</f>
        <v>Satisfied</v>
      </c>
      <c r="AA1506" s="16" t="str">
        <f t="shared" si="239"/>
        <v>Cheap Value</v>
      </c>
      <c r="AB1506" s="16" t="str" cm="1">
        <f t="array" ref="AB1506">_xlfn.IFS(OR(C1506="Zara", C1506="Mango"), "Luxury Brand", OR(C1506="Gap", C1506="Forever21"), "Budget Brand", TRUE, "Mid-Market")</f>
        <v>Mid-Market</v>
      </c>
    </row>
    <row r="1507" spans="1:28" x14ac:dyDescent="0.35">
      <c r="A1507" t="s">
        <v>1558</v>
      </c>
      <c r="B1507" t="s">
        <v>28</v>
      </c>
      <c r="C1507" t="s">
        <v>20</v>
      </c>
      <c r="D1507" t="s">
        <v>15</v>
      </c>
      <c r="E1507" t="s">
        <v>22</v>
      </c>
      <c r="F1507" t="s">
        <v>68</v>
      </c>
      <c r="G1507" s="4">
        <v>199.33</v>
      </c>
      <c r="H1507">
        <v>44.3</v>
      </c>
      <c r="I1507" s="3">
        <v>111.03</v>
      </c>
      <c r="J1507" s="1">
        <v>45616</v>
      </c>
      <c r="K1507">
        <v>19</v>
      </c>
      <c r="L1507">
        <v>1.8</v>
      </c>
      <c r="M1507">
        <f t="shared" si="230"/>
        <v>1.8</v>
      </c>
      <c r="N1507" t="b">
        <v>0</v>
      </c>
      <c r="O1507" t="s">
        <v>2229</v>
      </c>
      <c r="P1507" t="str">
        <f t="shared" si="231"/>
        <v>No Return</v>
      </c>
      <c r="Q1507" s="4">
        <f t="shared" si="232"/>
        <v>2109.5093900000002</v>
      </c>
      <c r="R1507">
        <f t="shared" si="233"/>
        <v>2024</v>
      </c>
      <c r="S1507" s="4" t="str">
        <f t="shared" si="234"/>
        <v>November</v>
      </c>
      <c r="T1507" s="17">
        <f t="shared" si="235"/>
        <v>88.303190000000001</v>
      </c>
      <c r="U1507" s="17">
        <f t="shared" si="236"/>
        <v>111.02681000000001</v>
      </c>
      <c r="V1507" s="16">
        <f t="shared" si="237"/>
        <v>0</v>
      </c>
      <c r="W1507" s="16" t="str">
        <f t="shared" si="238"/>
        <v>L</v>
      </c>
      <c r="X1507" s="16" t="str" cm="1">
        <f t="array" ref="X1507">_xlfn.IFS(K1507 &lt; 10, "Need to Restock", K1507 &lt; 20, "Low Stock", K1507 &lt; 30, "Stock OK", K1507 &gt;= 30, "High Stock")</f>
        <v>Low Stock</v>
      </c>
      <c r="Y1507" s="16" t="str" cm="1">
        <f t="array" ref="Y1507">_xlfn.IFS(K1507 &lt;= 15, "Fast Moving", K1507 &lt;= 35, "Moderate Moving", K1507 &gt; 35, "Slow Moving")</f>
        <v>Moderate Moving</v>
      </c>
      <c r="Z1507" s="16" t="str" cm="1">
        <f t="array" ref="Z1507">_xlfn.IFS(M1507=5, "Highly Satisfied", M1507&gt;=4, "Very Satisfied", M1507&gt;=3, "Satisfied", M1507&gt;=2, "Neutral", M1507&lt;2, "Dissatisfied")</f>
        <v>Dissatisfied</v>
      </c>
      <c r="AA1507" s="16" t="str">
        <f t="shared" si="239"/>
        <v>High Value</v>
      </c>
      <c r="AB1507" s="16" t="str" cm="1">
        <f t="array" ref="AB1507">_xlfn.IFS(OR(C1507="Zara", C1507="Mango"), "Luxury Brand", OR(C1507="Gap", C1507="Forever21"), "Budget Brand", TRUE, "Mid-Market")</f>
        <v>Mid-Market</v>
      </c>
    </row>
    <row r="1508" spans="1:28" x14ac:dyDescent="0.35">
      <c r="A1508" t="s">
        <v>1559</v>
      </c>
      <c r="B1508" t="s">
        <v>36</v>
      </c>
      <c r="C1508" t="s">
        <v>73</v>
      </c>
      <c r="D1508" t="s">
        <v>60</v>
      </c>
      <c r="E1508" t="s">
        <v>47</v>
      </c>
      <c r="F1508" t="s">
        <v>26</v>
      </c>
      <c r="G1508" s="4">
        <v>25.77</v>
      </c>
      <c r="H1508">
        <v>0</v>
      </c>
      <c r="I1508" s="3">
        <v>25.77</v>
      </c>
      <c r="J1508" s="1">
        <v>45875</v>
      </c>
      <c r="K1508">
        <v>5</v>
      </c>
      <c r="L1508">
        <v>3.1</v>
      </c>
      <c r="M1508">
        <f t="shared" si="230"/>
        <v>3.1</v>
      </c>
      <c r="N1508" t="b">
        <v>0</v>
      </c>
      <c r="O1508" t="s">
        <v>2229</v>
      </c>
      <c r="P1508" t="str">
        <f t="shared" si="231"/>
        <v>No Return</v>
      </c>
      <c r="Q1508" s="4">
        <f t="shared" si="232"/>
        <v>128.85</v>
      </c>
      <c r="R1508">
        <f t="shared" si="233"/>
        <v>2025</v>
      </c>
      <c r="S1508" s="4" t="str">
        <f t="shared" si="234"/>
        <v>August</v>
      </c>
      <c r="T1508" s="17">
        <f t="shared" si="235"/>
        <v>0</v>
      </c>
      <c r="U1508" s="17">
        <f t="shared" si="236"/>
        <v>25.77</v>
      </c>
      <c r="V1508" s="16">
        <f t="shared" si="237"/>
        <v>0</v>
      </c>
      <c r="W1508" s="16" t="str">
        <f t="shared" si="238"/>
        <v>XXL</v>
      </c>
      <c r="X1508" s="16" t="str" cm="1">
        <f t="array" ref="X1508">_xlfn.IFS(K1508 &lt; 10, "Need to Restock", K1508 &lt; 20, "Low Stock", K1508 &lt; 30, "Stock OK", K1508 &gt;= 30, "High Stock")</f>
        <v>Need to Restock</v>
      </c>
      <c r="Y1508" s="16" t="str" cm="1">
        <f t="array" ref="Y1508">_xlfn.IFS(K1508 &lt;= 15, "Fast Moving", K1508 &lt;= 35, "Moderate Moving", K1508 &gt; 35, "Slow Moving")</f>
        <v>Fast Moving</v>
      </c>
      <c r="Z1508" s="16" t="str" cm="1">
        <f t="array" ref="Z1508">_xlfn.IFS(M1508=5, "Highly Satisfied", M1508&gt;=4, "Very Satisfied", M1508&gt;=3, "Satisfied", M1508&gt;=2, "Neutral", M1508&lt;2, "Dissatisfied")</f>
        <v>Satisfied</v>
      </c>
      <c r="AA1508" s="16" t="str">
        <f t="shared" si="239"/>
        <v>Cheap Value</v>
      </c>
      <c r="AB1508" s="16" t="str" cm="1">
        <f t="array" ref="AB1508">_xlfn.IFS(OR(C1508="Zara", C1508="Mango"), "Luxury Brand", OR(C1508="Gap", C1508="Forever21"), "Budget Brand", TRUE, "Mid-Market")</f>
        <v>Budget Brand</v>
      </c>
    </row>
    <row r="1509" spans="1:28" x14ac:dyDescent="0.35">
      <c r="A1509" t="s">
        <v>1560</v>
      </c>
      <c r="B1509" t="s">
        <v>28</v>
      </c>
      <c r="C1509" t="s">
        <v>73</v>
      </c>
      <c r="D1509" t="s">
        <v>21</v>
      </c>
      <c r="E1509" t="s">
        <v>56</v>
      </c>
      <c r="F1509" t="s">
        <v>62</v>
      </c>
      <c r="G1509" s="4">
        <v>180.67</v>
      </c>
      <c r="H1509">
        <v>0</v>
      </c>
      <c r="I1509" s="3">
        <v>180.67</v>
      </c>
      <c r="J1509" s="1">
        <v>45875</v>
      </c>
      <c r="K1509">
        <v>31</v>
      </c>
      <c r="L1509">
        <v>4.4000000000000004</v>
      </c>
      <c r="M1509">
        <f t="shared" si="230"/>
        <v>4.4000000000000004</v>
      </c>
      <c r="N1509" t="b">
        <v>0</v>
      </c>
      <c r="O1509" t="s">
        <v>2229</v>
      </c>
      <c r="P1509" t="str">
        <f t="shared" si="231"/>
        <v>No Return</v>
      </c>
      <c r="Q1509" s="4">
        <f t="shared" si="232"/>
        <v>5600.7699999999995</v>
      </c>
      <c r="R1509">
        <f t="shared" si="233"/>
        <v>2025</v>
      </c>
      <c r="S1509" s="4" t="str">
        <f t="shared" si="234"/>
        <v>August</v>
      </c>
      <c r="T1509" s="17">
        <f t="shared" si="235"/>
        <v>0</v>
      </c>
      <c r="U1509" s="17">
        <f t="shared" si="236"/>
        <v>180.67</v>
      </c>
      <c r="V1509" s="16">
        <f t="shared" si="237"/>
        <v>0</v>
      </c>
      <c r="W1509" s="16" t="str">
        <f t="shared" si="238"/>
        <v>M</v>
      </c>
      <c r="X1509" s="16" t="str" cm="1">
        <f t="array" ref="X1509">_xlfn.IFS(K1509 &lt; 10, "Need to Restock", K1509 &lt; 20, "Low Stock", K1509 &lt; 30, "Stock OK", K1509 &gt;= 30, "High Stock")</f>
        <v>High Stock</v>
      </c>
      <c r="Y1509" s="16" t="str" cm="1">
        <f t="array" ref="Y1509">_xlfn.IFS(K1509 &lt;= 15, "Fast Moving", K1509 &lt;= 35, "Moderate Moving", K1509 &gt; 35, "Slow Moving")</f>
        <v>Moderate Moving</v>
      </c>
      <c r="Z1509" s="16" t="str" cm="1">
        <f t="array" ref="Z1509">_xlfn.IFS(M1509=5, "Highly Satisfied", M1509&gt;=4, "Very Satisfied", M1509&gt;=3, "Satisfied", M1509&gt;=2, "Neutral", M1509&lt;2, "Dissatisfied")</f>
        <v>Very Satisfied</v>
      </c>
      <c r="AA1509" s="16" t="str">
        <f t="shared" si="239"/>
        <v>High Value</v>
      </c>
      <c r="AB1509" s="16" t="str" cm="1">
        <f t="array" ref="AB1509">_xlfn.IFS(OR(C1509="Zara", C1509="Mango"), "Luxury Brand", OR(C1509="Gap", C1509="Forever21"), "Budget Brand", TRUE, "Mid-Market")</f>
        <v>Budget Brand</v>
      </c>
    </row>
    <row r="1510" spans="1:28" x14ac:dyDescent="0.35">
      <c r="A1510" t="s">
        <v>1561</v>
      </c>
      <c r="B1510" t="s">
        <v>28</v>
      </c>
      <c r="C1510" t="s">
        <v>73</v>
      </c>
      <c r="D1510" t="s">
        <v>15</v>
      </c>
      <c r="E1510" t="s">
        <v>22</v>
      </c>
      <c r="F1510" t="s">
        <v>44</v>
      </c>
      <c r="G1510" s="4">
        <v>198.13</v>
      </c>
      <c r="H1510">
        <v>46.1</v>
      </c>
      <c r="I1510" s="3">
        <v>106.79</v>
      </c>
      <c r="J1510" s="1">
        <v>45796</v>
      </c>
      <c r="K1510">
        <v>8</v>
      </c>
      <c r="L1510">
        <v>3.2</v>
      </c>
      <c r="M1510">
        <f t="shared" si="230"/>
        <v>3.2</v>
      </c>
      <c r="N1510" t="b">
        <v>0</v>
      </c>
      <c r="O1510" t="s">
        <v>2229</v>
      </c>
      <c r="P1510" t="str">
        <f t="shared" si="231"/>
        <v>No Return</v>
      </c>
      <c r="Q1510" s="4">
        <f t="shared" si="232"/>
        <v>854.33655999999985</v>
      </c>
      <c r="R1510">
        <f t="shared" si="233"/>
        <v>2025</v>
      </c>
      <c r="S1510" s="4" t="str">
        <f t="shared" si="234"/>
        <v>May</v>
      </c>
      <c r="T1510" s="17">
        <f t="shared" si="235"/>
        <v>91.33793</v>
      </c>
      <c r="U1510" s="17">
        <f t="shared" si="236"/>
        <v>106.79206999999998</v>
      </c>
      <c r="V1510" s="16">
        <f t="shared" si="237"/>
        <v>0</v>
      </c>
      <c r="W1510" s="16" t="str">
        <f t="shared" si="238"/>
        <v>L</v>
      </c>
      <c r="X1510" s="16" t="str" cm="1">
        <f t="array" ref="X1510">_xlfn.IFS(K1510 &lt; 10, "Need to Restock", K1510 &lt; 20, "Low Stock", K1510 &lt; 30, "Stock OK", K1510 &gt;= 30, "High Stock")</f>
        <v>Need to Restock</v>
      </c>
      <c r="Y1510" s="16" t="str" cm="1">
        <f t="array" ref="Y1510">_xlfn.IFS(K1510 &lt;= 15, "Fast Moving", K1510 &lt;= 35, "Moderate Moving", K1510 &gt; 35, "Slow Moving")</f>
        <v>Fast Moving</v>
      </c>
      <c r="Z1510" s="16" t="str" cm="1">
        <f t="array" ref="Z1510">_xlfn.IFS(M1510=5, "Highly Satisfied", M1510&gt;=4, "Very Satisfied", M1510&gt;=3, "Satisfied", M1510&gt;=2, "Neutral", M1510&lt;2, "Dissatisfied")</f>
        <v>Satisfied</v>
      </c>
      <c r="AA1510" s="16" t="str">
        <f t="shared" si="239"/>
        <v>High Value</v>
      </c>
      <c r="AB1510" s="16" t="str" cm="1">
        <f t="array" ref="AB1510">_xlfn.IFS(OR(C1510="Zara", C1510="Mango"), "Luxury Brand", OR(C1510="Gap", C1510="Forever21"), "Budget Brand", TRUE, "Mid-Market")</f>
        <v>Budget Brand</v>
      </c>
    </row>
    <row r="1511" spans="1:28" x14ac:dyDescent="0.35">
      <c r="A1511" t="s">
        <v>1562</v>
      </c>
      <c r="B1511" t="s">
        <v>40</v>
      </c>
      <c r="C1511" t="s">
        <v>20</v>
      </c>
      <c r="D1511" t="s">
        <v>60</v>
      </c>
      <c r="E1511" t="s">
        <v>2229</v>
      </c>
      <c r="F1511" t="s">
        <v>62</v>
      </c>
      <c r="G1511" s="4">
        <v>161.53</v>
      </c>
      <c r="H1511">
        <v>5.3</v>
      </c>
      <c r="I1511" s="3">
        <v>152.97</v>
      </c>
      <c r="J1511" s="1">
        <v>45875</v>
      </c>
      <c r="K1511">
        <v>33</v>
      </c>
      <c r="L1511">
        <v>3.7</v>
      </c>
      <c r="M1511">
        <f t="shared" si="230"/>
        <v>3.7</v>
      </c>
      <c r="N1511" t="b">
        <v>0</v>
      </c>
      <c r="O1511" t="s">
        <v>2229</v>
      </c>
      <c r="P1511" t="str">
        <f t="shared" si="231"/>
        <v>No Return</v>
      </c>
      <c r="Q1511" s="4">
        <f t="shared" si="232"/>
        <v>5047.9740299999994</v>
      </c>
      <c r="R1511">
        <f t="shared" si="233"/>
        <v>2025</v>
      </c>
      <c r="S1511" s="4" t="str">
        <f t="shared" si="234"/>
        <v>August</v>
      </c>
      <c r="T1511" s="17">
        <f t="shared" si="235"/>
        <v>8.5610900000000001</v>
      </c>
      <c r="U1511" s="17">
        <f t="shared" si="236"/>
        <v>152.96890999999999</v>
      </c>
      <c r="V1511" s="16">
        <f t="shared" si="237"/>
        <v>0</v>
      </c>
      <c r="W1511" s="16" t="str">
        <f t="shared" si="238"/>
        <v>No Size</v>
      </c>
      <c r="X1511" s="16" t="str" cm="1">
        <f t="array" ref="X1511">_xlfn.IFS(K1511 &lt; 10, "Need to Restock", K1511 &lt; 20, "Low Stock", K1511 &lt; 30, "Stock OK", K1511 &gt;= 30, "High Stock")</f>
        <v>High Stock</v>
      </c>
      <c r="Y1511" s="16" t="str" cm="1">
        <f t="array" ref="Y1511">_xlfn.IFS(K1511 &lt;= 15, "Fast Moving", K1511 &lt;= 35, "Moderate Moving", K1511 &gt; 35, "Slow Moving")</f>
        <v>Moderate Moving</v>
      </c>
      <c r="Z1511" s="16" t="str" cm="1">
        <f t="array" ref="Z1511">_xlfn.IFS(M1511=5, "Highly Satisfied", M1511&gt;=4, "Very Satisfied", M1511&gt;=3, "Satisfied", M1511&gt;=2, "Neutral", M1511&lt;2, "Dissatisfied")</f>
        <v>Satisfied</v>
      </c>
      <c r="AA1511" s="16" t="str">
        <f t="shared" si="239"/>
        <v>High Value</v>
      </c>
      <c r="AB1511" s="16" t="str" cm="1">
        <f t="array" ref="AB1511">_xlfn.IFS(OR(C1511="Zara", C1511="Mango"), "Luxury Brand", OR(C1511="Gap", C1511="Forever21"), "Budget Brand", TRUE, "Mid-Market")</f>
        <v>Mid-Market</v>
      </c>
    </row>
    <row r="1512" spans="1:28" x14ac:dyDescent="0.35">
      <c r="A1512" t="s">
        <v>1563</v>
      </c>
      <c r="B1512" t="s">
        <v>36</v>
      </c>
      <c r="C1512" t="s">
        <v>14</v>
      </c>
      <c r="D1512" t="s">
        <v>15</v>
      </c>
      <c r="E1512" t="s">
        <v>56</v>
      </c>
      <c r="F1512" t="s">
        <v>38</v>
      </c>
      <c r="G1512" s="4">
        <v>25.97</v>
      </c>
      <c r="H1512">
        <v>0</v>
      </c>
      <c r="I1512" s="3">
        <v>25.97</v>
      </c>
      <c r="J1512" s="1">
        <v>45624</v>
      </c>
      <c r="K1512">
        <v>31</v>
      </c>
      <c r="L1512">
        <v>1.2</v>
      </c>
      <c r="M1512">
        <f t="shared" si="230"/>
        <v>1.2</v>
      </c>
      <c r="N1512" t="b">
        <v>0</v>
      </c>
      <c r="O1512" t="s">
        <v>2229</v>
      </c>
      <c r="P1512" t="str">
        <f t="shared" si="231"/>
        <v>No Return</v>
      </c>
      <c r="Q1512" s="4">
        <f t="shared" si="232"/>
        <v>805.06999999999994</v>
      </c>
      <c r="R1512">
        <f t="shared" si="233"/>
        <v>2024</v>
      </c>
      <c r="S1512" s="4" t="str">
        <f t="shared" si="234"/>
        <v>November</v>
      </c>
      <c r="T1512" s="17">
        <f t="shared" si="235"/>
        <v>0</v>
      </c>
      <c r="U1512" s="17">
        <f t="shared" si="236"/>
        <v>25.97</v>
      </c>
      <c r="V1512" s="16">
        <f t="shared" si="237"/>
        <v>0</v>
      </c>
      <c r="W1512" s="16" t="str">
        <f t="shared" si="238"/>
        <v>M</v>
      </c>
      <c r="X1512" s="16" t="str" cm="1">
        <f t="array" ref="X1512">_xlfn.IFS(K1512 &lt; 10, "Need to Restock", K1512 &lt; 20, "Low Stock", K1512 &lt; 30, "Stock OK", K1512 &gt;= 30, "High Stock")</f>
        <v>High Stock</v>
      </c>
      <c r="Y1512" s="16" t="str" cm="1">
        <f t="array" ref="Y1512">_xlfn.IFS(K1512 &lt;= 15, "Fast Moving", K1512 &lt;= 35, "Moderate Moving", K1512 &gt; 35, "Slow Moving")</f>
        <v>Moderate Moving</v>
      </c>
      <c r="Z1512" s="16" t="str" cm="1">
        <f t="array" ref="Z1512">_xlfn.IFS(M1512=5, "Highly Satisfied", M1512&gt;=4, "Very Satisfied", M1512&gt;=3, "Satisfied", M1512&gt;=2, "Neutral", M1512&lt;2, "Dissatisfied")</f>
        <v>Dissatisfied</v>
      </c>
      <c r="AA1512" s="16" t="str">
        <f t="shared" si="239"/>
        <v>Cheap Value</v>
      </c>
      <c r="AB1512" s="16" t="str" cm="1">
        <f t="array" ref="AB1512">_xlfn.IFS(OR(C1512="Zara", C1512="Mango"), "Luxury Brand", OR(C1512="Gap", C1512="Forever21"), "Budget Brand", TRUE, "Mid-Market")</f>
        <v>Luxury Brand</v>
      </c>
    </row>
    <row r="1513" spans="1:28" x14ac:dyDescent="0.35">
      <c r="A1513" t="s">
        <v>1564</v>
      </c>
      <c r="B1513" t="s">
        <v>19</v>
      </c>
      <c r="C1513" t="s">
        <v>73</v>
      </c>
      <c r="D1513" t="s">
        <v>60</v>
      </c>
      <c r="E1513" t="s">
        <v>22</v>
      </c>
      <c r="F1513" t="s">
        <v>54</v>
      </c>
      <c r="G1513" s="4">
        <v>85</v>
      </c>
      <c r="H1513">
        <v>39.9</v>
      </c>
      <c r="I1513" s="3">
        <v>51.09</v>
      </c>
      <c r="J1513" s="1">
        <v>45875</v>
      </c>
      <c r="K1513">
        <v>44</v>
      </c>
      <c r="L1513">
        <v>3</v>
      </c>
      <c r="M1513">
        <f t="shared" si="230"/>
        <v>3</v>
      </c>
      <c r="N1513" t="b">
        <v>0</v>
      </c>
      <c r="O1513" t="s">
        <v>2229</v>
      </c>
      <c r="P1513" t="str">
        <f t="shared" si="231"/>
        <v>No Return</v>
      </c>
      <c r="Q1513" s="4">
        <f t="shared" si="232"/>
        <v>2247.7400000000002</v>
      </c>
      <c r="R1513">
        <f t="shared" si="233"/>
        <v>2025</v>
      </c>
      <c r="S1513" s="4" t="str">
        <f t="shared" si="234"/>
        <v>August</v>
      </c>
      <c r="T1513" s="17">
        <f t="shared" si="235"/>
        <v>33.914999999999999</v>
      </c>
      <c r="U1513" s="17">
        <f t="shared" si="236"/>
        <v>51.085000000000001</v>
      </c>
      <c r="V1513" s="16">
        <f t="shared" si="237"/>
        <v>0</v>
      </c>
      <c r="W1513" s="16" t="str">
        <f t="shared" si="238"/>
        <v>L</v>
      </c>
      <c r="X1513" s="16" t="str" cm="1">
        <f t="array" ref="X1513">_xlfn.IFS(K1513 &lt; 10, "Need to Restock", K1513 &lt; 20, "Low Stock", K1513 &lt; 30, "Stock OK", K1513 &gt;= 30, "High Stock")</f>
        <v>High Stock</v>
      </c>
      <c r="Y1513" s="16" t="str" cm="1">
        <f t="array" ref="Y1513">_xlfn.IFS(K1513 &lt;= 15, "Fast Moving", K1513 &lt;= 35, "Moderate Moving", K1513 &gt; 35, "Slow Moving")</f>
        <v>Slow Moving</v>
      </c>
      <c r="Z1513" s="16" t="str" cm="1">
        <f t="array" ref="Z1513">_xlfn.IFS(M1513=5, "Highly Satisfied", M1513&gt;=4, "Very Satisfied", M1513&gt;=3, "Satisfied", M1513&gt;=2, "Neutral", M1513&lt;2, "Dissatisfied")</f>
        <v>Satisfied</v>
      </c>
      <c r="AA1513" s="16" t="str">
        <f t="shared" si="239"/>
        <v>Cheap Value</v>
      </c>
      <c r="AB1513" s="16" t="str" cm="1">
        <f t="array" ref="AB1513">_xlfn.IFS(OR(C1513="Zara", C1513="Mango"), "Luxury Brand", OR(C1513="Gap", C1513="Forever21"), "Budget Brand", TRUE, "Mid-Market")</f>
        <v>Budget Brand</v>
      </c>
    </row>
    <row r="1514" spans="1:28" x14ac:dyDescent="0.35">
      <c r="A1514" t="s">
        <v>1565</v>
      </c>
      <c r="B1514" t="s">
        <v>25</v>
      </c>
      <c r="C1514" t="s">
        <v>20</v>
      </c>
      <c r="D1514" t="s">
        <v>60</v>
      </c>
      <c r="E1514" t="s">
        <v>2229</v>
      </c>
      <c r="F1514" t="s">
        <v>23</v>
      </c>
      <c r="G1514" s="4">
        <v>75.03</v>
      </c>
      <c r="H1514">
        <v>10.9</v>
      </c>
      <c r="I1514" s="3">
        <v>66.849999999999994</v>
      </c>
      <c r="J1514" s="1">
        <v>45875</v>
      </c>
      <c r="K1514">
        <v>12</v>
      </c>
      <c r="L1514">
        <v>1.2</v>
      </c>
      <c r="M1514">
        <f t="shared" si="230"/>
        <v>1.2</v>
      </c>
      <c r="N1514" t="b">
        <v>0</v>
      </c>
      <c r="O1514" t="s">
        <v>2229</v>
      </c>
      <c r="P1514" t="str">
        <f t="shared" si="231"/>
        <v>No Return</v>
      </c>
      <c r="Q1514" s="4">
        <f t="shared" si="232"/>
        <v>802.22076000000004</v>
      </c>
      <c r="R1514">
        <f t="shared" si="233"/>
        <v>2025</v>
      </c>
      <c r="S1514" s="4" t="str">
        <f t="shared" si="234"/>
        <v>August</v>
      </c>
      <c r="T1514" s="17">
        <f t="shared" si="235"/>
        <v>8.1782699999999995</v>
      </c>
      <c r="U1514" s="17">
        <f t="shared" si="236"/>
        <v>66.851730000000003</v>
      </c>
      <c r="V1514" s="16">
        <f t="shared" si="237"/>
        <v>0</v>
      </c>
      <c r="W1514" s="16" t="str">
        <f t="shared" si="238"/>
        <v>No Size</v>
      </c>
      <c r="X1514" s="16" t="str" cm="1">
        <f t="array" ref="X1514">_xlfn.IFS(K1514 &lt; 10, "Need to Restock", K1514 &lt; 20, "Low Stock", K1514 &lt; 30, "Stock OK", K1514 &gt;= 30, "High Stock")</f>
        <v>Low Stock</v>
      </c>
      <c r="Y1514" s="16" t="str" cm="1">
        <f t="array" ref="Y1514">_xlfn.IFS(K1514 &lt;= 15, "Fast Moving", K1514 &lt;= 35, "Moderate Moving", K1514 &gt; 35, "Slow Moving")</f>
        <v>Fast Moving</v>
      </c>
      <c r="Z1514" s="16" t="str" cm="1">
        <f t="array" ref="Z1514">_xlfn.IFS(M1514=5, "Highly Satisfied", M1514&gt;=4, "Very Satisfied", M1514&gt;=3, "Satisfied", M1514&gt;=2, "Neutral", M1514&lt;2, "Dissatisfied")</f>
        <v>Dissatisfied</v>
      </c>
      <c r="AA1514" s="16" t="str">
        <f t="shared" si="239"/>
        <v>Cheap Value</v>
      </c>
      <c r="AB1514" s="16" t="str" cm="1">
        <f t="array" ref="AB1514">_xlfn.IFS(OR(C1514="Zara", C1514="Mango"), "Luxury Brand", OR(C1514="Gap", C1514="Forever21"), "Budget Brand", TRUE, "Mid-Market")</f>
        <v>Mid-Market</v>
      </c>
    </row>
    <row r="1515" spans="1:28" x14ac:dyDescent="0.35">
      <c r="A1515" t="s">
        <v>1566</v>
      </c>
      <c r="B1515" t="s">
        <v>25</v>
      </c>
      <c r="C1515" t="s">
        <v>51</v>
      </c>
      <c r="D1515" t="s">
        <v>21</v>
      </c>
      <c r="E1515" t="s">
        <v>2229</v>
      </c>
      <c r="F1515" t="s">
        <v>54</v>
      </c>
      <c r="G1515" s="4">
        <v>33.880000000000003</v>
      </c>
      <c r="H1515">
        <v>0</v>
      </c>
      <c r="I1515" s="3">
        <v>33.880000000000003</v>
      </c>
      <c r="J1515" s="1">
        <v>45875</v>
      </c>
      <c r="K1515">
        <v>9</v>
      </c>
      <c r="L1515" t="s">
        <v>2229</v>
      </c>
      <c r="M1515">
        <f t="shared" si="230"/>
        <v>3</v>
      </c>
      <c r="N1515" t="b">
        <v>0</v>
      </c>
      <c r="O1515" t="s">
        <v>2229</v>
      </c>
      <c r="P1515" t="str">
        <f t="shared" si="231"/>
        <v>No Return</v>
      </c>
      <c r="Q1515" s="4">
        <f t="shared" si="232"/>
        <v>304.92</v>
      </c>
      <c r="R1515">
        <f t="shared" si="233"/>
        <v>2025</v>
      </c>
      <c r="S1515" s="4" t="str">
        <f t="shared" si="234"/>
        <v>August</v>
      </c>
      <c r="T1515" s="17">
        <f t="shared" si="235"/>
        <v>0</v>
      </c>
      <c r="U1515" s="17">
        <f t="shared" si="236"/>
        <v>33.880000000000003</v>
      </c>
      <c r="V1515" s="16">
        <f t="shared" si="237"/>
        <v>0</v>
      </c>
      <c r="W1515" s="16" t="str">
        <f t="shared" si="238"/>
        <v>No Size</v>
      </c>
      <c r="X1515" s="16" t="str" cm="1">
        <f t="array" ref="X1515">_xlfn.IFS(K1515 &lt; 10, "Need to Restock", K1515 &lt; 20, "Low Stock", K1515 &lt; 30, "Stock OK", K1515 &gt;= 30, "High Stock")</f>
        <v>Need to Restock</v>
      </c>
      <c r="Y1515" s="16" t="str" cm="1">
        <f t="array" ref="Y1515">_xlfn.IFS(K1515 &lt;= 15, "Fast Moving", K1515 &lt;= 35, "Moderate Moving", K1515 &gt; 35, "Slow Moving")</f>
        <v>Fast Moving</v>
      </c>
      <c r="Z1515" s="16" t="str" cm="1">
        <f t="array" ref="Z1515">_xlfn.IFS(M1515=5, "Highly Satisfied", M1515&gt;=4, "Very Satisfied", M1515&gt;=3, "Satisfied", M1515&gt;=2, "Neutral", M1515&lt;2, "Dissatisfied")</f>
        <v>Satisfied</v>
      </c>
      <c r="AA1515" s="16" t="str">
        <f t="shared" si="239"/>
        <v>Cheap Value</v>
      </c>
      <c r="AB1515" s="16" t="str" cm="1">
        <f t="array" ref="AB1515">_xlfn.IFS(OR(C1515="Zara", C1515="Mango"), "Luxury Brand", OR(C1515="Gap", C1515="Forever21"), "Budget Brand", TRUE, "Mid-Market")</f>
        <v>Mid-Market</v>
      </c>
    </row>
    <row r="1516" spans="1:28" x14ac:dyDescent="0.35">
      <c r="A1516" t="s">
        <v>1567</v>
      </c>
      <c r="B1516" t="s">
        <v>28</v>
      </c>
      <c r="C1516" t="s">
        <v>30</v>
      </c>
      <c r="D1516" t="s">
        <v>60</v>
      </c>
      <c r="E1516" t="s">
        <v>53</v>
      </c>
      <c r="F1516" t="s">
        <v>64</v>
      </c>
      <c r="G1516" s="4">
        <v>142</v>
      </c>
      <c r="H1516">
        <v>12.3</v>
      </c>
      <c r="I1516" s="3">
        <v>124.53</v>
      </c>
      <c r="J1516" s="1">
        <v>45875</v>
      </c>
      <c r="K1516">
        <v>39</v>
      </c>
      <c r="L1516">
        <v>3.3</v>
      </c>
      <c r="M1516">
        <f t="shared" si="230"/>
        <v>3.3</v>
      </c>
      <c r="N1516" t="b">
        <v>0</v>
      </c>
      <c r="O1516" t="s">
        <v>2229</v>
      </c>
      <c r="P1516" t="str">
        <f t="shared" si="231"/>
        <v>No Return</v>
      </c>
      <c r="Q1516" s="4">
        <f t="shared" si="232"/>
        <v>4856.826</v>
      </c>
      <c r="R1516">
        <f t="shared" si="233"/>
        <v>2025</v>
      </c>
      <c r="S1516" s="4" t="str">
        <f t="shared" si="234"/>
        <v>August</v>
      </c>
      <c r="T1516" s="17">
        <f t="shared" si="235"/>
        <v>17.466000000000001</v>
      </c>
      <c r="U1516" s="17">
        <f t="shared" si="236"/>
        <v>124.53400000000001</v>
      </c>
      <c r="V1516" s="16">
        <f t="shared" si="237"/>
        <v>0</v>
      </c>
      <c r="W1516" s="16" t="str">
        <f t="shared" si="238"/>
        <v>XS</v>
      </c>
      <c r="X1516" s="16" t="str" cm="1">
        <f t="array" ref="X1516">_xlfn.IFS(K1516 &lt; 10, "Need to Restock", K1516 &lt; 20, "Low Stock", K1516 &lt; 30, "Stock OK", K1516 &gt;= 30, "High Stock")</f>
        <v>High Stock</v>
      </c>
      <c r="Y1516" s="16" t="str" cm="1">
        <f t="array" ref="Y1516">_xlfn.IFS(K1516 &lt;= 15, "Fast Moving", K1516 &lt;= 35, "Moderate Moving", K1516 &gt; 35, "Slow Moving")</f>
        <v>Slow Moving</v>
      </c>
      <c r="Z1516" s="16" t="str" cm="1">
        <f t="array" ref="Z1516">_xlfn.IFS(M1516=5, "Highly Satisfied", M1516&gt;=4, "Very Satisfied", M1516&gt;=3, "Satisfied", M1516&gt;=2, "Neutral", M1516&lt;2, "Dissatisfied")</f>
        <v>Satisfied</v>
      </c>
      <c r="AA1516" s="16" t="str">
        <f t="shared" si="239"/>
        <v>High Value</v>
      </c>
      <c r="AB1516" s="16" t="str" cm="1">
        <f t="array" ref="AB1516">_xlfn.IFS(OR(C1516="Zara", C1516="Mango"), "Luxury Brand", OR(C1516="Gap", C1516="Forever21"), "Budget Brand", TRUE, "Mid-Market")</f>
        <v>Mid-Market</v>
      </c>
    </row>
    <row r="1517" spans="1:28" x14ac:dyDescent="0.35">
      <c r="A1517" t="s">
        <v>1568</v>
      </c>
      <c r="B1517" t="s">
        <v>40</v>
      </c>
      <c r="C1517" t="s">
        <v>46</v>
      </c>
      <c r="D1517" t="s">
        <v>32</v>
      </c>
      <c r="E1517" t="s">
        <v>16</v>
      </c>
      <c r="F1517" t="s">
        <v>44</v>
      </c>
      <c r="G1517" s="4">
        <v>125.46</v>
      </c>
      <c r="H1517">
        <v>0</v>
      </c>
      <c r="I1517" s="3">
        <v>125.46</v>
      </c>
      <c r="J1517" s="1">
        <v>45875</v>
      </c>
      <c r="K1517">
        <v>26</v>
      </c>
      <c r="L1517">
        <v>1.1000000000000001</v>
      </c>
      <c r="M1517">
        <f t="shared" si="230"/>
        <v>1.1000000000000001</v>
      </c>
      <c r="N1517" t="b">
        <v>0</v>
      </c>
      <c r="O1517" t="s">
        <v>2229</v>
      </c>
      <c r="P1517" t="str">
        <f t="shared" si="231"/>
        <v>No Return</v>
      </c>
      <c r="Q1517" s="4">
        <f t="shared" si="232"/>
        <v>3261.96</v>
      </c>
      <c r="R1517">
        <f t="shared" si="233"/>
        <v>2025</v>
      </c>
      <c r="S1517" s="4" t="str">
        <f t="shared" si="234"/>
        <v>August</v>
      </c>
      <c r="T1517" s="17">
        <f t="shared" si="235"/>
        <v>0</v>
      </c>
      <c r="U1517" s="17">
        <f t="shared" si="236"/>
        <v>125.46</v>
      </c>
      <c r="V1517" s="16">
        <f t="shared" si="237"/>
        <v>0</v>
      </c>
      <c r="W1517" s="16" t="str">
        <f t="shared" si="238"/>
        <v>XL</v>
      </c>
      <c r="X1517" s="16" t="str" cm="1">
        <f t="array" ref="X1517">_xlfn.IFS(K1517 &lt; 10, "Need to Restock", K1517 &lt; 20, "Low Stock", K1517 &lt; 30, "Stock OK", K1517 &gt;= 30, "High Stock")</f>
        <v>Stock OK</v>
      </c>
      <c r="Y1517" s="16" t="str" cm="1">
        <f t="array" ref="Y1517">_xlfn.IFS(K1517 &lt;= 15, "Fast Moving", K1517 &lt;= 35, "Moderate Moving", K1517 &gt; 35, "Slow Moving")</f>
        <v>Moderate Moving</v>
      </c>
      <c r="Z1517" s="16" t="str" cm="1">
        <f t="array" ref="Z1517">_xlfn.IFS(M1517=5, "Highly Satisfied", M1517&gt;=4, "Very Satisfied", M1517&gt;=3, "Satisfied", M1517&gt;=2, "Neutral", M1517&lt;2, "Dissatisfied")</f>
        <v>Dissatisfied</v>
      </c>
      <c r="AA1517" s="16" t="str">
        <f t="shared" si="239"/>
        <v>High Value</v>
      </c>
      <c r="AB1517" s="16" t="str" cm="1">
        <f t="array" ref="AB1517">_xlfn.IFS(OR(C1517="Zara", C1517="Mango"), "Luxury Brand", OR(C1517="Gap", C1517="Forever21"), "Budget Brand", TRUE, "Mid-Market")</f>
        <v>Mid-Market</v>
      </c>
    </row>
    <row r="1518" spans="1:28" x14ac:dyDescent="0.35">
      <c r="A1518" t="s">
        <v>1569</v>
      </c>
      <c r="B1518" t="s">
        <v>28</v>
      </c>
      <c r="C1518" t="s">
        <v>46</v>
      </c>
      <c r="D1518" t="s">
        <v>21</v>
      </c>
      <c r="E1518" t="s">
        <v>22</v>
      </c>
      <c r="F1518" t="s">
        <v>42</v>
      </c>
      <c r="G1518" s="4">
        <v>138.79</v>
      </c>
      <c r="H1518">
        <v>0</v>
      </c>
      <c r="I1518" s="3">
        <v>138.79</v>
      </c>
      <c r="J1518" s="1">
        <v>45875</v>
      </c>
      <c r="K1518">
        <v>16</v>
      </c>
      <c r="L1518" t="s">
        <v>2229</v>
      </c>
      <c r="M1518">
        <f t="shared" si="230"/>
        <v>3</v>
      </c>
      <c r="N1518" t="b">
        <v>1</v>
      </c>
      <c r="O1518" t="s">
        <v>71</v>
      </c>
      <c r="P1518" t="str">
        <f t="shared" si="231"/>
        <v>Size Issue</v>
      </c>
      <c r="Q1518" s="4">
        <f t="shared" si="232"/>
        <v>2220.64</v>
      </c>
      <c r="R1518">
        <f t="shared" si="233"/>
        <v>2025</v>
      </c>
      <c r="S1518" s="4" t="str">
        <f t="shared" si="234"/>
        <v>August</v>
      </c>
      <c r="T1518" s="17">
        <f t="shared" si="235"/>
        <v>0</v>
      </c>
      <c r="U1518" s="17">
        <f t="shared" si="236"/>
        <v>138.79</v>
      </c>
      <c r="V1518" s="16">
        <f t="shared" si="237"/>
        <v>1</v>
      </c>
      <c r="W1518" s="16" t="str">
        <f t="shared" si="238"/>
        <v>L</v>
      </c>
      <c r="X1518" s="16" t="str" cm="1">
        <f t="array" ref="X1518">_xlfn.IFS(K1518 &lt; 10, "Need to Restock", K1518 &lt; 20, "Low Stock", K1518 &lt; 30, "Stock OK", K1518 &gt;= 30, "High Stock")</f>
        <v>Low Stock</v>
      </c>
      <c r="Y1518" s="16" t="str" cm="1">
        <f t="array" ref="Y1518">_xlfn.IFS(K1518 &lt;= 15, "Fast Moving", K1518 &lt;= 35, "Moderate Moving", K1518 &gt; 35, "Slow Moving")</f>
        <v>Moderate Moving</v>
      </c>
      <c r="Z1518" s="16" t="str" cm="1">
        <f t="array" ref="Z1518">_xlfn.IFS(M1518=5, "Highly Satisfied", M1518&gt;=4, "Very Satisfied", M1518&gt;=3, "Satisfied", M1518&gt;=2, "Neutral", M1518&lt;2, "Dissatisfied")</f>
        <v>Satisfied</v>
      </c>
      <c r="AA1518" s="16" t="str">
        <f t="shared" si="239"/>
        <v>High Value</v>
      </c>
      <c r="AB1518" s="16" t="str" cm="1">
        <f t="array" ref="AB1518">_xlfn.IFS(OR(C1518="Zara", C1518="Mango"), "Luxury Brand", OR(C1518="Gap", C1518="Forever21"), "Budget Brand", TRUE, "Mid-Market")</f>
        <v>Mid-Market</v>
      </c>
    </row>
    <row r="1519" spans="1:28" x14ac:dyDescent="0.35">
      <c r="A1519" t="s">
        <v>1570</v>
      </c>
      <c r="B1519" t="s">
        <v>36</v>
      </c>
      <c r="C1519" t="s">
        <v>51</v>
      </c>
      <c r="D1519" t="s">
        <v>15</v>
      </c>
      <c r="E1519" t="s">
        <v>16</v>
      </c>
      <c r="F1519" t="s">
        <v>23</v>
      </c>
      <c r="G1519" s="4">
        <v>81.81</v>
      </c>
      <c r="H1519">
        <v>37.9</v>
      </c>
      <c r="I1519" s="3">
        <v>50.8</v>
      </c>
      <c r="J1519" s="1">
        <v>45704</v>
      </c>
      <c r="K1519">
        <v>44</v>
      </c>
      <c r="L1519" t="s">
        <v>2229</v>
      </c>
      <c r="M1519">
        <f t="shared" si="230"/>
        <v>3</v>
      </c>
      <c r="N1519" t="b">
        <v>0</v>
      </c>
      <c r="O1519" t="s">
        <v>2229</v>
      </c>
      <c r="P1519" t="str">
        <f t="shared" si="231"/>
        <v>No Return</v>
      </c>
      <c r="Q1519" s="4">
        <f t="shared" si="232"/>
        <v>2235.37644</v>
      </c>
      <c r="R1519">
        <f t="shared" si="233"/>
        <v>2025</v>
      </c>
      <c r="S1519" s="4" t="str">
        <f t="shared" si="234"/>
        <v>February</v>
      </c>
      <c r="T1519" s="17">
        <f t="shared" si="235"/>
        <v>31.005990000000001</v>
      </c>
      <c r="U1519" s="17">
        <f t="shared" si="236"/>
        <v>50.804009999999998</v>
      </c>
      <c r="V1519" s="16">
        <f t="shared" si="237"/>
        <v>0</v>
      </c>
      <c r="W1519" s="16" t="str">
        <f t="shared" si="238"/>
        <v>XL</v>
      </c>
      <c r="X1519" s="16" t="str" cm="1">
        <f t="array" ref="X1519">_xlfn.IFS(K1519 &lt; 10, "Need to Restock", K1519 &lt; 20, "Low Stock", K1519 &lt; 30, "Stock OK", K1519 &gt;= 30, "High Stock")</f>
        <v>High Stock</v>
      </c>
      <c r="Y1519" s="16" t="str" cm="1">
        <f t="array" ref="Y1519">_xlfn.IFS(K1519 &lt;= 15, "Fast Moving", K1519 &lt;= 35, "Moderate Moving", K1519 &gt; 35, "Slow Moving")</f>
        <v>Slow Moving</v>
      </c>
      <c r="Z1519" s="16" t="str" cm="1">
        <f t="array" ref="Z1519">_xlfn.IFS(M1519=5, "Highly Satisfied", M1519&gt;=4, "Very Satisfied", M1519&gt;=3, "Satisfied", M1519&gt;=2, "Neutral", M1519&lt;2, "Dissatisfied")</f>
        <v>Satisfied</v>
      </c>
      <c r="AA1519" s="16" t="str">
        <f t="shared" si="239"/>
        <v>Cheap Value</v>
      </c>
      <c r="AB1519" s="16" t="str" cm="1">
        <f t="array" ref="AB1519">_xlfn.IFS(OR(C1519="Zara", C1519="Mango"), "Luxury Brand", OR(C1519="Gap", C1519="Forever21"), "Budget Brand", TRUE, "Mid-Market")</f>
        <v>Mid-Market</v>
      </c>
    </row>
    <row r="1520" spans="1:28" x14ac:dyDescent="0.35">
      <c r="A1520" t="s">
        <v>1571</v>
      </c>
      <c r="B1520" t="s">
        <v>25</v>
      </c>
      <c r="C1520" t="s">
        <v>20</v>
      </c>
      <c r="D1520" t="s">
        <v>32</v>
      </c>
      <c r="E1520" t="s">
        <v>2229</v>
      </c>
      <c r="F1520" t="s">
        <v>68</v>
      </c>
      <c r="G1520" s="4">
        <v>78.260000000000005</v>
      </c>
      <c r="H1520">
        <v>47.3</v>
      </c>
      <c r="I1520" s="3">
        <v>41.24</v>
      </c>
      <c r="J1520" s="1">
        <v>45875</v>
      </c>
      <c r="K1520">
        <v>20</v>
      </c>
      <c r="L1520">
        <v>4</v>
      </c>
      <c r="M1520">
        <f t="shared" si="230"/>
        <v>4</v>
      </c>
      <c r="N1520" t="b">
        <v>0</v>
      </c>
      <c r="O1520" t="s">
        <v>2229</v>
      </c>
      <c r="P1520" t="str">
        <f t="shared" si="231"/>
        <v>No Return</v>
      </c>
      <c r="Q1520" s="4">
        <f t="shared" si="232"/>
        <v>824.86040000000003</v>
      </c>
      <c r="R1520">
        <f t="shared" si="233"/>
        <v>2025</v>
      </c>
      <c r="S1520" s="4" t="str">
        <f t="shared" si="234"/>
        <v>August</v>
      </c>
      <c r="T1520" s="17">
        <f t="shared" si="235"/>
        <v>37.016980000000004</v>
      </c>
      <c r="U1520" s="17">
        <f t="shared" si="236"/>
        <v>41.243020000000001</v>
      </c>
      <c r="V1520" s="16">
        <f t="shared" si="237"/>
        <v>0</v>
      </c>
      <c r="W1520" s="16" t="str">
        <f t="shared" si="238"/>
        <v>No Size</v>
      </c>
      <c r="X1520" s="16" t="str" cm="1">
        <f t="array" ref="X1520">_xlfn.IFS(K1520 &lt; 10, "Need to Restock", K1520 &lt; 20, "Low Stock", K1520 &lt; 30, "Stock OK", K1520 &gt;= 30, "High Stock")</f>
        <v>Stock OK</v>
      </c>
      <c r="Y1520" s="16" t="str" cm="1">
        <f t="array" ref="Y1520">_xlfn.IFS(K1520 &lt;= 15, "Fast Moving", K1520 &lt;= 35, "Moderate Moving", K1520 &gt; 35, "Slow Moving")</f>
        <v>Moderate Moving</v>
      </c>
      <c r="Z1520" s="16" t="str" cm="1">
        <f t="array" ref="Z1520">_xlfn.IFS(M1520=5, "Highly Satisfied", M1520&gt;=4, "Very Satisfied", M1520&gt;=3, "Satisfied", M1520&gt;=2, "Neutral", M1520&lt;2, "Dissatisfied")</f>
        <v>Very Satisfied</v>
      </c>
      <c r="AA1520" s="16" t="str">
        <f t="shared" si="239"/>
        <v>Cheap Value</v>
      </c>
      <c r="AB1520" s="16" t="str" cm="1">
        <f t="array" ref="AB1520">_xlfn.IFS(OR(C1520="Zara", C1520="Mango"), "Luxury Brand", OR(C1520="Gap", C1520="Forever21"), "Budget Brand", TRUE, "Mid-Market")</f>
        <v>Mid-Market</v>
      </c>
    </row>
    <row r="1521" spans="1:28" x14ac:dyDescent="0.35">
      <c r="A1521" t="s">
        <v>1572</v>
      </c>
      <c r="B1521" t="s">
        <v>36</v>
      </c>
      <c r="C1521" t="s">
        <v>30</v>
      </c>
      <c r="D1521" t="s">
        <v>15</v>
      </c>
      <c r="E1521" t="s">
        <v>16</v>
      </c>
      <c r="F1521" t="s">
        <v>62</v>
      </c>
      <c r="G1521" s="4">
        <v>119.33</v>
      </c>
      <c r="H1521">
        <v>16</v>
      </c>
      <c r="I1521" s="3">
        <v>100.24</v>
      </c>
      <c r="J1521" s="1">
        <v>45520</v>
      </c>
      <c r="K1521">
        <v>35</v>
      </c>
      <c r="L1521" t="s">
        <v>2229</v>
      </c>
      <c r="M1521">
        <f t="shared" si="230"/>
        <v>3</v>
      </c>
      <c r="N1521" t="b">
        <v>0</v>
      </c>
      <c r="O1521" t="s">
        <v>2229</v>
      </c>
      <c r="P1521" t="str">
        <f t="shared" si="231"/>
        <v>No Return</v>
      </c>
      <c r="Q1521" s="4">
        <f t="shared" si="232"/>
        <v>3508.3020000000001</v>
      </c>
      <c r="R1521">
        <f t="shared" si="233"/>
        <v>2024</v>
      </c>
      <c r="S1521" s="4" t="str">
        <f t="shared" si="234"/>
        <v>August</v>
      </c>
      <c r="T1521" s="17">
        <f t="shared" si="235"/>
        <v>19.0928</v>
      </c>
      <c r="U1521" s="17">
        <f t="shared" si="236"/>
        <v>100.2372</v>
      </c>
      <c r="V1521" s="16">
        <f t="shared" si="237"/>
        <v>0</v>
      </c>
      <c r="W1521" s="16" t="str">
        <f t="shared" si="238"/>
        <v>XL</v>
      </c>
      <c r="X1521" s="16" t="str" cm="1">
        <f t="array" ref="X1521">_xlfn.IFS(K1521 &lt; 10, "Need to Restock", K1521 &lt; 20, "Low Stock", K1521 &lt; 30, "Stock OK", K1521 &gt;= 30, "High Stock")</f>
        <v>High Stock</v>
      </c>
      <c r="Y1521" s="16" t="str" cm="1">
        <f t="array" ref="Y1521">_xlfn.IFS(K1521 &lt;= 15, "Fast Moving", K1521 &lt;= 35, "Moderate Moving", K1521 &gt; 35, "Slow Moving")</f>
        <v>Moderate Moving</v>
      </c>
      <c r="Z1521" s="16" t="str" cm="1">
        <f t="array" ref="Z1521">_xlfn.IFS(M1521=5, "Highly Satisfied", M1521&gt;=4, "Very Satisfied", M1521&gt;=3, "Satisfied", M1521&gt;=2, "Neutral", M1521&lt;2, "Dissatisfied")</f>
        <v>Satisfied</v>
      </c>
      <c r="AA1521" s="16" t="str">
        <f t="shared" si="239"/>
        <v>High Value</v>
      </c>
      <c r="AB1521" s="16" t="str" cm="1">
        <f t="array" ref="AB1521">_xlfn.IFS(OR(C1521="Zara", C1521="Mango"), "Luxury Brand", OR(C1521="Gap", C1521="Forever21"), "Budget Brand", TRUE, "Mid-Market")</f>
        <v>Mid-Market</v>
      </c>
    </row>
    <row r="1522" spans="1:28" x14ac:dyDescent="0.35">
      <c r="A1522" t="s">
        <v>1573</v>
      </c>
      <c r="B1522" t="s">
        <v>25</v>
      </c>
      <c r="C1522" t="s">
        <v>51</v>
      </c>
      <c r="D1522" t="s">
        <v>15</v>
      </c>
      <c r="E1522" t="s">
        <v>2229</v>
      </c>
      <c r="F1522" t="s">
        <v>26</v>
      </c>
      <c r="G1522" s="4">
        <v>52.97</v>
      </c>
      <c r="H1522">
        <v>0</v>
      </c>
      <c r="I1522" s="3">
        <v>52.97</v>
      </c>
      <c r="J1522" s="1">
        <v>45864</v>
      </c>
      <c r="K1522">
        <v>36</v>
      </c>
      <c r="L1522">
        <v>4.5999999999999996</v>
      </c>
      <c r="M1522">
        <f t="shared" si="230"/>
        <v>4.5999999999999996</v>
      </c>
      <c r="N1522" t="b">
        <v>0</v>
      </c>
      <c r="O1522" t="s">
        <v>2229</v>
      </c>
      <c r="P1522" t="str">
        <f t="shared" si="231"/>
        <v>No Return</v>
      </c>
      <c r="Q1522" s="4">
        <f t="shared" si="232"/>
        <v>1906.92</v>
      </c>
      <c r="R1522">
        <f t="shared" si="233"/>
        <v>2025</v>
      </c>
      <c r="S1522" s="4" t="str">
        <f t="shared" si="234"/>
        <v>July</v>
      </c>
      <c r="T1522" s="17">
        <f t="shared" si="235"/>
        <v>0</v>
      </c>
      <c r="U1522" s="17">
        <f t="shared" si="236"/>
        <v>52.97</v>
      </c>
      <c r="V1522" s="16">
        <f t="shared" si="237"/>
        <v>0</v>
      </c>
      <c r="W1522" s="16" t="str">
        <f t="shared" si="238"/>
        <v>No Size</v>
      </c>
      <c r="X1522" s="16" t="str" cm="1">
        <f t="array" ref="X1522">_xlfn.IFS(K1522 &lt; 10, "Need to Restock", K1522 &lt; 20, "Low Stock", K1522 &lt; 30, "Stock OK", K1522 &gt;= 30, "High Stock")</f>
        <v>High Stock</v>
      </c>
      <c r="Y1522" s="16" t="str" cm="1">
        <f t="array" ref="Y1522">_xlfn.IFS(K1522 &lt;= 15, "Fast Moving", K1522 &lt;= 35, "Moderate Moving", K1522 &gt; 35, "Slow Moving")</f>
        <v>Slow Moving</v>
      </c>
      <c r="Z1522" s="16" t="str" cm="1">
        <f t="array" ref="Z1522">_xlfn.IFS(M1522=5, "Highly Satisfied", M1522&gt;=4, "Very Satisfied", M1522&gt;=3, "Satisfied", M1522&gt;=2, "Neutral", M1522&lt;2, "Dissatisfied")</f>
        <v>Very Satisfied</v>
      </c>
      <c r="AA1522" s="16" t="str">
        <f t="shared" si="239"/>
        <v>Cheap Value</v>
      </c>
      <c r="AB1522" s="16" t="str" cm="1">
        <f t="array" ref="AB1522">_xlfn.IFS(OR(C1522="Zara", C1522="Mango"), "Luxury Brand", OR(C1522="Gap", C1522="Forever21"), "Budget Brand", TRUE, "Mid-Market")</f>
        <v>Mid-Market</v>
      </c>
    </row>
    <row r="1523" spans="1:28" x14ac:dyDescent="0.35">
      <c r="A1523" t="s">
        <v>1574</v>
      </c>
      <c r="B1523" t="s">
        <v>25</v>
      </c>
      <c r="C1523" t="s">
        <v>41</v>
      </c>
      <c r="D1523" t="s">
        <v>21</v>
      </c>
      <c r="E1523" t="s">
        <v>2229</v>
      </c>
      <c r="F1523" t="s">
        <v>42</v>
      </c>
      <c r="G1523" s="4">
        <v>69.48</v>
      </c>
      <c r="H1523">
        <v>0</v>
      </c>
      <c r="I1523" s="3">
        <v>69.48</v>
      </c>
      <c r="J1523" s="1">
        <v>45875</v>
      </c>
      <c r="K1523">
        <v>17</v>
      </c>
      <c r="L1523">
        <v>3.4</v>
      </c>
      <c r="M1523">
        <f t="shared" si="230"/>
        <v>3.4</v>
      </c>
      <c r="N1523" t="b">
        <v>0</v>
      </c>
      <c r="O1523" t="s">
        <v>2229</v>
      </c>
      <c r="P1523" t="str">
        <f t="shared" si="231"/>
        <v>No Return</v>
      </c>
      <c r="Q1523" s="4">
        <f t="shared" si="232"/>
        <v>1181.1600000000001</v>
      </c>
      <c r="R1523">
        <f t="shared" si="233"/>
        <v>2025</v>
      </c>
      <c r="S1523" s="4" t="str">
        <f t="shared" si="234"/>
        <v>August</v>
      </c>
      <c r="T1523" s="17">
        <f t="shared" si="235"/>
        <v>0</v>
      </c>
      <c r="U1523" s="17">
        <f t="shared" si="236"/>
        <v>69.48</v>
      </c>
      <c r="V1523" s="16">
        <f t="shared" si="237"/>
        <v>0</v>
      </c>
      <c r="W1523" s="16" t="str">
        <f t="shared" si="238"/>
        <v>No Size</v>
      </c>
      <c r="X1523" s="16" t="str" cm="1">
        <f t="array" ref="X1523">_xlfn.IFS(K1523 &lt; 10, "Need to Restock", K1523 &lt; 20, "Low Stock", K1523 &lt; 30, "Stock OK", K1523 &gt;= 30, "High Stock")</f>
        <v>Low Stock</v>
      </c>
      <c r="Y1523" s="16" t="str" cm="1">
        <f t="array" ref="Y1523">_xlfn.IFS(K1523 &lt;= 15, "Fast Moving", K1523 &lt;= 35, "Moderate Moving", K1523 &gt; 35, "Slow Moving")</f>
        <v>Moderate Moving</v>
      </c>
      <c r="Z1523" s="16" t="str" cm="1">
        <f t="array" ref="Z1523">_xlfn.IFS(M1523=5, "Highly Satisfied", M1523&gt;=4, "Very Satisfied", M1523&gt;=3, "Satisfied", M1523&gt;=2, "Neutral", M1523&lt;2, "Dissatisfied")</f>
        <v>Satisfied</v>
      </c>
      <c r="AA1523" s="16" t="str">
        <f t="shared" si="239"/>
        <v>Cheap Value</v>
      </c>
      <c r="AB1523" s="16" t="str" cm="1">
        <f t="array" ref="AB1523">_xlfn.IFS(OR(C1523="Zara", C1523="Mango"), "Luxury Brand", OR(C1523="Gap", C1523="Forever21"), "Budget Brand", TRUE, "Mid-Market")</f>
        <v>Luxury Brand</v>
      </c>
    </row>
    <row r="1524" spans="1:28" x14ac:dyDescent="0.35">
      <c r="A1524" t="s">
        <v>1575</v>
      </c>
      <c r="B1524" t="s">
        <v>13</v>
      </c>
      <c r="C1524" t="s">
        <v>30</v>
      </c>
      <c r="D1524" t="s">
        <v>60</v>
      </c>
      <c r="E1524" t="s">
        <v>22</v>
      </c>
      <c r="F1524" t="s">
        <v>38</v>
      </c>
      <c r="G1524" s="4">
        <v>177.82</v>
      </c>
      <c r="H1524">
        <v>0</v>
      </c>
      <c r="I1524" s="3">
        <v>177.82</v>
      </c>
      <c r="J1524" s="1">
        <v>45875</v>
      </c>
      <c r="K1524">
        <v>9</v>
      </c>
      <c r="L1524">
        <v>1.1000000000000001</v>
      </c>
      <c r="M1524">
        <f t="shared" si="230"/>
        <v>1.1000000000000001</v>
      </c>
      <c r="N1524" t="b">
        <v>0</v>
      </c>
      <c r="O1524" t="s">
        <v>2229</v>
      </c>
      <c r="P1524" t="str">
        <f t="shared" si="231"/>
        <v>No Return</v>
      </c>
      <c r="Q1524" s="4">
        <f t="shared" si="232"/>
        <v>1600.3799999999999</v>
      </c>
      <c r="R1524">
        <f t="shared" si="233"/>
        <v>2025</v>
      </c>
      <c r="S1524" s="4" t="str">
        <f t="shared" si="234"/>
        <v>August</v>
      </c>
      <c r="T1524" s="17">
        <f t="shared" si="235"/>
        <v>0</v>
      </c>
      <c r="U1524" s="17">
        <f t="shared" si="236"/>
        <v>177.82</v>
      </c>
      <c r="V1524" s="16">
        <f t="shared" si="237"/>
        <v>0</v>
      </c>
      <c r="W1524" s="16" t="str">
        <f t="shared" si="238"/>
        <v>L</v>
      </c>
      <c r="X1524" s="16" t="str" cm="1">
        <f t="array" ref="X1524">_xlfn.IFS(K1524 &lt; 10, "Need to Restock", K1524 &lt; 20, "Low Stock", K1524 &lt; 30, "Stock OK", K1524 &gt;= 30, "High Stock")</f>
        <v>Need to Restock</v>
      </c>
      <c r="Y1524" s="16" t="str" cm="1">
        <f t="array" ref="Y1524">_xlfn.IFS(K1524 &lt;= 15, "Fast Moving", K1524 &lt;= 35, "Moderate Moving", K1524 &gt; 35, "Slow Moving")</f>
        <v>Fast Moving</v>
      </c>
      <c r="Z1524" s="16" t="str" cm="1">
        <f t="array" ref="Z1524">_xlfn.IFS(M1524=5, "Highly Satisfied", M1524&gt;=4, "Very Satisfied", M1524&gt;=3, "Satisfied", M1524&gt;=2, "Neutral", M1524&lt;2, "Dissatisfied")</f>
        <v>Dissatisfied</v>
      </c>
      <c r="AA1524" s="16" t="str">
        <f t="shared" si="239"/>
        <v>High Value</v>
      </c>
      <c r="AB1524" s="16" t="str" cm="1">
        <f t="array" ref="AB1524">_xlfn.IFS(OR(C1524="Zara", C1524="Mango"), "Luxury Brand", OR(C1524="Gap", C1524="Forever21"), "Budget Brand", TRUE, "Mid-Market")</f>
        <v>Mid-Market</v>
      </c>
    </row>
    <row r="1525" spans="1:28" x14ac:dyDescent="0.35">
      <c r="A1525" t="s">
        <v>1576</v>
      </c>
      <c r="B1525" t="s">
        <v>28</v>
      </c>
      <c r="C1525" t="s">
        <v>30</v>
      </c>
      <c r="D1525" t="s">
        <v>21</v>
      </c>
      <c r="E1525" t="s">
        <v>22</v>
      </c>
      <c r="F1525" t="s">
        <v>23</v>
      </c>
      <c r="G1525" s="4">
        <v>142.71</v>
      </c>
      <c r="H1525">
        <v>0</v>
      </c>
      <c r="I1525" s="3">
        <v>142.71</v>
      </c>
      <c r="J1525" s="1">
        <v>45875</v>
      </c>
      <c r="K1525">
        <v>28</v>
      </c>
      <c r="L1525">
        <v>1</v>
      </c>
      <c r="M1525">
        <f t="shared" si="230"/>
        <v>1</v>
      </c>
      <c r="N1525" t="b">
        <v>0</v>
      </c>
      <c r="O1525" t="s">
        <v>2229</v>
      </c>
      <c r="P1525" t="str">
        <f t="shared" si="231"/>
        <v>No Return</v>
      </c>
      <c r="Q1525" s="4">
        <f t="shared" si="232"/>
        <v>3995.88</v>
      </c>
      <c r="R1525">
        <f t="shared" si="233"/>
        <v>2025</v>
      </c>
      <c r="S1525" s="4" t="str">
        <f t="shared" si="234"/>
        <v>August</v>
      </c>
      <c r="T1525" s="17">
        <f t="shared" si="235"/>
        <v>0</v>
      </c>
      <c r="U1525" s="17">
        <f t="shared" si="236"/>
        <v>142.71</v>
      </c>
      <c r="V1525" s="16">
        <f t="shared" si="237"/>
        <v>0</v>
      </c>
      <c r="W1525" s="16" t="str">
        <f t="shared" si="238"/>
        <v>L</v>
      </c>
      <c r="X1525" s="16" t="str" cm="1">
        <f t="array" ref="X1525">_xlfn.IFS(K1525 &lt; 10, "Need to Restock", K1525 &lt; 20, "Low Stock", K1525 &lt; 30, "Stock OK", K1525 &gt;= 30, "High Stock")</f>
        <v>Stock OK</v>
      </c>
      <c r="Y1525" s="16" t="str" cm="1">
        <f t="array" ref="Y1525">_xlfn.IFS(K1525 &lt;= 15, "Fast Moving", K1525 &lt;= 35, "Moderate Moving", K1525 &gt; 35, "Slow Moving")</f>
        <v>Moderate Moving</v>
      </c>
      <c r="Z1525" s="16" t="str" cm="1">
        <f t="array" ref="Z1525">_xlfn.IFS(M1525=5, "Highly Satisfied", M1525&gt;=4, "Very Satisfied", M1525&gt;=3, "Satisfied", M1525&gt;=2, "Neutral", M1525&lt;2, "Dissatisfied")</f>
        <v>Dissatisfied</v>
      </c>
      <c r="AA1525" s="16" t="str">
        <f t="shared" si="239"/>
        <v>High Value</v>
      </c>
      <c r="AB1525" s="16" t="str" cm="1">
        <f t="array" ref="AB1525">_xlfn.IFS(OR(C1525="Zara", C1525="Mango"), "Luxury Brand", OR(C1525="Gap", C1525="Forever21"), "Budget Brand", TRUE, "Mid-Market")</f>
        <v>Mid-Market</v>
      </c>
    </row>
    <row r="1526" spans="1:28" x14ac:dyDescent="0.35">
      <c r="A1526" t="s">
        <v>1577</v>
      </c>
      <c r="B1526" t="s">
        <v>36</v>
      </c>
      <c r="C1526" t="s">
        <v>14</v>
      </c>
      <c r="D1526" t="s">
        <v>15</v>
      </c>
      <c r="E1526" t="s">
        <v>53</v>
      </c>
      <c r="F1526" t="s">
        <v>42</v>
      </c>
      <c r="G1526" s="4">
        <v>105.21</v>
      </c>
      <c r="H1526">
        <v>0</v>
      </c>
      <c r="I1526" s="3">
        <v>105.21</v>
      </c>
      <c r="J1526" s="1">
        <v>45598</v>
      </c>
      <c r="K1526">
        <v>41</v>
      </c>
      <c r="L1526">
        <v>4.9000000000000004</v>
      </c>
      <c r="M1526">
        <f t="shared" si="230"/>
        <v>4.9000000000000004</v>
      </c>
      <c r="N1526" t="b">
        <v>0</v>
      </c>
      <c r="O1526" t="s">
        <v>2229</v>
      </c>
      <c r="P1526" t="str">
        <f t="shared" si="231"/>
        <v>No Return</v>
      </c>
      <c r="Q1526" s="4">
        <f t="shared" si="232"/>
        <v>4313.6099999999997</v>
      </c>
      <c r="R1526">
        <f t="shared" si="233"/>
        <v>2024</v>
      </c>
      <c r="S1526" s="4" t="str">
        <f t="shared" si="234"/>
        <v>November</v>
      </c>
      <c r="T1526" s="17">
        <f t="shared" si="235"/>
        <v>0</v>
      </c>
      <c r="U1526" s="17">
        <f t="shared" si="236"/>
        <v>105.21</v>
      </c>
      <c r="V1526" s="16">
        <f t="shared" si="237"/>
        <v>0</v>
      </c>
      <c r="W1526" s="16" t="str">
        <f t="shared" si="238"/>
        <v>XS</v>
      </c>
      <c r="X1526" s="16" t="str" cm="1">
        <f t="array" ref="X1526">_xlfn.IFS(K1526 &lt; 10, "Need to Restock", K1526 &lt; 20, "Low Stock", K1526 &lt; 30, "Stock OK", K1526 &gt;= 30, "High Stock")</f>
        <v>High Stock</v>
      </c>
      <c r="Y1526" s="16" t="str" cm="1">
        <f t="array" ref="Y1526">_xlfn.IFS(K1526 &lt;= 15, "Fast Moving", K1526 &lt;= 35, "Moderate Moving", K1526 &gt; 35, "Slow Moving")</f>
        <v>Slow Moving</v>
      </c>
      <c r="Z1526" s="16" t="str" cm="1">
        <f t="array" ref="Z1526">_xlfn.IFS(M1526=5, "Highly Satisfied", M1526&gt;=4, "Very Satisfied", M1526&gt;=3, "Satisfied", M1526&gt;=2, "Neutral", M1526&lt;2, "Dissatisfied")</f>
        <v>Very Satisfied</v>
      </c>
      <c r="AA1526" s="16" t="str">
        <f t="shared" si="239"/>
        <v>High Value</v>
      </c>
      <c r="AB1526" s="16" t="str" cm="1">
        <f t="array" ref="AB1526">_xlfn.IFS(OR(C1526="Zara", C1526="Mango"), "Luxury Brand", OR(C1526="Gap", C1526="Forever21"), "Budget Brand", TRUE, "Mid-Market")</f>
        <v>Luxury Brand</v>
      </c>
    </row>
    <row r="1527" spans="1:28" x14ac:dyDescent="0.35">
      <c r="A1527" t="s">
        <v>1578</v>
      </c>
      <c r="B1527" t="s">
        <v>25</v>
      </c>
      <c r="C1527" t="s">
        <v>73</v>
      </c>
      <c r="D1527" t="s">
        <v>32</v>
      </c>
      <c r="E1527" t="s">
        <v>2229</v>
      </c>
      <c r="F1527" t="s">
        <v>38</v>
      </c>
      <c r="G1527" s="4">
        <v>65.09</v>
      </c>
      <c r="H1527">
        <v>49.8</v>
      </c>
      <c r="I1527" s="3">
        <v>32.68</v>
      </c>
      <c r="J1527" s="1">
        <v>45875</v>
      </c>
      <c r="K1527">
        <v>32</v>
      </c>
      <c r="L1527">
        <v>4.9000000000000004</v>
      </c>
      <c r="M1527">
        <f t="shared" si="230"/>
        <v>4.9000000000000004</v>
      </c>
      <c r="N1527" t="b">
        <v>0</v>
      </c>
      <c r="O1527" t="s">
        <v>2229</v>
      </c>
      <c r="P1527" t="str">
        <f t="shared" si="231"/>
        <v>No Return</v>
      </c>
      <c r="Q1527" s="4">
        <f t="shared" si="232"/>
        <v>1045.6057600000001</v>
      </c>
      <c r="R1527">
        <f t="shared" si="233"/>
        <v>2025</v>
      </c>
      <c r="S1527" s="4" t="str">
        <f t="shared" si="234"/>
        <v>August</v>
      </c>
      <c r="T1527" s="17">
        <f t="shared" si="235"/>
        <v>32.414819999999999</v>
      </c>
      <c r="U1527" s="17">
        <f t="shared" si="236"/>
        <v>32.675180000000005</v>
      </c>
      <c r="V1527" s="16">
        <f t="shared" si="237"/>
        <v>0</v>
      </c>
      <c r="W1527" s="16" t="str">
        <f t="shared" si="238"/>
        <v>No Size</v>
      </c>
      <c r="X1527" s="16" t="str" cm="1">
        <f t="array" ref="X1527">_xlfn.IFS(K1527 &lt; 10, "Need to Restock", K1527 &lt; 20, "Low Stock", K1527 &lt; 30, "Stock OK", K1527 &gt;= 30, "High Stock")</f>
        <v>High Stock</v>
      </c>
      <c r="Y1527" s="16" t="str" cm="1">
        <f t="array" ref="Y1527">_xlfn.IFS(K1527 &lt;= 15, "Fast Moving", K1527 &lt;= 35, "Moderate Moving", K1527 &gt; 35, "Slow Moving")</f>
        <v>Moderate Moving</v>
      </c>
      <c r="Z1527" s="16" t="str" cm="1">
        <f t="array" ref="Z1527">_xlfn.IFS(M1527=5, "Highly Satisfied", M1527&gt;=4, "Very Satisfied", M1527&gt;=3, "Satisfied", M1527&gt;=2, "Neutral", M1527&lt;2, "Dissatisfied")</f>
        <v>Very Satisfied</v>
      </c>
      <c r="AA1527" s="16" t="str">
        <f t="shared" si="239"/>
        <v>Cheap Value</v>
      </c>
      <c r="AB1527" s="16" t="str" cm="1">
        <f t="array" ref="AB1527">_xlfn.IFS(OR(C1527="Zara", C1527="Mango"), "Luxury Brand", OR(C1527="Gap", C1527="Forever21"), "Budget Brand", TRUE, "Mid-Market")</f>
        <v>Budget Brand</v>
      </c>
    </row>
    <row r="1528" spans="1:28" x14ac:dyDescent="0.35">
      <c r="A1528" t="s">
        <v>1579</v>
      </c>
      <c r="B1528" t="s">
        <v>13</v>
      </c>
      <c r="C1528" t="s">
        <v>20</v>
      </c>
      <c r="D1528" t="s">
        <v>21</v>
      </c>
      <c r="E1528" t="s">
        <v>56</v>
      </c>
      <c r="F1528" t="s">
        <v>62</v>
      </c>
      <c r="G1528" s="4">
        <v>167.39</v>
      </c>
      <c r="H1528">
        <v>0</v>
      </c>
      <c r="I1528" s="3">
        <v>167.39</v>
      </c>
      <c r="J1528" s="1">
        <v>45875</v>
      </c>
      <c r="K1528">
        <v>43</v>
      </c>
      <c r="L1528">
        <v>1.8</v>
      </c>
      <c r="M1528">
        <f t="shared" si="230"/>
        <v>1.8</v>
      </c>
      <c r="N1528" t="b">
        <v>0</v>
      </c>
      <c r="O1528" t="s">
        <v>2229</v>
      </c>
      <c r="P1528" t="str">
        <f t="shared" si="231"/>
        <v>No Return</v>
      </c>
      <c r="Q1528" s="4">
        <f t="shared" si="232"/>
        <v>7197.7699999999995</v>
      </c>
      <c r="R1528">
        <f t="shared" si="233"/>
        <v>2025</v>
      </c>
      <c r="S1528" s="4" t="str">
        <f t="shared" si="234"/>
        <v>August</v>
      </c>
      <c r="T1528" s="17">
        <f t="shared" si="235"/>
        <v>0</v>
      </c>
      <c r="U1528" s="17">
        <f t="shared" si="236"/>
        <v>167.39</v>
      </c>
      <c r="V1528" s="16">
        <f t="shared" si="237"/>
        <v>0</v>
      </c>
      <c r="W1528" s="16" t="str">
        <f t="shared" si="238"/>
        <v>M</v>
      </c>
      <c r="X1528" s="16" t="str" cm="1">
        <f t="array" ref="X1528">_xlfn.IFS(K1528 &lt; 10, "Need to Restock", K1528 &lt; 20, "Low Stock", K1528 &lt; 30, "Stock OK", K1528 &gt;= 30, "High Stock")</f>
        <v>High Stock</v>
      </c>
      <c r="Y1528" s="16" t="str" cm="1">
        <f t="array" ref="Y1528">_xlfn.IFS(K1528 &lt;= 15, "Fast Moving", K1528 &lt;= 35, "Moderate Moving", K1528 &gt; 35, "Slow Moving")</f>
        <v>Slow Moving</v>
      </c>
      <c r="Z1528" s="16" t="str" cm="1">
        <f t="array" ref="Z1528">_xlfn.IFS(M1528=5, "Highly Satisfied", M1528&gt;=4, "Very Satisfied", M1528&gt;=3, "Satisfied", M1528&gt;=2, "Neutral", M1528&lt;2, "Dissatisfied")</f>
        <v>Dissatisfied</v>
      </c>
      <c r="AA1528" s="16" t="str">
        <f t="shared" si="239"/>
        <v>High Value</v>
      </c>
      <c r="AB1528" s="16" t="str" cm="1">
        <f t="array" ref="AB1528">_xlfn.IFS(OR(C1528="Zara", C1528="Mango"), "Luxury Brand", OR(C1528="Gap", C1528="Forever21"), "Budget Brand", TRUE, "Mid-Market")</f>
        <v>Mid-Market</v>
      </c>
    </row>
    <row r="1529" spans="1:28" x14ac:dyDescent="0.35">
      <c r="A1529" t="s">
        <v>1580</v>
      </c>
      <c r="B1529" t="s">
        <v>25</v>
      </c>
      <c r="C1529" t="s">
        <v>20</v>
      </c>
      <c r="D1529" t="s">
        <v>21</v>
      </c>
      <c r="E1529" t="s">
        <v>2229</v>
      </c>
      <c r="F1529" t="s">
        <v>17</v>
      </c>
      <c r="G1529" s="4">
        <v>49.89</v>
      </c>
      <c r="H1529">
        <v>0</v>
      </c>
      <c r="I1529" s="3">
        <v>49.89</v>
      </c>
      <c r="J1529" s="1">
        <v>45875</v>
      </c>
      <c r="K1529">
        <v>32</v>
      </c>
      <c r="L1529">
        <v>2.4</v>
      </c>
      <c r="M1529">
        <f t="shared" si="230"/>
        <v>2.4</v>
      </c>
      <c r="N1529" t="b">
        <v>0</v>
      </c>
      <c r="O1529" t="s">
        <v>2229</v>
      </c>
      <c r="P1529" t="str">
        <f t="shared" si="231"/>
        <v>No Return</v>
      </c>
      <c r="Q1529" s="4">
        <f t="shared" si="232"/>
        <v>1596.48</v>
      </c>
      <c r="R1529">
        <f t="shared" si="233"/>
        <v>2025</v>
      </c>
      <c r="S1529" s="4" t="str">
        <f t="shared" si="234"/>
        <v>August</v>
      </c>
      <c r="T1529" s="17">
        <f t="shared" si="235"/>
        <v>0</v>
      </c>
      <c r="U1529" s="17">
        <f t="shared" si="236"/>
        <v>49.89</v>
      </c>
      <c r="V1529" s="16">
        <f t="shared" si="237"/>
        <v>0</v>
      </c>
      <c r="W1529" s="16" t="str">
        <f t="shared" si="238"/>
        <v>No Size</v>
      </c>
      <c r="X1529" s="16" t="str" cm="1">
        <f t="array" ref="X1529">_xlfn.IFS(K1529 &lt; 10, "Need to Restock", K1529 &lt; 20, "Low Stock", K1529 &lt; 30, "Stock OK", K1529 &gt;= 30, "High Stock")</f>
        <v>High Stock</v>
      </c>
      <c r="Y1529" s="16" t="str" cm="1">
        <f t="array" ref="Y1529">_xlfn.IFS(K1529 &lt;= 15, "Fast Moving", K1529 &lt;= 35, "Moderate Moving", K1529 &gt; 35, "Slow Moving")</f>
        <v>Moderate Moving</v>
      </c>
      <c r="Z1529" s="16" t="str" cm="1">
        <f t="array" ref="Z1529">_xlfn.IFS(M1529=5, "Highly Satisfied", M1529&gt;=4, "Very Satisfied", M1529&gt;=3, "Satisfied", M1529&gt;=2, "Neutral", M1529&lt;2, "Dissatisfied")</f>
        <v>Neutral</v>
      </c>
      <c r="AA1529" s="16" t="str">
        <f t="shared" si="239"/>
        <v>Cheap Value</v>
      </c>
      <c r="AB1529" s="16" t="str" cm="1">
        <f t="array" ref="AB1529">_xlfn.IFS(OR(C1529="Zara", C1529="Mango"), "Luxury Brand", OR(C1529="Gap", C1529="Forever21"), "Budget Brand", TRUE, "Mid-Market")</f>
        <v>Mid-Market</v>
      </c>
    </row>
    <row r="1530" spans="1:28" x14ac:dyDescent="0.35">
      <c r="A1530" t="s">
        <v>1581</v>
      </c>
      <c r="B1530" t="s">
        <v>13</v>
      </c>
      <c r="C1530" t="s">
        <v>30</v>
      </c>
      <c r="D1530" t="s">
        <v>32</v>
      </c>
      <c r="E1530" t="s">
        <v>37</v>
      </c>
      <c r="F1530" t="s">
        <v>33</v>
      </c>
      <c r="G1530" s="4">
        <v>218.06</v>
      </c>
      <c r="H1530">
        <v>0</v>
      </c>
      <c r="I1530" s="3">
        <v>218.06</v>
      </c>
      <c r="J1530" s="1">
        <v>45875</v>
      </c>
      <c r="K1530">
        <v>32</v>
      </c>
      <c r="L1530">
        <v>4</v>
      </c>
      <c r="M1530">
        <f t="shared" si="230"/>
        <v>4</v>
      </c>
      <c r="N1530" t="b">
        <v>0</v>
      </c>
      <c r="O1530" t="s">
        <v>2229</v>
      </c>
      <c r="P1530" t="str">
        <f t="shared" si="231"/>
        <v>No Return</v>
      </c>
      <c r="Q1530" s="4">
        <f t="shared" si="232"/>
        <v>6977.92</v>
      </c>
      <c r="R1530">
        <f t="shared" si="233"/>
        <v>2025</v>
      </c>
      <c r="S1530" s="4" t="str">
        <f t="shared" si="234"/>
        <v>August</v>
      </c>
      <c r="T1530" s="17">
        <f t="shared" si="235"/>
        <v>0</v>
      </c>
      <c r="U1530" s="17">
        <f t="shared" si="236"/>
        <v>218.06</v>
      </c>
      <c r="V1530" s="16">
        <f t="shared" si="237"/>
        <v>0</v>
      </c>
      <c r="W1530" s="16" t="str">
        <f t="shared" si="238"/>
        <v>S</v>
      </c>
      <c r="X1530" s="16" t="str" cm="1">
        <f t="array" ref="X1530">_xlfn.IFS(K1530 &lt; 10, "Need to Restock", K1530 &lt; 20, "Low Stock", K1530 &lt; 30, "Stock OK", K1530 &gt;= 30, "High Stock")</f>
        <v>High Stock</v>
      </c>
      <c r="Y1530" s="16" t="str" cm="1">
        <f t="array" ref="Y1530">_xlfn.IFS(K1530 &lt;= 15, "Fast Moving", K1530 &lt;= 35, "Moderate Moving", K1530 &gt; 35, "Slow Moving")</f>
        <v>Moderate Moving</v>
      </c>
      <c r="Z1530" s="16" t="str" cm="1">
        <f t="array" ref="Z1530">_xlfn.IFS(M1530=5, "Highly Satisfied", M1530&gt;=4, "Very Satisfied", M1530&gt;=3, "Satisfied", M1530&gt;=2, "Neutral", M1530&lt;2, "Dissatisfied")</f>
        <v>Very Satisfied</v>
      </c>
      <c r="AA1530" s="16" t="str">
        <f t="shared" si="239"/>
        <v>High Value</v>
      </c>
      <c r="AB1530" s="16" t="str" cm="1">
        <f t="array" ref="AB1530">_xlfn.IFS(OR(C1530="Zara", C1530="Mango"), "Luxury Brand", OR(C1530="Gap", C1530="Forever21"), "Budget Brand", TRUE, "Mid-Market")</f>
        <v>Mid-Market</v>
      </c>
    </row>
    <row r="1531" spans="1:28" x14ac:dyDescent="0.35">
      <c r="A1531" t="s">
        <v>1582</v>
      </c>
      <c r="B1531" t="s">
        <v>36</v>
      </c>
      <c r="C1531" t="s">
        <v>59</v>
      </c>
      <c r="D1531" t="s">
        <v>60</v>
      </c>
      <c r="E1531" t="s">
        <v>53</v>
      </c>
      <c r="F1531" t="s">
        <v>33</v>
      </c>
      <c r="G1531" s="4">
        <v>66.64</v>
      </c>
      <c r="H1531">
        <v>21.8</v>
      </c>
      <c r="I1531" s="3">
        <v>52.11</v>
      </c>
      <c r="J1531" s="1">
        <v>45875</v>
      </c>
      <c r="K1531">
        <v>25</v>
      </c>
      <c r="L1531">
        <v>3.5</v>
      </c>
      <c r="M1531">
        <f t="shared" si="230"/>
        <v>3.5</v>
      </c>
      <c r="N1531" t="b">
        <v>1</v>
      </c>
      <c r="O1531" t="s">
        <v>113</v>
      </c>
      <c r="P1531" t="str">
        <f t="shared" si="231"/>
        <v>Changed Mind</v>
      </c>
      <c r="Q1531" s="4">
        <f t="shared" si="232"/>
        <v>1302.8120000000001</v>
      </c>
      <c r="R1531">
        <f t="shared" si="233"/>
        <v>2025</v>
      </c>
      <c r="S1531" s="4" t="str">
        <f t="shared" si="234"/>
        <v>August</v>
      </c>
      <c r="T1531" s="17">
        <f t="shared" si="235"/>
        <v>14.527520000000001</v>
      </c>
      <c r="U1531" s="17">
        <f t="shared" si="236"/>
        <v>52.112480000000005</v>
      </c>
      <c r="V1531" s="16">
        <f t="shared" si="237"/>
        <v>1</v>
      </c>
      <c r="W1531" s="16" t="str">
        <f t="shared" si="238"/>
        <v>XS</v>
      </c>
      <c r="X1531" s="16" t="str" cm="1">
        <f t="array" ref="X1531">_xlfn.IFS(K1531 &lt; 10, "Need to Restock", K1531 &lt; 20, "Low Stock", K1531 &lt; 30, "Stock OK", K1531 &gt;= 30, "High Stock")</f>
        <v>Stock OK</v>
      </c>
      <c r="Y1531" s="16" t="str" cm="1">
        <f t="array" ref="Y1531">_xlfn.IFS(K1531 &lt;= 15, "Fast Moving", K1531 &lt;= 35, "Moderate Moving", K1531 &gt; 35, "Slow Moving")</f>
        <v>Moderate Moving</v>
      </c>
      <c r="Z1531" s="16" t="str" cm="1">
        <f t="array" ref="Z1531">_xlfn.IFS(M1531=5, "Highly Satisfied", M1531&gt;=4, "Very Satisfied", M1531&gt;=3, "Satisfied", M1531&gt;=2, "Neutral", M1531&lt;2, "Dissatisfied")</f>
        <v>Satisfied</v>
      </c>
      <c r="AA1531" s="16" t="str">
        <f t="shared" si="239"/>
        <v>Cheap Value</v>
      </c>
      <c r="AB1531" s="16" t="str" cm="1">
        <f t="array" ref="AB1531">_xlfn.IFS(OR(C1531="Zara", C1531="Mango"), "Luxury Brand", OR(C1531="Gap", C1531="Forever21"), "Budget Brand", TRUE, "Mid-Market")</f>
        <v>Budget Brand</v>
      </c>
    </row>
    <row r="1532" spans="1:28" x14ac:dyDescent="0.35">
      <c r="A1532" t="s">
        <v>1583</v>
      </c>
      <c r="B1532" t="s">
        <v>13</v>
      </c>
      <c r="C1532" t="s">
        <v>51</v>
      </c>
      <c r="D1532" t="s">
        <v>32</v>
      </c>
      <c r="E1532" t="s">
        <v>37</v>
      </c>
      <c r="F1532" t="s">
        <v>38</v>
      </c>
      <c r="G1532" s="4">
        <v>124.69</v>
      </c>
      <c r="H1532">
        <v>40.9</v>
      </c>
      <c r="I1532" s="3">
        <v>73.69</v>
      </c>
      <c r="J1532" s="1">
        <v>45875</v>
      </c>
      <c r="K1532">
        <v>9</v>
      </c>
      <c r="L1532">
        <v>4.0999999999999996</v>
      </c>
      <c r="M1532">
        <f t="shared" si="230"/>
        <v>4.0999999999999996</v>
      </c>
      <c r="N1532" t="b">
        <v>0</v>
      </c>
      <c r="O1532" t="s">
        <v>2229</v>
      </c>
      <c r="P1532" t="str">
        <f t="shared" si="231"/>
        <v>No Return</v>
      </c>
      <c r="Q1532" s="4">
        <f t="shared" si="232"/>
        <v>663.22610999999995</v>
      </c>
      <c r="R1532">
        <f t="shared" si="233"/>
        <v>2025</v>
      </c>
      <c r="S1532" s="4" t="str">
        <f t="shared" si="234"/>
        <v>August</v>
      </c>
      <c r="T1532" s="17">
        <f t="shared" si="235"/>
        <v>50.998209999999993</v>
      </c>
      <c r="U1532" s="17">
        <f t="shared" si="236"/>
        <v>73.691789999999997</v>
      </c>
      <c r="V1532" s="16">
        <f t="shared" si="237"/>
        <v>0</v>
      </c>
      <c r="W1532" s="16" t="str">
        <f t="shared" si="238"/>
        <v>S</v>
      </c>
      <c r="X1532" s="16" t="str" cm="1">
        <f t="array" ref="X1532">_xlfn.IFS(K1532 &lt; 10, "Need to Restock", K1532 &lt; 20, "Low Stock", K1532 &lt; 30, "Stock OK", K1532 &gt;= 30, "High Stock")</f>
        <v>Need to Restock</v>
      </c>
      <c r="Y1532" s="16" t="str" cm="1">
        <f t="array" ref="Y1532">_xlfn.IFS(K1532 &lt;= 15, "Fast Moving", K1532 &lt;= 35, "Moderate Moving", K1532 &gt; 35, "Slow Moving")</f>
        <v>Fast Moving</v>
      </c>
      <c r="Z1532" s="16" t="str" cm="1">
        <f t="array" ref="Z1532">_xlfn.IFS(M1532=5, "Highly Satisfied", M1532&gt;=4, "Very Satisfied", M1532&gt;=3, "Satisfied", M1532&gt;=2, "Neutral", M1532&lt;2, "Dissatisfied")</f>
        <v>Very Satisfied</v>
      </c>
      <c r="AA1532" s="16" t="str">
        <f t="shared" si="239"/>
        <v>Cheap Value</v>
      </c>
      <c r="AB1532" s="16" t="str" cm="1">
        <f t="array" ref="AB1532">_xlfn.IFS(OR(C1532="Zara", C1532="Mango"), "Luxury Brand", OR(C1532="Gap", C1532="Forever21"), "Budget Brand", TRUE, "Mid-Market")</f>
        <v>Mid-Market</v>
      </c>
    </row>
    <row r="1533" spans="1:28" x14ac:dyDescent="0.35">
      <c r="A1533" t="s">
        <v>1584</v>
      </c>
      <c r="B1533" t="s">
        <v>19</v>
      </c>
      <c r="C1533" t="s">
        <v>41</v>
      </c>
      <c r="D1533" t="s">
        <v>60</v>
      </c>
      <c r="E1533" t="s">
        <v>37</v>
      </c>
      <c r="F1533" t="s">
        <v>23</v>
      </c>
      <c r="G1533" s="4">
        <v>28.24</v>
      </c>
      <c r="H1533">
        <v>48.2</v>
      </c>
      <c r="I1533" s="3">
        <v>14.63</v>
      </c>
      <c r="J1533" s="1">
        <v>45875</v>
      </c>
      <c r="K1533">
        <v>20</v>
      </c>
      <c r="L1533">
        <v>4.5</v>
      </c>
      <c r="M1533">
        <f t="shared" si="230"/>
        <v>4.5</v>
      </c>
      <c r="N1533" t="b">
        <v>0</v>
      </c>
      <c r="O1533" t="s">
        <v>2229</v>
      </c>
      <c r="P1533" t="str">
        <f t="shared" si="231"/>
        <v>No Return</v>
      </c>
      <c r="Q1533" s="4">
        <f t="shared" si="232"/>
        <v>292.56639999999999</v>
      </c>
      <c r="R1533">
        <f t="shared" si="233"/>
        <v>2025</v>
      </c>
      <c r="S1533" s="4" t="str">
        <f t="shared" si="234"/>
        <v>August</v>
      </c>
      <c r="T1533" s="17">
        <f t="shared" si="235"/>
        <v>13.61168</v>
      </c>
      <c r="U1533" s="17">
        <f t="shared" si="236"/>
        <v>14.62832</v>
      </c>
      <c r="V1533" s="16">
        <f t="shared" si="237"/>
        <v>0</v>
      </c>
      <c r="W1533" s="16" t="str">
        <f t="shared" si="238"/>
        <v>S</v>
      </c>
      <c r="X1533" s="16" t="str" cm="1">
        <f t="array" ref="X1533">_xlfn.IFS(K1533 &lt; 10, "Need to Restock", K1533 &lt; 20, "Low Stock", K1533 &lt; 30, "Stock OK", K1533 &gt;= 30, "High Stock")</f>
        <v>Stock OK</v>
      </c>
      <c r="Y1533" s="16" t="str" cm="1">
        <f t="array" ref="Y1533">_xlfn.IFS(K1533 &lt;= 15, "Fast Moving", K1533 &lt;= 35, "Moderate Moving", K1533 &gt; 35, "Slow Moving")</f>
        <v>Moderate Moving</v>
      </c>
      <c r="Z1533" s="16" t="str" cm="1">
        <f t="array" ref="Z1533">_xlfn.IFS(M1533=5, "Highly Satisfied", M1533&gt;=4, "Very Satisfied", M1533&gt;=3, "Satisfied", M1533&gt;=2, "Neutral", M1533&lt;2, "Dissatisfied")</f>
        <v>Very Satisfied</v>
      </c>
      <c r="AA1533" s="16" t="str">
        <f t="shared" si="239"/>
        <v>Cheap Value</v>
      </c>
      <c r="AB1533" s="16" t="str" cm="1">
        <f t="array" ref="AB1533">_xlfn.IFS(OR(C1533="Zara", C1533="Mango"), "Luxury Brand", OR(C1533="Gap", C1533="Forever21"), "Budget Brand", TRUE, "Mid-Market")</f>
        <v>Luxury Brand</v>
      </c>
    </row>
    <row r="1534" spans="1:28" x14ac:dyDescent="0.35">
      <c r="A1534" t="s">
        <v>1585</v>
      </c>
      <c r="B1534" t="s">
        <v>25</v>
      </c>
      <c r="C1534" t="s">
        <v>14</v>
      </c>
      <c r="D1534" t="s">
        <v>60</v>
      </c>
      <c r="E1534" t="s">
        <v>2229</v>
      </c>
      <c r="F1534" t="s">
        <v>64</v>
      </c>
      <c r="G1534" s="4">
        <v>76.39</v>
      </c>
      <c r="H1534">
        <v>53.9</v>
      </c>
      <c r="I1534" s="3">
        <v>35.22</v>
      </c>
      <c r="J1534" s="1">
        <v>45875</v>
      </c>
      <c r="K1534">
        <v>15</v>
      </c>
      <c r="L1534">
        <v>1.5</v>
      </c>
      <c r="M1534">
        <f t="shared" si="230"/>
        <v>1.5</v>
      </c>
      <c r="N1534" t="b">
        <v>0</v>
      </c>
      <c r="O1534" t="s">
        <v>2229</v>
      </c>
      <c r="P1534" t="str">
        <f t="shared" si="231"/>
        <v>No Return</v>
      </c>
      <c r="Q1534" s="4">
        <f t="shared" si="232"/>
        <v>528.23685</v>
      </c>
      <c r="R1534">
        <f t="shared" si="233"/>
        <v>2025</v>
      </c>
      <c r="S1534" s="4" t="str">
        <f t="shared" si="234"/>
        <v>August</v>
      </c>
      <c r="T1534" s="17">
        <f t="shared" si="235"/>
        <v>41.174210000000002</v>
      </c>
      <c r="U1534" s="17">
        <f t="shared" si="236"/>
        <v>35.215789999999998</v>
      </c>
      <c r="V1534" s="16">
        <f t="shared" si="237"/>
        <v>0</v>
      </c>
      <c r="W1534" s="16" t="str">
        <f t="shared" si="238"/>
        <v>No Size</v>
      </c>
      <c r="X1534" s="16" t="str" cm="1">
        <f t="array" ref="X1534">_xlfn.IFS(K1534 &lt; 10, "Need to Restock", K1534 &lt; 20, "Low Stock", K1534 &lt; 30, "Stock OK", K1534 &gt;= 30, "High Stock")</f>
        <v>Low Stock</v>
      </c>
      <c r="Y1534" s="16" t="str" cm="1">
        <f t="array" ref="Y1534">_xlfn.IFS(K1534 &lt;= 15, "Fast Moving", K1534 &lt;= 35, "Moderate Moving", K1534 &gt; 35, "Slow Moving")</f>
        <v>Fast Moving</v>
      </c>
      <c r="Z1534" s="16" t="str" cm="1">
        <f t="array" ref="Z1534">_xlfn.IFS(M1534=5, "Highly Satisfied", M1534&gt;=4, "Very Satisfied", M1534&gt;=3, "Satisfied", M1534&gt;=2, "Neutral", M1534&lt;2, "Dissatisfied")</f>
        <v>Dissatisfied</v>
      </c>
      <c r="AA1534" s="16" t="str">
        <f t="shared" si="239"/>
        <v>Cheap Value</v>
      </c>
      <c r="AB1534" s="16" t="str" cm="1">
        <f t="array" ref="AB1534">_xlfn.IFS(OR(C1534="Zara", C1534="Mango"), "Luxury Brand", OR(C1534="Gap", C1534="Forever21"), "Budget Brand", TRUE, "Mid-Market")</f>
        <v>Luxury Brand</v>
      </c>
    </row>
    <row r="1535" spans="1:28" x14ac:dyDescent="0.35">
      <c r="A1535" t="s">
        <v>1586</v>
      </c>
      <c r="B1535" t="s">
        <v>36</v>
      </c>
      <c r="C1535" t="s">
        <v>14</v>
      </c>
      <c r="D1535" t="s">
        <v>21</v>
      </c>
      <c r="E1535" t="s">
        <v>56</v>
      </c>
      <c r="F1535" t="s">
        <v>42</v>
      </c>
      <c r="G1535" s="4">
        <v>96.82</v>
      </c>
      <c r="H1535">
        <v>0</v>
      </c>
      <c r="I1535" s="3">
        <v>96.82</v>
      </c>
      <c r="J1535" s="1">
        <v>45875</v>
      </c>
      <c r="K1535">
        <v>0</v>
      </c>
      <c r="L1535">
        <v>1.1000000000000001</v>
      </c>
      <c r="M1535">
        <f t="shared" si="230"/>
        <v>1.1000000000000001</v>
      </c>
      <c r="N1535" t="b">
        <v>0</v>
      </c>
      <c r="O1535" t="s">
        <v>2229</v>
      </c>
      <c r="P1535" t="str">
        <f t="shared" si="231"/>
        <v>No Return</v>
      </c>
      <c r="Q1535" s="4">
        <f t="shared" si="232"/>
        <v>0</v>
      </c>
      <c r="R1535">
        <f t="shared" si="233"/>
        <v>2025</v>
      </c>
      <c r="S1535" s="4" t="str">
        <f t="shared" si="234"/>
        <v>August</v>
      </c>
      <c r="T1535" s="17">
        <f t="shared" si="235"/>
        <v>0</v>
      </c>
      <c r="U1535" s="17">
        <f t="shared" si="236"/>
        <v>96.82</v>
      </c>
      <c r="V1535" s="16">
        <f t="shared" si="237"/>
        <v>0</v>
      </c>
      <c r="W1535" s="16" t="str">
        <f t="shared" si="238"/>
        <v>M</v>
      </c>
      <c r="X1535" s="16" t="str" cm="1">
        <f t="array" ref="X1535">_xlfn.IFS(K1535 &lt; 10, "Need to Restock", K1535 &lt; 20, "Low Stock", K1535 &lt; 30, "Stock OK", K1535 &gt;= 30, "High Stock")</f>
        <v>Need to Restock</v>
      </c>
      <c r="Y1535" s="16" t="str" cm="1">
        <f t="array" ref="Y1535">_xlfn.IFS(K1535 &lt;= 15, "Fast Moving", K1535 &lt;= 35, "Moderate Moving", K1535 &gt; 35, "Slow Moving")</f>
        <v>Fast Moving</v>
      </c>
      <c r="Z1535" s="16" t="str" cm="1">
        <f t="array" ref="Z1535">_xlfn.IFS(M1535=5, "Highly Satisfied", M1535&gt;=4, "Very Satisfied", M1535&gt;=3, "Satisfied", M1535&gt;=2, "Neutral", M1535&lt;2, "Dissatisfied")</f>
        <v>Dissatisfied</v>
      </c>
      <c r="AA1535" s="16" t="str">
        <f t="shared" si="239"/>
        <v>High Value</v>
      </c>
      <c r="AB1535" s="16" t="str" cm="1">
        <f t="array" ref="AB1535">_xlfn.IFS(OR(C1535="Zara", C1535="Mango"), "Luxury Brand", OR(C1535="Gap", C1535="Forever21"), "Budget Brand", TRUE, "Mid-Market")</f>
        <v>Luxury Brand</v>
      </c>
    </row>
    <row r="1536" spans="1:28" x14ac:dyDescent="0.35">
      <c r="A1536" t="s">
        <v>1587</v>
      </c>
      <c r="B1536" t="s">
        <v>28</v>
      </c>
      <c r="C1536" t="s">
        <v>30</v>
      </c>
      <c r="D1536" t="s">
        <v>32</v>
      </c>
      <c r="E1536" t="s">
        <v>53</v>
      </c>
      <c r="F1536" t="s">
        <v>62</v>
      </c>
      <c r="G1536" s="4">
        <v>159.25</v>
      </c>
      <c r="H1536">
        <v>28.2</v>
      </c>
      <c r="I1536" s="3">
        <v>114.34</v>
      </c>
      <c r="J1536" s="1">
        <v>45875</v>
      </c>
      <c r="K1536">
        <v>1</v>
      </c>
      <c r="L1536" t="s">
        <v>2229</v>
      </c>
      <c r="M1536">
        <f t="shared" si="230"/>
        <v>3</v>
      </c>
      <c r="N1536" t="b">
        <v>1</v>
      </c>
      <c r="O1536" t="s">
        <v>123</v>
      </c>
      <c r="P1536" t="str">
        <f t="shared" si="231"/>
        <v>Wrong Item</v>
      </c>
      <c r="Q1536" s="4">
        <f t="shared" si="232"/>
        <v>114.3415</v>
      </c>
      <c r="R1536">
        <f t="shared" si="233"/>
        <v>2025</v>
      </c>
      <c r="S1536" s="4" t="str">
        <f t="shared" si="234"/>
        <v>August</v>
      </c>
      <c r="T1536" s="17">
        <f t="shared" si="235"/>
        <v>44.908499999999997</v>
      </c>
      <c r="U1536" s="17">
        <f t="shared" si="236"/>
        <v>114.3415</v>
      </c>
      <c r="V1536" s="16">
        <f t="shared" si="237"/>
        <v>1</v>
      </c>
      <c r="W1536" s="16" t="str">
        <f t="shared" si="238"/>
        <v>XS</v>
      </c>
      <c r="X1536" s="16" t="str" cm="1">
        <f t="array" ref="X1536">_xlfn.IFS(K1536 &lt; 10, "Need to Restock", K1536 &lt; 20, "Low Stock", K1536 &lt; 30, "Stock OK", K1536 &gt;= 30, "High Stock")</f>
        <v>Need to Restock</v>
      </c>
      <c r="Y1536" s="16" t="str" cm="1">
        <f t="array" ref="Y1536">_xlfn.IFS(K1536 &lt;= 15, "Fast Moving", K1536 &lt;= 35, "Moderate Moving", K1536 &gt; 35, "Slow Moving")</f>
        <v>Fast Moving</v>
      </c>
      <c r="Z1536" s="16" t="str" cm="1">
        <f t="array" ref="Z1536">_xlfn.IFS(M1536=5, "Highly Satisfied", M1536&gt;=4, "Very Satisfied", M1536&gt;=3, "Satisfied", M1536&gt;=2, "Neutral", M1536&lt;2, "Dissatisfied")</f>
        <v>Satisfied</v>
      </c>
      <c r="AA1536" s="16" t="str">
        <f t="shared" si="239"/>
        <v>High Value</v>
      </c>
      <c r="AB1536" s="16" t="str" cm="1">
        <f t="array" ref="AB1536">_xlfn.IFS(OR(C1536="Zara", C1536="Mango"), "Luxury Brand", OR(C1536="Gap", C1536="Forever21"), "Budget Brand", TRUE, "Mid-Market")</f>
        <v>Mid-Market</v>
      </c>
    </row>
    <row r="1537" spans="1:28" x14ac:dyDescent="0.35">
      <c r="A1537" t="s">
        <v>1588</v>
      </c>
      <c r="B1537" t="s">
        <v>40</v>
      </c>
      <c r="C1537" t="s">
        <v>14</v>
      </c>
      <c r="D1537" t="s">
        <v>60</v>
      </c>
      <c r="E1537" t="s">
        <v>47</v>
      </c>
      <c r="F1537" t="s">
        <v>62</v>
      </c>
      <c r="G1537" s="4">
        <v>171.93</v>
      </c>
      <c r="H1537">
        <v>52.3</v>
      </c>
      <c r="I1537" s="3">
        <v>82.01</v>
      </c>
      <c r="J1537" s="1">
        <v>45875</v>
      </c>
      <c r="K1537">
        <v>28</v>
      </c>
      <c r="L1537">
        <v>2.2000000000000002</v>
      </c>
      <c r="M1537">
        <f t="shared" si="230"/>
        <v>2.2000000000000002</v>
      </c>
      <c r="N1537" t="b">
        <v>0</v>
      </c>
      <c r="O1537" t="s">
        <v>2229</v>
      </c>
      <c r="P1537" t="str">
        <f t="shared" si="231"/>
        <v>No Return</v>
      </c>
      <c r="Q1537" s="4">
        <f t="shared" si="232"/>
        <v>2296.2970799999998</v>
      </c>
      <c r="R1537">
        <f t="shared" si="233"/>
        <v>2025</v>
      </c>
      <c r="S1537" s="4" t="str">
        <f t="shared" si="234"/>
        <v>August</v>
      </c>
      <c r="T1537" s="17">
        <f t="shared" si="235"/>
        <v>89.919390000000007</v>
      </c>
      <c r="U1537" s="17">
        <f t="shared" si="236"/>
        <v>82.01061</v>
      </c>
      <c r="V1537" s="16">
        <f t="shared" si="237"/>
        <v>0</v>
      </c>
      <c r="W1537" s="16" t="str">
        <f t="shared" si="238"/>
        <v>XXL</v>
      </c>
      <c r="X1537" s="16" t="str" cm="1">
        <f t="array" ref="X1537">_xlfn.IFS(K1537 &lt; 10, "Need to Restock", K1537 &lt; 20, "Low Stock", K1537 &lt; 30, "Stock OK", K1537 &gt;= 30, "High Stock")</f>
        <v>Stock OK</v>
      </c>
      <c r="Y1537" s="16" t="str" cm="1">
        <f t="array" ref="Y1537">_xlfn.IFS(K1537 &lt;= 15, "Fast Moving", K1537 &lt;= 35, "Moderate Moving", K1537 &gt; 35, "Slow Moving")</f>
        <v>Moderate Moving</v>
      </c>
      <c r="Z1537" s="16" t="str" cm="1">
        <f t="array" ref="Z1537">_xlfn.IFS(M1537=5, "Highly Satisfied", M1537&gt;=4, "Very Satisfied", M1537&gt;=3, "Satisfied", M1537&gt;=2, "Neutral", M1537&lt;2, "Dissatisfied")</f>
        <v>Neutral</v>
      </c>
      <c r="AA1537" s="16" t="str">
        <f t="shared" si="239"/>
        <v>High Value</v>
      </c>
      <c r="AB1537" s="16" t="str" cm="1">
        <f t="array" ref="AB1537">_xlfn.IFS(OR(C1537="Zara", C1537="Mango"), "Luxury Brand", OR(C1537="Gap", C1537="Forever21"), "Budget Brand", TRUE, "Mid-Market")</f>
        <v>Luxury Brand</v>
      </c>
    </row>
    <row r="1538" spans="1:28" x14ac:dyDescent="0.35">
      <c r="A1538" t="s">
        <v>1589</v>
      </c>
      <c r="B1538" t="s">
        <v>19</v>
      </c>
      <c r="C1538" t="s">
        <v>14</v>
      </c>
      <c r="D1538" t="s">
        <v>60</v>
      </c>
      <c r="E1538" t="s">
        <v>53</v>
      </c>
      <c r="F1538" t="s">
        <v>68</v>
      </c>
      <c r="G1538" s="4">
        <v>85.25</v>
      </c>
      <c r="H1538">
        <v>0</v>
      </c>
      <c r="I1538" s="3">
        <v>85.25</v>
      </c>
      <c r="J1538" s="1">
        <v>45875</v>
      </c>
      <c r="K1538">
        <v>11</v>
      </c>
      <c r="L1538" t="s">
        <v>2229</v>
      </c>
      <c r="M1538">
        <f t="shared" ref="M1538:M1601" si="240">IF(L1538="null", 3, L1538)</f>
        <v>3</v>
      </c>
      <c r="N1538" t="b">
        <v>0</v>
      </c>
      <c r="O1538" t="s">
        <v>2229</v>
      </c>
      <c r="P1538" t="str">
        <f t="shared" ref="P1538:P1601" si="241">IF(O1538="null", "No Return", O1538)</f>
        <v>No Return</v>
      </c>
      <c r="Q1538" s="4">
        <f t="shared" ref="Q1538:Q1601" si="242">U1538 * K1538</f>
        <v>937.75</v>
      </c>
      <c r="R1538">
        <f t="shared" ref="R1538:R1601" si="243">YEAR(J1538)</f>
        <v>2025</v>
      </c>
      <c r="S1538" s="4" t="str">
        <f t="shared" ref="S1538:S1601" si="244">TEXT(J1538, "mmmm")</f>
        <v>August</v>
      </c>
      <c r="T1538" s="17">
        <f t="shared" ref="T1538:T1601" si="245">G1538 * (H1538 / 100)</f>
        <v>0</v>
      </c>
      <c r="U1538" s="17">
        <f t="shared" ref="U1538:U1601" si="246">G1538 * (1 - (H1538 / 100))</f>
        <v>85.25</v>
      </c>
      <c r="V1538" s="16">
        <f t="shared" ref="V1538:V1601" si="247">IF(N1538=TRUE, 1, 0)</f>
        <v>0</v>
      </c>
      <c r="W1538" s="16" t="str">
        <f t="shared" ref="W1538:W1601" si="248">IF(E1538="null", "No Size", E1538)</f>
        <v>XS</v>
      </c>
      <c r="X1538" s="16" t="str" cm="1">
        <f t="array" ref="X1538">_xlfn.IFS(K1538 &lt; 10, "Need to Restock", K1538 &lt; 20, "Low Stock", K1538 &lt; 30, "Stock OK", K1538 &gt;= 30, "High Stock")</f>
        <v>Low Stock</v>
      </c>
      <c r="Y1538" s="16" t="str" cm="1">
        <f t="array" ref="Y1538">_xlfn.IFS(K1538 &lt;= 15, "Fast Moving", K1538 &lt;= 35, "Moderate Moving", K1538 &gt; 35, "Slow Moving")</f>
        <v>Fast Moving</v>
      </c>
      <c r="Z1538" s="16" t="str" cm="1">
        <f t="array" ref="Z1538">_xlfn.IFS(M1538=5, "Highly Satisfied", M1538&gt;=4, "Very Satisfied", M1538&gt;=3, "Satisfied", M1538&gt;=2, "Neutral", M1538&lt;2, "Dissatisfied")</f>
        <v>Satisfied</v>
      </c>
      <c r="AA1538" s="16" t="str">
        <f t="shared" ref="AA1538:AA1601" si="249">IF(I1538 &gt;= 74.88, "High Value", "Cheap Value")</f>
        <v>High Value</v>
      </c>
      <c r="AB1538" s="16" t="str" cm="1">
        <f t="array" ref="AB1538">_xlfn.IFS(OR(C1538="Zara", C1538="Mango"), "Luxury Brand", OR(C1538="Gap", C1538="Forever21"), "Budget Brand", TRUE, "Mid-Market")</f>
        <v>Luxury Brand</v>
      </c>
    </row>
    <row r="1539" spans="1:28" x14ac:dyDescent="0.35">
      <c r="A1539" t="s">
        <v>1590</v>
      </c>
      <c r="B1539" t="s">
        <v>19</v>
      </c>
      <c r="C1539" t="s">
        <v>30</v>
      </c>
      <c r="D1539" t="s">
        <v>15</v>
      </c>
      <c r="E1539" t="s">
        <v>47</v>
      </c>
      <c r="F1539" t="s">
        <v>23</v>
      </c>
      <c r="G1539" s="4">
        <v>70.48</v>
      </c>
      <c r="H1539">
        <v>0</v>
      </c>
      <c r="I1539" s="3">
        <v>70.48</v>
      </c>
      <c r="J1539" s="1">
        <v>45623</v>
      </c>
      <c r="K1539">
        <v>22</v>
      </c>
      <c r="L1539">
        <v>1.2</v>
      </c>
      <c r="M1539">
        <f t="shared" si="240"/>
        <v>1.2</v>
      </c>
      <c r="N1539" t="b">
        <v>0</v>
      </c>
      <c r="O1539" t="s">
        <v>2229</v>
      </c>
      <c r="P1539" t="str">
        <f t="shared" si="241"/>
        <v>No Return</v>
      </c>
      <c r="Q1539" s="4">
        <f t="shared" si="242"/>
        <v>1550.5600000000002</v>
      </c>
      <c r="R1539">
        <f t="shared" si="243"/>
        <v>2024</v>
      </c>
      <c r="S1539" s="4" t="str">
        <f t="shared" si="244"/>
        <v>November</v>
      </c>
      <c r="T1539" s="17">
        <f t="shared" si="245"/>
        <v>0</v>
      </c>
      <c r="U1539" s="17">
        <f t="shared" si="246"/>
        <v>70.48</v>
      </c>
      <c r="V1539" s="16">
        <f t="shared" si="247"/>
        <v>0</v>
      </c>
      <c r="W1539" s="16" t="str">
        <f t="shared" si="248"/>
        <v>XXL</v>
      </c>
      <c r="X1539" s="16" t="str" cm="1">
        <f t="array" ref="X1539">_xlfn.IFS(K1539 &lt; 10, "Need to Restock", K1539 &lt; 20, "Low Stock", K1539 &lt; 30, "Stock OK", K1539 &gt;= 30, "High Stock")</f>
        <v>Stock OK</v>
      </c>
      <c r="Y1539" s="16" t="str" cm="1">
        <f t="array" ref="Y1539">_xlfn.IFS(K1539 &lt;= 15, "Fast Moving", K1539 &lt;= 35, "Moderate Moving", K1539 &gt; 35, "Slow Moving")</f>
        <v>Moderate Moving</v>
      </c>
      <c r="Z1539" s="16" t="str" cm="1">
        <f t="array" ref="Z1539">_xlfn.IFS(M1539=5, "Highly Satisfied", M1539&gt;=4, "Very Satisfied", M1539&gt;=3, "Satisfied", M1539&gt;=2, "Neutral", M1539&lt;2, "Dissatisfied")</f>
        <v>Dissatisfied</v>
      </c>
      <c r="AA1539" s="16" t="str">
        <f t="shared" si="249"/>
        <v>Cheap Value</v>
      </c>
      <c r="AB1539" s="16" t="str" cm="1">
        <f t="array" ref="AB1539">_xlfn.IFS(OR(C1539="Zara", C1539="Mango"), "Luxury Brand", OR(C1539="Gap", C1539="Forever21"), "Budget Brand", TRUE, "Mid-Market")</f>
        <v>Mid-Market</v>
      </c>
    </row>
    <row r="1540" spans="1:28" x14ac:dyDescent="0.35">
      <c r="A1540" t="s">
        <v>1591</v>
      </c>
      <c r="B1540" t="s">
        <v>13</v>
      </c>
      <c r="C1540" t="s">
        <v>30</v>
      </c>
      <c r="D1540" t="s">
        <v>15</v>
      </c>
      <c r="E1540" t="s">
        <v>37</v>
      </c>
      <c r="F1540" t="s">
        <v>68</v>
      </c>
      <c r="G1540" s="4">
        <v>203.02</v>
      </c>
      <c r="H1540">
        <v>0</v>
      </c>
      <c r="I1540" s="3">
        <v>203.02</v>
      </c>
      <c r="J1540" s="1">
        <v>45794</v>
      </c>
      <c r="K1540">
        <v>23</v>
      </c>
      <c r="L1540">
        <v>3.5</v>
      </c>
      <c r="M1540">
        <f t="shared" si="240"/>
        <v>3.5</v>
      </c>
      <c r="N1540" t="b">
        <v>1</v>
      </c>
      <c r="O1540" t="s">
        <v>81</v>
      </c>
      <c r="P1540" t="str">
        <f t="shared" si="241"/>
        <v>Quality Issue</v>
      </c>
      <c r="Q1540" s="4">
        <f t="shared" si="242"/>
        <v>4669.46</v>
      </c>
      <c r="R1540">
        <f t="shared" si="243"/>
        <v>2025</v>
      </c>
      <c r="S1540" s="4" t="str">
        <f t="shared" si="244"/>
        <v>May</v>
      </c>
      <c r="T1540" s="17">
        <f t="shared" si="245"/>
        <v>0</v>
      </c>
      <c r="U1540" s="17">
        <f t="shared" si="246"/>
        <v>203.02</v>
      </c>
      <c r="V1540" s="16">
        <f t="shared" si="247"/>
        <v>1</v>
      </c>
      <c r="W1540" s="16" t="str">
        <f t="shared" si="248"/>
        <v>S</v>
      </c>
      <c r="X1540" s="16" t="str" cm="1">
        <f t="array" ref="X1540">_xlfn.IFS(K1540 &lt; 10, "Need to Restock", K1540 &lt; 20, "Low Stock", K1540 &lt; 30, "Stock OK", K1540 &gt;= 30, "High Stock")</f>
        <v>Stock OK</v>
      </c>
      <c r="Y1540" s="16" t="str" cm="1">
        <f t="array" ref="Y1540">_xlfn.IFS(K1540 &lt;= 15, "Fast Moving", K1540 &lt;= 35, "Moderate Moving", K1540 &gt; 35, "Slow Moving")</f>
        <v>Moderate Moving</v>
      </c>
      <c r="Z1540" s="16" t="str" cm="1">
        <f t="array" ref="Z1540">_xlfn.IFS(M1540=5, "Highly Satisfied", M1540&gt;=4, "Very Satisfied", M1540&gt;=3, "Satisfied", M1540&gt;=2, "Neutral", M1540&lt;2, "Dissatisfied")</f>
        <v>Satisfied</v>
      </c>
      <c r="AA1540" s="16" t="str">
        <f t="shared" si="249"/>
        <v>High Value</v>
      </c>
      <c r="AB1540" s="16" t="str" cm="1">
        <f t="array" ref="AB1540">_xlfn.IFS(OR(C1540="Zara", C1540="Mango"), "Luxury Brand", OR(C1540="Gap", C1540="Forever21"), "Budget Brand", TRUE, "Mid-Market")</f>
        <v>Mid-Market</v>
      </c>
    </row>
    <row r="1541" spans="1:28" x14ac:dyDescent="0.35">
      <c r="A1541" t="s">
        <v>1592</v>
      </c>
      <c r="B1541" t="s">
        <v>40</v>
      </c>
      <c r="C1541" t="s">
        <v>51</v>
      </c>
      <c r="D1541" t="s">
        <v>32</v>
      </c>
      <c r="E1541" t="s">
        <v>47</v>
      </c>
      <c r="F1541" t="s">
        <v>23</v>
      </c>
      <c r="G1541" s="4">
        <v>115.39</v>
      </c>
      <c r="H1541">
        <v>11.2</v>
      </c>
      <c r="I1541" s="3">
        <v>102.47</v>
      </c>
      <c r="J1541" s="1">
        <v>45875</v>
      </c>
      <c r="K1541">
        <v>4</v>
      </c>
      <c r="L1541">
        <v>3.8</v>
      </c>
      <c r="M1541">
        <f t="shared" si="240"/>
        <v>3.8</v>
      </c>
      <c r="N1541" t="b">
        <v>0</v>
      </c>
      <c r="O1541" t="s">
        <v>2229</v>
      </c>
      <c r="P1541" t="str">
        <f t="shared" si="241"/>
        <v>No Return</v>
      </c>
      <c r="Q1541" s="4">
        <f t="shared" si="242"/>
        <v>409.86527999999998</v>
      </c>
      <c r="R1541">
        <f t="shared" si="243"/>
        <v>2025</v>
      </c>
      <c r="S1541" s="4" t="str">
        <f t="shared" si="244"/>
        <v>August</v>
      </c>
      <c r="T1541" s="17">
        <f t="shared" si="245"/>
        <v>12.923679999999999</v>
      </c>
      <c r="U1541" s="17">
        <f t="shared" si="246"/>
        <v>102.46632</v>
      </c>
      <c r="V1541" s="16">
        <f t="shared" si="247"/>
        <v>0</v>
      </c>
      <c r="W1541" s="16" t="str">
        <f t="shared" si="248"/>
        <v>XXL</v>
      </c>
      <c r="X1541" s="16" t="str" cm="1">
        <f t="array" ref="X1541">_xlfn.IFS(K1541 &lt; 10, "Need to Restock", K1541 &lt; 20, "Low Stock", K1541 &lt; 30, "Stock OK", K1541 &gt;= 30, "High Stock")</f>
        <v>Need to Restock</v>
      </c>
      <c r="Y1541" s="16" t="str" cm="1">
        <f t="array" ref="Y1541">_xlfn.IFS(K1541 &lt;= 15, "Fast Moving", K1541 &lt;= 35, "Moderate Moving", K1541 &gt; 35, "Slow Moving")</f>
        <v>Fast Moving</v>
      </c>
      <c r="Z1541" s="16" t="str" cm="1">
        <f t="array" ref="Z1541">_xlfn.IFS(M1541=5, "Highly Satisfied", M1541&gt;=4, "Very Satisfied", M1541&gt;=3, "Satisfied", M1541&gt;=2, "Neutral", M1541&lt;2, "Dissatisfied")</f>
        <v>Satisfied</v>
      </c>
      <c r="AA1541" s="16" t="str">
        <f t="shared" si="249"/>
        <v>High Value</v>
      </c>
      <c r="AB1541" s="16" t="str" cm="1">
        <f t="array" ref="AB1541">_xlfn.IFS(OR(C1541="Zara", C1541="Mango"), "Luxury Brand", OR(C1541="Gap", C1541="Forever21"), "Budget Brand", TRUE, "Mid-Market")</f>
        <v>Mid-Market</v>
      </c>
    </row>
    <row r="1542" spans="1:28" x14ac:dyDescent="0.35">
      <c r="A1542" t="s">
        <v>1593</v>
      </c>
      <c r="B1542" t="s">
        <v>25</v>
      </c>
      <c r="C1542" t="s">
        <v>41</v>
      </c>
      <c r="D1542" t="s">
        <v>15</v>
      </c>
      <c r="E1542" t="s">
        <v>2229</v>
      </c>
      <c r="F1542" t="s">
        <v>23</v>
      </c>
      <c r="G1542" s="4">
        <v>27.91</v>
      </c>
      <c r="H1542">
        <v>49.8</v>
      </c>
      <c r="I1542" s="3">
        <v>14.01</v>
      </c>
      <c r="J1542" s="1">
        <v>45701</v>
      </c>
      <c r="K1542">
        <v>12</v>
      </c>
      <c r="L1542">
        <v>2.6</v>
      </c>
      <c r="M1542">
        <f t="shared" si="240"/>
        <v>2.6</v>
      </c>
      <c r="N1542" t="b">
        <v>0</v>
      </c>
      <c r="O1542" t="s">
        <v>2229</v>
      </c>
      <c r="P1542" t="str">
        <f t="shared" si="241"/>
        <v>No Return</v>
      </c>
      <c r="Q1542" s="4">
        <f t="shared" si="242"/>
        <v>168.12984</v>
      </c>
      <c r="R1542">
        <f t="shared" si="243"/>
        <v>2025</v>
      </c>
      <c r="S1542" s="4" t="str">
        <f t="shared" si="244"/>
        <v>February</v>
      </c>
      <c r="T1542" s="17">
        <f t="shared" si="245"/>
        <v>13.899179999999999</v>
      </c>
      <c r="U1542" s="17">
        <f t="shared" si="246"/>
        <v>14.010820000000001</v>
      </c>
      <c r="V1542" s="16">
        <f t="shared" si="247"/>
        <v>0</v>
      </c>
      <c r="W1542" s="16" t="str">
        <f t="shared" si="248"/>
        <v>No Size</v>
      </c>
      <c r="X1542" s="16" t="str" cm="1">
        <f t="array" ref="X1542">_xlfn.IFS(K1542 &lt; 10, "Need to Restock", K1542 &lt; 20, "Low Stock", K1542 &lt; 30, "Stock OK", K1542 &gt;= 30, "High Stock")</f>
        <v>Low Stock</v>
      </c>
      <c r="Y1542" s="16" t="str" cm="1">
        <f t="array" ref="Y1542">_xlfn.IFS(K1542 &lt;= 15, "Fast Moving", K1542 &lt;= 35, "Moderate Moving", K1542 &gt; 35, "Slow Moving")</f>
        <v>Fast Moving</v>
      </c>
      <c r="Z1542" s="16" t="str" cm="1">
        <f t="array" ref="Z1542">_xlfn.IFS(M1542=5, "Highly Satisfied", M1542&gt;=4, "Very Satisfied", M1542&gt;=3, "Satisfied", M1542&gt;=2, "Neutral", M1542&lt;2, "Dissatisfied")</f>
        <v>Neutral</v>
      </c>
      <c r="AA1542" s="16" t="str">
        <f t="shared" si="249"/>
        <v>Cheap Value</v>
      </c>
      <c r="AB1542" s="16" t="str" cm="1">
        <f t="array" ref="AB1542">_xlfn.IFS(OR(C1542="Zara", C1542="Mango"), "Luxury Brand", OR(C1542="Gap", C1542="Forever21"), "Budget Brand", TRUE, "Mid-Market")</f>
        <v>Luxury Brand</v>
      </c>
    </row>
    <row r="1543" spans="1:28" x14ac:dyDescent="0.35">
      <c r="A1543" t="s">
        <v>1594</v>
      </c>
      <c r="B1543" t="s">
        <v>25</v>
      </c>
      <c r="C1543" t="s">
        <v>46</v>
      </c>
      <c r="D1543" t="s">
        <v>21</v>
      </c>
      <c r="E1543" t="s">
        <v>2229</v>
      </c>
      <c r="F1543" t="s">
        <v>62</v>
      </c>
      <c r="G1543" s="4">
        <v>79.69</v>
      </c>
      <c r="H1543">
        <v>0</v>
      </c>
      <c r="I1543" s="3">
        <v>79.69</v>
      </c>
      <c r="J1543" s="1">
        <v>45875</v>
      </c>
      <c r="K1543">
        <v>44</v>
      </c>
      <c r="L1543">
        <v>1.6</v>
      </c>
      <c r="M1543">
        <f t="shared" si="240"/>
        <v>1.6</v>
      </c>
      <c r="N1543" t="b">
        <v>0</v>
      </c>
      <c r="O1543" t="s">
        <v>2229</v>
      </c>
      <c r="P1543" t="str">
        <f t="shared" si="241"/>
        <v>No Return</v>
      </c>
      <c r="Q1543" s="4">
        <f t="shared" si="242"/>
        <v>3506.3599999999997</v>
      </c>
      <c r="R1543">
        <f t="shared" si="243"/>
        <v>2025</v>
      </c>
      <c r="S1543" s="4" t="str">
        <f t="shared" si="244"/>
        <v>August</v>
      </c>
      <c r="T1543" s="17">
        <f t="shared" si="245"/>
        <v>0</v>
      </c>
      <c r="U1543" s="17">
        <f t="shared" si="246"/>
        <v>79.69</v>
      </c>
      <c r="V1543" s="16">
        <f t="shared" si="247"/>
        <v>0</v>
      </c>
      <c r="W1543" s="16" t="str">
        <f t="shared" si="248"/>
        <v>No Size</v>
      </c>
      <c r="X1543" s="16" t="str" cm="1">
        <f t="array" ref="X1543">_xlfn.IFS(K1543 &lt; 10, "Need to Restock", K1543 &lt; 20, "Low Stock", K1543 &lt; 30, "Stock OK", K1543 &gt;= 30, "High Stock")</f>
        <v>High Stock</v>
      </c>
      <c r="Y1543" s="16" t="str" cm="1">
        <f t="array" ref="Y1543">_xlfn.IFS(K1543 &lt;= 15, "Fast Moving", K1543 &lt;= 35, "Moderate Moving", K1543 &gt; 35, "Slow Moving")</f>
        <v>Slow Moving</v>
      </c>
      <c r="Z1543" s="16" t="str" cm="1">
        <f t="array" ref="Z1543">_xlfn.IFS(M1543=5, "Highly Satisfied", M1543&gt;=4, "Very Satisfied", M1543&gt;=3, "Satisfied", M1543&gt;=2, "Neutral", M1543&lt;2, "Dissatisfied")</f>
        <v>Dissatisfied</v>
      </c>
      <c r="AA1543" s="16" t="str">
        <f t="shared" si="249"/>
        <v>High Value</v>
      </c>
      <c r="AB1543" s="16" t="str" cm="1">
        <f t="array" ref="AB1543">_xlfn.IFS(OR(C1543="Zara", C1543="Mango"), "Luxury Brand", OR(C1543="Gap", C1543="Forever21"), "Budget Brand", TRUE, "Mid-Market")</f>
        <v>Mid-Market</v>
      </c>
    </row>
    <row r="1544" spans="1:28" x14ac:dyDescent="0.35">
      <c r="A1544" t="s">
        <v>1595</v>
      </c>
      <c r="B1544" t="s">
        <v>36</v>
      </c>
      <c r="C1544" t="s">
        <v>73</v>
      </c>
      <c r="D1544" t="s">
        <v>32</v>
      </c>
      <c r="E1544" t="s">
        <v>37</v>
      </c>
      <c r="F1544" t="s">
        <v>68</v>
      </c>
      <c r="G1544" s="4">
        <v>47.22</v>
      </c>
      <c r="H1544">
        <v>0</v>
      </c>
      <c r="I1544" s="3">
        <v>47.22</v>
      </c>
      <c r="J1544" s="1">
        <v>45875</v>
      </c>
      <c r="K1544">
        <v>19</v>
      </c>
      <c r="L1544">
        <v>1.9</v>
      </c>
      <c r="M1544">
        <f t="shared" si="240"/>
        <v>1.9</v>
      </c>
      <c r="N1544" t="b">
        <v>0</v>
      </c>
      <c r="O1544" t="s">
        <v>2229</v>
      </c>
      <c r="P1544" t="str">
        <f t="shared" si="241"/>
        <v>No Return</v>
      </c>
      <c r="Q1544" s="4">
        <f t="shared" si="242"/>
        <v>897.18</v>
      </c>
      <c r="R1544">
        <f t="shared" si="243"/>
        <v>2025</v>
      </c>
      <c r="S1544" s="4" t="str">
        <f t="shared" si="244"/>
        <v>August</v>
      </c>
      <c r="T1544" s="17">
        <f t="shared" si="245"/>
        <v>0</v>
      </c>
      <c r="U1544" s="17">
        <f t="shared" si="246"/>
        <v>47.22</v>
      </c>
      <c r="V1544" s="16">
        <f t="shared" si="247"/>
        <v>0</v>
      </c>
      <c r="W1544" s="16" t="str">
        <f t="shared" si="248"/>
        <v>S</v>
      </c>
      <c r="X1544" s="16" t="str" cm="1">
        <f t="array" ref="X1544">_xlfn.IFS(K1544 &lt; 10, "Need to Restock", K1544 &lt; 20, "Low Stock", K1544 &lt; 30, "Stock OK", K1544 &gt;= 30, "High Stock")</f>
        <v>Low Stock</v>
      </c>
      <c r="Y1544" s="16" t="str" cm="1">
        <f t="array" ref="Y1544">_xlfn.IFS(K1544 &lt;= 15, "Fast Moving", K1544 &lt;= 35, "Moderate Moving", K1544 &gt; 35, "Slow Moving")</f>
        <v>Moderate Moving</v>
      </c>
      <c r="Z1544" s="16" t="str" cm="1">
        <f t="array" ref="Z1544">_xlfn.IFS(M1544=5, "Highly Satisfied", M1544&gt;=4, "Very Satisfied", M1544&gt;=3, "Satisfied", M1544&gt;=2, "Neutral", M1544&lt;2, "Dissatisfied")</f>
        <v>Dissatisfied</v>
      </c>
      <c r="AA1544" s="16" t="str">
        <f t="shared" si="249"/>
        <v>Cheap Value</v>
      </c>
      <c r="AB1544" s="16" t="str" cm="1">
        <f t="array" ref="AB1544">_xlfn.IFS(OR(C1544="Zara", C1544="Mango"), "Luxury Brand", OR(C1544="Gap", C1544="Forever21"), "Budget Brand", TRUE, "Mid-Market")</f>
        <v>Budget Brand</v>
      </c>
    </row>
    <row r="1545" spans="1:28" x14ac:dyDescent="0.35">
      <c r="A1545" t="s">
        <v>1596</v>
      </c>
      <c r="B1545" t="s">
        <v>28</v>
      </c>
      <c r="C1545" t="s">
        <v>46</v>
      </c>
      <c r="D1545" t="s">
        <v>32</v>
      </c>
      <c r="E1545" t="s">
        <v>2229</v>
      </c>
      <c r="F1545" t="s">
        <v>68</v>
      </c>
      <c r="G1545" s="4">
        <v>172.27</v>
      </c>
      <c r="H1545">
        <v>14.9</v>
      </c>
      <c r="I1545" s="3">
        <v>146.6</v>
      </c>
      <c r="J1545" s="1">
        <v>45875</v>
      </c>
      <c r="K1545">
        <v>8</v>
      </c>
      <c r="L1545">
        <v>3.7</v>
      </c>
      <c r="M1545">
        <f t="shared" si="240"/>
        <v>3.7</v>
      </c>
      <c r="N1545" t="b">
        <v>0</v>
      </c>
      <c r="O1545" t="s">
        <v>2229</v>
      </c>
      <c r="P1545" t="str">
        <f t="shared" si="241"/>
        <v>No Return</v>
      </c>
      <c r="Q1545" s="4">
        <f t="shared" si="242"/>
        <v>1172.8141600000001</v>
      </c>
      <c r="R1545">
        <f t="shared" si="243"/>
        <v>2025</v>
      </c>
      <c r="S1545" s="4" t="str">
        <f t="shared" si="244"/>
        <v>August</v>
      </c>
      <c r="T1545" s="17">
        <f t="shared" si="245"/>
        <v>25.668230000000001</v>
      </c>
      <c r="U1545" s="17">
        <f t="shared" si="246"/>
        <v>146.60177000000002</v>
      </c>
      <c r="V1545" s="16">
        <f t="shared" si="247"/>
        <v>0</v>
      </c>
      <c r="W1545" s="16" t="str">
        <f t="shared" si="248"/>
        <v>No Size</v>
      </c>
      <c r="X1545" s="16" t="str" cm="1">
        <f t="array" ref="X1545">_xlfn.IFS(K1545 &lt; 10, "Need to Restock", K1545 &lt; 20, "Low Stock", K1545 &lt; 30, "Stock OK", K1545 &gt;= 30, "High Stock")</f>
        <v>Need to Restock</v>
      </c>
      <c r="Y1545" s="16" t="str" cm="1">
        <f t="array" ref="Y1545">_xlfn.IFS(K1545 &lt;= 15, "Fast Moving", K1545 &lt;= 35, "Moderate Moving", K1545 &gt; 35, "Slow Moving")</f>
        <v>Fast Moving</v>
      </c>
      <c r="Z1545" s="16" t="str" cm="1">
        <f t="array" ref="Z1545">_xlfn.IFS(M1545=5, "Highly Satisfied", M1545&gt;=4, "Very Satisfied", M1545&gt;=3, "Satisfied", M1545&gt;=2, "Neutral", M1545&lt;2, "Dissatisfied")</f>
        <v>Satisfied</v>
      </c>
      <c r="AA1545" s="16" t="str">
        <f t="shared" si="249"/>
        <v>High Value</v>
      </c>
      <c r="AB1545" s="16" t="str" cm="1">
        <f t="array" ref="AB1545">_xlfn.IFS(OR(C1545="Zara", C1545="Mango"), "Luxury Brand", OR(C1545="Gap", C1545="Forever21"), "Budget Brand", TRUE, "Mid-Market")</f>
        <v>Mid-Market</v>
      </c>
    </row>
    <row r="1546" spans="1:28" x14ac:dyDescent="0.35">
      <c r="A1546" t="s">
        <v>1597</v>
      </c>
      <c r="B1546" t="s">
        <v>25</v>
      </c>
      <c r="C1546" t="s">
        <v>14</v>
      </c>
      <c r="D1546" t="s">
        <v>21</v>
      </c>
      <c r="E1546" t="s">
        <v>2229</v>
      </c>
      <c r="F1546" t="s">
        <v>26</v>
      </c>
      <c r="G1546" s="4">
        <v>27.9</v>
      </c>
      <c r="H1546">
        <v>0</v>
      </c>
      <c r="I1546" s="3">
        <v>27.9</v>
      </c>
      <c r="J1546" s="1">
        <v>45875</v>
      </c>
      <c r="K1546">
        <v>27</v>
      </c>
      <c r="L1546">
        <v>3</v>
      </c>
      <c r="M1546">
        <f t="shared" si="240"/>
        <v>3</v>
      </c>
      <c r="N1546" t="b">
        <v>1</v>
      </c>
      <c r="O1546" t="s">
        <v>113</v>
      </c>
      <c r="P1546" t="str">
        <f t="shared" si="241"/>
        <v>Changed Mind</v>
      </c>
      <c r="Q1546" s="4">
        <f t="shared" si="242"/>
        <v>753.3</v>
      </c>
      <c r="R1546">
        <f t="shared" si="243"/>
        <v>2025</v>
      </c>
      <c r="S1546" s="4" t="str">
        <f t="shared" si="244"/>
        <v>August</v>
      </c>
      <c r="T1546" s="17">
        <f t="shared" si="245"/>
        <v>0</v>
      </c>
      <c r="U1546" s="17">
        <f t="shared" si="246"/>
        <v>27.9</v>
      </c>
      <c r="V1546" s="16">
        <f t="shared" si="247"/>
        <v>1</v>
      </c>
      <c r="W1546" s="16" t="str">
        <f t="shared" si="248"/>
        <v>No Size</v>
      </c>
      <c r="X1546" s="16" t="str" cm="1">
        <f t="array" ref="X1546">_xlfn.IFS(K1546 &lt; 10, "Need to Restock", K1546 &lt; 20, "Low Stock", K1546 &lt; 30, "Stock OK", K1546 &gt;= 30, "High Stock")</f>
        <v>Stock OK</v>
      </c>
      <c r="Y1546" s="16" t="str" cm="1">
        <f t="array" ref="Y1546">_xlfn.IFS(K1546 &lt;= 15, "Fast Moving", K1546 &lt;= 35, "Moderate Moving", K1546 &gt; 35, "Slow Moving")</f>
        <v>Moderate Moving</v>
      </c>
      <c r="Z1546" s="16" t="str" cm="1">
        <f t="array" ref="Z1546">_xlfn.IFS(M1546=5, "Highly Satisfied", M1546&gt;=4, "Very Satisfied", M1546&gt;=3, "Satisfied", M1546&gt;=2, "Neutral", M1546&lt;2, "Dissatisfied")</f>
        <v>Satisfied</v>
      </c>
      <c r="AA1546" s="16" t="str">
        <f t="shared" si="249"/>
        <v>Cheap Value</v>
      </c>
      <c r="AB1546" s="16" t="str" cm="1">
        <f t="array" ref="AB1546">_xlfn.IFS(OR(C1546="Zara", C1546="Mango"), "Luxury Brand", OR(C1546="Gap", C1546="Forever21"), "Budget Brand", TRUE, "Mid-Market")</f>
        <v>Luxury Brand</v>
      </c>
    </row>
    <row r="1547" spans="1:28" x14ac:dyDescent="0.35">
      <c r="A1547" t="s">
        <v>1598</v>
      </c>
      <c r="B1547" t="s">
        <v>40</v>
      </c>
      <c r="C1547" t="s">
        <v>14</v>
      </c>
      <c r="D1547" t="s">
        <v>15</v>
      </c>
      <c r="E1547" t="s">
        <v>37</v>
      </c>
      <c r="F1547" t="s">
        <v>54</v>
      </c>
      <c r="G1547" s="4">
        <v>139.26</v>
      </c>
      <c r="H1547">
        <v>0</v>
      </c>
      <c r="I1547" s="3">
        <v>139.26</v>
      </c>
      <c r="J1547" s="1">
        <v>45659</v>
      </c>
      <c r="K1547">
        <v>32</v>
      </c>
      <c r="L1547">
        <v>3.4</v>
      </c>
      <c r="M1547">
        <f t="shared" si="240"/>
        <v>3.4</v>
      </c>
      <c r="N1547" t="b">
        <v>0</v>
      </c>
      <c r="O1547" t="s">
        <v>2229</v>
      </c>
      <c r="P1547" t="str">
        <f t="shared" si="241"/>
        <v>No Return</v>
      </c>
      <c r="Q1547" s="4">
        <f t="shared" si="242"/>
        <v>4456.32</v>
      </c>
      <c r="R1547">
        <f t="shared" si="243"/>
        <v>2025</v>
      </c>
      <c r="S1547" s="4" t="str">
        <f t="shared" si="244"/>
        <v>January</v>
      </c>
      <c r="T1547" s="17">
        <f t="shared" si="245"/>
        <v>0</v>
      </c>
      <c r="U1547" s="17">
        <f t="shared" si="246"/>
        <v>139.26</v>
      </c>
      <c r="V1547" s="16">
        <f t="shared" si="247"/>
        <v>0</v>
      </c>
      <c r="W1547" s="16" t="str">
        <f t="shared" si="248"/>
        <v>S</v>
      </c>
      <c r="X1547" s="16" t="str" cm="1">
        <f t="array" ref="X1547">_xlfn.IFS(K1547 &lt; 10, "Need to Restock", K1547 &lt; 20, "Low Stock", K1547 &lt; 30, "Stock OK", K1547 &gt;= 30, "High Stock")</f>
        <v>High Stock</v>
      </c>
      <c r="Y1547" s="16" t="str" cm="1">
        <f t="array" ref="Y1547">_xlfn.IFS(K1547 &lt;= 15, "Fast Moving", K1547 &lt;= 35, "Moderate Moving", K1547 &gt; 35, "Slow Moving")</f>
        <v>Moderate Moving</v>
      </c>
      <c r="Z1547" s="16" t="str" cm="1">
        <f t="array" ref="Z1547">_xlfn.IFS(M1547=5, "Highly Satisfied", M1547&gt;=4, "Very Satisfied", M1547&gt;=3, "Satisfied", M1547&gt;=2, "Neutral", M1547&lt;2, "Dissatisfied")</f>
        <v>Satisfied</v>
      </c>
      <c r="AA1547" s="16" t="str">
        <f t="shared" si="249"/>
        <v>High Value</v>
      </c>
      <c r="AB1547" s="16" t="str" cm="1">
        <f t="array" ref="AB1547">_xlfn.IFS(OR(C1547="Zara", C1547="Mango"), "Luxury Brand", OR(C1547="Gap", C1547="Forever21"), "Budget Brand", TRUE, "Mid-Market")</f>
        <v>Luxury Brand</v>
      </c>
    </row>
    <row r="1548" spans="1:28" x14ac:dyDescent="0.35">
      <c r="A1548" t="s">
        <v>1599</v>
      </c>
      <c r="B1548" t="s">
        <v>25</v>
      </c>
      <c r="C1548" t="s">
        <v>51</v>
      </c>
      <c r="D1548" t="s">
        <v>60</v>
      </c>
      <c r="E1548" t="s">
        <v>2229</v>
      </c>
      <c r="F1548" t="s">
        <v>38</v>
      </c>
      <c r="G1548" s="4">
        <v>30.47</v>
      </c>
      <c r="H1548">
        <v>0</v>
      </c>
      <c r="I1548" s="3">
        <v>30.47</v>
      </c>
      <c r="J1548" s="1">
        <v>45875</v>
      </c>
      <c r="K1548">
        <v>34</v>
      </c>
      <c r="L1548">
        <v>4.2</v>
      </c>
      <c r="M1548">
        <f t="shared" si="240"/>
        <v>4.2</v>
      </c>
      <c r="N1548" t="b">
        <v>0</v>
      </c>
      <c r="O1548" t="s">
        <v>2229</v>
      </c>
      <c r="P1548" t="str">
        <f t="shared" si="241"/>
        <v>No Return</v>
      </c>
      <c r="Q1548" s="4">
        <f t="shared" si="242"/>
        <v>1035.98</v>
      </c>
      <c r="R1548">
        <f t="shared" si="243"/>
        <v>2025</v>
      </c>
      <c r="S1548" s="4" t="str">
        <f t="shared" si="244"/>
        <v>August</v>
      </c>
      <c r="T1548" s="17">
        <f t="shared" si="245"/>
        <v>0</v>
      </c>
      <c r="U1548" s="17">
        <f t="shared" si="246"/>
        <v>30.47</v>
      </c>
      <c r="V1548" s="16">
        <f t="shared" si="247"/>
        <v>0</v>
      </c>
      <c r="W1548" s="16" t="str">
        <f t="shared" si="248"/>
        <v>No Size</v>
      </c>
      <c r="X1548" s="16" t="str" cm="1">
        <f t="array" ref="X1548">_xlfn.IFS(K1548 &lt; 10, "Need to Restock", K1548 &lt; 20, "Low Stock", K1548 &lt; 30, "Stock OK", K1548 &gt;= 30, "High Stock")</f>
        <v>High Stock</v>
      </c>
      <c r="Y1548" s="16" t="str" cm="1">
        <f t="array" ref="Y1548">_xlfn.IFS(K1548 &lt;= 15, "Fast Moving", K1548 &lt;= 35, "Moderate Moving", K1548 &gt; 35, "Slow Moving")</f>
        <v>Moderate Moving</v>
      </c>
      <c r="Z1548" s="16" t="str" cm="1">
        <f t="array" ref="Z1548">_xlfn.IFS(M1548=5, "Highly Satisfied", M1548&gt;=4, "Very Satisfied", M1548&gt;=3, "Satisfied", M1548&gt;=2, "Neutral", M1548&lt;2, "Dissatisfied")</f>
        <v>Very Satisfied</v>
      </c>
      <c r="AA1548" s="16" t="str">
        <f t="shared" si="249"/>
        <v>Cheap Value</v>
      </c>
      <c r="AB1548" s="16" t="str" cm="1">
        <f t="array" ref="AB1548">_xlfn.IFS(OR(C1548="Zara", C1548="Mango"), "Luxury Brand", OR(C1548="Gap", C1548="Forever21"), "Budget Brand", TRUE, "Mid-Market")</f>
        <v>Mid-Market</v>
      </c>
    </row>
    <row r="1549" spans="1:28" x14ac:dyDescent="0.35">
      <c r="A1549" t="s">
        <v>1600</v>
      </c>
      <c r="B1549" t="s">
        <v>13</v>
      </c>
      <c r="C1549" t="s">
        <v>59</v>
      </c>
      <c r="D1549" t="s">
        <v>32</v>
      </c>
      <c r="E1549" t="s">
        <v>56</v>
      </c>
      <c r="F1549" t="s">
        <v>64</v>
      </c>
      <c r="G1549" s="4">
        <v>141.53</v>
      </c>
      <c r="H1549">
        <v>39.799999999999997</v>
      </c>
      <c r="I1549" s="3">
        <v>85.2</v>
      </c>
      <c r="J1549" s="1">
        <v>45875</v>
      </c>
      <c r="K1549">
        <v>47</v>
      </c>
      <c r="L1549">
        <v>3.5</v>
      </c>
      <c r="M1549">
        <f t="shared" si="240"/>
        <v>3.5</v>
      </c>
      <c r="N1549" t="b">
        <v>0</v>
      </c>
      <c r="O1549" t="s">
        <v>2229</v>
      </c>
      <c r="P1549" t="str">
        <f t="shared" si="241"/>
        <v>No Return</v>
      </c>
      <c r="Q1549" s="4">
        <f t="shared" si="242"/>
        <v>4004.4498200000007</v>
      </c>
      <c r="R1549">
        <f t="shared" si="243"/>
        <v>2025</v>
      </c>
      <c r="S1549" s="4" t="str">
        <f t="shared" si="244"/>
        <v>August</v>
      </c>
      <c r="T1549" s="17">
        <f t="shared" si="245"/>
        <v>56.328939999999996</v>
      </c>
      <c r="U1549" s="17">
        <f t="shared" si="246"/>
        <v>85.201060000000012</v>
      </c>
      <c r="V1549" s="16">
        <f t="shared" si="247"/>
        <v>0</v>
      </c>
      <c r="W1549" s="16" t="str">
        <f t="shared" si="248"/>
        <v>M</v>
      </c>
      <c r="X1549" s="16" t="str" cm="1">
        <f t="array" ref="X1549">_xlfn.IFS(K1549 &lt; 10, "Need to Restock", K1549 &lt; 20, "Low Stock", K1549 &lt; 30, "Stock OK", K1549 &gt;= 30, "High Stock")</f>
        <v>High Stock</v>
      </c>
      <c r="Y1549" s="16" t="str" cm="1">
        <f t="array" ref="Y1549">_xlfn.IFS(K1549 &lt;= 15, "Fast Moving", K1549 &lt;= 35, "Moderate Moving", K1549 &gt; 35, "Slow Moving")</f>
        <v>Slow Moving</v>
      </c>
      <c r="Z1549" s="16" t="str" cm="1">
        <f t="array" ref="Z1549">_xlfn.IFS(M1549=5, "Highly Satisfied", M1549&gt;=4, "Very Satisfied", M1549&gt;=3, "Satisfied", M1549&gt;=2, "Neutral", M1549&lt;2, "Dissatisfied")</f>
        <v>Satisfied</v>
      </c>
      <c r="AA1549" s="16" t="str">
        <f t="shared" si="249"/>
        <v>High Value</v>
      </c>
      <c r="AB1549" s="16" t="str" cm="1">
        <f t="array" ref="AB1549">_xlfn.IFS(OR(C1549="Zara", C1549="Mango"), "Luxury Brand", OR(C1549="Gap", C1549="Forever21"), "Budget Brand", TRUE, "Mid-Market")</f>
        <v>Budget Brand</v>
      </c>
    </row>
    <row r="1550" spans="1:28" x14ac:dyDescent="0.35">
      <c r="A1550" t="s">
        <v>1601</v>
      </c>
      <c r="B1550" t="s">
        <v>40</v>
      </c>
      <c r="C1550" t="s">
        <v>59</v>
      </c>
      <c r="D1550" t="s">
        <v>15</v>
      </c>
      <c r="E1550" t="s">
        <v>16</v>
      </c>
      <c r="F1550" t="s">
        <v>38</v>
      </c>
      <c r="G1550" s="4">
        <v>47.45</v>
      </c>
      <c r="H1550">
        <v>24.4</v>
      </c>
      <c r="I1550" s="3">
        <v>35.869999999999997</v>
      </c>
      <c r="J1550" s="1">
        <v>45823</v>
      </c>
      <c r="K1550">
        <v>42</v>
      </c>
      <c r="L1550">
        <v>2.8</v>
      </c>
      <c r="M1550">
        <f t="shared" si="240"/>
        <v>2.8</v>
      </c>
      <c r="N1550" t="b">
        <v>0</v>
      </c>
      <c r="O1550" t="s">
        <v>2229</v>
      </c>
      <c r="P1550" t="str">
        <f t="shared" si="241"/>
        <v>No Return</v>
      </c>
      <c r="Q1550" s="4">
        <f t="shared" si="242"/>
        <v>1506.6324</v>
      </c>
      <c r="R1550">
        <f t="shared" si="243"/>
        <v>2025</v>
      </c>
      <c r="S1550" s="4" t="str">
        <f t="shared" si="244"/>
        <v>June</v>
      </c>
      <c r="T1550" s="17">
        <f t="shared" si="245"/>
        <v>11.5778</v>
      </c>
      <c r="U1550" s="17">
        <f t="shared" si="246"/>
        <v>35.872199999999999</v>
      </c>
      <c r="V1550" s="16">
        <f t="shared" si="247"/>
        <v>0</v>
      </c>
      <c r="W1550" s="16" t="str">
        <f t="shared" si="248"/>
        <v>XL</v>
      </c>
      <c r="X1550" s="16" t="str" cm="1">
        <f t="array" ref="X1550">_xlfn.IFS(K1550 &lt; 10, "Need to Restock", K1550 &lt; 20, "Low Stock", K1550 &lt; 30, "Stock OK", K1550 &gt;= 30, "High Stock")</f>
        <v>High Stock</v>
      </c>
      <c r="Y1550" s="16" t="str" cm="1">
        <f t="array" ref="Y1550">_xlfn.IFS(K1550 &lt;= 15, "Fast Moving", K1550 &lt;= 35, "Moderate Moving", K1550 &gt; 35, "Slow Moving")</f>
        <v>Slow Moving</v>
      </c>
      <c r="Z1550" s="16" t="str" cm="1">
        <f t="array" ref="Z1550">_xlfn.IFS(M1550=5, "Highly Satisfied", M1550&gt;=4, "Very Satisfied", M1550&gt;=3, "Satisfied", M1550&gt;=2, "Neutral", M1550&lt;2, "Dissatisfied")</f>
        <v>Neutral</v>
      </c>
      <c r="AA1550" s="16" t="str">
        <f t="shared" si="249"/>
        <v>Cheap Value</v>
      </c>
      <c r="AB1550" s="16" t="str" cm="1">
        <f t="array" ref="AB1550">_xlfn.IFS(OR(C1550="Zara", C1550="Mango"), "Luxury Brand", OR(C1550="Gap", C1550="Forever21"), "Budget Brand", TRUE, "Mid-Market")</f>
        <v>Budget Brand</v>
      </c>
    </row>
    <row r="1551" spans="1:28" x14ac:dyDescent="0.35">
      <c r="A1551" t="s">
        <v>1602</v>
      </c>
      <c r="B1551" t="s">
        <v>36</v>
      </c>
      <c r="C1551" t="s">
        <v>59</v>
      </c>
      <c r="D1551" t="s">
        <v>21</v>
      </c>
      <c r="E1551" t="s">
        <v>53</v>
      </c>
      <c r="F1551" t="s">
        <v>62</v>
      </c>
      <c r="G1551" s="4">
        <v>51.39</v>
      </c>
      <c r="H1551">
        <v>6.3</v>
      </c>
      <c r="I1551" s="3">
        <v>48.15</v>
      </c>
      <c r="J1551" s="1">
        <v>45875</v>
      </c>
      <c r="K1551">
        <v>46</v>
      </c>
      <c r="L1551" t="s">
        <v>2229</v>
      </c>
      <c r="M1551">
        <f t="shared" si="240"/>
        <v>3</v>
      </c>
      <c r="N1551" t="b">
        <v>0</v>
      </c>
      <c r="O1551" t="s">
        <v>2229</v>
      </c>
      <c r="P1551" t="str">
        <f t="shared" si="241"/>
        <v>No Return</v>
      </c>
      <c r="Q1551" s="4">
        <f t="shared" si="242"/>
        <v>2215.0117800000003</v>
      </c>
      <c r="R1551">
        <f t="shared" si="243"/>
        <v>2025</v>
      </c>
      <c r="S1551" s="4" t="str">
        <f t="shared" si="244"/>
        <v>August</v>
      </c>
      <c r="T1551" s="17">
        <f t="shared" si="245"/>
        <v>3.2375699999999998</v>
      </c>
      <c r="U1551" s="17">
        <f t="shared" si="246"/>
        <v>48.152430000000003</v>
      </c>
      <c r="V1551" s="16">
        <f t="shared" si="247"/>
        <v>0</v>
      </c>
      <c r="W1551" s="16" t="str">
        <f t="shared" si="248"/>
        <v>XS</v>
      </c>
      <c r="X1551" s="16" t="str" cm="1">
        <f t="array" ref="X1551">_xlfn.IFS(K1551 &lt; 10, "Need to Restock", K1551 &lt; 20, "Low Stock", K1551 &lt; 30, "Stock OK", K1551 &gt;= 30, "High Stock")</f>
        <v>High Stock</v>
      </c>
      <c r="Y1551" s="16" t="str" cm="1">
        <f t="array" ref="Y1551">_xlfn.IFS(K1551 &lt;= 15, "Fast Moving", K1551 &lt;= 35, "Moderate Moving", K1551 &gt; 35, "Slow Moving")</f>
        <v>Slow Moving</v>
      </c>
      <c r="Z1551" s="16" t="str" cm="1">
        <f t="array" ref="Z1551">_xlfn.IFS(M1551=5, "Highly Satisfied", M1551&gt;=4, "Very Satisfied", M1551&gt;=3, "Satisfied", M1551&gt;=2, "Neutral", M1551&lt;2, "Dissatisfied")</f>
        <v>Satisfied</v>
      </c>
      <c r="AA1551" s="16" t="str">
        <f t="shared" si="249"/>
        <v>Cheap Value</v>
      </c>
      <c r="AB1551" s="16" t="str" cm="1">
        <f t="array" ref="AB1551">_xlfn.IFS(OR(C1551="Zara", C1551="Mango"), "Luxury Brand", OR(C1551="Gap", C1551="Forever21"), "Budget Brand", TRUE, "Mid-Market")</f>
        <v>Budget Brand</v>
      </c>
    </row>
    <row r="1552" spans="1:28" x14ac:dyDescent="0.35">
      <c r="A1552" t="s">
        <v>1603</v>
      </c>
      <c r="B1552" t="s">
        <v>19</v>
      </c>
      <c r="C1552" t="s">
        <v>59</v>
      </c>
      <c r="D1552" t="s">
        <v>15</v>
      </c>
      <c r="E1552" t="s">
        <v>2229</v>
      </c>
      <c r="F1552" t="s">
        <v>33</v>
      </c>
      <c r="G1552" s="4">
        <v>74.13</v>
      </c>
      <c r="H1552">
        <v>0</v>
      </c>
      <c r="I1552" s="3">
        <v>74.13</v>
      </c>
      <c r="J1552" s="1">
        <v>45609</v>
      </c>
      <c r="K1552">
        <v>23</v>
      </c>
      <c r="L1552" t="s">
        <v>2229</v>
      </c>
      <c r="M1552">
        <f t="shared" si="240"/>
        <v>3</v>
      </c>
      <c r="N1552" t="b">
        <v>0</v>
      </c>
      <c r="O1552" t="s">
        <v>2229</v>
      </c>
      <c r="P1552" t="str">
        <f t="shared" si="241"/>
        <v>No Return</v>
      </c>
      <c r="Q1552" s="4">
        <f t="shared" si="242"/>
        <v>1704.9899999999998</v>
      </c>
      <c r="R1552">
        <f t="shared" si="243"/>
        <v>2024</v>
      </c>
      <c r="S1552" s="4" t="str">
        <f t="shared" si="244"/>
        <v>November</v>
      </c>
      <c r="T1552" s="17">
        <f t="shared" si="245"/>
        <v>0</v>
      </c>
      <c r="U1552" s="17">
        <f t="shared" si="246"/>
        <v>74.13</v>
      </c>
      <c r="V1552" s="16">
        <f t="shared" si="247"/>
        <v>0</v>
      </c>
      <c r="W1552" s="16" t="str">
        <f t="shared" si="248"/>
        <v>No Size</v>
      </c>
      <c r="X1552" s="16" t="str" cm="1">
        <f t="array" ref="X1552">_xlfn.IFS(K1552 &lt; 10, "Need to Restock", K1552 &lt; 20, "Low Stock", K1552 &lt; 30, "Stock OK", K1552 &gt;= 30, "High Stock")</f>
        <v>Stock OK</v>
      </c>
      <c r="Y1552" s="16" t="str" cm="1">
        <f t="array" ref="Y1552">_xlfn.IFS(K1552 &lt;= 15, "Fast Moving", K1552 &lt;= 35, "Moderate Moving", K1552 &gt; 35, "Slow Moving")</f>
        <v>Moderate Moving</v>
      </c>
      <c r="Z1552" s="16" t="str" cm="1">
        <f t="array" ref="Z1552">_xlfn.IFS(M1552=5, "Highly Satisfied", M1552&gt;=4, "Very Satisfied", M1552&gt;=3, "Satisfied", M1552&gt;=2, "Neutral", M1552&lt;2, "Dissatisfied")</f>
        <v>Satisfied</v>
      </c>
      <c r="AA1552" s="16" t="str">
        <f t="shared" si="249"/>
        <v>Cheap Value</v>
      </c>
      <c r="AB1552" s="16" t="str" cm="1">
        <f t="array" ref="AB1552">_xlfn.IFS(OR(C1552="Zara", C1552="Mango"), "Luxury Brand", OR(C1552="Gap", C1552="Forever21"), "Budget Brand", TRUE, "Mid-Market")</f>
        <v>Budget Brand</v>
      </c>
    </row>
    <row r="1553" spans="1:28" x14ac:dyDescent="0.35">
      <c r="A1553" t="s">
        <v>1604</v>
      </c>
      <c r="B1553" t="s">
        <v>40</v>
      </c>
      <c r="C1553" t="s">
        <v>14</v>
      </c>
      <c r="D1553" t="s">
        <v>32</v>
      </c>
      <c r="E1553" t="s">
        <v>16</v>
      </c>
      <c r="F1553" t="s">
        <v>64</v>
      </c>
      <c r="G1553" s="4">
        <v>156.13999999999999</v>
      </c>
      <c r="H1553">
        <v>5</v>
      </c>
      <c r="I1553" s="3">
        <v>148.33000000000001</v>
      </c>
      <c r="J1553" s="1">
        <v>45875</v>
      </c>
      <c r="K1553">
        <v>39</v>
      </c>
      <c r="L1553" t="s">
        <v>2229</v>
      </c>
      <c r="M1553">
        <f t="shared" si="240"/>
        <v>3</v>
      </c>
      <c r="N1553" t="b">
        <v>0</v>
      </c>
      <c r="O1553" t="s">
        <v>2229</v>
      </c>
      <c r="P1553" t="str">
        <f t="shared" si="241"/>
        <v>No Return</v>
      </c>
      <c r="Q1553" s="4">
        <f t="shared" si="242"/>
        <v>5784.9869999999992</v>
      </c>
      <c r="R1553">
        <f t="shared" si="243"/>
        <v>2025</v>
      </c>
      <c r="S1553" s="4" t="str">
        <f t="shared" si="244"/>
        <v>August</v>
      </c>
      <c r="T1553" s="17">
        <f t="shared" si="245"/>
        <v>7.8069999999999995</v>
      </c>
      <c r="U1553" s="17">
        <f t="shared" si="246"/>
        <v>148.33299999999997</v>
      </c>
      <c r="V1553" s="16">
        <f t="shared" si="247"/>
        <v>0</v>
      </c>
      <c r="W1553" s="16" t="str">
        <f t="shared" si="248"/>
        <v>XL</v>
      </c>
      <c r="X1553" s="16" t="str" cm="1">
        <f t="array" ref="X1553">_xlfn.IFS(K1553 &lt; 10, "Need to Restock", K1553 &lt; 20, "Low Stock", K1553 &lt; 30, "Stock OK", K1553 &gt;= 30, "High Stock")</f>
        <v>High Stock</v>
      </c>
      <c r="Y1553" s="16" t="str" cm="1">
        <f t="array" ref="Y1553">_xlfn.IFS(K1553 &lt;= 15, "Fast Moving", K1553 &lt;= 35, "Moderate Moving", K1553 &gt; 35, "Slow Moving")</f>
        <v>Slow Moving</v>
      </c>
      <c r="Z1553" s="16" t="str" cm="1">
        <f t="array" ref="Z1553">_xlfn.IFS(M1553=5, "Highly Satisfied", M1553&gt;=4, "Very Satisfied", M1553&gt;=3, "Satisfied", M1553&gt;=2, "Neutral", M1553&lt;2, "Dissatisfied")</f>
        <v>Satisfied</v>
      </c>
      <c r="AA1553" s="16" t="str">
        <f t="shared" si="249"/>
        <v>High Value</v>
      </c>
      <c r="AB1553" s="16" t="str" cm="1">
        <f t="array" ref="AB1553">_xlfn.IFS(OR(C1553="Zara", C1553="Mango"), "Luxury Brand", OR(C1553="Gap", C1553="Forever21"), "Budget Brand", TRUE, "Mid-Market")</f>
        <v>Luxury Brand</v>
      </c>
    </row>
    <row r="1554" spans="1:28" x14ac:dyDescent="0.35">
      <c r="A1554" t="s">
        <v>1605</v>
      </c>
      <c r="B1554" t="s">
        <v>13</v>
      </c>
      <c r="C1554" t="s">
        <v>30</v>
      </c>
      <c r="D1554" t="s">
        <v>60</v>
      </c>
      <c r="E1554" t="s">
        <v>53</v>
      </c>
      <c r="F1554" t="s">
        <v>44</v>
      </c>
      <c r="G1554" s="4">
        <v>105.3</v>
      </c>
      <c r="H1554">
        <v>0</v>
      </c>
      <c r="I1554" s="3">
        <v>105.3</v>
      </c>
      <c r="J1554" s="1">
        <v>45875</v>
      </c>
      <c r="K1554">
        <v>1</v>
      </c>
      <c r="L1554">
        <v>3</v>
      </c>
      <c r="M1554">
        <f t="shared" si="240"/>
        <v>3</v>
      </c>
      <c r="N1554" t="b">
        <v>0</v>
      </c>
      <c r="O1554" t="s">
        <v>2229</v>
      </c>
      <c r="P1554" t="str">
        <f t="shared" si="241"/>
        <v>No Return</v>
      </c>
      <c r="Q1554" s="4">
        <f t="shared" si="242"/>
        <v>105.3</v>
      </c>
      <c r="R1554">
        <f t="shared" si="243"/>
        <v>2025</v>
      </c>
      <c r="S1554" s="4" t="str">
        <f t="shared" si="244"/>
        <v>August</v>
      </c>
      <c r="T1554" s="17">
        <f t="shared" si="245"/>
        <v>0</v>
      </c>
      <c r="U1554" s="17">
        <f t="shared" si="246"/>
        <v>105.3</v>
      </c>
      <c r="V1554" s="16">
        <f t="shared" si="247"/>
        <v>0</v>
      </c>
      <c r="W1554" s="16" t="str">
        <f t="shared" si="248"/>
        <v>XS</v>
      </c>
      <c r="X1554" s="16" t="str" cm="1">
        <f t="array" ref="X1554">_xlfn.IFS(K1554 &lt; 10, "Need to Restock", K1554 &lt; 20, "Low Stock", K1554 &lt; 30, "Stock OK", K1554 &gt;= 30, "High Stock")</f>
        <v>Need to Restock</v>
      </c>
      <c r="Y1554" s="16" t="str" cm="1">
        <f t="array" ref="Y1554">_xlfn.IFS(K1554 &lt;= 15, "Fast Moving", K1554 &lt;= 35, "Moderate Moving", K1554 &gt; 35, "Slow Moving")</f>
        <v>Fast Moving</v>
      </c>
      <c r="Z1554" s="16" t="str" cm="1">
        <f t="array" ref="Z1554">_xlfn.IFS(M1554=5, "Highly Satisfied", M1554&gt;=4, "Very Satisfied", M1554&gt;=3, "Satisfied", M1554&gt;=2, "Neutral", M1554&lt;2, "Dissatisfied")</f>
        <v>Satisfied</v>
      </c>
      <c r="AA1554" s="16" t="str">
        <f t="shared" si="249"/>
        <v>High Value</v>
      </c>
      <c r="AB1554" s="16" t="str" cm="1">
        <f t="array" ref="AB1554">_xlfn.IFS(OR(C1554="Zara", C1554="Mango"), "Luxury Brand", OR(C1554="Gap", C1554="Forever21"), "Budget Brand", TRUE, "Mid-Market")</f>
        <v>Mid-Market</v>
      </c>
    </row>
    <row r="1555" spans="1:28" x14ac:dyDescent="0.35">
      <c r="A1555" t="s">
        <v>1606</v>
      </c>
      <c r="B1555" t="s">
        <v>40</v>
      </c>
      <c r="C1555" t="s">
        <v>46</v>
      </c>
      <c r="D1555" t="s">
        <v>21</v>
      </c>
      <c r="E1555" t="s">
        <v>37</v>
      </c>
      <c r="F1555" t="s">
        <v>62</v>
      </c>
      <c r="G1555" s="4">
        <v>126.76</v>
      </c>
      <c r="H1555">
        <v>0</v>
      </c>
      <c r="I1555" s="3">
        <v>126.76</v>
      </c>
      <c r="J1555" s="1">
        <v>45875</v>
      </c>
      <c r="K1555">
        <v>24</v>
      </c>
      <c r="L1555">
        <v>2.2000000000000002</v>
      </c>
      <c r="M1555">
        <f t="shared" si="240"/>
        <v>2.2000000000000002</v>
      </c>
      <c r="N1555" t="b">
        <v>0</v>
      </c>
      <c r="O1555" t="s">
        <v>2229</v>
      </c>
      <c r="P1555" t="str">
        <f t="shared" si="241"/>
        <v>No Return</v>
      </c>
      <c r="Q1555" s="4">
        <f t="shared" si="242"/>
        <v>3042.2400000000002</v>
      </c>
      <c r="R1555">
        <f t="shared" si="243"/>
        <v>2025</v>
      </c>
      <c r="S1555" s="4" t="str">
        <f t="shared" si="244"/>
        <v>August</v>
      </c>
      <c r="T1555" s="17">
        <f t="shared" si="245"/>
        <v>0</v>
      </c>
      <c r="U1555" s="17">
        <f t="shared" si="246"/>
        <v>126.76</v>
      </c>
      <c r="V1555" s="16">
        <f t="shared" si="247"/>
        <v>0</v>
      </c>
      <c r="W1555" s="16" t="str">
        <f t="shared" si="248"/>
        <v>S</v>
      </c>
      <c r="X1555" s="16" t="str" cm="1">
        <f t="array" ref="X1555">_xlfn.IFS(K1555 &lt; 10, "Need to Restock", K1555 &lt; 20, "Low Stock", K1555 &lt; 30, "Stock OK", K1555 &gt;= 30, "High Stock")</f>
        <v>Stock OK</v>
      </c>
      <c r="Y1555" s="16" t="str" cm="1">
        <f t="array" ref="Y1555">_xlfn.IFS(K1555 &lt;= 15, "Fast Moving", K1555 &lt;= 35, "Moderate Moving", K1555 &gt; 35, "Slow Moving")</f>
        <v>Moderate Moving</v>
      </c>
      <c r="Z1555" s="16" t="str" cm="1">
        <f t="array" ref="Z1555">_xlfn.IFS(M1555=5, "Highly Satisfied", M1555&gt;=4, "Very Satisfied", M1555&gt;=3, "Satisfied", M1555&gt;=2, "Neutral", M1555&lt;2, "Dissatisfied")</f>
        <v>Neutral</v>
      </c>
      <c r="AA1555" s="16" t="str">
        <f t="shared" si="249"/>
        <v>High Value</v>
      </c>
      <c r="AB1555" s="16" t="str" cm="1">
        <f t="array" ref="AB1555">_xlfn.IFS(OR(C1555="Zara", C1555="Mango"), "Luxury Brand", OR(C1555="Gap", C1555="Forever21"), "Budget Brand", TRUE, "Mid-Market")</f>
        <v>Mid-Market</v>
      </c>
    </row>
    <row r="1556" spans="1:28" x14ac:dyDescent="0.35">
      <c r="A1556" t="s">
        <v>1607</v>
      </c>
      <c r="B1556" t="s">
        <v>19</v>
      </c>
      <c r="C1556" t="s">
        <v>59</v>
      </c>
      <c r="D1556" t="s">
        <v>21</v>
      </c>
      <c r="E1556" t="s">
        <v>22</v>
      </c>
      <c r="F1556" t="s">
        <v>62</v>
      </c>
      <c r="G1556" s="4">
        <v>35.409999999999997</v>
      </c>
      <c r="H1556">
        <v>0</v>
      </c>
      <c r="I1556" s="3">
        <v>35.409999999999997</v>
      </c>
      <c r="J1556" s="1">
        <v>45875</v>
      </c>
      <c r="K1556">
        <v>48</v>
      </c>
      <c r="L1556">
        <v>4.3</v>
      </c>
      <c r="M1556">
        <f t="shared" si="240"/>
        <v>4.3</v>
      </c>
      <c r="N1556" t="b">
        <v>1</v>
      </c>
      <c r="O1556" t="s">
        <v>76</v>
      </c>
      <c r="P1556" t="str">
        <f t="shared" si="241"/>
        <v>Damaged</v>
      </c>
      <c r="Q1556" s="4">
        <f t="shared" si="242"/>
        <v>1699.6799999999998</v>
      </c>
      <c r="R1556">
        <f t="shared" si="243"/>
        <v>2025</v>
      </c>
      <c r="S1556" s="4" t="str">
        <f t="shared" si="244"/>
        <v>August</v>
      </c>
      <c r="T1556" s="17">
        <f t="shared" si="245"/>
        <v>0</v>
      </c>
      <c r="U1556" s="17">
        <f t="shared" si="246"/>
        <v>35.409999999999997</v>
      </c>
      <c r="V1556" s="16">
        <f t="shared" si="247"/>
        <v>1</v>
      </c>
      <c r="W1556" s="16" t="str">
        <f t="shared" si="248"/>
        <v>L</v>
      </c>
      <c r="X1556" s="16" t="str" cm="1">
        <f t="array" ref="X1556">_xlfn.IFS(K1556 &lt; 10, "Need to Restock", K1556 &lt; 20, "Low Stock", K1556 &lt; 30, "Stock OK", K1556 &gt;= 30, "High Stock")</f>
        <v>High Stock</v>
      </c>
      <c r="Y1556" s="16" t="str" cm="1">
        <f t="array" ref="Y1556">_xlfn.IFS(K1556 &lt;= 15, "Fast Moving", K1556 &lt;= 35, "Moderate Moving", K1556 &gt; 35, "Slow Moving")</f>
        <v>Slow Moving</v>
      </c>
      <c r="Z1556" s="16" t="str" cm="1">
        <f t="array" ref="Z1556">_xlfn.IFS(M1556=5, "Highly Satisfied", M1556&gt;=4, "Very Satisfied", M1556&gt;=3, "Satisfied", M1556&gt;=2, "Neutral", M1556&lt;2, "Dissatisfied")</f>
        <v>Very Satisfied</v>
      </c>
      <c r="AA1556" s="16" t="str">
        <f t="shared" si="249"/>
        <v>Cheap Value</v>
      </c>
      <c r="AB1556" s="16" t="str" cm="1">
        <f t="array" ref="AB1556">_xlfn.IFS(OR(C1556="Zara", C1556="Mango"), "Luxury Brand", OR(C1556="Gap", C1556="Forever21"), "Budget Brand", TRUE, "Mid-Market")</f>
        <v>Budget Brand</v>
      </c>
    </row>
    <row r="1557" spans="1:28" x14ac:dyDescent="0.35">
      <c r="A1557" t="s">
        <v>1608</v>
      </c>
      <c r="B1557" t="s">
        <v>13</v>
      </c>
      <c r="C1557" t="s">
        <v>51</v>
      </c>
      <c r="D1557" t="s">
        <v>21</v>
      </c>
      <c r="E1557" t="s">
        <v>56</v>
      </c>
      <c r="F1557" t="s">
        <v>33</v>
      </c>
      <c r="G1557" s="4">
        <v>80.040000000000006</v>
      </c>
      <c r="H1557">
        <v>0</v>
      </c>
      <c r="I1557" s="3">
        <v>80.040000000000006</v>
      </c>
      <c r="J1557" s="1">
        <v>45875</v>
      </c>
      <c r="K1557">
        <v>13</v>
      </c>
      <c r="L1557">
        <v>2.2999999999999998</v>
      </c>
      <c r="M1557">
        <f t="shared" si="240"/>
        <v>2.2999999999999998</v>
      </c>
      <c r="N1557" t="b">
        <v>0</v>
      </c>
      <c r="O1557" t="s">
        <v>2229</v>
      </c>
      <c r="P1557" t="str">
        <f t="shared" si="241"/>
        <v>No Return</v>
      </c>
      <c r="Q1557" s="4">
        <f t="shared" si="242"/>
        <v>1040.52</v>
      </c>
      <c r="R1557">
        <f t="shared" si="243"/>
        <v>2025</v>
      </c>
      <c r="S1557" s="4" t="str">
        <f t="shared" si="244"/>
        <v>August</v>
      </c>
      <c r="T1557" s="17">
        <f t="shared" si="245"/>
        <v>0</v>
      </c>
      <c r="U1557" s="17">
        <f t="shared" si="246"/>
        <v>80.040000000000006</v>
      </c>
      <c r="V1557" s="16">
        <f t="shared" si="247"/>
        <v>0</v>
      </c>
      <c r="W1557" s="16" t="str">
        <f t="shared" si="248"/>
        <v>M</v>
      </c>
      <c r="X1557" s="16" t="str" cm="1">
        <f t="array" ref="X1557">_xlfn.IFS(K1557 &lt; 10, "Need to Restock", K1557 &lt; 20, "Low Stock", K1557 &lt; 30, "Stock OK", K1557 &gt;= 30, "High Stock")</f>
        <v>Low Stock</v>
      </c>
      <c r="Y1557" s="16" t="str" cm="1">
        <f t="array" ref="Y1557">_xlfn.IFS(K1557 &lt;= 15, "Fast Moving", K1557 &lt;= 35, "Moderate Moving", K1557 &gt; 35, "Slow Moving")</f>
        <v>Fast Moving</v>
      </c>
      <c r="Z1557" s="16" t="str" cm="1">
        <f t="array" ref="Z1557">_xlfn.IFS(M1557=5, "Highly Satisfied", M1557&gt;=4, "Very Satisfied", M1557&gt;=3, "Satisfied", M1557&gt;=2, "Neutral", M1557&lt;2, "Dissatisfied")</f>
        <v>Neutral</v>
      </c>
      <c r="AA1557" s="16" t="str">
        <f t="shared" si="249"/>
        <v>High Value</v>
      </c>
      <c r="AB1557" s="16" t="str" cm="1">
        <f t="array" ref="AB1557">_xlfn.IFS(OR(C1557="Zara", C1557="Mango"), "Luxury Brand", OR(C1557="Gap", C1557="Forever21"), "Budget Brand", TRUE, "Mid-Market")</f>
        <v>Mid-Market</v>
      </c>
    </row>
    <row r="1558" spans="1:28" x14ac:dyDescent="0.35">
      <c r="A1558" t="s">
        <v>1609</v>
      </c>
      <c r="B1558" t="s">
        <v>36</v>
      </c>
      <c r="C1558" t="s">
        <v>59</v>
      </c>
      <c r="D1558" t="s">
        <v>32</v>
      </c>
      <c r="E1558" t="s">
        <v>2229</v>
      </c>
      <c r="F1558" t="s">
        <v>62</v>
      </c>
      <c r="G1558" s="4">
        <v>68.16</v>
      </c>
      <c r="H1558">
        <v>0</v>
      </c>
      <c r="I1558" s="3">
        <v>68.16</v>
      </c>
      <c r="J1558" s="1">
        <v>45875</v>
      </c>
      <c r="K1558">
        <v>34</v>
      </c>
      <c r="L1558">
        <v>2.7</v>
      </c>
      <c r="M1558">
        <f t="shared" si="240"/>
        <v>2.7</v>
      </c>
      <c r="N1558" t="b">
        <v>0</v>
      </c>
      <c r="O1558" t="s">
        <v>2229</v>
      </c>
      <c r="P1558" t="str">
        <f t="shared" si="241"/>
        <v>No Return</v>
      </c>
      <c r="Q1558" s="4">
        <f t="shared" si="242"/>
        <v>2317.44</v>
      </c>
      <c r="R1558">
        <f t="shared" si="243"/>
        <v>2025</v>
      </c>
      <c r="S1558" s="4" t="str">
        <f t="shared" si="244"/>
        <v>August</v>
      </c>
      <c r="T1558" s="17">
        <f t="shared" si="245"/>
        <v>0</v>
      </c>
      <c r="U1558" s="17">
        <f t="shared" si="246"/>
        <v>68.16</v>
      </c>
      <c r="V1558" s="16">
        <f t="shared" si="247"/>
        <v>0</v>
      </c>
      <c r="W1558" s="16" t="str">
        <f t="shared" si="248"/>
        <v>No Size</v>
      </c>
      <c r="X1558" s="16" t="str" cm="1">
        <f t="array" ref="X1558">_xlfn.IFS(K1558 &lt; 10, "Need to Restock", K1558 &lt; 20, "Low Stock", K1558 &lt; 30, "Stock OK", K1558 &gt;= 30, "High Stock")</f>
        <v>High Stock</v>
      </c>
      <c r="Y1558" s="16" t="str" cm="1">
        <f t="array" ref="Y1558">_xlfn.IFS(K1558 &lt;= 15, "Fast Moving", K1558 &lt;= 35, "Moderate Moving", K1558 &gt; 35, "Slow Moving")</f>
        <v>Moderate Moving</v>
      </c>
      <c r="Z1558" s="16" t="str" cm="1">
        <f t="array" ref="Z1558">_xlfn.IFS(M1558=5, "Highly Satisfied", M1558&gt;=4, "Very Satisfied", M1558&gt;=3, "Satisfied", M1558&gt;=2, "Neutral", M1558&lt;2, "Dissatisfied")</f>
        <v>Neutral</v>
      </c>
      <c r="AA1558" s="16" t="str">
        <f t="shared" si="249"/>
        <v>Cheap Value</v>
      </c>
      <c r="AB1558" s="16" t="str" cm="1">
        <f t="array" ref="AB1558">_xlfn.IFS(OR(C1558="Zara", C1558="Mango"), "Luxury Brand", OR(C1558="Gap", C1558="Forever21"), "Budget Brand", TRUE, "Mid-Market")</f>
        <v>Budget Brand</v>
      </c>
    </row>
    <row r="1559" spans="1:28" x14ac:dyDescent="0.35">
      <c r="A1559" t="s">
        <v>1610</v>
      </c>
      <c r="B1559" t="s">
        <v>40</v>
      </c>
      <c r="C1559" t="s">
        <v>51</v>
      </c>
      <c r="D1559" t="s">
        <v>32</v>
      </c>
      <c r="E1559" t="s">
        <v>16</v>
      </c>
      <c r="F1559" t="s">
        <v>33</v>
      </c>
      <c r="G1559" s="4">
        <v>60.87</v>
      </c>
      <c r="H1559">
        <v>0</v>
      </c>
      <c r="I1559" s="3">
        <v>60.87</v>
      </c>
      <c r="J1559" s="1">
        <v>45875</v>
      </c>
      <c r="K1559">
        <v>35</v>
      </c>
      <c r="L1559" t="s">
        <v>2229</v>
      </c>
      <c r="M1559">
        <f t="shared" si="240"/>
        <v>3</v>
      </c>
      <c r="N1559" t="b">
        <v>0</v>
      </c>
      <c r="O1559" t="s">
        <v>2229</v>
      </c>
      <c r="P1559" t="str">
        <f t="shared" si="241"/>
        <v>No Return</v>
      </c>
      <c r="Q1559" s="4">
        <f t="shared" si="242"/>
        <v>2130.4499999999998</v>
      </c>
      <c r="R1559">
        <f t="shared" si="243"/>
        <v>2025</v>
      </c>
      <c r="S1559" s="4" t="str">
        <f t="shared" si="244"/>
        <v>August</v>
      </c>
      <c r="T1559" s="17">
        <f t="shared" si="245"/>
        <v>0</v>
      </c>
      <c r="U1559" s="17">
        <f t="shared" si="246"/>
        <v>60.87</v>
      </c>
      <c r="V1559" s="16">
        <f t="shared" si="247"/>
        <v>0</v>
      </c>
      <c r="W1559" s="16" t="str">
        <f t="shared" si="248"/>
        <v>XL</v>
      </c>
      <c r="X1559" s="16" t="str" cm="1">
        <f t="array" ref="X1559">_xlfn.IFS(K1559 &lt; 10, "Need to Restock", K1559 &lt; 20, "Low Stock", K1559 &lt; 30, "Stock OK", K1559 &gt;= 30, "High Stock")</f>
        <v>High Stock</v>
      </c>
      <c r="Y1559" s="16" t="str" cm="1">
        <f t="array" ref="Y1559">_xlfn.IFS(K1559 &lt;= 15, "Fast Moving", K1559 &lt;= 35, "Moderate Moving", K1559 &gt; 35, "Slow Moving")</f>
        <v>Moderate Moving</v>
      </c>
      <c r="Z1559" s="16" t="str" cm="1">
        <f t="array" ref="Z1559">_xlfn.IFS(M1559=5, "Highly Satisfied", M1559&gt;=4, "Very Satisfied", M1559&gt;=3, "Satisfied", M1559&gt;=2, "Neutral", M1559&lt;2, "Dissatisfied")</f>
        <v>Satisfied</v>
      </c>
      <c r="AA1559" s="16" t="str">
        <f t="shared" si="249"/>
        <v>Cheap Value</v>
      </c>
      <c r="AB1559" s="16" t="str" cm="1">
        <f t="array" ref="AB1559">_xlfn.IFS(OR(C1559="Zara", C1559="Mango"), "Luxury Brand", OR(C1559="Gap", C1559="Forever21"), "Budget Brand", TRUE, "Mid-Market")</f>
        <v>Mid-Market</v>
      </c>
    </row>
    <row r="1560" spans="1:28" x14ac:dyDescent="0.35">
      <c r="A1560" t="s">
        <v>1611</v>
      </c>
      <c r="B1560" t="s">
        <v>19</v>
      </c>
      <c r="C1560" t="s">
        <v>46</v>
      </c>
      <c r="D1560" t="s">
        <v>15</v>
      </c>
      <c r="E1560" t="s">
        <v>22</v>
      </c>
      <c r="F1560" t="s">
        <v>68</v>
      </c>
      <c r="G1560" s="4">
        <v>59.8</v>
      </c>
      <c r="H1560">
        <v>0</v>
      </c>
      <c r="I1560" s="3">
        <v>59.8</v>
      </c>
      <c r="J1560" s="1">
        <v>45753</v>
      </c>
      <c r="K1560">
        <v>50</v>
      </c>
      <c r="L1560">
        <v>2.2000000000000002</v>
      </c>
      <c r="M1560">
        <f t="shared" si="240"/>
        <v>2.2000000000000002</v>
      </c>
      <c r="N1560" t="b">
        <v>1</v>
      </c>
      <c r="O1560" t="s">
        <v>71</v>
      </c>
      <c r="P1560" t="str">
        <f t="shared" si="241"/>
        <v>Size Issue</v>
      </c>
      <c r="Q1560" s="4">
        <f t="shared" si="242"/>
        <v>2990</v>
      </c>
      <c r="R1560">
        <f t="shared" si="243"/>
        <v>2025</v>
      </c>
      <c r="S1560" s="4" t="str">
        <f t="shared" si="244"/>
        <v>April</v>
      </c>
      <c r="T1560" s="17">
        <f t="shared" si="245"/>
        <v>0</v>
      </c>
      <c r="U1560" s="17">
        <f t="shared" si="246"/>
        <v>59.8</v>
      </c>
      <c r="V1560" s="16">
        <f t="shared" si="247"/>
        <v>1</v>
      </c>
      <c r="W1560" s="16" t="str">
        <f t="shared" si="248"/>
        <v>L</v>
      </c>
      <c r="X1560" s="16" t="str" cm="1">
        <f t="array" ref="X1560">_xlfn.IFS(K1560 &lt; 10, "Need to Restock", K1560 &lt; 20, "Low Stock", K1560 &lt; 30, "Stock OK", K1560 &gt;= 30, "High Stock")</f>
        <v>High Stock</v>
      </c>
      <c r="Y1560" s="16" t="str" cm="1">
        <f t="array" ref="Y1560">_xlfn.IFS(K1560 &lt;= 15, "Fast Moving", K1560 &lt;= 35, "Moderate Moving", K1560 &gt; 35, "Slow Moving")</f>
        <v>Slow Moving</v>
      </c>
      <c r="Z1560" s="16" t="str" cm="1">
        <f t="array" ref="Z1560">_xlfn.IFS(M1560=5, "Highly Satisfied", M1560&gt;=4, "Very Satisfied", M1560&gt;=3, "Satisfied", M1560&gt;=2, "Neutral", M1560&lt;2, "Dissatisfied")</f>
        <v>Neutral</v>
      </c>
      <c r="AA1560" s="16" t="str">
        <f t="shared" si="249"/>
        <v>Cheap Value</v>
      </c>
      <c r="AB1560" s="16" t="str" cm="1">
        <f t="array" ref="AB1560">_xlfn.IFS(OR(C1560="Zara", C1560="Mango"), "Luxury Brand", OR(C1560="Gap", C1560="Forever21"), "Budget Brand", TRUE, "Mid-Market")</f>
        <v>Mid-Market</v>
      </c>
    </row>
    <row r="1561" spans="1:28" x14ac:dyDescent="0.35">
      <c r="A1561" t="s">
        <v>1612</v>
      </c>
      <c r="B1561" t="s">
        <v>25</v>
      </c>
      <c r="C1561" t="s">
        <v>59</v>
      </c>
      <c r="D1561" t="s">
        <v>32</v>
      </c>
      <c r="E1561" t="s">
        <v>2229</v>
      </c>
      <c r="F1561" t="s">
        <v>26</v>
      </c>
      <c r="G1561" s="4">
        <v>75.83</v>
      </c>
      <c r="H1561">
        <v>0</v>
      </c>
      <c r="I1561" s="3">
        <v>75.83</v>
      </c>
      <c r="J1561" s="1">
        <v>45875</v>
      </c>
      <c r="K1561">
        <v>8</v>
      </c>
      <c r="L1561">
        <v>2</v>
      </c>
      <c r="M1561">
        <f t="shared" si="240"/>
        <v>2</v>
      </c>
      <c r="N1561" t="b">
        <v>0</v>
      </c>
      <c r="O1561" t="s">
        <v>2229</v>
      </c>
      <c r="P1561" t="str">
        <f t="shared" si="241"/>
        <v>No Return</v>
      </c>
      <c r="Q1561" s="4">
        <f t="shared" si="242"/>
        <v>606.64</v>
      </c>
      <c r="R1561">
        <f t="shared" si="243"/>
        <v>2025</v>
      </c>
      <c r="S1561" s="4" t="str">
        <f t="shared" si="244"/>
        <v>August</v>
      </c>
      <c r="T1561" s="17">
        <f t="shared" si="245"/>
        <v>0</v>
      </c>
      <c r="U1561" s="17">
        <f t="shared" si="246"/>
        <v>75.83</v>
      </c>
      <c r="V1561" s="16">
        <f t="shared" si="247"/>
        <v>0</v>
      </c>
      <c r="W1561" s="16" t="str">
        <f t="shared" si="248"/>
        <v>No Size</v>
      </c>
      <c r="X1561" s="16" t="str" cm="1">
        <f t="array" ref="X1561">_xlfn.IFS(K1561 &lt; 10, "Need to Restock", K1561 &lt; 20, "Low Stock", K1561 &lt; 30, "Stock OK", K1561 &gt;= 30, "High Stock")</f>
        <v>Need to Restock</v>
      </c>
      <c r="Y1561" s="16" t="str" cm="1">
        <f t="array" ref="Y1561">_xlfn.IFS(K1561 &lt;= 15, "Fast Moving", K1561 &lt;= 35, "Moderate Moving", K1561 &gt; 35, "Slow Moving")</f>
        <v>Fast Moving</v>
      </c>
      <c r="Z1561" s="16" t="str" cm="1">
        <f t="array" ref="Z1561">_xlfn.IFS(M1561=5, "Highly Satisfied", M1561&gt;=4, "Very Satisfied", M1561&gt;=3, "Satisfied", M1561&gt;=2, "Neutral", M1561&lt;2, "Dissatisfied")</f>
        <v>Neutral</v>
      </c>
      <c r="AA1561" s="16" t="str">
        <f t="shared" si="249"/>
        <v>High Value</v>
      </c>
      <c r="AB1561" s="16" t="str" cm="1">
        <f t="array" ref="AB1561">_xlfn.IFS(OR(C1561="Zara", C1561="Mango"), "Luxury Brand", OR(C1561="Gap", C1561="Forever21"), "Budget Brand", TRUE, "Mid-Market")</f>
        <v>Budget Brand</v>
      </c>
    </row>
    <row r="1562" spans="1:28" x14ac:dyDescent="0.35">
      <c r="A1562" t="s">
        <v>1613</v>
      </c>
      <c r="B1562" t="s">
        <v>19</v>
      </c>
      <c r="C1562" t="s">
        <v>46</v>
      </c>
      <c r="D1562" t="s">
        <v>60</v>
      </c>
      <c r="E1562" t="s">
        <v>22</v>
      </c>
      <c r="F1562" t="s">
        <v>54</v>
      </c>
      <c r="G1562" s="4">
        <v>55.97</v>
      </c>
      <c r="H1562">
        <v>0</v>
      </c>
      <c r="I1562" s="3">
        <v>55.97</v>
      </c>
      <c r="J1562" s="1">
        <v>45875</v>
      </c>
      <c r="K1562">
        <v>30</v>
      </c>
      <c r="L1562" t="s">
        <v>2229</v>
      </c>
      <c r="M1562">
        <f t="shared" si="240"/>
        <v>3</v>
      </c>
      <c r="N1562" t="b">
        <v>0</v>
      </c>
      <c r="O1562" t="s">
        <v>2229</v>
      </c>
      <c r="P1562" t="str">
        <f t="shared" si="241"/>
        <v>No Return</v>
      </c>
      <c r="Q1562" s="4">
        <f t="shared" si="242"/>
        <v>1679.1</v>
      </c>
      <c r="R1562">
        <f t="shared" si="243"/>
        <v>2025</v>
      </c>
      <c r="S1562" s="4" t="str">
        <f t="shared" si="244"/>
        <v>August</v>
      </c>
      <c r="T1562" s="17">
        <f t="shared" si="245"/>
        <v>0</v>
      </c>
      <c r="U1562" s="17">
        <f t="shared" si="246"/>
        <v>55.97</v>
      </c>
      <c r="V1562" s="16">
        <f t="shared" si="247"/>
        <v>0</v>
      </c>
      <c r="W1562" s="16" t="str">
        <f t="shared" si="248"/>
        <v>L</v>
      </c>
      <c r="X1562" s="16" t="str" cm="1">
        <f t="array" ref="X1562">_xlfn.IFS(K1562 &lt; 10, "Need to Restock", K1562 &lt; 20, "Low Stock", K1562 &lt; 30, "Stock OK", K1562 &gt;= 30, "High Stock")</f>
        <v>High Stock</v>
      </c>
      <c r="Y1562" s="16" t="str" cm="1">
        <f t="array" ref="Y1562">_xlfn.IFS(K1562 &lt;= 15, "Fast Moving", K1562 &lt;= 35, "Moderate Moving", K1562 &gt; 35, "Slow Moving")</f>
        <v>Moderate Moving</v>
      </c>
      <c r="Z1562" s="16" t="str" cm="1">
        <f t="array" ref="Z1562">_xlfn.IFS(M1562=5, "Highly Satisfied", M1562&gt;=4, "Very Satisfied", M1562&gt;=3, "Satisfied", M1562&gt;=2, "Neutral", M1562&lt;2, "Dissatisfied")</f>
        <v>Satisfied</v>
      </c>
      <c r="AA1562" s="16" t="str">
        <f t="shared" si="249"/>
        <v>Cheap Value</v>
      </c>
      <c r="AB1562" s="16" t="str" cm="1">
        <f t="array" ref="AB1562">_xlfn.IFS(OR(C1562="Zara", C1562="Mango"), "Luxury Brand", OR(C1562="Gap", C1562="Forever21"), "Budget Brand", TRUE, "Mid-Market")</f>
        <v>Mid-Market</v>
      </c>
    </row>
    <row r="1563" spans="1:28" x14ac:dyDescent="0.35">
      <c r="A1563" t="s">
        <v>1614</v>
      </c>
      <c r="B1563" t="s">
        <v>28</v>
      </c>
      <c r="C1563" t="s">
        <v>59</v>
      </c>
      <c r="D1563" t="s">
        <v>21</v>
      </c>
      <c r="E1563" t="s">
        <v>16</v>
      </c>
      <c r="F1563" t="s">
        <v>54</v>
      </c>
      <c r="G1563" s="4">
        <v>190.52</v>
      </c>
      <c r="H1563">
        <v>45.2</v>
      </c>
      <c r="I1563" s="3">
        <v>104.4</v>
      </c>
      <c r="J1563" s="1">
        <v>45875</v>
      </c>
      <c r="K1563">
        <v>2</v>
      </c>
      <c r="L1563">
        <v>1.1000000000000001</v>
      </c>
      <c r="M1563">
        <f t="shared" si="240"/>
        <v>1.1000000000000001</v>
      </c>
      <c r="N1563" t="b">
        <v>0</v>
      </c>
      <c r="O1563" t="s">
        <v>2229</v>
      </c>
      <c r="P1563" t="str">
        <f t="shared" si="241"/>
        <v>No Return</v>
      </c>
      <c r="Q1563" s="4">
        <f t="shared" si="242"/>
        <v>208.80992000000003</v>
      </c>
      <c r="R1563">
        <f t="shared" si="243"/>
        <v>2025</v>
      </c>
      <c r="S1563" s="4" t="str">
        <f t="shared" si="244"/>
        <v>August</v>
      </c>
      <c r="T1563" s="17">
        <f t="shared" si="245"/>
        <v>86.115040000000008</v>
      </c>
      <c r="U1563" s="17">
        <f t="shared" si="246"/>
        <v>104.40496000000002</v>
      </c>
      <c r="V1563" s="16">
        <f t="shared" si="247"/>
        <v>0</v>
      </c>
      <c r="W1563" s="16" t="str">
        <f t="shared" si="248"/>
        <v>XL</v>
      </c>
      <c r="X1563" s="16" t="str" cm="1">
        <f t="array" ref="X1563">_xlfn.IFS(K1563 &lt; 10, "Need to Restock", K1563 &lt; 20, "Low Stock", K1563 &lt; 30, "Stock OK", K1563 &gt;= 30, "High Stock")</f>
        <v>Need to Restock</v>
      </c>
      <c r="Y1563" s="16" t="str" cm="1">
        <f t="array" ref="Y1563">_xlfn.IFS(K1563 &lt;= 15, "Fast Moving", K1563 &lt;= 35, "Moderate Moving", K1563 &gt; 35, "Slow Moving")</f>
        <v>Fast Moving</v>
      </c>
      <c r="Z1563" s="16" t="str" cm="1">
        <f t="array" ref="Z1563">_xlfn.IFS(M1563=5, "Highly Satisfied", M1563&gt;=4, "Very Satisfied", M1563&gt;=3, "Satisfied", M1563&gt;=2, "Neutral", M1563&lt;2, "Dissatisfied")</f>
        <v>Dissatisfied</v>
      </c>
      <c r="AA1563" s="16" t="str">
        <f t="shared" si="249"/>
        <v>High Value</v>
      </c>
      <c r="AB1563" s="16" t="str" cm="1">
        <f t="array" ref="AB1563">_xlfn.IFS(OR(C1563="Zara", C1563="Mango"), "Luxury Brand", OR(C1563="Gap", C1563="Forever21"), "Budget Brand", TRUE, "Mid-Market")</f>
        <v>Budget Brand</v>
      </c>
    </row>
    <row r="1564" spans="1:28" x14ac:dyDescent="0.35">
      <c r="A1564" t="s">
        <v>1615</v>
      </c>
      <c r="B1564" t="s">
        <v>36</v>
      </c>
      <c r="C1564" t="s">
        <v>14</v>
      </c>
      <c r="D1564" t="s">
        <v>60</v>
      </c>
      <c r="E1564" t="s">
        <v>56</v>
      </c>
      <c r="F1564" t="s">
        <v>23</v>
      </c>
      <c r="G1564" s="4">
        <v>89.19</v>
      </c>
      <c r="H1564">
        <v>10.3</v>
      </c>
      <c r="I1564" s="3">
        <v>80</v>
      </c>
      <c r="J1564" s="1">
        <v>45875</v>
      </c>
      <c r="K1564">
        <v>4</v>
      </c>
      <c r="L1564" t="s">
        <v>2229</v>
      </c>
      <c r="M1564">
        <f t="shared" si="240"/>
        <v>3</v>
      </c>
      <c r="N1564" t="b">
        <v>0</v>
      </c>
      <c r="O1564" t="s">
        <v>2229</v>
      </c>
      <c r="P1564" t="str">
        <f t="shared" si="241"/>
        <v>No Return</v>
      </c>
      <c r="Q1564" s="4">
        <f t="shared" si="242"/>
        <v>320.01371999999998</v>
      </c>
      <c r="R1564">
        <f t="shared" si="243"/>
        <v>2025</v>
      </c>
      <c r="S1564" s="4" t="str">
        <f t="shared" si="244"/>
        <v>August</v>
      </c>
      <c r="T1564" s="17">
        <f t="shared" si="245"/>
        <v>9.1865699999999997</v>
      </c>
      <c r="U1564" s="17">
        <f t="shared" si="246"/>
        <v>80.003429999999994</v>
      </c>
      <c r="V1564" s="16">
        <f t="shared" si="247"/>
        <v>0</v>
      </c>
      <c r="W1564" s="16" t="str">
        <f t="shared" si="248"/>
        <v>M</v>
      </c>
      <c r="X1564" s="16" t="str" cm="1">
        <f t="array" ref="X1564">_xlfn.IFS(K1564 &lt; 10, "Need to Restock", K1564 &lt; 20, "Low Stock", K1564 &lt; 30, "Stock OK", K1564 &gt;= 30, "High Stock")</f>
        <v>Need to Restock</v>
      </c>
      <c r="Y1564" s="16" t="str" cm="1">
        <f t="array" ref="Y1564">_xlfn.IFS(K1564 &lt;= 15, "Fast Moving", K1564 &lt;= 35, "Moderate Moving", K1564 &gt; 35, "Slow Moving")</f>
        <v>Fast Moving</v>
      </c>
      <c r="Z1564" s="16" t="str" cm="1">
        <f t="array" ref="Z1564">_xlfn.IFS(M1564=5, "Highly Satisfied", M1564&gt;=4, "Very Satisfied", M1564&gt;=3, "Satisfied", M1564&gt;=2, "Neutral", M1564&lt;2, "Dissatisfied")</f>
        <v>Satisfied</v>
      </c>
      <c r="AA1564" s="16" t="str">
        <f t="shared" si="249"/>
        <v>High Value</v>
      </c>
      <c r="AB1564" s="16" t="str" cm="1">
        <f t="array" ref="AB1564">_xlfn.IFS(OR(C1564="Zara", C1564="Mango"), "Luxury Brand", OR(C1564="Gap", C1564="Forever21"), "Budget Brand", TRUE, "Mid-Market")</f>
        <v>Luxury Brand</v>
      </c>
    </row>
    <row r="1565" spans="1:28" x14ac:dyDescent="0.35">
      <c r="A1565" t="s">
        <v>1616</v>
      </c>
      <c r="B1565" t="s">
        <v>28</v>
      </c>
      <c r="C1565" t="s">
        <v>30</v>
      </c>
      <c r="D1565" t="s">
        <v>60</v>
      </c>
      <c r="E1565" t="s">
        <v>2229</v>
      </c>
      <c r="F1565" t="s">
        <v>33</v>
      </c>
      <c r="G1565" s="4">
        <v>79.59</v>
      </c>
      <c r="H1565">
        <v>8.9</v>
      </c>
      <c r="I1565" s="3">
        <v>72.510000000000005</v>
      </c>
      <c r="J1565" s="1">
        <v>45875</v>
      </c>
      <c r="K1565">
        <v>16</v>
      </c>
      <c r="L1565">
        <v>4.5999999999999996</v>
      </c>
      <c r="M1565">
        <f t="shared" si="240"/>
        <v>4.5999999999999996</v>
      </c>
      <c r="N1565" t="b">
        <v>1</v>
      </c>
      <c r="O1565" t="s">
        <v>123</v>
      </c>
      <c r="P1565" t="str">
        <f t="shared" si="241"/>
        <v>Wrong Item</v>
      </c>
      <c r="Q1565" s="4">
        <f t="shared" si="242"/>
        <v>1160.10384</v>
      </c>
      <c r="R1565">
        <f t="shared" si="243"/>
        <v>2025</v>
      </c>
      <c r="S1565" s="4" t="str">
        <f t="shared" si="244"/>
        <v>August</v>
      </c>
      <c r="T1565" s="17">
        <f t="shared" si="245"/>
        <v>7.0835100000000013</v>
      </c>
      <c r="U1565" s="17">
        <f t="shared" si="246"/>
        <v>72.506489999999999</v>
      </c>
      <c r="V1565" s="16">
        <f t="shared" si="247"/>
        <v>1</v>
      </c>
      <c r="W1565" s="16" t="str">
        <f t="shared" si="248"/>
        <v>No Size</v>
      </c>
      <c r="X1565" s="16" t="str" cm="1">
        <f t="array" ref="X1565">_xlfn.IFS(K1565 &lt; 10, "Need to Restock", K1565 &lt; 20, "Low Stock", K1565 &lt; 30, "Stock OK", K1565 &gt;= 30, "High Stock")</f>
        <v>Low Stock</v>
      </c>
      <c r="Y1565" s="16" t="str" cm="1">
        <f t="array" ref="Y1565">_xlfn.IFS(K1565 &lt;= 15, "Fast Moving", K1565 &lt;= 35, "Moderate Moving", K1565 &gt; 35, "Slow Moving")</f>
        <v>Moderate Moving</v>
      </c>
      <c r="Z1565" s="16" t="str" cm="1">
        <f t="array" ref="Z1565">_xlfn.IFS(M1565=5, "Highly Satisfied", M1565&gt;=4, "Very Satisfied", M1565&gt;=3, "Satisfied", M1565&gt;=2, "Neutral", M1565&lt;2, "Dissatisfied")</f>
        <v>Very Satisfied</v>
      </c>
      <c r="AA1565" s="16" t="str">
        <f t="shared" si="249"/>
        <v>Cheap Value</v>
      </c>
      <c r="AB1565" s="16" t="str" cm="1">
        <f t="array" ref="AB1565">_xlfn.IFS(OR(C1565="Zara", C1565="Mango"), "Luxury Brand", OR(C1565="Gap", C1565="Forever21"), "Budget Brand", TRUE, "Mid-Market")</f>
        <v>Mid-Market</v>
      </c>
    </row>
    <row r="1566" spans="1:28" x14ac:dyDescent="0.35">
      <c r="A1566" t="s">
        <v>1617</v>
      </c>
      <c r="B1566" t="s">
        <v>36</v>
      </c>
      <c r="C1566" t="s">
        <v>41</v>
      </c>
      <c r="D1566" t="s">
        <v>15</v>
      </c>
      <c r="E1566" t="s">
        <v>47</v>
      </c>
      <c r="F1566" t="s">
        <v>38</v>
      </c>
      <c r="G1566" s="4">
        <v>84.8</v>
      </c>
      <c r="H1566">
        <v>0</v>
      </c>
      <c r="I1566" s="3">
        <v>84.8</v>
      </c>
      <c r="J1566" s="1">
        <v>45846</v>
      </c>
      <c r="K1566">
        <v>46</v>
      </c>
      <c r="L1566">
        <v>4.5999999999999996</v>
      </c>
      <c r="M1566">
        <f t="shared" si="240"/>
        <v>4.5999999999999996</v>
      </c>
      <c r="N1566" t="b">
        <v>0</v>
      </c>
      <c r="O1566" t="s">
        <v>2229</v>
      </c>
      <c r="P1566" t="str">
        <f t="shared" si="241"/>
        <v>No Return</v>
      </c>
      <c r="Q1566" s="4">
        <f t="shared" si="242"/>
        <v>3900.7999999999997</v>
      </c>
      <c r="R1566">
        <f t="shared" si="243"/>
        <v>2025</v>
      </c>
      <c r="S1566" s="4" t="str">
        <f t="shared" si="244"/>
        <v>July</v>
      </c>
      <c r="T1566" s="17">
        <f t="shared" si="245"/>
        <v>0</v>
      </c>
      <c r="U1566" s="17">
        <f t="shared" si="246"/>
        <v>84.8</v>
      </c>
      <c r="V1566" s="16">
        <f t="shared" si="247"/>
        <v>0</v>
      </c>
      <c r="W1566" s="16" t="str">
        <f t="shared" si="248"/>
        <v>XXL</v>
      </c>
      <c r="X1566" s="16" t="str" cm="1">
        <f t="array" ref="X1566">_xlfn.IFS(K1566 &lt; 10, "Need to Restock", K1566 &lt; 20, "Low Stock", K1566 &lt; 30, "Stock OK", K1566 &gt;= 30, "High Stock")</f>
        <v>High Stock</v>
      </c>
      <c r="Y1566" s="16" t="str" cm="1">
        <f t="array" ref="Y1566">_xlfn.IFS(K1566 &lt;= 15, "Fast Moving", K1566 &lt;= 35, "Moderate Moving", K1566 &gt; 35, "Slow Moving")</f>
        <v>Slow Moving</v>
      </c>
      <c r="Z1566" s="16" t="str" cm="1">
        <f t="array" ref="Z1566">_xlfn.IFS(M1566=5, "Highly Satisfied", M1566&gt;=4, "Very Satisfied", M1566&gt;=3, "Satisfied", M1566&gt;=2, "Neutral", M1566&lt;2, "Dissatisfied")</f>
        <v>Very Satisfied</v>
      </c>
      <c r="AA1566" s="16" t="str">
        <f t="shared" si="249"/>
        <v>High Value</v>
      </c>
      <c r="AB1566" s="16" t="str" cm="1">
        <f t="array" ref="AB1566">_xlfn.IFS(OR(C1566="Zara", C1566="Mango"), "Luxury Brand", OR(C1566="Gap", C1566="Forever21"), "Budget Brand", TRUE, "Mid-Market")</f>
        <v>Luxury Brand</v>
      </c>
    </row>
    <row r="1567" spans="1:28" x14ac:dyDescent="0.35">
      <c r="A1567" t="s">
        <v>1618</v>
      </c>
      <c r="B1567" t="s">
        <v>36</v>
      </c>
      <c r="C1567" t="s">
        <v>73</v>
      </c>
      <c r="D1567" t="s">
        <v>32</v>
      </c>
      <c r="E1567" t="s">
        <v>56</v>
      </c>
      <c r="F1567" t="s">
        <v>26</v>
      </c>
      <c r="G1567" s="4">
        <v>69.209999999999994</v>
      </c>
      <c r="H1567">
        <v>0</v>
      </c>
      <c r="I1567" s="3">
        <v>69.209999999999994</v>
      </c>
      <c r="J1567" s="1">
        <v>45875</v>
      </c>
      <c r="K1567">
        <v>41</v>
      </c>
      <c r="L1567" t="s">
        <v>2229</v>
      </c>
      <c r="M1567">
        <f t="shared" si="240"/>
        <v>3</v>
      </c>
      <c r="N1567" t="b">
        <v>0</v>
      </c>
      <c r="O1567" t="s">
        <v>2229</v>
      </c>
      <c r="P1567" t="str">
        <f t="shared" si="241"/>
        <v>No Return</v>
      </c>
      <c r="Q1567" s="4">
        <f t="shared" si="242"/>
        <v>2837.6099999999997</v>
      </c>
      <c r="R1567">
        <f t="shared" si="243"/>
        <v>2025</v>
      </c>
      <c r="S1567" s="4" t="str">
        <f t="shared" si="244"/>
        <v>August</v>
      </c>
      <c r="T1567" s="17">
        <f t="shared" si="245"/>
        <v>0</v>
      </c>
      <c r="U1567" s="17">
        <f t="shared" si="246"/>
        <v>69.209999999999994</v>
      </c>
      <c r="V1567" s="16">
        <f t="shared" si="247"/>
        <v>0</v>
      </c>
      <c r="W1567" s="16" t="str">
        <f t="shared" si="248"/>
        <v>M</v>
      </c>
      <c r="X1567" s="16" t="str" cm="1">
        <f t="array" ref="X1567">_xlfn.IFS(K1567 &lt; 10, "Need to Restock", K1567 &lt; 20, "Low Stock", K1567 &lt; 30, "Stock OK", K1567 &gt;= 30, "High Stock")</f>
        <v>High Stock</v>
      </c>
      <c r="Y1567" s="16" t="str" cm="1">
        <f t="array" ref="Y1567">_xlfn.IFS(K1567 &lt;= 15, "Fast Moving", K1567 &lt;= 35, "Moderate Moving", K1567 &gt; 35, "Slow Moving")</f>
        <v>Slow Moving</v>
      </c>
      <c r="Z1567" s="16" t="str" cm="1">
        <f t="array" ref="Z1567">_xlfn.IFS(M1567=5, "Highly Satisfied", M1567&gt;=4, "Very Satisfied", M1567&gt;=3, "Satisfied", M1567&gt;=2, "Neutral", M1567&lt;2, "Dissatisfied")</f>
        <v>Satisfied</v>
      </c>
      <c r="AA1567" s="16" t="str">
        <f t="shared" si="249"/>
        <v>Cheap Value</v>
      </c>
      <c r="AB1567" s="16" t="str" cm="1">
        <f t="array" ref="AB1567">_xlfn.IFS(OR(C1567="Zara", C1567="Mango"), "Luxury Brand", OR(C1567="Gap", C1567="Forever21"), "Budget Brand", TRUE, "Mid-Market")</f>
        <v>Budget Brand</v>
      </c>
    </row>
    <row r="1568" spans="1:28" x14ac:dyDescent="0.35">
      <c r="A1568" t="s">
        <v>1619</v>
      </c>
      <c r="B1568" t="s">
        <v>13</v>
      </c>
      <c r="C1568" t="s">
        <v>30</v>
      </c>
      <c r="D1568" t="s">
        <v>15</v>
      </c>
      <c r="E1568" t="s">
        <v>53</v>
      </c>
      <c r="F1568" t="s">
        <v>62</v>
      </c>
      <c r="G1568" s="4">
        <v>229.17</v>
      </c>
      <c r="H1568">
        <v>0</v>
      </c>
      <c r="I1568" s="3">
        <v>229.17</v>
      </c>
      <c r="J1568" s="1">
        <v>45855</v>
      </c>
      <c r="K1568">
        <v>37</v>
      </c>
      <c r="L1568">
        <v>2</v>
      </c>
      <c r="M1568">
        <f t="shared" si="240"/>
        <v>2</v>
      </c>
      <c r="N1568" t="b">
        <v>0</v>
      </c>
      <c r="O1568" t="s">
        <v>2229</v>
      </c>
      <c r="P1568" t="str">
        <f t="shared" si="241"/>
        <v>No Return</v>
      </c>
      <c r="Q1568" s="4">
        <f t="shared" si="242"/>
        <v>8479.2899999999991</v>
      </c>
      <c r="R1568">
        <f t="shared" si="243"/>
        <v>2025</v>
      </c>
      <c r="S1568" s="4" t="str">
        <f t="shared" si="244"/>
        <v>July</v>
      </c>
      <c r="T1568" s="17">
        <f t="shared" si="245"/>
        <v>0</v>
      </c>
      <c r="U1568" s="17">
        <f t="shared" si="246"/>
        <v>229.17</v>
      </c>
      <c r="V1568" s="16">
        <f t="shared" si="247"/>
        <v>0</v>
      </c>
      <c r="W1568" s="16" t="str">
        <f t="shared" si="248"/>
        <v>XS</v>
      </c>
      <c r="X1568" s="16" t="str" cm="1">
        <f t="array" ref="X1568">_xlfn.IFS(K1568 &lt; 10, "Need to Restock", K1568 &lt; 20, "Low Stock", K1568 &lt; 30, "Stock OK", K1568 &gt;= 30, "High Stock")</f>
        <v>High Stock</v>
      </c>
      <c r="Y1568" s="16" t="str" cm="1">
        <f t="array" ref="Y1568">_xlfn.IFS(K1568 &lt;= 15, "Fast Moving", K1568 &lt;= 35, "Moderate Moving", K1568 &gt; 35, "Slow Moving")</f>
        <v>Slow Moving</v>
      </c>
      <c r="Z1568" s="16" t="str" cm="1">
        <f t="array" ref="Z1568">_xlfn.IFS(M1568=5, "Highly Satisfied", M1568&gt;=4, "Very Satisfied", M1568&gt;=3, "Satisfied", M1568&gt;=2, "Neutral", M1568&lt;2, "Dissatisfied")</f>
        <v>Neutral</v>
      </c>
      <c r="AA1568" s="16" t="str">
        <f t="shared" si="249"/>
        <v>High Value</v>
      </c>
      <c r="AB1568" s="16" t="str" cm="1">
        <f t="array" ref="AB1568">_xlfn.IFS(OR(C1568="Zara", C1568="Mango"), "Luxury Brand", OR(C1568="Gap", C1568="Forever21"), "Budget Brand", TRUE, "Mid-Market")</f>
        <v>Mid-Market</v>
      </c>
    </row>
    <row r="1569" spans="1:28" x14ac:dyDescent="0.35">
      <c r="A1569" t="s">
        <v>1620</v>
      </c>
      <c r="B1569" t="s">
        <v>40</v>
      </c>
      <c r="C1569" t="s">
        <v>30</v>
      </c>
      <c r="D1569" t="s">
        <v>21</v>
      </c>
      <c r="E1569" t="s">
        <v>22</v>
      </c>
      <c r="F1569" t="s">
        <v>33</v>
      </c>
      <c r="G1569" s="4">
        <v>103.9</v>
      </c>
      <c r="H1569">
        <v>0</v>
      </c>
      <c r="I1569" s="3">
        <v>103.9</v>
      </c>
      <c r="J1569" s="1">
        <v>45875</v>
      </c>
      <c r="K1569">
        <v>40</v>
      </c>
      <c r="L1569">
        <v>4.4000000000000004</v>
      </c>
      <c r="M1569">
        <f t="shared" si="240"/>
        <v>4.4000000000000004</v>
      </c>
      <c r="N1569" t="b">
        <v>0</v>
      </c>
      <c r="O1569" t="s">
        <v>2229</v>
      </c>
      <c r="P1569" t="str">
        <f t="shared" si="241"/>
        <v>No Return</v>
      </c>
      <c r="Q1569" s="4">
        <f t="shared" si="242"/>
        <v>4156</v>
      </c>
      <c r="R1569">
        <f t="shared" si="243"/>
        <v>2025</v>
      </c>
      <c r="S1569" s="4" t="str">
        <f t="shared" si="244"/>
        <v>August</v>
      </c>
      <c r="T1569" s="17">
        <f t="shared" si="245"/>
        <v>0</v>
      </c>
      <c r="U1569" s="17">
        <f t="shared" si="246"/>
        <v>103.9</v>
      </c>
      <c r="V1569" s="16">
        <f t="shared" si="247"/>
        <v>0</v>
      </c>
      <c r="W1569" s="16" t="str">
        <f t="shared" si="248"/>
        <v>L</v>
      </c>
      <c r="X1569" s="16" t="str" cm="1">
        <f t="array" ref="X1569">_xlfn.IFS(K1569 &lt; 10, "Need to Restock", K1569 &lt; 20, "Low Stock", K1569 &lt; 30, "Stock OK", K1569 &gt;= 30, "High Stock")</f>
        <v>High Stock</v>
      </c>
      <c r="Y1569" s="16" t="str" cm="1">
        <f t="array" ref="Y1569">_xlfn.IFS(K1569 &lt;= 15, "Fast Moving", K1569 &lt;= 35, "Moderate Moving", K1569 &gt; 35, "Slow Moving")</f>
        <v>Slow Moving</v>
      </c>
      <c r="Z1569" s="16" t="str" cm="1">
        <f t="array" ref="Z1569">_xlfn.IFS(M1569=5, "Highly Satisfied", M1569&gt;=4, "Very Satisfied", M1569&gt;=3, "Satisfied", M1569&gt;=2, "Neutral", M1569&lt;2, "Dissatisfied")</f>
        <v>Very Satisfied</v>
      </c>
      <c r="AA1569" s="16" t="str">
        <f t="shared" si="249"/>
        <v>High Value</v>
      </c>
      <c r="AB1569" s="16" t="str" cm="1">
        <f t="array" ref="AB1569">_xlfn.IFS(OR(C1569="Zara", C1569="Mango"), "Luxury Brand", OR(C1569="Gap", C1569="Forever21"), "Budget Brand", TRUE, "Mid-Market")</f>
        <v>Mid-Market</v>
      </c>
    </row>
    <row r="1570" spans="1:28" x14ac:dyDescent="0.35">
      <c r="A1570" t="s">
        <v>1621</v>
      </c>
      <c r="B1570" t="s">
        <v>13</v>
      </c>
      <c r="C1570" t="s">
        <v>14</v>
      </c>
      <c r="D1570" t="s">
        <v>15</v>
      </c>
      <c r="E1570" t="s">
        <v>53</v>
      </c>
      <c r="F1570" t="s">
        <v>54</v>
      </c>
      <c r="G1570" s="4">
        <v>228.46</v>
      </c>
      <c r="H1570">
        <v>0</v>
      </c>
      <c r="I1570" s="3">
        <v>228.46</v>
      </c>
      <c r="J1570" s="1">
        <v>45695</v>
      </c>
      <c r="K1570">
        <v>7</v>
      </c>
      <c r="L1570">
        <v>2.5</v>
      </c>
      <c r="M1570">
        <f t="shared" si="240"/>
        <v>2.5</v>
      </c>
      <c r="N1570" t="b">
        <v>1</v>
      </c>
      <c r="O1570" t="s">
        <v>81</v>
      </c>
      <c r="P1570" t="str">
        <f t="shared" si="241"/>
        <v>Quality Issue</v>
      </c>
      <c r="Q1570" s="4">
        <f t="shared" si="242"/>
        <v>1599.22</v>
      </c>
      <c r="R1570">
        <f t="shared" si="243"/>
        <v>2025</v>
      </c>
      <c r="S1570" s="4" t="str">
        <f t="shared" si="244"/>
        <v>February</v>
      </c>
      <c r="T1570" s="17">
        <f t="shared" si="245"/>
        <v>0</v>
      </c>
      <c r="U1570" s="17">
        <f t="shared" si="246"/>
        <v>228.46</v>
      </c>
      <c r="V1570" s="16">
        <f t="shared" si="247"/>
        <v>1</v>
      </c>
      <c r="W1570" s="16" t="str">
        <f t="shared" si="248"/>
        <v>XS</v>
      </c>
      <c r="X1570" s="16" t="str" cm="1">
        <f t="array" ref="X1570">_xlfn.IFS(K1570 &lt; 10, "Need to Restock", K1570 &lt; 20, "Low Stock", K1570 &lt; 30, "Stock OK", K1570 &gt;= 30, "High Stock")</f>
        <v>Need to Restock</v>
      </c>
      <c r="Y1570" s="16" t="str" cm="1">
        <f t="array" ref="Y1570">_xlfn.IFS(K1570 &lt;= 15, "Fast Moving", K1570 &lt;= 35, "Moderate Moving", K1570 &gt; 35, "Slow Moving")</f>
        <v>Fast Moving</v>
      </c>
      <c r="Z1570" s="16" t="str" cm="1">
        <f t="array" ref="Z1570">_xlfn.IFS(M1570=5, "Highly Satisfied", M1570&gt;=4, "Very Satisfied", M1570&gt;=3, "Satisfied", M1570&gt;=2, "Neutral", M1570&lt;2, "Dissatisfied")</f>
        <v>Neutral</v>
      </c>
      <c r="AA1570" s="16" t="str">
        <f t="shared" si="249"/>
        <v>High Value</v>
      </c>
      <c r="AB1570" s="16" t="str" cm="1">
        <f t="array" ref="AB1570">_xlfn.IFS(OR(C1570="Zara", C1570="Mango"), "Luxury Brand", OR(C1570="Gap", C1570="Forever21"), "Budget Brand", TRUE, "Mid-Market")</f>
        <v>Luxury Brand</v>
      </c>
    </row>
    <row r="1571" spans="1:28" x14ac:dyDescent="0.35">
      <c r="A1571" t="s">
        <v>1622</v>
      </c>
      <c r="B1571" t="s">
        <v>25</v>
      </c>
      <c r="C1571" t="s">
        <v>14</v>
      </c>
      <c r="D1571" t="s">
        <v>60</v>
      </c>
      <c r="E1571" t="s">
        <v>2229</v>
      </c>
      <c r="F1571" t="s">
        <v>33</v>
      </c>
      <c r="G1571" s="4">
        <v>44.35</v>
      </c>
      <c r="H1571">
        <v>29.2</v>
      </c>
      <c r="I1571" s="3">
        <v>31.4</v>
      </c>
      <c r="J1571" s="1">
        <v>45875</v>
      </c>
      <c r="K1571">
        <v>20</v>
      </c>
      <c r="L1571">
        <v>4.9000000000000004</v>
      </c>
      <c r="M1571">
        <f t="shared" si="240"/>
        <v>4.9000000000000004</v>
      </c>
      <c r="N1571" t="b">
        <v>0</v>
      </c>
      <c r="O1571" t="s">
        <v>2229</v>
      </c>
      <c r="P1571" t="str">
        <f t="shared" si="241"/>
        <v>No Return</v>
      </c>
      <c r="Q1571" s="4">
        <f t="shared" si="242"/>
        <v>627.99599999999998</v>
      </c>
      <c r="R1571">
        <f t="shared" si="243"/>
        <v>2025</v>
      </c>
      <c r="S1571" s="4" t="str">
        <f t="shared" si="244"/>
        <v>August</v>
      </c>
      <c r="T1571" s="17">
        <f t="shared" si="245"/>
        <v>12.950199999999999</v>
      </c>
      <c r="U1571" s="17">
        <f t="shared" si="246"/>
        <v>31.399799999999999</v>
      </c>
      <c r="V1571" s="16">
        <f t="shared" si="247"/>
        <v>0</v>
      </c>
      <c r="W1571" s="16" t="str">
        <f t="shared" si="248"/>
        <v>No Size</v>
      </c>
      <c r="X1571" s="16" t="str" cm="1">
        <f t="array" ref="X1571">_xlfn.IFS(K1571 &lt; 10, "Need to Restock", K1571 &lt; 20, "Low Stock", K1571 &lt; 30, "Stock OK", K1571 &gt;= 30, "High Stock")</f>
        <v>Stock OK</v>
      </c>
      <c r="Y1571" s="16" t="str" cm="1">
        <f t="array" ref="Y1571">_xlfn.IFS(K1571 &lt;= 15, "Fast Moving", K1571 &lt;= 35, "Moderate Moving", K1571 &gt; 35, "Slow Moving")</f>
        <v>Moderate Moving</v>
      </c>
      <c r="Z1571" s="16" t="str" cm="1">
        <f t="array" ref="Z1571">_xlfn.IFS(M1571=5, "Highly Satisfied", M1571&gt;=4, "Very Satisfied", M1571&gt;=3, "Satisfied", M1571&gt;=2, "Neutral", M1571&lt;2, "Dissatisfied")</f>
        <v>Very Satisfied</v>
      </c>
      <c r="AA1571" s="16" t="str">
        <f t="shared" si="249"/>
        <v>Cheap Value</v>
      </c>
      <c r="AB1571" s="16" t="str" cm="1">
        <f t="array" ref="AB1571">_xlfn.IFS(OR(C1571="Zara", C1571="Mango"), "Luxury Brand", OR(C1571="Gap", C1571="Forever21"), "Budget Brand", TRUE, "Mid-Market")</f>
        <v>Luxury Brand</v>
      </c>
    </row>
    <row r="1572" spans="1:28" x14ac:dyDescent="0.35">
      <c r="A1572" t="s">
        <v>1623</v>
      </c>
      <c r="B1572" t="s">
        <v>36</v>
      </c>
      <c r="C1572" t="s">
        <v>20</v>
      </c>
      <c r="D1572" t="s">
        <v>15</v>
      </c>
      <c r="E1572" t="s">
        <v>2229</v>
      </c>
      <c r="F1572" t="s">
        <v>38</v>
      </c>
      <c r="G1572" s="4">
        <v>28.76</v>
      </c>
      <c r="H1572">
        <v>54.7</v>
      </c>
      <c r="I1572" s="3">
        <v>13.03</v>
      </c>
      <c r="J1572" s="1">
        <v>45791</v>
      </c>
      <c r="K1572">
        <v>2</v>
      </c>
      <c r="L1572">
        <v>4.4000000000000004</v>
      </c>
      <c r="M1572">
        <f t="shared" si="240"/>
        <v>4.4000000000000004</v>
      </c>
      <c r="N1572" t="b">
        <v>1</v>
      </c>
      <c r="O1572" t="s">
        <v>34</v>
      </c>
      <c r="P1572" t="str">
        <f t="shared" si="241"/>
        <v>Color Mismatch</v>
      </c>
      <c r="Q1572" s="4">
        <f t="shared" si="242"/>
        <v>26.056559999999998</v>
      </c>
      <c r="R1572">
        <f t="shared" si="243"/>
        <v>2025</v>
      </c>
      <c r="S1572" s="4" t="str">
        <f t="shared" si="244"/>
        <v>May</v>
      </c>
      <c r="T1572" s="17">
        <f t="shared" si="245"/>
        <v>15.731720000000003</v>
      </c>
      <c r="U1572" s="17">
        <f t="shared" si="246"/>
        <v>13.028279999999999</v>
      </c>
      <c r="V1572" s="16">
        <f t="shared" si="247"/>
        <v>1</v>
      </c>
      <c r="W1572" s="16" t="str">
        <f t="shared" si="248"/>
        <v>No Size</v>
      </c>
      <c r="X1572" s="16" t="str" cm="1">
        <f t="array" ref="X1572">_xlfn.IFS(K1572 &lt; 10, "Need to Restock", K1572 &lt; 20, "Low Stock", K1572 &lt; 30, "Stock OK", K1572 &gt;= 30, "High Stock")</f>
        <v>Need to Restock</v>
      </c>
      <c r="Y1572" s="16" t="str" cm="1">
        <f t="array" ref="Y1572">_xlfn.IFS(K1572 &lt;= 15, "Fast Moving", K1572 &lt;= 35, "Moderate Moving", K1572 &gt; 35, "Slow Moving")</f>
        <v>Fast Moving</v>
      </c>
      <c r="Z1572" s="16" t="str" cm="1">
        <f t="array" ref="Z1572">_xlfn.IFS(M1572=5, "Highly Satisfied", M1572&gt;=4, "Very Satisfied", M1572&gt;=3, "Satisfied", M1572&gt;=2, "Neutral", M1572&lt;2, "Dissatisfied")</f>
        <v>Very Satisfied</v>
      </c>
      <c r="AA1572" s="16" t="str">
        <f t="shared" si="249"/>
        <v>Cheap Value</v>
      </c>
      <c r="AB1572" s="16" t="str" cm="1">
        <f t="array" ref="AB1572">_xlfn.IFS(OR(C1572="Zara", C1572="Mango"), "Luxury Brand", OR(C1572="Gap", C1572="Forever21"), "Budget Brand", TRUE, "Mid-Market")</f>
        <v>Mid-Market</v>
      </c>
    </row>
    <row r="1573" spans="1:28" x14ac:dyDescent="0.35">
      <c r="A1573" t="s">
        <v>1624</v>
      </c>
      <c r="B1573" t="s">
        <v>13</v>
      </c>
      <c r="C1573" t="s">
        <v>41</v>
      </c>
      <c r="D1573" t="s">
        <v>15</v>
      </c>
      <c r="E1573" t="s">
        <v>47</v>
      </c>
      <c r="F1573" t="s">
        <v>17</v>
      </c>
      <c r="G1573" s="4">
        <v>158.34</v>
      </c>
      <c r="H1573">
        <v>36.6</v>
      </c>
      <c r="I1573" s="3">
        <v>100.39</v>
      </c>
      <c r="J1573" s="1">
        <v>45684</v>
      </c>
      <c r="K1573">
        <v>11</v>
      </c>
      <c r="L1573">
        <v>4.5</v>
      </c>
      <c r="M1573">
        <f t="shared" si="240"/>
        <v>4.5</v>
      </c>
      <c r="N1573" t="b">
        <v>0</v>
      </c>
      <c r="O1573" t="s">
        <v>2229</v>
      </c>
      <c r="P1573" t="str">
        <f t="shared" si="241"/>
        <v>No Return</v>
      </c>
      <c r="Q1573" s="4">
        <f t="shared" si="242"/>
        <v>1104.26316</v>
      </c>
      <c r="R1573">
        <f t="shared" si="243"/>
        <v>2025</v>
      </c>
      <c r="S1573" s="4" t="str">
        <f t="shared" si="244"/>
        <v>January</v>
      </c>
      <c r="T1573" s="17">
        <f t="shared" si="245"/>
        <v>57.952440000000003</v>
      </c>
      <c r="U1573" s="17">
        <f t="shared" si="246"/>
        <v>100.38756000000001</v>
      </c>
      <c r="V1573" s="16">
        <f t="shared" si="247"/>
        <v>0</v>
      </c>
      <c r="W1573" s="16" t="str">
        <f t="shared" si="248"/>
        <v>XXL</v>
      </c>
      <c r="X1573" s="16" t="str" cm="1">
        <f t="array" ref="X1573">_xlfn.IFS(K1573 &lt; 10, "Need to Restock", K1573 &lt; 20, "Low Stock", K1573 &lt; 30, "Stock OK", K1573 &gt;= 30, "High Stock")</f>
        <v>Low Stock</v>
      </c>
      <c r="Y1573" s="16" t="str" cm="1">
        <f t="array" ref="Y1573">_xlfn.IFS(K1573 &lt;= 15, "Fast Moving", K1573 &lt;= 35, "Moderate Moving", K1573 &gt; 35, "Slow Moving")</f>
        <v>Fast Moving</v>
      </c>
      <c r="Z1573" s="16" t="str" cm="1">
        <f t="array" ref="Z1573">_xlfn.IFS(M1573=5, "Highly Satisfied", M1573&gt;=4, "Very Satisfied", M1573&gt;=3, "Satisfied", M1573&gt;=2, "Neutral", M1573&lt;2, "Dissatisfied")</f>
        <v>Very Satisfied</v>
      </c>
      <c r="AA1573" s="16" t="str">
        <f t="shared" si="249"/>
        <v>High Value</v>
      </c>
      <c r="AB1573" s="16" t="str" cm="1">
        <f t="array" ref="AB1573">_xlfn.IFS(OR(C1573="Zara", C1573="Mango"), "Luxury Brand", OR(C1573="Gap", C1573="Forever21"), "Budget Brand", TRUE, "Mid-Market")</f>
        <v>Luxury Brand</v>
      </c>
    </row>
    <row r="1574" spans="1:28" x14ac:dyDescent="0.35">
      <c r="A1574" t="s">
        <v>1625</v>
      </c>
      <c r="B1574" t="s">
        <v>25</v>
      </c>
      <c r="C1574" t="s">
        <v>14</v>
      </c>
      <c r="D1574" t="s">
        <v>15</v>
      </c>
      <c r="E1574" t="s">
        <v>2229</v>
      </c>
      <c r="F1574" t="s">
        <v>68</v>
      </c>
      <c r="G1574" s="4">
        <v>39.049999999999997</v>
      </c>
      <c r="H1574">
        <v>12</v>
      </c>
      <c r="I1574" s="3">
        <v>34.36</v>
      </c>
      <c r="J1574" s="1">
        <v>45565</v>
      </c>
      <c r="K1574">
        <v>0</v>
      </c>
      <c r="L1574">
        <v>3.1</v>
      </c>
      <c r="M1574">
        <f t="shared" si="240"/>
        <v>3.1</v>
      </c>
      <c r="N1574" t="b">
        <v>0</v>
      </c>
      <c r="O1574" t="s">
        <v>2229</v>
      </c>
      <c r="P1574" t="str">
        <f t="shared" si="241"/>
        <v>No Return</v>
      </c>
      <c r="Q1574" s="4">
        <f t="shared" si="242"/>
        <v>0</v>
      </c>
      <c r="R1574">
        <f t="shared" si="243"/>
        <v>2024</v>
      </c>
      <c r="S1574" s="4" t="str">
        <f t="shared" si="244"/>
        <v>September</v>
      </c>
      <c r="T1574" s="17">
        <f t="shared" si="245"/>
        <v>4.6859999999999991</v>
      </c>
      <c r="U1574" s="17">
        <f t="shared" si="246"/>
        <v>34.363999999999997</v>
      </c>
      <c r="V1574" s="16">
        <f t="shared" si="247"/>
        <v>0</v>
      </c>
      <c r="W1574" s="16" t="str">
        <f t="shared" si="248"/>
        <v>No Size</v>
      </c>
      <c r="X1574" s="16" t="str" cm="1">
        <f t="array" ref="X1574">_xlfn.IFS(K1574 &lt; 10, "Need to Restock", K1574 &lt; 20, "Low Stock", K1574 &lt; 30, "Stock OK", K1574 &gt;= 30, "High Stock")</f>
        <v>Need to Restock</v>
      </c>
      <c r="Y1574" s="16" t="str" cm="1">
        <f t="array" ref="Y1574">_xlfn.IFS(K1574 &lt;= 15, "Fast Moving", K1574 &lt;= 35, "Moderate Moving", K1574 &gt; 35, "Slow Moving")</f>
        <v>Fast Moving</v>
      </c>
      <c r="Z1574" s="16" t="str" cm="1">
        <f t="array" ref="Z1574">_xlfn.IFS(M1574=5, "Highly Satisfied", M1574&gt;=4, "Very Satisfied", M1574&gt;=3, "Satisfied", M1574&gt;=2, "Neutral", M1574&lt;2, "Dissatisfied")</f>
        <v>Satisfied</v>
      </c>
      <c r="AA1574" s="16" t="str">
        <f t="shared" si="249"/>
        <v>Cheap Value</v>
      </c>
      <c r="AB1574" s="16" t="str" cm="1">
        <f t="array" ref="AB1574">_xlfn.IFS(OR(C1574="Zara", C1574="Mango"), "Luxury Brand", OR(C1574="Gap", C1574="Forever21"), "Budget Brand", TRUE, "Mid-Market")</f>
        <v>Luxury Brand</v>
      </c>
    </row>
    <row r="1575" spans="1:28" x14ac:dyDescent="0.35">
      <c r="A1575" t="s">
        <v>1626</v>
      </c>
      <c r="B1575" t="s">
        <v>19</v>
      </c>
      <c r="C1575" t="s">
        <v>51</v>
      </c>
      <c r="D1575" t="s">
        <v>15</v>
      </c>
      <c r="E1575" t="s">
        <v>37</v>
      </c>
      <c r="F1575" t="s">
        <v>42</v>
      </c>
      <c r="G1575" s="4">
        <v>52.46</v>
      </c>
      <c r="H1575">
        <v>12.2</v>
      </c>
      <c r="I1575" s="3">
        <v>46.06</v>
      </c>
      <c r="J1575" s="1">
        <v>45645</v>
      </c>
      <c r="K1575">
        <v>39</v>
      </c>
      <c r="L1575">
        <v>2.2999999999999998</v>
      </c>
      <c r="M1575">
        <f t="shared" si="240"/>
        <v>2.2999999999999998</v>
      </c>
      <c r="N1575" t="b">
        <v>0</v>
      </c>
      <c r="O1575" t="s">
        <v>2229</v>
      </c>
      <c r="P1575" t="str">
        <f t="shared" si="241"/>
        <v>No Return</v>
      </c>
      <c r="Q1575" s="4">
        <f t="shared" si="242"/>
        <v>1796.3353199999999</v>
      </c>
      <c r="R1575">
        <f t="shared" si="243"/>
        <v>2024</v>
      </c>
      <c r="S1575" s="4" t="str">
        <f t="shared" si="244"/>
        <v>December</v>
      </c>
      <c r="T1575" s="17">
        <f t="shared" si="245"/>
        <v>6.4001200000000003</v>
      </c>
      <c r="U1575" s="17">
        <f t="shared" si="246"/>
        <v>46.05988</v>
      </c>
      <c r="V1575" s="16">
        <f t="shared" si="247"/>
        <v>0</v>
      </c>
      <c r="W1575" s="16" t="str">
        <f t="shared" si="248"/>
        <v>S</v>
      </c>
      <c r="X1575" s="16" t="str" cm="1">
        <f t="array" ref="X1575">_xlfn.IFS(K1575 &lt; 10, "Need to Restock", K1575 &lt; 20, "Low Stock", K1575 &lt; 30, "Stock OK", K1575 &gt;= 30, "High Stock")</f>
        <v>High Stock</v>
      </c>
      <c r="Y1575" s="16" t="str" cm="1">
        <f t="array" ref="Y1575">_xlfn.IFS(K1575 &lt;= 15, "Fast Moving", K1575 &lt;= 35, "Moderate Moving", K1575 &gt; 35, "Slow Moving")</f>
        <v>Slow Moving</v>
      </c>
      <c r="Z1575" s="16" t="str" cm="1">
        <f t="array" ref="Z1575">_xlfn.IFS(M1575=5, "Highly Satisfied", M1575&gt;=4, "Very Satisfied", M1575&gt;=3, "Satisfied", M1575&gt;=2, "Neutral", M1575&lt;2, "Dissatisfied")</f>
        <v>Neutral</v>
      </c>
      <c r="AA1575" s="16" t="str">
        <f t="shared" si="249"/>
        <v>Cheap Value</v>
      </c>
      <c r="AB1575" s="16" t="str" cm="1">
        <f t="array" ref="AB1575">_xlfn.IFS(OR(C1575="Zara", C1575="Mango"), "Luxury Brand", OR(C1575="Gap", C1575="Forever21"), "Budget Brand", TRUE, "Mid-Market")</f>
        <v>Mid-Market</v>
      </c>
    </row>
    <row r="1576" spans="1:28" x14ac:dyDescent="0.35">
      <c r="A1576" t="s">
        <v>1627</v>
      </c>
      <c r="B1576" t="s">
        <v>36</v>
      </c>
      <c r="C1576" t="s">
        <v>59</v>
      </c>
      <c r="D1576" t="s">
        <v>15</v>
      </c>
      <c r="E1576" t="s">
        <v>37</v>
      </c>
      <c r="F1576" t="s">
        <v>17</v>
      </c>
      <c r="G1576" s="4">
        <v>70.31</v>
      </c>
      <c r="H1576">
        <v>34.4</v>
      </c>
      <c r="I1576" s="3">
        <v>46.12</v>
      </c>
      <c r="J1576" s="1">
        <v>45681</v>
      </c>
      <c r="K1576">
        <v>28</v>
      </c>
      <c r="L1576">
        <v>3.1</v>
      </c>
      <c r="M1576">
        <f t="shared" si="240"/>
        <v>3.1</v>
      </c>
      <c r="N1576" t="b">
        <v>0</v>
      </c>
      <c r="O1576" t="s">
        <v>2229</v>
      </c>
      <c r="P1576" t="str">
        <f t="shared" si="241"/>
        <v>No Return</v>
      </c>
      <c r="Q1576" s="4">
        <f t="shared" si="242"/>
        <v>1291.4540800000002</v>
      </c>
      <c r="R1576">
        <f t="shared" si="243"/>
        <v>2025</v>
      </c>
      <c r="S1576" s="4" t="str">
        <f t="shared" si="244"/>
        <v>January</v>
      </c>
      <c r="T1576" s="17">
        <f t="shared" si="245"/>
        <v>24.186640000000001</v>
      </c>
      <c r="U1576" s="17">
        <f t="shared" si="246"/>
        <v>46.123360000000005</v>
      </c>
      <c r="V1576" s="16">
        <f t="shared" si="247"/>
        <v>0</v>
      </c>
      <c r="W1576" s="16" t="str">
        <f t="shared" si="248"/>
        <v>S</v>
      </c>
      <c r="X1576" s="16" t="str" cm="1">
        <f t="array" ref="X1576">_xlfn.IFS(K1576 &lt; 10, "Need to Restock", K1576 &lt; 20, "Low Stock", K1576 &lt; 30, "Stock OK", K1576 &gt;= 30, "High Stock")</f>
        <v>Stock OK</v>
      </c>
      <c r="Y1576" s="16" t="str" cm="1">
        <f t="array" ref="Y1576">_xlfn.IFS(K1576 &lt;= 15, "Fast Moving", K1576 &lt;= 35, "Moderate Moving", K1576 &gt; 35, "Slow Moving")</f>
        <v>Moderate Moving</v>
      </c>
      <c r="Z1576" s="16" t="str" cm="1">
        <f t="array" ref="Z1576">_xlfn.IFS(M1576=5, "Highly Satisfied", M1576&gt;=4, "Very Satisfied", M1576&gt;=3, "Satisfied", M1576&gt;=2, "Neutral", M1576&lt;2, "Dissatisfied")</f>
        <v>Satisfied</v>
      </c>
      <c r="AA1576" s="16" t="str">
        <f t="shared" si="249"/>
        <v>Cheap Value</v>
      </c>
      <c r="AB1576" s="16" t="str" cm="1">
        <f t="array" ref="AB1576">_xlfn.IFS(OR(C1576="Zara", C1576="Mango"), "Luxury Brand", OR(C1576="Gap", C1576="Forever21"), "Budget Brand", TRUE, "Mid-Market")</f>
        <v>Budget Brand</v>
      </c>
    </row>
    <row r="1577" spans="1:28" x14ac:dyDescent="0.35">
      <c r="A1577" t="s">
        <v>1628</v>
      </c>
      <c r="B1577" t="s">
        <v>13</v>
      </c>
      <c r="C1577" t="s">
        <v>73</v>
      </c>
      <c r="D1577" t="s">
        <v>60</v>
      </c>
      <c r="E1577" t="s">
        <v>37</v>
      </c>
      <c r="F1577" t="s">
        <v>54</v>
      </c>
      <c r="G1577" s="4">
        <v>123.27</v>
      </c>
      <c r="H1577">
        <v>0</v>
      </c>
      <c r="I1577" s="3">
        <v>123.27</v>
      </c>
      <c r="J1577" s="1">
        <v>45875</v>
      </c>
      <c r="K1577">
        <v>13</v>
      </c>
      <c r="L1577">
        <v>2.8</v>
      </c>
      <c r="M1577">
        <f t="shared" si="240"/>
        <v>2.8</v>
      </c>
      <c r="N1577" t="b">
        <v>0</v>
      </c>
      <c r="O1577" t="s">
        <v>2229</v>
      </c>
      <c r="P1577" t="str">
        <f t="shared" si="241"/>
        <v>No Return</v>
      </c>
      <c r="Q1577" s="4">
        <f t="shared" si="242"/>
        <v>1602.51</v>
      </c>
      <c r="R1577">
        <f t="shared" si="243"/>
        <v>2025</v>
      </c>
      <c r="S1577" s="4" t="str">
        <f t="shared" si="244"/>
        <v>August</v>
      </c>
      <c r="T1577" s="17">
        <f t="shared" si="245"/>
        <v>0</v>
      </c>
      <c r="U1577" s="17">
        <f t="shared" si="246"/>
        <v>123.27</v>
      </c>
      <c r="V1577" s="16">
        <f t="shared" si="247"/>
        <v>0</v>
      </c>
      <c r="W1577" s="16" t="str">
        <f t="shared" si="248"/>
        <v>S</v>
      </c>
      <c r="X1577" s="16" t="str" cm="1">
        <f t="array" ref="X1577">_xlfn.IFS(K1577 &lt; 10, "Need to Restock", K1577 &lt; 20, "Low Stock", K1577 &lt; 30, "Stock OK", K1577 &gt;= 30, "High Stock")</f>
        <v>Low Stock</v>
      </c>
      <c r="Y1577" s="16" t="str" cm="1">
        <f t="array" ref="Y1577">_xlfn.IFS(K1577 &lt;= 15, "Fast Moving", K1577 &lt;= 35, "Moderate Moving", K1577 &gt; 35, "Slow Moving")</f>
        <v>Fast Moving</v>
      </c>
      <c r="Z1577" s="16" t="str" cm="1">
        <f t="array" ref="Z1577">_xlfn.IFS(M1577=5, "Highly Satisfied", M1577&gt;=4, "Very Satisfied", M1577&gt;=3, "Satisfied", M1577&gt;=2, "Neutral", M1577&lt;2, "Dissatisfied")</f>
        <v>Neutral</v>
      </c>
      <c r="AA1577" s="16" t="str">
        <f t="shared" si="249"/>
        <v>High Value</v>
      </c>
      <c r="AB1577" s="16" t="str" cm="1">
        <f t="array" ref="AB1577">_xlfn.IFS(OR(C1577="Zara", C1577="Mango"), "Luxury Brand", OR(C1577="Gap", C1577="Forever21"), "Budget Brand", TRUE, "Mid-Market")</f>
        <v>Budget Brand</v>
      </c>
    </row>
    <row r="1578" spans="1:28" x14ac:dyDescent="0.35">
      <c r="A1578" t="s">
        <v>1629</v>
      </c>
      <c r="B1578" t="s">
        <v>13</v>
      </c>
      <c r="C1578" t="s">
        <v>41</v>
      </c>
      <c r="D1578" t="s">
        <v>60</v>
      </c>
      <c r="E1578" t="s">
        <v>22</v>
      </c>
      <c r="F1578" t="s">
        <v>62</v>
      </c>
      <c r="G1578" s="4">
        <v>215.82</v>
      </c>
      <c r="H1578">
        <v>16.5</v>
      </c>
      <c r="I1578" s="3">
        <v>180.21</v>
      </c>
      <c r="J1578" s="1">
        <v>45875</v>
      </c>
      <c r="K1578">
        <v>9</v>
      </c>
      <c r="L1578">
        <v>2.4</v>
      </c>
      <c r="M1578">
        <f t="shared" si="240"/>
        <v>2.4</v>
      </c>
      <c r="N1578" t="b">
        <v>0</v>
      </c>
      <c r="O1578" t="s">
        <v>2229</v>
      </c>
      <c r="P1578" t="str">
        <f t="shared" si="241"/>
        <v>No Return</v>
      </c>
      <c r="Q1578" s="4">
        <f t="shared" si="242"/>
        <v>1621.8872999999999</v>
      </c>
      <c r="R1578">
        <f t="shared" si="243"/>
        <v>2025</v>
      </c>
      <c r="S1578" s="4" t="str">
        <f t="shared" si="244"/>
        <v>August</v>
      </c>
      <c r="T1578" s="17">
        <f t="shared" si="245"/>
        <v>35.610300000000002</v>
      </c>
      <c r="U1578" s="17">
        <f t="shared" si="246"/>
        <v>180.2097</v>
      </c>
      <c r="V1578" s="16">
        <f t="shared" si="247"/>
        <v>0</v>
      </c>
      <c r="W1578" s="16" t="str">
        <f t="shared" si="248"/>
        <v>L</v>
      </c>
      <c r="X1578" s="16" t="str" cm="1">
        <f t="array" ref="X1578">_xlfn.IFS(K1578 &lt; 10, "Need to Restock", K1578 &lt; 20, "Low Stock", K1578 &lt; 30, "Stock OK", K1578 &gt;= 30, "High Stock")</f>
        <v>Need to Restock</v>
      </c>
      <c r="Y1578" s="16" t="str" cm="1">
        <f t="array" ref="Y1578">_xlfn.IFS(K1578 &lt;= 15, "Fast Moving", K1578 &lt;= 35, "Moderate Moving", K1578 &gt; 35, "Slow Moving")</f>
        <v>Fast Moving</v>
      </c>
      <c r="Z1578" s="16" t="str" cm="1">
        <f t="array" ref="Z1578">_xlfn.IFS(M1578=5, "Highly Satisfied", M1578&gt;=4, "Very Satisfied", M1578&gt;=3, "Satisfied", M1578&gt;=2, "Neutral", M1578&lt;2, "Dissatisfied")</f>
        <v>Neutral</v>
      </c>
      <c r="AA1578" s="16" t="str">
        <f t="shared" si="249"/>
        <v>High Value</v>
      </c>
      <c r="AB1578" s="16" t="str" cm="1">
        <f t="array" ref="AB1578">_xlfn.IFS(OR(C1578="Zara", C1578="Mango"), "Luxury Brand", OR(C1578="Gap", C1578="Forever21"), "Budget Brand", TRUE, "Mid-Market")</f>
        <v>Luxury Brand</v>
      </c>
    </row>
    <row r="1579" spans="1:28" x14ac:dyDescent="0.35">
      <c r="A1579" t="s">
        <v>1630</v>
      </c>
      <c r="B1579" t="s">
        <v>13</v>
      </c>
      <c r="C1579" t="s">
        <v>59</v>
      </c>
      <c r="D1579" t="s">
        <v>60</v>
      </c>
      <c r="E1579" t="s">
        <v>53</v>
      </c>
      <c r="F1579" t="s">
        <v>42</v>
      </c>
      <c r="G1579" s="4">
        <v>82.91</v>
      </c>
      <c r="H1579">
        <v>0.7</v>
      </c>
      <c r="I1579" s="3">
        <v>82.33</v>
      </c>
      <c r="J1579" s="1">
        <v>45875</v>
      </c>
      <c r="K1579">
        <v>24</v>
      </c>
      <c r="L1579" t="s">
        <v>2229</v>
      </c>
      <c r="M1579">
        <f t="shared" si="240"/>
        <v>3</v>
      </c>
      <c r="N1579" t="b">
        <v>1</v>
      </c>
      <c r="O1579" t="s">
        <v>76</v>
      </c>
      <c r="P1579" t="str">
        <f t="shared" si="241"/>
        <v>Damaged</v>
      </c>
      <c r="Q1579" s="4">
        <f t="shared" si="242"/>
        <v>1975.9111199999998</v>
      </c>
      <c r="R1579">
        <f t="shared" si="243"/>
        <v>2025</v>
      </c>
      <c r="S1579" s="4" t="str">
        <f t="shared" si="244"/>
        <v>August</v>
      </c>
      <c r="T1579" s="17">
        <f t="shared" si="245"/>
        <v>0.58036999999999994</v>
      </c>
      <c r="U1579" s="17">
        <f t="shared" si="246"/>
        <v>82.329629999999995</v>
      </c>
      <c r="V1579" s="16">
        <f t="shared" si="247"/>
        <v>1</v>
      </c>
      <c r="W1579" s="16" t="str">
        <f t="shared" si="248"/>
        <v>XS</v>
      </c>
      <c r="X1579" s="16" t="str" cm="1">
        <f t="array" ref="X1579">_xlfn.IFS(K1579 &lt; 10, "Need to Restock", K1579 &lt; 20, "Low Stock", K1579 &lt; 30, "Stock OK", K1579 &gt;= 30, "High Stock")</f>
        <v>Stock OK</v>
      </c>
      <c r="Y1579" s="16" t="str" cm="1">
        <f t="array" ref="Y1579">_xlfn.IFS(K1579 &lt;= 15, "Fast Moving", K1579 &lt;= 35, "Moderate Moving", K1579 &gt; 35, "Slow Moving")</f>
        <v>Moderate Moving</v>
      </c>
      <c r="Z1579" s="16" t="str" cm="1">
        <f t="array" ref="Z1579">_xlfn.IFS(M1579=5, "Highly Satisfied", M1579&gt;=4, "Very Satisfied", M1579&gt;=3, "Satisfied", M1579&gt;=2, "Neutral", M1579&lt;2, "Dissatisfied")</f>
        <v>Satisfied</v>
      </c>
      <c r="AA1579" s="16" t="str">
        <f t="shared" si="249"/>
        <v>High Value</v>
      </c>
      <c r="AB1579" s="16" t="str" cm="1">
        <f t="array" ref="AB1579">_xlfn.IFS(OR(C1579="Zara", C1579="Mango"), "Luxury Brand", OR(C1579="Gap", C1579="Forever21"), "Budget Brand", TRUE, "Mid-Market")</f>
        <v>Budget Brand</v>
      </c>
    </row>
    <row r="1580" spans="1:28" x14ac:dyDescent="0.35">
      <c r="A1580" t="s">
        <v>1631</v>
      </c>
      <c r="B1580" t="s">
        <v>19</v>
      </c>
      <c r="C1580" t="s">
        <v>59</v>
      </c>
      <c r="D1580" t="s">
        <v>21</v>
      </c>
      <c r="E1580" t="s">
        <v>16</v>
      </c>
      <c r="F1580" t="s">
        <v>64</v>
      </c>
      <c r="G1580" s="4">
        <v>33.46</v>
      </c>
      <c r="H1580">
        <v>0</v>
      </c>
      <c r="I1580" s="3">
        <v>33.46</v>
      </c>
      <c r="J1580" s="1">
        <v>45875</v>
      </c>
      <c r="K1580">
        <v>36</v>
      </c>
      <c r="L1580">
        <v>3.6</v>
      </c>
      <c r="M1580">
        <f t="shared" si="240"/>
        <v>3.6</v>
      </c>
      <c r="N1580" t="b">
        <v>0</v>
      </c>
      <c r="O1580" t="s">
        <v>2229</v>
      </c>
      <c r="P1580" t="str">
        <f t="shared" si="241"/>
        <v>No Return</v>
      </c>
      <c r="Q1580" s="4">
        <f t="shared" si="242"/>
        <v>1204.56</v>
      </c>
      <c r="R1580">
        <f t="shared" si="243"/>
        <v>2025</v>
      </c>
      <c r="S1580" s="4" t="str">
        <f t="shared" si="244"/>
        <v>August</v>
      </c>
      <c r="T1580" s="17">
        <f t="shared" si="245"/>
        <v>0</v>
      </c>
      <c r="U1580" s="17">
        <f t="shared" si="246"/>
        <v>33.46</v>
      </c>
      <c r="V1580" s="16">
        <f t="shared" si="247"/>
        <v>0</v>
      </c>
      <c r="W1580" s="16" t="str">
        <f t="shared" si="248"/>
        <v>XL</v>
      </c>
      <c r="X1580" s="16" t="str" cm="1">
        <f t="array" ref="X1580">_xlfn.IFS(K1580 &lt; 10, "Need to Restock", K1580 &lt; 20, "Low Stock", K1580 &lt; 30, "Stock OK", K1580 &gt;= 30, "High Stock")</f>
        <v>High Stock</v>
      </c>
      <c r="Y1580" s="16" t="str" cm="1">
        <f t="array" ref="Y1580">_xlfn.IFS(K1580 &lt;= 15, "Fast Moving", K1580 &lt;= 35, "Moderate Moving", K1580 &gt; 35, "Slow Moving")</f>
        <v>Slow Moving</v>
      </c>
      <c r="Z1580" s="16" t="str" cm="1">
        <f t="array" ref="Z1580">_xlfn.IFS(M1580=5, "Highly Satisfied", M1580&gt;=4, "Very Satisfied", M1580&gt;=3, "Satisfied", M1580&gt;=2, "Neutral", M1580&lt;2, "Dissatisfied")</f>
        <v>Satisfied</v>
      </c>
      <c r="AA1580" s="16" t="str">
        <f t="shared" si="249"/>
        <v>Cheap Value</v>
      </c>
      <c r="AB1580" s="16" t="str" cm="1">
        <f t="array" ref="AB1580">_xlfn.IFS(OR(C1580="Zara", C1580="Mango"), "Luxury Brand", OR(C1580="Gap", C1580="Forever21"), "Budget Brand", TRUE, "Mid-Market")</f>
        <v>Budget Brand</v>
      </c>
    </row>
    <row r="1581" spans="1:28" x14ac:dyDescent="0.35">
      <c r="A1581" t="s">
        <v>1632</v>
      </c>
      <c r="B1581" t="s">
        <v>36</v>
      </c>
      <c r="C1581" t="s">
        <v>30</v>
      </c>
      <c r="D1581" t="s">
        <v>15</v>
      </c>
      <c r="E1581" t="s">
        <v>22</v>
      </c>
      <c r="F1581" t="s">
        <v>38</v>
      </c>
      <c r="G1581" s="4">
        <v>37.21</v>
      </c>
      <c r="H1581">
        <v>53.9</v>
      </c>
      <c r="I1581" s="3">
        <v>17.149999999999999</v>
      </c>
      <c r="J1581" s="1">
        <v>45835</v>
      </c>
      <c r="K1581">
        <v>48</v>
      </c>
      <c r="L1581">
        <v>3.8</v>
      </c>
      <c r="M1581">
        <f t="shared" si="240"/>
        <v>3.8</v>
      </c>
      <c r="N1581" t="b">
        <v>0</v>
      </c>
      <c r="O1581" t="s">
        <v>2229</v>
      </c>
      <c r="P1581" t="str">
        <f t="shared" si="241"/>
        <v>No Return</v>
      </c>
      <c r="Q1581" s="4">
        <f t="shared" si="242"/>
        <v>823.38288</v>
      </c>
      <c r="R1581">
        <f t="shared" si="243"/>
        <v>2025</v>
      </c>
      <c r="S1581" s="4" t="str">
        <f t="shared" si="244"/>
        <v>June</v>
      </c>
      <c r="T1581" s="17">
        <f t="shared" si="245"/>
        <v>20.056190000000001</v>
      </c>
      <c r="U1581" s="17">
        <f t="shared" si="246"/>
        <v>17.15381</v>
      </c>
      <c r="V1581" s="16">
        <f t="shared" si="247"/>
        <v>0</v>
      </c>
      <c r="W1581" s="16" t="str">
        <f t="shared" si="248"/>
        <v>L</v>
      </c>
      <c r="X1581" s="16" t="str" cm="1">
        <f t="array" ref="X1581">_xlfn.IFS(K1581 &lt; 10, "Need to Restock", K1581 &lt; 20, "Low Stock", K1581 &lt; 30, "Stock OK", K1581 &gt;= 30, "High Stock")</f>
        <v>High Stock</v>
      </c>
      <c r="Y1581" s="16" t="str" cm="1">
        <f t="array" ref="Y1581">_xlfn.IFS(K1581 &lt;= 15, "Fast Moving", K1581 &lt;= 35, "Moderate Moving", K1581 &gt; 35, "Slow Moving")</f>
        <v>Slow Moving</v>
      </c>
      <c r="Z1581" s="16" t="str" cm="1">
        <f t="array" ref="Z1581">_xlfn.IFS(M1581=5, "Highly Satisfied", M1581&gt;=4, "Very Satisfied", M1581&gt;=3, "Satisfied", M1581&gt;=2, "Neutral", M1581&lt;2, "Dissatisfied")</f>
        <v>Satisfied</v>
      </c>
      <c r="AA1581" s="16" t="str">
        <f t="shared" si="249"/>
        <v>Cheap Value</v>
      </c>
      <c r="AB1581" s="16" t="str" cm="1">
        <f t="array" ref="AB1581">_xlfn.IFS(OR(C1581="Zara", C1581="Mango"), "Luxury Brand", OR(C1581="Gap", C1581="Forever21"), "Budget Brand", TRUE, "Mid-Market")</f>
        <v>Mid-Market</v>
      </c>
    </row>
    <row r="1582" spans="1:28" x14ac:dyDescent="0.35">
      <c r="A1582" t="s">
        <v>1633</v>
      </c>
      <c r="B1582" t="s">
        <v>36</v>
      </c>
      <c r="C1582" t="s">
        <v>41</v>
      </c>
      <c r="D1582" t="s">
        <v>21</v>
      </c>
      <c r="E1582" t="s">
        <v>2229</v>
      </c>
      <c r="F1582" t="s">
        <v>17</v>
      </c>
      <c r="G1582" s="4">
        <v>76.86</v>
      </c>
      <c r="H1582">
        <v>48.9</v>
      </c>
      <c r="I1582" s="3">
        <v>39.28</v>
      </c>
      <c r="J1582" s="1">
        <v>45875</v>
      </c>
      <c r="K1582">
        <v>5</v>
      </c>
      <c r="L1582">
        <v>1.2</v>
      </c>
      <c r="M1582">
        <f t="shared" si="240"/>
        <v>1.2</v>
      </c>
      <c r="N1582" t="b">
        <v>0</v>
      </c>
      <c r="O1582" t="s">
        <v>2229</v>
      </c>
      <c r="P1582" t="str">
        <f t="shared" si="241"/>
        <v>No Return</v>
      </c>
      <c r="Q1582" s="4">
        <f t="shared" si="242"/>
        <v>196.37730000000002</v>
      </c>
      <c r="R1582">
        <f t="shared" si="243"/>
        <v>2025</v>
      </c>
      <c r="S1582" s="4" t="str">
        <f t="shared" si="244"/>
        <v>August</v>
      </c>
      <c r="T1582" s="17">
        <f t="shared" si="245"/>
        <v>37.584539999999997</v>
      </c>
      <c r="U1582" s="17">
        <f t="shared" si="246"/>
        <v>39.275460000000002</v>
      </c>
      <c r="V1582" s="16">
        <f t="shared" si="247"/>
        <v>0</v>
      </c>
      <c r="W1582" s="16" t="str">
        <f t="shared" si="248"/>
        <v>No Size</v>
      </c>
      <c r="X1582" s="16" t="str" cm="1">
        <f t="array" ref="X1582">_xlfn.IFS(K1582 &lt; 10, "Need to Restock", K1582 &lt; 20, "Low Stock", K1582 &lt; 30, "Stock OK", K1582 &gt;= 30, "High Stock")</f>
        <v>Need to Restock</v>
      </c>
      <c r="Y1582" s="16" t="str" cm="1">
        <f t="array" ref="Y1582">_xlfn.IFS(K1582 &lt;= 15, "Fast Moving", K1582 &lt;= 35, "Moderate Moving", K1582 &gt; 35, "Slow Moving")</f>
        <v>Fast Moving</v>
      </c>
      <c r="Z1582" s="16" t="str" cm="1">
        <f t="array" ref="Z1582">_xlfn.IFS(M1582=5, "Highly Satisfied", M1582&gt;=4, "Very Satisfied", M1582&gt;=3, "Satisfied", M1582&gt;=2, "Neutral", M1582&lt;2, "Dissatisfied")</f>
        <v>Dissatisfied</v>
      </c>
      <c r="AA1582" s="16" t="str">
        <f t="shared" si="249"/>
        <v>Cheap Value</v>
      </c>
      <c r="AB1582" s="16" t="str" cm="1">
        <f t="array" ref="AB1582">_xlfn.IFS(OR(C1582="Zara", C1582="Mango"), "Luxury Brand", OR(C1582="Gap", C1582="Forever21"), "Budget Brand", TRUE, "Mid-Market")</f>
        <v>Luxury Brand</v>
      </c>
    </row>
    <row r="1583" spans="1:28" x14ac:dyDescent="0.35">
      <c r="A1583" t="s">
        <v>1634</v>
      </c>
      <c r="B1583" t="s">
        <v>13</v>
      </c>
      <c r="C1583" t="s">
        <v>46</v>
      </c>
      <c r="D1583" t="s">
        <v>21</v>
      </c>
      <c r="E1583" t="s">
        <v>37</v>
      </c>
      <c r="F1583" t="s">
        <v>54</v>
      </c>
      <c r="G1583" s="4">
        <v>208.57</v>
      </c>
      <c r="H1583">
        <v>0</v>
      </c>
      <c r="I1583" s="3">
        <v>208.57</v>
      </c>
      <c r="J1583" s="1">
        <v>45875</v>
      </c>
      <c r="K1583">
        <v>24</v>
      </c>
      <c r="L1583">
        <v>3.6</v>
      </c>
      <c r="M1583">
        <f t="shared" si="240"/>
        <v>3.6</v>
      </c>
      <c r="N1583" t="b">
        <v>0</v>
      </c>
      <c r="O1583" t="s">
        <v>2229</v>
      </c>
      <c r="P1583" t="str">
        <f t="shared" si="241"/>
        <v>No Return</v>
      </c>
      <c r="Q1583" s="4">
        <f t="shared" si="242"/>
        <v>5005.68</v>
      </c>
      <c r="R1583">
        <f t="shared" si="243"/>
        <v>2025</v>
      </c>
      <c r="S1583" s="4" t="str">
        <f t="shared" si="244"/>
        <v>August</v>
      </c>
      <c r="T1583" s="17">
        <f t="shared" si="245"/>
        <v>0</v>
      </c>
      <c r="U1583" s="17">
        <f t="shared" si="246"/>
        <v>208.57</v>
      </c>
      <c r="V1583" s="16">
        <f t="shared" si="247"/>
        <v>0</v>
      </c>
      <c r="W1583" s="16" t="str">
        <f t="shared" si="248"/>
        <v>S</v>
      </c>
      <c r="X1583" s="16" t="str" cm="1">
        <f t="array" ref="X1583">_xlfn.IFS(K1583 &lt; 10, "Need to Restock", K1583 &lt; 20, "Low Stock", K1583 &lt; 30, "Stock OK", K1583 &gt;= 30, "High Stock")</f>
        <v>Stock OK</v>
      </c>
      <c r="Y1583" s="16" t="str" cm="1">
        <f t="array" ref="Y1583">_xlfn.IFS(K1583 &lt;= 15, "Fast Moving", K1583 &lt;= 35, "Moderate Moving", K1583 &gt; 35, "Slow Moving")</f>
        <v>Moderate Moving</v>
      </c>
      <c r="Z1583" s="16" t="str" cm="1">
        <f t="array" ref="Z1583">_xlfn.IFS(M1583=5, "Highly Satisfied", M1583&gt;=4, "Very Satisfied", M1583&gt;=3, "Satisfied", M1583&gt;=2, "Neutral", M1583&lt;2, "Dissatisfied")</f>
        <v>Satisfied</v>
      </c>
      <c r="AA1583" s="16" t="str">
        <f t="shared" si="249"/>
        <v>High Value</v>
      </c>
      <c r="AB1583" s="16" t="str" cm="1">
        <f t="array" ref="AB1583">_xlfn.IFS(OR(C1583="Zara", C1583="Mango"), "Luxury Brand", OR(C1583="Gap", C1583="Forever21"), "Budget Brand", TRUE, "Mid-Market")</f>
        <v>Mid-Market</v>
      </c>
    </row>
    <row r="1584" spans="1:28" x14ac:dyDescent="0.35">
      <c r="A1584" t="s">
        <v>1635</v>
      </c>
      <c r="B1584" t="s">
        <v>40</v>
      </c>
      <c r="C1584" t="s">
        <v>59</v>
      </c>
      <c r="D1584" t="s">
        <v>15</v>
      </c>
      <c r="E1584" t="s">
        <v>16</v>
      </c>
      <c r="F1584" t="s">
        <v>17</v>
      </c>
      <c r="G1584" s="4">
        <v>131.69999999999999</v>
      </c>
      <c r="H1584">
        <v>15.8</v>
      </c>
      <c r="I1584" s="3">
        <v>110.89</v>
      </c>
      <c r="J1584" s="1">
        <v>45516</v>
      </c>
      <c r="K1584">
        <v>49</v>
      </c>
      <c r="L1584">
        <v>1.4</v>
      </c>
      <c r="M1584">
        <f t="shared" si="240"/>
        <v>1.4</v>
      </c>
      <c r="N1584" t="b">
        <v>1</v>
      </c>
      <c r="O1584" t="s">
        <v>76</v>
      </c>
      <c r="P1584" t="str">
        <f t="shared" si="241"/>
        <v>Damaged</v>
      </c>
      <c r="Q1584" s="4">
        <f t="shared" si="242"/>
        <v>5433.6785999999993</v>
      </c>
      <c r="R1584">
        <f t="shared" si="243"/>
        <v>2024</v>
      </c>
      <c r="S1584" s="4" t="str">
        <f t="shared" si="244"/>
        <v>August</v>
      </c>
      <c r="T1584" s="17">
        <f t="shared" si="245"/>
        <v>20.808599999999998</v>
      </c>
      <c r="U1584" s="17">
        <f t="shared" si="246"/>
        <v>110.89139999999999</v>
      </c>
      <c r="V1584" s="16">
        <f t="shared" si="247"/>
        <v>1</v>
      </c>
      <c r="W1584" s="16" t="str">
        <f t="shared" si="248"/>
        <v>XL</v>
      </c>
      <c r="X1584" s="16" t="str" cm="1">
        <f t="array" ref="X1584">_xlfn.IFS(K1584 &lt; 10, "Need to Restock", K1584 &lt; 20, "Low Stock", K1584 &lt; 30, "Stock OK", K1584 &gt;= 30, "High Stock")</f>
        <v>High Stock</v>
      </c>
      <c r="Y1584" s="16" t="str" cm="1">
        <f t="array" ref="Y1584">_xlfn.IFS(K1584 &lt;= 15, "Fast Moving", K1584 &lt;= 35, "Moderate Moving", K1584 &gt; 35, "Slow Moving")</f>
        <v>Slow Moving</v>
      </c>
      <c r="Z1584" s="16" t="str" cm="1">
        <f t="array" ref="Z1584">_xlfn.IFS(M1584=5, "Highly Satisfied", M1584&gt;=4, "Very Satisfied", M1584&gt;=3, "Satisfied", M1584&gt;=2, "Neutral", M1584&lt;2, "Dissatisfied")</f>
        <v>Dissatisfied</v>
      </c>
      <c r="AA1584" s="16" t="str">
        <f t="shared" si="249"/>
        <v>High Value</v>
      </c>
      <c r="AB1584" s="16" t="str" cm="1">
        <f t="array" ref="AB1584">_xlfn.IFS(OR(C1584="Zara", C1584="Mango"), "Luxury Brand", OR(C1584="Gap", C1584="Forever21"), "Budget Brand", TRUE, "Mid-Market")</f>
        <v>Budget Brand</v>
      </c>
    </row>
    <row r="1585" spans="1:28" x14ac:dyDescent="0.35">
      <c r="A1585" t="s">
        <v>1636</v>
      </c>
      <c r="B1585" t="s">
        <v>36</v>
      </c>
      <c r="C1585" t="s">
        <v>41</v>
      </c>
      <c r="D1585" t="s">
        <v>60</v>
      </c>
      <c r="E1585" t="s">
        <v>47</v>
      </c>
      <c r="F1585" t="s">
        <v>42</v>
      </c>
      <c r="G1585" s="4">
        <v>117.21</v>
      </c>
      <c r="H1585">
        <v>0</v>
      </c>
      <c r="I1585" s="3">
        <v>117.21</v>
      </c>
      <c r="J1585" s="1">
        <v>45875</v>
      </c>
      <c r="K1585">
        <v>14</v>
      </c>
      <c r="L1585">
        <v>3.2</v>
      </c>
      <c r="M1585">
        <f t="shared" si="240"/>
        <v>3.2</v>
      </c>
      <c r="N1585" t="b">
        <v>0</v>
      </c>
      <c r="O1585" t="s">
        <v>2229</v>
      </c>
      <c r="P1585" t="str">
        <f t="shared" si="241"/>
        <v>No Return</v>
      </c>
      <c r="Q1585" s="4">
        <f t="shared" si="242"/>
        <v>1640.9399999999998</v>
      </c>
      <c r="R1585">
        <f t="shared" si="243"/>
        <v>2025</v>
      </c>
      <c r="S1585" s="4" t="str">
        <f t="shared" si="244"/>
        <v>August</v>
      </c>
      <c r="T1585" s="17">
        <f t="shared" si="245"/>
        <v>0</v>
      </c>
      <c r="U1585" s="17">
        <f t="shared" si="246"/>
        <v>117.21</v>
      </c>
      <c r="V1585" s="16">
        <f t="shared" si="247"/>
        <v>0</v>
      </c>
      <c r="W1585" s="16" t="str">
        <f t="shared" si="248"/>
        <v>XXL</v>
      </c>
      <c r="X1585" s="16" t="str" cm="1">
        <f t="array" ref="X1585">_xlfn.IFS(K1585 &lt; 10, "Need to Restock", K1585 &lt; 20, "Low Stock", K1585 &lt; 30, "Stock OK", K1585 &gt;= 30, "High Stock")</f>
        <v>Low Stock</v>
      </c>
      <c r="Y1585" s="16" t="str" cm="1">
        <f t="array" ref="Y1585">_xlfn.IFS(K1585 &lt;= 15, "Fast Moving", K1585 &lt;= 35, "Moderate Moving", K1585 &gt; 35, "Slow Moving")</f>
        <v>Fast Moving</v>
      </c>
      <c r="Z1585" s="16" t="str" cm="1">
        <f t="array" ref="Z1585">_xlfn.IFS(M1585=5, "Highly Satisfied", M1585&gt;=4, "Very Satisfied", M1585&gt;=3, "Satisfied", M1585&gt;=2, "Neutral", M1585&lt;2, "Dissatisfied")</f>
        <v>Satisfied</v>
      </c>
      <c r="AA1585" s="16" t="str">
        <f t="shared" si="249"/>
        <v>High Value</v>
      </c>
      <c r="AB1585" s="16" t="str" cm="1">
        <f t="array" ref="AB1585">_xlfn.IFS(OR(C1585="Zara", C1585="Mango"), "Luxury Brand", OR(C1585="Gap", C1585="Forever21"), "Budget Brand", TRUE, "Mid-Market")</f>
        <v>Luxury Brand</v>
      </c>
    </row>
    <row r="1586" spans="1:28" x14ac:dyDescent="0.35">
      <c r="A1586" t="s">
        <v>1637</v>
      </c>
      <c r="B1586" t="s">
        <v>25</v>
      </c>
      <c r="C1586" t="s">
        <v>41</v>
      </c>
      <c r="D1586" t="s">
        <v>60</v>
      </c>
      <c r="E1586" t="s">
        <v>2229</v>
      </c>
      <c r="F1586" t="s">
        <v>44</v>
      </c>
      <c r="G1586" s="4">
        <v>23.01</v>
      </c>
      <c r="H1586">
        <v>48.8</v>
      </c>
      <c r="I1586" s="3">
        <v>11.78</v>
      </c>
      <c r="J1586" s="1">
        <v>45875</v>
      </c>
      <c r="K1586">
        <v>13</v>
      </c>
      <c r="L1586">
        <v>3.6</v>
      </c>
      <c r="M1586">
        <f t="shared" si="240"/>
        <v>3.6</v>
      </c>
      <c r="N1586" t="b">
        <v>0</v>
      </c>
      <c r="O1586" t="s">
        <v>2229</v>
      </c>
      <c r="P1586" t="str">
        <f t="shared" si="241"/>
        <v>No Return</v>
      </c>
      <c r="Q1586" s="4">
        <f t="shared" si="242"/>
        <v>153.15456</v>
      </c>
      <c r="R1586">
        <f t="shared" si="243"/>
        <v>2025</v>
      </c>
      <c r="S1586" s="4" t="str">
        <f t="shared" si="244"/>
        <v>August</v>
      </c>
      <c r="T1586" s="17">
        <f t="shared" si="245"/>
        <v>11.22888</v>
      </c>
      <c r="U1586" s="17">
        <f t="shared" si="246"/>
        <v>11.781120000000001</v>
      </c>
      <c r="V1586" s="16">
        <f t="shared" si="247"/>
        <v>0</v>
      </c>
      <c r="W1586" s="16" t="str">
        <f t="shared" si="248"/>
        <v>No Size</v>
      </c>
      <c r="X1586" s="16" t="str" cm="1">
        <f t="array" ref="X1586">_xlfn.IFS(K1586 &lt; 10, "Need to Restock", K1586 &lt; 20, "Low Stock", K1586 &lt; 30, "Stock OK", K1586 &gt;= 30, "High Stock")</f>
        <v>Low Stock</v>
      </c>
      <c r="Y1586" s="16" t="str" cm="1">
        <f t="array" ref="Y1586">_xlfn.IFS(K1586 &lt;= 15, "Fast Moving", K1586 &lt;= 35, "Moderate Moving", K1586 &gt; 35, "Slow Moving")</f>
        <v>Fast Moving</v>
      </c>
      <c r="Z1586" s="16" t="str" cm="1">
        <f t="array" ref="Z1586">_xlfn.IFS(M1586=5, "Highly Satisfied", M1586&gt;=4, "Very Satisfied", M1586&gt;=3, "Satisfied", M1586&gt;=2, "Neutral", M1586&lt;2, "Dissatisfied")</f>
        <v>Satisfied</v>
      </c>
      <c r="AA1586" s="16" t="str">
        <f t="shared" si="249"/>
        <v>Cheap Value</v>
      </c>
      <c r="AB1586" s="16" t="str" cm="1">
        <f t="array" ref="AB1586">_xlfn.IFS(OR(C1586="Zara", C1586="Mango"), "Luxury Brand", OR(C1586="Gap", C1586="Forever21"), "Budget Brand", TRUE, "Mid-Market")</f>
        <v>Luxury Brand</v>
      </c>
    </row>
    <row r="1587" spans="1:28" x14ac:dyDescent="0.35">
      <c r="A1587" t="s">
        <v>1638</v>
      </c>
      <c r="B1587" t="s">
        <v>25</v>
      </c>
      <c r="C1587" t="s">
        <v>73</v>
      </c>
      <c r="D1587" t="s">
        <v>60</v>
      </c>
      <c r="E1587" t="s">
        <v>2229</v>
      </c>
      <c r="F1587" t="s">
        <v>17</v>
      </c>
      <c r="G1587" s="4">
        <v>47.6</v>
      </c>
      <c r="H1587">
        <v>0</v>
      </c>
      <c r="I1587" s="3">
        <v>47.6</v>
      </c>
      <c r="J1587" s="1">
        <v>45875</v>
      </c>
      <c r="K1587">
        <v>24</v>
      </c>
      <c r="L1587">
        <v>4.4000000000000004</v>
      </c>
      <c r="M1587">
        <f t="shared" si="240"/>
        <v>4.4000000000000004</v>
      </c>
      <c r="N1587" t="b">
        <v>1</v>
      </c>
      <c r="O1587" t="s">
        <v>123</v>
      </c>
      <c r="P1587" t="str">
        <f t="shared" si="241"/>
        <v>Wrong Item</v>
      </c>
      <c r="Q1587" s="4">
        <f t="shared" si="242"/>
        <v>1142.4000000000001</v>
      </c>
      <c r="R1587">
        <f t="shared" si="243"/>
        <v>2025</v>
      </c>
      <c r="S1587" s="4" t="str">
        <f t="shared" si="244"/>
        <v>August</v>
      </c>
      <c r="T1587" s="17">
        <f t="shared" si="245"/>
        <v>0</v>
      </c>
      <c r="U1587" s="17">
        <f t="shared" si="246"/>
        <v>47.6</v>
      </c>
      <c r="V1587" s="16">
        <f t="shared" si="247"/>
        <v>1</v>
      </c>
      <c r="W1587" s="16" t="str">
        <f t="shared" si="248"/>
        <v>No Size</v>
      </c>
      <c r="X1587" s="16" t="str" cm="1">
        <f t="array" ref="X1587">_xlfn.IFS(K1587 &lt; 10, "Need to Restock", K1587 &lt; 20, "Low Stock", K1587 &lt; 30, "Stock OK", K1587 &gt;= 30, "High Stock")</f>
        <v>Stock OK</v>
      </c>
      <c r="Y1587" s="16" t="str" cm="1">
        <f t="array" ref="Y1587">_xlfn.IFS(K1587 &lt;= 15, "Fast Moving", K1587 &lt;= 35, "Moderate Moving", K1587 &gt; 35, "Slow Moving")</f>
        <v>Moderate Moving</v>
      </c>
      <c r="Z1587" s="16" t="str" cm="1">
        <f t="array" ref="Z1587">_xlfn.IFS(M1587=5, "Highly Satisfied", M1587&gt;=4, "Very Satisfied", M1587&gt;=3, "Satisfied", M1587&gt;=2, "Neutral", M1587&lt;2, "Dissatisfied")</f>
        <v>Very Satisfied</v>
      </c>
      <c r="AA1587" s="16" t="str">
        <f t="shared" si="249"/>
        <v>Cheap Value</v>
      </c>
      <c r="AB1587" s="16" t="str" cm="1">
        <f t="array" ref="AB1587">_xlfn.IFS(OR(C1587="Zara", C1587="Mango"), "Luxury Brand", OR(C1587="Gap", C1587="Forever21"), "Budget Brand", TRUE, "Mid-Market")</f>
        <v>Budget Brand</v>
      </c>
    </row>
    <row r="1588" spans="1:28" x14ac:dyDescent="0.35">
      <c r="A1588" t="s">
        <v>1639</v>
      </c>
      <c r="B1588" t="s">
        <v>36</v>
      </c>
      <c r="C1588" t="s">
        <v>14</v>
      </c>
      <c r="D1588" t="s">
        <v>32</v>
      </c>
      <c r="E1588" t="s">
        <v>22</v>
      </c>
      <c r="F1588" t="s">
        <v>23</v>
      </c>
      <c r="G1588" s="4">
        <v>33.22</v>
      </c>
      <c r="H1588">
        <v>38.4</v>
      </c>
      <c r="I1588" s="3">
        <v>20.46</v>
      </c>
      <c r="J1588" s="1">
        <v>45875</v>
      </c>
      <c r="K1588">
        <v>11</v>
      </c>
      <c r="L1588">
        <v>2.9</v>
      </c>
      <c r="M1588">
        <f t="shared" si="240"/>
        <v>2.9</v>
      </c>
      <c r="N1588" t="b">
        <v>0</v>
      </c>
      <c r="O1588" t="s">
        <v>2229</v>
      </c>
      <c r="P1588" t="str">
        <f t="shared" si="241"/>
        <v>No Return</v>
      </c>
      <c r="Q1588" s="4">
        <f t="shared" si="242"/>
        <v>225.09871999999999</v>
      </c>
      <c r="R1588">
        <f t="shared" si="243"/>
        <v>2025</v>
      </c>
      <c r="S1588" s="4" t="str">
        <f t="shared" si="244"/>
        <v>August</v>
      </c>
      <c r="T1588" s="17">
        <f t="shared" si="245"/>
        <v>12.75648</v>
      </c>
      <c r="U1588" s="17">
        <f t="shared" si="246"/>
        <v>20.463519999999999</v>
      </c>
      <c r="V1588" s="16">
        <f t="shared" si="247"/>
        <v>0</v>
      </c>
      <c r="W1588" s="16" t="str">
        <f t="shared" si="248"/>
        <v>L</v>
      </c>
      <c r="X1588" s="16" t="str" cm="1">
        <f t="array" ref="X1588">_xlfn.IFS(K1588 &lt; 10, "Need to Restock", K1588 &lt; 20, "Low Stock", K1588 &lt; 30, "Stock OK", K1588 &gt;= 30, "High Stock")</f>
        <v>Low Stock</v>
      </c>
      <c r="Y1588" s="16" t="str" cm="1">
        <f t="array" ref="Y1588">_xlfn.IFS(K1588 &lt;= 15, "Fast Moving", K1588 &lt;= 35, "Moderate Moving", K1588 &gt; 35, "Slow Moving")</f>
        <v>Fast Moving</v>
      </c>
      <c r="Z1588" s="16" t="str" cm="1">
        <f t="array" ref="Z1588">_xlfn.IFS(M1588=5, "Highly Satisfied", M1588&gt;=4, "Very Satisfied", M1588&gt;=3, "Satisfied", M1588&gt;=2, "Neutral", M1588&lt;2, "Dissatisfied")</f>
        <v>Neutral</v>
      </c>
      <c r="AA1588" s="16" t="str">
        <f t="shared" si="249"/>
        <v>Cheap Value</v>
      </c>
      <c r="AB1588" s="16" t="str" cm="1">
        <f t="array" ref="AB1588">_xlfn.IFS(OR(C1588="Zara", C1588="Mango"), "Luxury Brand", OR(C1588="Gap", C1588="Forever21"), "Budget Brand", TRUE, "Mid-Market")</f>
        <v>Luxury Brand</v>
      </c>
    </row>
    <row r="1589" spans="1:28" x14ac:dyDescent="0.35">
      <c r="A1589" t="s">
        <v>1640</v>
      </c>
      <c r="B1589" t="s">
        <v>25</v>
      </c>
      <c r="C1589" t="s">
        <v>20</v>
      </c>
      <c r="D1589" t="s">
        <v>21</v>
      </c>
      <c r="E1589" t="s">
        <v>2229</v>
      </c>
      <c r="F1589" t="s">
        <v>62</v>
      </c>
      <c r="G1589" s="4">
        <v>65.97</v>
      </c>
      <c r="H1589">
        <v>6.8</v>
      </c>
      <c r="I1589" s="3">
        <v>61.48</v>
      </c>
      <c r="J1589" s="1">
        <v>45875</v>
      </c>
      <c r="K1589">
        <v>41</v>
      </c>
      <c r="L1589">
        <v>4.3</v>
      </c>
      <c r="M1589">
        <f t="shared" si="240"/>
        <v>4.3</v>
      </c>
      <c r="N1589" t="b">
        <v>0</v>
      </c>
      <c r="O1589" t="s">
        <v>2229</v>
      </c>
      <c r="P1589" t="str">
        <f t="shared" si="241"/>
        <v>No Return</v>
      </c>
      <c r="Q1589" s="4">
        <f t="shared" si="242"/>
        <v>2520.8456399999995</v>
      </c>
      <c r="R1589">
        <f t="shared" si="243"/>
        <v>2025</v>
      </c>
      <c r="S1589" s="4" t="str">
        <f t="shared" si="244"/>
        <v>August</v>
      </c>
      <c r="T1589" s="17">
        <f t="shared" si="245"/>
        <v>4.4859600000000004</v>
      </c>
      <c r="U1589" s="17">
        <f t="shared" si="246"/>
        <v>61.484039999999993</v>
      </c>
      <c r="V1589" s="16">
        <f t="shared" si="247"/>
        <v>0</v>
      </c>
      <c r="W1589" s="16" t="str">
        <f t="shared" si="248"/>
        <v>No Size</v>
      </c>
      <c r="X1589" s="16" t="str" cm="1">
        <f t="array" ref="X1589">_xlfn.IFS(K1589 &lt; 10, "Need to Restock", K1589 &lt; 20, "Low Stock", K1589 &lt; 30, "Stock OK", K1589 &gt;= 30, "High Stock")</f>
        <v>High Stock</v>
      </c>
      <c r="Y1589" s="16" t="str" cm="1">
        <f t="array" ref="Y1589">_xlfn.IFS(K1589 &lt;= 15, "Fast Moving", K1589 &lt;= 35, "Moderate Moving", K1589 &gt; 35, "Slow Moving")</f>
        <v>Slow Moving</v>
      </c>
      <c r="Z1589" s="16" t="str" cm="1">
        <f t="array" ref="Z1589">_xlfn.IFS(M1589=5, "Highly Satisfied", M1589&gt;=4, "Very Satisfied", M1589&gt;=3, "Satisfied", M1589&gt;=2, "Neutral", M1589&lt;2, "Dissatisfied")</f>
        <v>Very Satisfied</v>
      </c>
      <c r="AA1589" s="16" t="str">
        <f t="shared" si="249"/>
        <v>Cheap Value</v>
      </c>
      <c r="AB1589" s="16" t="str" cm="1">
        <f t="array" ref="AB1589">_xlfn.IFS(OR(C1589="Zara", C1589="Mango"), "Luxury Brand", OR(C1589="Gap", C1589="Forever21"), "Budget Brand", TRUE, "Mid-Market")</f>
        <v>Mid-Market</v>
      </c>
    </row>
    <row r="1590" spans="1:28" x14ac:dyDescent="0.35">
      <c r="A1590" t="s">
        <v>1641</v>
      </c>
      <c r="B1590" t="s">
        <v>19</v>
      </c>
      <c r="C1590" t="s">
        <v>46</v>
      </c>
      <c r="D1590" t="s">
        <v>15</v>
      </c>
      <c r="E1590" t="s">
        <v>22</v>
      </c>
      <c r="F1590" t="s">
        <v>44</v>
      </c>
      <c r="G1590" s="4">
        <v>47.25</v>
      </c>
      <c r="H1590">
        <v>29</v>
      </c>
      <c r="I1590" s="3">
        <v>33.549999999999997</v>
      </c>
      <c r="J1590" s="1">
        <v>45828</v>
      </c>
      <c r="K1590">
        <v>38</v>
      </c>
      <c r="L1590">
        <v>5</v>
      </c>
      <c r="M1590">
        <f t="shared" si="240"/>
        <v>5</v>
      </c>
      <c r="N1590" t="b">
        <v>0</v>
      </c>
      <c r="O1590" t="s">
        <v>2229</v>
      </c>
      <c r="P1590" t="str">
        <f t="shared" si="241"/>
        <v>No Return</v>
      </c>
      <c r="Q1590" s="4">
        <f t="shared" si="242"/>
        <v>1274.8050000000001</v>
      </c>
      <c r="R1590">
        <f t="shared" si="243"/>
        <v>2025</v>
      </c>
      <c r="S1590" s="4" t="str">
        <f t="shared" si="244"/>
        <v>June</v>
      </c>
      <c r="T1590" s="17">
        <f t="shared" si="245"/>
        <v>13.702499999999999</v>
      </c>
      <c r="U1590" s="17">
        <f t="shared" si="246"/>
        <v>33.547499999999999</v>
      </c>
      <c r="V1590" s="16">
        <f t="shared" si="247"/>
        <v>0</v>
      </c>
      <c r="W1590" s="16" t="str">
        <f t="shared" si="248"/>
        <v>L</v>
      </c>
      <c r="X1590" s="16" t="str" cm="1">
        <f t="array" ref="X1590">_xlfn.IFS(K1590 &lt; 10, "Need to Restock", K1590 &lt; 20, "Low Stock", K1590 &lt; 30, "Stock OK", K1590 &gt;= 30, "High Stock")</f>
        <v>High Stock</v>
      </c>
      <c r="Y1590" s="16" t="str" cm="1">
        <f t="array" ref="Y1590">_xlfn.IFS(K1590 &lt;= 15, "Fast Moving", K1590 &lt;= 35, "Moderate Moving", K1590 &gt; 35, "Slow Moving")</f>
        <v>Slow Moving</v>
      </c>
      <c r="Z1590" s="16" t="str" cm="1">
        <f t="array" ref="Z1590">_xlfn.IFS(M1590=5, "Highly Satisfied", M1590&gt;=4, "Very Satisfied", M1590&gt;=3, "Satisfied", M1590&gt;=2, "Neutral", M1590&lt;2, "Dissatisfied")</f>
        <v>Highly Satisfied</v>
      </c>
      <c r="AA1590" s="16" t="str">
        <f t="shared" si="249"/>
        <v>Cheap Value</v>
      </c>
      <c r="AB1590" s="16" t="str" cm="1">
        <f t="array" ref="AB1590">_xlfn.IFS(OR(C1590="Zara", C1590="Mango"), "Luxury Brand", OR(C1590="Gap", C1590="Forever21"), "Budget Brand", TRUE, "Mid-Market")</f>
        <v>Mid-Market</v>
      </c>
    </row>
    <row r="1591" spans="1:28" x14ac:dyDescent="0.35">
      <c r="A1591" t="s">
        <v>1642</v>
      </c>
      <c r="B1591" t="s">
        <v>19</v>
      </c>
      <c r="C1591" t="s">
        <v>73</v>
      </c>
      <c r="D1591" t="s">
        <v>15</v>
      </c>
      <c r="E1591" t="s">
        <v>53</v>
      </c>
      <c r="F1591" t="s">
        <v>44</v>
      </c>
      <c r="G1591" s="4">
        <v>93.74</v>
      </c>
      <c r="H1591">
        <v>0</v>
      </c>
      <c r="I1591" s="3">
        <v>93.74</v>
      </c>
      <c r="J1591" s="1">
        <v>45653</v>
      </c>
      <c r="K1591">
        <v>39</v>
      </c>
      <c r="L1591">
        <v>4</v>
      </c>
      <c r="M1591">
        <f t="shared" si="240"/>
        <v>4</v>
      </c>
      <c r="N1591" t="b">
        <v>0</v>
      </c>
      <c r="O1591" t="s">
        <v>2229</v>
      </c>
      <c r="P1591" t="str">
        <f t="shared" si="241"/>
        <v>No Return</v>
      </c>
      <c r="Q1591" s="4">
        <f t="shared" si="242"/>
        <v>3655.8599999999997</v>
      </c>
      <c r="R1591">
        <f t="shared" si="243"/>
        <v>2024</v>
      </c>
      <c r="S1591" s="4" t="str">
        <f t="shared" si="244"/>
        <v>December</v>
      </c>
      <c r="T1591" s="17">
        <f t="shared" si="245"/>
        <v>0</v>
      </c>
      <c r="U1591" s="17">
        <f t="shared" si="246"/>
        <v>93.74</v>
      </c>
      <c r="V1591" s="16">
        <f t="shared" si="247"/>
        <v>0</v>
      </c>
      <c r="W1591" s="16" t="str">
        <f t="shared" si="248"/>
        <v>XS</v>
      </c>
      <c r="X1591" s="16" t="str" cm="1">
        <f t="array" ref="X1591">_xlfn.IFS(K1591 &lt; 10, "Need to Restock", K1591 &lt; 20, "Low Stock", K1591 &lt; 30, "Stock OK", K1591 &gt;= 30, "High Stock")</f>
        <v>High Stock</v>
      </c>
      <c r="Y1591" s="16" t="str" cm="1">
        <f t="array" ref="Y1591">_xlfn.IFS(K1591 &lt;= 15, "Fast Moving", K1591 &lt;= 35, "Moderate Moving", K1591 &gt; 35, "Slow Moving")</f>
        <v>Slow Moving</v>
      </c>
      <c r="Z1591" s="16" t="str" cm="1">
        <f t="array" ref="Z1591">_xlfn.IFS(M1591=5, "Highly Satisfied", M1591&gt;=4, "Very Satisfied", M1591&gt;=3, "Satisfied", M1591&gt;=2, "Neutral", M1591&lt;2, "Dissatisfied")</f>
        <v>Very Satisfied</v>
      </c>
      <c r="AA1591" s="16" t="str">
        <f t="shared" si="249"/>
        <v>High Value</v>
      </c>
      <c r="AB1591" s="16" t="str" cm="1">
        <f t="array" ref="AB1591">_xlfn.IFS(OR(C1591="Zara", C1591="Mango"), "Luxury Brand", OR(C1591="Gap", C1591="Forever21"), "Budget Brand", TRUE, "Mid-Market")</f>
        <v>Budget Brand</v>
      </c>
    </row>
    <row r="1592" spans="1:28" x14ac:dyDescent="0.35">
      <c r="A1592" t="s">
        <v>1643</v>
      </c>
      <c r="B1592" t="s">
        <v>36</v>
      </c>
      <c r="C1592" t="s">
        <v>73</v>
      </c>
      <c r="D1592" t="s">
        <v>60</v>
      </c>
      <c r="E1592" t="s">
        <v>47</v>
      </c>
      <c r="F1592" t="s">
        <v>33</v>
      </c>
      <c r="G1592" s="4">
        <v>31.57</v>
      </c>
      <c r="H1592">
        <v>0</v>
      </c>
      <c r="I1592" s="3">
        <v>31.57</v>
      </c>
      <c r="J1592" s="1">
        <v>45875</v>
      </c>
      <c r="K1592">
        <v>2</v>
      </c>
      <c r="L1592" t="s">
        <v>2229</v>
      </c>
      <c r="M1592">
        <f t="shared" si="240"/>
        <v>3</v>
      </c>
      <c r="N1592" t="b">
        <v>0</v>
      </c>
      <c r="O1592" t="s">
        <v>2229</v>
      </c>
      <c r="P1592" t="str">
        <f t="shared" si="241"/>
        <v>No Return</v>
      </c>
      <c r="Q1592" s="4">
        <f t="shared" si="242"/>
        <v>63.14</v>
      </c>
      <c r="R1592">
        <f t="shared" si="243"/>
        <v>2025</v>
      </c>
      <c r="S1592" s="4" t="str">
        <f t="shared" si="244"/>
        <v>August</v>
      </c>
      <c r="T1592" s="17">
        <f t="shared" si="245"/>
        <v>0</v>
      </c>
      <c r="U1592" s="17">
        <f t="shared" si="246"/>
        <v>31.57</v>
      </c>
      <c r="V1592" s="16">
        <f t="shared" si="247"/>
        <v>0</v>
      </c>
      <c r="W1592" s="16" t="str">
        <f t="shared" si="248"/>
        <v>XXL</v>
      </c>
      <c r="X1592" s="16" t="str" cm="1">
        <f t="array" ref="X1592">_xlfn.IFS(K1592 &lt; 10, "Need to Restock", K1592 &lt; 20, "Low Stock", K1592 &lt; 30, "Stock OK", K1592 &gt;= 30, "High Stock")</f>
        <v>Need to Restock</v>
      </c>
      <c r="Y1592" s="16" t="str" cm="1">
        <f t="array" ref="Y1592">_xlfn.IFS(K1592 &lt;= 15, "Fast Moving", K1592 &lt;= 35, "Moderate Moving", K1592 &gt; 35, "Slow Moving")</f>
        <v>Fast Moving</v>
      </c>
      <c r="Z1592" s="16" t="str" cm="1">
        <f t="array" ref="Z1592">_xlfn.IFS(M1592=5, "Highly Satisfied", M1592&gt;=4, "Very Satisfied", M1592&gt;=3, "Satisfied", M1592&gt;=2, "Neutral", M1592&lt;2, "Dissatisfied")</f>
        <v>Satisfied</v>
      </c>
      <c r="AA1592" s="16" t="str">
        <f t="shared" si="249"/>
        <v>Cheap Value</v>
      </c>
      <c r="AB1592" s="16" t="str" cm="1">
        <f t="array" ref="AB1592">_xlfn.IFS(OR(C1592="Zara", C1592="Mango"), "Luxury Brand", OR(C1592="Gap", C1592="Forever21"), "Budget Brand", TRUE, "Mid-Market")</f>
        <v>Budget Brand</v>
      </c>
    </row>
    <row r="1593" spans="1:28" x14ac:dyDescent="0.35">
      <c r="A1593" t="s">
        <v>1644</v>
      </c>
      <c r="B1593" t="s">
        <v>36</v>
      </c>
      <c r="C1593" t="s">
        <v>30</v>
      </c>
      <c r="D1593" t="s">
        <v>21</v>
      </c>
      <c r="E1593" t="s">
        <v>47</v>
      </c>
      <c r="F1593" t="s">
        <v>68</v>
      </c>
      <c r="G1593" s="4">
        <v>64.209999999999994</v>
      </c>
      <c r="H1593">
        <v>0</v>
      </c>
      <c r="I1593" s="3">
        <v>64.209999999999994</v>
      </c>
      <c r="J1593" s="1">
        <v>45875</v>
      </c>
      <c r="K1593">
        <v>3</v>
      </c>
      <c r="L1593">
        <v>2.8</v>
      </c>
      <c r="M1593">
        <f t="shared" si="240"/>
        <v>2.8</v>
      </c>
      <c r="N1593" t="b">
        <v>0</v>
      </c>
      <c r="O1593" t="s">
        <v>2229</v>
      </c>
      <c r="P1593" t="str">
        <f t="shared" si="241"/>
        <v>No Return</v>
      </c>
      <c r="Q1593" s="4">
        <f t="shared" si="242"/>
        <v>192.63</v>
      </c>
      <c r="R1593">
        <f t="shared" si="243"/>
        <v>2025</v>
      </c>
      <c r="S1593" s="4" t="str">
        <f t="shared" si="244"/>
        <v>August</v>
      </c>
      <c r="T1593" s="17">
        <f t="shared" si="245"/>
        <v>0</v>
      </c>
      <c r="U1593" s="17">
        <f t="shared" si="246"/>
        <v>64.209999999999994</v>
      </c>
      <c r="V1593" s="16">
        <f t="shared" si="247"/>
        <v>0</v>
      </c>
      <c r="W1593" s="16" t="str">
        <f t="shared" si="248"/>
        <v>XXL</v>
      </c>
      <c r="X1593" s="16" t="str" cm="1">
        <f t="array" ref="X1593">_xlfn.IFS(K1593 &lt; 10, "Need to Restock", K1593 &lt; 20, "Low Stock", K1593 &lt; 30, "Stock OK", K1593 &gt;= 30, "High Stock")</f>
        <v>Need to Restock</v>
      </c>
      <c r="Y1593" s="16" t="str" cm="1">
        <f t="array" ref="Y1593">_xlfn.IFS(K1593 &lt;= 15, "Fast Moving", K1593 &lt;= 35, "Moderate Moving", K1593 &gt; 35, "Slow Moving")</f>
        <v>Fast Moving</v>
      </c>
      <c r="Z1593" s="16" t="str" cm="1">
        <f t="array" ref="Z1593">_xlfn.IFS(M1593=5, "Highly Satisfied", M1593&gt;=4, "Very Satisfied", M1593&gt;=3, "Satisfied", M1593&gt;=2, "Neutral", M1593&lt;2, "Dissatisfied")</f>
        <v>Neutral</v>
      </c>
      <c r="AA1593" s="16" t="str">
        <f t="shared" si="249"/>
        <v>Cheap Value</v>
      </c>
      <c r="AB1593" s="16" t="str" cm="1">
        <f t="array" ref="AB1593">_xlfn.IFS(OR(C1593="Zara", C1593="Mango"), "Luxury Brand", OR(C1593="Gap", C1593="Forever21"), "Budget Brand", TRUE, "Mid-Market")</f>
        <v>Mid-Market</v>
      </c>
    </row>
    <row r="1594" spans="1:28" x14ac:dyDescent="0.35">
      <c r="A1594" t="s">
        <v>1645</v>
      </c>
      <c r="B1594" t="s">
        <v>25</v>
      </c>
      <c r="C1594" t="s">
        <v>30</v>
      </c>
      <c r="D1594" t="s">
        <v>21</v>
      </c>
      <c r="E1594" t="s">
        <v>2229</v>
      </c>
      <c r="F1594" t="s">
        <v>44</v>
      </c>
      <c r="G1594" s="4">
        <v>56.13</v>
      </c>
      <c r="H1594">
        <v>8.1</v>
      </c>
      <c r="I1594" s="3">
        <v>51.58</v>
      </c>
      <c r="J1594" s="1">
        <v>45875</v>
      </c>
      <c r="K1594">
        <v>12</v>
      </c>
      <c r="L1594">
        <v>3.8</v>
      </c>
      <c r="M1594">
        <f t="shared" si="240"/>
        <v>3.8</v>
      </c>
      <c r="N1594" t="b">
        <v>0</v>
      </c>
      <c r="O1594" t="s">
        <v>2229</v>
      </c>
      <c r="P1594" t="str">
        <f t="shared" si="241"/>
        <v>No Return</v>
      </c>
      <c r="Q1594" s="4">
        <f t="shared" si="242"/>
        <v>619.00164000000007</v>
      </c>
      <c r="R1594">
        <f t="shared" si="243"/>
        <v>2025</v>
      </c>
      <c r="S1594" s="4" t="str">
        <f t="shared" si="244"/>
        <v>August</v>
      </c>
      <c r="T1594" s="17">
        <f t="shared" si="245"/>
        <v>4.5465300000000006</v>
      </c>
      <c r="U1594" s="17">
        <f t="shared" si="246"/>
        <v>51.583470000000005</v>
      </c>
      <c r="V1594" s="16">
        <f t="shared" si="247"/>
        <v>0</v>
      </c>
      <c r="W1594" s="16" t="str">
        <f t="shared" si="248"/>
        <v>No Size</v>
      </c>
      <c r="X1594" s="16" t="str" cm="1">
        <f t="array" ref="X1594">_xlfn.IFS(K1594 &lt; 10, "Need to Restock", K1594 &lt; 20, "Low Stock", K1594 &lt; 30, "Stock OK", K1594 &gt;= 30, "High Stock")</f>
        <v>Low Stock</v>
      </c>
      <c r="Y1594" s="16" t="str" cm="1">
        <f t="array" ref="Y1594">_xlfn.IFS(K1594 &lt;= 15, "Fast Moving", K1594 &lt;= 35, "Moderate Moving", K1594 &gt; 35, "Slow Moving")</f>
        <v>Fast Moving</v>
      </c>
      <c r="Z1594" s="16" t="str" cm="1">
        <f t="array" ref="Z1594">_xlfn.IFS(M1594=5, "Highly Satisfied", M1594&gt;=4, "Very Satisfied", M1594&gt;=3, "Satisfied", M1594&gt;=2, "Neutral", M1594&lt;2, "Dissatisfied")</f>
        <v>Satisfied</v>
      </c>
      <c r="AA1594" s="16" t="str">
        <f t="shared" si="249"/>
        <v>Cheap Value</v>
      </c>
      <c r="AB1594" s="16" t="str" cm="1">
        <f t="array" ref="AB1594">_xlfn.IFS(OR(C1594="Zara", C1594="Mango"), "Luxury Brand", OR(C1594="Gap", C1594="Forever21"), "Budget Brand", TRUE, "Mid-Market")</f>
        <v>Mid-Market</v>
      </c>
    </row>
    <row r="1595" spans="1:28" x14ac:dyDescent="0.35">
      <c r="A1595" t="s">
        <v>1646</v>
      </c>
      <c r="B1595" t="s">
        <v>19</v>
      </c>
      <c r="C1595" t="s">
        <v>20</v>
      </c>
      <c r="D1595" t="s">
        <v>60</v>
      </c>
      <c r="E1595" t="s">
        <v>47</v>
      </c>
      <c r="F1595" t="s">
        <v>54</v>
      </c>
      <c r="G1595" s="4">
        <v>70.89</v>
      </c>
      <c r="H1595">
        <v>0</v>
      </c>
      <c r="I1595" s="3">
        <v>70.89</v>
      </c>
      <c r="J1595" s="1">
        <v>45875</v>
      </c>
      <c r="K1595">
        <v>14</v>
      </c>
      <c r="L1595">
        <v>4.7</v>
      </c>
      <c r="M1595">
        <f t="shared" si="240"/>
        <v>4.7</v>
      </c>
      <c r="N1595" t="b">
        <v>1</v>
      </c>
      <c r="O1595" t="s">
        <v>71</v>
      </c>
      <c r="P1595" t="str">
        <f t="shared" si="241"/>
        <v>Size Issue</v>
      </c>
      <c r="Q1595" s="4">
        <f t="shared" si="242"/>
        <v>992.46</v>
      </c>
      <c r="R1595">
        <f t="shared" si="243"/>
        <v>2025</v>
      </c>
      <c r="S1595" s="4" t="str">
        <f t="shared" si="244"/>
        <v>August</v>
      </c>
      <c r="T1595" s="17">
        <f t="shared" si="245"/>
        <v>0</v>
      </c>
      <c r="U1595" s="17">
        <f t="shared" si="246"/>
        <v>70.89</v>
      </c>
      <c r="V1595" s="16">
        <f t="shared" si="247"/>
        <v>1</v>
      </c>
      <c r="W1595" s="16" t="str">
        <f t="shared" si="248"/>
        <v>XXL</v>
      </c>
      <c r="X1595" s="16" t="str" cm="1">
        <f t="array" ref="X1595">_xlfn.IFS(K1595 &lt; 10, "Need to Restock", K1595 &lt; 20, "Low Stock", K1595 &lt; 30, "Stock OK", K1595 &gt;= 30, "High Stock")</f>
        <v>Low Stock</v>
      </c>
      <c r="Y1595" s="16" t="str" cm="1">
        <f t="array" ref="Y1595">_xlfn.IFS(K1595 &lt;= 15, "Fast Moving", K1595 &lt;= 35, "Moderate Moving", K1595 &gt; 35, "Slow Moving")</f>
        <v>Fast Moving</v>
      </c>
      <c r="Z1595" s="16" t="str" cm="1">
        <f t="array" ref="Z1595">_xlfn.IFS(M1595=5, "Highly Satisfied", M1595&gt;=4, "Very Satisfied", M1595&gt;=3, "Satisfied", M1595&gt;=2, "Neutral", M1595&lt;2, "Dissatisfied")</f>
        <v>Very Satisfied</v>
      </c>
      <c r="AA1595" s="16" t="str">
        <f t="shared" si="249"/>
        <v>Cheap Value</v>
      </c>
      <c r="AB1595" s="16" t="str" cm="1">
        <f t="array" ref="AB1595">_xlfn.IFS(OR(C1595="Zara", C1595="Mango"), "Luxury Brand", OR(C1595="Gap", C1595="Forever21"), "Budget Brand", TRUE, "Mid-Market")</f>
        <v>Mid-Market</v>
      </c>
    </row>
    <row r="1596" spans="1:28" x14ac:dyDescent="0.35">
      <c r="A1596" t="s">
        <v>1647</v>
      </c>
      <c r="B1596" t="s">
        <v>28</v>
      </c>
      <c r="C1596" t="s">
        <v>30</v>
      </c>
      <c r="D1596" t="s">
        <v>21</v>
      </c>
      <c r="E1596" t="s">
        <v>56</v>
      </c>
      <c r="F1596" t="s">
        <v>64</v>
      </c>
      <c r="G1596" s="4">
        <v>149.65</v>
      </c>
      <c r="H1596">
        <v>0</v>
      </c>
      <c r="I1596" s="3">
        <v>149.65</v>
      </c>
      <c r="J1596" s="1">
        <v>45875</v>
      </c>
      <c r="K1596">
        <v>26</v>
      </c>
      <c r="L1596">
        <v>3.8</v>
      </c>
      <c r="M1596">
        <f t="shared" si="240"/>
        <v>3.8</v>
      </c>
      <c r="N1596" t="b">
        <v>0</v>
      </c>
      <c r="O1596" t="s">
        <v>2229</v>
      </c>
      <c r="P1596" t="str">
        <f t="shared" si="241"/>
        <v>No Return</v>
      </c>
      <c r="Q1596" s="4">
        <f t="shared" si="242"/>
        <v>3890.9</v>
      </c>
      <c r="R1596">
        <f t="shared" si="243"/>
        <v>2025</v>
      </c>
      <c r="S1596" s="4" t="str">
        <f t="shared" si="244"/>
        <v>August</v>
      </c>
      <c r="T1596" s="17">
        <f t="shared" si="245"/>
        <v>0</v>
      </c>
      <c r="U1596" s="17">
        <f t="shared" si="246"/>
        <v>149.65</v>
      </c>
      <c r="V1596" s="16">
        <f t="shared" si="247"/>
        <v>0</v>
      </c>
      <c r="W1596" s="16" t="str">
        <f t="shared" si="248"/>
        <v>M</v>
      </c>
      <c r="X1596" s="16" t="str" cm="1">
        <f t="array" ref="X1596">_xlfn.IFS(K1596 &lt; 10, "Need to Restock", K1596 &lt; 20, "Low Stock", K1596 &lt; 30, "Stock OK", K1596 &gt;= 30, "High Stock")</f>
        <v>Stock OK</v>
      </c>
      <c r="Y1596" s="16" t="str" cm="1">
        <f t="array" ref="Y1596">_xlfn.IFS(K1596 &lt;= 15, "Fast Moving", K1596 &lt;= 35, "Moderate Moving", K1596 &gt; 35, "Slow Moving")</f>
        <v>Moderate Moving</v>
      </c>
      <c r="Z1596" s="16" t="str" cm="1">
        <f t="array" ref="Z1596">_xlfn.IFS(M1596=5, "Highly Satisfied", M1596&gt;=4, "Very Satisfied", M1596&gt;=3, "Satisfied", M1596&gt;=2, "Neutral", M1596&lt;2, "Dissatisfied")</f>
        <v>Satisfied</v>
      </c>
      <c r="AA1596" s="16" t="str">
        <f t="shared" si="249"/>
        <v>High Value</v>
      </c>
      <c r="AB1596" s="16" t="str" cm="1">
        <f t="array" ref="AB1596">_xlfn.IFS(OR(C1596="Zara", C1596="Mango"), "Luxury Brand", OR(C1596="Gap", C1596="Forever21"), "Budget Brand", TRUE, "Mid-Market")</f>
        <v>Mid-Market</v>
      </c>
    </row>
    <row r="1597" spans="1:28" x14ac:dyDescent="0.35">
      <c r="A1597" t="s">
        <v>1648</v>
      </c>
      <c r="B1597" t="s">
        <v>28</v>
      </c>
      <c r="C1597" t="s">
        <v>14</v>
      </c>
      <c r="D1597" t="s">
        <v>15</v>
      </c>
      <c r="E1597" t="s">
        <v>37</v>
      </c>
      <c r="F1597" t="s">
        <v>33</v>
      </c>
      <c r="G1597" s="4">
        <v>83.17</v>
      </c>
      <c r="H1597">
        <v>0</v>
      </c>
      <c r="I1597" s="3">
        <v>83.17</v>
      </c>
      <c r="J1597" s="1">
        <v>45538</v>
      </c>
      <c r="K1597">
        <v>48</v>
      </c>
      <c r="L1597">
        <v>3.2</v>
      </c>
      <c r="M1597">
        <f t="shared" si="240"/>
        <v>3.2</v>
      </c>
      <c r="N1597" t="b">
        <v>0</v>
      </c>
      <c r="O1597" t="s">
        <v>2229</v>
      </c>
      <c r="P1597" t="str">
        <f t="shared" si="241"/>
        <v>No Return</v>
      </c>
      <c r="Q1597" s="4">
        <f t="shared" si="242"/>
        <v>3992.16</v>
      </c>
      <c r="R1597">
        <f t="shared" si="243"/>
        <v>2024</v>
      </c>
      <c r="S1597" s="4" t="str">
        <f t="shared" si="244"/>
        <v>September</v>
      </c>
      <c r="T1597" s="17">
        <f t="shared" si="245"/>
        <v>0</v>
      </c>
      <c r="U1597" s="17">
        <f t="shared" si="246"/>
        <v>83.17</v>
      </c>
      <c r="V1597" s="16">
        <f t="shared" si="247"/>
        <v>0</v>
      </c>
      <c r="W1597" s="16" t="str">
        <f t="shared" si="248"/>
        <v>S</v>
      </c>
      <c r="X1597" s="16" t="str" cm="1">
        <f t="array" ref="X1597">_xlfn.IFS(K1597 &lt; 10, "Need to Restock", K1597 &lt; 20, "Low Stock", K1597 &lt; 30, "Stock OK", K1597 &gt;= 30, "High Stock")</f>
        <v>High Stock</v>
      </c>
      <c r="Y1597" s="16" t="str" cm="1">
        <f t="array" ref="Y1597">_xlfn.IFS(K1597 &lt;= 15, "Fast Moving", K1597 &lt;= 35, "Moderate Moving", K1597 &gt; 35, "Slow Moving")</f>
        <v>Slow Moving</v>
      </c>
      <c r="Z1597" s="16" t="str" cm="1">
        <f t="array" ref="Z1597">_xlfn.IFS(M1597=5, "Highly Satisfied", M1597&gt;=4, "Very Satisfied", M1597&gt;=3, "Satisfied", M1597&gt;=2, "Neutral", M1597&lt;2, "Dissatisfied")</f>
        <v>Satisfied</v>
      </c>
      <c r="AA1597" s="16" t="str">
        <f t="shared" si="249"/>
        <v>High Value</v>
      </c>
      <c r="AB1597" s="16" t="str" cm="1">
        <f t="array" ref="AB1597">_xlfn.IFS(OR(C1597="Zara", C1597="Mango"), "Luxury Brand", OR(C1597="Gap", C1597="Forever21"), "Budget Brand", TRUE, "Mid-Market")</f>
        <v>Luxury Brand</v>
      </c>
    </row>
    <row r="1598" spans="1:28" x14ac:dyDescent="0.35">
      <c r="A1598" t="s">
        <v>1649</v>
      </c>
      <c r="B1598" t="s">
        <v>13</v>
      </c>
      <c r="C1598" t="s">
        <v>46</v>
      </c>
      <c r="D1598" t="s">
        <v>32</v>
      </c>
      <c r="E1598" t="s">
        <v>16</v>
      </c>
      <c r="F1598" t="s">
        <v>42</v>
      </c>
      <c r="G1598" s="4">
        <v>121.56</v>
      </c>
      <c r="H1598">
        <v>0</v>
      </c>
      <c r="I1598" s="3">
        <v>121.56</v>
      </c>
      <c r="J1598" s="1">
        <v>45875</v>
      </c>
      <c r="K1598">
        <v>18</v>
      </c>
      <c r="L1598">
        <v>3.3</v>
      </c>
      <c r="M1598">
        <f t="shared" si="240"/>
        <v>3.3</v>
      </c>
      <c r="N1598" t="b">
        <v>0</v>
      </c>
      <c r="O1598" t="s">
        <v>2229</v>
      </c>
      <c r="P1598" t="str">
        <f t="shared" si="241"/>
        <v>No Return</v>
      </c>
      <c r="Q1598" s="4">
        <f t="shared" si="242"/>
        <v>2188.08</v>
      </c>
      <c r="R1598">
        <f t="shared" si="243"/>
        <v>2025</v>
      </c>
      <c r="S1598" s="4" t="str">
        <f t="shared" si="244"/>
        <v>August</v>
      </c>
      <c r="T1598" s="17">
        <f t="shared" si="245"/>
        <v>0</v>
      </c>
      <c r="U1598" s="17">
        <f t="shared" si="246"/>
        <v>121.56</v>
      </c>
      <c r="V1598" s="16">
        <f t="shared" si="247"/>
        <v>0</v>
      </c>
      <c r="W1598" s="16" t="str">
        <f t="shared" si="248"/>
        <v>XL</v>
      </c>
      <c r="X1598" s="16" t="str" cm="1">
        <f t="array" ref="X1598">_xlfn.IFS(K1598 &lt; 10, "Need to Restock", K1598 &lt; 20, "Low Stock", K1598 &lt; 30, "Stock OK", K1598 &gt;= 30, "High Stock")</f>
        <v>Low Stock</v>
      </c>
      <c r="Y1598" s="16" t="str" cm="1">
        <f t="array" ref="Y1598">_xlfn.IFS(K1598 &lt;= 15, "Fast Moving", K1598 &lt;= 35, "Moderate Moving", K1598 &gt; 35, "Slow Moving")</f>
        <v>Moderate Moving</v>
      </c>
      <c r="Z1598" s="16" t="str" cm="1">
        <f t="array" ref="Z1598">_xlfn.IFS(M1598=5, "Highly Satisfied", M1598&gt;=4, "Very Satisfied", M1598&gt;=3, "Satisfied", M1598&gt;=2, "Neutral", M1598&lt;2, "Dissatisfied")</f>
        <v>Satisfied</v>
      </c>
      <c r="AA1598" s="16" t="str">
        <f t="shared" si="249"/>
        <v>High Value</v>
      </c>
      <c r="AB1598" s="16" t="str" cm="1">
        <f t="array" ref="AB1598">_xlfn.IFS(OR(C1598="Zara", C1598="Mango"), "Luxury Brand", OR(C1598="Gap", C1598="Forever21"), "Budget Brand", TRUE, "Mid-Market")</f>
        <v>Mid-Market</v>
      </c>
    </row>
    <row r="1599" spans="1:28" x14ac:dyDescent="0.35">
      <c r="A1599" t="s">
        <v>1650</v>
      </c>
      <c r="B1599" t="s">
        <v>36</v>
      </c>
      <c r="C1599" t="s">
        <v>14</v>
      </c>
      <c r="D1599" t="s">
        <v>21</v>
      </c>
      <c r="E1599" t="s">
        <v>56</v>
      </c>
      <c r="F1599" t="s">
        <v>64</v>
      </c>
      <c r="G1599" s="4">
        <v>48.62</v>
      </c>
      <c r="H1599">
        <v>0</v>
      </c>
      <c r="I1599" s="3">
        <v>48.62</v>
      </c>
      <c r="J1599" s="1">
        <v>45875</v>
      </c>
      <c r="K1599">
        <v>3</v>
      </c>
      <c r="L1599" t="s">
        <v>2229</v>
      </c>
      <c r="M1599">
        <f t="shared" si="240"/>
        <v>3</v>
      </c>
      <c r="N1599" t="b">
        <v>1</v>
      </c>
      <c r="O1599" t="s">
        <v>76</v>
      </c>
      <c r="P1599" t="str">
        <f t="shared" si="241"/>
        <v>Damaged</v>
      </c>
      <c r="Q1599" s="4">
        <f t="shared" si="242"/>
        <v>145.85999999999999</v>
      </c>
      <c r="R1599">
        <f t="shared" si="243"/>
        <v>2025</v>
      </c>
      <c r="S1599" s="4" t="str">
        <f t="shared" si="244"/>
        <v>August</v>
      </c>
      <c r="T1599" s="17">
        <f t="shared" si="245"/>
        <v>0</v>
      </c>
      <c r="U1599" s="17">
        <f t="shared" si="246"/>
        <v>48.62</v>
      </c>
      <c r="V1599" s="16">
        <f t="shared" si="247"/>
        <v>1</v>
      </c>
      <c r="W1599" s="16" t="str">
        <f t="shared" si="248"/>
        <v>M</v>
      </c>
      <c r="X1599" s="16" t="str" cm="1">
        <f t="array" ref="X1599">_xlfn.IFS(K1599 &lt; 10, "Need to Restock", K1599 &lt; 20, "Low Stock", K1599 &lt; 30, "Stock OK", K1599 &gt;= 30, "High Stock")</f>
        <v>Need to Restock</v>
      </c>
      <c r="Y1599" s="16" t="str" cm="1">
        <f t="array" ref="Y1599">_xlfn.IFS(K1599 &lt;= 15, "Fast Moving", K1599 &lt;= 35, "Moderate Moving", K1599 &gt; 35, "Slow Moving")</f>
        <v>Fast Moving</v>
      </c>
      <c r="Z1599" s="16" t="str" cm="1">
        <f t="array" ref="Z1599">_xlfn.IFS(M1599=5, "Highly Satisfied", M1599&gt;=4, "Very Satisfied", M1599&gt;=3, "Satisfied", M1599&gt;=2, "Neutral", M1599&lt;2, "Dissatisfied")</f>
        <v>Satisfied</v>
      </c>
      <c r="AA1599" s="16" t="str">
        <f t="shared" si="249"/>
        <v>Cheap Value</v>
      </c>
      <c r="AB1599" s="16" t="str" cm="1">
        <f t="array" ref="AB1599">_xlfn.IFS(OR(C1599="Zara", C1599="Mango"), "Luxury Brand", OR(C1599="Gap", C1599="Forever21"), "Budget Brand", TRUE, "Mid-Market")</f>
        <v>Luxury Brand</v>
      </c>
    </row>
    <row r="1600" spans="1:28" x14ac:dyDescent="0.35">
      <c r="A1600" t="s">
        <v>1651</v>
      </c>
      <c r="B1600" t="s">
        <v>40</v>
      </c>
      <c r="C1600" t="s">
        <v>51</v>
      </c>
      <c r="D1600" t="s">
        <v>21</v>
      </c>
      <c r="E1600" t="s">
        <v>56</v>
      </c>
      <c r="F1600" t="s">
        <v>42</v>
      </c>
      <c r="G1600" s="4">
        <v>79.040000000000006</v>
      </c>
      <c r="H1600">
        <v>0</v>
      </c>
      <c r="I1600" s="3">
        <v>79.040000000000006</v>
      </c>
      <c r="J1600" s="1">
        <v>45875</v>
      </c>
      <c r="K1600">
        <v>4</v>
      </c>
      <c r="L1600">
        <v>4.0999999999999996</v>
      </c>
      <c r="M1600">
        <f t="shared" si="240"/>
        <v>4.0999999999999996</v>
      </c>
      <c r="N1600" t="b">
        <v>0</v>
      </c>
      <c r="O1600" t="s">
        <v>2229</v>
      </c>
      <c r="P1600" t="str">
        <f t="shared" si="241"/>
        <v>No Return</v>
      </c>
      <c r="Q1600" s="4">
        <f t="shared" si="242"/>
        <v>316.16000000000003</v>
      </c>
      <c r="R1600">
        <f t="shared" si="243"/>
        <v>2025</v>
      </c>
      <c r="S1600" s="4" t="str">
        <f t="shared" si="244"/>
        <v>August</v>
      </c>
      <c r="T1600" s="17">
        <f t="shared" si="245"/>
        <v>0</v>
      </c>
      <c r="U1600" s="17">
        <f t="shared" si="246"/>
        <v>79.040000000000006</v>
      </c>
      <c r="V1600" s="16">
        <f t="shared" si="247"/>
        <v>0</v>
      </c>
      <c r="W1600" s="16" t="str">
        <f t="shared" si="248"/>
        <v>M</v>
      </c>
      <c r="X1600" s="16" t="str" cm="1">
        <f t="array" ref="X1600">_xlfn.IFS(K1600 &lt; 10, "Need to Restock", K1600 &lt; 20, "Low Stock", K1600 &lt; 30, "Stock OK", K1600 &gt;= 30, "High Stock")</f>
        <v>Need to Restock</v>
      </c>
      <c r="Y1600" s="16" t="str" cm="1">
        <f t="array" ref="Y1600">_xlfn.IFS(K1600 &lt;= 15, "Fast Moving", K1600 &lt;= 35, "Moderate Moving", K1600 &gt; 35, "Slow Moving")</f>
        <v>Fast Moving</v>
      </c>
      <c r="Z1600" s="16" t="str" cm="1">
        <f t="array" ref="Z1600">_xlfn.IFS(M1600=5, "Highly Satisfied", M1600&gt;=4, "Very Satisfied", M1600&gt;=3, "Satisfied", M1600&gt;=2, "Neutral", M1600&lt;2, "Dissatisfied")</f>
        <v>Very Satisfied</v>
      </c>
      <c r="AA1600" s="16" t="str">
        <f t="shared" si="249"/>
        <v>High Value</v>
      </c>
      <c r="AB1600" s="16" t="str" cm="1">
        <f t="array" ref="AB1600">_xlfn.IFS(OR(C1600="Zara", C1600="Mango"), "Luxury Brand", OR(C1600="Gap", C1600="Forever21"), "Budget Brand", TRUE, "Mid-Market")</f>
        <v>Mid-Market</v>
      </c>
    </row>
    <row r="1601" spans="1:28" x14ac:dyDescent="0.35">
      <c r="A1601" t="s">
        <v>1652</v>
      </c>
      <c r="B1601" t="s">
        <v>13</v>
      </c>
      <c r="C1601" t="s">
        <v>41</v>
      </c>
      <c r="D1601" t="s">
        <v>15</v>
      </c>
      <c r="E1601" t="s">
        <v>53</v>
      </c>
      <c r="F1601" t="s">
        <v>38</v>
      </c>
      <c r="G1601" s="4">
        <v>198.58</v>
      </c>
      <c r="H1601">
        <v>0</v>
      </c>
      <c r="I1601" s="3">
        <v>198.58</v>
      </c>
      <c r="J1601" s="1">
        <v>45681</v>
      </c>
      <c r="K1601">
        <v>46</v>
      </c>
      <c r="L1601" t="s">
        <v>2229</v>
      </c>
      <c r="M1601">
        <f t="shared" si="240"/>
        <v>3</v>
      </c>
      <c r="N1601" t="b">
        <v>0</v>
      </c>
      <c r="O1601" t="s">
        <v>2229</v>
      </c>
      <c r="P1601" t="str">
        <f t="shared" si="241"/>
        <v>No Return</v>
      </c>
      <c r="Q1601" s="4">
        <f t="shared" si="242"/>
        <v>9134.68</v>
      </c>
      <c r="R1601">
        <f t="shared" si="243"/>
        <v>2025</v>
      </c>
      <c r="S1601" s="4" t="str">
        <f t="shared" si="244"/>
        <v>January</v>
      </c>
      <c r="T1601" s="17">
        <f t="shared" si="245"/>
        <v>0</v>
      </c>
      <c r="U1601" s="17">
        <f t="shared" si="246"/>
        <v>198.58</v>
      </c>
      <c r="V1601" s="16">
        <f t="shared" si="247"/>
        <v>0</v>
      </c>
      <c r="W1601" s="16" t="str">
        <f t="shared" si="248"/>
        <v>XS</v>
      </c>
      <c r="X1601" s="16" t="str" cm="1">
        <f t="array" ref="X1601">_xlfn.IFS(K1601 &lt; 10, "Need to Restock", K1601 &lt; 20, "Low Stock", K1601 &lt; 30, "Stock OK", K1601 &gt;= 30, "High Stock")</f>
        <v>High Stock</v>
      </c>
      <c r="Y1601" s="16" t="str" cm="1">
        <f t="array" ref="Y1601">_xlfn.IFS(K1601 &lt;= 15, "Fast Moving", K1601 &lt;= 35, "Moderate Moving", K1601 &gt; 35, "Slow Moving")</f>
        <v>Slow Moving</v>
      </c>
      <c r="Z1601" s="16" t="str" cm="1">
        <f t="array" ref="Z1601">_xlfn.IFS(M1601=5, "Highly Satisfied", M1601&gt;=4, "Very Satisfied", M1601&gt;=3, "Satisfied", M1601&gt;=2, "Neutral", M1601&lt;2, "Dissatisfied")</f>
        <v>Satisfied</v>
      </c>
      <c r="AA1601" s="16" t="str">
        <f t="shared" si="249"/>
        <v>High Value</v>
      </c>
      <c r="AB1601" s="16" t="str" cm="1">
        <f t="array" ref="AB1601">_xlfn.IFS(OR(C1601="Zara", C1601="Mango"), "Luxury Brand", OR(C1601="Gap", C1601="Forever21"), "Budget Brand", TRUE, "Mid-Market")</f>
        <v>Luxury Brand</v>
      </c>
    </row>
    <row r="1602" spans="1:28" x14ac:dyDescent="0.35">
      <c r="A1602" t="s">
        <v>1653</v>
      </c>
      <c r="B1602" t="s">
        <v>13</v>
      </c>
      <c r="C1602" t="s">
        <v>30</v>
      </c>
      <c r="D1602" t="s">
        <v>60</v>
      </c>
      <c r="E1602" t="s">
        <v>56</v>
      </c>
      <c r="F1602" t="s">
        <v>44</v>
      </c>
      <c r="G1602" s="4">
        <v>109.82</v>
      </c>
      <c r="H1602">
        <v>0</v>
      </c>
      <c r="I1602" s="3">
        <v>109.82</v>
      </c>
      <c r="J1602" s="1">
        <v>45875</v>
      </c>
      <c r="K1602">
        <v>32</v>
      </c>
      <c r="L1602">
        <v>2.2999999999999998</v>
      </c>
      <c r="M1602">
        <f t="shared" ref="M1602:M1665" si="250">IF(L1602="null", 3, L1602)</f>
        <v>2.2999999999999998</v>
      </c>
      <c r="N1602" t="b">
        <v>0</v>
      </c>
      <c r="O1602" t="s">
        <v>2229</v>
      </c>
      <c r="P1602" t="str">
        <f t="shared" ref="P1602:P1665" si="251">IF(O1602="null", "No Return", O1602)</f>
        <v>No Return</v>
      </c>
      <c r="Q1602" s="4">
        <f t="shared" ref="Q1602:Q1665" si="252">U1602 * K1602</f>
        <v>3514.24</v>
      </c>
      <c r="R1602">
        <f t="shared" ref="R1602:R1665" si="253">YEAR(J1602)</f>
        <v>2025</v>
      </c>
      <c r="S1602" s="4" t="str">
        <f t="shared" ref="S1602:S1665" si="254">TEXT(J1602, "mmmm")</f>
        <v>August</v>
      </c>
      <c r="T1602" s="17">
        <f t="shared" ref="T1602:T1665" si="255">G1602 * (H1602 / 100)</f>
        <v>0</v>
      </c>
      <c r="U1602" s="17">
        <f t="shared" ref="U1602:U1665" si="256">G1602 * (1 - (H1602 / 100))</f>
        <v>109.82</v>
      </c>
      <c r="V1602" s="16">
        <f t="shared" ref="V1602:V1665" si="257">IF(N1602=TRUE, 1, 0)</f>
        <v>0</v>
      </c>
      <c r="W1602" s="16" t="str">
        <f t="shared" ref="W1602:W1665" si="258">IF(E1602="null", "No Size", E1602)</f>
        <v>M</v>
      </c>
      <c r="X1602" s="16" t="str" cm="1">
        <f t="array" ref="X1602">_xlfn.IFS(K1602 &lt; 10, "Need to Restock", K1602 &lt; 20, "Low Stock", K1602 &lt; 30, "Stock OK", K1602 &gt;= 30, "High Stock")</f>
        <v>High Stock</v>
      </c>
      <c r="Y1602" s="16" t="str" cm="1">
        <f t="array" ref="Y1602">_xlfn.IFS(K1602 &lt;= 15, "Fast Moving", K1602 &lt;= 35, "Moderate Moving", K1602 &gt; 35, "Slow Moving")</f>
        <v>Moderate Moving</v>
      </c>
      <c r="Z1602" s="16" t="str" cm="1">
        <f t="array" ref="Z1602">_xlfn.IFS(M1602=5, "Highly Satisfied", M1602&gt;=4, "Very Satisfied", M1602&gt;=3, "Satisfied", M1602&gt;=2, "Neutral", M1602&lt;2, "Dissatisfied")</f>
        <v>Neutral</v>
      </c>
      <c r="AA1602" s="16" t="str">
        <f t="shared" ref="AA1602:AA1665" si="259">IF(I1602 &gt;= 74.88, "High Value", "Cheap Value")</f>
        <v>High Value</v>
      </c>
      <c r="AB1602" s="16" t="str" cm="1">
        <f t="array" ref="AB1602">_xlfn.IFS(OR(C1602="Zara", C1602="Mango"), "Luxury Brand", OR(C1602="Gap", C1602="Forever21"), "Budget Brand", TRUE, "Mid-Market")</f>
        <v>Mid-Market</v>
      </c>
    </row>
    <row r="1603" spans="1:28" x14ac:dyDescent="0.35">
      <c r="A1603" t="s">
        <v>1654</v>
      </c>
      <c r="B1603" t="s">
        <v>25</v>
      </c>
      <c r="C1603" t="s">
        <v>30</v>
      </c>
      <c r="D1603" t="s">
        <v>60</v>
      </c>
      <c r="E1603" t="s">
        <v>2229</v>
      </c>
      <c r="F1603" t="s">
        <v>17</v>
      </c>
      <c r="G1603" s="4">
        <v>34.42</v>
      </c>
      <c r="H1603">
        <v>49.5</v>
      </c>
      <c r="I1603" s="3">
        <v>17.38</v>
      </c>
      <c r="J1603" s="1">
        <v>45875</v>
      </c>
      <c r="K1603">
        <v>26</v>
      </c>
      <c r="L1603">
        <v>2.2000000000000002</v>
      </c>
      <c r="M1603">
        <f t="shared" si="250"/>
        <v>2.2000000000000002</v>
      </c>
      <c r="N1603" t="b">
        <v>0</v>
      </c>
      <c r="O1603" t="s">
        <v>2229</v>
      </c>
      <c r="P1603" t="str">
        <f t="shared" si="251"/>
        <v>No Return</v>
      </c>
      <c r="Q1603" s="4">
        <f t="shared" si="252"/>
        <v>451.93460000000005</v>
      </c>
      <c r="R1603">
        <f t="shared" si="253"/>
        <v>2025</v>
      </c>
      <c r="S1603" s="4" t="str">
        <f t="shared" si="254"/>
        <v>August</v>
      </c>
      <c r="T1603" s="17">
        <f t="shared" si="255"/>
        <v>17.0379</v>
      </c>
      <c r="U1603" s="17">
        <f t="shared" si="256"/>
        <v>17.382100000000001</v>
      </c>
      <c r="V1603" s="16">
        <f t="shared" si="257"/>
        <v>0</v>
      </c>
      <c r="W1603" s="16" t="str">
        <f t="shared" si="258"/>
        <v>No Size</v>
      </c>
      <c r="X1603" s="16" t="str" cm="1">
        <f t="array" ref="X1603">_xlfn.IFS(K1603 &lt; 10, "Need to Restock", K1603 &lt; 20, "Low Stock", K1603 &lt; 30, "Stock OK", K1603 &gt;= 30, "High Stock")</f>
        <v>Stock OK</v>
      </c>
      <c r="Y1603" s="16" t="str" cm="1">
        <f t="array" ref="Y1603">_xlfn.IFS(K1603 &lt;= 15, "Fast Moving", K1603 &lt;= 35, "Moderate Moving", K1603 &gt; 35, "Slow Moving")</f>
        <v>Moderate Moving</v>
      </c>
      <c r="Z1603" s="16" t="str" cm="1">
        <f t="array" ref="Z1603">_xlfn.IFS(M1603=5, "Highly Satisfied", M1603&gt;=4, "Very Satisfied", M1603&gt;=3, "Satisfied", M1603&gt;=2, "Neutral", M1603&lt;2, "Dissatisfied")</f>
        <v>Neutral</v>
      </c>
      <c r="AA1603" s="16" t="str">
        <f t="shared" si="259"/>
        <v>Cheap Value</v>
      </c>
      <c r="AB1603" s="16" t="str" cm="1">
        <f t="array" ref="AB1603">_xlfn.IFS(OR(C1603="Zara", C1603="Mango"), "Luxury Brand", OR(C1603="Gap", C1603="Forever21"), "Budget Brand", TRUE, "Mid-Market")</f>
        <v>Mid-Market</v>
      </c>
    </row>
    <row r="1604" spans="1:28" x14ac:dyDescent="0.35">
      <c r="A1604" t="s">
        <v>1655</v>
      </c>
      <c r="B1604" t="s">
        <v>28</v>
      </c>
      <c r="C1604" t="s">
        <v>14</v>
      </c>
      <c r="D1604" t="s">
        <v>21</v>
      </c>
      <c r="E1604" t="s">
        <v>2229</v>
      </c>
      <c r="F1604" t="s">
        <v>38</v>
      </c>
      <c r="G1604" s="4">
        <v>112.1</v>
      </c>
      <c r="H1604">
        <v>0</v>
      </c>
      <c r="I1604" s="3">
        <v>112.1</v>
      </c>
      <c r="J1604" s="1">
        <v>45875</v>
      </c>
      <c r="K1604">
        <v>5</v>
      </c>
      <c r="L1604">
        <v>2</v>
      </c>
      <c r="M1604">
        <f t="shared" si="250"/>
        <v>2</v>
      </c>
      <c r="N1604" t="b">
        <v>1</v>
      </c>
      <c r="O1604" t="s">
        <v>34</v>
      </c>
      <c r="P1604" t="str">
        <f t="shared" si="251"/>
        <v>Color Mismatch</v>
      </c>
      <c r="Q1604" s="4">
        <f t="shared" si="252"/>
        <v>560.5</v>
      </c>
      <c r="R1604">
        <f t="shared" si="253"/>
        <v>2025</v>
      </c>
      <c r="S1604" s="4" t="str">
        <f t="shared" si="254"/>
        <v>August</v>
      </c>
      <c r="T1604" s="17">
        <f t="shared" si="255"/>
        <v>0</v>
      </c>
      <c r="U1604" s="17">
        <f t="shared" si="256"/>
        <v>112.1</v>
      </c>
      <c r="V1604" s="16">
        <f t="shared" si="257"/>
        <v>1</v>
      </c>
      <c r="W1604" s="16" t="str">
        <f t="shared" si="258"/>
        <v>No Size</v>
      </c>
      <c r="X1604" s="16" t="str" cm="1">
        <f t="array" ref="X1604">_xlfn.IFS(K1604 &lt; 10, "Need to Restock", K1604 &lt; 20, "Low Stock", K1604 &lt; 30, "Stock OK", K1604 &gt;= 30, "High Stock")</f>
        <v>Need to Restock</v>
      </c>
      <c r="Y1604" s="16" t="str" cm="1">
        <f t="array" ref="Y1604">_xlfn.IFS(K1604 &lt;= 15, "Fast Moving", K1604 &lt;= 35, "Moderate Moving", K1604 &gt; 35, "Slow Moving")</f>
        <v>Fast Moving</v>
      </c>
      <c r="Z1604" s="16" t="str" cm="1">
        <f t="array" ref="Z1604">_xlfn.IFS(M1604=5, "Highly Satisfied", M1604&gt;=4, "Very Satisfied", M1604&gt;=3, "Satisfied", M1604&gt;=2, "Neutral", M1604&lt;2, "Dissatisfied")</f>
        <v>Neutral</v>
      </c>
      <c r="AA1604" s="16" t="str">
        <f t="shared" si="259"/>
        <v>High Value</v>
      </c>
      <c r="AB1604" s="16" t="str" cm="1">
        <f t="array" ref="AB1604">_xlfn.IFS(OR(C1604="Zara", C1604="Mango"), "Luxury Brand", OR(C1604="Gap", C1604="Forever21"), "Budget Brand", TRUE, "Mid-Market")</f>
        <v>Luxury Brand</v>
      </c>
    </row>
    <row r="1605" spans="1:28" x14ac:dyDescent="0.35">
      <c r="A1605" t="s">
        <v>1656</v>
      </c>
      <c r="B1605" t="s">
        <v>36</v>
      </c>
      <c r="C1605" t="s">
        <v>59</v>
      </c>
      <c r="D1605" t="s">
        <v>32</v>
      </c>
      <c r="E1605" t="s">
        <v>53</v>
      </c>
      <c r="F1605" t="s">
        <v>33</v>
      </c>
      <c r="G1605" s="4">
        <v>25.07</v>
      </c>
      <c r="H1605">
        <v>0</v>
      </c>
      <c r="I1605" s="3">
        <v>25.07</v>
      </c>
      <c r="J1605" s="1">
        <v>45875</v>
      </c>
      <c r="K1605">
        <v>9</v>
      </c>
      <c r="L1605">
        <v>2.5</v>
      </c>
      <c r="M1605">
        <f t="shared" si="250"/>
        <v>2.5</v>
      </c>
      <c r="N1605" t="b">
        <v>0</v>
      </c>
      <c r="O1605" t="s">
        <v>2229</v>
      </c>
      <c r="P1605" t="str">
        <f t="shared" si="251"/>
        <v>No Return</v>
      </c>
      <c r="Q1605" s="4">
        <f t="shared" si="252"/>
        <v>225.63</v>
      </c>
      <c r="R1605">
        <f t="shared" si="253"/>
        <v>2025</v>
      </c>
      <c r="S1605" s="4" t="str">
        <f t="shared" si="254"/>
        <v>August</v>
      </c>
      <c r="T1605" s="17">
        <f t="shared" si="255"/>
        <v>0</v>
      </c>
      <c r="U1605" s="17">
        <f t="shared" si="256"/>
        <v>25.07</v>
      </c>
      <c r="V1605" s="16">
        <f t="shared" si="257"/>
        <v>0</v>
      </c>
      <c r="W1605" s="16" t="str">
        <f t="shared" si="258"/>
        <v>XS</v>
      </c>
      <c r="X1605" s="16" t="str" cm="1">
        <f t="array" ref="X1605">_xlfn.IFS(K1605 &lt; 10, "Need to Restock", K1605 &lt; 20, "Low Stock", K1605 &lt; 30, "Stock OK", K1605 &gt;= 30, "High Stock")</f>
        <v>Need to Restock</v>
      </c>
      <c r="Y1605" s="16" t="str" cm="1">
        <f t="array" ref="Y1605">_xlfn.IFS(K1605 &lt;= 15, "Fast Moving", K1605 &lt;= 35, "Moderate Moving", K1605 &gt; 35, "Slow Moving")</f>
        <v>Fast Moving</v>
      </c>
      <c r="Z1605" s="16" t="str" cm="1">
        <f t="array" ref="Z1605">_xlfn.IFS(M1605=5, "Highly Satisfied", M1605&gt;=4, "Very Satisfied", M1605&gt;=3, "Satisfied", M1605&gt;=2, "Neutral", M1605&lt;2, "Dissatisfied")</f>
        <v>Neutral</v>
      </c>
      <c r="AA1605" s="16" t="str">
        <f t="shared" si="259"/>
        <v>Cheap Value</v>
      </c>
      <c r="AB1605" s="16" t="str" cm="1">
        <f t="array" ref="AB1605">_xlfn.IFS(OR(C1605="Zara", C1605="Mango"), "Luxury Brand", OR(C1605="Gap", C1605="Forever21"), "Budget Brand", TRUE, "Mid-Market")</f>
        <v>Budget Brand</v>
      </c>
    </row>
    <row r="1606" spans="1:28" x14ac:dyDescent="0.35">
      <c r="A1606" t="s">
        <v>1657</v>
      </c>
      <c r="B1606" t="s">
        <v>40</v>
      </c>
      <c r="C1606" t="s">
        <v>20</v>
      </c>
      <c r="D1606" t="s">
        <v>15</v>
      </c>
      <c r="E1606" t="s">
        <v>16</v>
      </c>
      <c r="F1606" t="s">
        <v>44</v>
      </c>
      <c r="G1606" s="4">
        <v>170.38</v>
      </c>
      <c r="H1606">
        <v>0</v>
      </c>
      <c r="I1606" s="3">
        <v>170.38</v>
      </c>
      <c r="J1606" s="1">
        <v>45540</v>
      </c>
      <c r="K1606">
        <v>23</v>
      </c>
      <c r="L1606">
        <v>4.3</v>
      </c>
      <c r="M1606">
        <f t="shared" si="250"/>
        <v>4.3</v>
      </c>
      <c r="N1606" t="b">
        <v>0</v>
      </c>
      <c r="O1606" t="s">
        <v>2229</v>
      </c>
      <c r="P1606" t="str">
        <f t="shared" si="251"/>
        <v>No Return</v>
      </c>
      <c r="Q1606" s="4">
        <f t="shared" si="252"/>
        <v>3918.74</v>
      </c>
      <c r="R1606">
        <f t="shared" si="253"/>
        <v>2024</v>
      </c>
      <c r="S1606" s="4" t="str">
        <f t="shared" si="254"/>
        <v>September</v>
      </c>
      <c r="T1606" s="17">
        <f t="shared" si="255"/>
        <v>0</v>
      </c>
      <c r="U1606" s="17">
        <f t="shared" si="256"/>
        <v>170.38</v>
      </c>
      <c r="V1606" s="16">
        <f t="shared" si="257"/>
        <v>0</v>
      </c>
      <c r="W1606" s="16" t="str">
        <f t="shared" si="258"/>
        <v>XL</v>
      </c>
      <c r="X1606" s="16" t="str" cm="1">
        <f t="array" ref="X1606">_xlfn.IFS(K1606 &lt; 10, "Need to Restock", K1606 &lt; 20, "Low Stock", K1606 &lt; 30, "Stock OK", K1606 &gt;= 30, "High Stock")</f>
        <v>Stock OK</v>
      </c>
      <c r="Y1606" s="16" t="str" cm="1">
        <f t="array" ref="Y1606">_xlfn.IFS(K1606 &lt;= 15, "Fast Moving", K1606 &lt;= 35, "Moderate Moving", K1606 &gt; 35, "Slow Moving")</f>
        <v>Moderate Moving</v>
      </c>
      <c r="Z1606" s="16" t="str" cm="1">
        <f t="array" ref="Z1606">_xlfn.IFS(M1606=5, "Highly Satisfied", M1606&gt;=4, "Very Satisfied", M1606&gt;=3, "Satisfied", M1606&gt;=2, "Neutral", M1606&lt;2, "Dissatisfied")</f>
        <v>Very Satisfied</v>
      </c>
      <c r="AA1606" s="16" t="str">
        <f t="shared" si="259"/>
        <v>High Value</v>
      </c>
      <c r="AB1606" s="16" t="str" cm="1">
        <f t="array" ref="AB1606">_xlfn.IFS(OR(C1606="Zara", C1606="Mango"), "Luxury Brand", OR(C1606="Gap", C1606="Forever21"), "Budget Brand", TRUE, "Mid-Market")</f>
        <v>Mid-Market</v>
      </c>
    </row>
    <row r="1607" spans="1:28" x14ac:dyDescent="0.35">
      <c r="A1607" t="s">
        <v>1658</v>
      </c>
      <c r="B1607" t="s">
        <v>40</v>
      </c>
      <c r="C1607" t="s">
        <v>41</v>
      </c>
      <c r="D1607" t="s">
        <v>21</v>
      </c>
      <c r="E1607" t="s">
        <v>47</v>
      </c>
      <c r="F1607" t="s">
        <v>44</v>
      </c>
      <c r="G1607" s="4">
        <v>77.319999999999993</v>
      </c>
      <c r="H1607">
        <v>0</v>
      </c>
      <c r="I1607" s="3">
        <v>77.319999999999993</v>
      </c>
      <c r="J1607" s="1">
        <v>45875</v>
      </c>
      <c r="K1607">
        <v>30</v>
      </c>
      <c r="L1607">
        <v>2.2000000000000002</v>
      </c>
      <c r="M1607">
        <f t="shared" si="250"/>
        <v>2.2000000000000002</v>
      </c>
      <c r="N1607" t="b">
        <v>1</v>
      </c>
      <c r="O1607" t="s">
        <v>34</v>
      </c>
      <c r="P1607" t="str">
        <f t="shared" si="251"/>
        <v>Color Mismatch</v>
      </c>
      <c r="Q1607" s="4">
        <f t="shared" si="252"/>
        <v>2319.6</v>
      </c>
      <c r="R1607">
        <f t="shared" si="253"/>
        <v>2025</v>
      </c>
      <c r="S1607" s="4" t="str">
        <f t="shared" si="254"/>
        <v>August</v>
      </c>
      <c r="T1607" s="17">
        <f t="shared" si="255"/>
        <v>0</v>
      </c>
      <c r="U1607" s="17">
        <f t="shared" si="256"/>
        <v>77.319999999999993</v>
      </c>
      <c r="V1607" s="16">
        <f t="shared" si="257"/>
        <v>1</v>
      </c>
      <c r="W1607" s="16" t="str">
        <f t="shared" si="258"/>
        <v>XXL</v>
      </c>
      <c r="X1607" s="16" t="str" cm="1">
        <f t="array" ref="X1607">_xlfn.IFS(K1607 &lt; 10, "Need to Restock", K1607 &lt; 20, "Low Stock", K1607 &lt; 30, "Stock OK", K1607 &gt;= 30, "High Stock")</f>
        <v>High Stock</v>
      </c>
      <c r="Y1607" s="16" t="str" cm="1">
        <f t="array" ref="Y1607">_xlfn.IFS(K1607 &lt;= 15, "Fast Moving", K1607 &lt;= 35, "Moderate Moving", K1607 &gt; 35, "Slow Moving")</f>
        <v>Moderate Moving</v>
      </c>
      <c r="Z1607" s="16" t="str" cm="1">
        <f t="array" ref="Z1607">_xlfn.IFS(M1607=5, "Highly Satisfied", M1607&gt;=4, "Very Satisfied", M1607&gt;=3, "Satisfied", M1607&gt;=2, "Neutral", M1607&lt;2, "Dissatisfied")</f>
        <v>Neutral</v>
      </c>
      <c r="AA1607" s="16" t="str">
        <f t="shared" si="259"/>
        <v>High Value</v>
      </c>
      <c r="AB1607" s="16" t="str" cm="1">
        <f t="array" ref="AB1607">_xlfn.IFS(OR(C1607="Zara", C1607="Mango"), "Luxury Brand", OR(C1607="Gap", C1607="Forever21"), "Budget Brand", TRUE, "Mid-Market")</f>
        <v>Luxury Brand</v>
      </c>
    </row>
    <row r="1608" spans="1:28" x14ac:dyDescent="0.35">
      <c r="A1608" t="s">
        <v>1659</v>
      </c>
      <c r="B1608" t="s">
        <v>28</v>
      </c>
      <c r="C1608" t="s">
        <v>41</v>
      </c>
      <c r="D1608" t="s">
        <v>21</v>
      </c>
      <c r="E1608" t="s">
        <v>53</v>
      </c>
      <c r="F1608" t="s">
        <v>26</v>
      </c>
      <c r="G1608" s="4">
        <v>111.88</v>
      </c>
      <c r="H1608">
        <v>0</v>
      </c>
      <c r="I1608" s="3">
        <v>111.88</v>
      </c>
      <c r="J1608" s="1">
        <v>45875</v>
      </c>
      <c r="K1608">
        <v>17</v>
      </c>
      <c r="L1608">
        <v>4.5999999999999996</v>
      </c>
      <c r="M1608">
        <f t="shared" si="250"/>
        <v>4.5999999999999996</v>
      </c>
      <c r="N1608" t="b">
        <v>0</v>
      </c>
      <c r="O1608" t="s">
        <v>2229</v>
      </c>
      <c r="P1608" t="str">
        <f t="shared" si="251"/>
        <v>No Return</v>
      </c>
      <c r="Q1608" s="4">
        <f t="shared" si="252"/>
        <v>1901.96</v>
      </c>
      <c r="R1608">
        <f t="shared" si="253"/>
        <v>2025</v>
      </c>
      <c r="S1608" s="4" t="str">
        <f t="shared" si="254"/>
        <v>August</v>
      </c>
      <c r="T1608" s="17">
        <f t="shared" si="255"/>
        <v>0</v>
      </c>
      <c r="U1608" s="17">
        <f t="shared" si="256"/>
        <v>111.88</v>
      </c>
      <c r="V1608" s="16">
        <f t="shared" si="257"/>
        <v>0</v>
      </c>
      <c r="W1608" s="16" t="str">
        <f t="shared" si="258"/>
        <v>XS</v>
      </c>
      <c r="X1608" s="16" t="str" cm="1">
        <f t="array" ref="X1608">_xlfn.IFS(K1608 &lt; 10, "Need to Restock", K1608 &lt; 20, "Low Stock", K1608 &lt; 30, "Stock OK", K1608 &gt;= 30, "High Stock")</f>
        <v>Low Stock</v>
      </c>
      <c r="Y1608" s="16" t="str" cm="1">
        <f t="array" ref="Y1608">_xlfn.IFS(K1608 &lt;= 15, "Fast Moving", K1608 &lt;= 35, "Moderate Moving", K1608 &gt; 35, "Slow Moving")</f>
        <v>Moderate Moving</v>
      </c>
      <c r="Z1608" s="16" t="str" cm="1">
        <f t="array" ref="Z1608">_xlfn.IFS(M1608=5, "Highly Satisfied", M1608&gt;=4, "Very Satisfied", M1608&gt;=3, "Satisfied", M1608&gt;=2, "Neutral", M1608&lt;2, "Dissatisfied")</f>
        <v>Very Satisfied</v>
      </c>
      <c r="AA1608" s="16" t="str">
        <f t="shared" si="259"/>
        <v>High Value</v>
      </c>
      <c r="AB1608" s="16" t="str" cm="1">
        <f t="array" ref="AB1608">_xlfn.IFS(OR(C1608="Zara", C1608="Mango"), "Luxury Brand", OR(C1608="Gap", C1608="Forever21"), "Budget Brand", TRUE, "Mid-Market")</f>
        <v>Luxury Brand</v>
      </c>
    </row>
    <row r="1609" spans="1:28" x14ac:dyDescent="0.35">
      <c r="A1609" t="s">
        <v>1660</v>
      </c>
      <c r="B1609" t="s">
        <v>25</v>
      </c>
      <c r="C1609" t="s">
        <v>73</v>
      </c>
      <c r="D1609" t="s">
        <v>32</v>
      </c>
      <c r="E1609" t="s">
        <v>2229</v>
      </c>
      <c r="F1609" t="s">
        <v>26</v>
      </c>
      <c r="G1609" s="4">
        <v>24.71</v>
      </c>
      <c r="H1609">
        <v>0</v>
      </c>
      <c r="I1609" s="3">
        <v>24.71</v>
      </c>
      <c r="J1609" s="1">
        <v>45875</v>
      </c>
      <c r="K1609">
        <v>37</v>
      </c>
      <c r="L1609" t="s">
        <v>2229</v>
      </c>
      <c r="M1609">
        <f t="shared" si="250"/>
        <v>3</v>
      </c>
      <c r="N1609" t="b">
        <v>0</v>
      </c>
      <c r="O1609" t="s">
        <v>2229</v>
      </c>
      <c r="P1609" t="str">
        <f t="shared" si="251"/>
        <v>No Return</v>
      </c>
      <c r="Q1609" s="4">
        <f t="shared" si="252"/>
        <v>914.27</v>
      </c>
      <c r="R1609">
        <f t="shared" si="253"/>
        <v>2025</v>
      </c>
      <c r="S1609" s="4" t="str">
        <f t="shared" si="254"/>
        <v>August</v>
      </c>
      <c r="T1609" s="17">
        <f t="shared" si="255"/>
        <v>0</v>
      </c>
      <c r="U1609" s="17">
        <f t="shared" si="256"/>
        <v>24.71</v>
      </c>
      <c r="V1609" s="16">
        <f t="shared" si="257"/>
        <v>0</v>
      </c>
      <c r="W1609" s="16" t="str">
        <f t="shared" si="258"/>
        <v>No Size</v>
      </c>
      <c r="X1609" s="16" t="str" cm="1">
        <f t="array" ref="X1609">_xlfn.IFS(K1609 &lt; 10, "Need to Restock", K1609 &lt; 20, "Low Stock", K1609 &lt; 30, "Stock OK", K1609 &gt;= 30, "High Stock")</f>
        <v>High Stock</v>
      </c>
      <c r="Y1609" s="16" t="str" cm="1">
        <f t="array" ref="Y1609">_xlfn.IFS(K1609 &lt;= 15, "Fast Moving", K1609 &lt;= 35, "Moderate Moving", K1609 &gt; 35, "Slow Moving")</f>
        <v>Slow Moving</v>
      </c>
      <c r="Z1609" s="16" t="str" cm="1">
        <f t="array" ref="Z1609">_xlfn.IFS(M1609=5, "Highly Satisfied", M1609&gt;=4, "Very Satisfied", M1609&gt;=3, "Satisfied", M1609&gt;=2, "Neutral", M1609&lt;2, "Dissatisfied")</f>
        <v>Satisfied</v>
      </c>
      <c r="AA1609" s="16" t="str">
        <f t="shared" si="259"/>
        <v>Cheap Value</v>
      </c>
      <c r="AB1609" s="16" t="str" cm="1">
        <f t="array" ref="AB1609">_xlfn.IFS(OR(C1609="Zara", C1609="Mango"), "Luxury Brand", OR(C1609="Gap", C1609="Forever21"), "Budget Brand", TRUE, "Mid-Market")</f>
        <v>Budget Brand</v>
      </c>
    </row>
    <row r="1610" spans="1:28" x14ac:dyDescent="0.35">
      <c r="A1610" t="s">
        <v>1661</v>
      </c>
      <c r="B1610" t="s">
        <v>19</v>
      </c>
      <c r="C1610" t="s">
        <v>20</v>
      </c>
      <c r="D1610" t="s">
        <v>15</v>
      </c>
      <c r="E1610" t="s">
        <v>16</v>
      </c>
      <c r="F1610" t="s">
        <v>17</v>
      </c>
      <c r="G1610" s="4">
        <v>61.42</v>
      </c>
      <c r="H1610">
        <v>0</v>
      </c>
      <c r="I1610" s="3">
        <v>61.42</v>
      </c>
      <c r="J1610" s="1">
        <v>45526</v>
      </c>
      <c r="K1610">
        <v>41</v>
      </c>
      <c r="L1610">
        <v>3.5</v>
      </c>
      <c r="M1610">
        <f t="shared" si="250"/>
        <v>3.5</v>
      </c>
      <c r="N1610" t="b">
        <v>0</v>
      </c>
      <c r="O1610" t="s">
        <v>2229</v>
      </c>
      <c r="P1610" t="str">
        <f t="shared" si="251"/>
        <v>No Return</v>
      </c>
      <c r="Q1610" s="4">
        <f t="shared" si="252"/>
        <v>2518.2200000000003</v>
      </c>
      <c r="R1610">
        <f t="shared" si="253"/>
        <v>2024</v>
      </c>
      <c r="S1610" s="4" t="str">
        <f t="shared" si="254"/>
        <v>August</v>
      </c>
      <c r="T1610" s="17">
        <f t="shared" si="255"/>
        <v>0</v>
      </c>
      <c r="U1610" s="17">
        <f t="shared" si="256"/>
        <v>61.42</v>
      </c>
      <c r="V1610" s="16">
        <f t="shared" si="257"/>
        <v>0</v>
      </c>
      <c r="W1610" s="16" t="str">
        <f t="shared" si="258"/>
        <v>XL</v>
      </c>
      <c r="X1610" s="16" t="str" cm="1">
        <f t="array" ref="X1610">_xlfn.IFS(K1610 &lt; 10, "Need to Restock", K1610 &lt; 20, "Low Stock", K1610 &lt; 30, "Stock OK", K1610 &gt;= 30, "High Stock")</f>
        <v>High Stock</v>
      </c>
      <c r="Y1610" s="16" t="str" cm="1">
        <f t="array" ref="Y1610">_xlfn.IFS(K1610 &lt;= 15, "Fast Moving", K1610 &lt;= 35, "Moderate Moving", K1610 &gt; 35, "Slow Moving")</f>
        <v>Slow Moving</v>
      </c>
      <c r="Z1610" s="16" t="str" cm="1">
        <f t="array" ref="Z1610">_xlfn.IFS(M1610=5, "Highly Satisfied", M1610&gt;=4, "Very Satisfied", M1610&gt;=3, "Satisfied", M1610&gt;=2, "Neutral", M1610&lt;2, "Dissatisfied")</f>
        <v>Satisfied</v>
      </c>
      <c r="AA1610" s="16" t="str">
        <f t="shared" si="259"/>
        <v>Cheap Value</v>
      </c>
      <c r="AB1610" s="16" t="str" cm="1">
        <f t="array" ref="AB1610">_xlfn.IFS(OR(C1610="Zara", C1610="Mango"), "Luxury Brand", OR(C1610="Gap", C1610="Forever21"), "Budget Brand", TRUE, "Mid-Market")</f>
        <v>Mid-Market</v>
      </c>
    </row>
    <row r="1611" spans="1:28" x14ac:dyDescent="0.35">
      <c r="A1611" t="s">
        <v>1662</v>
      </c>
      <c r="B1611" t="s">
        <v>25</v>
      </c>
      <c r="C1611" t="s">
        <v>59</v>
      </c>
      <c r="D1611" t="s">
        <v>32</v>
      </c>
      <c r="E1611" t="s">
        <v>2229</v>
      </c>
      <c r="F1611" t="s">
        <v>42</v>
      </c>
      <c r="G1611" s="4">
        <v>60.48</v>
      </c>
      <c r="H1611">
        <v>7.3</v>
      </c>
      <c r="I1611" s="3">
        <v>56.06</v>
      </c>
      <c r="J1611" s="1">
        <v>45875</v>
      </c>
      <c r="K1611">
        <v>46</v>
      </c>
      <c r="L1611">
        <v>3.6</v>
      </c>
      <c r="M1611">
        <f t="shared" si="250"/>
        <v>3.6</v>
      </c>
      <c r="N1611" t="b">
        <v>0</v>
      </c>
      <c r="O1611" t="s">
        <v>2229</v>
      </c>
      <c r="P1611" t="str">
        <f t="shared" si="251"/>
        <v>No Return</v>
      </c>
      <c r="Q1611" s="4">
        <f t="shared" si="252"/>
        <v>2578.9881599999999</v>
      </c>
      <c r="R1611">
        <f t="shared" si="253"/>
        <v>2025</v>
      </c>
      <c r="S1611" s="4" t="str">
        <f t="shared" si="254"/>
        <v>August</v>
      </c>
      <c r="T1611" s="17">
        <f t="shared" si="255"/>
        <v>4.4150399999999994</v>
      </c>
      <c r="U1611" s="17">
        <f t="shared" si="256"/>
        <v>56.064959999999999</v>
      </c>
      <c r="V1611" s="16">
        <f t="shared" si="257"/>
        <v>0</v>
      </c>
      <c r="W1611" s="16" t="str">
        <f t="shared" si="258"/>
        <v>No Size</v>
      </c>
      <c r="X1611" s="16" t="str" cm="1">
        <f t="array" ref="X1611">_xlfn.IFS(K1611 &lt; 10, "Need to Restock", K1611 &lt; 20, "Low Stock", K1611 &lt; 30, "Stock OK", K1611 &gt;= 30, "High Stock")</f>
        <v>High Stock</v>
      </c>
      <c r="Y1611" s="16" t="str" cm="1">
        <f t="array" ref="Y1611">_xlfn.IFS(K1611 &lt;= 15, "Fast Moving", K1611 &lt;= 35, "Moderate Moving", K1611 &gt; 35, "Slow Moving")</f>
        <v>Slow Moving</v>
      </c>
      <c r="Z1611" s="16" t="str" cm="1">
        <f t="array" ref="Z1611">_xlfn.IFS(M1611=5, "Highly Satisfied", M1611&gt;=4, "Very Satisfied", M1611&gt;=3, "Satisfied", M1611&gt;=2, "Neutral", M1611&lt;2, "Dissatisfied")</f>
        <v>Satisfied</v>
      </c>
      <c r="AA1611" s="16" t="str">
        <f t="shared" si="259"/>
        <v>Cheap Value</v>
      </c>
      <c r="AB1611" s="16" t="str" cm="1">
        <f t="array" ref="AB1611">_xlfn.IFS(OR(C1611="Zara", C1611="Mango"), "Luxury Brand", OR(C1611="Gap", C1611="Forever21"), "Budget Brand", TRUE, "Mid-Market")</f>
        <v>Budget Brand</v>
      </c>
    </row>
    <row r="1612" spans="1:28" x14ac:dyDescent="0.35">
      <c r="A1612" t="s">
        <v>1663</v>
      </c>
      <c r="B1612" t="s">
        <v>25</v>
      </c>
      <c r="C1612" t="s">
        <v>41</v>
      </c>
      <c r="D1612" t="s">
        <v>32</v>
      </c>
      <c r="E1612" t="s">
        <v>2229</v>
      </c>
      <c r="F1612" t="s">
        <v>64</v>
      </c>
      <c r="G1612" s="4">
        <v>34.94</v>
      </c>
      <c r="H1612">
        <v>5.2</v>
      </c>
      <c r="I1612" s="3">
        <v>33.119999999999997</v>
      </c>
      <c r="J1612" s="1">
        <v>45875</v>
      </c>
      <c r="K1612">
        <v>18</v>
      </c>
      <c r="L1612" t="s">
        <v>2229</v>
      </c>
      <c r="M1612">
        <f t="shared" si="250"/>
        <v>3</v>
      </c>
      <c r="N1612" t="b">
        <v>0</v>
      </c>
      <c r="O1612" t="s">
        <v>2229</v>
      </c>
      <c r="P1612" t="str">
        <f t="shared" si="251"/>
        <v>No Return</v>
      </c>
      <c r="Q1612" s="4">
        <f t="shared" si="252"/>
        <v>596.21615999999983</v>
      </c>
      <c r="R1612">
        <f t="shared" si="253"/>
        <v>2025</v>
      </c>
      <c r="S1612" s="4" t="str">
        <f t="shared" si="254"/>
        <v>August</v>
      </c>
      <c r="T1612" s="17">
        <f t="shared" si="255"/>
        <v>1.8168800000000001</v>
      </c>
      <c r="U1612" s="17">
        <f t="shared" si="256"/>
        <v>33.123119999999993</v>
      </c>
      <c r="V1612" s="16">
        <f t="shared" si="257"/>
        <v>0</v>
      </c>
      <c r="W1612" s="16" t="str">
        <f t="shared" si="258"/>
        <v>No Size</v>
      </c>
      <c r="X1612" s="16" t="str" cm="1">
        <f t="array" ref="X1612">_xlfn.IFS(K1612 &lt; 10, "Need to Restock", K1612 &lt; 20, "Low Stock", K1612 &lt; 30, "Stock OK", K1612 &gt;= 30, "High Stock")</f>
        <v>Low Stock</v>
      </c>
      <c r="Y1612" s="16" t="str" cm="1">
        <f t="array" ref="Y1612">_xlfn.IFS(K1612 &lt;= 15, "Fast Moving", K1612 &lt;= 35, "Moderate Moving", K1612 &gt; 35, "Slow Moving")</f>
        <v>Moderate Moving</v>
      </c>
      <c r="Z1612" s="16" t="str" cm="1">
        <f t="array" ref="Z1612">_xlfn.IFS(M1612=5, "Highly Satisfied", M1612&gt;=4, "Very Satisfied", M1612&gt;=3, "Satisfied", M1612&gt;=2, "Neutral", M1612&lt;2, "Dissatisfied")</f>
        <v>Satisfied</v>
      </c>
      <c r="AA1612" s="16" t="str">
        <f t="shared" si="259"/>
        <v>Cheap Value</v>
      </c>
      <c r="AB1612" s="16" t="str" cm="1">
        <f t="array" ref="AB1612">_xlfn.IFS(OR(C1612="Zara", C1612="Mango"), "Luxury Brand", OR(C1612="Gap", C1612="Forever21"), "Budget Brand", TRUE, "Mid-Market")</f>
        <v>Luxury Brand</v>
      </c>
    </row>
    <row r="1613" spans="1:28" x14ac:dyDescent="0.35">
      <c r="A1613" t="s">
        <v>1664</v>
      </c>
      <c r="B1613" t="s">
        <v>36</v>
      </c>
      <c r="C1613" t="s">
        <v>30</v>
      </c>
      <c r="D1613" t="s">
        <v>15</v>
      </c>
      <c r="E1613" t="s">
        <v>16</v>
      </c>
      <c r="F1613" t="s">
        <v>17</v>
      </c>
      <c r="G1613" s="4">
        <v>30.51</v>
      </c>
      <c r="H1613">
        <v>0</v>
      </c>
      <c r="I1613" s="3">
        <v>30.51</v>
      </c>
      <c r="J1613" s="1">
        <v>45671</v>
      </c>
      <c r="K1613">
        <v>17</v>
      </c>
      <c r="L1613">
        <v>1.2</v>
      </c>
      <c r="M1613">
        <f t="shared" si="250"/>
        <v>1.2</v>
      </c>
      <c r="N1613" t="b">
        <v>0</v>
      </c>
      <c r="O1613" t="s">
        <v>2229</v>
      </c>
      <c r="P1613" t="str">
        <f t="shared" si="251"/>
        <v>No Return</v>
      </c>
      <c r="Q1613" s="4">
        <f t="shared" si="252"/>
        <v>518.67000000000007</v>
      </c>
      <c r="R1613">
        <f t="shared" si="253"/>
        <v>2025</v>
      </c>
      <c r="S1613" s="4" t="str">
        <f t="shared" si="254"/>
        <v>January</v>
      </c>
      <c r="T1613" s="17">
        <f t="shared" si="255"/>
        <v>0</v>
      </c>
      <c r="U1613" s="17">
        <f t="shared" si="256"/>
        <v>30.51</v>
      </c>
      <c r="V1613" s="16">
        <f t="shared" si="257"/>
        <v>0</v>
      </c>
      <c r="W1613" s="16" t="str">
        <f t="shared" si="258"/>
        <v>XL</v>
      </c>
      <c r="X1613" s="16" t="str" cm="1">
        <f t="array" ref="X1613">_xlfn.IFS(K1613 &lt; 10, "Need to Restock", K1613 &lt; 20, "Low Stock", K1613 &lt; 30, "Stock OK", K1613 &gt;= 30, "High Stock")</f>
        <v>Low Stock</v>
      </c>
      <c r="Y1613" s="16" t="str" cm="1">
        <f t="array" ref="Y1613">_xlfn.IFS(K1613 &lt;= 15, "Fast Moving", K1613 &lt;= 35, "Moderate Moving", K1613 &gt; 35, "Slow Moving")</f>
        <v>Moderate Moving</v>
      </c>
      <c r="Z1613" s="16" t="str" cm="1">
        <f t="array" ref="Z1613">_xlfn.IFS(M1613=5, "Highly Satisfied", M1613&gt;=4, "Very Satisfied", M1613&gt;=3, "Satisfied", M1613&gt;=2, "Neutral", M1613&lt;2, "Dissatisfied")</f>
        <v>Dissatisfied</v>
      </c>
      <c r="AA1613" s="16" t="str">
        <f t="shared" si="259"/>
        <v>Cheap Value</v>
      </c>
      <c r="AB1613" s="16" t="str" cm="1">
        <f t="array" ref="AB1613">_xlfn.IFS(OR(C1613="Zara", C1613="Mango"), "Luxury Brand", OR(C1613="Gap", C1613="Forever21"), "Budget Brand", TRUE, "Mid-Market")</f>
        <v>Mid-Market</v>
      </c>
    </row>
    <row r="1614" spans="1:28" x14ac:dyDescent="0.35">
      <c r="A1614" t="s">
        <v>1665</v>
      </c>
      <c r="B1614" t="s">
        <v>40</v>
      </c>
      <c r="C1614" t="s">
        <v>30</v>
      </c>
      <c r="D1614" t="s">
        <v>21</v>
      </c>
      <c r="E1614" t="s">
        <v>47</v>
      </c>
      <c r="F1614" t="s">
        <v>62</v>
      </c>
      <c r="G1614" s="4">
        <v>65.540000000000006</v>
      </c>
      <c r="H1614">
        <v>40.299999999999997</v>
      </c>
      <c r="I1614" s="3">
        <v>39.130000000000003</v>
      </c>
      <c r="J1614" s="1">
        <v>45875</v>
      </c>
      <c r="K1614">
        <v>27</v>
      </c>
      <c r="L1614">
        <v>1.2</v>
      </c>
      <c r="M1614">
        <f t="shared" si="250"/>
        <v>1.2</v>
      </c>
      <c r="N1614" t="b">
        <v>0</v>
      </c>
      <c r="O1614" t="s">
        <v>2229</v>
      </c>
      <c r="P1614" t="str">
        <f t="shared" si="251"/>
        <v>No Return</v>
      </c>
      <c r="Q1614" s="4">
        <f t="shared" si="252"/>
        <v>1056.4392600000001</v>
      </c>
      <c r="R1614">
        <f t="shared" si="253"/>
        <v>2025</v>
      </c>
      <c r="S1614" s="4" t="str">
        <f t="shared" si="254"/>
        <v>August</v>
      </c>
      <c r="T1614" s="17">
        <f t="shared" si="255"/>
        <v>26.41262</v>
      </c>
      <c r="U1614" s="17">
        <f t="shared" si="256"/>
        <v>39.127380000000002</v>
      </c>
      <c r="V1614" s="16">
        <f t="shared" si="257"/>
        <v>0</v>
      </c>
      <c r="W1614" s="16" t="str">
        <f t="shared" si="258"/>
        <v>XXL</v>
      </c>
      <c r="X1614" s="16" t="str" cm="1">
        <f t="array" ref="X1614">_xlfn.IFS(K1614 &lt; 10, "Need to Restock", K1614 &lt; 20, "Low Stock", K1614 &lt; 30, "Stock OK", K1614 &gt;= 30, "High Stock")</f>
        <v>Stock OK</v>
      </c>
      <c r="Y1614" s="16" t="str" cm="1">
        <f t="array" ref="Y1614">_xlfn.IFS(K1614 &lt;= 15, "Fast Moving", K1614 &lt;= 35, "Moderate Moving", K1614 &gt; 35, "Slow Moving")</f>
        <v>Moderate Moving</v>
      </c>
      <c r="Z1614" s="16" t="str" cm="1">
        <f t="array" ref="Z1614">_xlfn.IFS(M1614=5, "Highly Satisfied", M1614&gt;=4, "Very Satisfied", M1614&gt;=3, "Satisfied", M1614&gt;=2, "Neutral", M1614&lt;2, "Dissatisfied")</f>
        <v>Dissatisfied</v>
      </c>
      <c r="AA1614" s="16" t="str">
        <f t="shared" si="259"/>
        <v>Cheap Value</v>
      </c>
      <c r="AB1614" s="16" t="str" cm="1">
        <f t="array" ref="AB1614">_xlfn.IFS(OR(C1614="Zara", C1614="Mango"), "Luxury Brand", OR(C1614="Gap", C1614="Forever21"), "Budget Brand", TRUE, "Mid-Market")</f>
        <v>Mid-Market</v>
      </c>
    </row>
    <row r="1615" spans="1:28" x14ac:dyDescent="0.35">
      <c r="A1615" t="s">
        <v>1666</v>
      </c>
      <c r="B1615" t="s">
        <v>28</v>
      </c>
      <c r="C1615" t="s">
        <v>73</v>
      </c>
      <c r="D1615" t="s">
        <v>60</v>
      </c>
      <c r="E1615" t="s">
        <v>37</v>
      </c>
      <c r="F1615" t="s">
        <v>54</v>
      </c>
      <c r="G1615" s="4">
        <v>114.37</v>
      </c>
      <c r="H1615">
        <v>43.2</v>
      </c>
      <c r="I1615" s="3">
        <v>64.959999999999994</v>
      </c>
      <c r="J1615" s="1">
        <v>45875</v>
      </c>
      <c r="K1615">
        <v>16</v>
      </c>
      <c r="L1615">
        <v>1.4</v>
      </c>
      <c r="M1615">
        <f t="shared" si="250"/>
        <v>1.4</v>
      </c>
      <c r="N1615" t="b">
        <v>0</v>
      </c>
      <c r="O1615" t="s">
        <v>2229</v>
      </c>
      <c r="P1615" t="str">
        <f t="shared" si="251"/>
        <v>No Return</v>
      </c>
      <c r="Q1615" s="4">
        <f t="shared" si="252"/>
        <v>1039.39456</v>
      </c>
      <c r="R1615">
        <f t="shared" si="253"/>
        <v>2025</v>
      </c>
      <c r="S1615" s="4" t="str">
        <f t="shared" si="254"/>
        <v>August</v>
      </c>
      <c r="T1615" s="17">
        <f t="shared" si="255"/>
        <v>49.407840000000007</v>
      </c>
      <c r="U1615" s="17">
        <f t="shared" si="256"/>
        <v>64.962159999999997</v>
      </c>
      <c r="V1615" s="16">
        <f t="shared" si="257"/>
        <v>0</v>
      </c>
      <c r="W1615" s="16" t="str">
        <f t="shared" si="258"/>
        <v>S</v>
      </c>
      <c r="X1615" s="16" t="str" cm="1">
        <f t="array" ref="X1615">_xlfn.IFS(K1615 &lt; 10, "Need to Restock", K1615 &lt; 20, "Low Stock", K1615 &lt; 30, "Stock OK", K1615 &gt;= 30, "High Stock")</f>
        <v>Low Stock</v>
      </c>
      <c r="Y1615" s="16" t="str" cm="1">
        <f t="array" ref="Y1615">_xlfn.IFS(K1615 &lt;= 15, "Fast Moving", K1615 &lt;= 35, "Moderate Moving", K1615 &gt; 35, "Slow Moving")</f>
        <v>Moderate Moving</v>
      </c>
      <c r="Z1615" s="16" t="str" cm="1">
        <f t="array" ref="Z1615">_xlfn.IFS(M1615=5, "Highly Satisfied", M1615&gt;=4, "Very Satisfied", M1615&gt;=3, "Satisfied", M1615&gt;=2, "Neutral", M1615&lt;2, "Dissatisfied")</f>
        <v>Dissatisfied</v>
      </c>
      <c r="AA1615" s="16" t="str">
        <f t="shared" si="259"/>
        <v>Cheap Value</v>
      </c>
      <c r="AB1615" s="16" t="str" cm="1">
        <f t="array" ref="AB1615">_xlfn.IFS(OR(C1615="Zara", C1615="Mango"), "Luxury Brand", OR(C1615="Gap", C1615="Forever21"), "Budget Brand", TRUE, "Mid-Market")</f>
        <v>Budget Brand</v>
      </c>
    </row>
    <row r="1616" spans="1:28" x14ac:dyDescent="0.35">
      <c r="A1616" t="s">
        <v>1667</v>
      </c>
      <c r="B1616" t="s">
        <v>40</v>
      </c>
      <c r="C1616" t="s">
        <v>41</v>
      </c>
      <c r="D1616" t="s">
        <v>15</v>
      </c>
      <c r="E1616" t="s">
        <v>37</v>
      </c>
      <c r="F1616" t="s">
        <v>33</v>
      </c>
      <c r="G1616" s="4">
        <v>145.80000000000001</v>
      </c>
      <c r="H1616">
        <v>0</v>
      </c>
      <c r="I1616" s="3">
        <v>145.80000000000001</v>
      </c>
      <c r="J1616" s="1">
        <v>45562</v>
      </c>
      <c r="K1616">
        <v>13</v>
      </c>
      <c r="L1616">
        <v>4</v>
      </c>
      <c r="M1616">
        <f t="shared" si="250"/>
        <v>4</v>
      </c>
      <c r="N1616" t="b">
        <v>0</v>
      </c>
      <c r="O1616" t="s">
        <v>2229</v>
      </c>
      <c r="P1616" t="str">
        <f t="shared" si="251"/>
        <v>No Return</v>
      </c>
      <c r="Q1616" s="4">
        <f t="shared" si="252"/>
        <v>1895.4</v>
      </c>
      <c r="R1616">
        <f t="shared" si="253"/>
        <v>2024</v>
      </c>
      <c r="S1616" s="4" t="str">
        <f t="shared" si="254"/>
        <v>September</v>
      </c>
      <c r="T1616" s="17">
        <f t="shared" si="255"/>
        <v>0</v>
      </c>
      <c r="U1616" s="17">
        <f t="shared" si="256"/>
        <v>145.80000000000001</v>
      </c>
      <c r="V1616" s="16">
        <f t="shared" si="257"/>
        <v>0</v>
      </c>
      <c r="W1616" s="16" t="str">
        <f t="shared" si="258"/>
        <v>S</v>
      </c>
      <c r="X1616" s="16" t="str" cm="1">
        <f t="array" ref="X1616">_xlfn.IFS(K1616 &lt; 10, "Need to Restock", K1616 &lt; 20, "Low Stock", K1616 &lt; 30, "Stock OK", K1616 &gt;= 30, "High Stock")</f>
        <v>Low Stock</v>
      </c>
      <c r="Y1616" s="16" t="str" cm="1">
        <f t="array" ref="Y1616">_xlfn.IFS(K1616 &lt;= 15, "Fast Moving", K1616 &lt;= 35, "Moderate Moving", K1616 &gt; 35, "Slow Moving")</f>
        <v>Fast Moving</v>
      </c>
      <c r="Z1616" s="16" t="str" cm="1">
        <f t="array" ref="Z1616">_xlfn.IFS(M1616=5, "Highly Satisfied", M1616&gt;=4, "Very Satisfied", M1616&gt;=3, "Satisfied", M1616&gt;=2, "Neutral", M1616&lt;2, "Dissatisfied")</f>
        <v>Very Satisfied</v>
      </c>
      <c r="AA1616" s="16" t="str">
        <f t="shared" si="259"/>
        <v>High Value</v>
      </c>
      <c r="AB1616" s="16" t="str" cm="1">
        <f t="array" ref="AB1616">_xlfn.IFS(OR(C1616="Zara", C1616="Mango"), "Luxury Brand", OR(C1616="Gap", C1616="Forever21"), "Budget Brand", TRUE, "Mid-Market")</f>
        <v>Luxury Brand</v>
      </c>
    </row>
    <row r="1617" spans="1:28" x14ac:dyDescent="0.35">
      <c r="A1617" t="s">
        <v>1668</v>
      </c>
      <c r="B1617" t="s">
        <v>28</v>
      </c>
      <c r="C1617" t="s">
        <v>14</v>
      </c>
      <c r="D1617" t="s">
        <v>60</v>
      </c>
      <c r="E1617" t="s">
        <v>37</v>
      </c>
      <c r="F1617" t="s">
        <v>17</v>
      </c>
      <c r="G1617" s="4">
        <v>121.43</v>
      </c>
      <c r="H1617">
        <v>44.1</v>
      </c>
      <c r="I1617" s="3">
        <v>67.88</v>
      </c>
      <c r="J1617" s="1">
        <v>45875</v>
      </c>
      <c r="K1617">
        <v>2</v>
      </c>
      <c r="L1617">
        <v>4.4000000000000004</v>
      </c>
      <c r="M1617">
        <f t="shared" si="250"/>
        <v>4.4000000000000004</v>
      </c>
      <c r="N1617" t="b">
        <v>0</v>
      </c>
      <c r="O1617" t="s">
        <v>2229</v>
      </c>
      <c r="P1617" t="str">
        <f t="shared" si="251"/>
        <v>No Return</v>
      </c>
      <c r="Q1617" s="4">
        <f t="shared" si="252"/>
        <v>135.75873999999999</v>
      </c>
      <c r="R1617">
        <f t="shared" si="253"/>
        <v>2025</v>
      </c>
      <c r="S1617" s="4" t="str">
        <f t="shared" si="254"/>
        <v>August</v>
      </c>
      <c r="T1617" s="17">
        <f t="shared" si="255"/>
        <v>53.550630000000005</v>
      </c>
      <c r="U1617" s="17">
        <f t="shared" si="256"/>
        <v>67.879369999999994</v>
      </c>
      <c r="V1617" s="16">
        <f t="shared" si="257"/>
        <v>0</v>
      </c>
      <c r="W1617" s="16" t="str">
        <f t="shared" si="258"/>
        <v>S</v>
      </c>
      <c r="X1617" s="16" t="str" cm="1">
        <f t="array" ref="X1617">_xlfn.IFS(K1617 &lt; 10, "Need to Restock", K1617 &lt; 20, "Low Stock", K1617 &lt; 30, "Stock OK", K1617 &gt;= 30, "High Stock")</f>
        <v>Need to Restock</v>
      </c>
      <c r="Y1617" s="16" t="str" cm="1">
        <f t="array" ref="Y1617">_xlfn.IFS(K1617 &lt;= 15, "Fast Moving", K1617 &lt;= 35, "Moderate Moving", K1617 &gt; 35, "Slow Moving")</f>
        <v>Fast Moving</v>
      </c>
      <c r="Z1617" s="16" t="str" cm="1">
        <f t="array" ref="Z1617">_xlfn.IFS(M1617=5, "Highly Satisfied", M1617&gt;=4, "Very Satisfied", M1617&gt;=3, "Satisfied", M1617&gt;=2, "Neutral", M1617&lt;2, "Dissatisfied")</f>
        <v>Very Satisfied</v>
      </c>
      <c r="AA1617" s="16" t="str">
        <f t="shared" si="259"/>
        <v>Cheap Value</v>
      </c>
      <c r="AB1617" s="16" t="str" cm="1">
        <f t="array" ref="AB1617">_xlfn.IFS(OR(C1617="Zara", C1617="Mango"), "Luxury Brand", OR(C1617="Gap", C1617="Forever21"), "Budget Brand", TRUE, "Mid-Market")</f>
        <v>Luxury Brand</v>
      </c>
    </row>
    <row r="1618" spans="1:28" x14ac:dyDescent="0.35">
      <c r="A1618" t="s">
        <v>1669</v>
      </c>
      <c r="B1618" t="s">
        <v>28</v>
      </c>
      <c r="C1618" t="s">
        <v>73</v>
      </c>
      <c r="D1618" t="s">
        <v>60</v>
      </c>
      <c r="E1618" t="s">
        <v>47</v>
      </c>
      <c r="F1618" t="s">
        <v>44</v>
      </c>
      <c r="G1618" s="4">
        <v>94.49</v>
      </c>
      <c r="H1618">
        <v>0</v>
      </c>
      <c r="I1618" s="3">
        <v>94.49</v>
      </c>
      <c r="J1618" s="1">
        <v>45875</v>
      </c>
      <c r="K1618">
        <v>30</v>
      </c>
      <c r="L1618">
        <v>1.5</v>
      </c>
      <c r="M1618">
        <f t="shared" si="250"/>
        <v>1.5</v>
      </c>
      <c r="N1618" t="b">
        <v>0</v>
      </c>
      <c r="O1618" t="s">
        <v>2229</v>
      </c>
      <c r="P1618" t="str">
        <f t="shared" si="251"/>
        <v>No Return</v>
      </c>
      <c r="Q1618" s="4">
        <f t="shared" si="252"/>
        <v>2834.7</v>
      </c>
      <c r="R1618">
        <f t="shared" si="253"/>
        <v>2025</v>
      </c>
      <c r="S1618" s="4" t="str">
        <f t="shared" si="254"/>
        <v>August</v>
      </c>
      <c r="T1618" s="17">
        <f t="shared" si="255"/>
        <v>0</v>
      </c>
      <c r="U1618" s="17">
        <f t="shared" si="256"/>
        <v>94.49</v>
      </c>
      <c r="V1618" s="16">
        <f t="shared" si="257"/>
        <v>0</v>
      </c>
      <c r="W1618" s="16" t="str">
        <f t="shared" si="258"/>
        <v>XXL</v>
      </c>
      <c r="X1618" s="16" t="str" cm="1">
        <f t="array" ref="X1618">_xlfn.IFS(K1618 &lt; 10, "Need to Restock", K1618 &lt; 20, "Low Stock", K1618 &lt; 30, "Stock OK", K1618 &gt;= 30, "High Stock")</f>
        <v>High Stock</v>
      </c>
      <c r="Y1618" s="16" t="str" cm="1">
        <f t="array" ref="Y1618">_xlfn.IFS(K1618 &lt;= 15, "Fast Moving", K1618 &lt;= 35, "Moderate Moving", K1618 &gt; 35, "Slow Moving")</f>
        <v>Moderate Moving</v>
      </c>
      <c r="Z1618" s="16" t="str" cm="1">
        <f t="array" ref="Z1618">_xlfn.IFS(M1618=5, "Highly Satisfied", M1618&gt;=4, "Very Satisfied", M1618&gt;=3, "Satisfied", M1618&gt;=2, "Neutral", M1618&lt;2, "Dissatisfied")</f>
        <v>Dissatisfied</v>
      </c>
      <c r="AA1618" s="16" t="str">
        <f t="shared" si="259"/>
        <v>High Value</v>
      </c>
      <c r="AB1618" s="16" t="str" cm="1">
        <f t="array" ref="AB1618">_xlfn.IFS(OR(C1618="Zara", C1618="Mango"), "Luxury Brand", OR(C1618="Gap", C1618="Forever21"), "Budget Brand", TRUE, "Mid-Market")</f>
        <v>Budget Brand</v>
      </c>
    </row>
    <row r="1619" spans="1:28" x14ac:dyDescent="0.35">
      <c r="A1619" t="s">
        <v>1670</v>
      </c>
      <c r="B1619" t="s">
        <v>13</v>
      </c>
      <c r="C1619" t="s">
        <v>73</v>
      </c>
      <c r="D1619" t="s">
        <v>32</v>
      </c>
      <c r="E1619" t="s">
        <v>56</v>
      </c>
      <c r="F1619" t="s">
        <v>64</v>
      </c>
      <c r="G1619" s="4">
        <v>218.64</v>
      </c>
      <c r="H1619">
        <v>0</v>
      </c>
      <c r="I1619" s="3">
        <v>218.64</v>
      </c>
      <c r="J1619" s="1">
        <v>45875</v>
      </c>
      <c r="K1619">
        <v>5</v>
      </c>
      <c r="L1619" t="s">
        <v>2229</v>
      </c>
      <c r="M1619">
        <f t="shared" si="250"/>
        <v>3</v>
      </c>
      <c r="N1619" t="b">
        <v>0</v>
      </c>
      <c r="O1619" t="s">
        <v>2229</v>
      </c>
      <c r="P1619" t="str">
        <f t="shared" si="251"/>
        <v>No Return</v>
      </c>
      <c r="Q1619" s="4">
        <f t="shared" si="252"/>
        <v>1093.1999999999998</v>
      </c>
      <c r="R1619">
        <f t="shared" si="253"/>
        <v>2025</v>
      </c>
      <c r="S1619" s="4" t="str">
        <f t="shared" si="254"/>
        <v>August</v>
      </c>
      <c r="T1619" s="17">
        <f t="shared" si="255"/>
        <v>0</v>
      </c>
      <c r="U1619" s="17">
        <f t="shared" si="256"/>
        <v>218.64</v>
      </c>
      <c r="V1619" s="16">
        <f t="shared" si="257"/>
        <v>0</v>
      </c>
      <c r="W1619" s="16" t="str">
        <f t="shared" si="258"/>
        <v>M</v>
      </c>
      <c r="X1619" s="16" t="str" cm="1">
        <f t="array" ref="X1619">_xlfn.IFS(K1619 &lt; 10, "Need to Restock", K1619 &lt; 20, "Low Stock", K1619 &lt; 30, "Stock OK", K1619 &gt;= 30, "High Stock")</f>
        <v>Need to Restock</v>
      </c>
      <c r="Y1619" s="16" t="str" cm="1">
        <f t="array" ref="Y1619">_xlfn.IFS(K1619 &lt;= 15, "Fast Moving", K1619 &lt;= 35, "Moderate Moving", K1619 &gt; 35, "Slow Moving")</f>
        <v>Fast Moving</v>
      </c>
      <c r="Z1619" s="16" t="str" cm="1">
        <f t="array" ref="Z1619">_xlfn.IFS(M1619=5, "Highly Satisfied", M1619&gt;=4, "Very Satisfied", M1619&gt;=3, "Satisfied", M1619&gt;=2, "Neutral", M1619&lt;2, "Dissatisfied")</f>
        <v>Satisfied</v>
      </c>
      <c r="AA1619" s="16" t="str">
        <f t="shared" si="259"/>
        <v>High Value</v>
      </c>
      <c r="AB1619" s="16" t="str" cm="1">
        <f t="array" ref="AB1619">_xlfn.IFS(OR(C1619="Zara", C1619="Mango"), "Luxury Brand", OR(C1619="Gap", C1619="Forever21"), "Budget Brand", TRUE, "Mid-Market")</f>
        <v>Budget Brand</v>
      </c>
    </row>
    <row r="1620" spans="1:28" x14ac:dyDescent="0.35">
      <c r="A1620" t="s">
        <v>1671</v>
      </c>
      <c r="B1620" t="s">
        <v>13</v>
      </c>
      <c r="C1620" t="s">
        <v>20</v>
      </c>
      <c r="D1620" t="s">
        <v>32</v>
      </c>
      <c r="E1620" t="s">
        <v>37</v>
      </c>
      <c r="F1620" t="s">
        <v>26</v>
      </c>
      <c r="G1620" s="4">
        <v>80.41</v>
      </c>
      <c r="H1620">
        <v>11.9</v>
      </c>
      <c r="I1620" s="3">
        <v>70.84</v>
      </c>
      <c r="J1620" s="1">
        <v>45875</v>
      </c>
      <c r="K1620">
        <v>35</v>
      </c>
      <c r="L1620">
        <v>1.5</v>
      </c>
      <c r="M1620">
        <f t="shared" si="250"/>
        <v>1.5</v>
      </c>
      <c r="N1620" t="b">
        <v>0</v>
      </c>
      <c r="O1620" t="s">
        <v>2229</v>
      </c>
      <c r="P1620" t="str">
        <f t="shared" si="251"/>
        <v>No Return</v>
      </c>
      <c r="Q1620" s="4">
        <f t="shared" si="252"/>
        <v>2479.4423500000003</v>
      </c>
      <c r="R1620">
        <f t="shared" si="253"/>
        <v>2025</v>
      </c>
      <c r="S1620" s="4" t="str">
        <f t="shared" si="254"/>
        <v>August</v>
      </c>
      <c r="T1620" s="17">
        <f t="shared" si="255"/>
        <v>9.5687899999999999</v>
      </c>
      <c r="U1620" s="17">
        <f t="shared" si="256"/>
        <v>70.841210000000004</v>
      </c>
      <c r="V1620" s="16">
        <f t="shared" si="257"/>
        <v>0</v>
      </c>
      <c r="W1620" s="16" t="str">
        <f t="shared" si="258"/>
        <v>S</v>
      </c>
      <c r="X1620" s="16" t="str" cm="1">
        <f t="array" ref="X1620">_xlfn.IFS(K1620 &lt; 10, "Need to Restock", K1620 &lt; 20, "Low Stock", K1620 &lt; 30, "Stock OK", K1620 &gt;= 30, "High Stock")</f>
        <v>High Stock</v>
      </c>
      <c r="Y1620" s="16" t="str" cm="1">
        <f t="array" ref="Y1620">_xlfn.IFS(K1620 &lt;= 15, "Fast Moving", K1620 &lt;= 35, "Moderate Moving", K1620 &gt; 35, "Slow Moving")</f>
        <v>Moderate Moving</v>
      </c>
      <c r="Z1620" s="16" t="str" cm="1">
        <f t="array" ref="Z1620">_xlfn.IFS(M1620=5, "Highly Satisfied", M1620&gt;=4, "Very Satisfied", M1620&gt;=3, "Satisfied", M1620&gt;=2, "Neutral", M1620&lt;2, "Dissatisfied")</f>
        <v>Dissatisfied</v>
      </c>
      <c r="AA1620" s="16" t="str">
        <f t="shared" si="259"/>
        <v>Cheap Value</v>
      </c>
      <c r="AB1620" s="16" t="str" cm="1">
        <f t="array" ref="AB1620">_xlfn.IFS(OR(C1620="Zara", C1620="Mango"), "Luxury Brand", OR(C1620="Gap", C1620="Forever21"), "Budget Brand", TRUE, "Mid-Market")</f>
        <v>Mid-Market</v>
      </c>
    </row>
    <row r="1621" spans="1:28" x14ac:dyDescent="0.35">
      <c r="A1621" t="s">
        <v>1672</v>
      </c>
      <c r="B1621" t="s">
        <v>28</v>
      </c>
      <c r="C1621" t="s">
        <v>59</v>
      </c>
      <c r="D1621" t="s">
        <v>21</v>
      </c>
      <c r="E1621" t="s">
        <v>16</v>
      </c>
      <c r="F1621" t="s">
        <v>54</v>
      </c>
      <c r="G1621" s="4">
        <v>183.3</v>
      </c>
      <c r="H1621">
        <v>0</v>
      </c>
      <c r="I1621" s="3">
        <v>183.3</v>
      </c>
      <c r="J1621" s="1">
        <v>45875</v>
      </c>
      <c r="K1621">
        <v>7</v>
      </c>
      <c r="L1621">
        <v>2</v>
      </c>
      <c r="M1621">
        <f t="shared" si="250"/>
        <v>2</v>
      </c>
      <c r="N1621" t="b">
        <v>0</v>
      </c>
      <c r="O1621" t="s">
        <v>2229</v>
      </c>
      <c r="P1621" t="str">
        <f t="shared" si="251"/>
        <v>No Return</v>
      </c>
      <c r="Q1621" s="4">
        <f t="shared" si="252"/>
        <v>1283.1000000000001</v>
      </c>
      <c r="R1621">
        <f t="shared" si="253"/>
        <v>2025</v>
      </c>
      <c r="S1621" s="4" t="str">
        <f t="shared" si="254"/>
        <v>August</v>
      </c>
      <c r="T1621" s="17">
        <f t="shared" si="255"/>
        <v>0</v>
      </c>
      <c r="U1621" s="17">
        <f t="shared" si="256"/>
        <v>183.3</v>
      </c>
      <c r="V1621" s="16">
        <f t="shared" si="257"/>
        <v>0</v>
      </c>
      <c r="W1621" s="16" t="str">
        <f t="shared" si="258"/>
        <v>XL</v>
      </c>
      <c r="X1621" s="16" t="str" cm="1">
        <f t="array" ref="X1621">_xlfn.IFS(K1621 &lt; 10, "Need to Restock", K1621 &lt; 20, "Low Stock", K1621 &lt; 30, "Stock OK", K1621 &gt;= 30, "High Stock")</f>
        <v>Need to Restock</v>
      </c>
      <c r="Y1621" s="16" t="str" cm="1">
        <f t="array" ref="Y1621">_xlfn.IFS(K1621 &lt;= 15, "Fast Moving", K1621 &lt;= 35, "Moderate Moving", K1621 &gt; 35, "Slow Moving")</f>
        <v>Fast Moving</v>
      </c>
      <c r="Z1621" s="16" t="str" cm="1">
        <f t="array" ref="Z1621">_xlfn.IFS(M1621=5, "Highly Satisfied", M1621&gt;=4, "Very Satisfied", M1621&gt;=3, "Satisfied", M1621&gt;=2, "Neutral", M1621&lt;2, "Dissatisfied")</f>
        <v>Neutral</v>
      </c>
      <c r="AA1621" s="16" t="str">
        <f t="shared" si="259"/>
        <v>High Value</v>
      </c>
      <c r="AB1621" s="16" t="str" cm="1">
        <f t="array" ref="AB1621">_xlfn.IFS(OR(C1621="Zara", C1621="Mango"), "Luxury Brand", OR(C1621="Gap", C1621="Forever21"), "Budget Brand", TRUE, "Mid-Market")</f>
        <v>Budget Brand</v>
      </c>
    </row>
    <row r="1622" spans="1:28" x14ac:dyDescent="0.35">
      <c r="A1622" t="s">
        <v>1673</v>
      </c>
      <c r="B1622" t="s">
        <v>13</v>
      </c>
      <c r="C1622" t="s">
        <v>20</v>
      </c>
      <c r="D1622" t="s">
        <v>32</v>
      </c>
      <c r="E1622" t="s">
        <v>53</v>
      </c>
      <c r="F1622" t="s">
        <v>33</v>
      </c>
      <c r="G1622" s="4">
        <v>241.81</v>
      </c>
      <c r="H1622">
        <v>0</v>
      </c>
      <c r="I1622" s="3">
        <v>241.81</v>
      </c>
      <c r="J1622" s="1">
        <v>45875</v>
      </c>
      <c r="K1622">
        <v>38</v>
      </c>
      <c r="L1622">
        <v>3.5</v>
      </c>
      <c r="M1622">
        <f t="shared" si="250"/>
        <v>3.5</v>
      </c>
      <c r="N1622" t="b">
        <v>0</v>
      </c>
      <c r="O1622" t="s">
        <v>2229</v>
      </c>
      <c r="P1622" t="str">
        <f t="shared" si="251"/>
        <v>No Return</v>
      </c>
      <c r="Q1622" s="4">
        <f t="shared" si="252"/>
        <v>9188.7800000000007</v>
      </c>
      <c r="R1622">
        <f t="shared" si="253"/>
        <v>2025</v>
      </c>
      <c r="S1622" s="4" t="str">
        <f t="shared" si="254"/>
        <v>August</v>
      </c>
      <c r="T1622" s="17">
        <f t="shared" si="255"/>
        <v>0</v>
      </c>
      <c r="U1622" s="17">
        <f t="shared" si="256"/>
        <v>241.81</v>
      </c>
      <c r="V1622" s="16">
        <f t="shared" si="257"/>
        <v>0</v>
      </c>
      <c r="W1622" s="16" t="str">
        <f t="shared" si="258"/>
        <v>XS</v>
      </c>
      <c r="X1622" s="16" t="str" cm="1">
        <f t="array" ref="X1622">_xlfn.IFS(K1622 &lt; 10, "Need to Restock", K1622 &lt; 20, "Low Stock", K1622 &lt; 30, "Stock OK", K1622 &gt;= 30, "High Stock")</f>
        <v>High Stock</v>
      </c>
      <c r="Y1622" s="16" t="str" cm="1">
        <f t="array" ref="Y1622">_xlfn.IFS(K1622 &lt;= 15, "Fast Moving", K1622 &lt;= 35, "Moderate Moving", K1622 &gt; 35, "Slow Moving")</f>
        <v>Slow Moving</v>
      </c>
      <c r="Z1622" s="16" t="str" cm="1">
        <f t="array" ref="Z1622">_xlfn.IFS(M1622=5, "Highly Satisfied", M1622&gt;=4, "Very Satisfied", M1622&gt;=3, "Satisfied", M1622&gt;=2, "Neutral", M1622&lt;2, "Dissatisfied")</f>
        <v>Satisfied</v>
      </c>
      <c r="AA1622" s="16" t="str">
        <f t="shared" si="259"/>
        <v>High Value</v>
      </c>
      <c r="AB1622" s="16" t="str" cm="1">
        <f t="array" ref="AB1622">_xlfn.IFS(OR(C1622="Zara", C1622="Mango"), "Luxury Brand", OR(C1622="Gap", C1622="Forever21"), "Budget Brand", TRUE, "Mid-Market")</f>
        <v>Mid-Market</v>
      </c>
    </row>
    <row r="1623" spans="1:28" x14ac:dyDescent="0.35">
      <c r="A1623" t="s">
        <v>1674</v>
      </c>
      <c r="B1623" t="s">
        <v>13</v>
      </c>
      <c r="C1623" t="s">
        <v>41</v>
      </c>
      <c r="D1623" t="s">
        <v>15</v>
      </c>
      <c r="E1623" t="s">
        <v>53</v>
      </c>
      <c r="F1623" t="s">
        <v>33</v>
      </c>
      <c r="G1623" s="4">
        <v>216.46</v>
      </c>
      <c r="H1623">
        <v>28.8</v>
      </c>
      <c r="I1623" s="3">
        <v>154.12</v>
      </c>
      <c r="J1623" s="1">
        <v>45516</v>
      </c>
      <c r="K1623">
        <v>43</v>
      </c>
      <c r="L1623">
        <v>1.3</v>
      </c>
      <c r="M1623">
        <f t="shared" si="250"/>
        <v>1.3</v>
      </c>
      <c r="N1623" t="b">
        <v>0</v>
      </c>
      <c r="O1623" t="s">
        <v>2229</v>
      </c>
      <c r="P1623" t="str">
        <f t="shared" si="251"/>
        <v>No Return</v>
      </c>
      <c r="Q1623" s="4">
        <f t="shared" si="252"/>
        <v>6627.1393600000001</v>
      </c>
      <c r="R1623">
        <f t="shared" si="253"/>
        <v>2024</v>
      </c>
      <c r="S1623" s="4" t="str">
        <f t="shared" si="254"/>
        <v>August</v>
      </c>
      <c r="T1623" s="17">
        <f t="shared" si="255"/>
        <v>62.340480000000007</v>
      </c>
      <c r="U1623" s="17">
        <f t="shared" si="256"/>
        <v>154.11951999999999</v>
      </c>
      <c r="V1623" s="16">
        <f t="shared" si="257"/>
        <v>0</v>
      </c>
      <c r="W1623" s="16" t="str">
        <f t="shared" si="258"/>
        <v>XS</v>
      </c>
      <c r="X1623" s="16" t="str" cm="1">
        <f t="array" ref="X1623">_xlfn.IFS(K1623 &lt; 10, "Need to Restock", K1623 &lt; 20, "Low Stock", K1623 &lt; 30, "Stock OK", K1623 &gt;= 30, "High Stock")</f>
        <v>High Stock</v>
      </c>
      <c r="Y1623" s="16" t="str" cm="1">
        <f t="array" ref="Y1623">_xlfn.IFS(K1623 &lt;= 15, "Fast Moving", K1623 &lt;= 35, "Moderate Moving", K1623 &gt; 35, "Slow Moving")</f>
        <v>Slow Moving</v>
      </c>
      <c r="Z1623" s="16" t="str" cm="1">
        <f t="array" ref="Z1623">_xlfn.IFS(M1623=5, "Highly Satisfied", M1623&gt;=4, "Very Satisfied", M1623&gt;=3, "Satisfied", M1623&gt;=2, "Neutral", M1623&lt;2, "Dissatisfied")</f>
        <v>Dissatisfied</v>
      </c>
      <c r="AA1623" s="16" t="str">
        <f t="shared" si="259"/>
        <v>High Value</v>
      </c>
      <c r="AB1623" s="16" t="str" cm="1">
        <f t="array" ref="AB1623">_xlfn.IFS(OR(C1623="Zara", C1623="Mango"), "Luxury Brand", OR(C1623="Gap", C1623="Forever21"), "Budget Brand", TRUE, "Mid-Market")</f>
        <v>Luxury Brand</v>
      </c>
    </row>
    <row r="1624" spans="1:28" x14ac:dyDescent="0.35">
      <c r="A1624" t="s">
        <v>1675</v>
      </c>
      <c r="B1624" t="s">
        <v>40</v>
      </c>
      <c r="C1624" t="s">
        <v>20</v>
      </c>
      <c r="D1624" t="s">
        <v>15</v>
      </c>
      <c r="E1624" t="s">
        <v>37</v>
      </c>
      <c r="F1624" t="s">
        <v>23</v>
      </c>
      <c r="G1624" s="4">
        <v>63.07</v>
      </c>
      <c r="H1624">
        <v>53.6</v>
      </c>
      <c r="I1624" s="3">
        <v>29.26</v>
      </c>
      <c r="J1624" s="1">
        <v>45797</v>
      </c>
      <c r="K1624">
        <v>4</v>
      </c>
      <c r="L1624">
        <v>1.5</v>
      </c>
      <c r="M1624">
        <f t="shared" si="250"/>
        <v>1.5</v>
      </c>
      <c r="N1624" t="b">
        <v>1</v>
      </c>
      <c r="O1624" t="s">
        <v>34</v>
      </c>
      <c r="P1624" t="str">
        <f t="shared" si="251"/>
        <v>Color Mismatch</v>
      </c>
      <c r="Q1624" s="4">
        <f t="shared" si="252"/>
        <v>117.05792</v>
      </c>
      <c r="R1624">
        <f t="shared" si="253"/>
        <v>2025</v>
      </c>
      <c r="S1624" s="4" t="str">
        <f t="shared" si="254"/>
        <v>May</v>
      </c>
      <c r="T1624" s="17">
        <f t="shared" si="255"/>
        <v>33.805520000000001</v>
      </c>
      <c r="U1624" s="17">
        <f t="shared" si="256"/>
        <v>29.264479999999999</v>
      </c>
      <c r="V1624" s="16">
        <f t="shared" si="257"/>
        <v>1</v>
      </c>
      <c r="W1624" s="16" t="str">
        <f t="shared" si="258"/>
        <v>S</v>
      </c>
      <c r="X1624" s="16" t="str" cm="1">
        <f t="array" ref="X1624">_xlfn.IFS(K1624 &lt; 10, "Need to Restock", K1624 &lt; 20, "Low Stock", K1624 &lt; 30, "Stock OK", K1624 &gt;= 30, "High Stock")</f>
        <v>Need to Restock</v>
      </c>
      <c r="Y1624" s="16" t="str" cm="1">
        <f t="array" ref="Y1624">_xlfn.IFS(K1624 &lt;= 15, "Fast Moving", K1624 &lt;= 35, "Moderate Moving", K1624 &gt; 35, "Slow Moving")</f>
        <v>Fast Moving</v>
      </c>
      <c r="Z1624" s="16" t="str" cm="1">
        <f t="array" ref="Z1624">_xlfn.IFS(M1624=5, "Highly Satisfied", M1624&gt;=4, "Very Satisfied", M1624&gt;=3, "Satisfied", M1624&gt;=2, "Neutral", M1624&lt;2, "Dissatisfied")</f>
        <v>Dissatisfied</v>
      </c>
      <c r="AA1624" s="16" t="str">
        <f t="shared" si="259"/>
        <v>Cheap Value</v>
      </c>
      <c r="AB1624" s="16" t="str" cm="1">
        <f t="array" ref="AB1624">_xlfn.IFS(OR(C1624="Zara", C1624="Mango"), "Luxury Brand", OR(C1624="Gap", C1624="Forever21"), "Budget Brand", TRUE, "Mid-Market")</f>
        <v>Mid-Market</v>
      </c>
    </row>
    <row r="1625" spans="1:28" x14ac:dyDescent="0.35">
      <c r="A1625" t="s">
        <v>1676</v>
      </c>
      <c r="B1625" t="s">
        <v>25</v>
      </c>
      <c r="C1625" t="s">
        <v>30</v>
      </c>
      <c r="D1625" t="s">
        <v>15</v>
      </c>
      <c r="E1625" t="s">
        <v>2229</v>
      </c>
      <c r="F1625" t="s">
        <v>44</v>
      </c>
      <c r="G1625" s="4">
        <v>44.7</v>
      </c>
      <c r="H1625">
        <v>0</v>
      </c>
      <c r="I1625" s="3">
        <v>44.7</v>
      </c>
      <c r="J1625" s="1">
        <v>45733</v>
      </c>
      <c r="K1625">
        <v>29</v>
      </c>
      <c r="L1625">
        <v>3.2</v>
      </c>
      <c r="M1625">
        <f t="shared" si="250"/>
        <v>3.2</v>
      </c>
      <c r="N1625" t="b">
        <v>0</v>
      </c>
      <c r="O1625" t="s">
        <v>2229</v>
      </c>
      <c r="P1625" t="str">
        <f t="shared" si="251"/>
        <v>No Return</v>
      </c>
      <c r="Q1625" s="4">
        <f t="shared" si="252"/>
        <v>1296.3000000000002</v>
      </c>
      <c r="R1625">
        <f t="shared" si="253"/>
        <v>2025</v>
      </c>
      <c r="S1625" s="4" t="str">
        <f t="shared" si="254"/>
        <v>March</v>
      </c>
      <c r="T1625" s="17">
        <f t="shared" si="255"/>
        <v>0</v>
      </c>
      <c r="U1625" s="17">
        <f t="shared" si="256"/>
        <v>44.7</v>
      </c>
      <c r="V1625" s="16">
        <f t="shared" si="257"/>
        <v>0</v>
      </c>
      <c r="W1625" s="16" t="str">
        <f t="shared" si="258"/>
        <v>No Size</v>
      </c>
      <c r="X1625" s="16" t="str" cm="1">
        <f t="array" ref="X1625">_xlfn.IFS(K1625 &lt; 10, "Need to Restock", K1625 &lt; 20, "Low Stock", K1625 &lt; 30, "Stock OK", K1625 &gt;= 30, "High Stock")</f>
        <v>Stock OK</v>
      </c>
      <c r="Y1625" s="16" t="str" cm="1">
        <f t="array" ref="Y1625">_xlfn.IFS(K1625 &lt;= 15, "Fast Moving", K1625 &lt;= 35, "Moderate Moving", K1625 &gt; 35, "Slow Moving")</f>
        <v>Moderate Moving</v>
      </c>
      <c r="Z1625" s="16" t="str" cm="1">
        <f t="array" ref="Z1625">_xlfn.IFS(M1625=5, "Highly Satisfied", M1625&gt;=4, "Very Satisfied", M1625&gt;=3, "Satisfied", M1625&gt;=2, "Neutral", M1625&lt;2, "Dissatisfied")</f>
        <v>Satisfied</v>
      </c>
      <c r="AA1625" s="16" t="str">
        <f t="shared" si="259"/>
        <v>Cheap Value</v>
      </c>
      <c r="AB1625" s="16" t="str" cm="1">
        <f t="array" ref="AB1625">_xlfn.IFS(OR(C1625="Zara", C1625="Mango"), "Luxury Brand", OR(C1625="Gap", C1625="Forever21"), "Budget Brand", TRUE, "Mid-Market")</f>
        <v>Mid-Market</v>
      </c>
    </row>
    <row r="1626" spans="1:28" x14ac:dyDescent="0.35">
      <c r="A1626" t="s">
        <v>1677</v>
      </c>
      <c r="B1626" t="s">
        <v>19</v>
      </c>
      <c r="C1626" t="s">
        <v>14</v>
      </c>
      <c r="D1626" t="s">
        <v>32</v>
      </c>
      <c r="E1626" t="s">
        <v>47</v>
      </c>
      <c r="F1626" t="s">
        <v>33</v>
      </c>
      <c r="G1626" s="4">
        <v>28.23</v>
      </c>
      <c r="H1626">
        <v>40.299999999999997</v>
      </c>
      <c r="I1626" s="3">
        <v>16.850000000000001</v>
      </c>
      <c r="J1626" s="1">
        <v>45875</v>
      </c>
      <c r="K1626">
        <v>21</v>
      </c>
      <c r="L1626">
        <v>2.7</v>
      </c>
      <c r="M1626">
        <f t="shared" si="250"/>
        <v>2.7</v>
      </c>
      <c r="N1626" t="b">
        <v>0</v>
      </c>
      <c r="O1626" t="s">
        <v>2229</v>
      </c>
      <c r="P1626" t="str">
        <f t="shared" si="251"/>
        <v>No Return</v>
      </c>
      <c r="Q1626" s="4">
        <f t="shared" si="252"/>
        <v>353.91951</v>
      </c>
      <c r="R1626">
        <f t="shared" si="253"/>
        <v>2025</v>
      </c>
      <c r="S1626" s="4" t="str">
        <f t="shared" si="254"/>
        <v>August</v>
      </c>
      <c r="T1626" s="17">
        <f t="shared" si="255"/>
        <v>11.37669</v>
      </c>
      <c r="U1626" s="17">
        <f t="shared" si="256"/>
        <v>16.85331</v>
      </c>
      <c r="V1626" s="16">
        <f t="shared" si="257"/>
        <v>0</v>
      </c>
      <c r="W1626" s="16" t="str">
        <f t="shared" si="258"/>
        <v>XXL</v>
      </c>
      <c r="X1626" s="16" t="str" cm="1">
        <f t="array" ref="X1626">_xlfn.IFS(K1626 &lt; 10, "Need to Restock", K1626 &lt; 20, "Low Stock", K1626 &lt; 30, "Stock OK", K1626 &gt;= 30, "High Stock")</f>
        <v>Stock OK</v>
      </c>
      <c r="Y1626" s="16" t="str" cm="1">
        <f t="array" ref="Y1626">_xlfn.IFS(K1626 &lt;= 15, "Fast Moving", K1626 &lt;= 35, "Moderate Moving", K1626 &gt; 35, "Slow Moving")</f>
        <v>Moderate Moving</v>
      </c>
      <c r="Z1626" s="16" t="str" cm="1">
        <f t="array" ref="Z1626">_xlfn.IFS(M1626=5, "Highly Satisfied", M1626&gt;=4, "Very Satisfied", M1626&gt;=3, "Satisfied", M1626&gt;=2, "Neutral", M1626&lt;2, "Dissatisfied")</f>
        <v>Neutral</v>
      </c>
      <c r="AA1626" s="16" t="str">
        <f t="shared" si="259"/>
        <v>Cheap Value</v>
      </c>
      <c r="AB1626" s="16" t="str" cm="1">
        <f t="array" ref="AB1626">_xlfn.IFS(OR(C1626="Zara", C1626="Mango"), "Luxury Brand", OR(C1626="Gap", C1626="Forever21"), "Budget Brand", TRUE, "Mid-Market")</f>
        <v>Luxury Brand</v>
      </c>
    </row>
    <row r="1627" spans="1:28" x14ac:dyDescent="0.35">
      <c r="A1627" t="s">
        <v>1678</v>
      </c>
      <c r="B1627" t="s">
        <v>28</v>
      </c>
      <c r="C1627" t="s">
        <v>51</v>
      </c>
      <c r="D1627" t="s">
        <v>32</v>
      </c>
      <c r="E1627" t="s">
        <v>47</v>
      </c>
      <c r="F1627" t="s">
        <v>44</v>
      </c>
      <c r="G1627" s="4">
        <v>131.94</v>
      </c>
      <c r="H1627">
        <v>27.3</v>
      </c>
      <c r="I1627" s="3">
        <v>95.92</v>
      </c>
      <c r="J1627" s="1">
        <v>45875</v>
      </c>
      <c r="K1627">
        <v>6</v>
      </c>
      <c r="L1627">
        <v>2.8</v>
      </c>
      <c r="M1627">
        <f t="shared" si="250"/>
        <v>2.8</v>
      </c>
      <c r="N1627" t="b">
        <v>1</v>
      </c>
      <c r="O1627" t="s">
        <v>76</v>
      </c>
      <c r="P1627" t="str">
        <f t="shared" si="251"/>
        <v>Damaged</v>
      </c>
      <c r="Q1627" s="4">
        <f t="shared" si="252"/>
        <v>575.52227999999991</v>
      </c>
      <c r="R1627">
        <f t="shared" si="253"/>
        <v>2025</v>
      </c>
      <c r="S1627" s="4" t="str">
        <f t="shared" si="254"/>
        <v>August</v>
      </c>
      <c r="T1627" s="17">
        <f t="shared" si="255"/>
        <v>36.019620000000003</v>
      </c>
      <c r="U1627" s="17">
        <f t="shared" si="256"/>
        <v>95.920379999999994</v>
      </c>
      <c r="V1627" s="16">
        <f t="shared" si="257"/>
        <v>1</v>
      </c>
      <c r="W1627" s="16" t="str">
        <f t="shared" si="258"/>
        <v>XXL</v>
      </c>
      <c r="X1627" s="16" t="str" cm="1">
        <f t="array" ref="X1627">_xlfn.IFS(K1627 &lt; 10, "Need to Restock", K1627 &lt; 20, "Low Stock", K1627 &lt; 30, "Stock OK", K1627 &gt;= 30, "High Stock")</f>
        <v>Need to Restock</v>
      </c>
      <c r="Y1627" s="16" t="str" cm="1">
        <f t="array" ref="Y1627">_xlfn.IFS(K1627 &lt;= 15, "Fast Moving", K1627 &lt;= 35, "Moderate Moving", K1627 &gt; 35, "Slow Moving")</f>
        <v>Fast Moving</v>
      </c>
      <c r="Z1627" s="16" t="str" cm="1">
        <f t="array" ref="Z1627">_xlfn.IFS(M1627=5, "Highly Satisfied", M1627&gt;=4, "Very Satisfied", M1627&gt;=3, "Satisfied", M1627&gt;=2, "Neutral", M1627&lt;2, "Dissatisfied")</f>
        <v>Neutral</v>
      </c>
      <c r="AA1627" s="16" t="str">
        <f t="shared" si="259"/>
        <v>High Value</v>
      </c>
      <c r="AB1627" s="16" t="str" cm="1">
        <f t="array" ref="AB1627">_xlfn.IFS(OR(C1627="Zara", C1627="Mango"), "Luxury Brand", OR(C1627="Gap", C1627="Forever21"), "Budget Brand", TRUE, "Mid-Market")</f>
        <v>Mid-Market</v>
      </c>
    </row>
    <row r="1628" spans="1:28" x14ac:dyDescent="0.35">
      <c r="A1628" t="s">
        <v>1679</v>
      </c>
      <c r="B1628" t="s">
        <v>13</v>
      </c>
      <c r="C1628" t="s">
        <v>73</v>
      </c>
      <c r="D1628" t="s">
        <v>32</v>
      </c>
      <c r="E1628" t="s">
        <v>56</v>
      </c>
      <c r="F1628" t="s">
        <v>42</v>
      </c>
      <c r="G1628" s="4">
        <v>166.85</v>
      </c>
      <c r="H1628">
        <v>30.9</v>
      </c>
      <c r="I1628" s="3">
        <v>115.29</v>
      </c>
      <c r="J1628" s="1">
        <v>45875</v>
      </c>
      <c r="K1628">
        <v>14</v>
      </c>
      <c r="L1628">
        <v>4.2</v>
      </c>
      <c r="M1628">
        <f t="shared" si="250"/>
        <v>4.2</v>
      </c>
      <c r="N1628" t="b">
        <v>1</v>
      </c>
      <c r="O1628" t="s">
        <v>113</v>
      </c>
      <c r="P1628" t="str">
        <f t="shared" si="251"/>
        <v>Changed Mind</v>
      </c>
      <c r="Q1628" s="4">
        <f t="shared" si="252"/>
        <v>1614.1069</v>
      </c>
      <c r="R1628">
        <f t="shared" si="253"/>
        <v>2025</v>
      </c>
      <c r="S1628" s="4" t="str">
        <f t="shared" si="254"/>
        <v>August</v>
      </c>
      <c r="T1628" s="17">
        <f t="shared" si="255"/>
        <v>51.556649999999998</v>
      </c>
      <c r="U1628" s="17">
        <f t="shared" si="256"/>
        <v>115.29335</v>
      </c>
      <c r="V1628" s="16">
        <f t="shared" si="257"/>
        <v>1</v>
      </c>
      <c r="W1628" s="16" t="str">
        <f t="shared" si="258"/>
        <v>M</v>
      </c>
      <c r="X1628" s="16" t="str" cm="1">
        <f t="array" ref="X1628">_xlfn.IFS(K1628 &lt; 10, "Need to Restock", K1628 &lt; 20, "Low Stock", K1628 &lt; 30, "Stock OK", K1628 &gt;= 30, "High Stock")</f>
        <v>Low Stock</v>
      </c>
      <c r="Y1628" s="16" t="str" cm="1">
        <f t="array" ref="Y1628">_xlfn.IFS(K1628 &lt;= 15, "Fast Moving", K1628 &lt;= 35, "Moderate Moving", K1628 &gt; 35, "Slow Moving")</f>
        <v>Fast Moving</v>
      </c>
      <c r="Z1628" s="16" t="str" cm="1">
        <f t="array" ref="Z1628">_xlfn.IFS(M1628=5, "Highly Satisfied", M1628&gt;=4, "Very Satisfied", M1628&gt;=3, "Satisfied", M1628&gt;=2, "Neutral", M1628&lt;2, "Dissatisfied")</f>
        <v>Very Satisfied</v>
      </c>
      <c r="AA1628" s="16" t="str">
        <f t="shared" si="259"/>
        <v>High Value</v>
      </c>
      <c r="AB1628" s="16" t="str" cm="1">
        <f t="array" ref="AB1628">_xlfn.IFS(OR(C1628="Zara", C1628="Mango"), "Luxury Brand", OR(C1628="Gap", C1628="Forever21"), "Budget Brand", TRUE, "Mid-Market")</f>
        <v>Budget Brand</v>
      </c>
    </row>
    <row r="1629" spans="1:28" x14ac:dyDescent="0.35">
      <c r="A1629" t="s">
        <v>1680</v>
      </c>
      <c r="B1629" t="s">
        <v>19</v>
      </c>
      <c r="C1629" t="s">
        <v>30</v>
      </c>
      <c r="D1629" t="s">
        <v>21</v>
      </c>
      <c r="E1629" t="s">
        <v>37</v>
      </c>
      <c r="F1629" t="s">
        <v>62</v>
      </c>
      <c r="G1629" s="4">
        <v>39.58</v>
      </c>
      <c r="H1629">
        <v>30.9</v>
      </c>
      <c r="I1629" s="3">
        <v>27.35</v>
      </c>
      <c r="J1629" s="1">
        <v>45875</v>
      </c>
      <c r="K1629">
        <v>17</v>
      </c>
      <c r="L1629">
        <v>2.5</v>
      </c>
      <c r="M1629">
        <f t="shared" si="250"/>
        <v>2.5</v>
      </c>
      <c r="N1629" t="b">
        <v>0</v>
      </c>
      <c r="O1629" t="s">
        <v>2229</v>
      </c>
      <c r="P1629" t="str">
        <f t="shared" si="251"/>
        <v>No Return</v>
      </c>
      <c r="Q1629" s="4">
        <f t="shared" si="252"/>
        <v>464.94626000000005</v>
      </c>
      <c r="R1629">
        <f t="shared" si="253"/>
        <v>2025</v>
      </c>
      <c r="S1629" s="4" t="str">
        <f t="shared" si="254"/>
        <v>August</v>
      </c>
      <c r="T1629" s="17">
        <f t="shared" si="255"/>
        <v>12.230219999999999</v>
      </c>
      <c r="U1629" s="17">
        <f t="shared" si="256"/>
        <v>27.349780000000003</v>
      </c>
      <c r="V1629" s="16">
        <f t="shared" si="257"/>
        <v>0</v>
      </c>
      <c r="W1629" s="16" t="str">
        <f t="shared" si="258"/>
        <v>S</v>
      </c>
      <c r="X1629" s="16" t="str" cm="1">
        <f t="array" ref="X1629">_xlfn.IFS(K1629 &lt; 10, "Need to Restock", K1629 &lt; 20, "Low Stock", K1629 &lt; 30, "Stock OK", K1629 &gt;= 30, "High Stock")</f>
        <v>Low Stock</v>
      </c>
      <c r="Y1629" s="16" t="str" cm="1">
        <f t="array" ref="Y1629">_xlfn.IFS(K1629 &lt;= 15, "Fast Moving", K1629 &lt;= 35, "Moderate Moving", K1629 &gt; 35, "Slow Moving")</f>
        <v>Moderate Moving</v>
      </c>
      <c r="Z1629" s="16" t="str" cm="1">
        <f t="array" ref="Z1629">_xlfn.IFS(M1629=5, "Highly Satisfied", M1629&gt;=4, "Very Satisfied", M1629&gt;=3, "Satisfied", M1629&gt;=2, "Neutral", M1629&lt;2, "Dissatisfied")</f>
        <v>Neutral</v>
      </c>
      <c r="AA1629" s="16" t="str">
        <f t="shared" si="259"/>
        <v>Cheap Value</v>
      </c>
      <c r="AB1629" s="16" t="str" cm="1">
        <f t="array" ref="AB1629">_xlfn.IFS(OR(C1629="Zara", C1629="Mango"), "Luxury Brand", OR(C1629="Gap", C1629="Forever21"), "Budget Brand", TRUE, "Mid-Market")</f>
        <v>Mid-Market</v>
      </c>
    </row>
    <row r="1630" spans="1:28" x14ac:dyDescent="0.35">
      <c r="A1630" t="s">
        <v>1681</v>
      </c>
      <c r="B1630" t="s">
        <v>13</v>
      </c>
      <c r="C1630" t="s">
        <v>20</v>
      </c>
      <c r="D1630" t="s">
        <v>60</v>
      </c>
      <c r="E1630" t="s">
        <v>56</v>
      </c>
      <c r="F1630" t="s">
        <v>42</v>
      </c>
      <c r="G1630" s="4">
        <v>89.55</v>
      </c>
      <c r="H1630">
        <v>58</v>
      </c>
      <c r="I1630" s="3">
        <v>37.61</v>
      </c>
      <c r="J1630" s="1">
        <v>45875</v>
      </c>
      <c r="K1630">
        <v>21</v>
      </c>
      <c r="L1630">
        <v>2.6</v>
      </c>
      <c r="M1630">
        <f t="shared" si="250"/>
        <v>2.6</v>
      </c>
      <c r="N1630" t="b">
        <v>0</v>
      </c>
      <c r="O1630" t="s">
        <v>2229</v>
      </c>
      <c r="P1630" t="str">
        <f t="shared" si="251"/>
        <v>No Return</v>
      </c>
      <c r="Q1630" s="4">
        <f t="shared" si="252"/>
        <v>789.83100000000013</v>
      </c>
      <c r="R1630">
        <f t="shared" si="253"/>
        <v>2025</v>
      </c>
      <c r="S1630" s="4" t="str">
        <f t="shared" si="254"/>
        <v>August</v>
      </c>
      <c r="T1630" s="17">
        <f t="shared" si="255"/>
        <v>51.938999999999993</v>
      </c>
      <c r="U1630" s="17">
        <f t="shared" si="256"/>
        <v>37.611000000000004</v>
      </c>
      <c r="V1630" s="16">
        <f t="shared" si="257"/>
        <v>0</v>
      </c>
      <c r="W1630" s="16" t="str">
        <f t="shared" si="258"/>
        <v>M</v>
      </c>
      <c r="X1630" s="16" t="str" cm="1">
        <f t="array" ref="X1630">_xlfn.IFS(K1630 &lt; 10, "Need to Restock", K1630 &lt; 20, "Low Stock", K1630 &lt; 30, "Stock OK", K1630 &gt;= 30, "High Stock")</f>
        <v>Stock OK</v>
      </c>
      <c r="Y1630" s="16" t="str" cm="1">
        <f t="array" ref="Y1630">_xlfn.IFS(K1630 &lt;= 15, "Fast Moving", K1630 &lt;= 35, "Moderate Moving", K1630 &gt; 35, "Slow Moving")</f>
        <v>Moderate Moving</v>
      </c>
      <c r="Z1630" s="16" t="str" cm="1">
        <f t="array" ref="Z1630">_xlfn.IFS(M1630=5, "Highly Satisfied", M1630&gt;=4, "Very Satisfied", M1630&gt;=3, "Satisfied", M1630&gt;=2, "Neutral", M1630&lt;2, "Dissatisfied")</f>
        <v>Neutral</v>
      </c>
      <c r="AA1630" s="16" t="str">
        <f t="shared" si="259"/>
        <v>Cheap Value</v>
      </c>
      <c r="AB1630" s="16" t="str" cm="1">
        <f t="array" ref="AB1630">_xlfn.IFS(OR(C1630="Zara", C1630="Mango"), "Luxury Brand", OR(C1630="Gap", C1630="Forever21"), "Budget Brand", TRUE, "Mid-Market")</f>
        <v>Mid-Market</v>
      </c>
    </row>
    <row r="1631" spans="1:28" x14ac:dyDescent="0.35">
      <c r="A1631" t="s">
        <v>1682</v>
      </c>
      <c r="B1631" t="s">
        <v>13</v>
      </c>
      <c r="C1631" t="s">
        <v>41</v>
      </c>
      <c r="D1631" t="s">
        <v>32</v>
      </c>
      <c r="E1631" t="s">
        <v>56</v>
      </c>
      <c r="F1631" t="s">
        <v>64</v>
      </c>
      <c r="G1631" s="4">
        <v>138.55000000000001</v>
      </c>
      <c r="H1631">
        <v>0</v>
      </c>
      <c r="I1631" s="3">
        <v>138.55000000000001</v>
      </c>
      <c r="J1631" s="1">
        <v>45875</v>
      </c>
      <c r="K1631">
        <v>25</v>
      </c>
      <c r="L1631">
        <v>2</v>
      </c>
      <c r="M1631">
        <f t="shared" si="250"/>
        <v>2</v>
      </c>
      <c r="N1631" t="b">
        <v>0</v>
      </c>
      <c r="O1631" t="s">
        <v>2229</v>
      </c>
      <c r="P1631" t="str">
        <f t="shared" si="251"/>
        <v>No Return</v>
      </c>
      <c r="Q1631" s="4">
        <f t="shared" si="252"/>
        <v>3463.7500000000005</v>
      </c>
      <c r="R1631">
        <f t="shared" si="253"/>
        <v>2025</v>
      </c>
      <c r="S1631" s="4" t="str">
        <f t="shared" si="254"/>
        <v>August</v>
      </c>
      <c r="T1631" s="17">
        <f t="shared" si="255"/>
        <v>0</v>
      </c>
      <c r="U1631" s="17">
        <f t="shared" si="256"/>
        <v>138.55000000000001</v>
      </c>
      <c r="V1631" s="16">
        <f t="shared" si="257"/>
        <v>0</v>
      </c>
      <c r="W1631" s="16" t="str">
        <f t="shared" si="258"/>
        <v>M</v>
      </c>
      <c r="X1631" s="16" t="str" cm="1">
        <f t="array" ref="X1631">_xlfn.IFS(K1631 &lt; 10, "Need to Restock", K1631 &lt; 20, "Low Stock", K1631 &lt; 30, "Stock OK", K1631 &gt;= 30, "High Stock")</f>
        <v>Stock OK</v>
      </c>
      <c r="Y1631" s="16" t="str" cm="1">
        <f t="array" ref="Y1631">_xlfn.IFS(K1631 &lt;= 15, "Fast Moving", K1631 &lt;= 35, "Moderate Moving", K1631 &gt; 35, "Slow Moving")</f>
        <v>Moderate Moving</v>
      </c>
      <c r="Z1631" s="16" t="str" cm="1">
        <f t="array" ref="Z1631">_xlfn.IFS(M1631=5, "Highly Satisfied", M1631&gt;=4, "Very Satisfied", M1631&gt;=3, "Satisfied", M1631&gt;=2, "Neutral", M1631&lt;2, "Dissatisfied")</f>
        <v>Neutral</v>
      </c>
      <c r="AA1631" s="16" t="str">
        <f t="shared" si="259"/>
        <v>High Value</v>
      </c>
      <c r="AB1631" s="16" t="str" cm="1">
        <f t="array" ref="AB1631">_xlfn.IFS(OR(C1631="Zara", C1631="Mango"), "Luxury Brand", OR(C1631="Gap", C1631="Forever21"), "Budget Brand", TRUE, "Mid-Market")</f>
        <v>Luxury Brand</v>
      </c>
    </row>
    <row r="1632" spans="1:28" x14ac:dyDescent="0.35">
      <c r="A1632" t="s">
        <v>1683</v>
      </c>
      <c r="B1632" t="s">
        <v>25</v>
      </c>
      <c r="C1632" t="s">
        <v>20</v>
      </c>
      <c r="D1632" t="s">
        <v>32</v>
      </c>
      <c r="E1632" t="s">
        <v>2229</v>
      </c>
      <c r="F1632" t="s">
        <v>54</v>
      </c>
      <c r="G1632" s="4">
        <v>43.84</v>
      </c>
      <c r="H1632">
        <v>0</v>
      </c>
      <c r="I1632" s="3">
        <v>43.84</v>
      </c>
      <c r="J1632" s="1">
        <v>45875</v>
      </c>
      <c r="K1632">
        <v>28</v>
      </c>
      <c r="L1632">
        <v>2.8</v>
      </c>
      <c r="M1632">
        <f t="shared" si="250"/>
        <v>2.8</v>
      </c>
      <c r="N1632" t="b">
        <v>0</v>
      </c>
      <c r="O1632" t="s">
        <v>2229</v>
      </c>
      <c r="P1632" t="str">
        <f t="shared" si="251"/>
        <v>No Return</v>
      </c>
      <c r="Q1632" s="4">
        <f t="shared" si="252"/>
        <v>1227.52</v>
      </c>
      <c r="R1632">
        <f t="shared" si="253"/>
        <v>2025</v>
      </c>
      <c r="S1632" s="4" t="str">
        <f t="shared" si="254"/>
        <v>August</v>
      </c>
      <c r="T1632" s="17">
        <f t="shared" si="255"/>
        <v>0</v>
      </c>
      <c r="U1632" s="17">
        <f t="shared" si="256"/>
        <v>43.84</v>
      </c>
      <c r="V1632" s="16">
        <f t="shared" si="257"/>
        <v>0</v>
      </c>
      <c r="W1632" s="16" t="str">
        <f t="shared" si="258"/>
        <v>No Size</v>
      </c>
      <c r="X1632" s="16" t="str" cm="1">
        <f t="array" ref="X1632">_xlfn.IFS(K1632 &lt; 10, "Need to Restock", K1632 &lt; 20, "Low Stock", K1632 &lt; 30, "Stock OK", K1632 &gt;= 30, "High Stock")</f>
        <v>Stock OK</v>
      </c>
      <c r="Y1632" s="16" t="str" cm="1">
        <f t="array" ref="Y1632">_xlfn.IFS(K1632 &lt;= 15, "Fast Moving", K1632 &lt;= 35, "Moderate Moving", K1632 &gt; 35, "Slow Moving")</f>
        <v>Moderate Moving</v>
      </c>
      <c r="Z1632" s="16" t="str" cm="1">
        <f t="array" ref="Z1632">_xlfn.IFS(M1632=5, "Highly Satisfied", M1632&gt;=4, "Very Satisfied", M1632&gt;=3, "Satisfied", M1632&gt;=2, "Neutral", M1632&lt;2, "Dissatisfied")</f>
        <v>Neutral</v>
      </c>
      <c r="AA1632" s="16" t="str">
        <f t="shared" si="259"/>
        <v>Cheap Value</v>
      </c>
      <c r="AB1632" s="16" t="str" cm="1">
        <f t="array" ref="AB1632">_xlfn.IFS(OR(C1632="Zara", C1632="Mango"), "Luxury Brand", OR(C1632="Gap", C1632="Forever21"), "Budget Brand", TRUE, "Mid-Market")</f>
        <v>Mid-Market</v>
      </c>
    </row>
    <row r="1633" spans="1:28" x14ac:dyDescent="0.35">
      <c r="A1633" t="s">
        <v>1684</v>
      </c>
      <c r="B1633" t="s">
        <v>19</v>
      </c>
      <c r="C1633" t="s">
        <v>73</v>
      </c>
      <c r="D1633" t="s">
        <v>32</v>
      </c>
      <c r="E1633" t="s">
        <v>16</v>
      </c>
      <c r="F1633" t="s">
        <v>68</v>
      </c>
      <c r="G1633" s="4">
        <v>63.72</v>
      </c>
      <c r="H1633">
        <v>17.8</v>
      </c>
      <c r="I1633" s="3">
        <v>52.38</v>
      </c>
      <c r="J1633" s="1">
        <v>45875</v>
      </c>
      <c r="K1633">
        <v>45</v>
      </c>
      <c r="L1633">
        <v>2.4</v>
      </c>
      <c r="M1633">
        <f t="shared" si="250"/>
        <v>2.4</v>
      </c>
      <c r="N1633" t="b">
        <v>0</v>
      </c>
      <c r="O1633" t="s">
        <v>2229</v>
      </c>
      <c r="P1633" t="str">
        <f t="shared" si="251"/>
        <v>No Return</v>
      </c>
      <c r="Q1633" s="4">
        <f t="shared" si="252"/>
        <v>2357.0027999999998</v>
      </c>
      <c r="R1633">
        <f t="shared" si="253"/>
        <v>2025</v>
      </c>
      <c r="S1633" s="4" t="str">
        <f t="shared" si="254"/>
        <v>August</v>
      </c>
      <c r="T1633" s="17">
        <f t="shared" si="255"/>
        <v>11.342160000000002</v>
      </c>
      <c r="U1633" s="17">
        <f t="shared" si="256"/>
        <v>52.377839999999999</v>
      </c>
      <c r="V1633" s="16">
        <f t="shared" si="257"/>
        <v>0</v>
      </c>
      <c r="W1633" s="16" t="str">
        <f t="shared" si="258"/>
        <v>XL</v>
      </c>
      <c r="X1633" s="16" t="str" cm="1">
        <f t="array" ref="X1633">_xlfn.IFS(K1633 &lt; 10, "Need to Restock", K1633 &lt; 20, "Low Stock", K1633 &lt; 30, "Stock OK", K1633 &gt;= 30, "High Stock")</f>
        <v>High Stock</v>
      </c>
      <c r="Y1633" s="16" t="str" cm="1">
        <f t="array" ref="Y1633">_xlfn.IFS(K1633 &lt;= 15, "Fast Moving", K1633 &lt;= 35, "Moderate Moving", K1633 &gt; 35, "Slow Moving")</f>
        <v>Slow Moving</v>
      </c>
      <c r="Z1633" s="16" t="str" cm="1">
        <f t="array" ref="Z1633">_xlfn.IFS(M1633=5, "Highly Satisfied", M1633&gt;=4, "Very Satisfied", M1633&gt;=3, "Satisfied", M1633&gt;=2, "Neutral", M1633&lt;2, "Dissatisfied")</f>
        <v>Neutral</v>
      </c>
      <c r="AA1633" s="16" t="str">
        <f t="shared" si="259"/>
        <v>Cheap Value</v>
      </c>
      <c r="AB1633" s="16" t="str" cm="1">
        <f t="array" ref="AB1633">_xlfn.IFS(OR(C1633="Zara", C1633="Mango"), "Luxury Brand", OR(C1633="Gap", C1633="Forever21"), "Budget Brand", TRUE, "Mid-Market")</f>
        <v>Budget Brand</v>
      </c>
    </row>
    <row r="1634" spans="1:28" x14ac:dyDescent="0.35">
      <c r="A1634" t="s">
        <v>1685</v>
      </c>
      <c r="B1634" t="s">
        <v>25</v>
      </c>
      <c r="C1634" t="s">
        <v>14</v>
      </c>
      <c r="D1634" t="s">
        <v>15</v>
      </c>
      <c r="E1634" t="s">
        <v>2229</v>
      </c>
      <c r="F1634" t="s">
        <v>17</v>
      </c>
      <c r="G1634" s="4">
        <v>74.61</v>
      </c>
      <c r="H1634">
        <v>0</v>
      </c>
      <c r="I1634" s="3">
        <v>74.61</v>
      </c>
      <c r="J1634" s="1">
        <v>45775</v>
      </c>
      <c r="K1634">
        <v>38</v>
      </c>
      <c r="L1634">
        <v>2.8</v>
      </c>
      <c r="M1634">
        <f t="shared" si="250"/>
        <v>2.8</v>
      </c>
      <c r="N1634" t="b">
        <v>0</v>
      </c>
      <c r="O1634" t="s">
        <v>2229</v>
      </c>
      <c r="P1634" t="str">
        <f t="shared" si="251"/>
        <v>No Return</v>
      </c>
      <c r="Q1634" s="4">
        <f t="shared" si="252"/>
        <v>2835.18</v>
      </c>
      <c r="R1634">
        <f t="shared" si="253"/>
        <v>2025</v>
      </c>
      <c r="S1634" s="4" t="str">
        <f t="shared" si="254"/>
        <v>April</v>
      </c>
      <c r="T1634" s="17">
        <f t="shared" si="255"/>
        <v>0</v>
      </c>
      <c r="U1634" s="17">
        <f t="shared" si="256"/>
        <v>74.61</v>
      </c>
      <c r="V1634" s="16">
        <f t="shared" si="257"/>
        <v>0</v>
      </c>
      <c r="W1634" s="16" t="str">
        <f t="shared" si="258"/>
        <v>No Size</v>
      </c>
      <c r="X1634" s="16" t="str" cm="1">
        <f t="array" ref="X1634">_xlfn.IFS(K1634 &lt; 10, "Need to Restock", K1634 &lt; 20, "Low Stock", K1634 &lt; 30, "Stock OK", K1634 &gt;= 30, "High Stock")</f>
        <v>High Stock</v>
      </c>
      <c r="Y1634" s="16" t="str" cm="1">
        <f t="array" ref="Y1634">_xlfn.IFS(K1634 &lt;= 15, "Fast Moving", K1634 &lt;= 35, "Moderate Moving", K1634 &gt; 35, "Slow Moving")</f>
        <v>Slow Moving</v>
      </c>
      <c r="Z1634" s="16" t="str" cm="1">
        <f t="array" ref="Z1634">_xlfn.IFS(M1634=5, "Highly Satisfied", M1634&gt;=4, "Very Satisfied", M1634&gt;=3, "Satisfied", M1634&gt;=2, "Neutral", M1634&lt;2, "Dissatisfied")</f>
        <v>Neutral</v>
      </c>
      <c r="AA1634" s="16" t="str">
        <f t="shared" si="259"/>
        <v>Cheap Value</v>
      </c>
      <c r="AB1634" s="16" t="str" cm="1">
        <f t="array" ref="AB1634">_xlfn.IFS(OR(C1634="Zara", C1634="Mango"), "Luxury Brand", OR(C1634="Gap", C1634="Forever21"), "Budget Brand", TRUE, "Mid-Market")</f>
        <v>Luxury Brand</v>
      </c>
    </row>
    <row r="1635" spans="1:28" x14ac:dyDescent="0.35">
      <c r="A1635" t="s">
        <v>1686</v>
      </c>
      <c r="B1635" t="s">
        <v>28</v>
      </c>
      <c r="C1635" t="s">
        <v>20</v>
      </c>
      <c r="D1635" t="s">
        <v>15</v>
      </c>
      <c r="E1635" t="s">
        <v>37</v>
      </c>
      <c r="F1635" t="s">
        <v>38</v>
      </c>
      <c r="G1635" s="4">
        <v>148.24</v>
      </c>
      <c r="H1635">
        <v>10.9</v>
      </c>
      <c r="I1635" s="3">
        <v>132.08000000000001</v>
      </c>
      <c r="J1635" s="1">
        <v>45531</v>
      </c>
      <c r="K1635">
        <v>44</v>
      </c>
      <c r="L1635">
        <v>1.3</v>
      </c>
      <c r="M1635">
        <f t="shared" si="250"/>
        <v>1.3</v>
      </c>
      <c r="N1635" t="b">
        <v>0</v>
      </c>
      <c r="O1635" t="s">
        <v>2229</v>
      </c>
      <c r="P1635" t="str">
        <f t="shared" si="251"/>
        <v>No Return</v>
      </c>
      <c r="Q1635" s="4">
        <f t="shared" si="252"/>
        <v>5811.6009599999998</v>
      </c>
      <c r="R1635">
        <f t="shared" si="253"/>
        <v>2024</v>
      </c>
      <c r="S1635" s="4" t="str">
        <f t="shared" si="254"/>
        <v>August</v>
      </c>
      <c r="T1635" s="17">
        <f t="shared" si="255"/>
        <v>16.158160000000002</v>
      </c>
      <c r="U1635" s="17">
        <f t="shared" si="256"/>
        <v>132.08184</v>
      </c>
      <c r="V1635" s="16">
        <f t="shared" si="257"/>
        <v>0</v>
      </c>
      <c r="W1635" s="16" t="str">
        <f t="shared" si="258"/>
        <v>S</v>
      </c>
      <c r="X1635" s="16" t="str" cm="1">
        <f t="array" ref="X1635">_xlfn.IFS(K1635 &lt; 10, "Need to Restock", K1635 &lt; 20, "Low Stock", K1635 &lt; 30, "Stock OK", K1635 &gt;= 30, "High Stock")</f>
        <v>High Stock</v>
      </c>
      <c r="Y1635" s="16" t="str" cm="1">
        <f t="array" ref="Y1635">_xlfn.IFS(K1635 &lt;= 15, "Fast Moving", K1635 &lt;= 35, "Moderate Moving", K1635 &gt; 35, "Slow Moving")</f>
        <v>Slow Moving</v>
      </c>
      <c r="Z1635" s="16" t="str" cm="1">
        <f t="array" ref="Z1635">_xlfn.IFS(M1635=5, "Highly Satisfied", M1635&gt;=4, "Very Satisfied", M1635&gt;=3, "Satisfied", M1635&gt;=2, "Neutral", M1635&lt;2, "Dissatisfied")</f>
        <v>Dissatisfied</v>
      </c>
      <c r="AA1635" s="16" t="str">
        <f t="shared" si="259"/>
        <v>High Value</v>
      </c>
      <c r="AB1635" s="16" t="str" cm="1">
        <f t="array" ref="AB1635">_xlfn.IFS(OR(C1635="Zara", C1635="Mango"), "Luxury Brand", OR(C1635="Gap", C1635="Forever21"), "Budget Brand", TRUE, "Mid-Market")</f>
        <v>Mid-Market</v>
      </c>
    </row>
    <row r="1636" spans="1:28" x14ac:dyDescent="0.35">
      <c r="A1636" t="s">
        <v>1687</v>
      </c>
      <c r="B1636" t="s">
        <v>19</v>
      </c>
      <c r="C1636" t="s">
        <v>59</v>
      </c>
      <c r="D1636" t="s">
        <v>15</v>
      </c>
      <c r="E1636" t="s">
        <v>16</v>
      </c>
      <c r="F1636" t="s">
        <v>38</v>
      </c>
      <c r="G1636" s="4">
        <v>93.46</v>
      </c>
      <c r="H1636">
        <v>0</v>
      </c>
      <c r="I1636" s="3">
        <v>93.46</v>
      </c>
      <c r="J1636" s="1">
        <v>45700</v>
      </c>
      <c r="K1636">
        <v>20</v>
      </c>
      <c r="L1636">
        <v>2.2000000000000002</v>
      </c>
      <c r="M1636">
        <f t="shared" si="250"/>
        <v>2.2000000000000002</v>
      </c>
      <c r="N1636" t="b">
        <v>0</v>
      </c>
      <c r="O1636" t="s">
        <v>2229</v>
      </c>
      <c r="P1636" t="str">
        <f t="shared" si="251"/>
        <v>No Return</v>
      </c>
      <c r="Q1636" s="4">
        <f t="shared" si="252"/>
        <v>1869.1999999999998</v>
      </c>
      <c r="R1636">
        <f t="shared" si="253"/>
        <v>2025</v>
      </c>
      <c r="S1636" s="4" t="str">
        <f t="shared" si="254"/>
        <v>February</v>
      </c>
      <c r="T1636" s="17">
        <f t="shared" si="255"/>
        <v>0</v>
      </c>
      <c r="U1636" s="17">
        <f t="shared" si="256"/>
        <v>93.46</v>
      </c>
      <c r="V1636" s="16">
        <f t="shared" si="257"/>
        <v>0</v>
      </c>
      <c r="W1636" s="16" t="str">
        <f t="shared" si="258"/>
        <v>XL</v>
      </c>
      <c r="X1636" s="16" t="str" cm="1">
        <f t="array" ref="X1636">_xlfn.IFS(K1636 &lt; 10, "Need to Restock", K1636 &lt; 20, "Low Stock", K1636 &lt; 30, "Stock OK", K1636 &gt;= 30, "High Stock")</f>
        <v>Stock OK</v>
      </c>
      <c r="Y1636" s="16" t="str" cm="1">
        <f t="array" ref="Y1636">_xlfn.IFS(K1636 &lt;= 15, "Fast Moving", K1636 &lt;= 35, "Moderate Moving", K1636 &gt; 35, "Slow Moving")</f>
        <v>Moderate Moving</v>
      </c>
      <c r="Z1636" s="16" t="str" cm="1">
        <f t="array" ref="Z1636">_xlfn.IFS(M1636=5, "Highly Satisfied", M1636&gt;=4, "Very Satisfied", M1636&gt;=3, "Satisfied", M1636&gt;=2, "Neutral", M1636&lt;2, "Dissatisfied")</f>
        <v>Neutral</v>
      </c>
      <c r="AA1636" s="16" t="str">
        <f t="shared" si="259"/>
        <v>High Value</v>
      </c>
      <c r="AB1636" s="16" t="str" cm="1">
        <f t="array" ref="AB1636">_xlfn.IFS(OR(C1636="Zara", C1636="Mango"), "Luxury Brand", OR(C1636="Gap", C1636="Forever21"), "Budget Brand", TRUE, "Mid-Market")</f>
        <v>Budget Brand</v>
      </c>
    </row>
    <row r="1637" spans="1:28" x14ac:dyDescent="0.35">
      <c r="A1637" t="s">
        <v>1688</v>
      </c>
      <c r="B1637" t="s">
        <v>13</v>
      </c>
      <c r="C1637" t="s">
        <v>20</v>
      </c>
      <c r="D1637" t="s">
        <v>60</v>
      </c>
      <c r="E1637" t="s">
        <v>47</v>
      </c>
      <c r="F1637" t="s">
        <v>17</v>
      </c>
      <c r="G1637" s="4">
        <v>245.31</v>
      </c>
      <c r="H1637">
        <v>44.1</v>
      </c>
      <c r="I1637" s="3">
        <v>137.13</v>
      </c>
      <c r="J1637" s="1">
        <v>45875</v>
      </c>
      <c r="K1637">
        <v>44</v>
      </c>
      <c r="L1637" t="s">
        <v>2229</v>
      </c>
      <c r="M1637">
        <f t="shared" si="250"/>
        <v>3</v>
      </c>
      <c r="N1637" t="b">
        <v>0</v>
      </c>
      <c r="O1637" t="s">
        <v>2229</v>
      </c>
      <c r="P1637" t="str">
        <f t="shared" si="251"/>
        <v>No Return</v>
      </c>
      <c r="Q1637" s="4">
        <f t="shared" si="252"/>
        <v>6033.6447599999992</v>
      </c>
      <c r="R1637">
        <f t="shared" si="253"/>
        <v>2025</v>
      </c>
      <c r="S1637" s="4" t="str">
        <f t="shared" si="254"/>
        <v>August</v>
      </c>
      <c r="T1637" s="17">
        <f t="shared" si="255"/>
        <v>108.18171</v>
      </c>
      <c r="U1637" s="17">
        <f t="shared" si="256"/>
        <v>137.12828999999999</v>
      </c>
      <c r="V1637" s="16">
        <f t="shared" si="257"/>
        <v>0</v>
      </c>
      <c r="W1637" s="16" t="str">
        <f t="shared" si="258"/>
        <v>XXL</v>
      </c>
      <c r="X1637" s="16" t="str" cm="1">
        <f t="array" ref="X1637">_xlfn.IFS(K1637 &lt; 10, "Need to Restock", K1637 &lt; 20, "Low Stock", K1637 &lt; 30, "Stock OK", K1637 &gt;= 30, "High Stock")</f>
        <v>High Stock</v>
      </c>
      <c r="Y1637" s="16" t="str" cm="1">
        <f t="array" ref="Y1637">_xlfn.IFS(K1637 &lt;= 15, "Fast Moving", K1637 &lt;= 35, "Moderate Moving", K1637 &gt; 35, "Slow Moving")</f>
        <v>Slow Moving</v>
      </c>
      <c r="Z1637" s="16" t="str" cm="1">
        <f t="array" ref="Z1637">_xlfn.IFS(M1637=5, "Highly Satisfied", M1637&gt;=4, "Very Satisfied", M1637&gt;=3, "Satisfied", M1637&gt;=2, "Neutral", M1637&lt;2, "Dissatisfied")</f>
        <v>Satisfied</v>
      </c>
      <c r="AA1637" s="16" t="str">
        <f t="shared" si="259"/>
        <v>High Value</v>
      </c>
      <c r="AB1637" s="16" t="str" cm="1">
        <f t="array" ref="AB1637">_xlfn.IFS(OR(C1637="Zara", C1637="Mango"), "Luxury Brand", OR(C1637="Gap", C1637="Forever21"), "Budget Brand", TRUE, "Mid-Market")</f>
        <v>Mid-Market</v>
      </c>
    </row>
    <row r="1638" spans="1:28" x14ac:dyDescent="0.35">
      <c r="A1638" t="s">
        <v>1689</v>
      </c>
      <c r="B1638" t="s">
        <v>19</v>
      </c>
      <c r="C1638" t="s">
        <v>30</v>
      </c>
      <c r="D1638" t="s">
        <v>15</v>
      </c>
      <c r="E1638" t="s">
        <v>47</v>
      </c>
      <c r="F1638" t="s">
        <v>17</v>
      </c>
      <c r="G1638" s="4">
        <v>43.38</v>
      </c>
      <c r="H1638">
        <v>45.9</v>
      </c>
      <c r="I1638" s="3">
        <v>23.47</v>
      </c>
      <c r="J1638" s="1">
        <v>45629</v>
      </c>
      <c r="K1638">
        <v>47</v>
      </c>
      <c r="L1638">
        <v>3.7</v>
      </c>
      <c r="M1638">
        <f t="shared" si="250"/>
        <v>3.7</v>
      </c>
      <c r="N1638" t="b">
        <v>1</v>
      </c>
      <c r="O1638" t="s">
        <v>113</v>
      </c>
      <c r="P1638" t="str">
        <f t="shared" si="251"/>
        <v>Changed Mind</v>
      </c>
      <c r="Q1638" s="4">
        <f t="shared" si="252"/>
        <v>1103.0232600000002</v>
      </c>
      <c r="R1638">
        <f t="shared" si="253"/>
        <v>2024</v>
      </c>
      <c r="S1638" s="4" t="str">
        <f t="shared" si="254"/>
        <v>December</v>
      </c>
      <c r="T1638" s="17">
        <f t="shared" si="255"/>
        <v>19.91142</v>
      </c>
      <c r="U1638" s="17">
        <f t="shared" si="256"/>
        <v>23.468580000000003</v>
      </c>
      <c r="V1638" s="16">
        <f t="shared" si="257"/>
        <v>1</v>
      </c>
      <c r="W1638" s="16" t="str">
        <f t="shared" si="258"/>
        <v>XXL</v>
      </c>
      <c r="X1638" s="16" t="str" cm="1">
        <f t="array" ref="X1638">_xlfn.IFS(K1638 &lt; 10, "Need to Restock", K1638 &lt; 20, "Low Stock", K1638 &lt; 30, "Stock OK", K1638 &gt;= 30, "High Stock")</f>
        <v>High Stock</v>
      </c>
      <c r="Y1638" s="16" t="str" cm="1">
        <f t="array" ref="Y1638">_xlfn.IFS(K1638 &lt;= 15, "Fast Moving", K1638 &lt;= 35, "Moderate Moving", K1638 &gt; 35, "Slow Moving")</f>
        <v>Slow Moving</v>
      </c>
      <c r="Z1638" s="16" t="str" cm="1">
        <f t="array" ref="Z1638">_xlfn.IFS(M1638=5, "Highly Satisfied", M1638&gt;=4, "Very Satisfied", M1638&gt;=3, "Satisfied", M1638&gt;=2, "Neutral", M1638&lt;2, "Dissatisfied")</f>
        <v>Satisfied</v>
      </c>
      <c r="AA1638" s="16" t="str">
        <f t="shared" si="259"/>
        <v>Cheap Value</v>
      </c>
      <c r="AB1638" s="16" t="str" cm="1">
        <f t="array" ref="AB1638">_xlfn.IFS(OR(C1638="Zara", C1638="Mango"), "Luxury Brand", OR(C1638="Gap", C1638="Forever21"), "Budget Brand", TRUE, "Mid-Market")</f>
        <v>Mid-Market</v>
      </c>
    </row>
    <row r="1639" spans="1:28" x14ac:dyDescent="0.35">
      <c r="A1639" t="s">
        <v>1690</v>
      </c>
      <c r="B1639" t="s">
        <v>25</v>
      </c>
      <c r="C1639" t="s">
        <v>51</v>
      </c>
      <c r="D1639" t="s">
        <v>32</v>
      </c>
      <c r="E1639" t="s">
        <v>2229</v>
      </c>
      <c r="F1639" t="s">
        <v>26</v>
      </c>
      <c r="G1639" s="4">
        <v>40.04</v>
      </c>
      <c r="H1639">
        <v>45.5</v>
      </c>
      <c r="I1639" s="3">
        <v>21.82</v>
      </c>
      <c r="J1639" s="1">
        <v>45875</v>
      </c>
      <c r="K1639">
        <v>50</v>
      </c>
      <c r="L1639">
        <v>2.2000000000000002</v>
      </c>
      <c r="M1639">
        <f t="shared" si="250"/>
        <v>2.2000000000000002</v>
      </c>
      <c r="N1639" t="b">
        <v>0</v>
      </c>
      <c r="O1639" t="s">
        <v>2229</v>
      </c>
      <c r="P1639" t="str">
        <f t="shared" si="251"/>
        <v>No Return</v>
      </c>
      <c r="Q1639" s="4">
        <f t="shared" si="252"/>
        <v>1091.0899999999997</v>
      </c>
      <c r="R1639">
        <f t="shared" si="253"/>
        <v>2025</v>
      </c>
      <c r="S1639" s="4" t="str">
        <f t="shared" si="254"/>
        <v>August</v>
      </c>
      <c r="T1639" s="17">
        <f t="shared" si="255"/>
        <v>18.2182</v>
      </c>
      <c r="U1639" s="17">
        <f t="shared" si="256"/>
        <v>21.821799999999996</v>
      </c>
      <c r="V1639" s="16">
        <f t="shared" si="257"/>
        <v>0</v>
      </c>
      <c r="W1639" s="16" t="str">
        <f t="shared" si="258"/>
        <v>No Size</v>
      </c>
      <c r="X1639" s="16" t="str" cm="1">
        <f t="array" ref="X1639">_xlfn.IFS(K1639 &lt; 10, "Need to Restock", K1639 &lt; 20, "Low Stock", K1639 &lt; 30, "Stock OK", K1639 &gt;= 30, "High Stock")</f>
        <v>High Stock</v>
      </c>
      <c r="Y1639" s="16" t="str" cm="1">
        <f t="array" ref="Y1639">_xlfn.IFS(K1639 &lt;= 15, "Fast Moving", K1639 &lt;= 35, "Moderate Moving", K1639 &gt; 35, "Slow Moving")</f>
        <v>Slow Moving</v>
      </c>
      <c r="Z1639" s="16" t="str" cm="1">
        <f t="array" ref="Z1639">_xlfn.IFS(M1639=5, "Highly Satisfied", M1639&gt;=4, "Very Satisfied", M1639&gt;=3, "Satisfied", M1639&gt;=2, "Neutral", M1639&lt;2, "Dissatisfied")</f>
        <v>Neutral</v>
      </c>
      <c r="AA1639" s="16" t="str">
        <f t="shared" si="259"/>
        <v>Cheap Value</v>
      </c>
      <c r="AB1639" s="16" t="str" cm="1">
        <f t="array" ref="AB1639">_xlfn.IFS(OR(C1639="Zara", C1639="Mango"), "Luxury Brand", OR(C1639="Gap", C1639="Forever21"), "Budget Brand", TRUE, "Mid-Market")</f>
        <v>Mid-Market</v>
      </c>
    </row>
    <row r="1640" spans="1:28" x14ac:dyDescent="0.35">
      <c r="A1640" t="s">
        <v>1691</v>
      </c>
      <c r="B1640" t="s">
        <v>13</v>
      </c>
      <c r="C1640" t="s">
        <v>46</v>
      </c>
      <c r="D1640" t="s">
        <v>32</v>
      </c>
      <c r="E1640" t="s">
        <v>56</v>
      </c>
      <c r="F1640" t="s">
        <v>54</v>
      </c>
      <c r="G1640" s="4">
        <v>209.68</v>
      </c>
      <c r="H1640">
        <v>3.6</v>
      </c>
      <c r="I1640" s="3">
        <v>202.13</v>
      </c>
      <c r="J1640" s="1">
        <v>45875</v>
      </c>
      <c r="K1640">
        <v>18</v>
      </c>
      <c r="L1640">
        <v>4.0999999999999996</v>
      </c>
      <c r="M1640">
        <f t="shared" si="250"/>
        <v>4.0999999999999996</v>
      </c>
      <c r="N1640" t="b">
        <v>0</v>
      </c>
      <c r="O1640" t="s">
        <v>2229</v>
      </c>
      <c r="P1640" t="str">
        <f t="shared" si="251"/>
        <v>No Return</v>
      </c>
      <c r="Q1640" s="4">
        <f t="shared" si="252"/>
        <v>3638.3673599999997</v>
      </c>
      <c r="R1640">
        <f t="shared" si="253"/>
        <v>2025</v>
      </c>
      <c r="S1640" s="4" t="str">
        <f t="shared" si="254"/>
        <v>August</v>
      </c>
      <c r="T1640" s="17">
        <f t="shared" si="255"/>
        <v>7.5484800000000014</v>
      </c>
      <c r="U1640" s="17">
        <f t="shared" si="256"/>
        <v>202.13151999999999</v>
      </c>
      <c r="V1640" s="16">
        <f t="shared" si="257"/>
        <v>0</v>
      </c>
      <c r="W1640" s="16" t="str">
        <f t="shared" si="258"/>
        <v>M</v>
      </c>
      <c r="X1640" s="16" t="str" cm="1">
        <f t="array" ref="X1640">_xlfn.IFS(K1640 &lt; 10, "Need to Restock", K1640 &lt; 20, "Low Stock", K1640 &lt; 30, "Stock OK", K1640 &gt;= 30, "High Stock")</f>
        <v>Low Stock</v>
      </c>
      <c r="Y1640" s="16" t="str" cm="1">
        <f t="array" ref="Y1640">_xlfn.IFS(K1640 &lt;= 15, "Fast Moving", K1640 &lt;= 35, "Moderate Moving", K1640 &gt; 35, "Slow Moving")</f>
        <v>Moderate Moving</v>
      </c>
      <c r="Z1640" s="16" t="str" cm="1">
        <f t="array" ref="Z1640">_xlfn.IFS(M1640=5, "Highly Satisfied", M1640&gt;=4, "Very Satisfied", M1640&gt;=3, "Satisfied", M1640&gt;=2, "Neutral", M1640&lt;2, "Dissatisfied")</f>
        <v>Very Satisfied</v>
      </c>
      <c r="AA1640" s="16" t="str">
        <f t="shared" si="259"/>
        <v>High Value</v>
      </c>
      <c r="AB1640" s="16" t="str" cm="1">
        <f t="array" ref="AB1640">_xlfn.IFS(OR(C1640="Zara", C1640="Mango"), "Luxury Brand", OR(C1640="Gap", C1640="Forever21"), "Budget Brand", TRUE, "Mid-Market")</f>
        <v>Mid-Market</v>
      </c>
    </row>
    <row r="1641" spans="1:28" x14ac:dyDescent="0.35">
      <c r="A1641" t="s">
        <v>1692</v>
      </c>
      <c r="B1641" t="s">
        <v>25</v>
      </c>
      <c r="C1641" t="s">
        <v>41</v>
      </c>
      <c r="D1641" t="s">
        <v>21</v>
      </c>
      <c r="E1641" t="s">
        <v>2229</v>
      </c>
      <c r="F1641" t="s">
        <v>68</v>
      </c>
      <c r="G1641" s="4">
        <v>38.08</v>
      </c>
      <c r="H1641">
        <v>0</v>
      </c>
      <c r="I1641" s="3">
        <v>38.08</v>
      </c>
      <c r="J1641" s="1">
        <v>45875</v>
      </c>
      <c r="K1641">
        <v>0</v>
      </c>
      <c r="L1641">
        <v>1.6</v>
      </c>
      <c r="M1641">
        <f t="shared" si="250"/>
        <v>1.6</v>
      </c>
      <c r="N1641" t="b">
        <v>0</v>
      </c>
      <c r="O1641" t="s">
        <v>2229</v>
      </c>
      <c r="P1641" t="str">
        <f t="shared" si="251"/>
        <v>No Return</v>
      </c>
      <c r="Q1641" s="4">
        <f t="shared" si="252"/>
        <v>0</v>
      </c>
      <c r="R1641">
        <f t="shared" si="253"/>
        <v>2025</v>
      </c>
      <c r="S1641" s="4" t="str">
        <f t="shared" si="254"/>
        <v>August</v>
      </c>
      <c r="T1641" s="17">
        <f t="shared" si="255"/>
        <v>0</v>
      </c>
      <c r="U1641" s="17">
        <f t="shared" si="256"/>
        <v>38.08</v>
      </c>
      <c r="V1641" s="16">
        <f t="shared" si="257"/>
        <v>0</v>
      </c>
      <c r="W1641" s="16" t="str">
        <f t="shared" si="258"/>
        <v>No Size</v>
      </c>
      <c r="X1641" s="16" t="str" cm="1">
        <f t="array" ref="X1641">_xlfn.IFS(K1641 &lt; 10, "Need to Restock", K1641 &lt; 20, "Low Stock", K1641 &lt; 30, "Stock OK", K1641 &gt;= 30, "High Stock")</f>
        <v>Need to Restock</v>
      </c>
      <c r="Y1641" s="16" t="str" cm="1">
        <f t="array" ref="Y1641">_xlfn.IFS(K1641 &lt;= 15, "Fast Moving", K1641 &lt;= 35, "Moderate Moving", K1641 &gt; 35, "Slow Moving")</f>
        <v>Fast Moving</v>
      </c>
      <c r="Z1641" s="16" t="str" cm="1">
        <f t="array" ref="Z1641">_xlfn.IFS(M1641=5, "Highly Satisfied", M1641&gt;=4, "Very Satisfied", M1641&gt;=3, "Satisfied", M1641&gt;=2, "Neutral", M1641&lt;2, "Dissatisfied")</f>
        <v>Dissatisfied</v>
      </c>
      <c r="AA1641" s="16" t="str">
        <f t="shared" si="259"/>
        <v>Cheap Value</v>
      </c>
      <c r="AB1641" s="16" t="str" cm="1">
        <f t="array" ref="AB1641">_xlfn.IFS(OR(C1641="Zara", C1641="Mango"), "Luxury Brand", OR(C1641="Gap", C1641="Forever21"), "Budget Brand", TRUE, "Mid-Market")</f>
        <v>Luxury Brand</v>
      </c>
    </row>
    <row r="1642" spans="1:28" x14ac:dyDescent="0.35">
      <c r="A1642" t="s">
        <v>1693</v>
      </c>
      <c r="B1642" t="s">
        <v>13</v>
      </c>
      <c r="C1642" t="s">
        <v>51</v>
      </c>
      <c r="D1642" t="s">
        <v>15</v>
      </c>
      <c r="E1642" t="s">
        <v>47</v>
      </c>
      <c r="F1642" t="s">
        <v>54</v>
      </c>
      <c r="G1642" s="4">
        <v>123.04</v>
      </c>
      <c r="H1642">
        <v>0</v>
      </c>
      <c r="I1642" s="3">
        <v>123.04</v>
      </c>
      <c r="J1642" s="1">
        <v>45752</v>
      </c>
      <c r="K1642">
        <v>13</v>
      </c>
      <c r="L1642">
        <v>1.2</v>
      </c>
      <c r="M1642">
        <f t="shared" si="250"/>
        <v>1.2</v>
      </c>
      <c r="N1642" t="b">
        <v>0</v>
      </c>
      <c r="O1642" t="s">
        <v>2229</v>
      </c>
      <c r="P1642" t="str">
        <f t="shared" si="251"/>
        <v>No Return</v>
      </c>
      <c r="Q1642" s="4">
        <f t="shared" si="252"/>
        <v>1599.52</v>
      </c>
      <c r="R1642">
        <f t="shared" si="253"/>
        <v>2025</v>
      </c>
      <c r="S1642" s="4" t="str">
        <f t="shared" si="254"/>
        <v>April</v>
      </c>
      <c r="T1642" s="17">
        <f t="shared" si="255"/>
        <v>0</v>
      </c>
      <c r="U1642" s="17">
        <f t="shared" si="256"/>
        <v>123.04</v>
      </c>
      <c r="V1642" s="16">
        <f t="shared" si="257"/>
        <v>0</v>
      </c>
      <c r="W1642" s="16" t="str">
        <f t="shared" si="258"/>
        <v>XXL</v>
      </c>
      <c r="X1642" s="16" t="str" cm="1">
        <f t="array" ref="X1642">_xlfn.IFS(K1642 &lt; 10, "Need to Restock", K1642 &lt; 20, "Low Stock", K1642 &lt; 30, "Stock OK", K1642 &gt;= 30, "High Stock")</f>
        <v>Low Stock</v>
      </c>
      <c r="Y1642" s="16" t="str" cm="1">
        <f t="array" ref="Y1642">_xlfn.IFS(K1642 &lt;= 15, "Fast Moving", K1642 &lt;= 35, "Moderate Moving", K1642 &gt; 35, "Slow Moving")</f>
        <v>Fast Moving</v>
      </c>
      <c r="Z1642" s="16" t="str" cm="1">
        <f t="array" ref="Z1642">_xlfn.IFS(M1642=5, "Highly Satisfied", M1642&gt;=4, "Very Satisfied", M1642&gt;=3, "Satisfied", M1642&gt;=2, "Neutral", M1642&lt;2, "Dissatisfied")</f>
        <v>Dissatisfied</v>
      </c>
      <c r="AA1642" s="16" t="str">
        <f t="shared" si="259"/>
        <v>High Value</v>
      </c>
      <c r="AB1642" s="16" t="str" cm="1">
        <f t="array" ref="AB1642">_xlfn.IFS(OR(C1642="Zara", C1642="Mango"), "Luxury Brand", OR(C1642="Gap", C1642="Forever21"), "Budget Brand", TRUE, "Mid-Market")</f>
        <v>Mid-Market</v>
      </c>
    </row>
    <row r="1643" spans="1:28" x14ac:dyDescent="0.35">
      <c r="A1643" t="s">
        <v>1694</v>
      </c>
      <c r="B1643" t="s">
        <v>25</v>
      </c>
      <c r="C1643" t="s">
        <v>20</v>
      </c>
      <c r="D1643" t="s">
        <v>60</v>
      </c>
      <c r="E1643" t="s">
        <v>2229</v>
      </c>
      <c r="F1643" t="s">
        <v>23</v>
      </c>
      <c r="G1643" s="4">
        <v>39.94</v>
      </c>
      <c r="H1643">
        <v>0</v>
      </c>
      <c r="I1643" s="3">
        <v>39.94</v>
      </c>
      <c r="J1643" s="1">
        <v>45875</v>
      </c>
      <c r="K1643">
        <v>32</v>
      </c>
      <c r="L1643">
        <v>3.1</v>
      </c>
      <c r="M1643">
        <f t="shared" si="250"/>
        <v>3.1</v>
      </c>
      <c r="N1643" t="b">
        <v>0</v>
      </c>
      <c r="O1643" t="s">
        <v>2229</v>
      </c>
      <c r="P1643" t="str">
        <f t="shared" si="251"/>
        <v>No Return</v>
      </c>
      <c r="Q1643" s="4">
        <f t="shared" si="252"/>
        <v>1278.08</v>
      </c>
      <c r="R1643">
        <f t="shared" si="253"/>
        <v>2025</v>
      </c>
      <c r="S1643" s="4" t="str">
        <f t="shared" si="254"/>
        <v>August</v>
      </c>
      <c r="T1643" s="17">
        <f t="shared" si="255"/>
        <v>0</v>
      </c>
      <c r="U1643" s="17">
        <f t="shared" si="256"/>
        <v>39.94</v>
      </c>
      <c r="V1643" s="16">
        <f t="shared" si="257"/>
        <v>0</v>
      </c>
      <c r="W1643" s="16" t="str">
        <f t="shared" si="258"/>
        <v>No Size</v>
      </c>
      <c r="X1643" s="16" t="str" cm="1">
        <f t="array" ref="X1643">_xlfn.IFS(K1643 &lt; 10, "Need to Restock", K1643 &lt; 20, "Low Stock", K1643 &lt; 30, "Stock OK", K1643 &gt;= 30, "High Stock")</f>
        <v>High Stock</v>
      </c>
      <c r="Y1643" s="16" t="str" cm="1">
        <f t="array" ref="Y1643">_xlfn.IFS(K1643 &lt;= 15, "Fast Moving", K1643 &lt;= 35, "Moderate Moving", K1643 &gt; 35, "Slow Moving")</f>
        <v>Moderate Moving</v>
      </c>
      <c r="Z1643" s="16" t="str" cm="1">
        <f t="array" ref="Z1643">_xlfn.IFS(M1643=5, "Highly Satisfied", M1643&gt;=4, "Very Satisfied", M1643&gt;=3, "Satisfied", M1643&gt;=2, "Neutral", M1643&lt;2, "Dissatisfied")</f>
        <v>Satisfied</v>
      </c>
      <c r="AA1643" s="16" t="str">
        <f t="shared" si="259"/>
        <v>Cheap Value</v>
      </c>
      <c r="AB1643" s="16" t="str" cm="1">
        <f t="array" ref="AB1643">_xlfn.IFS(OR(C1643="Zara", C1643="Mango"), "Luxury Brand", OR(C1643="Gap", C1643="Forever21"), "Budget Brand", TRUE, "Mid-Market")</f>
        <v>Mid-Market</v>
      </c>
    </row>
    <row r="1644" spans="1:28" x14ac:dyDescent="0.35">
      <c r="A1644" t="s">
        <v>1695</v>
      </c>
      <c r="B1644" t="s">
        <v>40</v>
      </c>
      <c r="C1644" t="s">
        <v>46</v>
      </c>
      <c r="D1644" t="s">
        <v>60</v>
      </c>
      <c r="E1644" t="s">
        <v>56</v>
      </c>
      <c r="F1644" t="s">
        <v>38</v>
      </c>
      <c r="G1644" s="4">
        <v>80.19</v>
      </c>
      <c r="H1644">
        <v>0</v>
      </c>
      <c r="I1644" s="3">
        <v>80.19</v>
      </c>
      <c r="J1644" s="1">
        <v>45875</v>
      </c>
      <c r="K1644">
        <v>43</v>
      </c>
      <c r="L1644">
        <v>3.8</v>
      </c>
      <c r="M1644">
        <f t="shared" si="250"/>
        <v>3.8</v>
      </c>
      <c r="N1644" t="b">
        <v>0</v>
      </c>
      <c r="O1644" t="s">
        <v>2229</v>
      </c>
      <c r="P1644" t="str">
        <f t="shared" si="251"/>
        <v>No Return</v>
      </c>
      <c r="Q1644" s="4">
        <f t="shared" si="252"/>
        <v>3448.17</v>
      </c>
      <c r="R1644">
        <f t="shared" si="253"/>
        <v>2025</v>
      </c>
      <c r="S1644" s="4" t="str">
        <f t="shared" si="254"/>
        <v>August</v>
      </c>
      <c r="T1644" s="17">
        <f t="shared" si="255"/>
        <v>0</v>
      </c>
      <c r="U1644" s="17">
        <f t="shared" si="256"/>
        <v>80.19</v>
      </c>
      <c r="V1644" s="16">
        <f t="shared" si="257"/>
        <v>0</v>
      </c>
      <c r="W1644" s="16" t="str">
        <f t="shared" si="258"/>
        <v>M</v>
      </c>
      <c r="X1644" s="16" t="str" cm="1">
        <f t="array" ref="X1644">_xlfn.IFS(K1644 &lt; 10, "Need to Restock", K1644 &lt; 20, "Low Stock", K1644 &lt; 30, "Stock OK", K1644 &gt;= 30, "High Stock")</f>
        <v>High Stock</v>
      </c>
      <c r="Y1644" s="16" t="str" cm="1">
        <f t="array" ref="Y1644">_xlfn.IFS(K1644 &lt;= 15, "Fast Moving", K1644 &lt;= 35, "Moderate Moving", K1644 &gt; 35, "Slow Moving")</f>
        <v>Slow Moving</v>
      </c>
      <c r="Z1644" s="16" t="str" cm="1">
        <f t="array" ref="Z1644">_xlfn.IFS(M1644=5, "Highly Satisfied", M1644&gt;=4, "Very Satisfied", M1644&gt;=3, "Satisfied", M1644&gt;=2, "Neutral", M1644&lt;2, "Dissatisfied")</f>
        <v>Satisfied</v>
      </c>
      <c r="AA1644" s="16" t="str">
        <f t="shared" si="259"/>
        <v>High Value</v>
      </c>
      <c r="AB1644" s="16" t="str" cm="1">
        <f t="array" ref="AB1644">_xlfn.IFS(OR(C1644="Zara", C1644="Mango"), "Luxury Brand", OR(C1644="Gap", C1644="Forever21"), "Budget Brand", TRUE, "Mid-Market")</f>
        <v>Mid-Market</v>
      </c>
    </row>
    <row r="1645" spans="1:28" x14ac:dyDescent="0.35">
      <c r="A1645" t="s">
        <v>1696</v>
      </c>
      <c r="B1645" t="s">
        <v>19</v>
      </c>
      <c r="C1645" t="s">
        <v>20</v>
      </c>
      <c r="D1645" t="s">
        <v>15</v>
      </c>
      <c r="E1645" t="s">
        <v>47</v>
      </c>
      <c r="F1645" t="s">
        <v>64</v>
      </c>
      <c r="G1645" s="4">
        <v>35.03</v>
      </c>
      <c r="H1645">
        <v>10.1</v>
      </c>
      <c r="I1645" s="3">
        <v>31.49</v>
      </c>
      <c r="J1645" s="1">
        <v>45807</v>
      </c>
      <c r="K1645">
        <v>5</v>
      </c>
      <c r="L1645">
        <v>3.8</v>
      </c>
      <c r="M1645">
        <f t="shared" si="250"/>
        <v>3.8</v>
      </c>
      <c r="N1645" t="b">
        <v>0</v>
      </c>
      <c r="O1645" t="s">
        <v>2229</v>
      </c>
      <c r="P1645" t="str">
        <f t="shared" si="251"/>
        <v>No Return</v>
      </c>
      <c r="Q1645" s="4">
        <f t="shared" si="252"/>
        <v>157.45985000000002</v>
      </c>
      <c r="R1645">
        <f t="shared" si="253"/>
        <v>2025</v>
      </c>
      <c r="S1645" s="4" t="str">
        <f t="shared" si="254"/>
        <v>May</v>
      </c>
      <c r="T1645" s="17">
        <f t="shared" si="255"/>
        <v>3.53803</v>
      </c>
      <c r="U1645" s="17">
        <f t="shared" si="256"/>
        <v>31.491970000000002</v>
      </c>
      <c r="V1645" s="16">
        <f t="shared" si="257"/>
        <v>0</v>
      </c>
      <c r="W1645" s="16" t="str">
        <f t="shared" si="258"/>
        <v>XXL</v>
      </c>
      <c r="X1645" s="16" t="str" cm="1">
        <f t="array" ref="X1645">_xlfn.IFS(K1645 &lt; 10, "Need to Restock", K1645 &lt; 20, "Low Stock", K1645 &lt; 30, "Stock OK", K1645 &gt;= 30, "High Stock")</f>
        <v>Need to Restock</v>
      </c>
      <c r="Y1645" s="16" t="str" cm="1">
        <f t="array" ref="Y1645">_xlfn.IFS(K1645 &lt;= 15, "Fast Moving", K1645 &lt;= 35, "Moderate Moving", K1645 &gt; 35, "Slow Moving")</f>
        <v>Fast Moving</v>
      </c>
      <c r="Z1645" s="16" t="str" cm="1">
        <f t="array" ref="Z1645">_xlfn.IFS(M1645=5, "Highly Satisfied", M1645&gt;=4, "Very Satisfied", M1645&gt;=3, "Satisfied", M1645&gt;=2, "Neutral", M1645&lt;2, "Dissatisfied")</f>
        <v>Satisfied</v>
      </c>
      <c r="AA1645" s="16" t="str">
        <f t="shared" si="259"/>
        <v>Cheap Value</v>
      </c>
      <c r="AB1645" s="16" t="str" cm="1">
        <f t="array" ref="AB1645">_xlfn.IFS(OR(C1645="Zara", C1645="Mango"), "Luxury Brand", OR(C1645="Gap", C1645="Forever21"), "Budget Brand", TRUE, "Mid-Market")</f>
        <v>Mid-Market</v>
      </c>
    </row>
    <row r="1646" spans="1:28" x14ac:dyDescent="0.35">
      <c r="A1646" t="s">
        <v>1697</v>
      </c>
      <c r="B1646" t="s">
        <v>19</v>
      </c>
      <c r="C1646" t="s">
        <v>46</v>
      </c>
      <c r="D1646" t="s">
        <v>60</v>
      </c>
      <c r="E1646" t="s">
        <v>56</v>
      </c>
      <c r="F1646" t="s">
        <v>26</v>
      </c>
      <c r="G1646" s="4">
        <v>27.64</v>
      </c>
      <c r="H1646">
        <v>29</v>
      </c>
      <c r="I1646" s="3">
        <v>19.62</v>
      </c>
      <c r="J1646" s="1">
        <v>45875</v>
      </c>
      <c r="K1646">
        <v>19</v>
      </c>
      <c r="L1646">
        <v>1</v>
      </c>
      <c r="M1646">
        <f t="shared" si="250"/>
        <v>1</v>
      </c>
      <c r="N1646" t="b">
        <v>0</v>
      </c>
      <c r="O1646" t="s">
        <v>2229</v>
      </c>
      <c r="P1646" t="str">
        <f t="shared" si="251"/>
        <v>No Return</v>
      </c>
      <c r="Q1646" s="4">
        <f t="shared" si="252"/>
        <v>372.86359999999996</v>
      </c>
      <c r="R1646">
        <f t="shared" si="253"/>
        <v>2025</v>
      </c>
      <c r="S1646" s="4" t="str">
        <f t="shared" si="254"/>
        <v>August</v>
      </c>
      <c r="T1646" s="17">
        <f t="shared" si="255"/>
        <v>8.0155999999999992</v>
      </c>
      <c r="U1646" s="17">
        <f t="shared" si="256"/>
        <v>19.624399999999998</v>
      </c>
      <c r="V1646" s="16">
        <f t="shared" si="257"/>
        <v>0</v>
      </c>
      <c r="W1646" s="16" t="str">
        <f t="shared" si="258"/>
        <v>M</v>
      </c>
      <c r="X1646" s="16" t="str" cm="1">
        <f t="array" ref="X1646">_xlfn.IFS(K1646 &lt; 10, "Need to Restock", K1646 &lt; 20, "Low Stock", K1646 &lt; 30, "Stock OK", K1646 &gt;= 30, "High Stock")</f>
        <v>Low Stock</v>
      </c>
      <c r="Y1646" s="16" t="str" cm="1">
        <f t="array" ref="Y1646">_xlfn.IFS(K1646 &lt;= 15, "Fast Moving", K1646 &lt;= 35, "Moderate Moving", K1646 &gt; 35, "Slow Moving")</f>
        <v>Moderate Moving</v>
      </c>
      <c r="Z1646" s="16" t="str" cm="1">
        <f t="array" ref="Z1646">_xlfn.IFS(M1646=5, "Highly Satisfied", M1646&gt;=4, "Very Satisfied", M1646&gt;=3, "Satisfied", M1646&gt;=2, "Neutral", M1646&lt;2, "Dissatisfied")</f>
        <v>Dissatisfied</v>
      </c>
      <c r="AA1646" s="16" t="str">
        <f t="shared" si="259"/>
        <v>Cheap Value</v>
      </c>
      <c r="AB1646" s="16" t="str" cm="1">
        <f t="array" ref="AB1646">_xlfn.IFS(OR(C1646="Zara", C1646="Mango"), "Luxury Brand", OR(C1646="Gap", C1646="Forever21"), "Budget Brand", TRUE, "Mid-Market")</f>
        <v>Mid-Market</v>
      </c>
    </row>
    <row r="1647" spans="1:28" x14ac:dyDescent="0.35">
      <c r="A1647" t="s">
        <v>1698</v>
      </c>
      <c r="B1647" t="s">
        <v>13</v>
      </c>
      <c r="C1647" t="s">
        <v>41</v>
      </c>
      <c r="D1647" t="s">
        <v>15</v>
      </c>
      <c r="E1647" t="s">
        <v>56</v>
      </c>
      <c r="F1647" t="s">
        <v>62</v>
      </c>
      <c r="G1647" s="4">
        <v>187.63</v>
      </c>
      <c r="H1647">
        <v>0</v>
      </c>
      <c r="I1647" s="3">
        <v>187.63</v>
      </c>
      <c r="J1647" s="1">
        <v>45772</v>
      </c>
      <c r="K1647">
        <v>25</v>
      </c>
      <c r="L1647">
        <v>1.8</v>
      </c>
      <c r="M1647">
        <f t="shared" si="250"/>
        <v>1.8</v>
      </c>
      <c r="N1647" t="b">
        <v>0</v>
      </c>
      <c r="O1647" t="s">
        <v>2229</v>
      </c>
      <c r="P1647" t="str">
        <f t="shared" si="251"/>
        <v>No Return</v>
      </c>
      <c r="Q1647" s="4">
        <f t="shared" si="252"/>
        <v>4690.75</v>
      </c>
      <c r="R1647">
        <f t="shared" si="253"/>
        <v>2025</v>
      </c>
      <c r="S1647" s="4" t="str">
        <f t="shared" si="254"/>
        <v>April</v>
      </c>
      <c r="T1647" s="17">
        <f t="shared" si="255"/>
        <v>0</v>
      </c>
      <c r="U1647" s="17">
        <f t="shared" si="256"/>
        <v>187.63</v>
      </c>
      <c r="V1647" s="16">
        <f t="shared" si="257"/>
        <v>0</v>
      </c>
      <c r="W1647" s="16" t="str">
        <f t="shared" si="258"/>
        <v>M</v>
      </c>
      <c r="X1647" s="16" t="str" cm="1">
        <f t="array" ref="X1647">_xlfn.IFS(K1647 &lt; 10, "Need to Restock", K1647 &lt; 20, "Low Stock", K1647 &lt; 30, "Stock OK", K1647 &gt;= 30, "High Stock")</f>
        <v>Stock OK</v>
      </c>
      <c r="Y1647" s="16" t="str" cm="1">
        <f t="array" ref="Y1647">_xlfn.IFS(K1647 &lt;= 15, "Fast Moving", K1647 &lt;= 35, "Moderate Moving", K1647 &gt; 35, "Slow Moving")</f>
        <v>Moderate Moving</v>
      </c>
      <c r="Z1647" s="16" t="str" cm="1">
        <f t="array" ref="Z1647">_xlfn.IFS(M1647=5, "Highly Satisfied", M1647&gt;=4, "Very Satisfied", M1647&gt;=3, "Satisfied", M1647&gt;=2, "Neutral", M1647&lt;2, "Dissatisfied")</f>
        <v>Dissatisfied</v>
      </c>
      <c r="AA1647" s="16" t="str">
        <f t="shared" si="259"/>
        <v>High Value</v>
      </c>
      <c r="AB1647" s="16" t="str" cm="1">
        <f t="array" ref="AB1647">_xlfn.IFS(OR(C1647="Zara", C1647="Mango"), "Luxury Brand", OR(C1647="Gap", C1647="Forever21"), "Budget Brand", TRUE, "Mid-Market")</f>
        <v>Luxury Brand</v>
      </c>
    </row>
    <row r="1648" spans="1:28" x14ac:dyDescent="0.35">
      <c r="A1648" t="s">
        <v>1699</v>
      </c>
      <c r="B1648" t="s">
        <v>13</v>
      </c>
      <c r="C1648" t="s">
        <v>46</v>
      </c>
      <c r="D1648" t="s">
        <v>21</v>
      </c>
      <c r="E1648" t="s">
        <v>47</v>
      </c>
      <c r="F1648" t="s">
        <v>26</v>
      </c>
      <c r="G1648" s="4">
        <v>193.17</v>
      </c>
      <c r="H1648">
        <v>34.6</v>
      </c>
      <c r="I1648" s="3">
        <v>126.33</v>
      </c>
      <c r="J1648" s="1">
        <v>45875</v>
      </c>
      <c r="K1648">
        <v>26</v>
      </c>
      <c r="L1648" t="s">
        <v>2229</v>
      </c>
      <c r="M1648">
        <f t="shared" si="250"/>
        <v>3</v>
      </c>
      <c r="N1648" t="b">
        <v>0</v>
      </c>
      <c r="O1648" t="s">
        <v>2229</v>
      </c>
      <c r="P1648" t="str">
        <f t="shared" si="251"/>
        <v>No Return</v>
      </c>
      <c r="Q1648" s="4">
        <f t="shared" si="252"/>
        <v>3284.6626799999995</v>
      </c>
      <c r="R1648">
        <f t="shared" si="253"/>
        <v>2025</v>
      </c>
      <c r="S1648" s="4" t="str">
        <f t="shared" si="254"/>
        <v>August</v>
      </c>
      <c r="T1648" s="17">
        <f t="shared" si="255"/>
        <v>66.836820000000003</v>
      </c>
      <c r="U1648" s="17">
        <f t="shared" si="256"/>
        <v>126.33317999999997</v>
      </c>
      <c r="V1648" s="16">
        <f t="shared" si="257"/>
        <v>0</v>
      </c>
      <c r="W1648" s="16" t="str">
        <f t="shared" si="258"/>
        <v>XXL</v>
      </c>
      <c r="X1648" s="16" t="str" cm="1">
        <f t="array" ref="X1648">_xlfn.IFS(K1648 &lt; 10, "Need to Restock", K1648 &lt; 20, "Low Stock", K1648 &lt; 30, "Stock OK", K1648 &gt;= 30, "High Stock")</f>
        <v>Stock OK</v>
      </c>
      <c r="Y1648" s="16" t="str" cm="1">
        <f t="array" ref="Y1648">_xlfn.IFS(K1648 &lt;= 15, "Fast Moving", K1648 &lt;= 35, "Moderate Moving", K1648 &gt; 35, "Slow Moving")</f>
        <v>Moderate Moving</v>
      </c>
      <c r="Z1648" s="16" t="str" cm="1">
        <f t="array" ref="Z1648">_xlfn.IFS(M1648=5, "Highly Satisfied", M1648&gt;=4, "Very Satisfied", M1648&gt;=3, "Satisfied", M1648&gt;=2, "Neutral", M1648&lt;2, "Dissatisfied")</f>
        <v>Satisfied</v>
      </c>
      <c r="AA1648" s="16" t="str">
        <f t="shared" si="259"/>
        <v>High Value</v>
      </c>
      <c r="AB1648" s="16" t="str" cm="1">
        <f t="array" ref="AB1648">_xlfn.IFS(OR(C1648="Zara", C1648="Mango"), "Luxury Brand", OR(C1648="Gap", C1648="Forever21"), "Budget Brand", TRUE, "Mid-Market")</f>
        <v>Mid-Market</v>
      </c>
    </row>
    <row r="1649" spans="1:28" x14ac:dyDescent="0.35">
      <c r="A1649" t="s">
        <v>1700</v>
      </c>
      <c r="B1649" t="s">
        <v>28</v>
      </c>
      <c r="C1649" t="s">
        <v>30</v>
      </c>
      <c r="D1649" t="s">
        <v>15</v>
      </c>
      <c r="E1649" t="s">
        <v>56</v>
      </c>
      <c r="F1649" t="s">
        <v>26</v>
      </c>
      <c r="G1649" s="4">
        <v>157.78</v>
      </c>
      <c r="H1649">
        <v>40.200000000000003</v>
      </c>
      <c r="I1649" s="3">
        <v>94.35</v>
      </c>
      <c r="J1649" s="1">
        <v>45871</v>
      </c>
      <c r="K1649">
        <v>23</v>
      </c>
      <c r="L1649">
        <v>3.1</v>
      </c>
      <c r="M1649">
        <f t="shared" si="250"/>
        <v>3.1</v>
      </c>
      <c r="N1649" t="b">
        <v>0</v>
      </c>
      <c r="O1649" t="s">
        <v>2229</v>
      </c>
      <c r="P1649" t="str">
        <f t="shared" si="251"/>
        <v>No Return</v>
      </c>
      <c r="Q1649" s="4">
        <f t="shared" si="252"/>
        <v>2170.1061199999999</v>
      </c>
      <c r="R1649">
        <f t="shared" si="253"/>
        <v>2025</v>
      </c>
      <c r="S1649" s="4" t="str">
        <f t="shared" si="254"/>
        <v>August</v>
      </c>
      <c r="T1649" s="17">
        <f t="shared" si="255"/>
        <v>63.427560000000007</v>
      </c>
      <c r="U1649" s="17">
        <f t="shared" si="256"/>
        <v>94.352440000000001</v>
      </c>
      <c r="V1649" s="16">
        <f t="shared" si="257"/>
        <v>0</v>
      </c>
      <c r="W1649" s="16" t="str">
        <f t="shared" si="258"/>
        <v>M</v>
      </c>
      <c r="X1649" s="16" t="str" cm="1">
        <f t="array" ref="X1649">_xlfn.IFS(K1649 &lt; 10, "Need to Restock", K1649 &lt; 20, "Low Stock", K1649 &lt; 30, "Stock OK", K1649 &gt;= 30, "High Stock")</f>
        <v>Stock OK</v>
      </c>
      <c r="Y1649" s="16" t="str" cm="1">
        <f t="array" ref="Y1649">_xlfn.IFS(K1649 &lt;= 15, "Fast Moving", K1649 &lt;= 35, "Moderate Moving", K1649 &gt; 35, "Slow Moving")</f>
        <v>Moderate Moving</v>
      </c>
      <c r="Z1649" s="16" t="str" cm="1">
        <f t="array" ref="Z1649">_xlfn.IFS(M1649=5, "Highly Satisfied", M1649&gt;=4, "Very Satisfied", M1649&gt;=3, "Satisfied", M1649&gt;=2, "Neutral", M1649&lt;2, "Dissatisfied")</f>
        <v>Satisfied</v>
      </c>
      <c r="AA1649" s="16" t="str">
        <f t="shared" si="259"/>
        <v>High Value</v>
      </c>
      <c r="AB1649" s="16" t="str" cm="1">
        <f t="array" ref="AB1649">_xlfn.IFS(OR(C1649="Zara", C1649="Mango"), "Luxury Brand", OR(C1649="Gap", C1649="Forever21"), "Budget Brand", TRUE, "Mid-Market")</f>
        <v>Mid-Market</v>
      </c>
    </row>
    <row r="1650" spans="1:28" x14ac:dyDescent="0.35">
      <c r="A1650" t="s">
        <v>1701</v>
      </c>
      <c r="B1650" t="s">
        <v>28</v>
      </c>
      <c r="C1650" t="s">
        <v>14</v>
      </c>
      <c r="D1650" t="s">
        <v>21</v>
      </c>
      <c r="E1650" t="s">
        <v>22</v>
      </c>
      <c r="F1650" t="s">
        <v>26</v>
      </c>
      <c r="G1650" s="4">
        <v>119.14</v>
      </c>
      <c r="H1650">
        <v>7.8</v>
      </c>
      <c r="I1650" s="3">
        <v>109.85</v>
      </c>
      <c r="J1650" s="1">
        <v>45875</v>
      </c>
      <c r="K1650">
        <v>20</v>
      </c>
      <c r="L1650">
        <v>3.1</v>
      </c>
      <c r="M1650">
        <f t="shared" si="250"/>
        <v>3.1</v>
      </c>
      <c r="N1650" t="b">
        <v>0</v>
      </c>
      <c r="O1650" t="s">
        <v>2229</v>
      </c>
      <c r="P1650" t="str">
        <f t="shared" si="251"/>
        <v>No Return</v>
      </c>
      <c r="Q1650" s="4">
        <f t="shared" si="252"/>
        <v>2196.9416000000001</v>
      </c>
      <c r="R1650">
        <f t="shared" si="253"/>
        <v>2025</v>
      </c>
      <c r="S1650" s="4" t="str">
        <f t="shared" si="254"/>
        <v>August</v>
      </c>
      <c r="T1650" s="17">
        <f t="shared" si="255"/>
        <v>9.2929200000000005</v>
      </c>
      <c r="U1650" s="17">
        <f t="shared" si="256"/>
        <v>109.84708000000001</v>
      </c>
      <c r="V1650" s="16">
        <f t="shared" si="257"/>
        <v>0</v>
      </c>
      <c r="W1650" s="16" t="str">
        <f t="shared" si="258"/>
        <v>L</v>
      </c>
      <c r="X1650" s="16" t="str" cm="1">
        <f t="array" ref="X1650">_xlfn.IFS(K1650 &lt; 10, "Need to Restock", K1650 &lt; 20, "Low Stock", K1650 &lt; 30, "Stock OK", K1650 &gt;= 30, "High Stock")</f>
        <v>Stock OK</v>
      </c>
      <c r="Y1650" s="16" t="str" cm="1">
        <f t="array" ref="Y1650">_xlfn.IFS(K1650 &lt;= 15, "Fast Moving", K1650 &lt;= 35, "Moderate Moving", K1650 &gt; 35, "Slow Moving")</f>
        <v>Moderate Moving</v>
      </c>
      <c r="Z1650" s="16" t="str" cm="1">
        <f t="array" ref="Z1650">_xlfn.IFS(M1650=5, "Highly Satisfied", M1650&gt;=4, "Very Satisfied", M1650&gt;=3, "Satisfied", M1650&gt;=2, "Neutral", M1650&lt;2, "Dissatisfied")</f>
        <v>Satisfied</v>
      </c>
      <c r="AA1650" s="16" t="str">
        <f t="shared" si="259"/>
        <v>High Value</v>
      </c>
      <c r="AB1650" s="16" t="str" cm="1">
        <f t="array" ref="AB1650">_xlfn.IFS(OR(C1650="Zara", C1650="Mango"), "Luxury Brand", OR(C1650="Gap", C1650="Forever21"), "Budget Brand", TRUE, "Mid-Market")</f>
        <v>Luxury Brand</v>
      </c>
    </row>
    <row r="1651" spans="1:28" x14ac:dyDescent="0.35">
      <c r="A1651" t="s">
        <v>1702</v>
      </c>
      <c r="B1651" t="s">
        <v>40</v>
      </c>
      <c r="C1651" t="s">
        <v>73</v>
      </c>
      <c r="D1651" t="s">
        <v>21</v>
      </c>
      <c r="E1651" t="s">
        <v>56</v>
      </c>
      <c r="F1651" t="s">
        <v>33</v>
      </c>
      <c r="G1651" s="4">
        <v>150.08000000000001</v>
      </c>
      <c r="H1651">
        <v>4.8</v>
      </c>
      <c r="I1651" s="3">
        <v>142.88</v>
      </c>
      <c r="J1651" s="1">
        <v>45875</v>
      </c>
      <c r="K1651">
        <v>24</v>
      </c>
      <c r="L1651">
        <v>1.7</v>
      </c>
      <c r="M1651">
        <f t="shared" si="250"/>
        <v>1.7</v>
      </c>
      <c r="N1651" t="b">
        <v>0</v>
      </c>
      <c r="O1651" t="s">
        <v>2229</v>
      </c>
      <c r="P1651" t="str">
        <f t="shared" si="251"/>
        <v>No Return</v>
      </c>
      <c r="Q1651" s="4">
        <f t="shared" si="252"/>
        <v>3429.0278399999997</v>
      </c>
      <c r="R1651">
        <f t="shared" si="253"/>
        <v>2025</v>
      </c>
      <c r="S1651" s="4" t="str">
        <f t="shared" si="254"/>
        <v>August</v>
      </c>
      <c r="T1651" s="17">
        <f t="shared" si="255"/>
        <v>7.2038400000000005</v>
      </c>
      <c r="U1651" s="17">
        <f t="shared" si="256"/>
        <v>142.87616</v>
      </c>
      <c r="V1651" s="16">
        <f t="shared" si="257"/>
        <v>0</v>
      </c>
      <c r="W1651" s="16" t="str">
        <f t="shared" si="258"/>
        <v>M</v>
      </c>
      <c r="X1651" s="16" t="str" cm="1">
        <f t="array" ref="X1651">_xlfn.IFS(K1651 &lt; 10, "Need to Restock", K1651 &lt; 20, "Low Stock", K1651 &lt; 30, "Stock OK", K1651 &gt;= 30, "High Stock")</f>
        <v>Stock OK</v>
      </c>
      <c r="Y1651" s="16" t="str" cm="1">
        <f t="array" ref="Y1651">_xlfn.IFS(K1651 &lt;= 15, "Fast Moving", K1651 &lt;= 35, "Moderate Moving", K1651 &gt; 35, "Slow Moving")</f>
        <v>Moderate Moving</v>
      </c>
      <c r="Z1651" s="16" t="str" cm="1">
        <f t="array" ref="Z1651">_xlfn.IFS(M1651=5, "Highly Satisfied", M1651&gt;=4, "Very Satisfied", M1651&gt;=3, "Satisfied", M1651&gt;=2, "Neutral", M1651&lt;2, "Dissatisfied")</f>
        <v>Dissatisfied</v>
      </c>
      <c r="AA1651" s="16" t="str">
        <f t="shared" si="259"/>
        <v>High Value</v>
      </c>
      <c r="AB1651" s="16" t="str" cm="1">
        <f t="array" ref="AB1651">_xlfn.IFS(OR(C1651="Zara", C1651="Mango"), "Luxury Brand", OR(C1651="Gap", C1651="Forever21"), "Budget Brand", TRUE, "Mid-Market")</f>
        <v>Budget Brand</v>
      </c>
    </row>
    <row r="1652" spans="1:28" x14ac:dyDescent="0.35">
      <c r="A1652" t="s">
        <v>1703</v>
      </c>
      <c r="B1652" t="s">
        <v>40</v>
      </c>
      <c r="C1652" t="s">
        <v>20</v>
      </c>
      <c r="D1652" t="s">
        <v>60</v>
      </c>
      <c r="E1652" t="s">
        <v>22</v>
      </c>
      <c r="F1652" t="s">
        <v>42</v>
      </c>
      <c r="G1652" s="4">
        <v>153.18</v>
      </c>
      <c r="H1652">
        <v>0</v>
      </c>
      <c r="I1652" s="3">
        <v>153.18</v>
      </c>
      <c r="J1652" s="1">
        <v>45875</v>
      </c>
      <c r="K1652">
        <v>26</v>
      </c>
      <c r="L1652">
        <v>1.1000000000000001</v>
      </c>
      <c r="M1652">
        <f t="shared" si="250"/>
        <v>1.1000000000000001</v>
      </c>
      <c r="N1652" t="b">
        <v>0</v>
      </c>
      <c r="O1652" t="s">
        <v>2229</v>
      </c>
      <c r="P1652" t="str">
        <f t="shared" si="251"/>
        <v>No Return</v>
      </c>
      <c r="Q1652" s="4">
        <f t="shared" si="252"/>
        <v>3982.6800000000003</v>
      </c>
      <c r="R1652">
        <f t="shared" si="253"/>
        <v>2025</v>
      </c>
      <c r="S1652" s="4" t="str">
        <f t="shared" si="254"/>
        <v>August</v>
      </c>
      <c r="T1652" s="17">
        <f t="shared" si="255"/>
        <v>0</v>
      </c>
      <c r="U1652" s="17">
        <f t="shared" si="256"/>
        <v>153.18</v>
      </c>
      <c r="V1652" s="16">
        <f t="shared" si="257"/>
        <v>0</v>
      </c>
      <c r="W1652" s="16" t="str">
        <f t="shared" si="258"/>
        <v>L</v>
      </c>
      <c r="X1652" s="16" t="str" cm="1">
        <f t="array" ref="X1652">_xlfn.IFS(K1652 &lt; 10, "Need to Restock", K1652 &lt; 20, "Low Stock", K1652 &lt; 30, "Stock OK", K1652 &gt;= 30, "High Stock")</f>
        <v>Stock OK</v>
      </c>
      <c r="Y1652" s="16" t="str" cm="1">
        <f t="array" ref="Y1652">_xlfn.IFS(K1652 &lt;= 15, "Fast Moving", K1652 &lt;= 35, "Moderate Moving", K1652 &gt; 35, "Slow Moving")</f>
        <v>Moderate Moving</v>
      </c>
      <c r="Z1652" s="16" t="str" cm="1">
        <f t="array" ref="Z1652">_xlfn.IFS(M1652=5, "Highly Satisfied", M1652&gt;=4, "Very Satisfied", M1652&gt;=3, "Satisfied", M1652&gt;=2, "Neutral", M1652&lt;2, "Dissatisfied")</f>
        <v>Dissatisfied</v>
      </c>
      <c r="AA1652" s="16" t="str">
        <f t="shared" si="259"/>
        <v>High Value</v>
      </c>
      <c r="AB1652" s="16" t="str" cm="1">
        <f t="array" ref="AB1652">_xlfn.IFS(OR(C1652="Zara", C1652="Mango"), "Luxury Brand", OR(C1652="Gap", C1652="Forever21"), "Budget Brand", TRUE, "Mid-Market")</f>
        <v>Mid-Market</v>
      </c>
    </row>
    <row r="1653" spans="1:28" x14ac:dyDescent="0.35">
      <c r="A1653" t="s">
        <v>1704</v>
      </c>
      <c r="B1653" t="s">
        <v>19</v>
      </c>
      <c r="C1653" t="s">
        <v>30</v>
      </c>
      <c r="D1653" t="s">
        <v>21</v>
      </c>
      <c r="E1653" t="s">
        <v>37</v>
      </c>
      <c r="F1653" t="s">
        <v>23</v>
      </c>
      <c r="G1653" s="4">
        <v>118.69</v>
      </c>
      <c r="H1653">
        <v>47.7</v>
      </c>
      <c r="I1653" s="3">
        <v>62.07</v>
      </c>
      <c r="J1653" s="1">
        <v>45875</v>
      </c>
      <c r="K1653">
        <v>11</v>
      </c>
      <c r="L1653">
        <v>2.8</v>
      </c>
      <c r="M1653">
        <f t="shared" si="250"/>
        <v>2.8</v>
      </c>
      <c r="N1653" t="b">
        <v>0</v>
      </c>
      <c r="O1653" t="s">
        <v>2229</v>
      </c>
      <c r="P1653" t="str">
        <f t="shared" si="251"/>
        <v>No Return</v>
      </c>
      <c r="Q1653" s="4">
        <f t="shared" si="252"/>
        <v>682.8235699999999</v>
      </c>
      <c r="R1653">
        <f t="shared" si="253"/>
        <v>2025</v>
      </c>
      <c r="S1653" s="4" t="str">
        <f t="shared" si="254"/>
        <v>August</v>
      </c>
      <c r="T1653" s="17">
        <f t="shared" si="255"/>
        <v>56.615130000000001</v>
      </c>
      <c r="U1653" s="17">
        <f t="shared" si="256"/>
        <v>62.07486999999999</v>
      </c>
      <c r="V1653" s="16">
        <f t="shared" si="257"/>
        <v>0</v>
      </c>
      <c r="W1653" s="16" t="str">
        <f t="shared" si="258"/>
        <v>S</v>
      </c>
      <c r="X1653" s="16" t="str" cm="1">
        <f t="array" ref="X1653">_xlfn.IFS(K1653 &lt; 10, "Need to Restock", K1653 &lt; 20, "Low Stock", K1653 &lt; 30, "Stock OK", K1653 &gt;= 30, "High Stock")</f>
        <v>Low Stock</v>
      </c>
      <c r="Y1653" s="16" t="str" cm="1">
        <f t="array" ref="Y1653">_xlfn.IFS(K1653 &lt;= 15, "Fast Moving", K1653 &lt;= 35, "Moderate Moving", K1653 &gt; 35, "Slow Moving")</f>
        <v>Fast Moving</v>
      </c>
      <c r="Z1653" s="16" t="str" cm="1">
        <f t="array" ref="Z1653">_xlfn.IFS(M1653=5, "Highly Satisfied", M1653&gt;=4, "Very Satisfied", M1653&gt;=3, "Satisfied", M1653&gt;=2, "Neutral", M1653&lt;2, "Dissatisfied")</f>
        <v>Neutral</v>
      </c>
      <c r="AA1653" s="16" t="str">
        <f t="shared" si="259"/>
        <v>Cheap Value</v>
      </c>
      <c r="AB1653" s="16" t="str" cm="1">
        <f t="array" ref="AB1653">_xlfn.IFS(OR(C1653="Zara", C1653="Mango"), "Luxury Brand", OR(C1653="Gap", C1653="Forever21"), "Budget Brand", TRUE, "Mid-Market")</f>
        <v>Mid-Market</v>
      </c>
    </row>
    <row r="1654" spans="1:28" x14ac:dyDescent="0.35">
      <c r="A1654" t="s">
        <v>1705</v>
      </c>
      <c r="B1654" t="s">
        <v>25</v>
      </c>
      <c r="C1654" t="s">
        <v>46</v>
      </c>
      <c r="D1654" t="s">
        <v>15</v>
      </c>
      <c r="E1654" t="s">
        <v>2229</v>
      </c>
      <c r="F1654" t="s">
        <v>62</v>
      </c>
      <c r="G1654" s="4">
        <v>50.12</v>
      </c>
      <c r="H1654">
        <v>0</v>
      </c>
      <c r="I1654" s="3">
        <v>50.12</v>
      </c>
      <c r="J1654" s="1">
        <v>45725</v>
      </c>
      <c r="K1654">
        <v>27</v>
      </c>
      <c r="L1654">
        <v>2.4</v>
      </c>
      <c r="M1654">
        <f t="shared" si="250"/>
        <v>2.4</v>
      </c>
      <c r="N1654" t="b">
        <v>0</v>
      </c>
      <c r="O1654" t="s">
        <v>2229</v>
      </c>
      <c r="P1654" t="str">
        <f t="shared" si="251"/>
        <v>No Return</v>
      </c>
      <c r="Q1654" s="4">
        <f t="shared" si="252"/>
        <v>1353.24</v>
      </c>
      <c r="R1654">
        <f t="shared" si="253"/>
        <v>2025</v>
      </c>
      <c r="S1654" s="4" t="str">
        <f t="shared" si="254"/>
        <v>March</v>
      </c>
      <c r="T1654" s="17">
        <f t="shared" si="255"/>
        <v>0</v>
      </c>
      <c r="U1654" s="17">
        <f t="shared" si="256"/>
        <v>50.12</v>
      </c>
      <c r="V1654" s="16">
        <f t="shared" si="257"/>
        <v>0</v>
      </c>
      <c r="W1654" s="16" t="str">
        <f t="shared" si="258"/>
        <v>No Size</v>
      </c>
      <c r="X1654" s="16" t="str" cm="1">
        <f t="array" ref="X1654">_xlfn.IFS(K1654 &lt; 10, "Need to Restock", K1654 &lt; 20, "Low Stock", K1654 &lt; 30, "Stock OK", K1654 &gt;= 30, "High Stock")</f>
        <v>Stock OK</v>
      </c>
      <c r="Y1654" s="16" t="str" cm="1">
        <f t="array" ref="Y1654">_xlfn.IFS(K1654 &lt;= 15, "Fast Moving", K1654 &lt;= 35, "Moderate Moving", K1654 &gt; 35, "Slow Moving")</f>
        <v>Moderate Moving</v>
      </c>
      <c r="Z1654" s="16" t="str" cm="1">
        <f t="array" ref="Z1654">_xlfn.IFS(M1654=5, "Highly Satisfied", M1654&gt;=4, "Very Satisfied", M1654&gt;=3, "Satisfied", M1654&gt;=2, "Neutral", M1654&lt;2, "Dissatisfied")</f>
        <v>Neutral</v>
      </c>
      <c r="AA1654" s="16" t="str">
        <f t="shared" si="259"/>
        <v>Cheap Value</v>
      </c>
      <c r="AB1654" s="16" t="str" cm="1">
        <f t="array" ref="AB1654">_xlfn.IFS(OR(C1654="Zara", C1654="Mango"), "Luxury Brand", OR(C1654="Gap", C1654="Forever21"), "Budget Brand", TRUE, "Mid-Market")</f>
        <v>Mid-Market</v>
      </c>
    </row>
    <row r="1655" spans="1:28" x14ac:dyDescent="0.35">
      <c r="A1655" t="s">
        <v>1706</v>
      </c>
      <c r="B1655" t="s">
        <v>40</v>
      </c>
      <c r="C1655" t="s">
        <v>59</v>
      </c>
      <c r="D1655" t="s">
        <v>15</v>
      </c>
      <c r="E1655" t="s">
        <v>53</v>
      </c>
      <c r="F1655" t="s">
        <v>42</v>
      </c>
      <c r="G1655" s="4">
        <v>93.68</v>
      </c>
      <c r="H1655">
        <v>59.5</v>
      </c>
      <c r="I1655" s="3">
        <v>37.94</v>
      </c>
      <c r="J1655" s="1">
        <v>45771</v>
      </c>
      <c r="K1655">
        <v>21</v>
      </c>
      <c r="L1655" t="s">
        <v>2229</v>
      </c>
      <c r="M1655">
        <f t="shared" si="250"/>
        <v>3</v>
      </c>
      <c r="N1655" t="b">
        <v>0</v>
      </c>
      <c r="O1655" t="s">
        <v>2229</v>
      </c>
      <c r="P1655" t="str">
        <f t="shared" si="251"/>
        <v>No Return</v>
      </c>
      <c r="Q1655" s="4">
        <f t="shared" si="252"/>
        <v>796.74840000000006</v>
      </c>
      <c r="R1655">
        <f t="shared" si="253"/>
        <v>2025</v>
      </c>
      <c r="S1655" s="4" t="str">
        <f t="shared" si="254"/>
        <v>April</v>
      </c>
      <c r="T1655" s="17">
        <f t="shared" si="255"/>
        <v>55.739600000000003</v>
      </c>
      <c r="U1655" s="17">
        <f t="shared" si="256"/>
        <v>37.940400000000004</v>
      </c>
      <c r="V1655" s="16">
        <f t="shared" si="257"/>
        <v>0</v>
      </c>
      <c r="W1655" s="16" t="str">
        <f t="shared" si="258"/>
        <v>XS</v>
      </c>
      <c r="X1655" s="16" t="str" cm="1">
        <f t="array" ref="X1655">_xlfn.IFS(K1655 &lt; 10, "Need to Restock", K1655 &lt; 20, "Low Stock", K1655 &lt; 30, "Stock OK", K1655 &gt;= 30, "High Stock")</f>
        <v>Stock OK</v>
      </c>
      <c r="Y1655" s="16" t="str" cm="1">
        <f t="array" ref="Y1655">_xlfn.IFS(K1655 &lt;= 15, "Fast Moving", K1655 &lt;= 35, "Moderate Moving", K1655 &gt; 35, "Slow Moving")</f>
        <v>Moderate Moving</v>
      </c>
      <c r="Z1655" s="16" t="str" cm="1">
        <f t="array" ref="Z1655">_xlfn.IFS(M1655=5, "Highly Satisfied", M1655&gt;=4, "Very Satisfied", M1655&gt;=3, "Satisfied", M1655&gt;=2, "Neutral", M1655&lt;2, "Dissatisfied")</f>
        <v>Satisfied</v>
      </c>
      <c r="AA1655" s="16" t="str">
        <f t="shared" si="259"/>
        <v>Cheap Value</v>
      </c>
      <c r="AB1655" s="16" t="str" cm="1">
        <f t="array" ref="AB1655">_xlfn.IFS(OR(C1655="Zara", C1655="Mango"), "Luxury Brand", OR(C1655="Gap", C1655="Forever21"), "Budget Brand", TRUE, "Mid-Market")</f>
        <v>Budget Brand</v>
      </c>
    </row>
    <row r="1656" spans="1:28" x14ac:dyDescent="0.35">
      <c r="A1656" t="s">
        <v>1707</v>
      </c>
      <c r="B1656" t="s">
        <v>19</v>
      </c>
      <c r="C1656" t="s">
        <v>20</v>
      </c>
      <c r="D1656" t="s">
        <v>60</v>
      </c>
      <c r="E1656" t="s">
        <v>37</v>
      </c>
      <c r="F1656" t="s">
        <v>17</v>
      </c>
      <c r="G1656" s="4">
        <v>50.49</v>
      </c>
      <c r="H1656">
        <v>0</v>
      </c>
      <c r="I1656" s="3">
        <v>50.49</v>
      </c>
      <c r="J1656" s="1">
        <v>45875</v>
      </c>
      <c r="K1656">
        <v>30</v>
      </c>
      <c r="L1656">
        <v>4.0999999999999996</v>
      </c>
      <c r="M1656">
        <f t="shared" si="250"/>
        <v>4.0999999999999996</v>
      </c>
      <c r="N1656" t="b">
        <v>0</v>
      </c>
      <c r="O1656" t="s">
        <v>2229</v>
      </c>
      <c r="P1656" t="str">
        <f t="shared" si="251"/>
        <v>No Return</v>
      </c>
      <c r="Q1656" s="4">
        <f t="shared" si="252"/>
        <v>1514.7</v>
      </c>
      <c r="R1656">
        <f t="shared" si="253"/>
        <v>2025</v>
      </c>
      <c r="S1656" s="4" t="str">
        <f t="shared" si="254"/>
        <v>August</v>
      </c>
      <c r="T1656" s="17">
        <f t="shared" si="255"/>
        <v>0</v>
      </c>
      <c r="U1656" s="17">
        <f t="shared" si="256"/>
        <v>50.49</v>
      </c>
      <c r="V1656" s="16">
        <f t="shared" si="257"/>
        <v>0</v>
      </c>
      <c r="W1656" s="16" t="str">
        <f t="shared" si="258"/>
        <v>S</v>
      </c>
      <c r="X1656" s="16" t="str" cm="1">
        <f t="array" ref="X1656">_xlfn.IFS(K1656 &lt; 10, "Need to Restock", K1656 &lt; 20, "Low Stock", K1656 &lt; 30, "Stock OK", K1656 &gt;= 30, "High Stock")</f>
        <v>High Stock</v>
      </c>
      <c r="Y1656" s="16" t="str" cm="1">
        <f t="array" ref="Y1656">_xlfn.IFS(K1656 &lt;= 15, "Fast Moving", K1656 &lt;= 35, "Moderate Moving", K1656 &gt; 35, "Slow Moving")</f>
        <v>Moderate Moving</v>
      </c>
      <c r="Z1656" s="16" t="str" cm="1">
        <f t="array" ref="Z1656">_xlfn.IFS(M1656=5, "Highly Satisfied", M1656&gt;=4, "Very Satisfied", M1656&gt;=3, "Satisfied", M1656&gt;=2, "Neutral", M1656&lt;2, "Dissatisfied")</f>
        <v>Very Satisfied</v>
      </c>
      <c r="AA1656" s="16" t="str">
        <f t="shared" si="259"/>
        <v>Cheap Value</v>
      </c>
      <c r="AB1656" s="16" t="str" cm="1">
        <f t="array" ref="AB1656">_xlfn.IFS(OR(C1656="Zara", C1656="Mango"), "Luxury Brand", OR(C1656="Gap", C1656="Forever21"), "Budget Brand", TRUE, "Mid-Market")</f>
        <v>Mid-Market</v>
      </c>
    </row>
    <row r="1657" spans="1:28" x14ac:dyDescent="0.35">
      <c r="A1657" t="s">
        <v>1708</v>
      </c>
      <c r="B1657" t="s">
        <v>28</v>
      </c>
      <c r="C1657" t="s">
        <v>41</v>
      </c>
      <c r="D1657" t="s">
        <v>60</v>
      </c>
      <c r="E1657" t="s">
        <v>53</v>
      </c>
      <c r="F1657" t="s">
        <v>33</v>
      </c>
      <c r="G1657" s="4">
        <v>97.9</v>
      </c>
      <c r="H1657">
        <v>0</v>
      </c>
      <c r="I1657" s="3">
        <v>97.9</v>
      </c>
      <c r="J1657" s="1">
        <v>45875</v>
      </c>
      <c r="K1657">
        <v>29</v>
      </c>
      <c r="L1657">
        <v>1.3</v>
      </c>
      <c r="M1657">
        <f t="shared" si="250"/>
        <v>1.3</v>
      </c>
      <c r="N1657" t="b">
        <v>0</v>
      </c>
      <c r="O1657" t="s">
        <v>2229</v>
      </c>
      <c r="P1657" t="str">
        <f t="shared" si="251"/>
        <v>No Return</v>
      </c>
      <c r="Q1657" s="4">
        <f t="shared" si="252"/>
        <v>2839.1000000000004</v>
      </c>
      <c r="R1657">
        <f t="shared" si="253"/>
        <v>2025</v>
      </c>
      <c r="S1657" s="4" t="str">
        <f t="shared" si="254"/>
        <v>August</v>
      </c>
      <c r="T1657" s="17">
        <f t="shared" si="255"/>
        <v>0</v>
      </c>
      <c r="U1657" s="17">
        <f t="shared" si="256"/>
        <v>97.9</v>
      </c>
      <c r="V1657" s="16">
        <f t="shared" si="257"/>
        <v>0</v>
      </c>
      <c r="W1657" s="16" t="str">
        <f t="shared" si="258"/>
        <v>XS</v>
      </c>
      <c r="X1657" s="16" t="str" cm="1">
        <f t="array" ref="X1657">_xlfn.IFS(K1657 &lt; 10, "Need to Restock", K1657 &lt; 20, "Low Stock", K1657 &lt; 30, "Stock OK", K1657 &gt;= 30, "High Stock")</f>
        <v>Stock OK</v>
      </c>
      <c r="Y1657" s="16" t="str" cm="1">
        <f t="array" ref="Y1657">_xlfn.IFS(K1657 &lt;= 15, "Fast Moving", K1657 &lt;= 35, "Moderate Moving", K1657 &gt; 35, "Slow Moving")</f>
        <v>Moderate Moving</v>
      </c>
      <c r="Z1657" s="16" t="str" cm="1">
        <f t="array" ref="Z1657">_xlfn.IFS(M1657=5, "Highly Satisfied", M1657&gt;=4, "Very Satisfied", M1657&gt;=3, "Satisfied", M1657&gt;=2, "Neutral", M1657&lt;2, "Dissatisfied")</f>
        <v>Dissatisfied</v>
      </c>
      <c r="AA1657" s="16" t="str">
        <f t="shared" si="259"/>
        <v>High Value</v>
      </c>
      <c r="AB1657" s="16" t="str" cm="1">
        <f t="array" ref="AB1657">_xlfn.IFS(OR(C1657="Zara", C1657="Mango"), "Luxury Brand", OR(C1657="Gap", C1657="Forever21"), "Budget Brand", TRUE, "Mid-Market")</f>
        <v>Luxury Brand</v>
      </c>
    </row>
    <row r="1658" spans="1:28" x14ac:dyDescent="0.35">
      <c r="A1658" t="s">
        <v>1709</v>
      </c>
      <c r="B1658" t="s">
        <v>19</v>
      </c>
      <c r="C1658" t="s">
        <v>20</v>
      </c>
      <c r="D1658" t="s">
        <v>60</v>
      </c>
      <c r="E1658" t="s">
        <v>37</v>
      </c>
      <c r="F1658" t="s">
        <v>38</v>
      </c>
      <c r="G1658" s="4">
        <v>69</v>
      </c>
      <c r="H1658">
        <v>0</v>
      </c>
      <c r="I1658" s="3">
        <v>69</v>
      </c>
      <c r="J1658" s="1">
        <v>45875</v>
      </c>
      <c r="K1658">
        <v>32</v>
      </c>
      <c r="L1658">
        <v>4.5</v>
      </c>
      <c r="M1658">
        <f t="shared" si="250"/>
        <v>4.5</v>
      </c>
      <c r="N1658" t="b">
        <v>0</v>
      </c>
      <c r="O1658" t="s">
        <v>2229</v>
      </c>
      <c r="P1658" t="str">
        <f t="shared" si="251"/>
        <v>No Return</v>
      </c>
      <c r="Q1658" s="4">
        <f t="shared" si="252"/>
        <v>2208</v>
      </c>
      <c r="R1658">
        <f t="shared" si="253"/>
        <v>2025</v>
      </c>
      <c r="S1658" s="4" t="str">
        <f t="shared" si="254"/>
        <v>August</v>
      </c>
      <c r="T1658" s="17">
        <f t="shared" si="255"/>
        <v>0</v>
      </c>
      <c r="U1658" s="17">
        <f t="shared" si="256"/>
        <v>69</v>
      </c>
      <c r="V1658" s="16">
        <f t="shared" si="257"/>
        <v>0</v>
      </c>
      <c r="W1658" s="16" t="str">
        <f t="shared" si="258"/>
        <v>S</v>
      </c>
      <c r="X1658" s="16" t="str" cm="1">
        <f t="array" ref="X1658">_xlfn.IFS(K1658 &lt; 10, "Need to Restock", K1658 &lt; 20, "Low Stock", K1658 &lt; 30, "Stock OK", K1658 &gt;= 30, "High Stock")</f>
        <v>High Stock</v>
      </c>
      <c r="Y1658" s="16" t="str" cm="1">
        <f t="array" ref="Y1658">_xlfn.IFS(K1658 &lt;= 15, "Fast Moving", K1658 &lt;= 35, "Moderate Moving", K1658 &gt; 35, "Slow Moving")</f>
        <v>Moderate Moving</v>
      </c>
      <c r="Z1658" s="16" t="str" cm="1">
        <f t="array" ref="Z1658">_xlfn.IFS(M1658=5, "Highly Satisfied", M1658&gt;=4, "Very Satisfied", M1658&gt;=3, "Satisfied", M1658&gt;=2, "Neutral", M1658&lt;2, "Dissatisfied")</f>
        <v>Very Satisfied</v>
      </c>
      <c r="AA1658" s="16" t="str">
        <f t="shared" si="259"/>
        <v>Cheap Value</v>
      </c>
      <c r="AB1658" s="16" t="str" cm="1">
        <f t="array" ref="AB1658">_xlfn.IFS(OR(C1658="Zara", C1658="Mango"), "Luxury Brand", OR(C1658="Gap", C1658="Forever21"), "Budget Brand", TRUE, "Mid-Market")</f>
        <v>Mid-Market</v>
      </c>
    </row>
    <row r="1659" spans="1:28" x14ac:dyDescent="0.35">
      <c r="A1659" t="s">
        <v>1710</v>
      </c>
      <c r="B1659" t="s">
        <v>25</v>
      </c>
      <c r="C1659" t="s">
        <v>41</v>
      </c>
      <c r="D1659" t="s">
        <v>32</v>
      </c>
      <c r="E1659" t="s">
        <v>2229</v>
      </c>
      <c r="F1659" t="s">
        <v>64</v>
      </c>
      <c r="G1659" s="4">
        <v>30.2</v>
      </c>
      <c r="H1659">
        <v>27.1</v>
      </c>
      <c r="I1659" s="3">
        <v>22.02</v>
      </c>
      <c r="J1659" s="1">
        <v>45875</v>
      </c>
      <c r="K1659">
        <v>15</v>
      </c>
      <c r="L1659" t="s">
        <v>2229</v>
      </c>
      <c r="M1659">
        <f t="shared" si="250"/>
        <v>3</v>
      </c>
      <c r="N1659" t="b">
        <v>0</v>
      </c>
      <c r="O1659" t="s">
        <v>2229</v>
      </c>
      <c r="P1659" t="str">
        <f t="shared" si="251"/>
        <v>No Return</v>
      </c>
      <c r="Q1659" s="4">
        <f t="shared" si="252"/>
        <v>330.23699999999997</v>
      </c>
      <c r="R1659">
        <f t="shared" si="253"/>
        <v>2025</v>
      </c>
      <c r="S1659" s="4" t="str">
        <f t="shared" si="254"/>
        <v>August</v>
      </c>
      <c r="T1659" s="17">
        <f t="shared" si="255"/>
        <v>8.1842000000000006</v>
      </c>
      <c r="U1659" s="17">
        <f t="shared" si="256"/>
        <v>22.015799999999999</v>
      </c>
      <c r="V1659" s="16">
        <f t="shared" si="257"/>
        <v>0</v>
      </c>
      <c r="W1659" s="16" t="str">
        <f t="shared" si="258"/>
        <v>No Size</v>
      </c>
      <c r="X1659" s="16" t="str" cm="1">
        <f t="array" ref="X1659">_xlfn.IFS(K1659 &lt; 10, "Need to Restock", K1659 &lt; 20, "Low Stock", K1659 &lt; 30, "Stock OK", K1659 &gt;= 30, "High Stock")</f>
        <v>Low Stock</v>
      </c>
      <c r="Y1659" s="16" t="str" cm="1">
        <f t="array" ref="Y1659">_xlfn.IFS(K1659 &lt;= 15, "Fast Moving", K1659 &lt;= 35, "Moderate Moving", K1659 &gt; 35, "Slow Moving")</f>
        <v>Fast Moving</v>
      </c>
      <c r="Z1659" s="16" t="str" cm="1">
        <f t="array" ref="Z1659">_xlfn.IFS(M1659=5, "Highly Satisfied", M1659&gt;=4, "Very Satisfied", M1659&gt;=3, "Satisfied", M1659&gt;=2, "Neutral", M1659&lt;2, "Dissatisfied")</f>
        <v>Satisfied</v>
      </c>
      <c r="AA1659" s="16" t="str">
        <f t="shared" si="259"/>
        <v>Cheap Value</v>
      </c>
      <c r="AB1659" s="16" t="str" cm="1">
        <f t="array" ref="AB1659">_xlfn.IFS(OR(C1659="Zara", C1659="Mango"), "Luxury Brand", OR(C1659="Gap", C1659="Forever21"), "Budget Brand", TRUE, "Mid-Market")</f>
        <v>Luxury Brand</v>
      </c>
    </row>
    <row r="1660" spans="1:28" x14ac:dyDescent="0.35">
      <c r="A1660" t="s">
        <v>1711</v>
      </c>
      <c r="B1660" t="s">
        <v>19</v>
      </c>
      <c r="C1660" t="s">
        <v>30</v>
      </c>
      <c r="D1660" t="s">
        <v>21</v>
      </c>
      <c r="E1660" t="s">
        <v>22</v>
      </c>
      <c r="F1660" t="s">
        <v>54</v>
      </c>
      <c r="G1660" s="4">
        <v>84.92</v>
      </c>
      <c r="H1660">
        <v>59.1</v>
      </c>
      <c r="I1660" s="3">
        <v>34.729999999999997</v>
      </c>
      <c r="J1660" s="1">
        <v>45875</v>
      </c>
      <c r="K1660">
        <v>42</v>
      </c>
      <c r="L1660" t="s">
        <v>2229</v>
      </c>
      <c r="M1660">
        <f t="shared" si="250"/>
        <v>3</v>
      </c>
      <c r="N1660" t="b">
        <v>0</v>
      </c>
      <c r="O1660" t="s">
        <v>2229</v>
      </c>
      <c r="P1660" t="str">
        <f t="shared" si="251"/>
        <v>No Return</v>
      </c>
      <c r="Q1660" s="4">
        <f t="shared" si="252"/>
        <v>1458.75576</v>
      </c>
      <c r="R1660">
        <f t="shared" si="253"/>
        <v>2025</v>
      </c>
      <c r="S1660" s="4" t="str">
        <f t="shared" si="254"/>
        <v>August</v>
      </c>
      <c r="T1660" s="17">
        <f t="shared" si="255"/>
        <v>50.187719999999999</v>
      </c>
      <c r="U1660" s="17">
        <f t="shared" si="256"/>
        <v>34.732280000000003</v>
      </c>
      <c r="V1660" s="16">
        <f t="shared" si="257"/>
        <v>0</v>
      </c>
      <c r="W1660" s="16" t="str">
        <f t="shared" si="258"/>
        <v>L</v>
      </c>
      <c r="X1660" s="16" t="str" cm="1">
        <f t="array" ref="X1660">_xlfn.IFS(K1660 &lt; 10, "Need to Restock", K1660 &lt; 20, "Low Stock", K1660 &lt; 30, "Stock OK", K1660 &gt;= 30, "High Stock")</f>
        <v>High Stock</v>
      </c>
      <c r="Y1660" s="16" t="str" cm="1">
        <f t="array" ref="Y1660">_xlfn.IFS(K1660 &lt;= 15, "Fast Moving", K1660 &lt;= 35, "Moderate Moving", K1660 &gt; 35, "Slow Moving")</f>
        <v>Slow Moving</v>
      </c>
      <c r="Z1660" s="16" t="str" cm="1">
        <f t="array" ref="Z1660">_xlfn.IFS(M1660=5, "Highly Satisfied", M1660&gt;=4, "Very Satisfied", M1660&gt;=3, "Satisfied", M1660&gt;=2, "Neutral", M1660&lt;2, "Dissatisfied")</f>
        <v>Satisfied</v>
      </c>
      <c r="AA1660" s="16" t="str">
        <f t="shared" si="259"/>
        <v>Cheap Value</v>
      </c>
      <c r="AB1660" s="16" t="str" cm="1">
        <f t="array" ref="AB1660">_xlfn.IFS(OR(C1660="Zara", C1660="Mango"), "Luxury Brand", OR(C1660="Gap", C1660="Forever21"), "Budget Brand", TRUE, "Mid-Market")</f>
        <v>Mid-Market</v>
      </c>
    </row>
    <row r="1661" spans="1:28" x14ac:dyDescent="0.35">
      <c r="A1661" t="s">
        <v>1712</v>
      </c>
      <c r="B1661" t="s">
        <v>19</v>
      </c>
      <c r="C1661" t="s">
        <v>73</v>
      </c>
      <c r="D1661" t="s">
        <v>32</v>
      </c>
      <c r="E1661" t="s">
        <v>53</v>
      </c>
      <c r="F1661" t="s">
        <v>33</v>
      </c>
      <c r="G1661" s="4">
        <v>116.48</v>
      </c>
      <c r="H1661">
        <v>0</v>
      </c>
      <c r="I1661" s="3">
        <v>116.48</v>
      </c>
      <c r="J1661" s="1">
        <v>45875</v>
      </c>
      <c r="K1661">
        <v>3</v>
      </c>
      <c r="L1661">
        <v>1.5</v>
      </c>
      <c r="M1661">
        <f t="shared" si="250"/>
        <v>1.5</v>
      </c>
      <c r="N1661" t="b">
        <v>0</v>
      </c>
      <c r="O1661" t="s">
        <v>2229</v>
      </c>
      <c r="P1661" t="str">
        <f t="shared" si="251"/>
        <v>No Return</v>
      </c>
      <c r="Q1661" s="4">
        <f t="shared" si="252"/>
        <v>349.44</v>
      </c>
      <c r="R1661">
        <f t="shared" si="253"/>
        <v>2025</v>
      </c>
      <c r="S1661" s="4" t="str">
        <f t="shared" si="254"/>
        <v>August</v>
      </c>
      <c r="T1661" s="17">
        <f t="shared" si="255"/>
        <v>0</v>
      </c>
      <c r="U1661" s="17">
        <f t="shared" si="256"/>
        <v>116.48</v>
      </c>
      <c r="V1661" s="16">
        <f t="shared" si="257"/>
        <v>0</v>
      </c>
      <c r="W1661" s="16" t="str">
        <f t="shared" si="258"/>
        <v>XS</v>
      </c>
      <c r="X1661" s="16" t="str" cm="1">
        <f t="array" ref="X1661">_xlfn.IFS(K1661 &lt; 10, "Need to Restock", K1661 &lt; 20, "Low Stock", K1661 &lt; 30, "Stock OK", K1661 &gt;= 30, "High Stock")</f>
        <v>Need to Restock</v>
      </c>
      <c r="Y1661" s="16" t="str" cm="1">
        <f t="array" ref="Y1661">_xlfn.IFS(K1661 &lt;= 15, "Fast Moving", K1661 &lt;= 35, "Moderate Moving", K1661 &gt; 35, "Slow Moving")</f>
        <v>Fast Moving</v>
      </c>
      <c r="Z1661" s="16" t="str" cm="1">
        <f t="array" ref="Z1661">_xlfn.IFS(M1661=5, "Highly Satisfied", M1661&gt;=4, "Very Satisfied", M1661&gt;=3, "Satisfied", M1661&gt;=2, "Neutral", M1661&lt;2, "Dissatisfied")</f>
        <v>Dissatisfied</v>
      </c>
      <c r="AA1661" s="16" t="str">
        <f t="shared" si="259"/>
        <v>High Value</v>
      </c>
      <c r="AB1661" s="16" t="str" cm="1">
        <f t="array" ref="AB1661">_xlfn.IFS(OR(C1661="Zara", C1661="Mango"), "Luxury Brand", OR(C1661="Gap", C1661="Forever21"), "Budget Brand", TRUE, "Mid-Market")</f>
        <v>Budget Brand</v>
      </c>
    </row>
    <row r="1662" spans="1:28" x14ac:dyDescent="0.35">
      <c r="A1662" t="s">
        <v>1713</v>
      </c>
      <c r="B1662" t="s">
        <v>19</v>
      </c>
      <c r="C1662" t="s">
        <v>46</v>
      </c>
      <c r="D1662" t="s">
        <v>60</v>
      </c>
      <c r="E1662" t="s">
        <v>16</v>
      </c>
      <c r="F1662" t="s">
        <v>62</v>
      </c>
      <c r="G1662" s="4">
        <v>40.68</v>
      </c>
      <c r="H1662">
        <v>0</v>
      </c>
      <c r="I1662" s="3">
        <v>40.68</v>
      </c>
      <c r="J1662" s="1">
        <v>45875</v>
      </c>
      <c r="K1662">
        <v>41</v>
      </c>
      <c r="L1662">
        <v>1.1000000000000001</v>
      </c>
      <c r="M1662">
        <f t="shared" si="250"/>
        <v>1.1000000000000001</v>
      </c>
      <c r="N1662" t="b">
        <v>1</v>
      </c>
      <c r="O1662" t="s">
        <v>113</v>
      </c>
      <c r="P1662" t="str">
        <f t="shared" si="251"/>
        <v>Changed Mind</v>
      </c>
      <c r="Q1662" s="4">
        <f t="shared" si="252"/>
        <v>1667.8799999999999</v>
      </c>
      <c r="R1662">
        <f t="shared" si="253"/>
        <v>2025</v>
      </c>
      <c r="S1662" s="4" t="str">
        <f t="shared" si="254"/>
        <v>August</v>
      </c>
      <c r="T1662" s="17">
        <f t="shared" si="255"/>
        <v>0</v>
      </c>
      <c r="U1662" s="17">
        <f t="shared" si="256"/>
        <v>40.68</v>
      </c>
      <c r="V1662" s="16">
        <f t="shared" si="257"/>
        <v>1</v>
      </c>
      <c r="W1662" s="16" t="str">
        <f t="shared" si="258"/>
        <v>XL</v>
      </c>
      <c r="X1662" s="16" t="str" cm="1">
        <f t="array" ref="X1662">_xlfn.IFS(K1662 &lt; 10, "Need to Restock", K1662 &lt; 20, "Low Stock", K1662 &lt; 30, "Stock OK", K1662 &gt;= 30, "High Stock")</f>
        <v>High Stock</v>
      </c>
      <c r="Y1662" s="16" t="str" cm="1">
        <f t="array" ref="Y1662">_xlfn.IFS(K1662 &lt;= 15, "Fast Moving", K1662 &lt;= 35, "Moderate Moving", K1662 &gt; 35, "Slow Moving")</f>
        <v>Slow Moving</v>
      </c>
      <c r="Z1662" s="16" t="str" cm="1">
        <f t="array" ref="Z1662">_xlfn.IFS(M1662=5, "Highly Satisfied", M1662&gt;=4, "Very Satisfied", M1662&gt;=3, "Satisfied", M1662&gt;=2, "Neutral", M1662&lt;2, "Dissatisfied")</f>
        <v>Dissatisfied</v>
      </c>
      <c r="AA1662" s="16" t="str">
        <f t="shared" si="259"/>
        <v>Cheap Value</v>
      </c>
      <c r="AB1662" s="16" t="str" cm="1">
        <f t="array" ref="AB1662">_xlfn.IFS(OR(C1662="Zara", C1662="Mango"), "Luxury Brand", OR(C1662="Gap", C1662="Forever21"), "Budget Brand", TRUE, "Mid-Market")</f>
        <v>Mid-Market</v>
      </c>
    </row>
    <row r="1663" spans="1:28" x14ac:dyDescent="0.35">
      <c r="A1663" t="s">
        <v>1714</v>
      </c>
      <c r="B1663" t="s">
        <v>13</v>
      </c>
      <c r="C1663" t="s">
        <v>51</v>
      </c>
      <c r="D1663" t="s">
        <v>60</v>
      </c>
      <c r="E1663" t="s">
        <v>16</v>
      </c>
      <c r="F1663" t="s">
        <v>26</v>
      </c>
      <c r="G1663" s="4">
        <v>118.92</v>
      </c>
      <c r="H1663">
        <v>0</v>
      </c>
      <c r="I1663" s="3">
        <v>118.92</v>
      </c>
      <c r="J1663" s="1">
        <v>45875</v>
      </c>
      <c r="K1663">
        <v>36</v>
      </c>
      <c r="L1663">
        <v>1.8</v>
      </c>
      <c r="M1663">
        <f t="shared" si="250"/>
        <v>1.8</v>
      </c>
      <c r="N1663" t="b">
        <v>1</v>
      </c>
      <c r="O1663" t="s">
        <v>123</v>
      </c>
      <c r="P1663" t="str">
        <f t="shared" si="251"/>
        <v>Wrong Item</v>
      </c>
      <c r="Q1663" s="4">
        <f t="shared" si="252"/>
        <v>4281.12</v>
      </c>
      <c r="R1663">
        <f t="shared" si="253"/>
        <v>2025</v>
      </c>
      <c r="S1663" s="4" t="str">
        <f t="shared" si="254"/>
        <v>August</v>
      </c>
      <c r="T1663" s="17">
        <f t="shared" si="255"/>
        <v>0</v>
      </c>
      <c r="U1663" s="17">
        <f t="shared" si="256"/>
        <v>118.92</v>
      </c>
      <c r="V1663" s="16">
        <f t="shared" si="257"/>
        <v>1</v>
      </c>
      <c r="W1663" s="16" t="str">
        <f t="shared" si="258"/>
        <v>XL</v>
      </c>
      <c r="X1663" s="16" t="str" cm="1">
        <f t="array" ref="X1663">_xlfn.IFS(K1663 &lt; 10, "Need to Restock", K1663 &lt; 20, "Low Stock", K1663 &lt; 30, "Stock OK", K1663 &gt;= 30, "High Stock")</f>
        <v>High Stock</v>
      </c>
      <c r="Y1663" s="16" t="str" cm="1">
        <f t="array" ref="Y1663">_xlfn.IFS(K1663 &lt;= 15, "Fast Moving", K1663 &lt;= 35, "Moderate Moving", K1663 &gt; 35, "Slow Moving")</f>
        <v>Slow Moving</v>
      </c>
      <c r="Z1663" s="16" t="str" cm="1">
        <f t="array" ref="Z1663">_xlfn.IFS(M1663=5, "Highly Satisfied", M1663&gt;=4, "Very Satisfied", M1663&gt;=3, "Satisfied", M1663&gt;=2, "Neutral", M1663&lt;2, "Dissatisfied")</f>
        <v>Dissatisfied</v>
      </c>
      <c r="AA1663" s="16" t="str">
        <f t="shared" si="259"/>
        <v>High Value</v>
      </c>
      <c r="AB1663" s="16" t="str" cm="1">
        <f t="array" ref="AB1663">_xlfn.IFS(OR(C1663="Zara", C1663="Mango"), "Luxury Brand", OR(C1663="Gap", C1663="Forever21"), "Budget Brand", TRUE, "Mid-Market")</f>
        <v>Mid-Market</v>
      </c>
    </row>
    <row r="1664" spans="1:28" x14ac:dyDescent="0.35">
      <c r="A1664" t="s">
        <v>1715</v>
      </c>
      <c r="B1664" t="s">
        <v>36</v>
      </c>
      <c r="C1664" t="s">
        <v>51</v>
      </c>
      <c r="D1664" t="s">
        <v>60</v>
      </c>
      <c r="E1664" t="s">
        <v>47</v>
      </c>
      <c r="F1664" t="s">
        <v>26</v>
      </c>
      <c r="G1664" s="4">
        <v>26.86</v>
      </c>
      <c r="H1664">
        <v>0</v>
      </c>
      <c r="I1664" s="3">
        <v>26.86</v>
      </c>
      <c r="J1664" s="1">
        <v>45875</v>
      </c>
      <c r="K1664">
        <v>18</v>
      </c>
      <c r="L1664">
        <v>3.2</v>
      </c>
      <c r="M1664">
        <f t="shared" si="250"/>
        <v>3.2</v>
      </c>
      <c r="N1664" t="b">
        <v>0</v>
      </c>
      <c r="O1664" t="s">
        <v>2229</v>
      </c>
      <c r="P1664" t="str">
        <f t="shared" si="251"/>
        <v>No Return</v>
      </c>
      <c r="Q1664" s="4">
        <f t="shared" si="252"/>
        <v>483.48</v>
      </c>
      <c r="R1664">
        <f t="shared" si="253"/>
        <v>2025</v>
      </c>
      <c r="S1664" s="4" t="str">
        <f t="shared" si="254"/>
        <v>August</v>
      </c>
      <c r="T1664" s="17">
        <f t="shared" si="255"/>
        <v>0</v>
      </c>
      <c r="U1664" s="17">
        <f t="shared" si="256"/>
        <v>26.86</v>
      </c>
      <c r="V1664" s="16">
        <f t="shared" si="257"/>
        <v>0</v>
      </c>
      <c r="W1664" s="16" t="str">
        <f t="shared" si="258"/>
        <v>XXL</v>
      </c>
      <c r="X1664" s="16" t="str" cm="1">
        <f t="array" ref="X1664">_xlfn.IFS(K1664 &lt; 10, "Need to Restock", K1664 &lt; 20, "Low Stock", K1664 &lt; 30, "Stock OK", K1664 &gt;= 30, "High Stock")</f>
        <v>Low Stock</v>
      </c>
      <c r="Y1664" s="16" t="str" cm="1">
        <f t="array" ref="Y1664">_xlfn.IFS(K1664 &lt;= 15, "Fast Moving", K1664 &lt;= 35, "Moderate Moving", K1664 &gt; 35, "Slow Moving")</f>
        <v>Moderate Moving</v>
      </c>
      <c r="Z1664" s="16" t="str" cm="1">
        <f t="array" ref="Z1664">_xlfn.IFS(M1664=5, "Highly Satisfied", M1664&gt;=4, "Very Satisfied", M1664&gt;=3, "Satisfied", M1664&gt;=2, "Neutral", M1664&lt;2, "Dissatisfied")</f>
        <v>Satisfied</v>
      </c>
      <c r="AA1664" s="16" t="str">
        <f t="shared" si="259"/>
        <v>Cheap Value</v>
      </c>
      <c r="AB1664" s="16" t="str" cm="1">
        <f t="array" ref="AB1664">_xlfn.IFS(OR(C1664="Zara", C1664="Mango"), "Luxury Brand", OR(C1664="Gap", C1664="Forever21"), "Budget Brand", TRUE, "Mid-Market")</f>
        <v>Mid-Market</v>
      </c>
    </row>
    <row r="1665" spans="1:28" x14ac:dyDescent="0.35">
      <c r="A1665" t="s">
        <v>1716</v>
      </c>
      <c r="B1665" t="s">
        <v>40</v>
      </c>
      <c r="C1665" t="s">
        <v>30</v>
      </c>
      <c r="D1665" t="s">
        <v>32</v>
      </c>
      <c r="E1665" t="s">
        <v>37</v>
      </c>
      <c r="F1665" t="s">
        <v>44</v>
      </c>
      <c r="G1665" s="4">
        <v>113.34</v>
      </c>
      <c r="H1665">
        <v>0</v>
      </c>
      <c r="I1665" s="3">
        <v>113.34</v>
      </c>
      <c r="J1665" s="1">
        <v>45875</v>
      </c>
      <c r="K1665">
        <v>13</v>
      </c>
      <c r="L1665" t="s">
        <v>2229</v>
      </c>
      <c r="M1665">
        <f t="shared" si="250"/>
        <v>3</v>
      </c>
      <c r="N1665" t="b">
        <v>0</v>
      </c>
      <c r="O1665" t="s">
        <v>2229</v>
      </c>
      <c r="P1665" t="str">
        <f t="shared" si="251"/>
        <v>No Return</v>
      </c>
      <c r="Q1665" s="4">
        <f t="shared" si="252"/>
        <v>1473.42</v>
      </c>
      <c r="R1665">
        <f t="shared" si="253"/>
        <v>2025</v>
      </c>
      <c r="S1665" s="4" t="str">
        <f t="shared" si="254"/>
        <v>August</v>
      </c>
      <c r="T1665" s="17">
        <f t="shared" si="255"/>
        <v>0</v>
      </c>
      <c r="U1665" s="17">
        <f t="shared" si="256"/>
        <v>113.34</v>
      </c>
      <c r="V1665" s="16">
        <f t="shared" si="257"/>
        <v>0</v>
      </c>
      <c r="W1665" s="16" t="str">
        <f t="shared" si="258"/>
        <v>S</v>
      </c>
      <c r="X1665" s="16" t="str" cm="1">
        <f t="array" ref="X1665">_xlfn.IFS(K1665 &lt; 10, "Need to Restock", K1665 &lt; 20, "Low Stock", K1665 &lt; 30, "Stock OK", K1665 &gt;= 30, "High Stock")</f>
        <v>Low Stock</v>
      </c>
      <c r="Y1665" s="16" t="str" cm="1">
        <f t="array" ref="Y1665">_xlfn.IFS(K1665 &lt;= 15, "Fast Moving", K1665 &lt;= 35, "Moderate Moving", K1665 &gt; 35, "Slow Moving")</f>
        <v>Fast Moving</v>
      </c>
      <c r="Z1665" s="16" t="str" cm="1">
        <f t="array" ref="Z1665">_xlfn.IFS(M1665=5, "Highly Satisfied", M1665&gt;=4, "Very Satisfied", M1665&gt;=3, "Satisfied", M1665&gt;=2, "Neutral", M1665&lt;2, "Dissatisfied")</f>
        <v>Satisfied</v>
      </c>
      <c r="AA1665" s="16" t="str">
        <f t="shared" si="259"/>
        <v>High Value</v>
      </c>
      <c r="AB1665" s="16" t="str" cm="1">
        <f t="array" ref="AB1665">_xlfn.IFS(OR(C1665="Zara", C1665="Mango"), "Luxury Brand", OR(C1665="Gap", C1665="Forever21"), "Budget Brand", TRUE, "Mid-Market")</f>
        <v>Mid-Market</v>
      </c>
    </row>
    <row r="1666" spans="1:28" x14ac:dyDescent="0.35">
      <c r="A1666" t="s">
        <v>1717</v>
      </c>
      <c r="B1666" t="s">
        <v>19</v>
      </c>
      <c r="C1666" t="s">
        <v>59</v>
      </c>
      <c r="D1666" t="s">
        <v>60</v>
      </c>
      <c r="E1666" t="s">
        <v>22</v>
      </c>
      <c r="F1666" t="s">
        <v>26</v>
      </c>
      <c r="G1666" s="4">
        <v>40.520000000000003</v>
      </c>
      <c r="H1666">
        <v>8.9</v>
      </c>
      <c r="I1666" s="3">
        <v>36.909999999999997</v>
      </c>
      <c r="J1666" s="1">
        <v>45875</v>
      </c>
      <c r="K1666">
        <v>13</v>
      </c>
      <c r="L1666">
        <v>2.5</v>
      </c>
      <c r="M1666">
        <f t="shared" ref="M1666:M1729" si="260">IF(L1666="null", 3, L1666)</f>
        <v>2.5</v>
      </c>
      <c r="N1666" t="b">
        <v>0</v>
      </c>
      <c r="O1666" t="s">
        <v>2229</v>
      </c>
      <c r="P1666" t="str">
        <f t="shared" ref="P1666:P1729" si="261">IF(O1666="null", "No Return", O1666)</f>
        <v>No Return</v>
      </c>
      <c r="Q1666" s="4">
        <f t="shared" ref="Q1666:Q1729" si="262">U1666 * K1666</f>
        <v>479.87836000000004</v>
      </c>
      <c r="R1666">
        <f t="shared" ref="R1666:R1729" si="263">YEAR(J1666)</f>
        <v>2025</v>
      </c>
      <c r="S1666" s="4" t="str">
        <f t="shared" ref="S1666:S1729" si="264">TEXT(J1666, "mmmm")</f>
        <v>August</v>
      </c>
      <c r="T1666" s="17">
        <f t="shared" ref="T1666:T1729" si="265">G1666 * (H1666 / 100)</f>
        <v>3.6062800000000008</v>
      </c>
      <c r="U1666" s="17">
        <f t="shared" ref="U1666:U1729" si="266">G1666 * (1 - (H1666 / 100))</f>
        <v>36.913720000000005</v>
      </c>
      <c r="V1666" s="16">
        <f t="shared" ref="V1666:V1729" si="267">IF(N1666=TRUE, 1, 0)</f>
        <v>0</v>
      </c>
      <c r="W1666" s="16" t="str">
        <f t="shared" ref="W1666:W1729" si="268">IF(E1666="null", "No Size", E1666)</f>
        <v>L</v>
      </c>
      <c r="X1666" s="16" t="str" cm="1">
        <f t="array" ref="X1666">_xlfn.IFS(K1666 &lt; 10, "Need to Restock", K1666 &lt; 20, "Low Stock", K1666 &lt; 30, "Stock OK", K1666 &gt;= 30, "High Stock")</f>
        <v>Low Stock</v>
      </c>
      <c r="Y1666" s="16" t="str" cm="1">
        <f t="array" ref="Y1666">_xlfn.IFS(K1666 &lt;= 15, "Fast Moving", K1666 &lt;= 35, "Moderate Moving", K1666 &gt; 35, "Slow Moving")</f>
        <v>Fast Moving</v>
      </c>
      <c r="Z1666" s="16" t="str" cm="1">
        <f t="array" ref="Z1666">_xlfn.IFS(M1666=5, "Highly Satisfied", M1666&gt;=4, "Very Satisfied", M1666&gt;=3, "Satisfied", M1666&gt;=2, "Neutral", M1666&lt;2, "Dissatisfied")</f>
        <v>Neutral</v>
      </c>
      <c r="AA1666" s="16" t="str">
        <f t="shared" ref="AA1666:AA1729" si="269">IF(I1666 &gt;= 74.88, "High Value", "Cheap Value")</f>
        <v>Cheap Value</v>
      </c>
      <c r="AB1666" s="16" t="str" cm="1">
        <f t="array" ref="AB1666">_xlfn.IFS(OR(C1666="Zara", C1666="Mango"), "Luxury Brand", OR(C1666="Gap", C1666="Forever21"), "Budget Brand", TRUE, "Mid-Market")</f>
        <v>Budget Brand</v>
      </c>
    </row>
    <row r="1667" spans="1:28" x14ac:dyDescent="0.35">
      <c r="A1667" t="s">
        <v>1718</v>
      </c>
      <c r="B1667" t="s">
        <v>36</v>
      </c>
      <c r="C1667" t="s">
        <v>73</v>
      </c>
      <c r="D1667" t="s">
        <v>60</v>
      </c>
      <c r="E1667" t="s">
        <v>22</v>
      </c>
      <c r="F1667" t="s">
        <v>23</v>
      </c>
      <c r="G1667" s="4">
        <v>98.41</v>
      </c>
      <c r="H1667">
        <v>0</v>
      </c>
      <c r="I1667" s="3">
        <v>98.41</v>
      </c>
      <c r="J1667" s="1">
        <v>45875</v>
      </c>
      <c r="K1667">
        <v>7</v>
      </c>
      <c r="L1667">
        <v>4.5999999999999996</v>
      </c>
      <c r="M1667">
        <f t="shared" si="260"/>
        <v>4.5999999999999996</v>
      </c>
      <c r="N1667" t="b">
        <v>0</v>
      </c>
      <c r="O1667" t="s">
        <v>2229</v>
      </c>
      <c r="P1667" t="str">
        <f t="shared" si="261"/>
        <v>No Return</v>
      </c>
      <c r="Q1667" s="4">
        <f t="shared" si="262"/>
        <v>688.87</v>
      </c>
      <c r="R1667">
        <f t="shared" si="263"/>
        <v>2025</v>
      </c>
      <c r="S1667" s="4" t="str">
        <f t="shared" si="264"/>
        <v>August</v>
      </c>
      <c r="T1667" s="17">
        <f t="shared" si="265"/>
        <v>0</v>
      </c>
      <c r="U1667" s="17">
        <f t="shared" si="266"/>
        <v>98.41</v>
      </c>
      <c r="V1667" s="16">
        <f t="shared" si="267"/>
        <v>0</v>
      </c>
      <c r="W1667" s="16" t="str">
        <f t="shared" si="268"/>
        <v>L</v>
      </c>
      <c r="X1667" s="16" t="str" cm="1">
        <f t="array" ref="X1667">_xlfn.IFS(K1667 &lt; 10, "Need to Restock", K1667 &lt; 20, "Low Stock", K1667 &lt; 30, "Stock OK", K1667 &gt;= 30, "High Stock")</f>
        <v>Need to Restock</v>
      </c>
      <c r="Y1667" s="16" t="str" cm="1">
        <f t="array" ref="Y1667">_xlfn.IFS(K1667 &lt;= 15, "Fast Moving", K1667 &lt;= 35, "Moderate Moving", K1667 &gt; 35, "Slow Moving")</f>
        <v>Fast Moving</v>
      </c>
      <c r="Z1667" s="16" t="str" cm="1">
        <f t="array" ref="Z1667">_xlfn.IFS(M1667=5, "Highly Satisfied", M1667&gt;=4, "Very Satisfied", M1667&gt;=3, "Satisfied", M1667&gt;=2, "Neutral", M1667&lt;2, "Dissatisfied")</f>
        <v>Very Satisfied</v>
      </c>
      <c r="AA1667" s="16" t="str">
        <f t="shared" si="269"/>
        <v>High Value</v>
      </c>
      <c r="AB1667" s="16" t="str" cm="1">
        <f t="array" ref="AB1667">_xlfn.IFS(OR(C1667="Zara", C1667="Mango"), "Luxury Brand", OR(C1667="Gap", C1667="Forever21"), "Budget Brand", TRUE, "Mid-Market")</f>
        <v>Budget Brand</v>
      </c>
    </row>
    <row r="1668" spans="1:28" x14ac:dyDescent="0.35">
      <c r="A1668" t="s">
        <v>1719</v>
      </c>
      <c r="B1668" t="s">
        <v>36</v>
      </c>
      <c r="C1668" t="s">
        <v>73</v>
      </c>
      <c r="D1668" t="s">
        <v>21</v>
      </c>
      <c r="E1668" t="s">
        <v>53</v>
      </c>
      <c r="F1668" t="s">
        <v>17</v>
      </c>
      <c r="G1668" s="4">
        <v>83.18</v>
      </c>
      <c r="H1668">
        <v>0</v>
      </c>
      <c r="I1668" s="3">
        <v>83.18</v>
      </c>
      <c r="J1668" s="1">
        <v>45875</v>
      </c>
      <c r="K1668">
        <v>17</v>
      </c>
      <c r="L1668">
        <v>1.7</v>
      </c>
      <c r="M1668">
        <f t="shared" si="260"/>
        <v>1.7</v>
      </c>
      <c r="N1668" t="b">
        <v>1</v>
      </c>
      <c r="O1668" t="s">
        <v>71</v>
      </c>
      <c r="P1668" t="str">
        <f t="shared" si="261"/>
        <v>Size Issue</v>
      </c>
      <c r="Q1668" s="4">
        <f t="shared" si="262"/>
        <v>1414.0600000000002</v>
      </c>
      <c r="R1668">
        <f t="shared" si="263"/>
        <v>2025</v>
      </c>
      <c r="S1668" s="4" t="str">
        <f t="shared" si="264"/>
        <v>August</v>
      </c>
      <c r="T1668" s="17">
        <f t="shared" si="265"/>
        <v>0</v>
      </c>
      <c r="U1668" s="17">
        <f t="shared" si="266"/>
        <v>83.18</v>
      </c>
      <c r="V1668" s="16">
        <f t="shared" si="267"/>
        <v>1</v>
      </c>
      <c r="W1668" s="16" t="str">
        <f t="shared" si="268"/>
        <v>XS</v>
      </c>
      <c r="X1668" s="16" t="str" cm="1">
        <f t="array" ref="X1668">_xlfn.IFS(K1668 &lt; 10, "Need to Restock", K1668 &lt; 20, "Low Stock", K1668 &lt; 30, "Stock OK", K1668 &gt;= 30, "High Stock")</f>
        <v>Low Stock</v>
      </c>
      <c r="Y1668" s="16" t="str" cm="1">
        <f t="array" ref="Y1668">_xlfn.IFS(K1668 &lt;= 15, "Fast Moving", K1668 &lt;= 35, "Moderate Moving", K1668 &gt; 35, "Slow Moving")</f>
        <v>Moderate Moving</v>
      </c>
      <c r="Z1668" s="16" t="str" cm="1">
        <f t="array" ref="Z1668">_xlfn.IFS(M1668=5, "Highly Satisfied", M1668&gt;=4, "Very Satisfied", M1668&gt;=3, "Satisfied", M1668&gt;=2, "Neutral", M1668&lt;2, "Dissatisfied")</f>
        <v>Dissatisfied</v>
      </c>
      <c r="AA1668" s="16" t="str">
        <f t="shared" si="269"/>
        <v>High Value</v>
      </c>
      <c r="AB1668" s="16" t="str" cm="1">
        <f t="array" ref="AB1668">_xlfn.IFS(OR(C1668="Zara", C1668="Mango"), "Luxury Brand", OR(C1668="Gap", C1668="Forever21"), "Budget Brand", TRUE, "Mid-Market")</f>
        <v>Budget Brand</v>
      </c>
    </row>
    <row r="1669" spans="1:28" x14ac:dyDescent="0.35">
      <c r="A1669" t="s">
        <v>1720</v>
      </c>
      <c r="B1669" t="s">
        <v>28</v>
      </c>
      <c r="C1669" t="s">
        <v>46</v>
      </c>
      <c r="D1669" t="s">
        <v>15</v>
      </c>
      <c r="E1669" t="s">
        <v>47</v>
      </c>
      <c r="F1669" t="s">
        <v>64</v>
      </c>
      <c r="G1669" s="4">
        <v>179.31</v>
      </c>
      <c r="H1669">
        <v>24.1</v>
      </c>
      <c r="I1669" s="3">
        <v>136.1</v>
      </c>
      <c r="J1669" s="1">
        <v>45851</v>
      </c>
      <c r="K1669">
        <v>0</v>
      </c>
      <c r="L1669">
        <v>3.1</v>
      </c>
      <c r="M1669">
        <f t="shared" si="260"/>
        <v>3.1</v>
      </c>
      <c r="N1669" t="b">
        <v>0</v>
      </c>
      <c r="O1669" t="s">
        <v>2229</v>
      </c>
      <c r="P1669" t="str">
        <f t="shared" si="261"/>
        <v>No Return</v>
      </c>
      <c r="Q1669" s="4">
        <f t="shared" si="262"/>
        <v>0</v>
      </c>
      <c r="R1669">
        <f t="shared" si="263"/>
        <v>2025</v>
      </c>
      <c r="S1669" s="4" t="str">
        <f t="shared" si="264"/>
        <v>July</v>
      </c>
      <c r="T1669" s="17">
        <f t="shared" si="265"/>
        <v>43.213710000000006</v>
      </c>
      <c r="U1669" s="17">
        <f t="shared" si="266"/>
        <v>136.09629000000001</v>
      </c>
      <c r="V1669" s="16">
        <f t="shared" si="267"/>
        <v>0</v>
      </c>
      <c r="W1669" s="16" t="str">
        <f t="shared" si="268"/>
        <v>XXL</v>
      </c>
      <c r="X1669" s="16" t="str" cm="1">
        <f t="array" ref="X1669">_xlfn.IFS(K1669 &lt; 10, "Need to Restock", K1669 &lt; 20, "Low Stock", K1669 &lt; 30, "Stock OK", K1669 &gt;= 30, "High Stock")</f>
        <v>Need to Restock</v>
      </c>
      <c r="Y1669" s="16" t="str" cm="1">
        <f t="array" ref="Y1669">_xlfn.IFS(K1669 &lt;= 15, "Fast Moving", K1669 &lt;= 35, "Moderate Moving", K1669 &gt; 35, "Slow Moving")</f>
        <v>Fast Moving</v>
      </c>
      <c r="Z1669" s="16" t="str" cm="1">
        <f t="array" ref="Z1669">_xlfn.IFS(M1669=5, "Highly Satisfied", M1669&gt;=4, "Very Satisfied", M1669&gt;=3, "Satisfied", M1669&gt;=2, "Neutral", M1669&lt;2, "Dissatisfied")</f>
        <v>Satisfied</v>
      </c>
      <c r="AA1669" s="16" t="str">
        <f t="shared" si="269"/>
        <v>High Value</v>
      </c>
      <c r="AB1669" s="16" t="str" cm="1">
        <f t="array" ref="AB1669">_xlfn.IFS(OR(C1669="Zara", C1669="Mango"), "Luxury Brand", OR(C1669="Gap", C1669="Forever21"), "Budget Brand", TRUE, "Mid-Market")</f>
        <v>Mid-Market</v>
      </c>
    </row>
    <row r="1670" spans="1:28" x14ac:dyDescent="0.35">
      <c r="A1670" t="s">
        <v>1721</v>
      </c>
      <c r="B1670" t="s">
        <v>19</v>
      </c>
      <c r="C1670" t="s">
        <v>14</v>
      </c>
      <c r="D1670" t="s">
        <v>15</v>
      </c>
      <c r="E1670" t="s">
        <v>47</v>
      </c>
      <c r="F1670" t="s">
        <v>44</v>
      </c>
      <c r="G1670" s="4">
        <v>47.88</v>
      </c>
      <c r="H1670">
        <v>0</v>
      </c>
      <c r="I1670" s="3">
        <v>47.88</v>
      </c>
      <c r="J1670" s="1">
        <v>45647</v>
      </c>
      <c r="K1670">
        <v>44</v>
      </c>
      <c r="L1670">
        <v>1.9</v>
      </c>
      <c r="M1670">
        <f t="shared" si="260"/>
        <v>1.9</v>
      </c>
      <c r="N1670" t="b">
        <v>0</v>
      </c>
      <c r="O1670" t="s">
        <v>2229</v>
      </c>
      <c r="P1670" t="str">
        <f t="shared" si="261"/>
        <v>No Return</v>
      </c>
      <c r="Q1670" s="4">
        <f t="shared" si="262"/>
        <v>2106.7200000000003</v>
      </c>
      <c r="R1670">
        <f t="shared" si="263"/>
        <v>2024</v>
      </c>
      <c r="S1670" s="4" t="str">
        <f t="shared" si="264"/>
        <v>December</v>
      </c>
      <c r="T1670" s="17">
        <f t="shared" si="265"/>
        <v>0</v>
      </c>
      <c r="U1670" s="17">
        <f t="shared" si="266"/>
        <v>47.88</v>
      </c>
      <c r="V1670" s="16">
        <f t="shared" si="267"/>
        <v>0</v>
      </c>
      <c r="W1670" s="16" t="str">
        <f t="shared" si="268"/>
        <v>XXL</v>
      </c>
      <c r="X1670" s="16" t="str" cm="1">
        <f t="array" ref="X1670">_xlfn.IFS(K1670 &lt; 10, "Need to Restock", K1670 &lt; 20, "Low Stock", K1670 &lt; 30, "Stock OK", K1670 &gt;= 30, "High Stock")</f>
        <v>High Stock</v>
      </c>
      <c r="Y1670" s="16" t="str" cm="1">
        <f t="array" ref="Y1670">_xlfn.IFS(K1670 &lt;= 15, "Fast Moving", K1670 &lt;= 35, "Moderate Moving", K1670 &gt; 35, "Slow Moving")</f>
        <v>Slow Moving</v>
      </c>
      <c r="Z1670" s="16" t="str" cm="1">
        <f t="array" ref="Z1670">_xlfn.IFS(M1670=5, "Highly Satisfied", M1670&gt;=4, "Very Satisfied", M1670&gt;=3, "Satisfied", M1670&gt;=2, "Neutral", M1670&lt;2, "Dissatisfied")</f>
        <v>Dissatisfied</v>
      </c>
      <c r="AA1670" s="16" t="str">
        <f t="shared" si="269"/>
        <v>Cheap Value</v>
      </c>
      <c r="AB1670" s="16" t="str" cm="1">
        <f t="array" ref="AB1670">_xlfn.IFS(OR(C1670="Zara", C1670="Mango"), "Luxury Brand", OR(C1670="Gap", C1670="Forever21"), "Budget Brand", TRUE, "Mid-Market")</f>
        <v>Luxury Brand</v>
      </c>
    </row>
    <row r="1671" spans="1:28" x14ac:dyDescent="0.35">
      <c r="A1671" t="s">
        <v>1722</v>
      </c>
      <c r="B1671" t="s">
        <v>13</v>
      </c>
      <c r="C1671" t="s">
        <v>41</v>
      </c>
      <c r="D1671" t="s">
        <v>21</v>
      </c>
      <c r="E1671" t="s">
        <v>16</v>
      </c>
      <c r="F1671" t="s">
        <v>62</v>
      </c>
      <c r="G1671" s="4">
        <v>89.26</v>
      </c>
      <c r="H1671">
        <v>0</v>
      </c>
      <c r="I1671" s="3">
        <v>89.26</v>
      </c>
      <c r="J1671" s="1">
        <v>45875</v>
      </c>
      <c r="K1671">
        <v>43</v>
      </c>
      <c r="L1671">
        <v>3.8</v>
      </c>
      <c r="M1671">
        <f t="shared" si="260"/>
        <v>3.8</v>
      </c>
      <c r="N1671" t="b">
        <v>0</v>
      </c>
      <c r="O1671" t="s">
        <v>2229</v>
      </c>
      <c r="P1671" t="str">
        <f t="shared" si="261"/>
        <v>No Return</v>
      </c>
      <c r="Q1671" s="4">
        <f t="shared" si="262"/>
        <v>3838.1800000000003</v>
      </c>
      <c r="R1671">
        <f t="shared" si="263"/>
        <v>2025</v>
      </c>
      <c r="S1671" s="4" t="str">
        <f t="shared" si="264"/>
        <v>August</v>
      </c>
      <c r="T1671" s="17">
        <f t="shared" si="265"/>
        <v>0</v>
      </c>
      <c r="U1671" s="17">
        <f t="shared" si="266"/>
        <v>89.26</v>
      </c>
      <c r="V1671" s="16">
        <f t="shared" si="267"/>
        <v>0</v>
      </c>
      <c r="W1671" s="16" t="str">
        <f t="shared" si="268"/>
        <v>XL</v>
      </c>
      <c r="X1671" s="16" t="str" cm="1">
        <f t="array" ref="X1671">_xlfn.IFS(K1671 &lt; 10, "Need to Restock", K1671 &lt; 20, "Low Stock", K1671 &lt; 30, "Stock OK", K1671 &gt;= 30, "High Stock")</f>
        <v>High Stock</v>
      </c>
      <c r="Y1671" s="16" t="str" cm="1">
        <f t="array" ref="Y1671">_xlfn.IFS(K1671 &lt;= 15, "Fast Moving", K1671 &lt;= 35, "Moderate Moving", K1671 &gt; 35, "Slow Moving")</f>
        <v>Slow Moving</v>
      </c>
      <c r="Z1671" s="16" t="str" cm="1">
        <f t="array" ref="Z1671">_xlfn.IFS(M1671=5, "Highly Satisfied", M1671&gt;=4, "Very Satisfied", M1671&gt;=3, "Satisfied", M1671&gt;=2, "Neutral", M1671&lt;2, "Dissatisfied")</f>
        <v>Satisfied</v>
      </c>
      <c r="AA1671" s="16" t="str">
        <f t="shared" si="269"/>
        <v>High Value</v>
      </c>
      <c r="AB1671" s="16" t="str" cm="1">
        <f t="array" ref="AB1671">_xlfn.IFS(OR(C1671="Zara", C1671="Mango"), "Luxury Brand", OR(C1671="Gap", C1671="Forever21"), "Budget Brand", TRUE, "Mid-Market")</f>
        <v>Luxury Brand</v>
      </c>
    </row>
    <row r="1672" spans="1:28" x14ac:dyDescent="0.35">
      <c r="A1672" t="s">
        <v>1723</v>
      </c>
      <c r="B1672" t="s">
        <v>40</v>
      </c>
      <c r="C1672" t="s">
        <v>59</v>
      </c>
      <c r="D1672" t="s">
        <v>60</v>
      </c>
      <c r="E1672" t="s">
        <v>47</v>
      </c>
      <c r="F1672" t="s">
        <v>26</v>
      </c>
      <c r="G1672" s="4">
        <v>114.2</v>
      </c>
      <c r="H1672">
        <v>0</v>
      </c>
      <c r="I1672" s="3">
        <v>114.2</v>
      </c>
      <c r="J1672" s="1">
        <v>45875</v>
      </c>
      <c r="K1672">
        <v>15</v>
      </c>
      <c r="L1672" t="s">
        <v>2229</v>
      </c>
      <c r="M1672">
        <f t="shared" si="260"/>
        <v>3</v>
      </c>
      <c r="N1672" t="b">
        <v>0</v>
      </c>
      <c r="O1672" t="s">
        <v>2229</v>
      </c>
      <c r="P1672" t="str">
        <f t="shared" si="261"/>
        <v>No Return</v>
      </c>
      <c r="Q1672" s="4">
        <f t="shared" si="262"/>
        <v>1713</v>
      </c>
      <c r="R1672">
        <f t="shared" si="263"/>
        <v>2025</v>
      </c>
      <c r="S1672" s="4" t="str">
        <f t="shared" si="264"/>
        <v>August</v>
      </c>
      <c r="T1672" s="17">
        <f t="shared" si="265"/>
        <v>0</v>
      </c>
      <c r="U1672" s="17">
        <f t="shared" si="266"/>
        <v>114.2</v>
      </c>
      <c r="V1672" s="16">
        <f t="shared" si="267"/>
        <v>0</v>
      </c>
      <c r="W1672" s="16" t="str">
        <f t="shared" si="268"/>
        <v>XXL</v>
      </c>
      <c r="X1672" s="16" t="str" cm="1">
        <f t="array" ref="X1672">_xlfn.IFS(K1672 &lt; 10, "Need to Restock", K1672 &lt; 20, "Low Stock", K1672 &lt; 30, "Stock OK", K1672 &gt;= 30, "High Stock")</f>
        <v>Low Stock</v>
      </c>
      <c r="Y1672" s="16" t="str" cm="1">
        <f t="array" ref="Y1672">_xlfn.IFS(K1672 &lt;= 15, "Fast Moving", K1672 &lt;= 35, "Moderate Moving", K1672 &gt; 35, "Slow Moving")</f>
        <v>Fast Moving</v>
      </c>
      <c r="Z1672" s="16" t="str" cm="1">
        <f t="array" ref="Z1672">_xlfn.IFS(M1672=5, "Highly Satisfied", M1672&gt;=4, "Very Satisfied", M1672&gt;=3, "Satisfied", M1672&gt;=2, "Neutral", M1672&lt;2, "Dissatisfied")</f>
        <v>Satisfied</v>
      </c>
      <c r="AA1672" s="16" t="str">
        <f t="shared" si="269"/>
        <v>High Value</v>
      </c>
      <c r="AB1672" s="16" t="str" cm="1">
        <f t="array" ref="AB1672">_xlfn.IFS(OR(C1672="Zara", C1672="Mango"), "Luxury Brand", OR(C1672="Gap", C1672="Forever21"), "Budget Brand", TRUE, "Mid-Market")</f>
        <v>Budget Brand</v>
      </c>
    </row>
    <row r="1673" spans="1:28" x14ac:dyDescent="0.35">
      <c r="A1673" t="s">
        <v>1724</v>
      </c>
      <c r="B1673" t="s">
        <v>28</v>
      </c>
      <c r="C1673" t="s">
        <v>59</v>
      </c>
      <c r="D1673" t="s">
        <v>60</v>
      </c>
      <c r="E1673" t="s">
        <v>22</v>
      </c>
      <c r="F1673" t="s">
        <v>44</v>
      </c>
      <c r="G1673" s="4">
        <v>169.5</v>
      </c>
      <c r="H1673">
        <v>59.7</v>
      </c>
      <c r="I1673" s="3">
        <v>68.31</v>
      </c>
      <c r="J1673" s="1">
        <v>45875</v>
      </c>
      <c r="K1673">
        <v>16</v>
      </c>
      <c r="L1673">
        <v>1.8</v>
      </c>
      <c r="M1673">
        <f t="shared" si="260"/>
        <v>1.8</v>
      </c>
      <c r="N1673" t="b">
        <v>0</v>
      </c>
      <c r="O1673" t="s">
        <v>2229</v>
      </c>
      <c r="P1673" t="str">
        <f t="shared" si="261"/>
        <v>No Return</v>
      </c>
      <c r="Q1673" s="4">
        <f t="shared" si="262"/>
        <v>1092.9360000000001</v>
      </c>
      <c r="R1673">
        <f t="shared" si="263"/>
        <v>2025</v>
      </c>
      <c r="S1673" s="4" t="str">
        <f t="shared" si="264"/>
        <v>August</v>
      </c>
      <c r="T1673" s="17">
        <f t="shared" si="265"/>
        <v>101.19149999999999</v>
      </c>
      <c r="U1673" s="17">
        <f t="shared" si="266"/>
        <v>68.308500000000009</v>
      </c>
      <c r="V1673" s="16">
        <f t="shared" si="267"/>
        <v>0</v>
      </c>
      <c r="W1673" s="16" t="str">
        <f t="shared" si="268"/>
        <v>L</v>
      </c>
      <c r="X1673" s="16" t="str" cm="1">
        <f t="array" ref="X1673">_xlfn.IFS(K1673 &lt; 10, "Need to Restock", K1673 &lt; 20, "Low Stock", K1673 &lt; 30, "Stock OK", K1673 &gt;= 30, "High Stock")</f>
        <v>Low Stock</v>
      </c>
      <c r="Y1673" s="16" t="str" cm="1">
        <f t="array" ref="Y1673">_xlfn.IFS(K1673 &lt;= 15, "Fast Moving", K1673 &lt;= 35, "Moderate Moving", K1673 &gt; 35, "Slow Moving")</f>
        <v>Moderate Moving</v>
      </c>
      <c r="Z1673" s="16" t="str" cm="1">
        <f t="array" ref="Z1673">_xlfn.IFS(M1673=5, "Highly Satisfied", M1673&gt;=4, "Very Satisfied", M1673&gt;=3, "Satisfied", M1673&gt;=2, "Neutral", M1673&lt;2, "Dissatisfied")</f>
        <v>Dissatisfied</v>
      </c>
      <c r="AA1673" s="16" t="str">
        <f t="shared" si="269"/>
        <v>Cheap Value</v>
      </c>
      <c r="AB1673" s="16" t="str" cm="1">
        <f t="array" ref="AB1673">_xlfn.IFS(OR(C1673="Zara", C1673="Mango"), "Luxury Brand", OR(C1673="Gap", C1673="Forever21"), "Budget Brand", TRUE, "Mid-Market")</f>
        <v>Budget Brand</v>
      </c>
    </row>
    <row r="1674" spans="1:28" x14ac:dyDescent="0.35">
      <c r="A1674" t="s">
        <v>1725</v>
      </c>
      <c r="B1674" t="s">
        <v>19</v>
      </c>
      <c r="C1674" t="s">
        <v>46</v>
      </c>
      <c r="D1674" t="s">
        <v>32</v>
      </c>
      <c r="E1674" t="s">
        <v>53</v>
      </c>
      <c r="F1674" t="s">
        <v>33</v>
      </c>
      <c r="G1674" s="4">
        <v>77.989999999999995</v>
      </c>
      <c r="H1674">
        <v>0</v>
      </c>
      <c r="I1674" s="3">
        <v>77.989999999999995</v>
      </c>
      <c r="J1674" s="1">
        <v>45875</v>
      </c>
      <c r="K1674">
        <v>42</v>
      </c>
      <c r="L1674" t="s">
        <v>2229</v>
      </c>
      <c r="M1674">
        <f t="shared" si="260"/>
        <v>3</v>
      </c>
      <c r="N1674" t="b">
        <v>0</v>
      </c>
      <c r="O1674" t="s">
        <v>2229</v>
      </c>
      <c r="P1674" t="str">
        <f t="shared" si="261"/>
        <v>No Return</v>
      </c>
      <c r="Q1674" s="4">
        <f t="shared" si="262"/>
        <v>3275.58</v>
      </c>
      <c r="R1674">
        <f t="shared" si="263"/>
        <v>2025</v>
      </c>
      <c r="S1674" s="4" t="str">
        <f t="shared" si="264"/>
        <v>August</v>
      </c>
      <c r="T1674" s="17">
        <f t="shared" si="265"/>
        <v>0</v>
      </c>
      <c r="U1674" s="17">
        <f t="shared" si="266"/>
        <v>77.989999999999995</v>
      </c>
      <c r="V1674" s="16">
        <f t="shared" si="267"/>
        <v>0</v>
      </c>
      <c r="W1674" s="16" t="str">
        <f t="shared" si="268"/>
        <v>XS</v>
      </c>
      <c r="X1674" s="16" t="str" cm="1">
        <f t="array" ref="X1674">_xlfn.IFS(K1674 &lt; 10, "Need to Restock", K1674 &lt; 20, "Low Stock", K1674 &lt; 30, "Stock OK", K1674 &gt;= 30, "High Stock")</f>
        <v>High Stock</v>
      </c>
      <c r="Y1674" s="16" t="str" cm="1">
        <f t="array" ref="Y1674">_xlfn.IFS(K1674 &lt;= 15, "Fast Moving", K1674 &lt;= 35, "Moderate Moving", K1674 &gt; 35, "Slow Moving")</f>
        <v>Slow Moving</v>
      </c>
      <c r="Z1674" s="16" t="str" cm="1">
        <f t="array" ref="Z1674">_xlfn.IFS(M1674=5, "Highly Satisfied", M1674&gt;=4, "Very Satisfied", M1674&gt;=3, "Satisfied", M1674&gt;=2, "Neutral", M1674&lt;2, "Dissatisfied")</f>
        <v>Satisfied</v>
      </c>
      <c r="AA1674" s="16" t="str">
        <f t="shared" si="269"/>
        <v>High Value</v>
      </c>
      <c r="AB1674" s="16" t="str" cm="1">
        <f t="array" ref="AB1674">_xlfn.IFS(OR(C1674="Zara", C1674="Mango"), "Luxury Brand", OR(C1674="Gap", C1674="Forever21"), "Budget Brand", TRUE, "Mid-Market")</f>
        <v>Mid-Market</v>
      </c>
    </row>
    <row r="1675" spans="1:28" x14ac:dyDescent="0.35">
      <c r="A1675" t="s">
        <v>1726</v>
      </c>
      <c r="B1675" t="s">
        <v>36</v>
      </c>
      <c r="C1675" t="s">
        <v>51</v>
      </c>
      <c r="D1675" t="s">
        <v>32</v>
      </c>
      <c r="E1675" t="s">
        <v>2229</v>
      </c>
      <c r="F1675" t="s">
        <v>23</v>
      </c>
      <c r="G1675" s="4">
        <v>103.77</v>
      </c>
      <c r="H1675">
        <v>0</v>
      </c>
      <c r="I1675" s="3">
        <v>103.77</v>
      </c>
      <c r="J1675" s="1">
        <v>45875</v>
      </c>
      <c r="K1675">
        <v>12</v>
      </c>
      <c r="L1675">
        <v>4.4000000000000004</v>
      </c>
      <c r="M1675">
        <f t="shared" si="260"/>
        <v>4.4000000000000004</v>
      </c>
      <c r="N1675" t="b">
        <v>0</v>
      </c>
      <c r="O1675" t="s">
        <v>2229</v>
      </c>
      <c r="P1675" t="str">
        <f t="shared" si="261"/>
        <v>No Return</v>
      </c>
      <c r="Q1675" s="4">
        <f t="shared" si="262"/>
        <v>1245.24</v>
      </c>
      <c r="R1675">
        <f t="shared" si="263"/>
        <v>2025</v>
      </c>
      <c r="S1675" s="4" t="str">
        <f t="shared" si="264"/>
        <v>August</v>
      </c>
      <c r="T1675" s="17">
        <f t="shared" si="265"/>
        <v>0</v>
      </c>
      <c r="U1675" s="17">
        <f t="shared" si="266"/>
        <v>103.77</v>
      </c>
      <c r="V1675" s="16">
        <f t="shared" si="267"/>
        <v>0</v>
      </c>
      <c r="W1675" s="16" t="str">
        <f t="shared" si="268"/>
        <v>No Size</v>
      </c>
      <c r="X1675" s="16" t="str" cm="1">
        <f t="array" ref="X1675">_xlfn.IFS(K1675 &lt; 10, "Need to Restock", K1675 &lt; 20, "Low Stock", K1675 &lt; 30, "Stock OK", K1675 &gt;= 30, "High Stock")</f>
        <v>Low Stock</v>
      </c>
      <c r="Y1675" s="16" t="str" cm="1">
        <f t="array" ref="Y1675">_xlfn.IFS(K1675 &lt;= 15, "Fast Moving", K1675 &lt;= 35, "Moderate Moving", K1675 &gt; 35, "Slow Moving")</f>
        <v>Fast Moving</v>
      </c>
      <c r="Z1675" s="16" t="str" cm="1">
        <f t="array" ref="Z1675">_xlfn.IFS(M1675=5, "Highly Satisfied", M1675&gt;=4, "Very Satisfied", M1675&gt;=3, "Satisfied", M1675&gt;=2, "Neutral", M1675&lt;2, "Dissatisfied")</f>
        <v>Very Satisfied</v>
      </c>
      <c r="AA1675" s="16" t="str">
        <f t="shared" si="269"/>
        <v>High Value</v>
      </c>
      <c r="AB1675" s="16" t="str" cm="1">
        <f t="array" ref="AB1675">_xlfn.IFS(OR(C1675="Zara", C1675="Mango"), "Luxury Brand", OR(C1675="Gap", C1675="Forever21"), "Budget Brand", TRUE, "Mid-Market")</f>
        <v>Mid-Market</v>
      </c>
    </row>
    <row r="1676" spans="1:28" x14ac:dyDescent="0.35">
      <c r="A1676" t="s">
        <v>1727</v>
      </c>
      <c r="B1676" t="s">
        <v>25</v>
      </c>
      <c r="C1676" t="s">
        <v>73</v>
      </c>
      <c r="D1676" t="s">
        <v>32</v>
      </c>
      <c r="E1676" t="s">
        <v>2229</v>
      </c>
      <c r="F1676" t="s">
        <v>26</v>
      </c>
      <c r="G1676" s="4">
        <v>42.96</v>
      </c>
      <c r="H1676">
        <v>0</v>
      </c>
      <c r="I1676" s="3">
        <v>42.96</v>
      </c>
      <c r="J1676" s="1">
        <v>45875</v>
      </c>
      <c r="K1676">
        <v>36</v>
      </c>
      <c r="L1676">
        <v>1.1000000000000001</v>
      </c>
      <c r="M1676">
        <f t="shared" si="260"/>
        <v>1.1000000000000001</v>
      </c>
      <c r="N1676" t="b">
        <v>0</v>
      </c>
      <c r="O1676" t="s">
        <v>2229</v>
      </c>
      <c r="P1676" t="str">
        <f t="shared" si="261"/>
        <v>No Return</v>
      </c>
      <c r="Q1676" s="4">
        <f t="shared" si="262"/>
        <v>1546.56</v>
      </c>
      <c r="R1676">
        <f t="shared" si="263"/>
        <v>2025</v>
      </c>
      <c r="S1676" s="4" t="str">
        <f t="shared" si="264"/>
        <v>August</v>
      </c>
      <c r="T1676" s="17">
        <f t="shared" si="265"/>
        <v>0</v>
      </c>
      <c r="U1676" s="17">
        <f t="shared" si="266"/>
        <v>42.96</v>
      </c>
      <c r="V1676" s="16">
        <f t="shared" si="267"/>
        <v>0</v>
      </c>
      <c r="W1676" s="16" t="str">
        <f t="shared" si="268"/>
        <v>No Size</v>
      </c>
      <c r="X1676" s="16" t="str" cm="1">
        <f t="array" ref="X1676">_xlfn.IFS(K1676 &lt; 10, "Need to Restock", K1676 &lt; 20, "Low Stock", K1676 &lt; 30, "Stock OK", K1676 &gt;= 30, "High Stock")</f>
        <v>High Stock</v>
      </c>
      <c r="Y1676" s="16" t="str" cm="1">
        <f t="array" ref="Y1676">_xlfn.IFS(K1676 &lt;= 15, "Fast Moving", K1676 &lt;= 35, "Moderate Moving", K1676 &gt; 35, "Slow Moving")</f>
        <v>Slow Moving</v>
      </c>
      <c r="Z1676" s="16" t="str" cm="1">
        <f t="array" ref="Z1676">_xlfn.IFS(M1676=5, "Highly Satisfied", M1676&gt;=4, "Very Satisfied", M1676&gt;=3, "Satisfied", M1676&gt;=2, "Neutral", M1676&lt;2, "Dissatisfied")</f>
        <v>Dissatisfied</v>
      </c>
      <c r="AA1676" s="16" t="str">
        <f t="shared" si="269"/>
        <v>Cheap Value</v>
      </c>
      <c r="AB1676" s="16" t="str" cm="1">
        <f t="array" ref="AB1676">_xlfn.IFS(OR(C1676="Zara", C1676="Mango"), "Luxury Brand", OR(C1676="Gap", C1676="Forever21"), "Budget Brand", TRUE, "Mid-Market")</f>
        <v>Budget Brand</v>
      </c>
    </row>
    <row r="1677" spans="1:28" x14ac:dyDescent="0.35">
      <c r="A1677" t="s">
        <v>1728</v>
      </c>
      <c r="B1677" t="s">
        <v>40</v>
      </c>
      <c r="C1677" t="s">
        <v>30</v>
      </c>
      <c r="D1677" t="s">
        <v>32</v>
      </c>
      <c r="E1677" t="s">
        <v>2229</v>
      </c>
      <c r="F1677" t="s">
        <v>68</v>
      </c>
      <c r="G1677" s="4">
        <v>126.11</v>
      </c>
      <c r="H1677">
        <v>0</v>
      </c>
      <c r="I1677" s="3">
        <v>126.11</v>
      </c>
      <c r="J1677" s="1">
        <v>45875</v>
      </c>
      <c r="K1677">
        <v>16</v>
      </c>
      <c r="L1677">
        <v>3.5</v>
      </c>
      <c r="M1677">
        <f t="shared" si="260"/>
        <v>3.5</v>
      </c>
      <c r="N1677" t="b">
        <v>0</v>
      </c>
      <c r="O1677" t="s">
        <v>2229</v>
      </c>
      <c r="P1677" t="str">
        <f t="shared" si="261"/>
        <v>No Return</v>
      </c>
      <c r="Q1677" s="4">
        <f t="shared" si="262"/>
        <v>2017.76</v>
      </c>
      <c r="R1677">
        <f t="shared" si="263"/>
        <v>2025</v>
      </c>
      <c r="S1677" s="4" t="str">
        <f t="shared" si="264"/>
        <v>August</v>
      </c>
      <c r="T1677" s="17">
        <f t="shared" si="265"/>
        <v>0</v>
      </c>
      <c r="U1677" s="17">
        <f t="shared" si="266"/>
        <v>126.11</v>
      </c>
      <c r="V1677" s="16">
        <f t="shared" si="267"/>
        <v>0</v>
      </c>
      <c r="W1677" s="16" t="str">
        <f t="shared" si="268"/>
        <v>No Size</v>
      </c>
      <c r="X1677" s="16" t="str" cm="1">
        <f t="array" ref="X1677">_xlfn.IFS(K1677 &lt; 10, "Need to Restock", K1677 &lt; 20, "Low Stock", K1677 &lt; 30, "Stock OK", K1677 &gt;= 30, "High Stock")</f>
        <v>Low Stock</v>
      </c>
      <c r="Y1677" s="16" t="str" cm="1">
        <f t="array" ref="Y1677">_xlfn.IFS(K1677 &lt;= 15, "Fast Moving", K1677 &lt;= 35, "Moderate Moving", K1677 &gt; 35, "Slow Moving")</f>
        <v>Moderate Moving</v>
      </c>
      <c r="Z1677" s="16" t="str" cm="1">
        <f t="array" ref="Z1677">_xlfn.IFS(M1677=5, "Highly Satisfied", M1677&gt;=4, "Very Satisfied", M1677&gt;=3, "Satisfied", M1677&gt;=2, "Neutral", M1677&lt;2, "Dissatisfied")</f>
        <v>Satisfied</v>
      </c>
      <c r="AA1677" s="16" t="str">
        <f t="shared" si="269"/>
        <v>High Value</v>
      </c>
      <c r="AB1677" s="16" t="str" cm="1">
        <f t="array" ref="AB1677">_xlfn.IFS(OR(C1677="Zara", C1677="Mango"), "Luxury Brand", OR(C1677="Gap", C1677="Forever21"), "Budget Brand", TRUE, "Mid-Market")</f>
        <v>Mid-Market</v>
      </c>
    </row>
    <row r="1678" spans="1:28" x14ac:dyDescent="0.35">
      <c r="A1678" t="s">
        <v>1729</v>
      </c>
      <c r="B1678" t="s">
        <v>25</v>
      </c>
      <c r="C1678" t="s">
        <v>30</v>
      </c>
      <c r="D1678" t="s">
        <v>60</v>
      </c>
      <c r="E1678" t="s">
        <v>2229</v>
      </c>
      <c r="F1678" t="s">
        <v>54</v>
      </c>
      <c r="G1678" s="4">
        <v>43.83</v>
      </c>
      <c r="H1678">
        <v>0</v>
      </c>
      <c r="I1678" s="3">
        <v>43.83</v>
      </c>
      <c r="J1678" s="1">
        <v>45875</v>
      </c>
      <c r="K1678">
        <v>31</v>
      </c>
      <c r="L1678">
        <v>2.5</v>
      </c>
      <c r="M1678">
        <f t="shared" si="260"/>
        <v>2.5</v>
      </c>
      <c r="N1678" t="b">
        <v>0</v>
      </c>
      <c r="O1678" t="s">
        <v>2229</v>
      </c>
      <c r="P1678" t="str">
        <f t="shared" si="261"/>
        <v>No Return</v>
      </c>
      <c r="Q1678" s="4">
        <f t="shared" si="262"/>
        <v>1358.73</v>
      </c>
      <c r="R1678">
        <f t="shared" si="263"/>
        <v>2025</v>
      </c>
      <c r="S1678" s="4" t="str">
        <f t="shared" si="264"/>
        <v>August</v>
      </c>
      <c r="T1678" s="17">
        <f t="shared" si="265"/>
        <v>0</v>
      </c>
      <c r="U1678" s="17">
        <f t="shared" si="266"/>
        <v>43.83</v>
      </c>
      <c r="V1678" s="16">
        <f t="shared" si="267"/>
        <v>0</v>
      </c>
      <c r="W1678" s="16" t="str">
        <f t="shared" si="268"/>
        <v>No Size</v>
      </c>
      <c r="X1678" s="16" t="str" cm="1">
        <f t="array" ref="X1678">_xlfn.IFS(K1678 &lt; 10, "Need to Restock", K1678 &lt; 20, "Low Stock", K1678 &lt; 30, "Stock OK", K1678 &gt;= 30, "High Stock")</f>
        <v>High Stock</v>
      </c>
      <c r="Y1678" s="16" t="str" cm="1">
        <f t="array" ref="Y1678">_xlfn.IFS(K1678 &lt;= 15, "Fast Moving", K1678 &lt;= 35, "Moderate Moving", K1678 &gt; 35, "Slow Moving")</f>
        <v>Moderate Moving</v>
      </c>
      <c r="Z1678" s="16" t="str" cm="1">
        <f t="array" ref="Z1678">_xlfn.IFS(M1678=5, "Highly Satisfied", M1678&gt;=4, "Very Satisfied", M1678&gt;=3, "Satisfied", M1678&gt;=2, "Neutral", M1678&lt;2, "Dissatisfied")</f>
        <v>Neutral</v>
      </c>
      <c r="AA1678" s="16" t="str">
        <f t="shared" si="269"/>
        <v>Cheap Value</v>
      </c>
      <c r="AB1678" s="16" t="str" cm="1">
        <f t="array" ref="AB1678">_xlfn.IFS(OR(C1678="Zara", C1678="Mango"), "Luxury Brand", OR(C1678="Gap", C1678="Forever21"), "Budget Brand", TRUE, "Mid-Market")</f>
        <v>Mid-Market</v>
      </c>
    </row>
    <row r="1679" spans="1:28" x14ac:dyDescent="0.35">
      <c r="A1679" t="s">
        <v>1730</v>
      </c>
      <c r="B1679" t="s">
        <v>28</v>
      </c>
      <c r="C1679" t="s">
        <v>30</v>
      </c>
      <c r="D1679" t="s">
        <v>32</v>
      </c>
      <c r="E1679" t="s">
        <v>37</v>
      </c>
      <c r="F1679" t="s">
        <v>54</v>
      </c>
      <c r="G1679" s="4">
        <v>94.1</v>
      </c>
      <c r="H1679">
        <v>0</v>
      </c>
      <c r="I1679" s="3">
        <v>94.1</v>
      </c>
      <c r="J1679" s="1">
        <v>45875</v>
      </c>
      <c r="K1679">
        <v>24</v>
      </c>
      <c r="L1679">
        <v>1.4</v>
      </c>
      <c r="M1679">
        <f t="shared" si="260"/>
        <v>1.4</v>
      </c>
      <c r="N1679" t="b">
        <v>0</v>
      </c>
      <c r="O1679" t="s">
        <v>2229</v>
      </c>
      <c r="P1679" t="str">
        <f t="shared" si="261"/>
        <v>No Return</v>
      </c>
      <c r="Q1679" s="4">
        <f t="shared" si="262"/>
        <v>2258.3999999999996</v>
      </c>
      <c r="R1679">
        <f t="shared" si="263"/>
        <v>2025</v>
      </c>
      <c r="S1679" s="4" t="str">
        <f t="shared" si="264"/>
        <v>August</v>
      </c>
      <c r="T1679" s="17">
        <f t="shared" si="265"/>
        <v>0</v>
      </c>
      <c r="U1679" s="17">
        <f t="shared" si="266"/>
        <v>94.1</v>
      </c>
      <c r="V1679" s="16">
        <f t="shared" si="267"/>
        <v>0</v>
      </c>
      <c r="W1679" s="16" t="str">
        <f t="shared" si="268"/>
        <v>S</v>
      </c>
      <c r="X1679" s="16" t="str" cm="1">
        <f t="array" ref="X1679">_xlfn.IFS(K1679 &lt; 10, "Need to Restock", K1679 &lt; 20, "Low Stock", K1679 &lt; 30, "Stock OK", K1679 &gt;= 30, "High Stock")</f>
        <v>Stock OK</v>
      </c>
      <c r="Y1679" s="16" t="str" cm="1">
        <f t="array" ref="Y1679">_xlfn.IFS(K1679 &lt;= 15, "Fast Moving", K1679 &lt;= 35, "Moderate Moving", K1679 &gt; 35, "Slow Moving")</f>
        <v>Moderate Moving</v>
      </c>
      <c r="Z1679" s="16" t="str" cm="1">
        <f t="array" ref="Z1679">_xlfn.IFS(M1679=5, "Highly Satisfied", M1679&gt;=4, "Very Satisfied", M1679&gt;=3, "Satisfied", M1679&gt;=2, "Neutral", M1679&lt;2, "Dissatisfied")</f>
        <v>Dissatisfied</v>
      </c>
      <c r="AA1679" s="16" t="str">
        <f t="shared" si="269"/>
        <v>High Value</v>
      </c>
      <c r="AB1679" s="16" t="str" cm="1">
        <f t="array" ref="AB1679">_xlfn.IFS(OR(C1679="Zara", C1679="Mango"), "Luxury Brand", OR(C1679="Gap", C1679="Forever21"), "Budget Brand", TRUE, "Mid-Market")</f>
        <v>Mid-Market</v>
      </c>
    </row>
    <row r="1680" spans="1:28" x14ac:dyDescent="0.35">
      <c r="A1680" t="s">
        <v>1731</v>
      </c>
      <c r="B1680" t="s">
        <v>28</v>
      </c>
      <c r="C1680" t="s">
        <v>14</v>
      </c>
      <c r="D1680" t="s">
        <v>32</v>
      </c>
      <c r="E1680" t="s">
        <v>56</v>
      </c>
      <c r="F1680" t="s">
        <v>17</v>
      </c>
      <c r="G1680" s="4">
        <v>151.27000000000001</v>
      </c>
      <c r="H1680">
        <v>0</v>
      </c>
      <c r="I1680" s="3">
        <v>151.27000000000001</v>
      </c>
      <c r="J1680" s="1">
        <v>45875</v>
      </c>
      <c r="K1680">
        <v>39</v>
      </c>
      <c r="L1680">
        <v>4</v>
      </c>
      <c r="M1680">
        <f t="shared" si="260"/>
        <v>4</v>
      </c>
      <c r="N1680" t="b">
        <v>1</v>
      </c>
      <c r="O1680" t="s">
        <v>76</v>
      </c>
      <c r="P1680" t="str">
        <f t="shared" si="261"/>
        <v>Damaged</v>
      </c>
      <c r="Q1680" s="4">
        <f t="shared" si="262"/>
        <v>5899.5300000000007</v>
      </c>
      <c r="R1680">
        <f t="shared" si="263"/>
        <v>2025</v>
      </c>
      <c r="S1680" s="4" t="str">
        <f t="shared" si="264"/>
        <v>August</v>
      </c>
      <c r="T1680" s="17">
        <f t="shared" si="265"/>
        <v>0</v>
      </c>
      <c r="U1680" s="17">
        <f t="shared" si="266"/>
        <v>151.27000000000001</v>
      </c>
      <c r="V1680" s="16">
        <f t="shared" si="267"/>
        <v>1</v>
      </c>
      <c r="W1680" s="16" t="str">
        <f t="shared" si="268"/>
        <v>M</v>
      </c>
      <c r="X1680" s="16" t="str" cm="1">
        <f t="array" ref="X1680">_xlfn.IFS(K1680 &lt; 10, "Need to Restock", K1680 &lt; 20, "Low Stock", K1680 &lt; 30, "Stock OK", K1680 &gt;= 30, "High Stock")</f>
        <v>High Stock</v>
      </c>
      <c r="Y1680" s="16" t="str" cm="1">
        <f t="array" ref="Y1680">_xlfn.IFS(K1680 &lt;= 15, "Fast Moving", K1680 &lt;= 35, "Moderate Moving", K1680 &gt; 35, "Slow Moving")</f>
        <v>Slow Moving</v>
      </c>
      <c r="Z1680" s="16" t="str" cm="1">
        <f t="array" ref="Z1680">_xlfn.IFS(M1680=5, "Highly Satisfied", M1680&gt;=4, "Very Satisfied", M1680&gt;=3, "Satisfied", M1680&gt;=2, "Neutral", M1680&lt;2, "Dissatisfied")</f>
        <v>Very Satisfied</v>
      </c>
      <c r="AA1680" s="16" t="str">
        <f t="shared" si="269"/>
        <v>High Value</v>
      </c>
      <c r="AB1680" s="16" t="str" cm="1">
        <f t="array" ref="AB1680">_xlfn.IFS(OR(C1680="Zara", C1680="Mango"), "Luxury Brand", OR(C1680="Gap", C1680="Forever21"), "Budget Brand", TRUE, "Mid-Market")</f>
        <v>Luxury Brand</v>
      </c>
    </row>
    <row r="1681" spans="1:28" x14ac:dyDescent="0.35">
      <c r="A1681" t="s">
        <v>1732</v>
      </c>
      <c r="B1681" t="s">
        <v>25</v>
      </c>
      <c r="C1681" t="s">
        <v>59</v>
      </c>
      <c r="D1681" t="s">
        <v>15</v>
      </c>
      <c r="E1681" t="s">
        <v>2229</v>
      </c>
      <c r="F1681" t="s">
        <v>62</v>
      </c>
      <c r="G1681" s="4">
        <v>61.47</v>
      </c>
      <c r="H1681">
        <v>0</v>
      </c>
      <c r="I1681" s="3">
        <v>61.47</v>
      </c>
      <c r="J1681" s="1">
        <v>45529</v>
      </c>
      <c r="K1681">
        <v>44</v>
      </c>
      <c r="L1681" t="s">
        <v>2229</v>
      </c>
      <c r="M1681">
        <f t="shared" si="260"/>
        <v>3</v>
      </c>
      <c r="N1681" t="b">
        <v>0</v>
      </c>
      <c r="O1681" t="s">
        <v>2229</v>
      </c>
      <c r="P1681" t="str">
        <f t="shared" si="261"/>
        <v>No Return</v>
      </c>
      <c r="Q1681" s="4">
        <f t="shared" si="262"/>
        <v>2704.68</v>
      </c>
      <c r="R1681">
        <f t="shared" si="263"/>
        <v>2024</v>
      </c>
      <c r="S1681" s="4" t="str">
        <f t="shared" si="264"/>
        <v>August</v>
      </c>
      <c r="T1681" s="17">
        <f t="shared" si="265"/>
        <v>0</v>
      </c>
      <c r="U1681" s="17">
        <f t="shared" si="266"/>
        <v>61.47</v>
      </c>
      <c r="V1681" s="16">
        <f t="shared" si="267"/>
        <v>0</v>
      </c>
      <c r="W1681" s="16" t="str">
        <f t="shared" si="268"/>
        <v>No Size</v>
      </c>
      <c r="X1681" s="16" t="str" cm="1">
        <f t="array" ref="X1681">_xlfn.IFS(K1681 &lt; 10, "Need to Restock", K1681 &lt; 20, "Low Stock", K1681 &lt; 30, "Stock OK", K1681 &gt;= 30, "High Stock")</f>
        <v>High Stock</v>
      </c>
      <c r="Y1681" s="16" t="str" cm="1">
        <f t="array" ref="Y1681">_xlfn.IFS(K1681 &lt;= 15, "Fast Moving", K1681 &lt;= 35, "Moderate Moving", K1681 &gt; 35, "Slow Moving")</f>
        <v>Slow Moving</v>
      </c>
      <c r="Z1681" s="16" t="str" cm="1">
        <f t="array" ref="Z1681">_xlfn.IFS(M1681=5, "Highly Satisfied", M1681&gt;=4, "Very Satisfied", M1681&gt;=3, "Satisfied", M1681&gt;=2, "Neutral", M1681&lt;2, "Dissatisfied")</f>
        <v>Satisfied</v>
      </c>
      <c r="AA1681" s="16" t="str">
        <f t="shared" si="269"/>
        <v>Cheap Value</v>
      </c>
      <c r="AB1681" s="16" t="str" cm="1">
        <f t="array" ref="AB1681">_xlfn.IFS(OR(C1681="Zara", C1681="Mango"), "Luxury Brand", OR(C1681="Gap", C1681="Forever21"), "Budget Brand", TRUE, "Mid-Market")</f>
        <v>Budget Brand</v>
      </c>
    </row>
    <row r="1682" spans="1:28" x14ac:dyDescent="0.35">
      <c r="A1682" t="s">
        <v>1733</v>
      </c>
      <c r="B1682" t="s">
        <v>28</v>
      </c>
      <c r="C1682" t="s">
        <v>41</v>
      </c>
      <c r="D1682" t="s">
        <v>60</v>
      </c>
      <c r="E1682" t="s">
        <v>56</v>
      </c>
      <c r="F1682" t="s">
        <v>62</v>
      </c>
      <c r="G1682" s="4">
        <v>185.96</v>
      </c>
      <c r="H1682">
        <v>0</v>
      </c>
      <c r="I1682" s="3">
        <v>185.96</v>
      </c>
      <c r="J1682" s="1">
        <v>45875</v>
      </c>
      <c r="K1682">
        <v>35</v>
      </c>
      <c r="L1682">
        <v>1.3</v>
      </c>
      <c r="M1682">
        <f t="shared" si="260"/>
        <v>1.3</v>
      </c>
      <c r="N1682" t="b">
        <v>0</v>
      </c>
      <c r="O1682" t="s">
        <v>2229</v>
      </c>
      <c r="P1682" t="str">
        <f t="shared" si="261"/>
        <v>No Return</v>
      </c>
      <c r="Q1682" s="4">
        <f t="shared" si="262"/>
        <v>6508.6</v>
      </c>
      <c r="R1682">
        <f t="shared" si="263"/>
        <v>2025</v>
      </c>
      <c r="S1682" s="4" t="str">
        <f t="shared" si="264"/>
        <v>August</v>
      </c>
      <c r="T1682" s="17">
        <f t="shared" si="265"/>
        <v>0</v>
      </c>
      <c r="U1682" s="17">
        <f t="shared" si="266"/>
        <v>185.96</v>
      </c>
      <c r="V1682" s="16">
        <f t="shared" si="267"/>
        <v>0</v>
      </c>
      <c r="W1682" s="16" t="str">
        <f t="shared" si="268"/>
        <v>M</v>
      </c>
      <c r="X1682" s="16" t="str" cm="1">
        <f t="array" ref="X1682">_xlfn.IFS(K1682 &lt; 10, "Need to Restock", K1682 &lt; 20, "Low Stock", K1682 &lt; 30, "Stock OK", K1682 &gt;= 30, "High Stock")</f>
        <v>High Stock</v>
      </c>
      <c r="Y1682" s="16" t="str" cm="1">
        <f t="array" ref="Y1682">_xlfn.IFS(K1682 &lt;= 15, "Fast Moving", K1682 &lt;= 35, "Moderate Moving", K1682 &gt; 35, "Slow Moving")</f>
        <v>Moderate Moving</v>
      </c>
      <c r="Z1682" s="16" t="str" cm="1">
        <f t="array" ref="Z1682">_xlfn.IFS(M1682=5, "Highly Satisfied", M1682&gt;=4, "Very Satisfied", M1682&gt;=3, "Satisfied", M1682&gt;=2, "Neutral", M1682&lt;2, "Dissatisfied")</f>
        <v>Dissatisfied</v>
      </c>
      <c r="AA1682" s="16" t="str">
        <f t="shared" si="269"/>
        <v>High Value</v>
      </c>
      <c r="AB1682" s="16" t="str" cm="1">
        <f t="array" ref="AB1682">_xlfn.IFS(OR(C1682="Zara", C1682="Mango"), "Luxury Brand", OR(C1682="Gap", C1682="Forever21"), "Budget Brand", TRUE, "Mid-Market")</f>
        <v>Luxury Brand</v>
      </c>
    </row>
    <row r="1683" spans="1:28" x14ac:dyDescent="0.35">
      <c r="A1683" t="s">
        <v>1734</v>
      </c>
      <c r="B1683" t="s">
        <v>40</v>
      </c>
      <c r="C1683" t="s">
        <v>59</v>
      </c>
      <c r="D1683" t="s">
        <v>32</v>
      </c>
      <c r="E1683" t="s">
        <v>56</v>
      </c>
      <c r="F1683" t="s">
        <v>17</v>
      </c>
      <c r="G1683" s="4">
        <v>113.05</v>
      </c>
      <c r="H1683">
        <v>0</v>
      </c>
      <c r="I1683" s="3">
        <v>113.05</v>
      </c>
      <c r="J1683" s="1">
        <v>45875</v>
      </c>
      <c r="K1683">
        <v>47</v>
      </c>
      <c r="L1683">
        <v>2</v>
      </c>
      <c r="M1683">
        <f t="shared" si="260"/>
        <v>2</v>
      </c>
      <c r="N1683" t="b">
        <v>0</v>
      </c>
      <c r="O1683" t="s">
        <v>2229</v>
      </c>
      <c r="P1683" t="str">
        <f t="shared" si="261"/>
        <v>No Return</v>
      </c>
      <c r="Q1683" s="4">
        <f t="shared" si="262"/>
        <v>5313.3499999999995</v>
      </c>
      <c r="R1683">
        <f t="shared" si="263"/>
        <v>2025</v>
      </c>
      <c r="S1683" s="4" t="str">
        <f t="shared" si="264"/>
        <v>August</v>
      </c>
      <c r="T1683" s="17">
        <f t="shared" si="265"/>
        <v>0</v>
      </c>
      <c r="U1683" s="17">
        <f t="shared" si="266"/>
        <v>113.05</v>
      </c>
      <c r="V1683" s="16">
        <f t="shared" si="267"/>
        <v>0</v>
      </c>
      <c r="W1683" s="16" t="str">
        <f t="shared" si="268"/>
        <v>M</v>
      </c>
      <c r="X1683" s="16" t="str" cm="1">
        <f t="array" ref="X1683">_xlfn.IFS(K1683 &lt; 10, "Need to Restock", K1683 &lt; 20, "Low Stock", K1683 &lt; 30, "Stock OK", K1683 &gt;= 30, "High Stock")</f>
        <v>High Stock</v>
      </c>
      <c r="Y1683" s="16" t="str" cm="1">
        <f t="array" ref="Y1683">_xlfn.IFS(K1683 &lt;= 15, "Fast Moving", K1683 &lt;= 35, "Moderate Moving", K1683 &gt; 35, "Slow Moving")</f>
        <v>Slow Moving</v>
      </c>
      <c r="Z1683" s="16" t="str" cm="1">
        <f t="array" ref="Z1683">_xlfn.IFS(M1683=5, "Highly Satisfied", M1683&gt;=4, "Very Satisfied", M1683&gt;=3, "Satisfied", M1683&gt;=2, "Neutral", M1683&lt;2, "Dissatisfied")</f>
        <v>Neutral</v>
      </c>
      <c r="AA1683" s="16" t="str">
        <f t="shared" si="269"/>
        <v>High Value</v>
      </c>
      <c r="AB1683" s="16" t="str" cm="1">
        <f t="array" ref="AB1683">_xlfn.IFS(OR(C1683="Zara", C1683="Mango"), "Luxury Brand", OR(C1683="Gap", C1683="Forever21"), "Budget Brand", TRUE, "Mid-Market")</f>
        <v>Budget Brand</v>
      </c>
    </row>
    <row r="1684" spans="1:28" x14ac:dyDescent="0.35">
      <c r="A1684" t="s">
        <v>1735</v>
      </c>
      <c r="B1684" t="s">
        <v>19</v>
      </c>
      <c r="C1684" t="s">
        <v>30</v>
      </c>
      <c r="D1684" t="s">
        <v>60</v>
      </c>
      <c r="E1684" t="s">
        <v>22</v>
      </c>
      <c r="F1684" t="s">
        <v>68</v>
      </c>
      <c r="G1684" s="4">
        <v>110.9</v>
      </c>
      <c r="H1684">
        <v>34.700000000000003</v>
      </c>
      <c r="I1684" s="3">
        <v>72.42</v>
      </c>
      <c r="J1684" s="1">
        <v>45875</v>
      </c>
      <c r="K1684">
        <v>2</v>
      </c>
      <c r="L1684">
        <v>2.5</v>
      </c>
      <c r="M1684">
        <f t="shared" si="260"/>
        <v>2.5</v>
      </c>
      <c r="N1684" t="b">
        <v>0</v>
      </c>
      <c r="O1684" t="s">
        <v>2229</v>
      </c>
      <c r="P1684" t="str">
        <f t="shared" si="261"/>
        <v>No Return</v>
      </c>
      <c r="Q1684" s="4">
        <f t="shared" si="262"/>
        <v>144.83540000000002</v>
      </c>
      <c r="R1684">
        <f t="shared" si="263"/>
        <v>2025</v>
      </c>
      <c r="S1684" s="4" t="str">
        <f t="shared" si="264"/>
        <v>August</v>
      </c>
      <c r="T1684" s="17">
        <f t="shared" si="265"/>
        <v>38.482300000000002</v>
      </c>
      <c r="U1684" s="17">
        <f t="shared" si="266"/>
        <v>72.417700000000011</v>
      </c>
      <c r="V1684" s="16">
        <f t="shared" si="267"/>
        <v>0</v>
      </c>
      <c r="W1684" s="16" t="str">
        <f t="shared" si="268"/>
        <v>L</v>
      </c>
      <c r="X1684" s="16" t="str" cm="1">
        <f t="array" ref="X1684">_xlfn.IFS(K1684 &lt; 10, "Need to Restock", K1684 &lt; 20, "Low Stock", K1684 &lt; 30, "Stock OK", K1684 &gt;= 30, "High Stock")</f>
        <v>Need to Restock</v>
      </c>
      <c r="Y1684" s="16" t="str" cm="1">
        <f t="array" ref="Y1684">_xlfn.IFS(K1684 &lt;= 15, "Fast Moving", K1684 &lt;= 35, "Moderate Moving", K1684 &gt; 35, "Slow Moving")</f>
        <v>Fast Moving</v>
      </c>
      <c r="Z1684" s="16" t="str" cm="1">
        <f t="array" ref="Z1684">_xlfn.IFS(M1684=5, "Highly Satisfied", M1684&gt;=4, "Very Satisfied", M1684&gt;=3, "Satisfied", M1684&gt;=2, "Neutral", M1684&lt;2, "Dissatisfied")</f>
        <v>Neutral</v>
      </c>
      <c r="AA1684" s="16" t="str">
        <f t="shared" si="269"/>
        <v>Cheap Value</v>
      </c>
      <c r="AB1684" s="16" t="str" cm="1">
        <f t="array" ref="AB1684">_xlfn.IFS(OR(C1684="Zara", C1684="Mango"), "Luxury Brand", OR(C1684="Gap", C1684="Forever21"), "Budget Brand", TRUE, "Mid-Market")</f>
        <v>Mid-Market</v>
      </c>
    </row>
    <row r="1685" spans="1:28" x14ac:dyDescent="0.35">
      <c r="A1685" t="s">
        <v>1736</v>
      </c>
      <c r="B1685" t="s">
        <v>19</v>
      </c>
      <c r="C1685" t="s">
        <v>20</v>
      </c>
      <c r="D1685" t="s">
        <v>60</v>
      </c>
      <c r="E1685" t="s">
        <v>47</v>
      </c>
      <c r="F1685" t="s">
        <v>33</v>
      </c>
      <c r="G1685" s="4">
        <v>29.04</v>
      </c>
      <c r="H1685">
        <v>0</v>
      </c>
      <c r="I1685" s="3">
        <v>29.04</v>
      </c>
      <c r="J1685" s="1">
        <v>45875</v>
      </c>
      <c r="K1685">
        <v>4</v>
      </c>
      <c r="L1685">
        <v>5</v>
      </c>
      <c r="M1685">
        <f t="shared" si="260"/>
        <v>5</v>
      </c>
      <c r="N1685" t="b">
        <v>0</v>
      </c>
      <c r="O1685" t="s">
        <v>2229</v>
      </c>
      <c r="P1685" t="str">
        <f t="shared" si="261"/>
        <v>No Return</v>
      </c>
      <c r="Q1685" s="4">
        <f t="shared" si="262"/>
        <v>116.16</v>
      </c>
      <c r="R1685">
        <f t="shared" si="263"/>
        <v>2025</v>
      </c>
      <c r="S1685" s="4" t="str">
        <f t="shared" si="264"/>
        <v>August</v>
      </c>
      <c r="T1685" s="17">
        <f t="shared" si="265"/>
        <v>0</v>
      </c>
      <c r="U1685" s="17">
        <f t="shared" si="266"/>
        <v>29.04</v>
      </c>
      <c r="V1685" s="16">
        <f t="shared" si="267"/>
        <v>0</v>
      </c>
      <c r="W1685" s="16" t="str">
        <f t="shared" si="268"/>
        <v>XXL</v>
      </c>
      <c r="X1685" s="16" t="str" cm="1">
        <f t="array" ref="X1685">_xlfn.IFS(K1685 &lt; 10, "Need to Restock", K1685 &lt; 20, "Low Stock", K1685 &lt; 30, "Stock OK", K1685 &gt;= 30, "High Stock")</f>
        <v>Need to Restock</v>
      </c>
      <c r="Y1685" s="16" t="str" cm="1">
        <f t="array" ref="Y1685">_xlfn.IFS(K1685 &lt;= 15, "Fast Moving", K1685 &lt;= 35, "Moderate Moving", K1685 &gt; 35, "Slow Moving")</f>
        <v>Fast Moving</v>
      </c>
      <c r="Z1685" s="16" t="str" cm="1">
        <f t="array" ref="Z1685">_xlfn.IFS(M1685=5, "Highly Satisfied", M1685&gt;=4, "Very Satisfied", M1685&gt;=3, "Satisfied", M1685&gt;=2, "Neutral", M1685&lt;2, "Dissatisfied")</f>
        <v>Highly Satisfied</v>
      </c>
      <c r="AA1685" s="16" t="str">
        <f t="shared" si="269"/>
        <v>Cheap Value</v>
      </c>
      <c r="AB1685" s="16" t="str" cm="1">
        <f t="array" ref="AB1685">_xlfn.IFS(OR(C1685="Zara", C1685="Mango"), "Luxury Brand", OR(C1685="Gap", C1685="Forever21"), "Budget Brand", TRUE, "Mid-Market")</f>
        <v>Mid-Market</v>
      </c>
    </row>
    <row r="1686" spans="1:28" x14ac:dyDescent="0.35">
      <c r="A1686" t="s">
        <v>1737</v>
      </c>
      <c r="B1686" t="s">
        <v>28</v>
      </c>
      <c r="C1686" t="s">
        <v>73</v>
      </c>
      <c r="D1686" t="s">
        <v>15</v>
      </c>
      <c r="E1686" t="s">
        <v>16</v>
      </c>
      <c r="F1686" t="s">
        <v>38</v>
      </c>
      <c r="G1686" s="4">
        <v>164.48</v>
      </c>
      <c r="H1686">
        <v>51.5</v>
      </c>
      <c r="I1686" s="3">
        <v>79.77</v>
      </c>
      <c r="J1686" s="1">
        <v>45542</v>
      </c>
      <c r="K1686">
        <v>27</v>
      </c>
      <c r="L1686">
        <v>3.4</v>
      </c>
      <c r="M1686">
        <f t="shared" si="260"/>
        <v>3.4</v>
      </c>
      <c r="N1686" t="b">
        <v>0</v>
      </c>
      <c r="O1686" t="s">
        <v>2229</v>
      </c>
      <c r="P1686" t="str">
        <f t="shared" si="261"/>
        <v>No Return</v>
      </c>
      <c r="Q1686" s="4">
        <f t="shared" si="262"/>
        <v>2153.8655999999996</v>
      </c>
      <c r="R1686">
        <f t="shared" si="263"/>
        <v>2024</v>
      </c>
      <c r="S1686" s="4" t="str">
        <f t="shared" si="264"/>
        <v>September</v>
      </c>
      <c r="T1686" s="17">
        <f t="shared" si="265"/>
        <v>84.7072</v>
      </c>
      <c r="U1686" s="17">
        <f t="shared" si="266"/>
        <v>79.772799999999989</v>
      </c>
      <c r="V1686" s="16">
        <f t="shared" si="267"/>
        <v>0</v>
      </c>
      <c r="W1686" s="16" t="str">
        <f t="shared" si="268"/>
        <v>XL</v>
      </c>
      <c r="X1686" s="16" t="str" cm="1">
        <f t="array" ref="X1686">_xlfn.IFS(K1686 &lt; 10, "Need to Restock", K1686 &lt; 20, "Low Stock", K1686 &lt; 30, "Stock OK", K1686 &gt;= 30, "High Stock")</f>
        <v>Stock OK</v>
      </c>
      <c r="Y1686" s="16" t="str" cm="1">
        <f t="array" ref="Y1686">_xlfn.IFS(K1686 &lt;= 15, "Fast Moving", K1686 &lt;= 35, "Moderate Moving", K1686 &gt; 35, "Slow Moving")</f>
        <v>Moderate Moving</v>
      </c>
      <c r="Z1686" s="16" t="str" cm="1">
        <f t="array" ref="Z1686">_xlfn.IFS(M1686=5, "Highly Satisfied", M1686&gt;=4, "Very Satisfied", M1686&gt;=3, "Satisfied", M1686&gt;=2, "Neutral", M1686&lt;2, "Dissatisfied")</f>
        <v>Satisfied</v>
      </c>
      <c r="AA1686" s="16" t="str">
        <f t="shared" si="269"/>
        <v>High Value</v>
      </c>
      <c r="AB1686" s="16" t="str" cm="1">
        <f t="array" ref="AB1686">_xlfn.IFS(OR(C1686="Zara", C1686="Mango"), "Luxury Brand", OR(C1686="Gap", C1686="Forever21"), "Budget Brand", TRUE, "Mid-Market")</f>
        <v>Budget Brand</v>
      </c>
    </row>
    <row r="1687" spans="1:28" x14ac:dyDescent="0.35">
      <c r="A1687" t="s">
        <v>1738</v>
      </c>
      <c r="B1687" t="s">
        <v>36</v>
      </c>
      <c r="C1687" t="s">
        <v>30</v>
      </c>
      <c r="D1687" t="s">
        <v>21</v>
      </c>
      <c r="E1687" t="s">
        <v>22</v>
      </c>
      <c r="F1687" t="s">
        <v>33</v>
      </c>
      <c r="G1687" s="4">
        <v>52.51</v>
      </c>
      <c r="H1687">
        <v>49.4</v>
      </c>
      <c r="I1687" s="3">
        <v>26.57</v>
      </c>
      <c r="J1687" s="1">
        <v>45875</v>
      </c>
      <c r="K1687">
        <v>37</v>
      </c>
      <c r="L1687">
        <v>3.5</v>
      </c>
      <c r="M1687">
        <f t="shared" si="260"/>
        <v>3.5</v>
      </c>
      <c r="N1687" t="b">
        <v>1</v>
      </c>
      <c r="O1687" t="s">
        <v>113</v>
      </c>
      <c r="P1687" t="str">
        <f t="shared" si="261"/>
        <v>Changed Mind</v>
      </c>
      <c r="Q1687" s="4">
        <f t="shared" si="262"/>
        <v>983.09221999999988</v>
      </c>
      <c r="R1687">
        <f t="shared" si="263"/>
        <v>2025</v>
      </c>
      <c r="S1687" s="4" t="str">
        <f t="shared" si="264"/>
        <v>August</v>
      </c>
      <c r="T1687" s="17">
        <f t="shared" si="265"/>
        <v>25.93994</v>
      </c>
      <c r="U1687" s="17">
        <f t="shared" si="266"/>
        <v>26.570059999999998</v>
      </c>
      <c r="V1687" s="16">
        <f t="shared" si="267"/>
        <v>1</v>
      </c>
      <c r="W1687" s="16" t="str">
        <f t="shared" si="268"/>
        <v>L</v>
      </c>
      <c r="X1687" s="16" t="str" cm="1">
        <f t="array" ref="X1687">_xlfn.IFS(K1687 &lt; 10, "Need to Restock", K1687 &lt; 20, "Low Stock", K1687 &lt; 30, "Stock OK", K1687 &gt;= 30, "High Stock")</f>
        <v>High Stock</v>
      </c>
      <c r="Y1687" s="16" t="str" cm="1">
        <f t="array" ref="Y1687">_xlfn.IFS(K1687 &lt;= 15, "Fast Moving", K1687 &lt;= 35, "Moderate Moving", K1687 &gt; 35, "Slow Moving")</f>
        <v>Slow Moving</v>
      </c>
      <c r="Z1687" s="16" t="str" cm="1">
        <f t="array" ref="Z1687">_xlfn.IFS(M1687=5, "Highly Satisfied", M1687&gt;=4, "Very Satisfied", M1687&gt;=3, "Satisfied", M1687&gt;=2, "Neutral", M1687&lt;2, "Dissatisfied")</f>
        <v>Satisfied</v>
      </c>
      <c r="AA1687" s="16" t="str">
        <f t="shared" si="269"/>
        <v>Cheap Value</v>
      </c>
      <c r="AB1687" s="16" t="str" cm="1">
        <f t="array" ref="AB1687">_xlfn.IFS(OR(C1687="Zara", C1687="Mango"), "Luxury Brand", OR(C1687="Gap", C1687="Forever21"), "Budget Brand", TRUE, "Mid-Market")</f>
        <v>Mid-Market</v>
      </c>
    </row>
    <row r="1688" spans="1:28" x14ac:dyDescent="0.35">
      <c r="A1688" t="s">
        <v>1739</v>
      </c>
      <c r="B1688" t="s">
        <v>40</v>
      </c>
      <c r="C1688" t="s">
        <v>51</v>
      </c>
      <c r="D1688" t="s">
        <v>21</v>
      </c>
      <c r="E1688" t="s">
        <v>47</v>
      </c>
      <c r="F1688" t="s">
        <v>38</v>
      </c>
      <c r="G1688" s="4">
        <v>175.74</v>
      </c>
      <c r="H1688">
        <v>42.9</v>
      </c>
      <c r="I1688" s="3">
        <v>100.35</v>
      </c>
      <c r="J1688" s="1">
        <v>45875</v>
      </c>
      <c r="K1688">
        <v>48</v>
      </c>
      <c r="L1688" t="s">
        <v>2229</v>
      </c>
      <c r="M1688">
        <f t="shared" si="260"/>
        <v>3</v>
      </c>
      <c r="N1688" t="b">
        <v>1</v>
      </c>
      <c r="O1688" t="s">
        <v>113</v>
      </c>
      <c r="P1688" t="str">
        <f t="shared" si="261"/>
        <v>Changed Mind</v>
      </c>
      <c r="Q1688" s="4">
        <f t="shared" si="262"/>
        <v>4816.68192</v>
      </c>
      <c r="R1688">
        <f t="shared" si="263"/>
        <v>2025</v>
      </c>
      <c r="S1688" s="4" t="str">
        <f t="shared" si="264"/>
        <v>August</v>
      </c>
      <c r="T1688" s="17">
        <f t="shared" si="265"/>
        <v>75.39246</v>
      </c>
      <c r="U1688" s="17">
        <f t="shared" si="266"/>
        <v>100.34754</v>
      </c>
      <c r="V1688" s="16">
        <f t="shared" si="267"/>
        <v>1</v>
      </c>
      <c r="W1688" s="16" t="str">
        <f t="shared" si="268"/>
        <v>XXL</v>
      </c>
      <c r="X1688" s="16" t="str" cm="1">
        <f t="array" ref="X1688">_xlfn.IFS(K1688 &lt; 10, "Need to Restock", K1688 &lt; 20, "Low Stock", K1688 &lt; 30, "Stock OK", K1688 &gt;= 30, "High Stock")</f>
        <v>High Stock</v>
      </c>
      <c r="Y1688" s="16" t="str" cm="1">
        <f t="array" ref="Y1688">_xlfn.IFS(K1688 &lt;= 15, "Fast Moving", K1688 &lt;= 35, "Moderate Moving", K1688 &gt; 35, "Slow Moving")</f>
        <v>Slow Moving</v>
      </c>
      <c r="Z1688" s="16" t="str" cm="1">
        <f t="array" ref="Z1688">_xlfn.IFS(M1688=5, "Highly Satisfied", M1688&gt;=4, "Very Satisfied", M1688&gt;=3, "Satisfied", M1688&gt;=2, "Neutral", M1688&lt;2, "Dissatisfied")</f>
        <v>Satisfied</v>
      </c>
      <c r="AA1688" s="16" t="str">
        <f t="shared" si="269"/>
        <v>High Value</v>
      </c>
      <c r="AB1688" s="16" t="str" cm="1">
        <f t="array" ref="AB1688">_xlfn.IFS(OR(C1688="Zara", C1688="Mango"), "Luxury Brand", OR(C1688="Gap", C1688="Forever21"), "Budget Brand", TRUE, "Mid-Market")</f>
        <v>Mid-Market</v>
      </c>
    </row>
    <row r="1689" spans="1:28" x14ac:dyDescent="0.35">
      <c r="A1689" t="s">
        <v>1740</v>
      </c>
      <c r="B1689" t="s">
        <v>19</v>
      </c>
      <c r="C1689" t="s">
        <v>51</v>
      </c>
      <c r="D1689" t="s">
        <v>15</v>
      </c>
      <c r="E1689" t="s">
        <v>53</v>
      </c>
      <c r="F1689" t="s">
        <v>54</v>
      </c>
      <c r="G1689" s="4">
        <v>57.06</v>
      </c>
      <c r="H1689">
        <v>27.5</v>
      </c>
      <c r="I1689" s="3">
        <v>41.37</v>
      </c>
      <c r="J1689" s="1">
        <v>45651</v>
      </c>
      <c r="K1689">
        <v>43</v>
      </c>
      <c r="L1689">
        <v>1.8</v>
      </c>
      <c r="M1689">
        <f t="shared" si="260"/>
        <v>1.8</v>
      </c>
      <c r="N1689" t="b">
        <v>0</v>
      </c>
      <c r="O1689" t="s">
        <v>2229</v>
      </c>
      <c r="P1689" t="str">
        <f t="shared" si="261"/>
        <v>No Return</v>
      </c>
      <c r="Q1689" s="4">
        <f t="shared" si="262"/>
        <v>1778.8454999999999</v>
      </c>
      <c r="R1689">
        <f t="shared" si="263"/>
        <v>2024</v>
      </c>
      <c r="S1689" s="4" t="str">
        <f t="shared" si="264"/>
        <v>December</v>
      </c>
      <c r="T1689" s="17">
        <f t="shared" si="265"/>
        <v>15.691500000000001</v>
      </c>
      <c r="U1689" s="17">
        <f t="shared" si="266"/>
        <v>41.368499999999997</v>
      </c>
      <c r="V1689" s="16">
        <f t="shared" si="267"/>
        <v>0</v>
      </c>
      <c r="W1689" s="16" t="str">
        <f t="shared" si="268"/>
        <v>XS</v>
      </c>
      <c r="X1689" s="16" t="str" cm="1">
        <f t="array" ref="X1689">_xlfn.IFS(K1689 &lt; 10, "Need to Restock", K1689 &lt; 20, "Low Stock", K1689 &lt; 30, "Stock OK", K1689 &gt;= 30, "High Stock")</f>
        <v>High Stock</v>
      </c>
      <c r="Y1689" s="16" t="str" cm="1">
        <f t="array" ref="Y1689">_xlfn.IFS(K1689 &lt;= 15, "Fast Moving", K1689 &lt;= 35, "Moderate Moving", K1689 &gt; 35, "Slow Moving")</f>
        <v>Slow Moving</v>
      </c>
      <c r="Z1689" s="16" t="str" cm="1">
        <f t="array" ref="Z1689">_xlfn.IFS(M1689=5, "Highly Satisfied", M1689&gt;=4, "Very Satisfied", M1689&gt;=3, "Satisfied", M1689&gt;=2, "Neutral", M1689&lt;2, "Dissatisfied")</f>
        <v>Dissatisfied</v>
      </c>
      <c r="AA1689" s="16" t="str">
        <f t="shared" si="269"/>
        <v>Cheap Value</v>
      </c>
      <c r="AB1689" s="16" t="str" cm="1">
        <f t="array" ref="AB1689">_xlfn.IFS(OR(C1689="Zara", C1689="Mango"), "Luxury Brand", OR(C1689="Gap", C1689="Forever21"), "Budget Brand", TRUE, "Mid-Market")</f>
        <v>Mid-Market</v>
      </c>
    </row>
    <row r="1690" spans="1:28" x14ac:dyDescent="0.35">
      <c r="A1690" t="s">
        <v>1741</v>
      </c>
      <c r="B1690" t="s">
        <v>40</v>
      </c>
      <c r="C1690" t="s">
        <v>51</v>
      </c>
      <c r="D1690" t="s">
        <v>21</v>
      </c>
      <c r="E1690" t="s">
        <v>22</v>
      </c>
      <c r="F1690" t="s">
        <v>26</v>
      </c>
      <c r="G1690" s="4">
        <v>158.24</v>
      </c>
      <c r="H1690">
        <v>0</v>
      </c>
      <c r="I1690" s="3">
        <v>158.24</v>
      </c>
      <c r="J1690" s="1">
        <v>45875</v>
      </c>
      <c r="K1690">
        <v>41</v>
      </c>
      <c r="L1690">
        <v>3.1</v>
      </c>
      <c r="M1690">
        <f t="shared" si="260"/>
        <v>3.1</v>
      </c>
      <c r="N1690" t="b">
        <v>0</v>
      </c>
      <c r="O1690" t="s">
        <v>2229</v>
      </c>
      <c r="P1690" t="str">
        <f t="shared" si="261"/>
        <v>No Return</v>
      </c>
      <c r="Q1690" s="4">
        <f t="shared" si="262"/>
        <v>6487.84</v>
      </c>
      <c r="R1690">
        <f t="shared" si="263"/>
        <v>2025</v>
      </c>
      <c r="S1690" s="4" t="str">
        <f t="shared" si="264"/>
        <v>August</v>
      </c>
      <c r="T1690" s="17">
        <f t="shared" si="265"/>
        <v>0</v>
      </c>
      <c r="U1690" s="17">
        <f t="shared" si="266"/>
        <v>158.24</v>
      </c>
      <c r="V1690" s="16">
        <f t="shared" si="267"/>
        <v>0</v>
      </c>
      <c r="W1690" s="16" t="str">
        <f t="shared" si="268"/>
        <v>L</v>
      </c>
      <c r="X1690" s="16" t="str" cm="1">
        <f t="array" ref="X1690">_xlfn.IFS(K1690 &lt; 10, "Need to Restock", K1690 &lt; 20, "Low Stock", K1690 &lt; 30, "Stock OK", K1690 &gt;= 30, "High Stock")</f>
        <v>High Stock</v>
      </c>
      <c r="Y1690" s="16" t="str" cm="1">
        <f t="array" ref="Y1690">_xlfn.IFS(K1690 &lt;= 15, "Fast Moving", K1690 &lt;= 35, "Moderate Moving", K1690 &gt; 35, "Slow Moving")</f>
        <v>Slow Moving</v>
      </c>
      <c r="Z1690" s="16" t="str" cm="1">
        <f t="array" ref="Z1690">_xlfn.IFS(M1690=5, "Highly Satisfied", M1690&gt;=4, "Very Satisfied", M1690&gt;=3, "Satisfied", M1690&gt;=2, "Neutral", M1690&lt;2, "Dissatisfied")</f>
        <v>Satisfied</v>
      </c>
      <c r="AA1690" s="16" t="str">
        <f t="shared" si="269"/>
        <v>High Value</v>
      </c>
      <c r="AB1690" s="16" t="str" cm="1">
        <f t="array" ref="AB1690">_xlfn.IFS(OR(C1690="Zara", C1690="Mango"), "Luxury Brand", OR(C1690="Gap", C1690="Forever21"), "Budget Brand", TRUE, "Mid-Market")</f>
        <v>Mid-Market</v>
      </c>
    </row>
    <row r="1691" spans="1:28" x14ac:dyDescent="0.35">
      <c r="A1691" t="s">
        <v>1742</v>
      </c>
      <c r="B1691" t="s">
        <v>13</v>
      </c>
      <c r="C1691" t="s">
        <v>41</v>
      </c>
      <c r="D1691" t="s">
        <v>32</v>
      </c>
      <c r="E1691" t="s">
        <v>2229</v>
      </c>
      <c r="F1691" t="s">
        <v>23</v>
      </c>
      <c r="G1691" s="4">
        <v>153.46</v>
      </c>
      <c r="H1691">
        <v>0</v>
      </c>
      <c r="I1691" s="3">
        <v>153.46</v>
      </c>
      <c r="J1691" s="1">
        <v>45875</v>
      </c>
      <c r="K1691">
        <v>27</v>
      </c>
      <c r="L1691">
        <v>1.7</v>
      </c>
      <c r="M1691">
        <f t="shared" si="260"/>
        <v>1.7</v>
      </c>
      <c r="N1691" t="b">
        <v>0</v>
      </c>
      <c r="O1691" t="s">
        <v>2229</v>
      </c>
      <c r="P1691" t="str">
        <f t="shared" si="261"/>
        <v>No Return</v>
      </c>
      <c r="Q1691" s="4">
        <f t="shared" si="262"/>
        <v>4143.42</v>
      </c>
      <c r="R1691">
        <f t="shared" si="263"/>
        <v>2025</v>
      </c>
      <c r="S1691" s="4" t="str">
        <f t="shared" si="264"/>
        <v>August</v>
      </c>
      <c r="T1691" s="17">
        <f t="shared" si="265"/>
        <v>0</v>
      </c>
      <c r="U1691" s="17">
        <f t="shared" si="266"/>
        <v>153.46</v>
      </c>
      <c r="V1691" s="16">
        <f t="shared" si="267"/>
        <v>0</v>
      </c>
      <c r="W1691" s="16" t="str">
        <f t="shared" si="268"/>
        <v>No Size</v>
      </c>
      <c r="X1691" s="16" t="str" cm="1">
        <f t="array" ref="X1691">_xlfn.IFS(K1691 &lt; 10, "Need to Restock", K1691 &lt; 20, "Low Stock", K1691 &lt; 30, "Stock OK", K1691 &gt;= 30, "High Stock")</f>
        <v>Stock OK</v>
      </c>
      <c r="Y1691" s="16" t="str" cm="1">
        <f t="array" ref="Y1691">_xlfn.IFS(K1691 &lt;= 15, "Fast Moving", K1691 &lt;= 35, "Moderate Moving", K1691 &gt; 35, "Slow Moving")</f>
        <v>Moderate Moving</v>
      </c>
      <c r="Z1691" s="16" t="str" cm="1">
        <f t="array" ref="Z1691">_xlfn.IFS(M1691=5, "Highly Satisfied", M1691&gt;=4, "Very Satisfied", M1691&gt;=3, "Satisfied", M1691&gt;=2, "Neutral", M1691&lt;2, "Dissatisfied")</f>
        <v>Dissatisfied</v>
      </c>
      <c r="AA1691" s="16" t="str">
        <f t="shared" si="269"/>
        <v>High Value</v>
      </c>
      <c r="AB1691" s="16" t="str" cm="1">
        <f t="array" ref="AB1691">_xlfn.IFS(OR(C1691="Zara", C1691="Mango"), "Luxury Brand", OR(C1691="Gap", C1691="Forever21"), "Budget Brand", TRUE, "Mid-Market")</f>
        <v>Luxury Brand</v>
      </c>
    </row>
    <row r="1692" spans="1:28" x14ac:dyDescent="0.35">
      <c r="A1692" t="s">
        <v>1743</v>
      </c>
      <c r="B1692" t="s">
        <v>25</v>
      </c>
      <c r="C1692" t="s">
        <v>14</v>
      </c>
      <c r="D1692" t="s">
        <v>15</v>
      </c>
      <c r="E1692" t="s">
        <v>2229</v>
      </c>
      <c r="F1692" t="s">
        <v>68</v>
      </c>
      <c r="G1692" s="4">
        <v>54.92</v>
      </c>
      <c r="H1692">
        <v>0</v>
      </c>
      <c r="I1692" s="3">
        <v>54.92</v>
      </c>
      <c r="J1692" s="1">
        <v>45759</v>
      </c>
      <c r="K1692">
        <v>44</v>
      </c>
      <c r="L1692">
        <v>3.1</v>
      </c>
      <c r="M1692">
        <f t="shared" si="260"/>
        <v>3.1</v>
      </c>
      <c r="N1692" t="b">
        <v>0</v>
      </c>
      <c r="O1692" t="s">
        <v>2229</v>
      </c>
      <c r="P1692" t="str">
        <f t="shared" si="261"/>
        <v>No Return</v>
      </c>
      <c r="Q1692" s="4">
        <f t="shared" si="262"/>
        <v>2416.48</v>
      </c>
      <c r="R1692">
        <f t="shared" si="263"/>
        <v>2025</v>
      </c>
      <c r="S1692" s="4" t="str">
        <f t="shared" si="264"/>
        <v>April</v>
      </c>
      <c r="T1692" s="17">
        <f t="shared" si="265"/>
        <v>0</v>
      </c>
      <c r="U1692" s="17">
        <f t="shared" si="266"/>
        <v>54.92</v>
      </c>
      <c r="V1692" s="16">
        <f t="shared" si="267"/>
        <v>0</v>
      </c>
      <c r="W1692" s="16" t="str">
        <f t="shared" si="268"/>
        <v>No Size</v>
      </c>
      <c r="X1692" s="16" t="str" cm="1">
        <f t="array" ref="X1692">_xlfn.IFS(K1692 &lt; 10, "Need to Restock", K1692 &lt; 20, "Low Stock", K1692 &lt; 30, "Stock OK", K1692 &gt;= 30, "High Stock")</f>
        <v>High Stock</v>
      </c>
      <c r="Y1692" s="16" t="str" cm="1">
        <f t="array" ref="Y1692">_xlfn.IFS(K1692 &lt;= 15, "Fast Moving", K1692 &lt;= 35, "Moderate Moving", K1692 &gt; 35, "Slow Moving")</f>
        <v>Slow Moving</v>
      </c>
      <c r="Z1692" s="16" t="str" cm="1">
        <f t="array" ref="Z1692">_xlfn.IFS(M1692=5, "Highly Satisfied", M1692&gt;=4, "Very Satisfied", M1692&gt;=3, "Satisfied", M1692&gt;=2, "Neutral", M1692&lt;2, "Dissatisfied")</f>
        <v>Satisfied</v>
      </c>
      <c r="AA1692" s="16" t="str">
        <f t="shared" si="269"/>
        <v>Cheap Value</v>
      </c>
      <c r="AB1692" s="16" t="str" cm="1">
        <f t="array" ref="AB1692">_xlfn.IFS(OR(C1692="Zara", C1692="Mango"), "Luxury Brand", OR(C1692="Gap", C1692="Forever21"), "Budget Brand", TRUE, "Mid-Market")</f>
        <v>Luxury Brand</v>
      </c>
    </row>
    <row r="1693" spans="1:28" x14ac:dyDescent="0.35">
      <c r="A1693" t="s">
        <v>1744</v>
      </c>
      <c r="B1693" t="s">
        <v>25</v>
      </c>
      <c r="C1693" t="s">
        <v>20</v>
      </c>
      <c r="D1693" t="s">
        <v>15</v>
      </c>
      <c r="E1693" t="s">
        <v>2229</v>
      </c>
      <c r="F1693" t="s">
        <v>64</v>
      </c>
      <c r="G1693" s="4">
        <v>32.200000000000003</v>
      </c>
      <c r="H1693">
        <v>19.2</v>
      </c>
      <c r="I1693" s="3">
        <v>26.02</v>
      </c>
      <c r="J1693" s="1">
        <v>45865</v>
      </c>
      <c r="K1693">
        <v>8</v>
      </c>
      <c r="L1693">
        <v>4.3</v>
      </c>
      <c r="M1693">
        <f t="shared" si="260"/>
        <v>4.3</v>
      </c>
      <c r="N1693" t="b">
        <v>0</v>
      </c>
      <c r="O1693" t="s">
        <v>2229</v>
      </c>
      <c r="P1693" t="str">
        <f t="shared" si="261"/>
        <v>No Return</v>
      </c>
      <c r="Q1693" s="4">
        <f t="shared" si="262"/>
        <v>208.14080000000004</v>
      </c>
      <c r="R1693">
        <f t="shared" si="263"/>
        <v>2025</v>
      </c>
      <c r="S1693" s="4" t="str">
        <f t="shared" si="264"/>
        <v>July</v>
      </c>
      <c r="T1693" s="17">
        <f t="shared" si="265"/>
        <v>6.1824000000000003</v>
      </c>
      <c r="U1693" s="17">
        <f t="shared" si="266"/>
        <v>26.017600000000005</v>
      </c>
      <c r="V1693" s="16">
        <f t="shared" si="267"/>
        <v>0</v>
      </c>
      <c r="W1693" s="16" t="str">
        <f t="shared" si="268"/>
        <v>No Size</v>
      </c>
      <c r="X1693" s="16" t="str" cm="1">
        <f t="array" ref="X1693">_xlfn.IFS(K1693 &lt; 10, "Need to Restock", K1693 &lt; 20, "Low Stock", K1693 &lt; 30, "Stock OK", K1693 &gt;= 30, "High Stock")</f>
        <v>Need to Restock</v>
      </c>
      <c r="Y1693" s="16" t="str" cm="1">
        <f t="array" ref="Y1693">_xlfn.IFS(K1693 &lt;= 15, "Fast Moving", K1693 &lt;= 35, "Moderate Moving", K1693 &gt; 35, "Slow Moving")</f>
        <v>Fast Moving</v>
      </c>
      <c r="Z1693" s="16" t="str" cm="1">
        <f t="array" ref="Z1693">_xlfn.IFS(M1693=5, "Highly Satisfied", M1693&gt;=4, "Very Satisfied", M1693&gt;=3, "Satisfied", M1693&gt;=2, "Neutral", M1693&lt;2, "Dissatisfied")</f>
        <v>Very Satisfied</v>
      </c>
      <c r="AA1693" s="16" t="str">
        <f t="shared" si="269"/>
        <v>Cheap Value</v>
      </c>
      <c r="AB1693" s="16" t="str" cm="1">
        <f t="array" ref="AB1693">_xlfn.IFS(OR(C1693="Zara", C1693="Mango"), "Luxury Brand", OR(C1693="Gap", C1693="Forever21"), "Budget Brand", TRUE, "Mid-Market")</f>
        <v>Mid-Market</v>
      </c>
    </row>
    <row r="1694" spans="1:28" x14ac:dyDescent="0.35">
      <c r="A1694" t="s">
        <v>1745</v>
      </c>
      <c r="B1694" t="s">
        <v>25</v>
      </c>
      <c r="C1694" t="s">
        <v>41</v>
      </c>
      <c r="D1694" t="s">
        <v>32</v>
      </c>
      <c r="E1694" t="s">
        <v>2229</v>
      </c>
      <c r="F1694" t="s">
        <v>68</v>
      </c>
      <c r="G1694" s="4">
        <v>66.489999999999995</v>
      </c>
      <c r="H1694">
        <v>29.1</v>
      </c>
      <c r="I1694" s="3">
        <v>47.14</v>
      </c>
      <c r="J1694" s="1">
        <v>45875</v>
      </c>
      <c r="K1694">
        <v>37</v>
      </c>
      <c r="L1694">
        <v>1.3</v>
      </c>
      <c r="M1694">
        <f t="shared" si="260"/>
        <v>1.3</v>
      </c>
      <c r="N1694" t="b">
        <v>0</v>
      </c>
      <c r="O1694" t="s">
        <v>2229</v>
      </c>
      <c r="P1694" t="str">
        <f t="shared" si="261"/>
        <v>No Return</v>
      </c>
      <c r="Q1694" s="4">
        <f t="shared" si="262"/>
        <v>1744.2321699999998</v>
      </c>
      <c r="R1694">
        <f t="shared" si="263"/>
        <v>2025</v>
      </c>
      <c r="S1694" s="4" t="str">
        <f t="shared" si="264"/>
        <v>August</v>
      </c>
      <c r="T1694" s="17">
        <f t="shared" si="265"/>
        <v>19.348590000000002</v>
      </c>
      <c r="U1694" s="17">
        <f t="shared" si="266"/>
        <v>47.141409999999993</v>
      </c>
      <c r="V1694" s="16">
        <f t="shared" si="267"/>
        <v>0</v>
      </c>
      <c r="W1694" s="16" t="str">
        <f t="shared" si="268"/>
        <v>No Size</v>
      </c>
      <c r="X1694" s="16" t="str" cm="1">
        <f t="array" ref="X1694">_xlfn.IFS(K1694 &lt; 10, "Need to Restock", K1694 &lt; 20, "Low Stock", K1694 &lt; 30, "Stock OK", K1694 &gt;= 30, "High Stock")</f>
        <v>High Stock</v>
      </c>
      <c r="Y1694" s="16" t="str" cm="1">
        <f t="array" ref="Y1694">_xlfn.IFS(K1694 &lt;= 15, "Fast Moving", K1694 &lt;= 35, "Moderate Moving", K1694 &gt; 35, "Slow Moving")</f>
        <v>Slow Moving</v>
      </c>
      <c r="Z1694" s="16" t="str" cm="1">
        <f t="array" ref="Z1694">_xlfn.IFS(M1694=5, "Highly Satisfied", M1694&gt;=4, "Very Satisfied", M1694&gt;=3, "Satisfied", M1694&gt;=2, "Neutral", M1694&lt;2, "Dissatisfied")</f>
        <v>Dissatisfied</v>
      </c>
      <c r="AA1694" s="16" t="str">
        <f t="shared" si="269"/>
        <v>Cheap Value</v>
      </c>
      <c r="AB1694" s="16" t="str" cm="1">
        <f t="array" ref="AB1694">_xlfn.IFS(OR(C1694="Zara", C1694="Mango"), "Luxury Brand", OR(C1694="Gap", C1694="Forever21"), "Budget Brand", TRUE, "Mid-Market")</f>
        <v>Luxury Brand</v>
      </c>
    </row>
    <row r="1695" spans="1:28" x14ac:dyDescent="0.35">
      <c r="A1695" t="s">
        <v>1746</v>
      </c>
      <c r="B1695" t="s">
        <v>25</v>
      </c>
      <c r="C1695" t="s">
        <v>41</v>
      </c>
      <c r="D1695" t="s">
        <v>21</v>
      </c>
      <c r="E1695" t="s">
        <v>2229</v>
      </c>
      <c r="F1695" t="s">
        <v>42</v>
      </c>
      <c r="G1695" s="4">
        <v>32.950000000000003</v>
      </c>
      <c r="H1695">
        <v>50.2</v>
      </c>
      <c r="I1695" s="3">
        <v>16.41</v>
      </c>
      <c r="J1695" s="1">
        <v>45875</v>
      </c>
      <c r="K1695">
        <v>46</v>
      </c>
      <c r="L1695" t="s">
        <v>2229</v>
      </c>
      <c r="M1695">
        <f t="shared" si="260"/>
        <v>3</v>
      </c>
      <c r="N1695" t="b">
        <v>0</v>
      </c>
      <c r="O1695" t="s">
        <v>2229</v>
      </c>
      <c r="P1695" t="str">
        <f t="shared" si="261"/>
        <v>No Return</v>
      </c>
      <c r="Q1695" s="4">
        <f t="shared" si="262"/>
        <v>754.81860000000006</v>
      </c>
      <c r="R1695">
        <f t="shared" si="263"/>
        <v>2025</v>
      </c>
      <c r="S1695" s="4" t="str">
        <f t="shared" si="264"/>
        <v>August</v>
      </c>
      <c r="T1695" s="17">
        <f t="shared" si="265"/>
        <v>16.540900000000001</v>
      </c>
      <c r="U1695" s="17">
        <f t="shared" si="266"/>
        <v>16.409100000000002</v>
      </c>
      <c r="V1695" s="16">
        <f t="shared" si="267"/>
        <v>0</v>
      </c>
      <c r="W1695" s="16" t="str">
        <f t="shared" si="268"/>
        <v>No Size</v>
      </c>
      <c r="X1695" s="16" t="str" cm="1">
        <f t="array" ref="X1695">_xlfn.IFS(K1695 &lt; 10, "Need to Restock", K1695 &lt; 20, "Low Stock", K1695 &lt; 30, "Stock OK", K1695 &gt;= 30, "High Stock")</f>
        <v>High Stock</v>
      </c>
      <c r="Y1695" s="16" t="str" cm="1">
        <f t="array" ref="Y1695">_xlfn.IFS(K1695 &lt;= 15, "Fast Moving", K1695 &lt;= 35, "Moderate Moving", K1695 &gt; 35, "Slow Moving")</f>
        <v>Slow Moving</v>
      </c>
      <c r="Z1695" s="16" t="str" cm="1">
        <f t="array" ref="Z1695">_xlfn.IFS(M1695=5, "Highly Satisfied", M1695&gt;=4, "Very Satisfied", M1695&gt;=3, "Satisfied", M1695&gt;=2, "Neutral", M1695&lt;2, "Dissatisfied")</f>
        <v>Satisfied</v>
      </c>
      <c r="AA1695" s="16" t="str">
        <f t="shared" si="269"/>
        <v>Cheap Value</v>
      </c>
      <c r="AB1695" s="16" t="str" cm="1">
        <f t="array" ref="AB1695">_xlfn.IFS(OR(C1695="Zara", C1695="Mango"), "Luxury Brand", OR(C1695="Gap", C1695="Forever21"), "Budget Brand", TRUE, "Mid-Market")</f>
        <v>Luxury Brand</v>
      </c>
    </row>
    <row r="1696" spans="1:28" x14ac:dyDescent="0.35">
      <c r="A1696" t="s">
        <v>1747</v>
      </c>
      <c r="B1696" t="s">
        <v>25</v>
      </c>
      <c r="C1696" t="s">
        <v>46</v>
      </c>
      <c r="D1696" t="s">
        <v>32</v>
      </c>
      <c r="E1696" t="s">
        <v>2229</v>
      </c>
      <c r="F1696" t="s">
        <v>38</v>
      </c>
      <c r="G1696" s="4">
        <v>54.31</v>
      </c>
      <c r="H1696">
        <v>19.2</v>
      </c>
      <c r="I1696" s="3">
        <v>43.88</v>
      </c>
      <c r="J1696" s="1">
        <v>45875</v>
      </c>
      <c r="K1696">
        <v>19</v>
      </c>
      <c r="L1696">
        <v>1.8</v>
      </c>
      <c r="M1696">
        <f t="shared" si="260"/>
        <v>1.8</v>
      </c>
      <c r="N1696" t="b">
        <v>0</v>
      </c>
      <c r="O1696" t="s">
        <v>2229</v>
      </c>
      <c r="P1696" t="str">
        <f t="shared" si="261"/>
        <v>No Return</v>
      </c>
      <c r="Q1696" s="4">
        <f t="shared" si="262"/>
        <v>833.7671200000002</v>
      </c>
      <c r="R1696">
        <f t="shared" si="263"/>
        <v>2025</v>
      </c>
      <c r="S1696" s="4" t="str">
        <f t="shared" si="264"/>
        <v>August</v>
      </c>
      <c r="T1696" s="17">
        <f t="shared" si="265"/>
        <v>10.427520000000001</v>
      </c>
      <c r="U1696" s="17">
        <f t="shared" si="266"/>
        <v>43.882480000000008</v>
      </c>
      <c r="V1696" s="16">
        <f t="shared" si="267"/>
        <v>0</v>
      </c>
      <c r="W1696" s="16" t="str">
        <f t="shared" si="268"/>
        <v>No Size</v>
      </c>
      <c r="X1696" s="16" t="str" cm="1">
        <f t="array" ref="X1696">_xlfn.IFS(K1696 &lt; 10, "Need to Restock", K1696 &lt; 20, "Low Stock", K1696 &lt; 30, "Stock OK", K1696 &gt;= 30, "High Stock")</f>
        <v>Low Stock</v>
      </c>
      <c r="Y1696" s="16" t="str" cm="1">
        <f t="array" ref="Y1696">_xlfn.IFS(K1696 &lt;= 15, "Fast Moving", K1696 &lt;= 35, "Moderate Moving", K1696 &gt; 35, "Slow Moving")</f>
        <v>Moderate Moving</v>
      </c>
      <c r="Z1696" s="16" t="str" cm="1">
        <f t="array" ref="Z1696">_xlfn.IFS(M1696=5, "Highly Satisfied", M1696&gt;=4, "Very Satisfied", M1696&gt;=3, "Satisfied", M1696&gt;=2, "Neutral", M1696&lt;2, "Dissatisfied")</f>
        <v>Dissatisfied</v>
      </c>
      <c r="AA1696" s="16" t="str">
        <f t="shared" si="269"/>
        <v>Cheap Value</v>
      </c>
      <c r="AB1696" s="16" t="str" cm="1">
        <f t="array" ref="AB1696">_xlfn.IFS(OR(C1696="Zara", C1696="Mango"), "Luxury Brand", OR(C1696="Gap", C1696="Forever21"), "Budget Brand", TRUE, "Mid-Market")</f>
        <v>Mid-Market</v>
      </c>
    </row>
    <row r="1697" spans="1:28" x14ac:dyDescent="0.35">
      <c r="A1697" t="s">
        <v>1748</v>
      </c>
      <c r="B1697" t="s">
        <v>25</v>
      </c>
      <c r="C1697" t="s">
        <v>30</v>
      </c>
      <c r="D1697" t="s">
        <v>60</v>
      </c>
      <c r="E1697" t="s">
        <v>2229</v>
      </c>
      <c r="F1697" t="s">
        <v>62</v>
      </c>
      <c r="G1697" s="4">
        <v>19.68</v>
      </c>
      <c r="H1697">
        <v>0</v>
      </c>
      <c r="I1697" s="3">
        <v>19.68</v>
      </c>
      <c r="J1697" s="1">
        <v>45875</v>
      </c>
      <c r="K1697">
        <v>29</v>
      </c>
      <c r="L1697">
        <v>1.5</v>
      </c>
      <c r="M1697">
        <f t="shared" si="260"/>
        <v>1.5</v>
      </c>
      <c r="N1697" t="b">
        <v>1</v>
      </c>
      <c r="O1697" t="s">
        <v>71</v>
      </c>
      <c r="P1697" t="str">
        <f t="shared" si="261"/>
        <v>Size Issue</v>
      </c>
      <c r="Q1697" s="4">
        <f t="shared" si="262"/>
        <v>570.72</v>
      </c>
      <c r="R1697">
        <f t="shared" si="263"/>
        <v>2025</v>
      </c>
      <c r="S1697" s="4" t="str">
        <f t="shared" si="264"/>
        <v>August</v>
      </c>
      <c r="T1697" s="17">
        <f t="shared" si="265"/>
        <v>0</v>
      </c>
      <c r="U1697" s="17">
        <f t="shared" si="266"/>
        <v>19.68</v>
      </c>
      <c r="V1697" s="16">
        <f t="shared" si="267"/>
        <v>1</v>
      </c>
      <c r="W1697" s="16" t="str">
        <f t="shared" si="268"/>
        <v>No Size</v>
      </c>
      <c r="X1697" s="16" t="str" cm="1">
        <f t="array" ref="X1697">_xlfn.IFS(K1697 &lt; 10, "Need to Restock", K1697 &lt; 20, "Low Stock", K1697 &lt; 30, "Stock OK", K1697 &gt;= 30, "High Stock")</f>
        <v>Stock OK</v>
      </c>
      <c r="Y1697" s="16" t="str" cm="1">
        <f t="array" ref="Y1697">_xlfn.IFS(K1697 &lt;= 15, "Fast Moving", K1697 &lt;= 35, "Moderate Moving", K1697 &gt; 35, "Slow Moving")</f>
        <v>Moderate Moving</v>
      </c>
      <c r="Z1697" s="16" t="str" cm="1">
        <f t="array" ref="Z1697">_xlfn.IFS(M1697=5, "Highly Satisfied", M1697&gt;=4, "Very Satisfied", M1697&gt;=3, "Satisfied", M1697&gt;=2, "Neutral", M1697&lt;2, "Dissatisfied")</f>
        <v>Dissatisfied</v>
      </c>
      <c r="AA1697" s="16" t="str">
        <f t="shared" si="269"/>
        <v>Cheap Value</v>
      </c>
      <c r="AB1697" s="16" t="str" cm="1">
        <f t="array" ref="AB1697">_xlfn.IFS(OR(C1697="Zara", C1697="Mango"), "Luxury Brand", OR(C1697="Gap", C1697="Forever21"), "Budget Brand", TRUE, "Mid-Market")</f>
        <v>Mid-Market</v>
      </c>
    </row>
    <row r="1698" spans="1:28" x14ac:dyDescent="0.35">
      <c r="A1698" t="s">
        <v>1749</v>
      </c>
      <c r="B1698" t="s">
        <v>19</v>
      </c>
      <c r="C1698" t="s">
        <v>14</v>
      </c>
      <c r="D1698" t="s">
        <v>15</v>
      </c>
      <c r="E1698" t="s">
        <v>53</v>
      </c>
      <c r="F1698" t="s">
        <v>38</v>
      </c>
      <c r="G1698" s="4">
        <v>105.19</v>
      </c>
      <c r="H1698">
        <v>24.3</v>
      </c>
      <c r="I1698" s="3">
        <v>79.63</v>
      </c>
      <c r="J1698" s="1">
        <v>45822</v>
      </c>
      <c r="K1698">
        <v>47</v>
      </c>
      <c r="L1698">
        <v>5</v>
      </c>
      <c r="M1698">
        <f t="shared" si="260"/>
        <v>5</v>
      </c>
      <c r="N1698" t="b">
        <v>0</v>
      </c>
      <c r="O1698" t="s">
        <v>2229</v>
      </c>
      <c r="P1698" t="str">
        <f t="shared" si="261"/>
        <v>No Return</v>
      </c>
      <c r="Q1698" s="4">
        <f t="shared" si="262"/>
        <v>3742.5550099999996</v>
      </c>
      <c r="R1698">
        <f t="shared" si="263"/>
        <v>2025</v>
      </c>
      <c r="S1698" s="4" t="str">
        <f t="shared" si="264"/>
        <v>June</v>
      </c>
      <c r="T1698" s="17">
        <f t="shared" si="265"/>
        <v>25.561169999999997</v>
      </c>
      <c r="U1698" s="17">
        <f t="shared" si="266"/>
        <v>79.628829999999994</v>
      </c>
      <c r="V1698" s="16">
        <f t="shared" si="267"/>
        <v>0</v>
      </c>
      <c r="W1698" s="16" t="str">
        <f t="shared" si="268"/>
        <v>XS</v>
      </c>
      <c r="X1698" s="16" t="str" cm="1">
        <f t="array" ref="X1698">_xlfn.IFS(K1698 &lt; 10, "Need to Restock", K1698 &lt; 20, "Low Stock", K1698 &lt; 30, "Stock OK", K1698 &gt;= 30, "High Stock")</f>
        <v>High Stock</v>
      </c>
      <c r="Y1698" s="16" t="str" cm="1">
        <f t="array" ref="Y1698">_xlfn.IFS(K1698 &lt;= 15, "Fast Moving", K1698 &lt;= 35, "Moderate Moving", K1698 &gt; 35, "Slow Moving")</f>
        <v>Slow Moving</v>
      </c>
      <c r="Z1698" s="16" t="str" cm="1">
        <f t="array" ref="Z1698">_xlfn.IFS(M1698=5, "Highly Satisfied", M1698&gt;=4, "Very Satisfied", M1698&gt;=3, "Satisfied", M1698&gt;=2, "Neutral", M1698&lt;2, "Dissatisfied")</f>
        <v>Highly Satisfied</v>
      </c>
      <c r="AA1698" s="16" t="str">
        <f t="shared" si="269"/>
        <v>High Value</v>
      </c>
      <c r="AB1698" s="16" t="str" cm="1">
        <f t="array" ref="AB1698">_xlfn.IFS(OR(C1698="Zara", C1698="Mango"), "Luxury Brand", OR(C1698="Gap", C1698="Forever21"), "Budget Brand", TRUE, "Mid-Market")</f>
        <v>Luxury Brand</v>
      </c>
    </row>
    <row r="1699" spans="1:28" x14ac:dyDescent="0.35">
      <c r="A1699" t="s">
        <v>1750</v>
      </c>
      <c r="B1699" t="s">
        <v>25</v>
      </c>
      <c r="C1699" t="s">
        <v>30</v>
      </c>
      <c r="D1699" t="s">
        <v>60</v>
      </c>
      <c r="E1699" t="s">
        <v>2229</v>
      </c>
      <c r="F1699" t="s">
        <v>44</v>
      </c>
      <c r="G1699" s="4">
        <v>20.3</v>
      </c>
      <c r="H1699">
        <v>19.600000000000001</v>
      </c>
      <c r="I1699" s="3">
        <v>16.32</v>
      </c>
      <c r="J1699" s="1">
        <v>45875</v>
      </c>
      <c r="K1699">
        <v>47</v>
      </c>
      <c r="L1699">
        <v>2.9</v>
      </c>
      <c r="M1699">
        <f t="shared" si="260"/>
        <v>2.9</v>
      </c>
      <c r="N1699" t="b">
        <v>1</v>
      </c>
      <c r="O1699" t="s">
        <v>113</v>
      </c>
      <c r="P1699" t="str">
        <f t="shared" si="261"/>
        <v>Changed Mind</v>
      </c>
      <c r="Q1699" s="4">
        <f t="shared" si="262"/>
        <v>767.09640000000002</v>
      </c>
      <c r="R1699">
        <f t="shared" si="263"/>
        <v>2025</v>
      </c>
      <c r="S1699" s="4" t="str">
        <f t="shared" si="264"/>
        <v>August</v>
      </c>
      <c r="T1699" s="17">
        <f t="shared" si="265"/>
        <v>3.9788000000000001</v>
      </c>
      <c r="U1699" s="17">
        <f t="shared" si="266"/>
        <v>16.321200000000001</v>
      </c>
      <c r="V1699" s="16">
        <f t="shared" si="267"/>
        <v>1</v>
      </c>
      <c r="W1699" s="16" t="str">
        <f t="shared" si="268"/>
        <v>No Size</v>
      </c>
      <c r="X1699" s="16" t="str" cm="1">
        <f t="array" ref="X1699">_xlfn.IFS(K1699 &lt; 10, "Need to Restock", K1699 &lt; 20, "Low Stock", K1699 &lt; 30, "Stock OK", K1699 &gt;= 30, "High Stock")</f>
        <v>High Stock</v>
      </c>
      <c r="Y1699" s="16" t="str" cm="1">
        <f t="array" ref="Y1699">_xlfn.IFS(K1699 &lt;= 15, "Fast Moving", K1699 &lt;= 35, "Moderate Moving", K1699 &gt; 35, "Slow Moving")</f>
        <v>Slow Moving</v>
      </c>
      <c r="Z1699" s="16" t="str" cm="1">
        <f t="array" ref="Z1699">_xlfn.IFS(M1699=5, "Highly Satisfied", M1699&gt;=4, "Very Satisfied", M1699&gt;=3, "Satisfied", M1699&gt;=2, "Neutral", M1699&lt;2, "Dissatisfied")</f>
        <v>Neutral</v>
      </c>
      <c r="AA1699" s="16" t="str">
        <f t="shared" si="269"/>
        <v>Cheap Value</v>
      </c>
      <c r="AB1699" s="16" t="str" cm="1">
        <f t="array" ref="AB1699">_xlfn.IFS(OR(C1699="Zara", C1699="Mango"), "Luxury Brand", OR(C1699="Gap", C1699="Forever21"), "Budget Brand", TRUE, "Mid-Market")</f>
        <v>Mid-Market</v>
      </c>
    </row>
    <row r="1700" spans="1:28" x14ac:dyDescent="0.35">
      <c r="A1700" t="s">
        <v>1751</v>
      </c>
      <c r="B1700" t="s">
        <v>36</v>
      </c>
      <c r="C1700" t="s">
        <v>41</v>
      </c>
      <c r="D1700" t="s">
        <v>60</v>
      </c>
      <c r="E1700" t="s">
        <v>37</v>
      </c>
      <c r="F1700" t="s">
        <v>68</v>
      </c>
      <c r="G1700" s="4">
        <v>105.37</v>
      </c>
      <c r="H1700">
        <v>19.600000000000001</v>
      </c>
      <c r="I1700" s="3">
        <v>84.72</v>
      </c>
      <c r="J1700" s="1">
        <v>45875</v>
      </c>
      <c r="K1700">
        <v>39</v>
      </c>
      <c r="L1700">
        <v>4.3</v>
      </c>
      <c r="M1700">
        <f t="shared" si="260"/>
        <v>4.3</v>
      </c>
      <c r="N1700" t="b">
        <v>0</v>
      </c>
      <c r="O1700" t="s">
        <v>2229</v>
      </c>
      <c r="P1700" t="str">
        <f t="shared" si="261"/>
        <v>No Return</v>
      </c>
      <c r="Q1700" s="4">
        <f t="shared" si="262"/>
        <v>3303.9817200000002</v>
      </c>
      <c r="R1700">
        <f t="shared" si="263"/>
        <v>2025</v>
      </c>
      <c r="S1700" s="4" t="str">
        <f t="shared" si="264"/>
        <v>August</v>
      </c>
      <c r="T1700" s="17">
        <f t="shared" si="265"/>
        <v>20.652520000000003</v>
      </c>
      <c r="U1700" s="17">
        <f t="shared" si="266"/>
        <v>84.717480000000009</v>
      </c>
      <c r="V1700" s="16">
        <f t="shared" si="267"/>
        <v>0</v>
      </c>
      <c r="W1700" s="16" t="str">
        <f t="shared" si="268"/>
        <v>S</v>
      </c>
      <c r="X1700" s="16" t="str" cm="1">
        <f t="array" ref="X1700">_xlfn.IFS(K1700 &lt; 10, "Need to Restock", K1700 &lt; 20, "Low Stock", K1700 &lt; 30, "Stock OK", K1700 &gt;= 30, "High Stock")</f>
        <v>High Stock</v>
      </c>
      <c r="Y1700" s="16" t="str" cm="1">
        <f t="array" ref="Y1700">_xlfn.IFS(K1700 &lt;= 15, "Fast Moving", K1700 &lt;= 35, "Moderate Moving", K1700 &gt; 35, "Slow Moving")</f>
        <v>Slow Moving</v>
      </c>
      <c r="Z1700" s="16" t="str" cm="1">
        <f t="array" ref="Z1700">_xlfn.IFS(M1700=5, "Highly Satisfied", M1700&gt;=4, "Very Satisfied", M1700&gt;=3, "Satisfied", M1700&gt;=2, "Neutral", M1700&lt;2, "Dissatisfied")</f>
        <v>Very Satisfied</v>
      </c>
      <c r="AA1700" s="16" t="str">
        <f t="shared" si="269"/>
        <v>High Value</v>
      </c>
      <c r="AB1700" s="16" t="str" cm="1">
        <f t="array" ref="AB1700">_xlfn.IFS(OR(C1700="Zara", C1700="Mango"), "Luxury Brand", OR(C1700="Gap", C1700="Forever21"), "Budget Brand", TRUE, "Mid-Market")</f>
        <v>Luxury Brand</v>
      </c>
    </row>
    <row r="1701" spans="1:28" x14ac:dyDescent="0.35">
      <c r="A1701" t="s">
        <v>1752</v>
      </c>
      <c r="B1701" t="s">
        <v>40</v>
      </c>
      <c r="C1701" t="s">
        <v>51</v>
      </c>
      <c r="D1701" t="s">
        <v>21</v>
      </c>
      <c r="E1701" t="s">
        <v>53</v>
      </c>
      <c r="F1701" t="s">
        <v>44</v>
      </c>
      <c r="G1701" s="4">
        <v>156.24</v>
      </c>
      <c r="H1701">
        <v>0</v>
      </c>
      <c r="I1701" s="3">
        <v>156.24</v>
      </c>
      <c r="J1701" s="1">
        <v>45875</v>
      </c>
      <c r="K1701">
        <v>15</v>
      </c>
      <c r="L1701">
        <v>5</v>
      </c>
      <c r="M1701">
        <f t="shared" si="260"/>
        <v>5</v>
      </c>
      <c r="N1701" t="b">
        <v>0</v>
      </c>
      <c r="O1701" t="s">
        <v>2229</v>
      </c>
      <c r="P1701" t="str">
        <f t="shared" si="261"/>
        <v>No Return</v>
      </c>
      <c r="Q1701" s="4">
        <f t="shared" si="262"/>
        <v>2343.6000000000004</v>
      </c>
      <c r="R1701">
        <f t="shared" si="263"/>
        <v>2025</v>
      </c>
      <c r="S1701" s="4" t="str">
        <f t="shared" si="264"/>
        <v>August</v>
      </c>
      <c r="T1701" s="17">
        <f t="shared" si="265"/>
        <v>0</v>
      </c>
      <c r="U1701" s="17">
        <f t="shared" si="266"/>
        <v>156.24</v>
      </c>
      <c r="V1701" s="16">
        <f t="shared" si="267"/>
        <v>0</v>
      </c>
      <c r="W1701" s="16" t="str">
        <f t="shared" si="268"/>
        <v>XS</v>
      </c>
      <c r="X1701" s="16" t="str" cm="1">
        <f t="array" ref="X1701">_xlfn.IFS(K1701 &lt; 10, "Need to Restock", K1701 &lt; 20, "Low Stock", K1701 &lt; 30, "Stock OK", K1701 &gt;= 30, "High Stock")</f>
        <v>Low Stock</v>
      </c>
      <c r="Y1701" s="16" t="str" cm="1">
        <f t="array" ref="Y1701">_xlfn.IFS(K1701 &lt;= 15, "Fast Moving", K1701 &lt;= 35, "Moderate Moving", K1701 &gt; 35, "Slow Moving")</f>
        <v>Fast Moving</v>
      </c>
      <c r="Z1701" s="16" t="str" cm="1">
        <f t="array" ref="Z1701">_xlfn.IFS(M1701=5, "Highly Satisfied", M1701&gt;=4, "Very Satisfied", M1701&gt;=3, "Satisfied", M1701&gt;=2, "Neutral", M1701&lt;2, "Dissatisfied")</f>
        <v>Highly Satisfied</v>
      </c>
      <c r="AA1701" s="16" t="str">
        <f t="shared" si="269"/>
        <v>High Value</v>
      </c>
      <c r="AB1701" s="16" t="str" cm="1">
        <f t="array" ref="AB1701">_xlfn.IFS(OR(C1701="Zara", C1701="Mango"), "Luxury Brand", OR(C1701="Gap", C1701="Forever21"), "Budget Brand", TRUE, "Mid-Market")</f>
        <v>Mid-Market</v>
      </c>
    </row>
    <row r="1702" spans="1:28" x14ac:dyDescent="0.35">
      <c r="A1702" t="s">
        <v>1753</v>
      </c>
      <c r="B1702" t="s">
        <v>28</v>
      </c>
      <c r="C1702" t="s">
        <v>41</v>
      </c>
      <c r="D1702" t="s">
        <v>21</v>
      </c>
      <c r="E1702" t="s">
        <v>53</v>
      </c>
      <c r="F1702" t="s">
        <v>68</v>
      </c>
      <c r="G1702" s="4">
        <v>162.19</v>
      </c>
      <c r="H1702">
        <v>5.7</v>
      </c>
      <c r="I1702" s="3">
        <v>152.94999999999999</v>
      </c>
      <c r="J1702" s="1">
        <v>45875</v>
      </c>
      <c r="K1702">
        <v>39</v>
      </c>
      <c r="L1702">
        <v>1.4</v>
      </c>
      <c r="M1702">
        <f t="shared" si="260"/>
        <v>1.4</v>
      </c>
      <c r="N1702" t="b">
        <v>0</v>
      </c>
      <c r="O1702" t="s">
        <v>2229</v>
      </c>
      <c r="P1702" t="str">
        <f t="shared" si="261"/>
        <v>No Return</v>
      </c>
      <c r="Q1702" s="4">
        <f t="shared" si="262"/>
        <v>5964.8616299999994</v>
      </c>
      <c r="R1702">
        <f t="shared" si="263"/>
        <v>2025</v>
      </c>
      <c r="S1702" s="4" t="str">
        <f t="shared" si="264"/>
        <v>August</v>
      </c>
      <c r="T1702" s="17">
        <f t="shared" si="265"/>
        <v>9.2448300000000003</v>
      </c>
      <c r="U1702" s="17">
        <f t="shared" si="266"/>
        <v>152.94516999999999</v>
      </c>
      <c r="V1702" s="16">
        <f t="shared" si="267"/>
        <v>0</v>
      </c>
      <c r="W1702" s="16" t="str">
        <f t="shared" si="268"/>
        <v>XS</v>
      </c>
      <c r="X1702" s="16" t="str" cm="1">
        <f t="array" ref="X1702">_xlfn.IFS(K1702 &lt; 10, "Need to Restock", K1702 &lt; 20, "Low Stock", K1702 &lt; 30, "Stock OK", K1702 &gt;= 30, "High Stock")</f>
        <v>High Stock</v>
      </c>
      <c r="Y1702" s="16" t="str" cm="1">
        <f t="array" ref="Y1702">_xlfn.IFS(K1702 &lt;= 15, "Fast Moving", K1702 &lt;= 35, "Moderate Moving", K1702 &gt; 35, "Slow Moving")</f>
        <v>Slow Moving</v>
      </c>
      <c r="Z1702" s="16" t="str" cm="1">
        <f t="array" ref="Z1702">_xlfn.IFS(M1702=5, "Highly Satisfied", M1702&gt;=4, "Very Satisfied", M1702&gt;=3, "Satisfied", M1702&gt;=2, "Neutral", M1702&lt;2, "Dissatisfied")</f>
        <v>Dissatisfied</v>
      </c>
      <c r="AA1702" s="16" t="str">
        <f t="shared" si="269"/>
        <v>High Value</v>
      </c>
      <c r="AB1702" s="16" t="str" cm="1">
        <f t="array" ref="AB1702">_xlfn.IFS(OR(C1702="Zara", C1702="Mango"), "Luxury Brand", OR(C1702="Gap", C1702="Forever21"), "Budget Brand", TRUE, "Mid-Market")</f>
        <v>Luxury Brand</v>
      </c>
    </row>
    <row r="1703" spans="1:28" x14ac:dyDescent="0.35">
      <c r="A1703" t="s">
        <v>1754</v>
      </c>
      <c r="B1703" t="s">
        <v>19</v>
      </c>
      <c r="C1703" t="s">
        <v>46</v>
      </c>
      <c r="D1703" t="s">
        <v>15</v>
      </c>
      <c r="E1703" t="s">
        <v>56</v>
      </c>
      <c r="F1703" t="s">
        <v>54</v>
      </c>
      <c r="G1703" s="4">
        <v>75.790000000000006</v>
      </c>
      <c r="H1703">
        <v>7.1</v>
      </c>
      <c r="I1703" s="3">
        <v>70.41</v>
      </c>
      <c r="J1703" s="1">
        <v>45745</v>
      </c>
      <c r="K1703">
        <v>13</v>
      </c>
      <c r="L1703">
        <v>3.3</v>
      </c>
      <c r="M1703">
        <f t="shared" si="260"/>
        <v>3.3</v>
      </c>
      <c r="N1703" t="b">
        <v>0</v>
      </c>
      <c r="O1703" t="s">
        <v>2229</v>
      </c>
      <c r="P1703" t="str">
        <f t="shared" si="261"/>
        <v>No Return</v>
      </c>
      <c r="Q1703" s="4">
        <f t="shared" si="262"/>
        <v>915.31583000000012</v>
      </c>
      <c r="R1703">
        <f t="shared" si="263"/>
        <v>2025</v>
      </c>
      <c r="S1703" s="4" t="str">
        <f t="shared" si="264"/>
        <v>March</v>
      </c>
      <c r="T1703" s="17">
        <f t="shared" si="265"/>
        <v>5.3810900000000004</v>
      </c>
      <c r="U1703" s="17">
        <f t="shared" si="266"/>
        <v>70.408910000000006</v>
      </c>
      <c r="V1703" s="16">
        <f t="shared" si="267"/>
        <v>0</v>
      </c>
      <c r="W1703" s="16" t="str">
        <f t="shared" si="268"/>
        <v>M</v>
      </c>
      <c r="X1703" s="16" t="str" cm="1">
        <f t="array" ref="X1703">_xlfn.IFS(K1703 &lt; 10, "Need to Restock", K1703 &lt; 20, "Low Stock", K1703 &lt; 30, "Stock OK", K1703 &gt;= 30, "High Stock")</f>
        <v>Low Stock</v>
      </c>
      <c r="Y1703" s="16" t="str" cm="1">
        <f t="array" ref="Y1703">_xlfn.IFS(K1703 &lt;= 15, "Fast Moving", K1703 &lt;= 35, "Moderate Moving", K1703 &gt; 35, "Slow Moving")</f>
        <v>Fast Moving</v>
      </c>
      <c r="Z1703" s="16" t="str" cm="1">
        <f t="array" ref="Z1703">_xlfn.IFS(M1703=5, "Highly Satisfied", M1703&gt;=4, "Very Satisfied", M1703&gt;=3, "Satisfied", M1703&gt;=2, "Neutral", M1703&lt;2, "Dissatisfied")</f>
        <v>Satisfied</v>
      </c>
      <c r="AA1703" s="16" t="str">
        <f t="shared" si="269"/>
        <v>Cheap Value</v>
      </c>
      <c r="AB1703" s="16" t="str" cm="1">
        <f t="array" ref="AB1703">_xlfn.IFS(OR(C1703="Zara", C1703="Mango"), "Luxury Brand", OR(C1703="Gap", C1703="Forever21"), "Budget Brand", TRUE, "Mid-Market")</f>
        <v>Mid-Market</v>
      </c>
    </row>
    <row r="1704" spans="1:28" x14ac:dyDescent="0.35">
      <c r="A1704" t="s">
        <v>1755</v>
      </c>
      <c r="B1704" t="s">
        <v>25</v>
      </c>
      <c r="C1704" t="s">
        <v>73</v>
      </c>
      <c r="D1704" t="s">
        <v>60</v>
      </c>
      <c r="E1704" t="s">
        <v>2229</v>
      </c>
      <c r="F1704" t="s">
        <v>23</v>
      </c>
      <c r="G1704" s="4">
        <v>32.04</v>
      </c>
      <c r="H1704">
        <v>0</v>
      </c>
      <c r="I1704" s="3">
        <v>32.04</v>
      </c>
      <c r="J1704" s="1">
        <v>45875</v>
      </c>
      <c r="K1704">
        <v>41</v>
      </c>
      <c r="L1704">
        <v>1.8</v>
      </c>
      <c r="M1704">
        <f t="shared" si="260"/>
        <v>1.8</v>
      </c>
      <c r="N1704" t="b">
        <v>0</v>
      </c>
      <c r="O1704" t="s">
        <v>2229</v>
      </c>
      <c r="P1704" t="str">
        <f t="shared" si="261"/>
        <v>No Return</v>
      </c>
      <c r="Q1704" s="4">
        <f t="shared" si="262"/>
        <v>1313.6399999999999</v>
      </c>
      <c r="R1704">
        <f t="shared" si="263"/>
        <v>2025</v>
      </c>
      <c r="S1704" s="4" t="str">
        <f t="shared" si="264"/>
        <v>August</v>
      </c>
      <c r="T1704" s="17">
        <f t="shared" si="265"/>
        <v>0</v>
      </c>
      <c r="U1704" s="17">
        <f t="shared" si="266"/>
        <v>32.04</v>
      </c>
      <c r="V1704" s="16">
        <f t="shared" si="267"/>
        <v>0</v>
      </c>
      <c r="W1704" s="16" t="str">
        <f t="shared" si="268"/>
        <v>No Size</v>
      </c>
      <c r="X1704" s="16" t="str" cm="1">
        <f t="array" ref="X1704">_xlfn.IFS(K1704 &lt; 10, "Need to Restock", K1704 &lt; 20, "Low Stock", K1704 &lt; 30, "Stock OK", K1704 &gt;= 30, "High Stock")</f>
        <v>High Stock</v>
      </c>
      <c r="Y1704" s="16" t="str" cm="1">
        <f t="array" ref="Y1704">_xlfn.IFS(K1704 &lt;= 15, "Fast Moving", K1704 &lt;= 35, "Moderate Moving", K1704 &gt; 35, "Slow Moving")</f>
        <v>Slow Moving</v>
      </c>
      <c r="Z1704" s="16" t="str" cm="1">
        <f t="array" ref="Z1704">_xlfn.IFS(M1704=5, "Highly Satisfied", M1704&gt;=4, "Very Satisfied", M1704&gt;=3, "Satisfied", M1704&gt;=2, "Neutral", M1704&lt;2, "Dissatisfied")</f>
        <v>Dissatisfied</v>
      </c>
      <c r="AA1704" s="16" t="str">
        <f t="shared" si="269"/>
        <v>Cheap Value</v>
      </c>
      <c r="AB1704" s="16" t="str" cm="1">
        <f t="array" ref="AB1704">_xlfn.IFS(OR(C1704="Zara", C1704="Mango"), "Luxury Brand", OR(C1704="Gap", C1704="Forever21"), "Budget Brand", TRUE, "Mid-Market")</f>
        <v>Budget Brand</v>
      </c>
    </row>
    <row r="1705" spans="1:28" x14ac:dyDescent="0.35">
      <c r="A1705" t="s">
        <v>1756</v>
      </c>
      <c r="B1705" t="s">
        <v>19</v>
      </c>
      <c r="C1705" t="s">
        <v>59</v>
      </c>
      <c r="D1705" t="s">
        <v>32</v>
      </c>
      <c r="E1705" t="s">
        <v>56</v>
      </c>
      <c r="F1705" t="s">
        <v>26</v>
      </c>
      <c r="G1705" s="4">
        <v>27.65</v>
      </c>
      <c r="H1705">
        <v>31.8</v>
      </c>
      <c r="I1705" s="3">
        <v>18.86</v>
      </c>
      <c r="J1705" s="1">
        <v>45875</v>
      </c>
      <c r="K1705">
        <v>2</v>
      </c>
      <c r="L1705">
        <v>3.7</v>
      </c>
      <c r="M1705">
        <f t="shared" si="260"/>
        <v>3.7</v>
      </c>
      <c r="N1705" t="b">
        <v>1</v>
      </c>
      <c r="O1705" t="s">
        <v>71</v>
      </c>
      <c r="P1705" t="str">
        <f t="shared" si="261"/>
        <v>Size Issue</v>
      </c>
      <c r="Q1705" s="4">
        <f t="shared" si="262"/>
        <v>37.714599999999997</v>
      </c>
      <c r="R1705">
        <f t="shared" si="263"/>
        <v>2025</v>
      </c>
      <c r="S1705" s="4" t="str">
        <f t="shared" si="264"/>
        <v>August</v>
      </c>
      <c r="T1705" s="17">
        <f t="shared" si="265"/>
        <v>8.7927</v>
      </c>
      <c r="U1705" s="17">
        <f t="shared" si="266"/>
        <v>18.857299999999999</v>
      </c>
      <c r="V1705" s="16">
        <f t="shared" si="267"/>
        <v>1</v>
      </c>
      <c r="W1705" s="16" t="str">
        <f t="shared" si="268"/>
        <v>M</v>
      </c>
      <c r="X1705" s="16" t="str" cm="1">
        <f t="array" ref="X1705">_xlfn.IFS(K1705 &lt; 10, "Need to Restock", K1705 &lt; 20, "Low Stock", K1705 &lt; 30, "Stock OK", K1705 &gt;= 30, "High Stock")</f>
        <v>Need to Restock</v>
      </c>
      <c r="Y1705" s="16" t="str" cm="1">
        <f t="array" ref="Y1705">_xlfn.IFS(K1705 &lt;= 15, "Fast Moving", K1705 &lt;= 35, "Moderate Moving", K1705 &gt; 35, "Slow Moving")</f>
        <v>Fast Moving</v>
      </c>
      <c r="Z1705" s="16" t="str" cm="1">
        <f t="array" ref="Z1705">_xlfn.IFS(M1705=5, "Highly Satisfied", M1705&gt;=4, "Very Satisfied", M1705&gt;=3, "Satisfied", M1705&gt;=2, "Neutral", M1705&lt;2, "Dissatisfied")</f>
        <v>Satisfied</v>
      </c>
      <c r="AA1705" s="16" t="str">
        <f t="shared" si="269"/>
        <v>Cheap Value</v>
      </c>
      <c r="AB1705" s="16" t="str" cm="1">
        <f t="array" ref="AB1705">_xlfn.IFS(OR(C1705="Zara", C1705="Mango"), "Luxury Brand", OR(C1705="Gap", C1705="Forever21"), "Budget Brand", TRUE, "Mid-Market")</f>
        <v>Budget Brand</v>
      </c>
    </row>
    <row r="1706" spans="1:28" x14ac:dyDescent="0.35">
      <c r="A1706" t="s">
        <v>1757</v>
      </c>
      <c r="B1706" t="s">
        <v>36</v>
      </c>
      <c r="C1706" t="s">
        <v>30</v>
      </c>
      <c r="D1706" t="s">
        <v>15</v>
      </c>
      <c r="E1706" t="s">
        <v>56</v>
      </c>
      <c r="F1706" t="s">
        <v>64</v>
      </c>
      <c r="G1706" s="4">
        <v>31.54</v>
      </c>
      <c r="H1706">
        <v>0</v>
      </c>
      <c r="I1706" s="3">
        <v>31.54</v>
      </c>
      <c r="J1706" s="1">
        <v>45872</v>
      </c>
      <c r="K1706">
        <v>45</v>
      </c>
      <c r="L1706">
        <v>1.3</v>
      </c>
      <c r="M1706">
        <f t="shared" si="260"/>
        <v>1.3</v>
      </c>
      <c r="N1706" t="b">
        <v>0</v>
      </c>
      <c r="O1706" t="s">
        <v>2229</v>
      </c>
      <c r="P1706" t="str">
        <f t="shared" si="261"/>
        <v>No Return</v>
      </c>
      <c r="Q1706" s="4">
        <f t="shared" si="262"/>
        <v>1419.3</v>
      </c>
      <c r="R1706">
        <f t="shared" si="263"/>
        <v>2025</v>
      </c>
      <c r="S1706" s="4" t="str">
        <f t="shared" si="264"/>
        <v>August</v>
      </c>
      <c r="T1706" s="17">
        <f t="shared" si="265"/>
        <v>0</v>
      </c>
      <c r="U1706" s="17">
        <f t="shared" si="266"/>
        <v>31.54</v>
      </c>
      <c r="V1706" s="16">
        <f t="shared" si="267"/>
        <v>0</v>
      </c>
      <c r="W1706" s="16" t="str">
        <f t="shared" si="268"/>
        <v>M</v>
      </c>
      <c r="X1706" s="16" t="str" cm="1">
        <f t="array" ref="X1706">_xlfn.IFS(K1706 &lt; 10, "Need to Restock", K1706 &lt; 20, "Low Stock", K1706 &lt; 30, "Stock OK", K1706 &gt;= 30, "High Stock")</f>
        <v>High Stock</v>
      </c>
      <c r="Y1706" s="16" t="str" cm="1">
        <f t="array" ref="Y1706">_xlfn.IFS(K1706 &lt;= 15, "Fast Moving", K1706 &lt;= 35, "Moderate Moving", K1706 &gt; 35, "Slow Moving")</f>
        <v>Slow Moving</v>
      </c>
      <c r="Z1706" s="16" t="str" cm="1">
        <f t="array" ref="Z1706">_xlfn.IFS(M1706=5, "Highly Satisfied", M1706&gt;=4, "Very Satisfied", M1706&gt;=3, "Satisfied", M1706&gt;=2, "Neutral", M1706&lt;2, "Dissatisfied")</f>
        <v>Dissatisfied</v>
      </c>
      <c r="AA1706" s="16" t="str">
        <f t="shared" si="269"/>
        <v>Cheap Value</v>
      </c>
      <c r="AB1706" s="16" t="str" cm="1">
        <f t="array" ref="AB1706">_xlfn.IFS(OR(C1706="Zara", C1706="Mango"), "Luxury Brand", OR(C1706="Gap", C1706="Forever21"), "Budget Brand", TRUE, "Mid-Market")</f>
        <v>Mid-Market</v>
      </c>
    </row>
    <row r="1707" spans="1:28" x14ac:dyDescent="0.35">
      <c r="A1707" t="s">
        <v>1758</v>
      </c>
      <c r="B1707" t="s">
        <v>36</v>
      </c>
      <c r="C1707" t="s">
        <v>14</v>
      </c>
      <c r="D1707" t="s">
        <v>60</v>
      </c>
      <c r="E1707" t="s">
        <v>47</v>
      </c>
      <c r="F1707" t="s">
        <v>54</v>
      </c>
      <c r="G1707" s="4">
        <v>77.64</v>
      </c>
      <c r="H1707">
        <v>39.1</v>
      </c>
      <c r="I1707" s="3">
        <v>47.28</v>
      </c>
      <c r="J1707" s="1">
        <v>45875</v>
      </c>
      <c r="K1707">
        <v>19</v>
      </c>
      <c r="L1707">
        <v>2.6</v>
      </c>
      <c r="M1707">
        <f t="shared" si="260"/>
        <v>2.6</v>
      </c>
      <c r="N1707" t="b">
        <v>0</v>
      </c>
      <c r="O1707" t="s">
        <v>2229</v>
      </c>
      <c r="P1707" t="str">
        <f t="shared" si="261"/>
        <v>No Return</v>
      </c>
      <c r="Q1707" s="4">
        <f t="shared" si="262"/>
        <v>898.37243999999987</v>
      </c>
      <c r="R1707">
        <f t="shared" si="263"/>
        <v>2025</v>
      </c>
      <c r="S1707" s="4" t="str">
        <f t="shared" si="264"/>
        <v>August</v>
      </c>
      <c r="T1707" s="17">
        <f t="shared" si="265"/>
        <v>30.357240000000001</v>
      </c>
      <c r="U1707" s="17">
        <f t="shared" si="266"/>
        <v>47.282759999999996</v>
      </c>
      <c r="V1707" s="16">
        <f t="shared" si="267"/>
        <v>0</v>
      </c>
      <c r="W1707" s="16" t="str">
        <f t="shared" si="268"/>
        <v>XXL</v>
      </c>
      <c r="X1707" s="16" t="str" cm="1">
        <f t="array" ref="X1707">_xlfn.IFS(K1707 &lt; 10, "Need to Restock", K1707 &lt; 20, "Low Stock", K1707 &lt; 30, "Stock OK", K1707 &gt;= 30, "High Stock")</f>
        <v>Low Stock</v>
      </c>
      <c r="Y1707" s="16" t="str" cm="1">
        <f t="array" ref="Y1707">_xlfn.IFS(K1707 &lt;= 15, "Fast Moving", K1707 &lt;= 35, "Moderate Moving", K1707 &gt; 35, "Slow Moving")</f>
        <v>Moderate Moving</v>
      </c>
      <c r="Z1707" s="16" t="str" cm="1">
        <f t="array" ref="Z1707">_xlfn.IFS(M1707=5, "Highly Satisfied", M1707&gt;=4, "Very Satisfied", M1707&gt;=3, "Satisfied", M1707&gt;=2, "Neutral", M1707&lt;2, "Dissatisfied")</f>
        <v>Neutral</v>
      </c>
      <c r="AA1707" s="16" t="str">
        <f t="shared" si="269"/>
        <v>Cheap Value</v>
      </c>
      <c r="AB1707" s="16" t="str" cm="1">
        <f t="array" ref="AB1707">_xlfn.IFS(OR(C1707="Zara", C1707="Mango"), "Luxury Brand", OR(C1707="Gap", C1707="Forever21"), "Budget Brand", TRUE, "Mid-Market")</f>
        <v>Luxury Brand</v>
      </c>
    </row>
    <row r="1708" spans="1:28" x14ac:dyDescent="0.35">
      <c r="A1708" t="s">
        <v>1759</v>
      </c>
      <c r="B1708" t="s">
        <v>40</v>
      </c>
      <c r="C1708" t="s">
        <v>46</v>
      </c>
      <c r="D1708" t="s">
        <v>21</v>
      </c>
      <c r="E1708" t="s">
        <v>16</v>
      </c>
      <c r="F1708" t="s">
        <v>23</v>
      </c>
      <c r="G1708" s="4">
        <v>51.48</v>
      </c>
      <c r="H1708">
        <v>0</v>
      </c>
      <c r="I1708" s="3">
        <v>51.48</v>
      </c>
      <c r="J1708" s="1">
        <v>45875</v>
      </c>
      <c r="K1708">
        <v>10</v>
      </c>
      <c r="L1708">
        <v>1</v>
      </c>
      <c r="M1708">
        <f t="shared" si="260"/>
        <v>1</v>
      </c>
      <c r="N1708" t="b">
        <v>0</v>
      </c>
      <c r="O1708" t="s">
        <v>2229</v>
      </c>
      <c r="P1708" t="str">
        <f t="shared" si="261"/>
        <v>No Return</v>
      </c>
      <c r="Q1708" s="4">
        <f t="shared" si="262"/>
        <v>514.79999999999995</v>
      </c>
      <c r="R1708">
        <f t="shared" si="263"/>
        <v>2025</v>
      </c>
      <c r="S1708" s="4" t="str">
        <f t="shared" si="264"/>
        <v>August</v>
      </c>
      <c r="T1708" s="17">
        <f t="shared" si="265"/>
        <v>0</v>
      </c>
      <c r="U1708" s="17">
        <f t="shared" si="266"/>
        <v>51.48</v>
      </c>
      <c r="V1708" s="16">
        <f t="shared" si="267"/>
        <v>0</v>
      </c>
      <c r="W1708" s="16" t="str">
        <f t="shared" si="268"/>
        <v>XL</v>
      </c>
      <c r="X1708" s="16" t="str" cm="1">
        <f t="array" ref="X1708">_xlfn.IFS(K1708 &lt; 10, "Need to Restock", K1708 &lt; 20, "Low Stock", K1708 &lt; 30, "Stock OK", K1708 &gt;= 30, "High Stock")</f>
        <v>Low Stock</v>
      </c>
      <c r="Y1708" s="16" t="str" cm="1">
        <f t="array" ref="Y1708">_xlfn.IFS(K1708 &lt;= 15, "Fast Moving", K1708 &lt;= 35, "Moderate Moving", K1708 &gt; 35, "Slow Moving")</f>
        <v>Fast Moving</v>
      </c>
      <c r="Z1708" s="16" t="str" cm="1">
        <f t="array" ref="Z1708">_xlfn.IFS(M1708=5, "Highly Satisfied", M1708&gt;=4, "Very Satisfied", M1708&gt;=3, "Satisfied", M1708&gt;=2, "Neutral", M1708&lt;2, "Dissatisfied")</f>
        <v>Dissatisfied</v>
      </c>
      <c r="AA1708" s="16" t="str">
        <f t="shared" si="269"/>
        <v>Cheap Value</v>
      </c>
      <c r="AB1708" s="16" t="str" cm="1">
        <f t="array" ref="AB1708">_xlfn.IFS(OR(C1708="Zara", C1708="Mango"), "Luxury Brand", OR(C1708="Gap", C1708="Forever21"), "Budget Brand", TRUE, "Mid-Market")</f>
        <v>Mid-Market</v>
      </c>
    </row>
    <row r="1709" spans="1:28" x14ac:dyDescent="0.35">
      <c r="A1709" t="s">
        <v>1760</v>
      </c>
      <c r="B1709" t="s">
        <v>13</v>
      </c>
      <c r="C1709" t="s">
        <v>14</v>
      </c>
      <c r="D1709" t="s">
        <v>32</v>
      </c>
      <c r="E1709" t="s">
        <v>56</v>
      </c>
      <c r="F1709" t="s">
        <v>23</v>
      </c>
      <c r="G1709" s="4">
        <v>108.58</v>
      </c>
      <c r="H1709">
        <v>0</v>
      </c>
      <c r="I1709" s="3">
        <v>108.58</v>
      </c>
      <c r="J1709" s="1">
        <v>45875</v>
      </c>
      <c r="K1709">
        <v>44</v>
      </c>
      <c r="L1709">
        <v>2.4</v>
      </c>
      <c r="M1709">
        <f t="shared" si="260"/>
        <v>2.4</v>
      </c>
      <c r="N1709" t="b">
        <v>0</v>
      </c>
      <c r="O1709" t="s">
        <v>2229</v>
      </c>
      <c r="P1709" t="str">
        <f t="shared" si="261"/>
        <v>No Return</v>
      </c>
      <c r="Q1709" s="4">
        <f t="shared" si="262"/>
        <v>4777.5199999999995</v>
      </c>
      <c r="R1709">
        <f t="shared" si="263"/>
        <v>2025</v>
      </c>
      <c r="S1709" s="4" t="str">
        <f t="shared" si="264"/>
        <v>August</v>
      </c>
      <c r="T1709" s="17">
        <f t="shared" si="265"/>
        <v>0</v>
      </c>
      <c r="U1709" s="17">
        <f t="shared" si="266"/>
        <v>108.58</v>
      </c>
      <c r="V1709" s="16">
        <f t="shared" si="267"/>
        <v>0</v>
      </c>
      <c r="W1709" s="16" t="str">
        <f t="shared" si="268"/>
        <v>M</v>
      </c>
      <c r="X1709" s="16" t="str" cm="1">
        <f t="array" ref="X1709">_xlfn.IFS(K1709 &lt; 10, "Need to Restock", K1709 &lt; 20, "Low Stock", K1709 &lt; 30, "Stock OK", K1709 &gt;= 30, "High Stock")</f>
        <v>High Stock</v>
      </c>
      <c r="Y1709" s="16" t="str" cm="1">
        <f t="array" ref="Y1709">_xlfn.IFS(K1709 &lt;= 15, "Fast Moving", K1709 &lt;= 35, "Moderate Moving", K1709 &gt; 35, "Slow Moving")</f>
        <v>Slow Moving</v>
      </c>
      <c r="Z1709" s="16" t="str" cm="1">
        <f t="array" ref="Z1709">_xlfn.IFS(M1709=5, "Highly Satisfied", M1709&gt;=4, "Very Satisfied", M1709&gt;=3, "Satisfied", M1709&gt;=2, "Neutral", M1709&lt;2, "Dissatisfied")</f>
        <v>Neutral</v>
      </c>
      <c r="AA1709" s="16" t="str">
        <f t="shared" si="269"/>
        <v>High Value</v>
      </c>
      <c r="AB1709" s="16" t="str" cm="1">
        <f t="array" ref="AB1709">_xlfn.IFS(OR(C1709="Zara", C1709="Mango"), "Luxury Brand", OR(C1709="Gap", C1709="Forever21"), "Budget Brand", TRUE, "Mid-Market")</f>
        <v>Luxury Brand</v>
      </c>
    </row>
    <row r="1710" spans="1:28" x14ac:dyDescent="0.35">
      <c r="A1710" t="s">
        <v>1761</v>
      </c>
      <c r="B1710" t="s">
        <v>19</v>
      </c>
      <c r="C1710" t="s">
        <v>73</v>
      </c>
      <c r="D1710" t="s">
        <v>21</v>
      </c>
      <c r="E1710" t="s">
        <v>47</v>
      </c>
      <c r="F1710" t="s">
        <v>26</v>
      </c>
      <c r="G1710" s="4">
        <v>84.17</v>
      </c>
      <c r="H1710">
        <v>0</v>
      </c>
      <c r="I1710" s="3">
        <v>84.17</v>
      </c>
      <c r="J1710" s="1">
        <v>45875</v>
      </c>
      <c r="K1710">
        <v>20</v>
      </c>
      <c r="L1710">
        <v>3.7</v>
      </c>
      <c r="M1710">
        <f t="shared" si="260"/>
        <v>3.7</v>
      </c>
      <c r="N1710" t="b">
        <v>0</v>
      </c>
      <c r="O1710" t="s">
        <v>2229</v>
      </c>
      <c r="P1710" t="str">
        <f t="shared" si="261"/>
        <v>No Return</v>
      </c>
      <c r="Q1710" s="4">
        <f t="shared" si="262"/>
        <v>1683.4</v>
      </c>
      <c r="R1710">
        <f t="shared" si="263"/>
        <v>2025</v>
      </c>
      <c r="S1710" s="4" t="str">
        <f t="shared" si="264"/>
        <v>August</v>
      </c>
      <c r="T1710" s="17">
        <f t="shared" si="265"/>
        <v>0</v>
      </c>
      <c r="U1710" s="17">
        <f t="shared" si="266"/>
        <v>84.17</v>
      </c>
      <c r="V1710" s="16">
        <f t="shared" si="267"/>
        <v>0</v>
      </c>
      <c r="W1710" s="16" t="str">
        <f t="shared" si="268"/>
        <v>XXL</v>
      </c>
      <c r="X1710" s="16" t="str" cm="1">
        <f t="array" ref="X1710">_xlfn.IFS(K1710 &lt; 10, "Need to Restock", K1710 &lt; 20, "Low Stock", K1710 &lt; 30, "Stock OK", K1710 &gt;= 30, "High Stock")</f>
        <v>Stock OK</v>
      </c>
      <c r="Y1710" s="16" t="str" cm="1">
        <f t="array" ref="Y1710">_xlfn.IFS(K1710 &lt;= 15, "Fast Moving", K1710 &lt;= 35, "Moderate Moving", K1710 &gt; 35, "Slow Moving")</f>
        <v>Moderate Moving</v>
      </c>
      <c r="Z1710" s="16" t="str" cm="1">
        <f t="array" ref="Z1710">_xlfn.IFS(M1710=5, "Highly Satisfied", M1710&gt;=4, "Very Satisfied", M1710&gt;=3, "Satisfied", M1710&gt;=2, "Neutral", M1710&lt;2, "Dissatisfied")</f>
        <v>Satisfied</v>
      </c>
      <c r="AA1710" s="16" t="str">
        <f t="shared" si="269"/>
        <v>High Value</v>
      </c>
      <c r="AB1710" s="16" t="str" cm="1">
        <f t="array" ref="AB1710">_xlfn.IFS(OR(C1710="Zara", C1710="Mango"), "Luxury Brand", OR(C1710="Gap", C1710="Forever21"), "Budget Brand", TRUE, "Mid-Market")</f>
        <v>Budget Brand</v>
      </c>
    </row>
    <row r="1711" spans="1:28" x14ac:dyDescent="0.35">
      <c r="A1711" t="s">
        <v>1762</v>
      </c>
      <c r="B1711" t="s">
        <v>36</v>
      </c>
      <c r="C1711" t="s">
        <v>41</v>
      </c>
      <c r="D1711" t="s">
        <v>15</v>
      </c>
      <c r="E1711" t="s">
        <v>22</v>
      </c>
      <c r="F1711" t="s">
        <v>23</v>
      </c>
      <c r="G1711" s="4">
        <v>76.45</v>
      </c>
      <c r="H1711">
        <v>0</v>
      </c>
      <c r="I1711" s="3">
        <v>76.45</v>
      </c>
      <c r="J1711" s="1">
        <v>45818</v>
      </c>
      <c r="K1711">
        <v>16</v>
      </c>
      <c r="L1711">
        <v>1</v>
      </c>
      <c r="M1711">
        <f t="shared" si="260"/>
        <v>1</v>
      </c>
      <c r="N1711" t="b">
        <v>1</v>
      </c>
      <c r="O1711" t="s">
        <v>34</v>
      </c>
      <c r="P1711" t="str">
        <f t="shared" si="261"/>
        <v>Color Mismatch</v>
      </c>
      <c r="Q1711" s="4">
        <f t="shared" si="262"/>
        <v>1223.2</v>
      </c>
      <c r="R1711">
        <f t="shared" si="263"/>
        <v>2025</v>
      </c>
      <c r="S1711" s="4" t="str">
        <f t="shared" si="264"/>
        <v>June</v>
      </c>
      <c r="T1711" s="17">
        <f t="shared" si="265"/>
        <v>0</v>
      </c>
      <c r="U1711" s="17">
        <f t="shared" si="266"/>
        <v>76.45</v>
      </c>
      <c r="V1711" s="16">
        <f t="shared" si="267"/>
        <v>1</v>
      </c>
      <c r="W1711" s="16" t="str">
        <f t="shared" si="268"/>
        <v>L</v>
      </c>
      <c r="X1711" s="16" t="str" cm="1">
        <f t="array" ref="X1711">_xlfn.IFS(K1711 &lt; 10, "Need to Restock", K1711 &lt; 20, "Low Stock", K1711 &lt; 30, "Stock OK", K1711 &gt;= 30, "High Stock")</f>
        <v>Low Stock</v>
      </c>
      <c r="Y1711" s="16" t="str" cm="1">
        <f t="array" ref="Y1711">_xlfn.IFS(K1711 &lt;= 15, "Fast Moving", K1711 &lt;= 35, "Moderate Moving", K1711 &gt; 35, "Slow Moving")</f>
        <v>Moderate Moving</v>
      </c>
      <c r="Z1711" s="16" t="str" cm="1">
        <f t="array" ref="Z1711">_xlfn.IFS(M1711=5, "Highly Satisfied", M1711&gt;=4, "Very Satisfied", M1711&gt;=3, "Satisfied", M1711&gt;=2, "Neutral", M1711&lt;2, "Dissatisfied")</f>
        <v>Dissatisfied</v>
      </c>
      <c r="AA1711" s="16" t="str">
        <f t="shared" si="269"/>
        <v>High Value</v>
      </c>
      <c r="AB1711" s="16" t="str" cm="1">
        <f t="array" ref="AB1711">_xlfn.IFS(OR(C1711="Zara", C1711="Mango"), "Luxury Brand", OR(C1711="Gap", C1711="Forever21"), "Budget Brand", TRUE, "Mid-Market")</f>
        <v>Luxury Brand</v>
      </c>
    </row>
    <row r="1712" spans="1:28" x14ac:dyDescent="0.35">
      <c r="A1712" t="s">
        <v>1763</v>
      </c>
      <c r="B1712" t="s">
        <v>25</v>
      </c>
      <c r="C1712" t="s">
        <v>20</v>
      </c>
      <c r="D1712" t="s">
        <v>15</v>
      </c>
      <c r="E1712" t="s">
        <v>2229</v>
      </c>
      <c r="F1712" t="s">
        <v>38</v>
      </c>
      <c r="G1712" s="4">
        <v>50.31</v>
      </c>
      <c r="H1712">
        <v>0</v>
      </c>
      <c r="I1712" s="3">
        <v>50.31</v>
      </c>
      <c r="J1712" s="1">
        <v>45771</v>
      </c>
      <c r="K1712">
        <v>36</v>
      </c>
      <c r="L1712" t="s">
        <v>2229</v>
      </c>
      <c r="M1712">
        <f t="shared" si="260"/>
        <v>3</v>
      </c>
      <c r="N1712" t="b">
        <v>0</v>
      </c>
      <c r="O1712" t="s">
        <v>2229</v>
      </c>
      <c r="P1712" t="str">
        <f t="shared" si="261"/>
        <v>No Return</v>
      </c>
      <c r="Q1712" s="4">
        <f t="shared" si="262"/>
        <v>1811.16</v>
      </c>
      <c r="R1712">
        <f t="shared" si="263"/>
        <v>2025</v>
      </c>
      <c r="S1712" s="4" t="str">
        <f t="shared" si="264"/>
        <v>April</v>
      </c>
      <c r="T1712" s="17">
        <f t="shared" si="265"/>
        <v>0</v>
      </c>
      <c r="U1712" s="17">
        <f t="shared" si="266"/>
        <v>50.31</v>
      </c>
      <c r="V1712" s="16">
        <f t="shared" si="267"/>
        <v>0</v>
      </c>
      <c r="W1712" s="16" t="str">
        <f t="shared" si="268"/>
        <v>No Size</v>
      </c>
      <c r="X1712" s="16" t="str" cm="1">
        <f t="array" ref="X1712">_xlfn.IFS(K1712 &lt; 10, "Need to Restock", K1712 &lt; 20, "Low Stock", K1712 &lt; 30, "Stock OK", K1712 &gt;= 30, "High Stock")</f>
        <v>High Stock</v>
      </c>
      <c r="Y1712" s="16" t="str" cm="1">
        <f t="array" ref="Y1712">_xlfn.IFS(K1712 &lt;= 15, "Fast Moving", K1712 &lt;= 35, "Moderate Moving", K1712 &gt; 35, "Slow Moving")</f>
        <v>Slow Moving</v>
      </c>
      <c r="Z1712" s="16" t="str" cm="1">
        <f t="array" ref="Z1712">_xlfn.IFS(M1712=5, "Highly Satisfied", M1712&gt;=4, "Very Satisfied", M1712&gt;=3, "Satisfied", M1712&gt;=2, "Neutral", M1712&lt;2, "Dissatisfied")</f>
        <v>Satisfied</v>
      </c>
      <c r="AA1712" s="16" t="str">
        <f t="shared" si="269"/>
        <v>Cheap Value</v>
      </c>
      <c r="AB1712" s="16" t="str" cm="1">
        <f t="array" ref="AB1712">_xlfn.IFS(OR(C1712="Zara", C1712="Mango"), "Luxury Brand", OR(C1712="Gap", C1712="Forever21"), "Budget Brand", TRUE, "Mid-Market")</f>
        <v>Mid-Market</v>
      </c>
    </row>
    <row r="1713" spans="1:28" x14ac:dyDescent="0.35">
      <c r="A1713" t="s">
        <v>1764</v>
      </c>
      <c r="B1713" t="s">
        <v>19</v>
      </c>
      <c r="C1713" t="s">
        <v>59</v>
      </c>
      <c r="D1713" t="s">
        <v>15</v>
      </c>
      <c r="E1713" t="s">
        <v>37</v>
      </c>
      <c r="F1713" t="s">
        <v>23</v>
      </c>
      <c r="G1713" s="4">
        <v>43.45</v>
      </c>
      <c r="H1713">
        <v>0</v>
      </c>
      <c r="I1713" s="3">
        <v>43.45</v>
      </c>
      <c r="J1713" s="1">
        <v>45855</v>
      </c>
      <c r="K1713">
        <v>30</v>
      </c>
      <c r="L1713">
        <v>2.2999999999999998</v>
      </c>
      <c r="M1713">
        <f t="shared" si="260"/>
        <v>2.2999999999999998</v>
      </c>
      <c r="N1713" t="b">
        <v>0</v>
      </c>
      <c r="O1713" t="s">
        <v>2229</v>
      </c>
      <c r="P1713" t="str">
        <f t="shared" si="261"/>
        <v>No Return</v>
      </c>
      <c r="Q1713" s="4">
        <f t="shared" si="262"/>
        <v>1303.5</v>
      </c>
      <c r="R1713">
        <f t="shared" si="263"/>
        <v>2025</v>
      </c>
      <c r="S1713" s="4" t="str">
        <f t="shared" si="264"/>
        <v>July</v>
      </c>
      <c r="T1713" s="17">
        <f t="shared" si="265"/>
        <v>0</v>
      </c>
      <c r="U1713" s="17">
        <f t="shared" si="266"/>
        <v>43.45</v>
      </c>
      <c r="V1713" s="16">
        <f t="shared" si="267"/>
        <v>0</v>
      </c>
      <c r="W1713" s="16" t="str">
        <f t="shared" si="268"/>
        <v>S</v>
      </c>
      <c r="X1713" s="16" t="str" cm="1">
        <f t="array" ref="X1713">_xlfn.IFS(K1713 &lt; 10, "Need to Restock", K1713 &lt; 20, "Low Stock", K1713 &lt; 30, "Stock OK", K1713 &gt;= 30, "High Stock")</f>
        <v>High Stock</v>
      </c>
      <c r="Y1713" s="16" t="str" cm="1">
        <f t="array" ref="Y1713">_xlfn.IFS(K1713 &lt;= 15, "Fast Moving", K1713 &lt;= 35, "Moderate Moving", K1713 &gt; 35, "Slow Moving")</f>
        <v>Moderate Moving</v>
      </c>
      <c r="Z1713" s="16" t="str" cm="1">
        <f t="array" ref="Z1713">_xlfn.IFS(M1713=5, "Highly Satisfied", M1713&gt;=4, "Very Satisfied", M1713&gt;=3, "Satisfied", M1713&gt;=2, "Neutral", M1713&lt;2, "Dissatisfied")</f>
        <v>Neutral</v>
      </c>
      <c r="AA1713" s="16" t="str">
        <f t="shared" si="269"/>
        <v>Cheap Value</v>
      </c>
      <c r="AB1713" s="16" t="str" cm="1">
        <f t="array" ref="AB1713">_xlfn.IFS(OR(C1713="Zara", C1713="Mango"), "Luxury Brand", OR(C1713="Gap", C1713="Forever21"), "Budget Brand", TRUE, "Mid-Market")</f>
        <v>Budget Brand</v>
      </c>
    </row>
    <row r="1714" spans="1:28" x14ac:dyDescent="0.35">
      <c r="A1714" t="s">
        <v>1765</v>
      </c>
      <c r="B1714" t="s">
        <v>40</v>
      </c>
      <c r="C1714" t="s">
        <v>20</v>
      </c>
      <c r="D1714" t="s">
        <v>32</v>
      </c>
      <c r="E1714" t="s">
        <v>16</v>
      </c>
      <c r="F1714" t="s">
        <v>38</v>
      </c>
      <c r="G1714" s="4">
        <v>149.22</v>
      </c>
      <c r="H1714">
        <v>53.9</v>
      </c>
      <c r="I1714" s="3">
        <v>68.790000000000006</v>
      </c>
      <c r="J1714" s="1">
        <v>45875</v>
      </c>
      <c r="K1714">
        <v>41</v>
      </c>
      <c r="L1714">
        <v>2.2000000000000002</v>
      </c>
      <c r="M1714">
        <f t="shared" si="260"/>
        <v>2.2000000000000002</v>
      </c>
      <c r="N1714" t="b">
        <v>0</v>
      </c>
      <c r="O1714" t="s">
        <v>2229</v>
      </c>
      <c r="P1714" t="str">
        <f t="shared" si="261"/>
        <v>No Return</v>
      </c>
      <c r="Q1714" s="4">
        <f t="shared" si="262"/>
        <v>2820.4072200000001</v>
      </c>
      <c r="R1714">
        <f t="shared" si="263"/>
        <v>2025</v>
      </c>
      <c r="S1714" s="4" t="str">
        <f t="shared" si="264"/>
        <v>August</v>
      </c>
      <c r="T1714" s="17">
        <f t="shared" si="265"/>
        <v>80.429580000000001</v>
      </c>
      <c r="U1714" s="17">
        <f t="shared" si="266"/>
        <v>68.790419999999997</v>
      </c>
      <c r="V1714" s="16">
        <f t="shared" si="267"/>
        <v>0</v>
      </c>
      <c r="W1714" s="16" t="str">
        <f t="shared" si="268"/>
        <v>XL</v>
      </c>
      <c r="X1714" s="16" t="str" cm="1">
        <f t="array" ref="X1714">_xlfn.IFS(K1714 &lt; 10, "Need to Restock", K1714 &lt; 20, "Low Stock", K1714 &lt; 30, "Stock OK", K1714 &gt;= 30, "High Stock")</f>
        <v>High Stock</v>
      </c>
      <c r="Y1714" s="16" t="str" cm="1">
        <f t="array" ref="Y1714">_xlfn.IFS(K1714 &lt;= 15, "Fast Moving", K1714 &lt;= 35, "Moderate Moving", K1714 &gt; 35, "Slow Moving")</f>
        <v>Slow Moving</v>
      </c>
      <c r="Z1714" s="16" t="str" cm="1">
        <f t="array" ref="Z1714">_xlfn.IFS(M1714=5, "Highly Satisfied", M1714&gt;=4, "Very Satisfied", M1714&gt;=3, "Satisfied", M1714&gt;=2, "Neutral", M1714&lt;2, "Dissatisfied")</f>
        <v>Neutral</v>
      </c>
      <c r="AA1714" s="16" t="str">
        <f t="shared" si="269"/>
        <v>Cheap Value</v>
      </c>
      <c r="AB1714" s="16" t="str" cm="1">
        <f t="array" ref="AB1714">_xlfn.IFS(OR(C1714="Zara", C1714="Mango"), "Luxury Brand", OR(C1714="Gap", C1714="Forever21"), "Budget Brand", TRUE, "Mid-Market")</f>
        <v>Mid-Market</v>
      </c>
    </row>
    <row r="1715" spans="1:28" x14ac:dyDescent="0.35">
      <c r="A1715" t="s">
        <v>1766</v>
      </c>
      <c r="B1715" t="s">
        <v>36</v>
      </c>
      <c r="C1715" t="s">
        <v>59</v>
      </c>
      <c r="D1715" t="s">
        <v>60</v>
      </c>
      <c r="E1715" t="s">
        <v>53</v>
      </c>
      <c r="F1715" t="s">
        <v>38</v>
      </c>
      <c r="G1715" s="4">
        <v>48.24</v>
      </c>
      <c r="H1715">
        <v>31.7</v>
      </c>
      <c r="I1715" s="3">
        <v>32.950000000000003</v>
      </c>
      <c r="J1715" s="1">
        <v>45875</v>
      </c>
      <c r="K1715">
        <v>46</v>
      </c>
      <c r="L1715">
        <v>3.7</v>
      </c>
      <c r="M1715">
        <f t="shared" si="260"/>
        <v>3.7</v>
      </c>
      <c r="N1715" t="b">
        <v>0</v>
      </c>
      <c r="O1715" t="s">
        <v>2229</v>
      </c>
      <c r="P1715" t="str">
        <f t="shared" si="261"/>
        <v>No Return</v>
      </c>
      <c r="Q1715" s="4">
        <f t="shared" si="262"/>
        <v>1515.6043200000001</v>
      </c>
      <c r="R1715">
        <f t="shared" si="263"/>
        <v>2025</v>
      </c>
      <c r="S1715" s="4" t="str">
        <f t="shared" si="264"/>
        <v>August</v>
      </c>
      <c r="T1715" s="17">
        <f t="shared" si="265"/>
        <v>15.29208</v>
      </c>
      <c r="U1715" s="17">
        <f t="shared" si="266"/>
        <v>32.947920000000003</v>
      </c>
      <c r="V1715" s="16">
        <f t="shared" si="267"/>
        <v>0</v>
      </c>
      <c r="W1715" s="16" t="str">
        <f t="shared" si="268"/>
        <v>XS</v>
      </c>
      <c r="X1715" s="16" t="str" cm="1">
        <f t="array" ref="X1715">_xlfn.IFS(K1715 &lt; 10, "Need to Restock", K1715 &lt; 20, "Low Stock", K1715 &lt; 30, "Stock OK", K1715 &gt;= 30, "High Stock")</f>
        <v>High Stock</v>
      </c>
      <c r="Y1715" s="16" t="str" cm="1">
        <f t="array" ref="Y1715">_xlfn.IFS(K1715 &lt;= 15, "Fast Moving", K1715 &lt;= 35, "Moderate Moving", K1715 &gt; 35, "Slow Moving")</f>
        <v>Slow Moving</v>
      </c>
      <c r="Z1715" s="16" t="str" cm="1">
        <f t="array" ref="Z1715">_xlfn.IFS(M1715=5, "Highly Satisfied", M1715&gt;=4, "Very Satisfied", M1715&gt;=3, "Satisfied", M1715&gt;=2, "Neutral", M1715&lt;2, "Dissatisfied")</f>
        <v>Satisfied</v>
      </c>
      <c r="AA1715" s="16" t="str">
        <f t="shared" si="269"/>
        <v>Cheap Value</v>
      </c>
      <c r="AB1715" s="16" t="str" cm="1">
        <f t="array" ref="AB1715">_xlfn.IFS(OR(C1715="Zara", C1715="Mango"), "Luxury Brand", OR(C1715="Gap", C1715="Forever21"), "Budget Brand", TRUE, "Mid-Market")</f>
        <v>Budget Brand</v>
      </c>
    </row>
    <row r="1716" spans="1:28" x14ac:dyDescent="0.35">
      <c r="A1716" t="s">
        <v>1767</v>
      </c>
      <c r="B1716" t="s">
        <v>36</v>
      </c>
      <c r="C1716" t="s">
        <v>46</v>
      </c>
      <c r="D1716" t="s">
        <v>60</v>
      </c>
      <c r="E1716" t="s">
        <v>37</v>
      </c>
      <c r="F1716" t="s">
        <v>68</v>
      </c>
      <c r="G1716" s="4">
        <v>66.27</v>
      </c>
      <c r="H1716">
        <v>21.7</v>
      </c>
      <c r="I1716" s="3">
        <v>51.89</v>
      </c>
      <c r="J1716" s="1">
        <v>45875</v>
      </c>
      <c r="K1716">
        <v>28</v>
      </c>
      <c r="L1716">
        <v>2.5</v>
      </c>
      <c r="M1716">
        <f t="shared" si="260"/>
        <v>2.5</v>
      </c>
      <c r="N1716" t="b">
        <v>1</v>
      </c>
      <c r="O1716" t="s">
        <v>113</v>
      </c>
      <c r="P1716" t="str">
        <f t="shared" si="261"/>
        <v>Changed Mind</v>
      </c>
      <c r="Q1716" s="4">
        <f t="shared" si="262"/>
        <v>1452.9034799999999</v>
      </c>
      <c r="R1716">
        <f t="shared" si="263"/>
        <v>2025</v>
      </c>
      <c r="S1716" s="4" t="str">
        <f t="shared" si="264"/>
        <v>August</v>
      </c>
      <c r="T1716" s="17">
        <f t="shared" si="265"/>
        <v>14.38059</v>
      </c>
      <c r="U1716" s="17">
        <f t="shared" si="266"/>
        <v>51.889409999999998</v>
      </c>
      <c r="V1716" s="16">
        <f t="shared" si="267"/>
        <v>1</v>
      </c>
      <c r="W1716" s="16" t="str">
        <f t="shared" si="268"/>
        <v>S</v>
      </c>
      <c r="X1716" s="16" t="str" cm="1">
        <f t="array" ref="X1716">_xlfn.IFS(K1716 &lt; 10, "Need to Restock", K1716 &lt; 20, "Low Stock", K1716 &lt; 30, "Stock OK", K1716 &gt;= 30, "High Stock")</f>
        <v>Stock OK</v>
      </c>
      <c r="Y1716" s="16" t="str" cm="1">
        <f t="array" ref="Y1716">_xlfn.IFS(K1716 &lt;= 15, "Fast Moving", K1716 &lt;= 35, "Moderate Moving", K1716 &gt; 35, "Slow Moving")</f>
        <v>Moderate Moving</v>
      </c>
      <c r="Z1716" s="16" t="str" cm="1">
        <f t="array" ref="Z1716">_xlfn.IFS(M1716=5, "Highly Satisfied", M1716&gt;=4, "Very Satisfied", M1716&gt;=3, "Satisfied", M1716&gt;=2, "Neutral", M1716&lt;2, "Dissatisfied")</f>
        <v>Neutral</v>
      </c>
      <c r="AA1716" s="16" t="str">
        <f t="shared" si="269"/>
        <v>Cheap Value</v>
      </c>
      <c r="AB1716" s="16" t="str" cm="1">
        <f t="array" ref="AB1716">_xlfn.IFS(OR(C1716="Zara", C1716="Mango"), "Luxury Brand", OR(C1716="Gap", C1716="Forever21"), "Budget Brand", TRUE, "Mid-Market")</f>
        <v>Mid-Market</v>
      </c>
    </row>
    <row r="1717" spans="1:28" x14ac:dyDescent="0.35">
      <c r="A1717" t="s">
        <v>1768</v>
      </c>
      <c r="B1717" t="s">
        <v>28</v>
      </c>
      <c r="C1717" t="s">
        <v>46</v>
      </c>
      <c r="D1717" t="s">
        <v>32</v>
      </c>
      <c r="E1717" t="s">
        <v>47</v>
      </c>
      <c r="F1717" t="s">
        <v>62</v>
      </c>
      <c r="G1717" s="4">
        <v>82.65</v>
      </c>
      <c r="H1717">
        <v>0</v>
      </c>
      <c r="I1717" s="3">
        <v>82.65</v>
      </c>
      <c r="J1717" s="1">
        <v>45875</v>
      </c>
      <c r="K1717">
        <v>30</v>
      </c>
      <c r="L1717">
        <v>4.0999999999999996</v>
      </c>
      <c r="M1717">
        <f t="shared" si="260"/>
        <v>4.0999999999999996</v>
      </c>
      <c r="N1717" t="b">
        <v>0</v>
      </c>
      <c r="O1717" t="s">
        <v>2229</v>
      </c>
      <c r="P1717" t="str">
        <f t="shared" si="261"/>
        <v>No Return</v>
      </c>
      <c r="Q1717" s="4">
        <f t="shared" si="262"/>
        <v>2479.5</v>
      </c>
      <c r="R1717">
        <f t="shared" si="263"/>
        <v>2025</v>
      </c>
      <c r="S1717" s="4" t="str">
        <f t="shared" si="264"/>
        <v>August</v>
      </c>
      <c r="T1717" s="17">
        <f t="shared" si="265"/>
        <v>0</v>
      </c>
      <c r="U1717" s="17">
        <f t="shared" si="266"/>
        <v>82.65</v>
      </c>
      <c r="V1717" s="16">
        <f t="shared" si="267"/>
        <v>0</v>
      </c>
      <c r="W1717" s="16" t="str">
        <f t="shared" si="268"/>
        <v>XXL</v>
      </c>
      <c r="X1717" s="16" t="str" cm="1">
        <f t="array" ref="X1717">_xlfn.IFS(K1717 &lt; 10, "Need to Restock", K1717 &lt; 20, "Low Stock", K1717 &lt; 30, "Stock OK", K1717 &gt;= 30, "High Stock")</f>
        <v>High Stock</v>
      </c>
      <c r="Y1717" s="16" t="str" cm="1">
        <f t="array" ref="Y1717">_xlfn.IFS(K1717 &lt;= 15, "Fast Moving", K1717 &lt;= 35, "Moderate Moving", K1717 &gt; 35, "Slow Moving")</f>
        <v>Moderate Moving</v>
      </c>
      <c r="Z1717" s="16" t="str" cm="1">
        <f t="array" ref="Z1717">_xlfn.IFS(M1717=5, "Highly Satisfied", M1717&gt;=4, "Very Satisfied", M1717&gt;=3, "Satisfied", M1717&gt;=2, "Neutral", M1717&lt;2, "Dissatisfied")</f>
        <v>Very Satisfied</v>
      </c>
      <c r="AA1717" s="16" t="str">
        <f t="shared" si="269"/>
        <v>High Value</v>
      </c>
      <c r="AB1717" s="16" t="str" cm="1">
        <f t="array" ref="AB1717">_xlfn.IFS(OR(C1717="Zara", C1717="Mango"), "Luxury Brand", OR(C1717="Gap", C1717="Forever21"), "Budget Brand", TRUE, "Mid-Market")</f>
        <v>Mid-Market</v>
      </c>
    </row>
    <row r="1718" spans="1:28" x14ac:dyDescent="0.35">
      <c r="A1718" t="s">
        <v>1769</v>
      </c>
      <c r="B1718" t="s">
        <v>36</v>
      </c>
      <c r="C1718" t="s">
        <v>51</v>
      </c>
      <c r="D1718" t="s">
        <v>21</v>
      </c>
      <c r="E1718" t="s">
        <v>47</v>
      </c>
      <c r="F1718" t="s">
        <v>26</v>
      </c>
      <c r="G1718" s="4">
        <v>42.36</v>
      </c>
      <c r="H1718">
        <v>0</v>
      </c>
      <c r="I1718" s="3">
        <v>42.36</v>
      </c>
      <c r="J1718" s="1">
        <v>45875</v>
      </c>
      <c r="K1718">
        <v>37</v>
      </c>
      <c r="L1718">
        <v>1.4</v>
      </c>
      <c r="M1718">
        <f t="shared" si="260"/>
        <v>1.4</v>
      </c>
      <c r="N1718" t="b">
        <v>0</v>
      </c>
      <c r="O1718" t="s">
        <v>2229</v>
      </c>
      <c r="P1718" t="str">
        <f t="shared" si="261"/>
        <v>No Return</v>
      </c>
      <c r="Q1718" s="4">
        <f t="shared" si="262"/>
        <v>1567.32</v>
      </c>
      <c r="R1718">
        <f t="shared" si="263"/>
        <v>2025</v>
      </c>
      <c r="S1718" s="4" t="str">
        <f t="shared" si="264"/>
        <v>August</v>
      </c>
      <c r="T1718" s="17">
        <f t="shared" si="265"/>
        <v>0</v>
      </c>
      <c r="U1718" s="17">
        <f t="shared" si="266"/>
        <v>42.36</v>
      </c>
      <c r="V1718" s="16">
        <f t="shared" si="267"/>
        <v>0</v>
      </c>
      <c r="W1718" s="16" t="str">
        <f t="shared" si="268"/>
        <v>XXL</v>
      </c>
      <c r="X1718" s="16" t="str" cm="1">
        <f t="array" ref="X1718">_xlfn.IFS(K1718 &lt; 10, "Need to Restock", K1718 &lt; 20, "Low Stock", K1718 &lt; 30, "Stock OK", K1718 &gt;= 30, "High Stock")</f>
        <v>High Stock</v>
      </c>
      <c r="Y1718" s="16" t="str" cm="1">
        <f t="array" ref="Y1718">_xlfn.IFS(K1718 &lt;= 15, "Fast Moving", K1718 &lt;= 35, "Moderate Moving", K1718 &gt; 35, "Slow Moving")</f>
        <v>Slow Moving</v>
      </c>
      <c r="Z1718" s="16" t="str" cm="1">
        <f t="array" ref="Z1718">_xlfn.IFS(M1718=5, "Highly Satisfied", M1718&gt;=4, "Very Satisfied", M1718&gt;=3, "Satisfied", M1718&gt;=2, "Neutral", M1718&lt;2, "Dissatisfied")</f>
        <v>Dissatisfied</v>
      </c>
      <c r="AA1718" s="16" t="str">
        <f t="shared" si="269"/>
        <v>Cheap Value</v>
      </c>
      <c r="AB1718" s="16" t="str" cm="1">
        <f t="array" ref="AB1718">_xlfn.IFS(OR(C1718="Zara", C1718="Mango"), "Luxury Brand", OR(C1718="Gap", C1718="Forever21"), "Budget Brand", TRUE, "Mid-Market")</f>
        <v>Mid-Market</v>
      </c>
    </row>
    <row r="1719" spans="1:28" x14ac:dyDescent="0.35">
      <c r="A1719" t="s">
        <v>1770</v>
      </c>
      <c r="B1719" t="s">
        <v>36</v>
      </c>
      <c r="C1719" t="s">
        <v>51</v>
      </c>
      <c r="D1719" t="s">
        <v>60</v>
      </c>
      <c r="E1719" t="s">
        <v>56</v>
      </c>
      <c r="F1719" t="s">
        <v>17</v>
      </c>
      <c r="G1719" s="4">
        <v>109.36</v>
      </c>
      <c r="H1719">
        <v>0</v>
      </c>
      <c r="I1719" s="3">
        <v>109.36</v>
      </c>
      <c r="J1719" s="1">
        <v>45875</v>
      </c>
      <c r="K1719">
        <v>24</v>
      </c>
      <c r="L1719">
        <v>1.7</v>
      </c>
      <c r="M1719">
        <f t="shared" si="260"/>
        <v>1.7</v>
      </c>
      <c r="N1719" t="b">
        <v>0</v>
      </c>
      <c r="O1719" t="s">
        <v>2229</v>
      </c>
      <c r="P1719" t="str">
        <f t="shared" si="261"/>
        <v>No Return</v>
      </c>
      <c r="Q1719" s="4">
        <f t="shared" si="262"/>
        <v>2624.64</v>
      </c>
      <c r="R1719">
        <f t="shared" si="263"/>
        <v>2025</v>
      </c>
      <c r="S1719" s="4" t="str">
        <f t="shared" si="264"/>
        <v>August</v>
      </c>
      <c r="T1719" s="17">
        <f t="shared" si="265"/>
        <v>0</v>
      </c>
      <c r="U1719" s="17">
        <f t="shared" si="266"/>
        <v>109.36</v>
      </c>
      <c r="V1719" s="16">
        <f t="shared" si="267"/>
        <v>0</v>
      </c>
      <c r="W1719" s="16" t="str">
        <f t="shared" si="268"/>
        <v>M</v>
      </c>
      <c r="X1719" s="16" t="str" cm="1">
        <f t="array" ref="X1719">_xlfn.IFS(K1719 &lt; 10, "Need to Restock", K1719 &lt; 20, "Low Stock", K1719 &lt; 30, "Stock OK", K1719 &gt;= 30, "High Stock")</f>
        <v>Stock OK</v>
      </c>
      <c r="Y1719" s="16" t="str" cm="1">
        <f t="array" ref="Y1719">_xlfn.IFS(K1719 &lt;= 15, "Fast Moving", K1719 &lt;= 35, "Moderate Moving", K1719 &gt; 35, "Slow Moving")</f>
        <v>Moderate Moving</v>
      </c>
      <c r="Z1719" s="16" t="str" cm="1">
        <f t="array" ref="Z1719">_xlfn.IFS(M1719=5, "Highly Satisfied", M1719&gt;=4, "Very Satisfied", M1719&gt;=3, "Satisfied", M1719&gt;=2, "Neutral", M1719&lt;2, "Dissatisfied")</f>
        <v>Dissatisfied</v>
      </c>
      <c r="AA1719" s="16" t="str">
        <f t="shared" si="269"/>
        <v>High Value</v>
      </c>
      <c r="AB1719" s="16" t="str" cm="1">
        <f t="array" ref="AB1719">_xlfn.IFS(OR(C1719="Zara", C1719="Mango"), "Luxury Brand", OR(C1719="Gap", C1719="Forever21"), "Budget Brand", TRUE, "Mid-Market")</f>
        <v>Mid-Market</v>
      </c>
    </row>
    <row r="1720" spans="1:28" x14ac:dyDescent="0.35">
      <c r="A1720" t="s">
        <v>1771</v>
      </c>
      <c r="B1720" t="s">
        <v>25</v>
      </c>
      <c r="C1720" t="s">
        <v>51</v>
      </c>
      <c r="D1720" t="s">
        <v>21</v>
      </c>
      <c r="E1720" t="s">
        <v>2229</v>
      </c>
      <c r="F1720" t="s">
        <v>54</v>
      </c>
      <c r="G1720" s="4">
        <v>59.98</v>
      </c>
      <c r="H1720">
        <v>0</v>
      </c>
      <c r="I1720" s="3">
        <v>59.98</v>
      </c>
      <c r="J1720" s="1">
        <v>45875</v>
      </c>
      <c r="K1720">
        <v>28</v>
      </c>
      <c r="L1720">
        <v>2.2000000000000002</v>
      </c>
      <c r="M1720">
        <f t="shared" si="260"/>
        <v>2.2000000000000002</v>
      </c>
      <c r="N1720" t="b">
        <v>0</v>
      </c>
      <c r="O1720" t="s">
        <v>2229</v>
      </c>
      <c r="P1720" t="str">
        <f t="shared" si="261"/>
        <v>No Return</v>
      </c>
      <c r="Q1720" s="4">
        <f t="shared" si="262"/>
        <v>1679.4399999999998</v>
      </c>
      <c r="R1720">
        <f t="shared" si="263"/>
        <v>2025</v>
      </c>
      <c r="S1720" s="4" t="str">
        <f t="shared" si="264"/>
        <v>August</v>
      </c>
      <c r="T1720" s="17">
        <f t="shared" si="265"/>
        <v>0</v>
      </c>
      <c r="U1720" s="17">
        <f t="shared" si="266"/>
        <v>59.98</v>
      </c>
      <c r="V1720" s="16">
        <f t="shared" si="267"/>
        <v>0</v>
      </c>
      <c r="W1720" s="16" t="str">
        <f t="shared" si="268"/>
        <v>No Size</v>
      </c>
      <c r="X1720" s="16" t="str" cm="1">
        <f t="array" ref="X1720">_xlfn.IFS(K1720 &lt; 10, "Need to Restock", K1720 &lt; 20, "Low Stock", K1720 &lt; 30, "Stock OK", K1720 &gt;= 30, "High Stock")</f>
        <v>Stock OK</v>
      </c>
      <c r="Y1720" s="16" t="str" cm="1">
        <f t="array" ref="Y1720">_xlfn.IFS(K1720 &lt;= 15, "Fast Moving", K1720 &lt;= 35, "Moderate Moving", K1720 &gt; 35, "Slow Moving")</f>
        <v>Moderate Moving</v>
      </c>
      <c r="Z1720" s="16" t="str" cm="1">
        <f t="array" ref="Z1720">_xlfn.IFS(M1720=5, "Highly Satisfied", M1720&gt;=4, "Very Satisfied", M1720&gt;=3, "Satisfied", M1720&gt;=2, "Neutral", M1720&lt;2, "Dissatisfied")</f>
        <v>Neutral</v>
      </c>
      <c r="AA1720" s="16" t="str">
        <f t="shared" si="269"/>
        <v>Cheap Value</v>
      </c>
      <c r="AB1720" s="16" t="str" cm="1">
        <f t="array" ref="AB1720">_xlfn.IFS(OR(C1720="Zara", C1720="Mango"), "Luxury Brand", OR(C1720="Gap", C1720="Forever21"), "Budget Brand", TRUE, "Mid-Market")</f>
        <v>Mid-Market</v>
      </c>
    </row>
    <row r="1721" spans="1:28" x14ac:dyDescent="0.35">
      <c r="A1721" t="s">
        <v>1772</v>
      </c>
      <c r="B1721" t="s">
        <v>40</v>
      </c>
      <c r="C1721" t="s">
        <v>59</v>
      </c>
      <c r="D1721" t="s">
        <v>15</v>
      </c>
      <c r="E1721" t="s">
        <v>2229</v>
      </c>
      <c r="F1721" t="s">
        <v>64</v>
      </c>
      <c r="G1721" s="4">
        <v>111.81</v>
      </c>
      <c r="H1721">
        <v>0</v>
      </c>
      <c r="I1721" s="3">
        <v>111.81</v>
      </c>
      <c r="J1721" s="1">
        <v>45525</v>
      </c>
      <c r="K1721">
        <v>45</v>
      </c>
      <c r="L1721">
        <v>1.1000000000000001</v>
      </c>
      <c r="M1721">
        <f t="shared" si="260"/>
        <v>1.1000000000000001</v>
      </c>
      <c r="N1721" t="b">
        <v>0</v>
      </c>
      <c r="O1721" t="s">
        <v>2229</v>
      </c>
      <c r="P1721" t="str">
        <f t="shared" si="261"/>
        <v>No Return</v>
      </c>
      <c r="Q1721" s="4">
        <f t="shared" si="262"/>
        <v>5031.45</v>
      </c>
      <c r="R1721">
        <f t="shared" si="263"/>
        <v>2024</v>
      </c>
      <c r="S1721" s="4" t="str">
        <f t="shared" si="264"/>
        <v>August</v>
      </c>
      <c r="T1721" s="17">
        <f t="shared" si="265"/>
        <v>0</v>
      </c>
      <c r="U1721" s="17">
        <f t="shared" si="266"/>
        <v>111.81</v>
      </c>
      <c r="V1721" s="16">
        <f t="shared" si="267"/>
        <v>0</v>
      </c>
      <c r="W1721" s="16" t="str">
        <f t="shared" si="268"/>
        <v>No Size</v>
      </c>
      <c r="X1721" s="16" t="str" cm="1">
        <f t="array" ref="X1721">_xlfn.IFS(K1721 &lt; 10, "Need to Restock", K1721 &lt; 20, "Low Stock", K1721 &lt; 30, "Stock OK", K1721 &gt;= 30, "High Stock")</f>
        <v>High Stock</v>
      </c>
      <c r="Y1721" s="16" t="str" cm="1">
        <f t="array" ref="Y1721">_xlfn.IFS(K1721 &lt;= 15, "Fast Moving", K1721 &lt;= 35, "Moderate Moving", K1721 &gt; 35, "Slow Moving")</f>
        <v>Slow Moving</v>
      </c>
      <c r="Z1721" s="16" t="str" cm="1">
        <f t="array" ref="Z1721">_xlfn.IFS(M1721=5, "Highly Satisfied", M1721&gt;=4, "Very Satisfied", M1721&gt;=3, "Satisfied", M1721&gt;=2, "Neutral", M1721&lt;2, "Dissatisfied")</f>
        <v>Dissatisfied</v>
      </c>
      <c r="AA1721" s="16" t="str">
        <f t="shared" si="269"/>
        <v>High Value</v>
      </c>
      <c r="AB1721" s="16" t="str" cm="1">
        <f t="array" ref="AB1721">_xlfn.IFS(OR(C1721="Zara", C1721="Mango"), "Luxury Brand", OR(C1721="Gap", C1721="Forever21"), "Budget Brand", TRUE, "Mid-Market")</f>
        <v>Budget Brand</v>
      </c>
    </row>
    <row r="1722" spans="1:28" x14ac:dyDescent="0.35">
      <c r="A1722" t="s">
        <v>1773</v>
      </c>
      <c r="B1722" t="s">
        <v>36</v>
      </c>
      <c r="C1722" t="s">
        <v>30</v>
      </c>
      <c r="D1722" t="s">
        <v>21</v>
      </c>
      <c r="E1722" t="s">
        <v>47</v>
      </c>
      <c r="F1722" t="s">
        <v>17</v>
      </c>
      <c r="G1722" s="4">
        <v>70.78</v>
      </c>
      <c r="H1722">
        <v>0</v>
      </c>
      <c r="I1722" s="3">
        <v>70.78</v>
      </c>
      <c r="J1722" s="1">
        <v>45875</v>
      </c>
      <c r="K1722">
        <v>39</v>
      </c>
      <c r="L1722">
        <v>3.4</v>
      </c>
      <c r="M1722">
        <f t="shared" si="260"/>
        <v>3.4</v>
      </c>
      <c r="N1722" t="b">
        <v>1</v>
      </c>
      <c r="O1722" t="s">
        <v>34</v>
      </c>
      <c r="P1722" t="str">
        <f t="shared" si="261"/>
        <v>Color Mismatch</v>
      </c>
      <c r="Q1722" s="4">
        <f t="shared" si="262"/>
        <v>2760.42</v>
      </c>
      <c r="R1722">
        <f t="shared" si="263"/>
        <v>2025</v>
      </c>
      <c r="S1722" s="4" t="str">
        <f t="shared" si="264"/>
        <v>August</v>
      </c>
      <c r="T1722" s="17">
        <f t="shared" si="265"/>
        <v>0</v>
      </c>
      <c r="U1722" s="17">
        <f t="shared" si="266"/>
        <v>70.78</v>
      </c>
      <c r="V1722" s="16">
        <f t="shared" si="267"/>
        <v>1</v>
      </c>
      <c r="W1722" s="16" t="str">
        <f t="shared" si="268"/>
        <v>XXL</v>
      </c>
      <c r="X1722" s="16" t="str" cm="1">
        <f t="array" ref="X1722">_xlfn.IFS(K1722 &lt; 10, "Need to Restock", K1722 &lt; 20, "Low Stock", K1722 &lt; 30, "Stock OK", K1722 &gt;= 30, "High Stock")</f>
        <v>High Stock</v>
      </c>
      <c r="Y1722" s="16" t="str" cm="1">
        <f t="array" ref="Y1722">_xlfn.IFS(K1722 &lt;= 15, "Fast Moving", K1722 &lt;= 35, "Moderate Moving", K1722 &gt; 35, "Slow Moving")</f>
        <v>Slow Moving</v>
      </c>
      <c r="Z1722" s="16" t="str" cm="1">
        <f t="array" ref="Z1722">_xlfn.IFS(M1722=5, "Highly Satisfied", M1722&gt;=4, "Very Satisfied", M1722&gt;=3, "Satisfied", M1722&gt;=2, "Neutral", M1722&lt;2, "Dissatisfied")</f>
        <v>Satisfied</v>
      </c>
      <c r="AA1722" s="16" t="str">
        <f t="shared" si="269"/>
        <v>Cheap Value</v>
      </c>
      <c r="AB1722" s="16" t="str" cm="1">
        <f t="array" ref="AB1722">_xlfn.IFS(OR(C1722="Zara", C1722="Mango"), "Luxury Brand", OR(C1722="Gap", C1722="Forever21"), "Budget Brand", TRUE, "Mid-Market")</f>
        <v>Mid-Market</v>
      </c>
    </row>
    <row r="1723" spans="1:28" x14ac:dyDescent="0.35">
      <c r="A1723" t="s">
        <v>1774</v>
      </c>
      <c r="B1723" t="s">
        <v>25</v>
      </c>
      <c r="C1723" t="s">
        <v>41</v>
      </c>
      <c r="D1723" t="s">
        <v>21</v>
      </c>
      <c r="E1723" t="s">
        <v>2229</v>
      </c>
      <c r="F1723" t="s">
        <v>23</v>
      </c>
      <c r="G1723" s="4">
        <v>76.13</v>
      </c>
      <c r="H1723">
        <v>58.5</v>
      </c>
      <c r="I1723" s="3">
        <v>31.59</v>
      </c>
      <c r="J1723" s="1">
        <v>45875</v>
      </c>
      <c r="K1723">
        <v>40</v>
      </c>
      <c r="L1723">
        <v>1.6</v>
      </c>
      <c r="M1723">
        <f t="shared" si="260"/>
        <v>1.6</v>
      </c>
      <c r="N1723" t="b">
        <v>0</v>
      </c>
      <c r="O1723" t="s">
        <v>2229</v>
      </c>
      <c r="P1723" t="str">
        <f t="shared" si="261"/>
        <v>No Return</v>
      </c>
      <c r="Q1723" s="4">
        <f t="shared" si="262"/>
        <v>1263.758</v>
      </c>
      <c r="R1723">
        <f t="shared" si="263"/>
        <v>2025</v>
      </c>
      <c r="S1723" s="4" t="str">
        <f t="shared" si="264"/>
        <v>August</v>
      </c>
      <c r="T1723" s="17">
        <f t="shared" si="265"/>
        <v>44.536049999999996</v>
      </c>
      <c r="U1723" s="17">
        <f t="shared" si="266"/>
        <v>31.59395</v>
      </c>
      <c r="V1723" s="16">
        <f t="shared" si="267"/>
        <v>0</v>
      </c>
      <c r="W1723" s="16" t="str">
        <f t="shared" si="268"/>
        <v>No Size</v>
      </c>
      <c r="X1723" s="16" t="str" cm="1">
        <f t="array" ref="X1723">_xlfn.IFS(K1723 &lt; 10, "Need to Restock", K1723 &lt; 20, "Low Stock", K1723 &lt; 30, "Stock OK", K1723 &gt;= 30, "High Stock")</f>
        <v>High Stock</v>
      </c>
      <c r="Y1723" s="16" t="str" cm="1">
        <f t="array" ref="Y1723">_xlfn.IFS(K1723 &lt;= 15, "Fast Moving", K1723 &lt;= 35, "Moderate Moving", K1723 &gt; 35, "Slow Moving")</f>
        <v>Slow Moving</v>
      </c>
      <c r="Z1723" s="16" t="str" cm="1">
        <f t="array" ref="Z1723">_xlfn.IFS(M1723=5, "Highly Satisfied", M1723&gt;=4, "Very Satisfied", M1723&gt;=3, "Satisfied", M1723&gt;=2, "Neutral", M1723&lt;2, "Dissatisfied")</f>
        <v>Dissatisfied</v>
      </c>
      <c r="AA1723" s="16" t="str">
        <f t="shared" si="269"/>
        <v>Cheap Value</v>
      </c>
      <c r="AB1723" s="16" t="str" cm="1">
        <f t="array" ref="AB1723">_xlfn.IFS(OR(C1723="Zara", C1723="Mango"), "Luxury Brand", OR(C1723="Gap", C1723="Forever21"), "Budget Brand", TRUE, "Mid-Market")</f>
        <v>Luxury Brand</v>
      </c>
    </row>
    <row r="1724" spans="1:28" x14ac:dyDescent="0.35">
      <c r="A1724" t="s">
        <v>1775</v>
      </c>
      <c r="B1724" t="s">
        <v>36</v>
      </c>
      <c r="C1724" t="s">
        <v>30</v>
      </c>
      <c r="D1724" t="s">
        <v>32</v>
      </c>
      <c r="E1724" t="s">
        <v>53</v>
      </c>
      <c r="F1724" t="s">
        <v>23</v>
      </c>
      <c r="G1724" s="4">
        <v>71.09</v>
      </c>
      <c r="H1724">
        <v>41.5</v>
      </c>
      <c r="I1724" s="3">
        <v>41.59</v>
      </c>
      <c r="J1724" s="1">
        <v>45875</v>
      </c>
      <c r="K1724">
        <v>20</v>
      </c>
      <c r="L1724">
        <v>3.1</v>
      </c>
      <c r="M1724">
        <f t="shared" si="260"/>
        <v>3.1</v>
      </c>
      <c r="N1724" t="b">
        <v>0</v>
      </c>
      <c r="O1724" t="s">
        <v>2229</v>
      </c>
      <c r="P1724" t="str">
        <f t="shared" si="261"/>
        <v>No Return</v>
      </c>
      <c r="Q1724" s="4">
        <f t="shared" si="262"/>
        <v>831.75299999999993</v>
      </c>
      <c r="R1724">
        <f t="shared" si="263"/>
        <v>2025</v>
      </c>
      <c r="S1724" s="4" t="str">
        <f t="shared" si="264"/>
        <v>August</v>
      </c>
      <c r="T1724" s="17">
        <f t="shared" si="265"/>
        <v>29.50235</v>
      </c>
      <c r="U1724" s="17">
        <f t="shared" si="266"/>
        <v>41.587649999999996</v>
      </c>
      <c r="V1724" s="16">
        <f t="shared" si="267"/>
        <v>0</v>
      </c>
      <c r="W1724" s="16" t="str">
        <f t="shared" si="268"/>
        <v>XS</v>
      </c>
      <c r="X1724" s="16" t="str" cm="1">
        <f t="array" ref="X1724">_xlfn.IFS(K1724 &lt; 10, "Need to Restock", K1724 &lt; 20, "Low Stock", K1724 &lt; 30, "Stock OK", K1724 &gt;= 30, "High Stock")</f>
        <v>Stock OK</v>
      </c>
      <c r="Y1724" s="16" t="str" cm="1">
        <f t="array" ref="Y1724">_xlfn.IFS(K1724 &lt;= 15, "Fast Moving", K1724 &lt;= 35, "Moderate Moving", K1724 &gt; 35, "Slow Moving")</f>
        <v>Moderate Moving</v>
      </c>
      <c r="Z1724" s="16" t="str" cm="1">
        <f t="array" ref="Z1724">_xlfn.IFS(M1724=5, "Highly Satisfied", M1724&gt;=4, "Very Satisfied", M1724&gt;=3, "Satisfied", M1724&gt;=2, "Neutral", M1724&lt;2, "Dissatisfied")</f>
        <v>Satisfied</v>
      </c>
      <c r="AA1724" s="16" t="str">
        <f t="shared" si="269"/>
        <v>Cheap Value</v>
      </c>
      <c r="AB1724" s="16" t="str" cm="1">
        <f t="array" ref="AB1724">_xlfn.IFS(OR(C1724="Zara", C1724="Mango"), "Luxury Brand", OR(C1724="Gap", C1724="Forever21"), "Budget Brand", TRUE, "Mid-Market")</f>
        <v>Mid-Market</v>
      </c>
    </row>
    <row r="1725" spans="1:28" x14ac:dyDescent="0.35">
      <c r="A1725" t="s">
        <v>1776</v>
      </c>
      <c r="B1725" t="s">
        <v>36</v>
      </c>
      <c r="C1725" t="s">
        <v>41</v>
      </c>
      <c r="D1725" t="s">
        <v>32</v>
      </c>
      <c r="E1725" t="s">
        <v>2229</v>
      </c>
      <c r="F1725" t="s">
        <v>38</v>
      </c>
      <c r="G1725" s="4">
        <v>53.64</v>
      </c>
      <c r="H1725">
        <v>55.9</v>
      </c>
      <c r="I1725" s="3">
        <v>23.66</v>
      </c>
      <c r="J1725" s="1">
        <v>45875</v>
      </c>
      <c r="K1725">
        <v>10</v>
      </c>
      <c r="L1725">
        <v>2.5</v>
      </c>
      <c r="M1725">
        <f t="shared" si="260"/>
        <v>2.5</v>
      </c>
      <c r="N1725" t="b">
        <v>0</v>
      </c>
      <c r="O1725" t="s">
        <v>2229</v>
      </c>
      <c r="P1725" t="str">
        <f t="shared" si="261"/>
        <v>No Return</v>
      </c>
      <c r="Q1725" s="4">
        <f t="shared" si="262"/>
        <v>236.55240000000003</v>
      </c>
      <c r="R1725">
        <f t="shared" si="263"/>
        <v>2025</v>
      </c>
      <c r="S1725" s="4" t="str">
        <f t="shared" si="264"/>
        <v>August</v>
      </c>
      <c r="T1725" s="17">
        <f t="shared" si="265"/>
        <v>29.984759999999998</v>
      </c>
      <c r="U1725" s="17">
        <f t="shared" si="266"/>
        <v>23.655240000000003</v>
      </c>
      <c r="V1725" s="16">
        <f t="shared" si="267"/>
        <v>0</v>
      </c>
      <c r="W1725" s="16" t="str">
        <f t="shared" si="268"/>
        <v>No Size</v>
      </c>
      <c r="X1725" s="16" t="str" cm="1">
        <f t="array" ref="X1725">_xlfn.IFS(K1725 &lt; 10, "Need to Restock", K1725 &lt; 20, "Low Stock", K1725 &lt; 30, "Stock OK", K1725 &gt;= 30, "High Stock")</f>
        <v>Low Stock</v>
      </c>
      <c r="Y1725" s="16" t="str" cm="1">
        <f t="array" ref="Y1725">_xlfn.IFS(K1725 &lt;= 15, "Fast Moving", K1725 &lt;= 35, "Moderate Moving", K1725 &gt; 35, "Slow Moving")</f>
        <v>Fast Moving</v>
      </c>
      <c r="Z1725" s="16" t="str" cm="1">
        <f t="array" ref="Z1725">_xlfn.IFS(M1725=5, "Highly Satisfied", M1725&gt;=4, "Very Satisfied", M1725&gt;=3, "Satisfied", M1725&gt;=2, "Neutral", M1725&lt;2, "Dissatisfied")</f>
        <v>Neutral</v>
      </c>
      <c r="AA1725" s="16" t="str">
        <f t="shared" si="269"/>
        <v>Cheap Value</v>
      </c>
      <c r="AB1725" s="16" t="str" cm="1">
        <f t="array" ref="AB1725">_xlfn.IFS(OR(C1725="Zara", C1725="Mango"), "Luxury Brand", OR(C1725="Gap", C1725="Forever21"), "Budget Brand", TRUE, "Mid-Market")</f>
        <v>Luxury Brand</v>
      </c>
    </row>
    <row r="1726" spans="1:28" x14ac:dyDescent="0.35">
      <c r="A1726" t="s">
        <v>1777</v>
      </c>
      <c r="B1726" t="s">
        <v>28</v>
      </c>
      <c r="C1726" t="s">
        <v>51</v>
      </c>
      <c r="D1726" t="s">
        <v>32</v>
      </c>
      <c r="E1726" t="s">
        <v>2229</v>
      </c>
      <c r="F1726" t="s">
        <v>68</v>
      </c>
      <c r="G1726" s="4">
        <v>110.2</v>
      </c>
      <c r="H1726">
        <v>59.7</v>
      </c>
      <c r="I1726" s="3">
        <v>44.41</v>
      </c>
      <c r="J1726" s="1">
        <v>45875</v>
      </c>
      <c r="K1726">
        <v>13</v>
      </c>
      <c r="L1726">
        <v>3.5</v>
      </c>
      <c r="M1726">
        <f t="shared" si="260"/>
        <v>3.5</v>
      </c>
      <c r="N1726" t="b">
        <v>1</v>
      </c>
      <c r="O1726" t="s">
        <v>34</v>
      </c>
      <c r="P1726" t="str">
        <f t="shared" si="261"/>
        <v>Color Mismatch</v>
      </c>
      <c r="Q1726" s="4">
        <f t="shared" si="262"/>
        <v>577.33780000000002</v>
      </c>
      <c r="R1726">
        <f t="shared" si="263"/>
        <v>2025</v>
      </c>
      <c r="S1726" s="4" t="str">
        <f t="shared" si="264"/>
        <v>August</v>
      </c>
      <c r="T1726" s="17">
        <f t="shared" si="265"/>
        <v>65.789400000000001</v>
      </c>
      <c r="U1726" s="17">
        <f t="shared" si="266"/>
        <v>44.410600000000002</v>
      </c>
      <c r="V1726" s="16">
        <f t="shared" si="267"/>
        <v>1</v>
      </c>
      <c r="W1726" s="16" t="str">
        <f t="shared" si="268"/>
        <v>No Size</v>
      </c>
      <c r="X1726" s="16" t="str" cm="1">
        <f t="array" ref="X1726">_xlfn.IFS(K1726 &lt; 10, "Need to Restock", K1726 &lt; 20, "Low Stock", K1726 &lt; 30, "Stock OK", K1726 &gt;= 30, "High Stock")</f>
        <v>Low Stock</v>
      </c>
      <c r="Y1726" s="16" t="str" cm="1">
        <f t="array" ref="Y1726">_xlfn.IFS(K1726 &lt;= 15, "Fast Moving", K1726 &lt;= 35, "Moderate Moving", K1726 &gt; 35, "Slow Moving")</f>
        <v>Fast Moving</v>
      </c>
      <c r="Z1726" s="16" t="str" cm="1">
        <f t="array" ref="Z1726">_xlfn.IFS(M1726=5, "Highly Satisfied", M1726&gt;=4, "Very Satisfied", M1726&gt;=3, "Satisfied", M1726&gt;=2, "Neutral", M1726&lt;2, "Dissatisfied")</f>
        <v>Satisfied</v>
      </c>
      <c r="AA1726" s="16" t="str">
        <f t="shared" si="269"/>
        <v>Cheap Value</v>
      </c>
      <c r="AB1726" s="16" t="str" cm="1">
        <f t="array" ref="AB1726">_xlfn.IFS(OR(C1726="Zara", C1726="Mango"), "Luxury Brand", OR(C1726="Gap", C1726="Forever21"), "Budget Brand", TRUE, "Mid-Market")</f>
        <v>Mid-Market</v>
      </c>
    </row>
    <row r="1727" spans="1:28" x14ac:dyDescent="0.35">
      <c r="A1727" t="s">
        <v>1778</v>
      </c>
      <c r="B1727" t="s">
        <v>28</v>
      </c>
      <c r="C1727" t="s">
        <v>20</v>
      </c>
      <c r="D1727" t="s">
        <v>60</v>
      </c>
      <c r="E1727" t="s">
        <v>47</v>
      </c>
      <c r="F1727" t="s">
        <v>44</v>
      </c>
      <c r="G1727" s="4">
        <v>80.63</v>
      </c>
      <c r="H1727">
        <v>17.399999999999999</v>
      </c>
      <c r="I1727" s="3">
        <v>66.599999999999994</v>
      </c>
      <c r="J1727" s="1">
        <v>45875</v>
      </c>
      <c r="K1727">
        <v>6</v>
      </c>
      <c r="L1727" t="s">
        <v>2229</v>
      </c>
      <c r="M1727">
        <f t="shared" si="260"/>
        <v>3</v>
      </c>
      <c r="N1727" t="b">
        <v>1</v>
      </c>
      <c r="O1727" t="s">
        <v>76</v>
      </c>
      <c r="P1727" t="str">
        <f t="shared" si="261"/>
        <v>Damaged</v>
      </c>
      <c r="Q1727" s="4">
        <f t="shared" si="262"/>
        <v>399.60228000000001</v>
      </c>
      <c r="R1727">
        <f t="shared" si="263"/>
        <v>2025</v>
      </c>
      <c r="S1727" s="4" t="str">
        <f t="shared" si="264"/>
        <v>August</v>
      </c>
      <c r="T1727" s="17">
        <f t="shared" si="265"/>
        <v>14.029619999999998</v>
      </c>
      <c r="U1727" s="17">
        <f t="shared" si="266"/>
        <v>66.600380000000001</v>
      </c>
      <c r="V1727" s="16">
        <f t="shared" si="267"/>
        <v>1</v>
      </c>
      <c r="W1727" s="16" t="str">
        <f t="shared" si="268"/>
        <v>XXL</v>
      </c>
      <c r="X1727" s="16" t="str" cm="1">
        <f t="array" ref="X1727">_xlfn.IFS(K1727 &lt; 10, "Need to Restock", K1727 &lt; 20, "Low Stock", K1727 &lt; 30, "Stock OK", K1727 &gt;= 30, "High Stock")</f>
        <v>Need to Restock</v>
      </c>
      <c r="Y1727" s="16" t="str" cm="1">
        <f t="array" ref="Y1727">_xlfn.IFS(K1727 &lt;= 15, "Fast Moving", K1727 &lt;= 35, "Moderate Moving", K1727 &gt; 35, "Slow Moving")</f>
        <v>Fast Moving</v>
      </c>
      <c r="Z1727" s="16" t="str" cm="1">
        <f t="array" ref="Z1727">_xlfn.IFS(M1727=5, "Highly Satisfied", M1727&gt;=4, "Very Satisfied", M1727&gt;=3, "Satisfied", M1727&gt;=2, "Neutral", M1727&lt;2, "Dissatisfied")</f>
        <v>Satisfied</v>
      </c>
      <c r="AA1727" s="16" t="str">
        <f t="shared" si="269"/>
        <v>Cheap Value</v>
      </c>
      <c r="AB1727" s="16" t="str" cm="1">
        <f t="array" ref="AB1727">_xlfn.IFS(OR(C1727="Zara", C1727="Mango"), "Luxury Brand", OR(C1727="Gap", C1727="Forever21"), "Budget Brand", TRUE, "Mid-Market")</f>
        <v>Mid-Market</v>
      </c>
    </row>
    <row r="1728" spans="1:28" x14ac:dyDescent="0.35">
      <c r="A1728" t="s">
        <v>1779</v>
      </c>
      <c r="B1728" t="s">
        <v>40</v>
      </c>
      <c r="C1728" t="s">
        <v>41</v>
      </c>
      <c r="D1728" t="s">
        <v>15</v>
      </c>
      <c r="E1728" t="s">
        <v>16</v>
      </c>
      <c r="F1728" t="s">
        <v>44</v>
      </c>
      <c r="G1728" s="4">
        <v>101.09</v>
      </c>
      <c r="H1728">
        <v>24.8</v>
      </c>
      <c r="I1728" s="3">
        <v>76.02</v>
      </c>
      <c r="J1728" s="1">
        <v>45537</v>
      </c>
      <c r="K1728">
        <v>7</v>
      </c>
      <c r="L1728">
        <v>4.5</v>
      </c>
      <c r="M1728">
        <f t="shared" si="260"/>
        <v>4.5</v>
      </c>
      <c r="N1728" t="b">
        <v>1</v>
      </c>
      <c r="O1728" t="s">
        <v>76</v>
      </c>
      <c r="P1728" t="str">
        <f t="shared" si="261"/>
        <v>Damaged</v>
      </c>
      <c r="Q1728" s="4">
        <f t="shared" si="262"/>
        <v>532.13776000000007</v>
      </c>
      <c r="R1728">
        <f t="shared" si="263"/>
        <v>2024</v>
      </c>
      <c r="S1728" s="4" t="str">
        <f t="shared" si="264"/>
        <v>September</v>
      </c>
      <c r="T1728" s="17">
        <f t="shared" si="265"/>
        <v>25.070320000000002</v>
      </c>
      <c r="U1728" s="17">
        <f t="shared" si="266"/>
        <v>76.019680000000008</v>
      </c>
      <c r="V1728" s="16">
        <f t="shared" si="267"/>
        <v>1</v>
      </c>
      <c r="W1728" s="16" t="str">
        <f t="shared" si="268"/>
        <v>XL</v>
      </c>
      <c r="X1728" s="16" t="str" cm="1">
        <f t="array" ref="X1728">_xlfn.IFS(K1728 &lt; 10, "Need to Restock", K1728 &lt; 20, "Low Stock", K1728 &lt; 30, "Stock OK", K1728 &gt;= 30, "High Stock")</f>
        <v>Need to Restock</v>
      </c>
      <c r="Y1728" s="16" t="str" cm="1">
        <f t="array" ref="Y1728">_xlfn.IFS(K1728 &lt;= 15, "Fast Moving", K1728 &lt;= 35, "Moderate Moving", K1728 &gt; 35, "Slow Moving")</f>
        <v>Fast Moving</v>
      </c>
      <c r="Z1728" s="16" t="str" cm="1">
        <f t="array" ref="Z1728">_xlfn.IFS(M1728=5, "Highly Satisfied", M1728&gt;=4, "Very Satisfied", M1728&gt;=3, "Satisfied", M1728&gt;=2, "Neutral", M1728&lt;2, "Dissatisfied")</f>
        <v>Very Satisfied</v>
      </c>
      <c r="AA1728" s="16" t="str">
        <f t="shared" si="269"/>
        <v>High Value</v>
      </c>
      <c r="AB1728" s="16" t="str" cm="1">
        <f t="array" ref="AB1728">_xlfn.IFS(OR(C1728="Zara", C1728="Mango"), "Luxury Brand", OR(C1728="Gap", C1728="Forever21"), "Budget Brand", TRUE, "Mid-Market")</f>
        <v>Luxury Brand</v>
      </c>
    </row>
    <row r="1729" spans="1:28" x14ac:dyDescent="0.35">
      <c r="A1729" t="s">
        <v>1780</v>
      </c>
      <c r="B1729" t="s">
        <v>25</v>
      </c>
      <c r="C1729" t="s">
        <v>14</v>
      </c>
      <c r="D1729" t="s">
        <v>15</v>
      </c>
      <c r="E1729" t="s">
        <v>2229</v>
      </c>
      <c r="F1729" t="s">
        <v>62</v>
      </c>
      <c r="G1729" s="4">
        <v>75.48</v>
      </c>
      <c r="H1729">
        <v>0</v>
      </c>
      <c r="I1729" s="3">
        <v>75.48</v>
      </c>
      <c r="J1729" s="1">
        <v>45804</v>
      </c>
      <c r="K1729">
        <v>16</v>
      </c>
      <c r="L1729">
        <v>1.4</v>
      </c>
      <c r="M1729">
        <f t="shared" si="260"/>
        <v>1.4</v>
      </c>
      <c r="N1729" t="b">
        <v>0</v>
      </c>
      <c r="O1729" t="s">
        <v>2229</v>
      </c>
      <c r="P1729" t="str">
        <f t="shared" si="261"/>
        <v>No Return</v>
      </c>
      <c r="Q1729" s="4">
        <f t="shared" si="262"/>
        <v>1207.68</v>
      </c>
      <c r="R1729">
        <f t="shared" si="263"/>
        <v>2025</v>
      </c>
      <c r="S1729" s="4" t="str">
        <f t="shared" si="264"/>
        <v>May</v>
      </c>
      <c r="T1729" s="17">
        <f t="shared" si="265"/>
        <v>0</v>
      </c>
      <c r="U1729" s="17">
        <f t="shared" si="266"/>
        <v>75.48</v>
      </c>
      <c r="V1729" s="16">
        <f t="shared" si="267"/>
        <v>0</v>
      </c>
      <c r="W1729" s="16" t="str">
        <f t="shared" si="268"/>
        <v>No Size</v>
      </c>
      <c r="X1729" s="16" t="str" cm="1">
        <f t="array" ref="X1729">_xlfn.IFS(K1729 &lt; 10, "Need to Restock", K1729 &lt; 20, "Low Stock", K1729 &lt; 30, "Stock OK", K1729 &gt;= 30, "High Stock")</f>
        <v>Low Stock</v>
      </c>
      <c r="Y1729" s="16" t="str" cm="1">
        <f t="array" ref="Y1729">_xlfn.IFS(K1729 &lt;= 15, "Fast Moving", K1729 &lt;= 35, "Moderate Moving", K1729 &gt; 35, "Slow Moving")</f>
        <v>Moderate Moving</v>
      </c>
      <c r="Z1729" s="16" t="str" cm="1">
        <f t="array" ref="Z1729">_xlfn.IFS(M1729=5, "Highly Satisfied", M1729&gt;=4, "Very Satisfied", M1729&gt;=3, "Satisfied", M1729&gt;=2, "Neutral", M1729&lt;2, "Dissatisfied")</f>
        <v>Dissatisfied</v>
      </c>
      <c r="AA1729" s="16" t="str">
        <f t="shared" si="269"/>
        <v>High Value</v>
      </c>
      <c r="AB1729" s="16" t="str" cm="1">
        <f t="array" ref="AB1729">_xlfn.IFS(OR(C1729="Zara", C1729="Mango"), "Luxury Brand", OR(C1729="Gap", C1729="Forever21"), "Budget Brand", TRUE, "Mid-Market")</f>
        <v>Luxury Brand</v>
      </c>
    </row>
    <row r="1730" spans="1:28" x14ac:dyDescent="0.35">
      <c r="A1730" t="s">
        <v>1781</v>
      </c>
      <c r="B1730" t="s">
        <v>28</v>
      </c>
      <c r="C1730" t="s">
        <v>30</v>
      </c>
      <c r="D1730" t="s">
        <v>60</v>
      </c>
      <c r="E1730" t="s">
        <v>37</v>
      </c>
      <c r="F1730" t="s">
        <v>68</v>
      </c>
      <c r="G1730" s="4">
        <v>159.94999999999999</v>
      </c>
      <c r="H1730">
        <v>6.4</v>
      </c>
      <c r="I1730" s="3">
        <v>149.71</v>
      </c>
      <c r="J1730" s="1">
        <v>45875</v>
      </c>
      <c r="K1730">
        <v>39</v>
      </c>
      <c r="L1730">
        <v>3</v>
      </c>
      <c r="M1730">
        <f t="shared" ref="M1730:M1793" si="270">IF(L1730="null", 3, L1730)</f>
        <v>3</v>
      </c>
      <c r="N1730" t="b">
        <v>0</v>
      </c>
      <c r="O1730" t="s">
        <v>2229</v>
      </c>
      <c r="P1730" t="str">
        <f t="shared" ref="P1730:P1793" si="271">IF(O1730="null", "No Return", O1730)</f>
        <v>No Return</v>
      </c>
      <c r="Q1730" s="4">
        <f t="shared" ref="Q1730:Q1793" si="272">U1730 * K1730</f>
        <v>5838.8147999999992</v>
      </c>
      <c r="R1730">
        <f t="shared" ref="R1730:R1793" si="273">YEAR(J1730)</f>
        <v>2025</v>
      </c>
      <c r="S1730" s="4" t="str">
        <f t="shared" ref="S1730:S1793" si="274">TEXT(J1730, "mmmm")</f>
        <v>August</v>
      </c>
      <c r="T1730" s="17">
        <f t="shared" ref="T1730:T1793" si="275">G1730 * (H1730 / 100)</f>
        <v>10.236799999999999</v>
      </c>
      <c r="U1730" s="17">
        <f t="shared" ref="U1730:U1793" si="276">G1730 * (1 - (H1730 / 100))</f>
        <v>149.71319999999997</v>
      </c>
      <c r="V1730" s="16">
        <f t="shared" ref="V1730:V1793" si="277">IF(N1730=TRUE, 1, 0)</f>
        <v>0</v>
      </c>
      <c r="W1730" s="16" t="str">
        <f t="shared" ref="W1730:W1793" si="278">IF(E1730="null", "No Size", E1730)</f>
        <v>S</v>
      </c>
      <c r="X1730" s="16" t="str" cm="1">
        <f t="array" ref="X1730">_xlfn.IFS(K1730 &lt; 10, "Need to Restock", K1730 &lt; 20, "Low Stock", K1730 &lt; 30, "Stock OK", K1730 &gt;= 30, "High Stock")</f>
        <v>High Stock</v>
      </c>
      <c r="Y1730" s="16" t="str" cm="1">
        <f t="array" ref="Y1730">_xlfn.IFS(K1730 &lt;= 15, "Fast Moving", K1730 &lt;= 35, "Moderate Moving", K1730 &gt; 35, "Slow Moving")</f>
        <v>Slow Moving</v>
      </c>
      <c r="Z1730" s="16" t="str" cm="1">
        <f t="array" ref="Z1730">_xlfn.IFS(M1730=5, "Highly Satisfied", M1730&gt;=4, "Very Satisfied", M1730&gt;=3, "Satisfied", M1730&gt;=2, "Neutral", M1730&lt;2, "Dissatisfied")</f>
        <v>Satisfied</v>
      </c>
      <c r="AA1730" s="16" t="str">
        <f t="shared" ref="AA1730:AA1793" si="279">IF(I1730 &gt;= 74.88, "High Value", "Cheap Value")</f>
        <v>High Value</v>
      </c>
      <c r="AB1730" s="16" t="str" cm="1">
        <f t="array" ref="AB1730">_xlfn.IFS(OR(C1730="Zara", C1730="Mango"), "Luxury Brand", OR(C1730="Gap", C1730="Forever21"), "Budget Brand", TRUE, "Mid-Market")</f>
        <v>Mid-Market</v>
      </c>
    </row>
    <row r="1731" spans="1:28" x14ac:dyDescent="0.35">
      <c r="A1731" t="s">
        <v>1782</v>
      </c>
      <c r="B1731" t="s">
        <v>40</v>
      </c>
      <c r="C1731" t="s">
        <v>59</v>
      </c>
      <c r="D1731" t="s">
        <v>60</v>
      </c>
      <c r="E1731" t="s">
        <v>22</v>
      </c>
      <c r="F1731" t="s">
        <v>26</v>
      </c>
      <c r="G1731" s="4">
        <v>61.9</v>
      </c>
      <c r="H1731">
        <v>0</v>
      </c>
      <c r="I1731" s="3">
        <v>61.9</v>
      </c>
      <c r="J1731" s="1">
        <v>45875</v>
      </c>
      <c r="K1731">
        <v>29</v>
      </c>
      <c r="L1731">
        <v>4.4000000000000004</v>
      </c>
      <c r="M1731">
        <f t="shared" si="270"/>
        <v>4.4000000000000004</v>
      </c>
      <c r="N1731" t="b">
        <v>0</v>
      </c>
      <c r="O1731" t="s">
        <v>2229</v>
      </c>
      <c r="P1731" t="str">
        <f t="shared" si="271"/>
        <v>No Return</v>
      </c>
      <c r="Q1731" s="4">
        <f t="shared" si="272"/>
        <v>1795.1</v>
      </c>
      <c r="R1731">
        <f t="shared" si="273"/>
        <v>2025</v>
      </c>
      <c r="S1731" s="4" t="str">
        <f t="shared" si="274"/>
        <v>August</v>
      </c>
      <c r="T1731" s="17">
        <f t="shared" si="275"/>
        <v>0</v>
      </c>
      <c r="U1731" s="17">
        <f t="shared" si="276"/>
        <v>61.9</v>
      </c>
      <c r="V1731" s="16">
        <f t="shared" si="277"/>
        <v>0</v>
      </c>
      <c r="W1731" s="16" t="str">
        <f t="shared" si="278"/>
        <v>L</v>
      </c>
      <c r="X1731" s="16" t="str" cm="1">
        <f t="array" ref="X1731">_xlfn.IFS(K1731 &lt; 10, "Need to Restock", K1731 &lt; 20, "Low Stock", K1731 &lt; 30, "Stock OK", K1731 &gt;= 30, "High Stock")</f>
        <v>Stock OK</v>
      </c>
      <c r="Y1731" s="16" t="str" cm="1">
        <f t="array" ref="Y1731">_xlfn.IFS(K1731 &lt;= 15, "Fast Moving", K1731 &lt;= 35, "Moderate Moving", K1731 &gt; 35, "Slow Moving")</f>
        <v>Moderate Moving</v>
      </c>
      <c r="Z1731" s="16" t="str" cm="1">
        <f t="array" ref="Z1731">_xlfn.IFS(M1731=5, "Highly Satisfied", M1731&gt;=4, "Very Satisfied", M1731&gt;=3, "Satisfied", M1731&gt;=2, "Neutral", M1731&lt;2, "Dissatisfied")</f>
        <v>Very Satisfied</v>
      </c>
      <c r="AA1731" s="16" t="str">
        <f t="shared" si="279"/>
        <v>Cheap Value</v>
      </c>
      <c r="AB1731" s="16" t="str" cm="1">
        <f t="array" ref="AB1731">_xlfn.IFS(OR(C1731="Zara", C1731="Mango"), "Luxury Brand", OR(C1731="Gap", C1731="Forever21"), "Budget Brand", TRUE, "Mid-Market")</f>
        <v>Budget Brand</v>
      </c>
    </row>
    <row r="1732" spans="1:28" x14ac:dyDescent="0.35">
      <c r="A1732" t="s">
        <v>1783</v>
      </c>
      <c r="B1732" t="s">
        <v>19</v>
      </c>
      <c r="C1732" t="s">
        <v>30</v>
      </c>
      <c r="D1732" t="s">
        <v>32</v>
      </c>
      <c r="E1732" t="s">
        <v>16</v>
      </c>
      <c r="F1732" t="s">
        <v>64</v>
      </c>
      <c r="G1732" s="4">
        <v>63.45</v>
      </c>
      <c r="H1732">
        <v>12.3</v>
      </c>
      <c r="I1732" s="3">
        <v>55.65</v>
      </c>
      <c r="J1732" s="1">
        <v>45875</v>
      </c>
      <c r="K1732">
        <v>23</v>
      </c>
      <c r="L1732">
        <v>4.9000000000000004</v>
      </c>
      <c r="M1732">
        <f t="shared" si="270"/>
        <v>4.9000000000000004</v>
      </c>
      <c r="N1732" t="b">
        <v>0</v>
      </c>
      <c r="O1732" t="s">
        <v>2229</v>
      </c>
      <c r="P1732" t="str">
        <f t="shared" si="271"/>
        <v>No Return</v>
      </c>
      <c r="Q1732" s="4">
        <f t="shared" si="272"/>
        <v>1279.84995</v>
      </c>
      <c r="R1732">
        <f t="shared" si="273"/>
        <v>2025</v>
      </c>
      <c r="S1732" s="4" t="str">
        <f t="shared" si="274"/>
        <v>August</v>
      </c>
      <c r="T1732" s="17">
        <f t="shared" si="275"/>
        <v>7.8043500000000012</v>
      </c>
      <c r="U1732" s="17">
        <f t="shared" si="276"/>
        <v>55.645650000000003</v>
      </c>
      <c r="V1732" s="16">
        <f t="shared" si="277"/>
        <v>0</v>
      </c>
      <c r="W1732" s="16" t="str">
        <f t="shared" si="278"/>
        <v>XL</v>
      </c>
      <c r="X1732" s="16" t="str" cm="1">
        <f t="array" ref="X1732">_xlfn.IFS(K1732 &lt; 10, "Need to Restock", K1732 &lt; 20, "Low Stock", K1732 &lt; 30, "Stock OK", K1732 &gt;= 30, "High Stock")</f>
        <v>Stock OK</v>
      </c>
      <c r="Y1732" s="16" t="str" cm="1">
        <f t="array" ref="Y1732">_xlfn.IFS(K1732 &lt;= 15, "Fast Moving", K1732 &lt;= 35, "Moderate Moving", K1732 &gt; 35, "Slow Moving")</f>
        <v>Moderate Moving</v>
      </c>
      <c r="Z1732" s="16" t="str" cm="1">
        <f t="array" ref="Z1732">_xlfn.IFS(M1732=5, "Highly Satisfied", M1732&gt;=4, "Very Satisfied", M1732&gt;=3, "Satisfied", M1732&gt;=2, "Neutral", M1732&lt;2, "Dissatisfied")</f>
        <v>Very Satisfied</v>
      </c>
      <c r="AA1732" s="16" t="str">
        <f t="shared" si="279"/>
        <v>Cheap Value</v>
      </c>
      <c r="AB1732" s="16" t="str" cm="1">
        <f t="array" ref="AB1732">_xlfn.IFS(OR(C1732="Zara", C1732="Mango"), "Luxury Brand", OR(C1732="Gap", C1732="Forever21"), "Budget Brand", TRUE, "Mid-Market")</f>
        <v>Mid-Market</v>
      </c>
    </row>
    <row r="1733" spans="1:28" x14ac:dyDescent="0.35">
      <c r="A1733" t="s">
        <v>1784</v>
      </c>
      <c r="B1733" t="s">
        <v>19</v>
      </c>
      <c r="C1733" t="s">
        <v>41</v>
      </c>
      <c r="D1733" t="s">
        <v>60</v>
      </c>
      <c r="E1733" t="s">
        <v>37</v>
      </c>
      <c r="F1733" t="s">
        <v>17</v>
      </c>
      <c r="G1733" s="4">
        <v>43.22</v>
      </c>
      <c r="H1733">
        <v>46.7</v>
      </c>
      <c r="I1733" s="3">
        <v>23.04</v>
      </c>
      <c r="J1733" s="1">
        <v>45875</v>
      </c>
      <c r="K1733">
        <v>29</v>
      </c>
      <c r="L1733">
        <v>1.3</v>
      </c>
      <c r="M1733">
        <f t="shared" si="270"/>
        <v>1.3</v>
      </c>
      <c r="N1733" t="b">
        <v>0</v>
      </c>
      <c r="O1733" t="s">
        <v>2229</v>
      </c>
      <c r="P1733" t="str">
        <f t="shared" si="271"/>
        <v>No Return</v>
      </c>
      <c r="Q1733" s="4">
        <f t="shared" si="272"/>
        <v>668.05153999999982</v>
      </c>
      <c r="R1733">
        <f t="shared" si="273"/>
        <v>2025</v>
      </c>
      <c r="S1733" s="4" t="str">
        <f t="shared" si="274"/>
        <v>August</v>
      </c>
      <c r="T1733" s="17">
        <f t="shared" si="275"/>
        <v>20.18374</v>
      </c>
      <c r="U1733" s="17">
        <f t="shared" si="276"/>
        <v>23.036259999999995</v>
      </c>
      <c r="V1733" s="16">
        <f t="shared" si="277"/>
        <v>0</v>
      </c>
      <c r="W1733" s="16" t="str">
        <f t="shared" si="278"/>
        <v>S</v>
      </c>
      <c r="X1733" s="16" t="str" cm="1">
        <f t="array" ref="X1733">_xlfn.IFS(K1733 &lt; 10, "Need to Restock", K1733 &lt; 20, "Low Stock", K1733 &lt; 30, "Stock OK", K1733 &gt;= 30, "High Stock")</f>
        <v>Stock OK</v>
      </c>
      <c r="Y1733" s="16" t="str" cm="1">
        <f t="array" ref="Y1733">_xlfn.IFS(K1733 &lt;= 15, "Fast Moving", K1733 &lt;= 35, "Moderate Moving", K1733 &gt; 35, "Slow Moving")</f>
        <v>Moderate Moving</v>
      </c>
      <c r="Z1733" s="16" t="str" cm="1">
        <f t="array" ref="Z1733">_xlfn.IFS(M1733=5, "Highly Satisfied", M1733&gt;=4, "Very Satisfied", M1733&gt;=3, "Satisfied", M1733&gt;=2, "Neutral", M1733&lt;2, "Dissatisfied")</f>
        <v>Dissatisfied</v>
      </c>
      <c r="AA1733" s="16" t="str">
        <f t="shared" si="279"/>
        <v>Cheap Value</v>
      </c>
      <c r="AB1733" s="16" t="str" cm="1">
        <f t="array" ref="AB1733">_xlfn.IFS(OR(C1733="Zara", C1733="Mango"), "Luxury Brand", OR(C1733="Gap", C1733="Forever21"), "Budget Brand", TRUE, "Mid-Market")</f>
        <v>Luxury Brand</v>
      </c>
    </row>
    <row r="1734" spans="1:28" x14ac:dyDescent="0.35">
      <c r="A1734" t="s">
        <v>1785</v>
      </c>
      <c r="B1734" t="s">
        <v>28</v>
      </c>
      <c r="C1734" t="s">
        <v>30</v>
      </c>
      <c r="D1734" t="s">
        <v>21</v>
      </c>
      <c r="E1734" t="s">
        <v>37</v>
      </c>
      <c r="F1734" t="s">
        <v>62</v>
      </c>
      <c r="G1734" s="4">
        <v>64.650000000000006</v>
      </c>
      <c r="H1734">
        <v>26.8</v>
      </c>
      <c r="I1734" s="3">
        <v>47.32</v>
      </c>
      <c r="J1734" s="1">
        <v>45875</v>
      </c>
      <c r="K1734">
        <v>28</v>
      </c>
      <c r="L1734">
        <v>4.7</v>
      </c>
      <c r="M1734">
        <f t="shared" si="270"/>
        <v>4.7</v>
      </c>
      <c r="N1734" t="b">
        <v>0</v>
      </c>
      <c r="O1734" t="s">
        <v>2229</v>
      </c>
      <c r="P1734" t="str">
        <f t="shared" si="271"/>
        <v>No Return</v>
      </c>
      <c r="Q1734" s="4">
        <f t="shared" si="272"/>
        <v>1325.0664000000002</v>
      </c>
      <c r="R1734">
        <f t="shared" si="273"/>
        <v>2025</v>
      </c>
      <c r="S1734" s="4" t="str">
        <f t="shared" si="274"/>
        <v>August</v>
      </c>
      <c r="T1734" s="17">
        <f t="shared" si="275"/>
        <v>17.326200000000004</v>
      </c>
      <c r="U1734" s="17">
        <f t="shared" si="276"/>
        <v>47.323800000000006</v>
      </c>
      <c r="V1734" s="16">
        <f t="shared" si="277"/>
        <v>0</v>
      </c>
      <c r="W1734" s="16" t="str">
        <f t="shared" si="278"/>
        <v>S</v>
      </c>
      <c r="X1734" s="16" t="str" cm="1">
        <f t="array" ref="X1734">_xlfn.IFS(K1734 &lt; 10, "Need to Restock", K1734 &lt; 20, "Low Stock", K1734 &lt; 30, "Stock OK", K1734 &gt;= 30, "High Stock")</f>
        <v>Stock OK</v>
      </c>
      <c r="Y1734" s="16" t="str" cm="1">
        <f t="array" ref="Y1734">_xlfn.IFS(K1734 &lt;= 15, "Fast Moving", K1734 &lt;= 35, "Moderate Moving", K1734 &gt; 35, "Slow Moving")</f>
        <v>Moderate Moving</v>
      </c>
      <c r="Z1734" s="16" t="str" cm="1">
        <f t="array" ref="Z1734">_xlfn.IFS(M1734=5, "Highly Satisfied", M1734&gt;=4, "Very Satisfied", M1734&gt;=3, "Satisfied", M1734&gt;=2, "Neutral", M1734&lt;2, "Dissatisfied")</f>
        <v>Very Satisfied</v>
      </c>
      <c r="AA1734" s="16" t="str">
        <f t="shared" si="279"/>
        <v>Cheap Value</v>
      </c>
      <c r="AB1734" s="16" t="str" cm="1">
        <f t="array" ref="AB1734">_xlfn.IFS(OR(C1734="Zara", C1734="Mango"), "Luxury Brand", OR(C1734="Gap", C1734="Forever21"), "Budget Brand", TRUE, "Mid-Market")</f>
        <v>Mid-Market</v>
      </c>
    </row>
    <row r="1735" spans="1:28" x14ac:dyDescent="0.35">
      <c r="A1735" t="s">
        <v>1786</v>
      </c>
      <c r="B1735" t="s">
        <v>28</v>
      </c>
      <c r="C1735" t="s">
        <v>20</v>
      </c>
      <c r="D1735" t="s">
        <v>15</v>
      </c>
      <c r="E1735" t="s">
        <v>47</v>
      </c>
      <c r="F1735" t="s">
        <v>64</v>
      </c>
      <c r="G1735" s="4">
        <v>118.67</v>
      </c>
      <c r="H1735">
        <v>56</v>
      </c>
      <c r="I1735" s="3">
        <v>52.21</v>
      </c>
      <c r="J1735" s="1">
        <v>45773</v>
      </c>
      <c r="K1735">
        <v>27</v>
      </c>
      <c r="L1735">
        <v>3.5</v>
      </c>
      <c r="M1735">
        <f t="shared" si="270"/>
        <v>3.5</v>
      </c>
      <c r="N1735" t="b">
        <v>0</v>
      </c>
      <c r="O1735" t="s">
        <v>2229</v>
      </c>
      <c r="P1735" t="str">
        <f t="shared" si="271"/>
        <v>No Return</v>
      </c>
      <c r="Q1735" s="4">
        <f t="shared" si="272"/>
        <v>1409.7995999999998</v>
      </c>
      <c r="R1735">
        <f t="shared" si="273"/>
        <v>2025</v>
      </c>
      <c r="S1735" s="4" t="str">
        <f t="shared" si="274"/>
        <v>April</v>
      </c>
      <c r="T1735" s="17">
        <f t="shared" si="275"/>
        <v>66.455200000000005</v>
      </c>
      <c r="U1735" s="17">
        <f t="shared" si="276"/>
        <v>52.214799999999997</v>
      </c>
      <c r="V1735" s="16">
        <f t="shared" si="277"/>
        <v>0</v>
      </c>
      <c r="W1735" s="16" t="str">
        <f t="shared" si="278"/>
        <v>XXL</v>
      </c>
      <c r="X1735" s="16" t="str" cm="1">
        <f t="array" ref="X1735">_xlfn.IFS(K1735 &lt; 10, "Need to Restock", K1735 &lt; 20, "Low Stock", K1735 &lt; 30, "Stock OK", K1735 &gt;= 30, "High Stock")</f>
        <v>Stock OK</v>
      </c>
      <c r="Y1735" s="16" t="str" cm="1">
        <f t="array" ref="Y1735">_xlfn.IFS(K1735 &lt;= 15, "Fast Moving", K1735 &lt;= 35, "Moderate Moving", K1735 &gt; 35, "Slow Moving")</f>
        <v>Moderate Moving</v>
      </c>
      <c r="Z1735" s="16" t="str" cm="1">
        <f t="array" ref="Z1735">_xlfn.IFS(M1735=5, "Highly Satisfied", M1735&gt;=4, "Very Satisfied", M1735&gt;=3, "Satisfied", M1735&gt;=2, "Neutral", M1735&lt;2, "Dissatisfied")</f>
        <v>Satisfied</v>
      </c>
      <c r="AA1735" s="16" t="str">
        <f t="shared" si="279"/>
        <v>Cheap Value</v>
      </c>
      <c r="AB1735" s="16" t="str" cm="1">
        <f t="array" ref="AB1735">_xlfn.IFS(OR(C1735="Zara", C1735="Mango"), "Luxury Brand", OR(C1735="Gap", C1735="Forever21"), "Budget Brand", TRUE, "Mid-Market")</f>
        <v>Mid-Market</v>
      </c>
    </row>
    <row r="1736" spans="1:28" x14ac:dyDescent="0.35">
      <c r="A1736" t="s">
        <v>1787</v>
      </c>
      <c r="B1736" t="s">
        <v>40</v>
      </c>
      <c r="C1736" t="s">
        <v>30</v>
      </c>
      <c r="D1736" t="s">
        <v>15</v>
      </c>
      <c r="E1736" t="s">
        <v>53</v>
      </c>
      <c r="F1736" t="s">
        <v>33</v>
      </c>
      <c r="G1736" s="4">
        <v>169.32</v>
      </c>
      <c r="H1736">
        <v>0</v>
      </c>
      <c r="I1736" s="3">
        <v>169.32</v>
      </c>
      <c r="J1736" s="1">
        <v>45643</v>
      </c>
      <c r="K1736">
        <v>19</v>
      </c>
      <c r="L1736">
        <v>2.2000000000000002</v>
      </c>
      <c r="M1736">
        <f t="shared" si="270"/>
        <v>2.2000000000000002</v>
      </c>
      <c r="N1736" t="b">
        <v>0</v>
      </c>
      <c r="O1736" t="s">
        <v>2229</v>
      </c>
      <c r="P1736" t="str">
        <f t="shared" si="271"/>
        <v>No Return</v>
      </c>
      <c r="Q1736" s="4">
        <f t="shared" si="272"/>
        <v>3217.08</v>
      </c>
      <c r="R1736">
        <f t="shared" si="273"/>
        <v>2024</v>
      </c>
      <c r="S1736" s="4" t="str">
        <f t="shared" si="274"/>
        <v>December</v>
      </c>
      <c r="T1736" s="17">
        <f t="shared" si="275"/>
        <v>0</v>
      </c>
      <c r="U1736" s="17">
        <f t="shared" si="276"/>
        <v>169.32</v>
      </c>
      <c r="V1736" s="16">
        <f t="shared" si="277"/>
        <v>0</v>
      </c>
      <c r="W1736" s="16" t="str">
        <f t="shared" si="278"/>
        <v>XS</v>
      </c>
      <c r="X1736" s="16" t="str" cm="1">
        <f t="array" ref="X1736">_xlfn.IFS(K1736 &lt; 10, "Need to Restock", K1736 &lt; 20, "Low Stock", K1736 &lt; 30, "Stock OK", K1736 &gt;= 30, "High Stock")</f>
        <v>Low Stock</v>
      </c>
      <c r="Y1736" s="16" t="str" cm="1">
        <f t="array" ref="Y1736">_xlfn.IFS(K1736 &lt;= 15, "Fast Moving", K1736 &lt;= 35, "Moderate Moving", K1736 &gt; 35, "Slow Moving")</f>
        <v>Moderate Moving</v>
      </c>
      <c r="Z1736" s="16" t="str" cm="1">
        <f t="array" ref="Z1736">_xlfn.IFS(M1736=5, "Highly Satisfied", M1736&gt;=4, "Very Satisfied", M1736&gt;=3, "Satisfied", M1736&gt;=2, "Neutral", M1736&lt;2, "Dissatisfied")</f>
        <v>Neutral</v>
      </c>
      <c r="AA1736" s="16" t="str">
        <f t="shared" si="279"/>
        <v>High Value</v>
      </c>
      <c r="AB1736" s="16" t="str" cm="1">
        <f t="array" ref="AB1736">_xlfn.IFS(OR(C1736="Zara", C1736="Mango"), "Luxury Brand", OR(C1736="Gap", C1736="Forever21"), "Budget Brand", TRUE, "Mid-Market")</f>
        <v>Mid-Market</v>
      </c>
    </row>
    <row r="1737" spans="1:28" x14ac:dyDescent="0.35">
      <c r="A1737" t="s">
        <v>1788</v>
      </c>
      <c r="B1737" t="s">
        <v>28</v>
      </c>
      <c r="C1737" t="s">
        <v>51</v>
      </c>
      <c r="D1737" t="s">
        <v>15</v>
      </c>
      <c r="E1737" t="s">
        <v>53</v>
      </c>
      <c r="F1737" t="s">
        <v>38</v>
      </c>
      <c r="G1737" s="4">
        <v>115.77</v>
      </c>
      <c r="H1737">
        <v>0</v>
      </c>
      <c r="I1737" s="3">
        <v>115.77</v>
      </c>
      <c r="J1737" s="1">
        <v>45620</v>
      </c>
      <c r="K1737">
        <v>43</v>
      </c>
      <c r="L1737" t="s">
        <v>2229</v>
      </c>
      <c r="M1737">
        <f t="shared" si="270"/>
        <v>3</v>
      </c>
      <c r="N1737" t="b">
        <v>0</v>
      </c>
      <c r="O1737" t="s">
        <v>2229</v>
      </c>
      <c r="P1737" t="str">
        <f t="shared" si="271"/>
        <v>No Return</v>
      </c>
      <c r="Q1737" s="4">
        <f t="shared" si="272"/>
        <v>4978.1099999999997</v>
      </c>
      <c r="R1737">
        <f t="shared" si="273"/>
        <v>2024</v>
      </c>
      <c r="S1737" s="4" t="str">
        <f t="shared" si="274"/>
        <v>November</v>
      </c>
      <c r="T1737" s="17">
        <f t="shared" si="275"/>
        <v>0</v>
      </c>
      <c r="U1737" s="17">
        <f t="shared" si="276"/>
        <v>115.77</v>
      </c>
      <c r="V1737" s="16">
        <f t="shared" si="277"/>
        <v>0</v>
      </c>
      <c r="W1737" s="16" t="str">
        <f t="shared" si="278"/>
        <v>XS</v>
      </c>
      <c r="X1737" s="16" t="str" cm="1">
        <f t="array" ref="X1737">_xlfn.IFS(K1737 &lt; 10, "Need to Restock", K1737 &lt; 20, "Low Stock", K1737 &lt; 30, "Stock OK", K1737 &gt;= 30, "High Stock")</f>
        <v>High Stock</v>
      </c>
      <c r="Y1737" s="16" t="str" cm="1">
        <f t="array" ref="Y1737">_xlfn.IFS(K1737 &lt;= 15, "Fast Moving", K1737 &lt;= 35, "Moderate Moving", K1737 &gt; 35, "Slow Moving")</f>
        <v>Slow Moving</v>
      </c>
      <c r="Z1737" s="16" t="str" cm="1">
        <f t="array" ref="Z1737">_xlfn.IFS(M1737=5, "Highly Satisfied", M1737&gt;=4, "Very Satisfied", M1737&gt;=3, "Satisfied", M1737&gt;=2, "Neutral", M1737&lt;2, "Dissatisfied")</f>
        <v>Satisfied</v>
      </c>
      <c r="AA1737" s="16" t="str">
        <f t="shared" si="279"/>
        <v>High Value</v>
      </c>
      <c r="AB1737" s="16" t="str" cm="1">
        <f t="array" ref="AB1737">_xlfn.IFS(OR(C1737="Zara", C1737="Mango"), "Luxury Brand", OR(C1737="Gap", C1737="Forever21"), "Budget Brand", TRUE, "Mid-Market")</f>
        <v>Mid-Market</v>
      </c>
    </row>
    <row r="1738" spans="1:28" x14ac:dyDescent="0.35">
      <c r="A1738" t="s">
        <v>1789</v>
      </c>
      <c r="B1738" t="s">
        <v>28</v>
      </c>
      <c r="C1738" t="s">
        <v>41</v>
      </c>
      <c r="D1738" t="s">
        <v>32</v>
      </c>
      <c r="E1738" t="s">
        <v>53</v>
      </c>
      <c r="F1738" t="s">
        <v>54</v>
      </c>
      <c r="G1738" s="4">
        <v>139.91</v>
      </c>
      <c r="H1738">
        <v>0</v>
      </c>
      <c r="I1738" s="3">
        <v>139.91</v>
      </c>
      <c r="J1738" s="1">
        <v>45875</v>
      </c>
      <c r="K1738">
        <v>9</v>
      </c>
      <c r="L1738">
        <v>3.7</v>
      </c>
      <c r="M1738">
        <f t="shared" si="270"/>
        <v>3.7</v>
      </c>
      <c r="N1738" t="b">
        <v>0</v>
      </c>
      <c r="O1738" t="s">
        <v>2229</v>
      </c>
      <c r="P1738" t="str">
        <f t="shared" si="271"/>
        <v>No Return</v>
      </c>
      <c r="Q1738" s="4">
        <f t="shared" si="272"/>
        <v>1259.19</v>
      </c>
      <c r="R1738">
        <f t="shared" si="273"/>
        <v>2025</v>
      </c>
      <c r="S1738" s="4" t="str">
        <f t="shared" si="274"/>
        <v>August</v>
      </c>
      <c r="T1738" s="17">
        <f t="shared" si="275"/>
        <v>0</v>
      </c>
      <c r="U1738" s="17">
        <f t="shared" si="276"/>
        <v>139.91</v>
      </c>
      <c r="V1738" s="16">
        <f t="shared" si="277"/>
        <v>0</v>
      </c>
      <c r="W1738" s="16" t="str">
        <f t="shared" si="278"/>
        <v>XS</v>
      </c>
      <c r="X1738" s="16" t="str" cm="1">
        <f t="array" ref="X1738">_xlfn.IFS(K1738 &lt; 10, "Need to Restock", K1738 &lt; 20, "Low Stock", K1738 &lt; 30, "Stock OK", K1738 &gt;= 30, "High Stock")</f>
        <v>Need to Restock</v>
      </c>
      <c r="Y1738" s="16" t="str" cm="1">
        <f t="array" ref="Y1738">_xlfn.IFS(K1738 &lt;= 15, "Fast Moving", K1738 &lt;= 35, "Moderate Moving", K1738 &gt; 35, "Slow Moving")</f>
        <v>Fast Moving</v>
      </c>
      <c r="Z1738" s="16" t="str" cm="1">
        <f t="array" ref="Z1738">_xlfn.IFS(M1738=5, "Highly Satisfied", M1738&gt;=4, "Very Satisfied", M1738&gt;=3, "Satisfied", M1738&gt;=2, "Neutral", M1738&lt;2, "Dissatisfied")</f>
        <v>Satisfied</v>
      </c>
      <c r="AA1738" s="16" t="str">
        <f t="shared" si="279"/>
        <v>High Value</v>
      </c>
      <c r="AB1738" s="16" t="str" cm="1">
        <f t="array" ref="AB1738">_xlfn.IFS(OR(C1738="Zara", C1738="Mango"), "Luxury Brand", OR(C1738="Gap", C1738="Forever21"), "Budget Brand", TRUE, "Mid-Market")</f>
        <v>Luxury Brand</v>
      </c>
    </row>
    <row r="1739" spans="1:28" x14ac:dyDescent="0.35">
      <c r="A1739" t="s">
        <v>1790</v>
      </c>
      <c r="B1739" t="s">
        <v>36</v>
      </c>
      <c r="C1739" t="s">
        <v>30</v>
      </c>
      <c r="D1739" t="s">
        <v>60</v>
      </c>
      <c r="E1739" t="s">
        <v>47</v>
      </c>
      <c r="F1739" t="s">
        <v>64</v>
      </c>
      <c r="G1739" s="4">
        <v>101.73</v>
      </c>
      <c r="H1739">
        <v>0</v>
      </c>
      <c r="I1739" s="3">
        <v>101.73</v>
      </c>
      <c r="J1739" s="1">
        <v>45875</v>
      </c>
      <c r="K1739">
        <v>14</v>
      </c>
      <c r="L1739">
        <v>4.7</v>
      </c>
      <c r="M1739">
        <f t="shared" si="270"/>
        <v>4.7</v>
      </c>
      <c r="N1739" t="b">
        <v>0</v>
      </c>
      <c r="O1739" t="s">
        <v>2229</v>
      </c>
      <c r="P1739" t="str">
        <f t="shared" si="271"/>
        <v>No Return</v>
      </c>
      <c r="Q1739" s="4">
        <f t="shared" si="272"/>
        <v>1424.22</v>
      </c>
      <c r="R1739">
        <f t="shared" si="273"/>
        <v>2025</v>
      </c>
      <c r="S1739" s="4" t="str">
        <f t="shared" si="274"/>
        <v>August</v>
      </c>
      <c r="T1739" s="17">
        <f t="shared" si="275"/>
        <v>0</v>
      </c>
      <c r="U1739" s="17">
        <f t="shared" si="276"/>
        <v>101.73</v>
      </c>
      <c r="V1739" s="16">
        <f t="shared" si="277"/>
        <v>0</v>
      </c>
      <c r="W1739" s="16" t="str">
        <f t="shared" si="278"/>
        <v>XXL</v>
      </c>
      <c r="X1739" s="16" t="str" cm="1">
        <f t="array" ref="X1739">_xlfn.IFS(K1739 &lt; 10, "Need to Restock", K1739 &lt; 20, "Low Stock", K1739 &lt; 30, "Stock OK", K1739 &gt;= 30, "High Stock")</f>
        <v>Low Stock</v>
      </c>
      <c r="Y1739" s="16" t="str" cm="1">
        <f t="array" ref="Y1739">_xlfn.IFS(K1739 &lt;= 15, "Fast Moving", K1739 &lt;= 35, "Moderate Moving", K1739 &gt; 35, "Slow Moving")</f>
        <v>Fast Moving</v>
      </c>
      <c r="Z1739" s="16" t="str" cm="1">
        <f t="array" ref="Z1739">_xlfn.IFS(M1739=5, "Highly Satisfied", M1739&gt;=4, "Very Satisfied", M1739&gt;=3, "Satisfied", M1739&gt;=2, "Neutral", M1739&lt;2, "Dissatisfied")</f>
        <v>Very Satisfied</v>
      </c>
      <c r="AA1739" s="16" t="str">
        <f t="shared" si="279"/>
        <v>High Value</v>
      </c>
      <c r="AB1739" s="16" t="str" cm="1">
        <f t="array" ref="AB1739">_xlfn.IFS(OR(C1739="Zara", C1739="Mango"), "Luxury Brand", OR(C1739="Gap", C1739="Forever21"), "Budget Brand", TRUE, "Mid-Market")</f>
        <v>Mid-Market</v>
      </c>
    </row>
    <row r="1740" spans="1:28" x14ac:dyDescent="0.35">
      <c r="A1740" t="s">
        <v>1791</v>
      </c>
      <c r="B1740" t="s">
        <v>19</v>
      </c>
      <c r="C1740" t="s">
        <v>73</v>
      </c>
      <c r="D1740" t="s">
        <v>60</v>
      </c>
      <c r="E1740" t="s">
        <v>2229</v>
      </c>
      <c r="F1740" t="s">
        <v>23</v>
      </c>
      <c r="G1740" s="4">
        <v>105.85</v>
      </c>
      <c r="H1740">
        <v>0</v>
      </c>
      <c r="I1740" s="3">
        <v>105.85</v>
      </c>
      <c r="J1740" s="1">
        <v>45875</v>
      </c>
      <c r="K1740">
        <v>29</v>
      </c>
      <c r="L1740">
        <v>2.1</v>
      </c>
      <c r="M1740">
        <f t="shared" si="270"/>
        <v>2.1</v>
      </c>
      <c r="N1740" t="b">
        <v>0</v>
      </c>
      <c r="O1740" t="s">
        <v>2229</v>
      </c>
      <c r="P1740" t="str">
        <f t="shared" si="271"/>
        <v>No Return</v>
      </c>
      <c r="Q1740" s="4">
        <f t="shared" si="272"/>
        <v>3069.6499999999996</v>
      </c>
      <c r="R1740">
        <f t="shared" si="273"/>
        <v>2025</v>
      </c>
      <c r="S1740" s="4" t="str">
        <f t="shared" si="274"/>
        <v>August</v>
      </c>
      <c r="T1740" s="17">
        <f t="shared" si="275"/>
        <v>0</v>
      </c>
      <c r="U1740" s="17">
        <f t="shared" si="276"/>
        <v>105.85</v>
      </c>
      <c r="V1740" s="16">
        <f t="shared" si="277"/>
        <v>0</v>
      </c>
      <c r="W1740" s="16" t="str">
        <f t="shared" si="278"/>
        <v>No Size</v>
      </c>
      <c r="X1740" s="16" t="str" cm="1">
        <f t="array" ref="X1740">_xlfn.IFS(K1740 &lt; 10, "Need to Restock", K1740 &lt; 20, "Low Stock", K1740 &lt; 30, "Stock OK", K1740 &gt;= 30, "High Stock")</f>
        <v>Stock OK</v>
      </c>
      <c r="Y1740" s="16" t="str" cm="1">
        <f t="array" ref="Y1740">_xlfn.IFS(K1740 &lt;= 15, "Fast Moving", K1740 &lt;= 35, "Moderate Moving", K1740 &gt; 35, "Slow Moving")</f>
        <v>Moderate Moving</v>
      </c>
      <c r="Z1740" s="16" t="str" cm="1">
        <f t="array" ref="Z1740">_xlfn.IFS(M1740=5, "Highly Satisfied", M1740&gt;=4, "Very Satisfied", M1740&gt;=3, "Satisfied", M1740&gt;=2, "Neutral", M1740&lt;2, "Dissatisfied")</f>
        <v>Neutral</v>
      </c>
      <c r="AA1740" s="16" t="str">
        <f t="shared" si="279"/>
        <v>High Value</v>
      </c>
      <c r="AB1740" s="16" t="str" cm="1">
        <f t="array" ref="AB1740">_xlfn.IFS(OR(C1740="Zara", C1740="Mango"), "Luxury Brand", OR(C1740="Gap", C1740="Forever21"), "Budget Brand", TRUE, "Mid-Market")</f>
        <v>Budget Brand</v>
      </c>
    </row>
    <row r="1741" spans="1:28" x14ac:dyDescent="0.35">
      <c r="A1741" t="s">
        <v>1792</v>
      </c>
      <c r="B1741" t="s">
        <v>19</v>
      </c>
      <c r="C1741" t="s">
        <v>59</v>
      </c>
      <c r="D1741" t="s">
        <v>15</v>
      </c>
      <c r="E1741" t="s">
        <v>16</v>
      </c>
      <c r="F1741" t="s">
        <v>38</v>
      </c>
      <c r="G1741" s="4">
        <v>105.37</v>
      </c>
      <c r="H1741">
        <v>0</v>
      </c>
      <c r="I1741" s="3">
        <v>105.37</v>
      </c>
      <c r="J1741" s="1">
        <v>45762</v>
      </c>
      <c r="K1741">
        <v>24</v>
      </c>
      <c r="L1741">
        <v>1.2</v>
      </c>
      <c r="M1741">
        <f t="shared" si="270"/>
        <v>1.2</v>
      </c>
      <c r="N1741" t="b">
        <v>0</v>
      </c>
      <c r="O1741" t="s">
        <v>2229</v>
      </c>
      <c r="P1741" t="str">
        <f t="shared" si="271"/>
        <v>No Return</v>
      </c>
      <c r="Q1741" s="4">
        <f t="shared" si="272"/>
        <v>2528.88</v>
      </c>
      <c r="R1741">
        <f t="shared" si="273"/>
        <v>2025</v>
      </c>
      <c r="S1741" s="4" t="str">
        <f t="shared" si="274"/>
        <v>April</v>
      </c>
      <c r="T1741" s="17">
        <f t="shared" si="275"/>
        <v>0</v>
      </c>
      <c r="U1741" s="17">
        <f t="shared" si="276"/>
        <v>105.37</v>
      </c>
      <c r="V1741" s="16">
        <f t="shared" si="277"/>
        <v>0</v>
      </c>
      <c r="W1741" s="16" t="str">
        <f t="shared" si="278"/>
        <v>XL</v>
      </c>
      <c r="X1741" s="16" t="str" cm="1">
        <f t="array" ref="X1741">_xlfn.IFS(K1741 &lt; 10, "Need to Restock", K1741 &lt; 20, "Low Stock", K1741 &lt; 30, "Stock OK", K1741 &gt;= 30, "High Stock")</f>
        <v>Stock OK</v>
      </c>
      <c r="Y1741" s="16" t="str" cm="1">
        <f t="array" ref="Y1741">_xlfn.IFS(K1741 &lt;= 15, "Fast Moving", K1741 &lt;= 35, "Moderate Moving", K1741 &gt; 35, "Slow Moving")</f>
        <v>Moderate Moving</v>
      </c>
      <c r="Z1741" s="16" t="str" cm="1">
        <f t="array" ref="Z1741">_xlfn.IFS(M1741=5, "Highly Satisfied", M1741&gt;=4, "Very Satisfied", M1741&gt;=3, "Satisfied", M1741&gt;=2, "Neutral", M1741&lt;2, "Dissatisfied")</f>
        <v>Dissatisfied</v>
      </c>
      <c r="AA1741" s="16" t="str">
        <f t="shared" si="279"/>
        <v>High Value</v>
      </c>
      <c r="AB1741" s="16" t="str" cm="1">
        <f t="array" ref="AB1741">_xlfn.IFS(OR(C1741="Zara", C1741="Mango"), "Luxury Brand", OR(C1741="Gap", C1741="Forever21"), "Budget Brand", TRUE, "Mid-Market")</f>
        <v>Budget Brand</v>
      </c>
    </row>
    <row r="1742" spans="1:28" x14ac:dyDescent="0.35">
      <c r="A1742" t="s">
        <v>1793</v>
      </c>
      <c r="B1742" t="s">
        <v>19</v>
      </c>
      <c r="C1742" t="s">
        <v>46</v>
      </c>
      <c r="D1742" t="s">
        <v>60</v>
      </c>
      <c r="E1742" t="s">
        <v>37</v>
      </c>
      <c r="F1742" t="s">
        <v>68</v>
      </c>
      <c r="G1742" s="4">
        <v>44.42</v>
      </c>
      <c r="H1742">
        <v>0</v>
      </c>
      <c r="I1742" s="3">
        <v>44.42</v>
      </c>
      <c r="J1742" s="1">
        <v>45875</v>
      </c>
      <c r="K1742">
        <v>49</v>
      </c>
      <c r="L1742" t="s">
        <v>2229</v>
      </c>
      <c r="M1742">
        <f t="shared" si="270"/>
        <v>3</v>
      </c>
      <c r="N1742" t="b">
        <v>0</v>
      </c>
      <c r="O1742" t="s">
        <v>2229</v>
      </c>
      <c r="P1742" t="str">
        <f t="shared" si="271"/>
        <v>No Return</v>
      </c>
      <c r="Q1742" s="4">
        <f t="shared" si="272"/>
        <v>2176.58</v>
      </c>
      <c r="R1742">
        <f t="shared" si="273"/>
        <v>2025</v>
      </c>
      <c r="S1742" s="4" t="str">
        <f t="shared" si="274"/>
        <v>August</v>
      </c>
      <c r="T1742" s="17">
        <f t="shared" si="275"/>
        <v>0</v>
      </c>
      <c r="U1742" s="17">
        <f t="shared" si="276"/>
        <v>44.42</v>
      </c>
      <c r="V1742" s="16">
        <f t="shared" si="277"/>
        <v>0</v>
      </c>
      <c r="W1742" s="16" t="str">
        <f t="shared" si="278"/>
        <v>S</v>
      </c>
      <c r="X1742" s="16" t="str" cm="1">
        <f t="array" ref="X1742">_xlfn.IFS(K1742 &lt; 10, "Need to Restock", K1742 &lt; 20, "Low Stock", K1742 &lt; 30, "Stock OK", K1742 &gt;= 30, "High Stock")</f>
        <v>High Stock</v>
      </c>
      <c r="Y1742" s="16" t="str" cm="1">
        <f t="array" ref="Y1742">_xlfn.IFS(K1742 &lt;= 15, "Fast Moving", K1742 &lt;= 35, "Moderate Moving", K1742 &gt; 35, "Slow Moving")</f>
        <v>Slow Moving</v>
      </c>
      <c r="Z1742" s="16" t="str" cm="1">
        <f t="array" ref="Z1742">_xlfn.IFS(M1742=5, "Highly Satisfied", M1742&gt;=4, "Very Satisfied", M1742&gt;=3, "Satisfied", M1742&gt;=2, "Neutral", M1742&lt;2, "Dissatisfied")</f>
        <v>Satisfied</v>
      </c>
      <c r="AA1742" s="16" t="str">
        <f t="shared" si="279"/>
        <v>Cheap Value</v>
      </c>
      <c r="AB1742" s="16" t="str" cm="1">
        <f t="array" ref="AB1742">_xlfn.IFS(OR(C1742="Zara", C1742="Mango"), "Luxury Brand", OR(C1742="Gap", C1742="Forever21"), "Budget Brand", TRUE, "Mid-Market")</f>
        <v>Mid-Market</v>
      </c>
    </row>
    <row r="1743" spans="1:28" x14ac:dyDescent="0.35">
      <c r="A1743" t="s">
        <v>1794</v>
      </c>
      <c r="B1743" t="s">
        <v>28</v>
      </c>
      <c r="C1743" t="s">
        <v>20</v>
      </c>
      <c r="D1743" t="s">
        <v>15</v>
      </c>
      <c r="E1743" t="s">
        <v>53</v>
      </c>
      <c r="F1743" t="s">
        <v>38</v>
      </c>
      <c r="G1743" s="4">
        <v>164.86</v>
      </c>
      <c r="H1743">
        <v>14.3</v>
      </c>
      <c r="I1743" s="3">
        <v>141.29</v>
      </c>
      <c r="J1743" s="1">
        <v>45730</v>
      </c>
      <c r="K1743">
        <v>7</v>
      </c>
      <c r="L1743">
        <v>2.2999999999999998</v>
      </c>
      <c r="M1743">
        <f t="shared" si="270"/>
        <v>2.2999999999999998</v>
      </c>
      <c r="N1743" t="b">
        <v>0</v>
      </c>
      <c r="O1743" t="s">
        <v>2229</v>
      </c>
      <c r="P1743" t="str">
        <f t="shared" si="271"/>
        <v>No Return</v>
      </c>
      <c r="Q1743" s="4">
        <f t="shared" si="272"/>
        <v>988.99513999999999</v>
      </c>
      <c r="R1743">
        <f t="shared" si="273"/>
        <v>2025</v>
      </c>
      <c r="S1743" s="4" t="str">
        <f t="shared" si="274"/>
        <v>March</v>
      </c>
      <c r="T1743" s="17">
        <f t="shared" si="275"/>
        <v>23.574980000000004</v>
      </c>
      <c r="U1743" s="17">
        <f t="shared" si="276"/>
        <v>141.28502</v>
      </c>
      <c r="V1743" s="16">
        <f t="shared" si="277"/>
        <v>0</v>
      </c>
      <c r="W1743" s="16" t="str">
        <f t="shared" si="278"/>
        <v>XS</v>
      </c>
      <c r="X1743" s="16" t="str" cm="1">
        <f t="array" ref="X1743">_xlfn.IFS(K1743 &lt; 10, "Need to Restock", K1743 &lt; 20, "Low Stock", K1743 &lt; 30, "Stock OK", K1743 &gt;= 30, "High Stock")</f>
        <v>Need to Restock</v>
      </c>
      <c r="Y1743" s="16" t="str" cm="1">
        <f t="array" ref="Y1743">_xlfn.IFS(K1743 &lt;= 15, "Fast Moving", K1743 &lt;= 35, "Moderate Moving", K1743 &gt; 35, "Slow Moving")</f>
        <v>Fast Moving</v>
      </c>
      <c r="Z1743" s="16" t="str" cm="1">
        <f t="array" ref="Z1743">_xlfn.IFS(M1743=5, "Highly Satisfied", M1743&gt;=4, "Very Satisfied", M1743&gt;=3, "Satisfied", M1743&gt;=2, "Neutral", M1743&lt;2, "Dissatisfied")</f>
        <v>Neutral</v>
      </c>
      <c r="AA1743" s="16" t="str">
        <f t="shared" si="279"/>
        <v>High Value</v>
      </c>
      <c r="AB1743" s="16" t="str" cm="1">
        <f t="array" ref="AB1743">_xlfn.IFS(OR(C1743="Zara", C1743="Mango"), "Luxury Brand", OR(C1743="Gap", C1743="Forever21"), "Budget Brand", TRUE, "Mid-Market")</f>
        <v>Mid-Market</v>
      </c>
    </row>
    <row r="1744" spans="1:28" x14ac:dyDescent="0.35">
      <c r="A1744" t="s">
        <v>1795</v>
      </c>
      <c r="B1744" t="s">
        <v>28</v>
      </c>
      <c r="C1744" t="s">
        <v>41</v>
      </c>
      <c r="D1744" t="s">
        <v>32</v>
      </c>
      <c r="E1744" t="s">
        <v>47</v>
      </c>
      <c r="F1744" t="s">
        <v>26</v>
      </c>
      <c r="G1744" s="4">
        <v>163.88</v>
      </c>
      <c r="H1744">
        <v>5.9</v>
      </c>
      <c r="I1744" s="3">
        <v>154.21</v>
      </c>
      <c r="J1744" s="1">
        <v>45875</v>
      </c>
      <c r="K1744">
        <v>39</v>
      </c>
      <c r="L1744">
        <v>2.6</v>
      </c>
      <c r="M1744">
        <f t="shared" si="270"/>
        <v>2.6</v>
      </c>
      <c r="N1744" t="b">
        <v>0</v>
      </c>
      <c r="O1744" t="s">
        <v>2229</v>
      </c>
      <c r="P1744" t="str">
        <f t="shared" si="271"/>
        <v>No Return</v>
      </c>
      <c r="Q1744" s="4">
        <f t="shared" si="272"/>
        <v>6014.2321199999997</v>
      </c>
      <c r="R1744">
        <f t="shared" si="273"/>
        <v>2025</v>
      </c>
      <c r="S1744" s="4" t="str">
        <f t="shared" si="274"/>
        <v>August</v>
      </c>
      <c r="T1744" s="17">
        <f t="shared" si="275"/>
        <v>9.66892</v>
      </c>
      <c r="U1744" s="17">
        <f t="shared" si="276"/>
        <v>154.21107999999998</v>
      </c>
      <c r="V1744" s="16">
        <f t="shared" si="277"/>
        <v>0</v>
      </c>
      <c r="W1744" s="16" t="str">
        <f t="shared" si="278"/>
        <v>XXL</v>
      </c>
      <c r="X1744" s="16" t="str" cm="1">
        <f t="array" ref="X1744">_xlfn.IFS(K1744 &lt; 10, "Need to Restock", K1744 &lt; 20, "Low Stock", K1744 &lt; 30, "Stock OK", K1744 &gt;= 30, "High Stock")</f>
        <v>High Stock</v>
      </c>
      <c r="Y1744" s="16" t="str" cm="1">
        <f t="array" ref="Y1744">_xlfn.IFS(K1744 &lt;= 15, "Fast Moving", K1744 &lt;= 35, "Moderate Moving", K1744 &gt; 35, "Slow Moving")</f>
        <v>Slow Moving</v>
      </c>
      <c r="Z1744" s="16" t="str" cm="1">
        <f t="array" ref="Z1744">_xlfn.IFS(M1744=5, "Highly Satisfied", M1744&gt;=4, "Very Satisfied", M1744&gt;=3, "Satisfied", M1744&gt;=2, "Neutral", M1744&lt;2, "Dissatisfied")</f>
        <v>Neutral</v>
      </c>
      <c r="AA1744" s="16" t="str">
        <f t="shared" si="279"/>
        <v>High Value</v>
      </c>
      <c r="AB1744" s="16" t="str" cm="1">
        <f t="array" ref="AB1744">_xlfn.IFS(OR(C1744="Zara", C1744="Mango"), "Luxury Brand", OR(C1744="Gap", C1744="Forever21"), "Budget Brand", TRUE, "Mid-Market")</f>
        <v>Luxury Brand</v>
      </c>
    </row>
    <row r="1745" spans="1:28" x14ac:dyDescent="0.35">
      <c r="A1745" t="s">
        <v>1796</v>
      </c>
      <c r="B1745" t="s">
        <v>36</v>
      </c>
      <c r="C1745" t="s">
        <v>14</v>
      </c>
      <c r="D1745" t="s">
        <v>32</v>
      </c>
      <c r="E1745" t="s">
        <v>53</v>
      </c>
      <c r="F1745" t="s">
        <v>44</v>
      </c>
      <c r="G1745" s="4">
        <v>36.54</v>
      </c>
      <c r="H1745">
        <v>5.3</v>
      </c>
      <c r="I1745" s="3">
        <v>34.6</v>
      </c>
      <c r="J1745" s="1">
        <v>45875</v>
      </c>
      <c r="K1745">
        <v>13</v>
      </c>
      <c r="L1745">
        <v>2.5</v>
      </c>
      <c r="M1745">
        <f t="shared" si="270"/>
        <v>2.5</v>
      </c>
      <c r="N1745" t="b">
        <v>0</v>
      </c>
      <c r="O1745" t="s">
        <v>2229</v>
      </c>
      <c r="P1745" t="str">
        <f t="shared" si="271"/>
        <v>No Return</v>
      </c>
      <c r="Q1745" s="4">
        <f t="shared" si="272"/>
        <v>449.84393999999992</v>
      </c>
      <c r="R1745">
        <f t="shared" si="273"/>
        <v>2025</v>
      </c>
      <c r="S1745" s="4" t="str">
        <f t="shared" si="274"/>
        <v>August</v>
      </c>
      <c r="T1745" s="17">
        <f t="shared" si="275"/>
        <v>1.93662</v>
      </c>
      <c r="U1745" s="17">
        <f t="shared" si="276"/>
        <v>34.603379999999994</v>
      </c>
      <c r="V1745" s="16">
        <f t="shared" si="277"/>
        <v>0</v>
      </c>
      <c r="W1745" s="16" t="str">
        <f t="shared" si="278"/>
        <v>XS</v>
      </c>
      <c r="X1745" s="16" t="str" cm="1">
        <f t="array" ref="X1745">_xlfn.IFS(K1745 &lt; 10, "Need to Restock", K1745 &lt; 20, "Low Stock", K1745 &lt; 30, "Stock OK", K1745 &gt;= 30, "High Stock")</f>
        <v>Low Stock</v>
      </c>
      <c r="Y1745" s="16" t="str" cm="1">
        <f t="array" ref="Y1745">_xlfn.IFS(K1745 &lt;= 15, "Fast Moving", K1745 &lt;= 35, "Moderate Moving", K1745 &gt; 35, "Slow Moving")</f>
        <v>Fast Moving</v>
      </c>
      <c r="Z1745" s="16" t="str" cm="1">
        <f t="array" ref="Z1745">_xlfn.IFS(M1745=5, "Highly Satisfied", M1745&gt;=4, "Very Satisfied", M1745&gt;=3, "Satisfied", M1745&gt;=2, "Neutral", M1745&lt;2, "Dissatisfied")</f>
        <v>Neutral</v>
      </c>
      <c r="AA1745" s="16" t="str">
        <f t="shared" si="279"/>
        <v>Cheap Value</v>
      </c>
      <c r="AB1745" s="16" t="str" cm="1">
        <f t="array" ref="AB1745">_xlfn.IFS(OR(C1745="Zara", C1745="Mango"), "Luxury Brand", OR(C1745="Gap", C1745="Forever21"), "Budget Brand", TRUE, "Mid-Market")</f>
        <v>Luxury Brand</v>
      </c>
    </row>
    <row r="1746" spans="1:28" x14ac:dyDescent="0.35">
      <c r="A1746" t="s">
        <v>1797</v>
      </c>
      <c r="B1746" t="s">
        <v>40</v>
      </c>
      <c r="C1746" t="s">
        <v>30</v>
      </c>
      <c r="D1746" t="s">
        <v>15</v>
      </c>
      <c r="E1746" t="s">
        <v>56</v>
      </c>
      <c r="F1746" t="s">
        <v>17</v>
      </c>
      <c r="G1746" s="4">
        <v>99.97</v>
      </c>
      <c r="H1746">
        <v>0</v>
      </c>
      <c r="I1746" s="3">
        <v>99.97</v>
      </c>
      <c r="J1746" s="1">
        <v>45581</v>
      </c>
      <c r="K1746">
        <v>38</v>
      </c>
      <c r="L1746">
        <v>1.4</v>
      </c>
      <c r="M1746">
        <f t="shared" si="270"/>
        <v>1.4</v>
      </c>
      <c r="N1746" t="b">
        <v>0</v>
      </c>
      <c r="O1746" t="s">
        <v>2229</v>
      </c>
      <c r="P1746" t="str">
        <f t="shared" si="271"/>
        <v>No Return</v>
      </c>
      <c r="Q1746" s="4">
        <f t="shared" si="272"/>
        <v>3798.86</v>
      </c>
      <c r="R1746">
        <f t="shared" si="273"/>
        <v>2024</v>
      </c>
      <c r="S1746" s="4" t="str">
        <f t="shared" si="274"/>
        <v>October</v>
      </c>
      <c r="T1746" s="17">
        <f t="shared" si="275"/>
        <v>0</v>
      </c>
      <c r="U1746" s="17">
        <f t="shared" si="276"/>
        <v>99.97</v>
      </c>
      <c r="V1746" s="16">
        <f t="shared" si="277"/>
        <v>0</v>
      </c>
      <c r="W1746" s="16" t="str">
        <f t="shared" si="278"/>
        <v>M</v>
      </c>
      <c r="X1746" s="16" t="str" cm="1">
        <f t="array" ref="X1746">_xlfn.IFS(K1746 &lt; 10, "Need to Restock", K1746 &lt; 20, "Low Stock", K1746 &lt; 30, "Stock OK", K1746 &gt;= 30, "High Stock")</f>
        <v>High Stock</v>
      </c>
      <c r="Y1746" s="16" t="str" cm="1">
        <f t="array" ref="Y1746">_xlfn.IFS(K1746 &lt;= 15, "Fast Moving", K1746 &lt;= 35, "Moderate Moving", K1746 &gt; 35, "Slow Moving")</f>
        <v>Slow Moving</v>
      </c>
      <c r="Z1746" s="16" t="str" cm="1">
        <f t="array" ref="Z1746">_xlfn.IFS(M1746=5, "Highly Satisfied", M1746&gt;=4, "Very Satisfied", M1746&gt;=3, "Satisfied", M1746&gt;=2, "Neutral", M1746&lt;2, "Dissatisfied")</f>
        <v>Dissatisfied</v>
      </c>
      <c r="AA1746" s="16" t="str">
        <f t="shared" si="279"/>
        <v>High Value</v>
      </c>
      <c r="AB1746" s="16" t="str" cm="1">
        <f t="array" ref="AB1746">_xlfn.IFS(OR(C1746="Zara", C1746="Mango"), "Luxury Brand", OR(C1746="Gap", C1746="Forever21"), "Budget Brand", TRUE, "Mid-Market")</f>
        <v>Mid-Market</v>
      </c>
    </row>
    <row r="1747" spans="1:28" x14ac:dyDescent="0.35">
      <c r="A1747" t="s">
        <v>1798</v>
      </c>
      <c r="B1747" t="s">
        <v>13</v>
      </c>
      <c r="C1747" t="s">
        <v>51</v>
      </c>
      <c r="D1747" t="s">
        <v>60</v>
      </c>
      <c r="E1747" t="s">
        <v>16</v>
      </c>
      <c r="F1747" t="s">
        <v>17</v>
      </c>
      <c r="G1747" s="4">
        <v>194.78</v>
      </c>
      <c r="H1747">
        <v>0</v>
      </c>
      <c r="I1747" s="3">
        <v>194.78</v>
      </c>
      <c r="J1747" s="1">
        <v>45875</v>
      </c>
      <c r="K1747">
        <v>31</v>
      </c>
      <c r="L1747" t="s">
        <v>2229</v>
      </c>
      <c r="M1747">
        <f t="shared" si="270"/>
        <v>3</v>
      </c>
      <c r="N1747" t="b">
        <v>0</v>
      </c>
      <c r="O1747" t="s">
        <v>2229</v>
      </c>
      <c r="P1747" t="str">
        <f t="shared" si="271"/>
        <v>No Return</v>
      </c>
      <c r="Q1747" s="4">
        <f t="shared" si="272"/>
        <v>6038.18</v>
      </c>
      <c r="R1747">
        <f t="shared" si="273"/>
        <v>2025</v>
      </c>
      <c r="S1747" s="4" t="str">
        <f t="shared" si="274"/>
        <v>August</v>
      </c>
      <c r="T1747" s="17">
        <f t="shared" si="275"/>
        <v>0</v>
      </c>
      <c r="U1747" s="17">
        <f t="shared" si="276"/>
        <v>194.78</v>
      </c>
      <c r="V1747" s="16">
        <f t="shared" si="277"/>
        <v>0</v>
      </c>
      <c r="W1747" s="16" t="str">
        <f t="shared" si="278"/>
        <v>XL</v>
      </c>
      <c r="X1747" s="16" t="str" cm="1">
        <f t="array" ref="X1747">_xlfn.IFS(K1747 &lt; 10, "Need to Restock", K1747 &lt; 20, "Low Stock", K1747 &lt; 30, "Stock OK", K1747 &gt;= 30, "High Stock")</f>
        <v>High Stock</v>
      </c>
      <c r="Y1747" s="16" t="str" cm="1">
        <f t="array" ref="Y1747">_xlfn.IFS(K1747 &lt;= 15, "Fast Moving", K1747 &lt;= 35, "Moderate Moving", K1747 &gt; 35, "Slow Moving")</f>
        <v>Moderate Moving</v>
      </c>
      <c r="Z1747" s="16" t="str" cm="1">
        <f t="array" ref="Z1747">_xlfn.IFS(M1747=5, "Highly Satisfied", M1747&gt;=4, "Very Satisfied", M1747&gt;=3, "Satisfied", M1747&gt;=2, "Neutral", M1747&lt;2, "Dissatisfied")</f>
        <v>Satisfied</v>
      </c>
      <c r="AA1747" s="16" t="str">
        <f t="shared" si="279"/>
        <v>High Value</v>
      </c>
      <c r="AB1747" s="16" t="str" cm="1">
        <f t="array" ref="AB1747">_xlfn.IFS(OR(C1747="Zara", C1747="Mango"), "Luxury Brand", OR(C1747="Gap", C1747="Forever21"), "Budget Brand", TRUE, "Mid-Market")</f>
        <v>Mid-Market</v>
      </c>
    </row>
    <row r="1748" spans="1:28" x14ac:dyDescent="0.35">
      <c r="A1748" t="s">
        <v>1799</v>
      </c>
      <c r="B1748" t="s">
        <v>13</v>
      </c>
      <c r="C1748" t="s">
        <v>20</v>
      </c>
      <c r="D1748" t="s">
        <v>32</v>
      </c>
      <c r="E1748" t="s">
        <v>53</v>
      </c>
      <c r="F1748" t="s">
        <v>42</v>
      </c>
      <c r="G1748" s="4">
        <v>208.93</v>
      </c>
      <c r="H1748">
        <v>0</v>
      </c>
      <c r="I1748" s="3">
        <v>208.93</v>
      </c>
      <c r="J1748" s="1">
        <v>45875</v>
      </c>
      <c r="K1748">
        <v>12</v>
      </c>
      <c r="L1748">
        <v>2.2999999999999998</v>
      </c>
      <c r="M1748">
        <f t="shared" si="270"/>
        <v>2.2999999999999998</v>
      </c>
      <c r="N1748" t="b">
        <v>0</v>
      </c>
      <c r="O1748" t="s">
        <v>2229</v>
      </c>
      <c r="P1748" t="str">
        <f t="shared" si="271"/>
        <v>No Return</v>
      </c>
      <c r="Q1748" s="4">
        <f t="shared" si="272"/>
        <v>2507.16</v>
      </c>
      <c r="R1748">
        <f t="shared" si="273"/>
        <v>2025</v>
      </c>
      <c r="S1748" s="4" t="str">
        <f t="shared" si="274"/>
        <v>August</v>
      </c>
      <c r="T1748" s="17">
        <f t="shared" si="275"/>
        <v>0</v>
      </c>
      <c r="U1748" s="17">
        <f t="shared" si="276"/>
        <v>208.93</v>
      </c>
      <c r="V1748" s="16">
        <f t="shared" si="277"/>
        <v>0</v>
      </c>
      <c r="W1748" s="16" t="str">
        <f t="shared" si="278"/>
        <v>XS</v>
      </c>
      <c r="X1748" s="16" t="str" cm="1">
        <f t="array" ref="X1748">_xlfn.IFS(K1748 &lt; 10, "Need to Restock", K1748 &lt; 20, "Low Stock", K1748 &lt; 30, "Stock OK", K1748 &gt;= 30, "High Stock")</f>
        <v>Low Stock</v>
      </c>
      <c r="Y1748" s="16" t="str" cm="1">
        <f t="array" ref="Y1748">_xlfn.IFS(K1748 &lt;= 15, "Fast Moving", K1748 &lt;= 35, "Moderate Moving", K1748 &gt; 35, "Slow Moving")</f>
        <v>Fast Moving</v>
      </c>
      <c r="Z1748" s="16" t="str" cm="1">
        <f t="array" ref="Z1748">_xlfn.IFS(M1748=5, "Highly Satisfied", M1748&gt;=4, "Very Satisfied", M1748&gt;=3, "Satisfied", M1748&gt;=2, "Neutral", M1748&lt;2, "Dissatisfied")</f>
        <v>Neutral</v>
      </c>
      <c r="AA1748" s="16" t="str">
        <f t="shared" si="279"/>
        <v>High Value</v>
      </c>
      <c r="AB1748" s="16" t="str" cm="1">
        <f t="array" ref="AB1748">_xlfn.IFS(OR(C1748="Zara", C1748="Mango"), "Luxury Brand", OR(C1748="Gap", C1748="Forever21"), "Budget Brand", TRUE, "Mid-Market")</f>
        <v>Mid-Market</v>
      </c>
    </row>
    <row r="1749" spans="1:28" x14ac:dyDescent="0.35">
      <c r="A1749" t="s">
        <v>1800</v>
      </c>
      <c r="B1749" t="s">
        <v>36</v>
      </c>
      <c r="C1749" t="s">
        <v>51</v>
      </c>
      <c r="D1749" t="s">
        <v>15</v>
      </c>
      <c r="E1749" t="s">
        <v>53</v>
      </c>
      <c r="F1749" t="s">
        <v>17</v>
      </c>
      <c r="G1749" s="4">
        <v>68.459999999999994</v>
      </c>
      <c r="H1749">
        <v>50</v>
      </c>
      <c r="I1749" s="3">
        <v>34.229999999999997</v>
      </c>
      <c r="J1749" s="1">
        <v>45683</v>
      </c>
      <c r="K1749">
        <v>24</v>
      </c>
      <c r="L1749">
        <v>1.9</v>
      </c>
      <c r="M1749">
        <f t="shared" si="270"/>
        <v>1.9</v>
      </c>
      <c r="N1749" t="b">
        <v>0</v>
      </c>
      <c r="O1749" t="s">
        <v>2229</v>
      </c>
      <c r="P1749" t="str">
        <f t="shared" si="271"/>
        <v>No Return</v>
      </c>
      <c r="Q1749" s="4">
        <f t="shared" si="272"/>
        <v>821.52</v>
      </c>
      <c r="R1749">
        <f t="shared" si="273"/>
        <v>2025</v>
      </c>
      <c r="S1749" s="4" t="str">
        <f t="shared" si="274"/>
        <v>January</v>
      </c>
      <c r="T1749" s="17">
        <f t="shared" si="275"/>
        <v>34.229999999999997</v>
      </c>
      <c r="U1749" s="17">
        <f t="shared" si="276"/>
        <v>34.229999999999997</v>
      </c>
      <c r="V1749" s="16">
        <f t="shared" si="277"/>
        <v>0</v>
      </c>
      <c r="W1749" s="16" t="str">
        <f t="shared" si="278"/>
        <v>XS</v>
      </c>
      <c r="X1749" s="16" t="str" cm="1">
        <f t="array" ref="X1749">_xlfn.IFS(K1749 &lt; 10, "Need to Restock", K1749 &lt; 20, "Low Stock", K1749 &lt; 30, "Stock OK", K1749 &gt;= 30, "High Stock")</f>
        <v>Stock OK</v>
      </c>
      <c r="Y1749" s="16" t="str" cm="1">
        <f t="array" ref="Y1749">_xlfn.IFS(K1749 &lt;= 15, "Fast Moving", K1749 &lt;= 35, "Moderate Moving", K1749 &gt; 35, "Slow Moving")</f>
        <v>Moderate Moving</v>
      </c>
      <c r="Z1749" s="16" t="str" cm="1">
        <f t="array" ref="Z1749">_xlfn.IFS(M1749=5, "Highly Satisfied", M1749&gt;=4, "Very Satisfied", M1749&gt;=3, "Satisfied", M1749&gt;=2, "Neutral", M1749&lt;2, "Dissatisfied")</f>
        <v>Dissatisfied</v>
      </c>
      <c r="AA1749" s="16" t="str">
        <f t="shared" si="279"/>
        <v>Cheap Value</v>
      </c>
      <c r="AB1749" s="16" t="str" cm="1">
        <f t="array" ref="AB1749">_xlfn.IFS(OR(C1749="Zara", C1749="Mango"), "Luxury Brand", OR(C1749="Gap", C1749="Forever21"), "Budget Brand", TRUE, "Mid-Market")</f>
        <v>Mid-Market</v>
      </c>
    </row>
    <row r="1750" spans="1:28" x14ac:dyDescent="0.35">
      <c r="A1750" t="s">
        <v>1801</v>
      </c>
      <c r="B1750" t="s">
        <v>25</v>
      </c>
      <c r="C1750" t="s">
        <v>30</v>
      </c>
      <c r="D1750" t="s">
        <v>21</v>
      </c>
      <c r="E1750" t="s">
        <v>2229</v>
      </c>
      <c r="F1750" t="s">
        <v>64</v>
      </c>
      <c r="G1750" s="4">
        <v>30.26</v>
      </c>
      <c r="H1750">
        <v>50</v>
      </c>
      <c r="I1750" s="3">
        <v>15.13</v>
      </c>
      <c r="J1750" s="1">
        <v>45875</v>
      </c>
      <c r="K1750">
        <v>23</v>
      </c>
      <c r="L1750">
        <v>1.4</v>
      </c>
      <c r="M1750">
        <f t="shared" si="270"/>
        <v>1.4</v>
      </c>
      <c r="N1750" t="b">
        <v>0</v>
      </c>
      <c r="O1750" t="s">
        <v>2229</v>
      </c>
      <c r="P1750" t="str">
        <f t="shared" si="271"/>
        <v>No Return</v>
      </c>
      <c r="Q1750" s="4">
        <f t="shared" si="272"/>
        <v>347.99</v>
      </c>
      <c r="R1750">
        <f t="shared" si="273"/>
        <v>2025</v>
      </c>
      <c r="S1750" s="4" t="str">
        <f t="shared" si="274"/>
        <v>August</v>
      </c>
      <c r="T1750" s="17">
        <f t="shared" si="275"/>
        <v>15.13</v>
      </c>
      <c r="U1750" s="17">
        <f t="shared" si="276"/>
        <v>15.13</v>
      </c>
      <c r="V1750" s="16">
        <f t="shared" si="277"/>
        <v>0</v>
      </c>
      <c r="W1750" s="16" t="str">
        <f t="shared" si="278"/>
        <v>No Size</v>
      </c>
      <c r="X1750" s="16" t="str" cm="1">
        <f t="array" ref="X1750">_xlfn.IFS(K1750 &lt; 10, "Need to Restock", K1750 &lt; 20, "Low Stock", K1750 &lt; 30, "Stock OK", K1750 &gt;= 30, "High Stock")</f>
        <v>Stock OK</v>
      </c>
      <c r="Y1750" s="16" t="str" cm="1">
        <f t="array" ref="Y1750">_xlfn.IFS(K1750 &lt;= 15, "Fast Moving", K1750 &lt;= 35, "Moderate Moving", K1750 &gt; 35, "Slow Moving")</f>
        <v>Moderate Moving</v>
      </c>
      <c r="Z1750" s="16" t="str" cm="1">
        <f t="array" ref="Z1750">_xlfn.IFS(M1750=5, "Highly Satisfied", M1750&gt;=4, "Very Satisfied", M1750&gt;=3, "Satisfied", M1750&gt;=2, "Neutral", M1750&lt;2, "Dissatisfied")</f>
        <v>Dissatisfied</v>
      </c>
      <c r="AA1750" s="16" t="str">
        <f t="shared" si="279"/>
        <v>Cheap Value</v>
      </c>
      <c r="AB1750" s="16" t="str" cm="1">
        <f t="array" ref="AB1750">_xlfn.IFS(OR(C1750="Zara", C1750="Mango"), "Luxury Brand", OR(C1750="Gap", C1750="Forever21"), "Budget Brand", TRUE, "Mid-Market")</f>
        <v>Mid-Market</v>
      </c>
    </row>
    <row r="1751" spans="1:28" x14ac:dyDescent="0.35">
      <c r="A1751" t="s">
        <v>1802</v>
      </c>
      <c r="B1751" t="s">
        <v>13</v>
      </c>
      <c r="C1751" t="s">
        <v>41</v>
      </c>
      <c r="D1751" t="s">
        <v>60</v>
      </c>
      <c r="E1751" t="s">
        <v>53</v>
      </c>
      <c r="F1751" t="s">
        <v>44</v>
      </c>
      <c r="G1751" s="4">
        <v>186.66</v>
      </c>
      <c r="H1751">
        <v>30.9</v>
      </c>
      <c r="I1751" s="3">
        <v>128.97999999999999</v>
      </c>
      <c r="J1751" s="1">
        <v>45875</v>
      </c>
      <c r="K1751">
        <v>7</v>
      </c>
      <c r="L1751">
        <v>1</v>
      </c>
      <c r="M1751">
        <f t="shared" si="270"/>
        <v>1</v>
      </c>
      <c r="N1751" t="b">
        <v>0</v>
      </c>
      <c r="O1751" t="s">
        <v>2229</v>
      </c>
      <c r="P1751" t="str">
        <f t="shared" si="271"/>
        <v>No Return</v>
      </c>
      <c r="Q1751" s="4">
        <f t="shared" si="272"/>
        <v>902.8744200000001</v>
      </c>
      <c r="R1751">
        <f t="shared" si="273"/>
        <v>2025</v>
      </c>
      <c r="S1751" s="4" t="str">
        <f t="shared" si="274"/>
        <v>August</v>
      </c>
      <c r="T1751" s="17">
        <f t="shared" si="275"/>
        <v>57.67794</v>
      </c>
      <c r="U1751" s="17">
        <f t="shared" si="276"/>
        <v>128.98206000000002</v>
      </c>
      <c r="V1751" s="16">
        <f t="shared" si="277"/>
        <v>0</v>
      </c>
      <c r="W1751" s="16" t="str">
        <f t="shared" si="278"/>
        <v>XS</v>
      </c>
      <c r="X1751" s="16" t="str" cm="1">
        <f t="array" ref="X1751">_xlfn.IFS(K1751 &lt; 10, "Need to Restock", K1751 &lt; 20, "Low Stock", K1751 &lt; 30, "Stock OK", K1751 &gt;= 30, "High Stock")</f>
        <v>Need to Restock</v>
      </c>
      <c r="Y1751" s="16" t="str" cm="1">
        <f t="array" ref="Y1751">_xlfn.IFS(K1751 &lt;= 15, "Fast Moving", K1751 &lt;= 35, "Moderate Moving", K1751 &gt; 35, "Slow Moving")</f>
        <v>Fast Moving</v>
      </c>
      <c r="Z1751" s="16" t="str" cm="1">
        <f t="array" ref="Z1751">_xlfn.IFS(M1751=5, "Highly Satisfied", M1751&gt;=4, "Very Satisfied", M1751&gt;=3, "Satisfied", M1751&gt;=2, "Neutral", M1751&lt;2, "Dissatisfied")</f>
        <v>Dissatisfied</v>
      </c>
      <c r="AA1751" s="16" t="str">
        <f t="shared" si="279"/>
        <v>High Value</v>
      </c>
      <c r="AB1751" s="16" t="str" cm="1">
        <f t="array" ref="AB1751">_xlfn.IFS(OR(C1751="Zara", C1751="Mango"), "Luxury Brand", OR(C1751="Gap", C1751="Forever21"), "Budget Brand", TRUE, "Mid-Market")</f>
        <v>Luxury Brand</v>
      </c>
    </row>
    <row r="1752" spans="1:28" x14ac:dyDescent="0.35">
      <c r="A1752" t="s">
        <v>1803</v>
      </c>
      <c r="B1752" t="s">
        <v>19</v>
      </c>
      <c r="C1752" t="s">
        <v>14</v>
      </c>
      <c r="D1752" t="s">
        <v>21</v>
      </c>
      <c r="E1752" t="s">
        <v>37</v>
      </c>
      <c r="F1752" t="s">
        <v>26</v>
      </c>
      <c r="G1752" s="4">
        <v>78.05</v>
      </c>
      <c r="H1752">
        <v>48.1</v>
      </c>
      <c r="I1752" s="3">
        <v>40.51</v>
      </c>
      <c r="J1752" s="1">
        <v>45875</v>
      </c>
      <c r="K1752">
        <v>36</v>
      </c>
      <c r="L1752">
        <v>2.9</v>
      </c>
      <c r="M1752">
        <f t="shared" si="270"/>
        <v>2.9</v>
      </c>
      <c r="N1752" t="b">
        <v>1</v>
      </c>
      <c r="O1752" t="s">
        <v>113</v>
      </c>
      <c r="P1752" t="str">
        <f t="shared" si="271"/>
        <v>Changed Mind</v>
      </c>
      <c r="Q1752" s="4">
        <f t="shared" si="272"/>
        <v>1458.2861999999998</v>
      </c>
      <c r="R1752">
        <f t="shared" si="273"/>
        <v>2025</v>
      </c>
      <c r="S1752" s="4" t="str">
        <f t="shared" si="274"/>
        <v>August</v>
      </c>
      <c r="T1752" s="17">
        <f t="shared" si="275"/>
        <v>37.542050000000003</v>
      </c>
      <c r="U1752" s="17">
        <f t="shared" si="276"/>
        <v>40.507949999999994</v>
      </c>
      <c r="V1752" s="16">
        <f t="shared" si="277"/>
        <v>1</v>
      </c>
      <c r="W1752" s="16" t="str">
        <f t="shared" si="278"/>
        <v>S</v>
      </c>
      <c r="X1752" s="16" t="str" cm="1">
        <f t="array" ref="X1752">_xlfn.IFS(K1752 &lt; 10, "Need to Restock", K1752 &lt; 20, "Low Stock", K1752 &lt; 30, "Stock OK", K1752 &gt;= 30, "High Stock")</f>
        <v>High Stock</v>
      </c>
      <c r="Y1752" s="16" t="str" cm="1">
        <f t="array" ref="Y1752">_xlfn.IFS(K1752 &lt;= 15, "Fast Moving", K1752 &lt;= 35, "Moderate Moving", K1752 &gt; 35, "Slow Moving")</f>
        <v>Slow Moving</v>
      </c>
      <c r="Z1752" s="16" t="str" cm="1">
        <f t="array" ref="Z1752">_xlfn.IFS(M1752=5, "Highly Satisfied", M1752&gt;=4, "Very Satisfied", M1752&gt;=3, "Satisfied", M1752&gt;=2, "Neutral", M1752&lt;2, "Dissatisfied")</f>
        <v>Neutral</v>
      </c>
      <c r="AA1752" s="16" t="str">
        <f t="shared" si="279"/>
        <v>Cheap Value</v>
      </c>
      <c r="AB1752" s="16" t="str" cm="1">
        <f t="array" ref="AB1752">_xlfn.IFS(OR(C1752="Zara", C1752="Mango"), "Luxury Brand", OR(C1752="Gap", C1752="Forever21"), "Budget Brand", TRUE, "Mid-Market")</f>
        <v>Luxury Brand</v>
      </c>
    </row>
    <row r="1753" spans="1:28" x14ac:dyDescent="0.35">
      <c r="A1753" t="s">
        <v>1804</v>
      </c>
      <c r="B1753" t="s">
        <v>19</v>
      </c>
      <c r="C1753" t="s">
        <v>20</v>
      </c>
      <c r="D1753" t="s">
        <v>15</v>
      </c>
      <c r="E1753" t="s">
        <v>56</v>
      </c>
      <c r="F1753" t="s">
        <v>64</v>
      </c>
      <c r="G1753" s="4">
        <v>104.75</v>
      </c>
      <c r="H1753">
        <v>0</v>
      </c>
      <c r="I1753" s="3">
        <v>104.75</v>
      </c>
      <c r="J1753" s="1">
        <v>45591</v>
      </c>
      <c r="K1753">
        <v>11</v>
      </c>
      <c r="L1753" t="s">
        <v>2229</v>
      </c>
      <c r="M1753">
        <f t="shared" si="270"/>
        <v>3</v>
      </c>
      <c r="N1753" t="b">
        <v>0</v>
      </c>
      <c r="O1753" t="s">
        <v>2229</v>
      </c>
      <c r="P1753" t="str">
        <f t="shared" si="271"/>
        <v>No Return</v>
      </c>
      <c r="Q1753" s="4">
        <f t="shared" si="272"/>
        <v>1152.25</v>
      </c>
      <c r="R1753">
        <f t="shared" si="273"/>
        <v>2024</v>
      </c>
      <c r="S1753" s="4" t="str">
        <f t="shared" si="274"/>
        <v>October</v>
      </c>
      <c r="T1753" s="17">
        <f t="shared" si="275"/>
        <v>0</v>
      </c>
      <c r="U1753" s="17">
        <f t="shared" si="276"/>
        <v>104.75</v>
      </c>
      <c r="V1753" s="16">
        <f t="shared" si="277"/>
        <v>0</v>
      </c>
      <c r="W1753" s="16" t="str">
        <f t="shared" si="278"/>
        <v>M</v>
      </c>
      <c r="X1753" s="16" t="str" cm="1">
        <f t="array" ref="X1753">_xlfn.IFS(K1753 &lt; 10, "Need to Restock", K1753 &lt; 20, "Low Stock", K1753 &lt; 30, "Stock OK", K1753 &gt;= 30, "High Stock")</f>
        <v>Low Stock</v>
      </c>
      <c r="Y1753" s="16" t="str" cm="1">
        <f t="array" ref="Y1753">_xlfn.IFS(K1753 &lt;= 15, "Fast Moving", K1753 &lt;= 35, "Moderate Moving", K1753 &gt; 35, "Slow Moving")</f>
        <v>Fast Moving</v>
      </c>
      <c r="Z1753" s="16" t="str" cm="1">
        <f t="array" ref="Z1753">_xlfn.IFS(M1753=5, "Highly Satisfied", M1753&gt;=4, "Very Satisfied", M1753&gt;=3, "Satisfied", M1753&gt;=2, "Neutral", M1753&lt;2, "Dissatisfied")</f>
        <v>Satisfied</v>
      </c>
      <c r="AA1753" s="16" t="str">
        <f t="shared" si="279"/>
        <v>High Value</v>
      </c>
      <c r="AB1753" s="16" t="str" cm="1">
        <f t="array" ref="AB1753">_xlfn.IFS(OR(C1753="Zara", C1753="Mango"), "Luxury Brand", OR(C1753="Gap", C1753="Forever21"), "Budget Brand", TRUE, "Mid-Market")</f>
        <v>Mid-Market</v>
      </c>
    </row>
    <row r="1754" spans="1:28" x14ac:dyDescent="0.35">
      <c r="A1754" t="s">
        <v>1805</v>
      </c>
      <c r="B1754" t="s">
        <v>28</v>
      </c>
      <c r="C1754" t="s">
        <v>20</v>
      </c>
      <c r="D1754" t="s">
        <v>60</v>
      </c>
      <c r="E1754" t="s">
        <v>56</v>
      </c>
      <c r="F1754" t="s">
        <v>68</v>
      </c>
      <c r="G1754" s="4">
        <v>121.33</v>
      </c>
      <c r="H1754">
        <v>0</v>
      </c>
      <c r="I1754" s="3">
        <v>121.33</v>
      </c>
      <c r="J1754" s="1">
        <v>45875</v>
      </c>
      <c r="K1754">
        <v>30</v>
      </c>
      <c r="L1754">
        <v>4.2</v>
      </c>
      <c r="M1754">
        <f t="shared" si="270"/>
        <v>4.2</v>
      </c>
      <c r="N1754" t="b">
        <v>0</v>
      </c>
      <c r="O1754" t="s">
        <v>2229</v>
      </c>
      <c r="P1754" t="str">
        <f t="shared" si="271"/>
        <v>No Return</v>
      </c>
      <c r="Q1754" s="4">
        <f t="shared" si="272"/>
        <v>3639.9</v>
      </c>
      <c r="R1754">
        <f t="shared" si="273"/>
        <v>2025</v>
      </c>
      <c r="S1754" s="4" t="str">
        <f t="shared" si="274"/>
        <v>August</v>
      </c>
      <c r="T1754" s="17">
        <f t="shared" si="275"/>
        <v>0</v>
      </c>
      <c r="U1754" s="17">
        <f t="shared" si="276"/>
        <v>121.33</v>
      </c>
      <c r="V1754" s="16">
        <f t="shared" si="277"/>
        <v>0</v>
      </c>
      <c r="W1754" s="16" t="str">
        <f t="shared" si="278"/>
        <v>M</v>
      </c>
      <c r="X1754" s="16" t="str" cm="1">
        <f t="array" ref="X1754">_xlfn.IFS(K1754 &lt; 10, "Need to Restock", K1754 &lt; 20, "Low Stock", K1754 &lt; 30, "Stock OK", K1754 &gt;= 30, "High Stock")</f>
        <v>High Stock</v>
      </c>
      <c r="Y1754" s="16" t="str" cm="1">
        <f t="array" ref="Y1754">_xlfn.IFS(K1754 &lt;= 15, "Fast Moving", K1754 &lt;= 35, "Moderate Moving", K1754 &gt; 35, "Slow Moving")</f>
        <v>Moderate Moving</v>
      </c>
      <c r="Z1754" s="16" t="str" cm="1">
        <f t="array" ref="Z1754">_xlfn.IFS(M1754=5, "Highly Satisfied", M1754&gt;=4, "Very Satisfied", M1754&gt;=3, "Satisfied", M1754&gt;=2, "Neutral", M1754&lt;2, "Dissatisfied")</f>
        <v>Very Satisfied</v>
      </c>
      <c r="AA1754" s="16" t="str">
        <f t="shared" si="279"/>
        <v>High Value</v>
      </c>
      <c r="AB1754" s="16" t="str" cm="1">
        <f t="array" ref="AB1754">_xlfn.IFS(OR(C1754="Zara", C1754="Mango"), "Luxury Brand", OR(C1754="Gap", C1754="Forever21"), "Budget Brand", TRUE, "Mid-Market")</f>
        <v>Mid-Market</v>
      </c>
    </row>
    <row r="1755" spans="1:28" x14ac:dyDescent="0.35">
      <c r="A1755" t="s">
        <v>1806</v>
      </c>
      <c r="B1755" t="s">
        <v>40</v>
      </c>
      <c r="C1755" t="s">
        <v>41</v>
      </c>
      <c r="D1755" t="s">
        <v>32</v>
      </c>
      <c r="E1755" t="s">
        <v>47</v>
      </c>
      <c r="F1755" t="s">
        <v>44</v>
      </c>
      <c r="G1755" s="4">
        <v>78.09</v>
      </c>
      <c r="H1755">
        <v>0</v>
      </c>
      <c r="I1755" s="3">
        <v>78.09</v>
      </c>
      <c r="J1755" s="1">
        <v>45875</v>
      </c>
      <c r="K1755">
        <v>6</v>
      </c>
      <c r="L1755">
        <v>2</v>
      </c>
      <c r="M1755">
        <f t="shared" si="270"/>
        <v>2</v>
      </c>
      <c r="N1755" t="b">
        <v>0</v>
      </c>
      <c r="O1755" t="s">
        <v>2229</v>
      </c>
      <c r="P1755" t="str">
        <f t="shared" si="271"/>
        <v>No Return</v>
      </c>
      <c r="Q1755" s="4">
        <f t="shared" si="272"/>
        <v>468.54</v>
      </c>
      <c r="R1755">
        <f t="shared" si="273"/>
        <v>2025</v>
      </c>
      <c r="S1755" s="4" t="str">
        <f t="shared" si="274"/>
        <v>August</v>
      </c>
      <c r="T1755" s="17">
        <f t="shared" si="275"/>
        <v>0</v>
      </c>
      <c r="U1755" s="17">
        <f t="shared" si="276"/>
        <v>78.09</v>
      </c>
      <c r="V1755" s="16">
        <f t="shared" si="277"/>
        <v>0</v>
      </c>
      <c r="W1755" s="16" t="str">
        <f t="shared" si="278"/>
        <v>XXL</v>
      </c>
      <c r="X1755" s="16" t="str" cm="1">
        <f t="array" ref="X1755">_xlfn.IFS(K1755 &lt; 10, "Need to Restock", K1755 &lt; 20, "Low Stock", K1755 &lt; 30, "Stock OK", K1755 &gt;= 30, "High Stock")</f>
        <v>Need to Restock</v>
      </c>
      <c r="Y1755" s="16" t="str" cm="1">
        <f t="array" ref="Y1755">_xlfn.IFS(K1755 &lt;= 15, "Fast Moving", K1755 &lt;= 35, "Moderate Moving", K1755 &gt; 35, "Slow Moving")</f>
        <v>Fast Moving</v>
      </c>
      <c r="Z1755" s="16" t="str" cm="1">
        <f t="array" ref="Z1755">_xlfn.IFS(M1755=5, "Highly Satisfied", M1755&gt;=4, "Very Satisfied", M1755&gt;=3, "Satisfied", M1755&gt;=2, "Neutral", M1755&lt;2, "Dissatisfied")</f>
        <v>Neutral</v>
      </c>
      <c r="AA1755" s="16" t="str">
        <f t="shared" si="279"/>
        <v>High Value</v>
      </c>
      <c r="AB1755" s="16" t="str" cm="1">
        <f t="array" ref="AB1755">_xlfn.IFS(OR(C1755="Zara", C1755="Mango"), "Luxury Brand", OR(C1755="Gap", C1755="Forever21"), "Budget Brand", TRUE, "Mid-Market")</f>
        <v>Luxury Brand</v>
      </c>
    </row>
    <row r="1756" spans="1:28" x14ac:dyDescent="0.35">
      <c r="A1756" t="s">
        <v>1807</v>
      </c>
      <c r="B1756" t="s">
        <v>19</v>
      </c>
      <c r="C1756" t="s">
        <v>20</v>
      </c>
      <c r="D1756" t="s">
        <v>32</v>
      </c>
      <c r="E1756" t="s">
        <v>47</v>
      </c>
      <c r="F1756" t="s">
        <v>17</v>
      </c>
      <c r="G1756" s="4">
        <v>109.19</v>
      </c>
      <c r="H1756">
        <v>0</v>
      </c>
      <c r="I1756" s="3">
        <v>109.19</v>
      </c>
      <c r="J1756" s="1">
        <v>45875</v>
      </c>
      <c r="K1756">
        <v>47</v>
      </c>
      <c r="L1756">
        <v>4.5</v>
      </c>
      <c r="M1756">
        <f t="shared" si="270"/>
        <v>4.5</v>
      </c>
      <c r="N1756" t="b">
        <v>0</v>
      </c>
      <c r="O1756" t="s">
        <v>2229</v>
      </c>
      <c r="P1756" t="str">
        <f t="shared" si="271"/>
        <v>No Return</v>
      </c>
      <c r="Q1756" s="4">
        <f t="shared" si="272"/>
        <v>5131.93</v>
      </c>
      <c r="R1756">
        <f t="shared" si="273"/>
        <v>2025</v>
      </c>
      <c r="S1756" s="4" t="str">
        <f t="shared" si="274"/>
        <v>August</v>
      </c>
      <c r="T1756" s="17">
        <f t="shared" si="275"/>
        <v>0</v>
      </c>
      <c r="U1756" s="17">
        <f t="shared" si="276"/>
        <v>109.19</v>
      </c>
      <c r="V1756" s="16">
        <f t="shared" si="277"/>
        <v>0</v>
      </c>
      <c r="W1756" s="16" t="str">
        <f t="shared" si="278"/>
        <v>XXL</v>
      </c>
      <c r="X1756" s="16" t="str" cm="1">
        <f t="array" ref="X1756">_xlfn.IFS(K1756 &lt; 10, "Need to Restock", K1756 &lt; 20, "Low Stock", K1756 &lt; 30, "Stock OK", K1756 &gt;= 30, "High Stock")</f>
        <v>High Stock</v>
      </c>
      <c r="Y1756" s="16" t="str" cm="1">
        <f t="array" ref="Y1756">_xlfn.IFS(K1756 &lt;= 15, "Fast Moving", K1756 &lt;= 35, "Moderate Moving", K1756 &gt; 35, "Slow Moving")</f>
        <v>Slow Moving</v>
      </c>
      <c r="Z1756" s="16" t="str" cm="1">
        <f t="array" ref="Z1756">_xlfn.IFS(M1756=5, "Highly Satisfied", M1756&gt;=4, "Very Satisfied", M1756&gt;=3, "Satisfied", M1756&gt;=2, "Neutral", M1756&lt;2, "Dissatisfied")</f>
        <v>Very Satisfied</v>
      </c>
      <c r="AA1756" s="16" t="str">
        <f t="shared" si="279"/>
        <v>High Value</v>
      </c>
      <c r="AB1756" s="16" t="str" cm="1">
        <f t="array" ref="AB1756">_xlfn.IFS(OR(C1756="Zara", C1756="Mango"), "Luxury Brand", OR(C1756="Gap", C1756="Forever21"), "Budget Brand", TRUE, "Mid-Market")</f>
        <v>Mid-Market</v>
      </c>
    </row>
    <row r="1757" spans="1:28" x14ac:dyDescent="0.35">
      <c r="A1757" t="s">
        <v>1808</v>
      </c>
      <c r="B1757" t="s">
        <v>28</v>
      </c>
      <c r="C1757" t="s">
        <v>51</v>
      </c>
      <c r="D1757" t="s">
        <v>21</v>
      </c>
      <c r="E1757" t="s">
        <v>22</v>
      </c>
      <c r="F1757" t="s">
        <v>26</v>
      </c>
      <c r="G1757" s="4">
        <v>126.74</v>
      </c>
      <c r="H1757">
        <v>0</v>
      </c>
      <c r="I1757" s="3">
        <v>126.74</v>
      </c>
      <c r="J1757" s="1">
        <v>45875</v>
      </c>
      <c r="K1757">
        <v>2</v>
      </c>
      <c r="L1757">
        <v>2.9</v>
      </c>
      <c r="M1757">
        <f t="shared" si="270"/>
        <v>2.9</v>
      </c>
      <c r="N1757" t="b">
        <v>0</v>
      </c>
      <c r="O1757" t="s">
        <v>2229</v>
      </c>
      <c r="P1757" t="str">
        <f t="shared" si="271"/>
        <v>No Return</v>
      </c>
      <c r="Q1757" s="4">
        <f t="shared" si="272"/>
        <v>253.48</v>
      </c>
      <c r="R1757">
        <f t="shared" si="273"/>
        <v>2025</v>
      </c>
      <c r="S1757" s="4" t="str">
        <f t="shared" si="274"/>
        <v>August</v>
      </c>
      <c r="T1757" s="17">
        <f t="shared" si="275"/>
        <v>0</v>
      </c>
      <c r="U1757" s="17">
        <f t="shared" si="276"/>
        <v>126.74</v>
      </c>
      <c r="V1757" s="16">
        <f t="shared" si="277"/>
        <v>0</v>
      </c>
      <c r="W1757" s="16" t="str">
        <f t="shared" si="278"/>
        <v>L</v>
      </c>
      <c r="X1757" s="16" t="str" cm="1">
        <f t="array" ref="X1757">_xlfn.IFS(K1757 &lt; 10, "Need to Restock", K1757 &lt; 20, "Low Stock", K1757 &lt; 30, "Stock OK", K1757 &gt;= 30, "High Stock")</f>
        <v>Need to Restock</v>
      </c>
      <c r="Y1757" s="16" t="str" cm="1">
        <f t="array" ref="Y1757">_xlfn.IFS(K1757 &lt;= 15, "Fast Moving", K1757 &lt;= 35, "Moderate Moving", K1757 &gt; 35, "Slow Moving")</f>
        <v>Fast Moving</v>
      </c>
      <c r="Z1757" s="16" t="str" cm="1">
        <f t="array" ref="Z1757">_xlfn.IFS(M1757=5, "Highly Satisfied", M1757&gt;=4, "Very Satisfied", M1757&gt;=3, "Satisfied", M1757&gt;=2, "Neutral", M1757&lt;2, "Dissatisfied")</f>
        <v>Neutral</v>
      </c>
      <c r="AA1757" s="16" t="str">
        <f t="shared" si="279"/>
        <v>High Value</v>
      </c>
      <c r="AB1757" s="16" t="str" cm="1">
        <f t="array" ref="AB1757">_xlfn.IFS(OR(C1757="Zara", C1757="Mango"), "Luxury Brand", OR(C1757="Gap", C1757="Forever21"), "Budget Brand", TRUE, "Mid-Market")</f>
        <v>Mid-Market</v>
      </c>
    </row>
    <row r="1758" spans="1:28" x14ac:dyDescent="0.35">
      <c r="A1758" t="s">
        <v>1809</v>
      </c>
      <c r="B1758" t="s">
        <v>28</v>
      </c>
      <c r="C1758" t="s">
        <v>46</v>
      </c>
      <c r="D1758" t="s">
        <v>15</v>
      </c>
      <c r="E1758" t="s">
        <v>16</v>
      </c>
      <c r="F1758" t="s">
        <v>26</v>
      </c>
      <c r="G1758" s="4">
        <v>95.85</v>
      </c>
      <c r="H1758">
        <v>0</v>
      </c>
      <c r="I1758" s="3">
        <v>95.85</v>
      </c>
      <c r="J1758" s="1">
        <v>45703</v>
      </c>
      <c r="K1758">
        <v>45</v>
      </c>
      <c r="L1758">
        <v>5</v>
      </c>
      <c r="M1758">
        <f t="shared" si="270"/>
        <v>5</v>
      </c>
      <c r="N1758" t="b">
        <v>0</v>
      </c>
      <c r="O1758" t="s">
        <v>2229</v>
      </c>
      <c r="P1758" t="str">
        <f t="shared" si="271"/>
        <v>No Return</v>
      </c>
      <c r="Q1758" s="4">
        <f t="shared" si="272"/>
        <v>4313.25</v>
      </c>
      <c r="R1758">
        <f t="shared" si="273"/>
        <v>2025</v>
      </c>
      <c r="S1758" s="4" t="str">
        <f t="shared" si="274"/>
        <v>February</v>
      </c>
      <c r="T1758" s="17">
        <f t="shared" si="275"/>
        <v>0</v>
      </c>
      <c r="U1758" s="17">
        <f t="shared" si="276"/>
        <v>95.85</v>
      </c>
      <c r="V1758" s="16">
        <f t="shared" si="277"/>
        <v>0</v>
      </c>
      <c r="W1758" s="16" t="str">
        <f t="shared" si="278"/>
        <v>XL</v>
      </c>
      <c r="X1758" s="16" t="str" cm="1">
        <f t="array" ref="X1758">_xlfn.IFS(K1758 &lt; 10, "Need to Restock", K1758 &lt; 20, "Low Stock", K1758 &lt; 30, "Stock OK", K1758 &gt;= 30, "High Stock")</f>
        <v>High Stock</v>
      </c>
      <c r="Y1758" s="16" t="str" cm="1">
        <f t="array" ref="Y1758">_xlfn.IFS(K1758 &lt;= 15, "Fast Moving", K1758 &lt;= 35, "Moderate Moving", K1758 &gt; 35, "Slow Moving")</f>
        <v>Slow Moving</v>
      </c>
      <c r="Z1758" s="16" t="str" cm="1">
        <f t="array" ref="Z1758">_xlfn.IFS(M1758=5, "Highly Satisfied", M1758&gt;=4, "Very Satisfied", M1758&gt;=3, "Satisfied", M1758&gt;=2, "Neutral", M1758&lt;2, "Dissatisfied")</f>
        <v>Highly Satisfied</v>
      </c>
      <c r="AA1758" s="16" t="str">
        <f t="shared" si="279"/>
        <v>High Value</v>
      </c>
      <c r="AB1758" s="16" t="str" cm="1">
        <f t="array" ref="AB1758">_xlfn.IFS(OR(C1758="Zara", C1758="Mango"), "Luxury Brand", OR(C1758="Gap", C1758="Forever21"), "Budget Brand", TRUE, "Mid-Market")</f>
        <v>Mid-Market</v>
      </c>
    </row>
    <row r="1759" spans="1:28" x14ac:dyDescent="0.35">
      <c r="A1759" t="s">
        <v>1810</v>
      </c>
      <c r="B1759" t="s">
        <v>13</v>
      </c>
      <c r="C1759" t="s">
        <v>41</v>
      </c>
      <c r="D1759" t="s">
        <v>60</v>
      </c>
      <c r="E1759" t="s">
        <v>37</v>
      </c>
      <c r="F1759" t="s">
        <v>42</v>
      </c>
      <c r="G1759" s="4">
        <v>213.98</v>
      </c>
      <c r="H1759">
        <v>0</v>
      </c>
      <c r="I1759" s="3">
        <v>213.98</v>
      </c>
      <c r="J1759" s="1">
        <v>45875</v>
      </c>
      <c r="K1759">
        <v>38</v>
      </c>
      <c r="L1759" t="s">
        <v>2229</v>
      </c>
      <c r="M1759">
        <f t="shared" si="270"/>
        <v>3</v>
      </c>
      <c r="N1759" t="b">
        <v>0</v>
      </c>
      <c r="O1759" t="s">
        <v>2229</v>
      </c>
      <c r="P1759" t="str">
        <f t="shared" si="271"/>
        <v>No Return</v>
      </c>
      <c r="Q1759" s="4">
        <f t="shared" si="272"/>
        <v>8131.24</v>
      </c>
      <c r="R1759">
        <f t="shared" si="273"/>
        <v>2025</v>
      </c>
      <c r="S1759" s="4" t="str">
        <f t="shared" si="274"/>
        <v>August</v>
      </c>
      <c r="T1759" s="17">
        <f t="shared" si="275"/>
        <v>0</v>
      </c>
      <c r="U1759" s="17">
        <f t="shared" si="276"/>
        <v>213.98</v>
      </c>
      <c r="V1759" s="16">
        <f t="shared" si="277"/>
        <v>0</v>
      </c>
      <c r="W1759" s="16" t="str">
        <f t="shared" si="278"/>
        <v>S</v>
      </c>
      <c r="X1759" s="16" t="str" cm="1">
        <f t="array" ref="X1759">_xlfn.IFS(K1759 &lt; 10, "Need to Restock", K1759 &lt; 20, "Low Stock", K1759 &lt; 30, "Stock OK", K1759 &gt;= 30, "High Stock")</f>
        <v>High Stock</v>
      </c>
      <c r="Y1759" s="16" t="str" cm="1">
        <f t="array" ref="Y1759">_xlfn.IFS(K1759 &lt;= 15, "Fast Moving", K1759 &lt;= 35, "Moderate Moving", K1759 &gt; 35, "Slow Moving")</f>
        <v>Slow Moving</v>
      </c>
      <c r="Z1759" s="16" t="str" cm="1">
        <f t="array" ref="Z1759">_xlfn.IFS(M1759=5, "Highly Satisfied", M1759&gt;=4, "Very Satisfied", M1759&gt;=3, "Satisfied", M1759&gt;=2, "Neutral", M1759&lt;2, "Dissatisfied")</f>
        <v>Satisfied</v>
      </c>
      <c r="AA1759" s="16" t="str">
        <f t="shared" si="279"/>
        <v>High Value</v>
      </c>
      <c r="AB1759" s="16" t="str" cm="1">
        <f t="array" ref="AB1759">_xlfn.IFS(OR(C1759="Zara", C1759="Mango"), "Luxury Brand", OR(C1759="Gap", C1759="Forever21"), "Budget Brand", TRUE, "Mid-Market")</f>
        <v>Luxury Brand</v>
      </c>
    </row>
    <row r="1760" spans="1:28" x14ac:dyDescent="0.35">
      <c r="A1760" t="s">
        <v>1811</v>
      </c>
      <c r="B1760" t="s">
        <v>28</v>
      </c>
      <c r="C1760" t="s">
        <v>73</v>
      </c>
      <c r="D1760" t="s">
        <v>15</v>
      </c>
      <c r="E1760" t="s">
        <v>47</v>
      </c>
      <c r="F1760" t="s">
        <v>54</v>
      </c>
      <c r="G1760" s="4">
        <v>146.22999999999999</v>
      </c>
      <c r="H1760">
        <v>40</v>
      </c>
      <c r="I1760" s="3">
        <v>87.74</v>
      </c>
      <c r="J1760" s="1">
        <v>45684</v>
      </c>
      <c r="K1760">
        <v>17</v>
      </c>
      <c r="L1760">
        <v>2.6</v>
      </c>
      <c r="M1760">
        <f t="shared" si="270"/>
        <v>2.6</v>
      </c>
      <c r="N1760" t="b">
        <v>1</v>
      </c>
      <c r="O1760" t="s">
        <v>81</v>
      </c>
      <c r="P1760" t="str">
        <f t="shared" si="271"/>
        <v>Quality Issue</v>
      </c>
      <c r="Q1760" s="4">
        <f t="shared" si="272"/>
        <v>1491.5459999999998</v>
      </c>
      <c r="R1760">
        <f t="shared" si="273"/>
        <v>2025</v>
      </c>
      <c r="S1760" s="4" t="str">
        <f t="shared" si="274"/>
        <v>January</v>
      </c>
      <c r="T1760" s="17">
        <f t="shared" si="275"/>
        <v>58.491999999999997</v>
      </c>
      <c r="U1760" s="17">
        <f t="shared" si="276"/>
        <v>87.737999999999985</v>
      </c>
      <c r="V1760" s="16">
        <f t="shared" si="277"/>
        <v>1</v>
      </c>
      <c r="W1760" s="16" t="str">
        <f t="shared" si="278"/>
        <v>XXL</v>
      </c>
      <c r="X1760" s="16" t="str" cm="1">
        <f t="array" ref="X1760">_xlfn.IFS(K1760 &lt; 10, "Need to Restock", K1760 &lt; 20, "Low Stock", K1760 &lt; 30, "Stock OK", K1760 &gt;= 30, "High Stock")</f>
        <v>Low Stock</v>
      </c>
      <c r="Y1760" s="16" t="str" cm="1">
        <f t="array" ref="Y1760">_xlfn.IFS(K1760 &lt;= 15, "Fast Moving", K1760 &lt;= 35, "Moderate Moving", K1760 &gt; 35, "Slow Moving")</f>
        <v>Moderate Moving</v>
      </c>
      <c r="Z1760" s="16" t="str" cm="1">
        <f t="array" ref="Z1760">_xlfn.IFS(M1760=5, "Highly Satisfied", M1760&gt;=4, "Very Satisfied", M1760&gt;=3, "Satisfied", M1760&gt;=2, "Neutral", M1760&lt;2, "Dissatisfied")</f>
        <v>Neutral</v>
      </c>
      <c r="AA1760" s="16" t="str">
        <f t="shared" si="279"/>
        <v>High Value</v>
      </c>
      <c r="AB1760" s="16" t="str" cm="1">
        <f t="array" ref="AB1760">_xlfn.IFS(OR(C1760="Zara", C1760="Mango"), "Luxury Brand", OR(C1760="Gap", C1760="Forever21"), "Budget Brand", TRUE, "Mid-Market")</f>
        <v>Budget Brand</v>
      </c>
    </row>
    <row r="1761" spans="1:28" x14ac:dyDescent="0.35">
      <c r="A1761" t="s">
        <v>1812</v>
      </c>
      <c r="B1761" t="s">
        <v>36</v>
      </c>
      <c r="C1761" t="s">
        <v>41</v>
      </c>
      <c r="D1761" t="s">
        <v>21</v>
      </c>
      <c r="E1761" t="s">
        <v>22</v>
      </c>
      <c r="F1761" t="s">
        <v>23</v>
      </c>
      <c r="G1761" s="4">
        <v>115.57</v>
      </c>
      <c r="H1761">
        <v>16.100000000000001</v>
      </c>
      <c r="I1761" s="3">
        <v>96.96</v>
      </c>
      <c r="J1761" s="1">
        <v>45875</v>
      </c>
      <c r="K1761">
        <v>32</v>
      </c>
      <c r="L1761">
        <v>3.1</v>
      </c>
      <c r="M1761">
        <f t="shared" si="270"/>
        <v>3.1</v>
      </c>
      <c r="N1761" t="b">
        <v>1</v>
      </c>
      <c r="O1761" t="s">
        <v>71</v>
      </c>
      <c r="P1761" t="str">
        <f t="shared" si="271"/>
        <v>Size Issue</v>
      </c>
      <c r="Q1761" s="4">
        <f t="shared" si="272"/>
        <v>3102.8233599999999</v>
      </c>
      <c r="R1761">
        <f t="shared" si="273"/>
        <v>2025</v>
      </c>
      <c r="S1761" s="4" t="str">
        <f t="shared" si="274"/>
        <v>August</v>
      </c>
      <c r="T1761" s="17">
        <f t="shared" si="275"/>
        <v>18.606770000000001</v>
      </c>
      <c r="U1761" s="17">
        <f t="shared" si="276"/>
        <v>96.963229999999996</v>
      </c>
      <c r="V1761" s="16">
        <f t="shared" si="277"/>
        <v>1</v>
      </c>
      <c r="W1761" s="16" t="str">
        <f t="shared" si="278"/>
        <v>L</v>
      </c>
      <c r="X1761" s="16" t="str" cm="1">
        <f t="array" ref="X1761">_xlfn.IFS(K1761 &lt; 10, "Need to Restock", K1761 &lt; 20, "Low Stock", K1761 &lt; 30, "Stock OK", K1761 &gt;= 30, "High Stock")</f>
        <v>High Stock</v>
      </c>
      <c r="Y1761" s="16" t="str" cm="1">
        <f t="array" ref="Y1761">_xlfn.IFS(K1761 &lt;= 15, "Fast Moving", K1761 &lt;= 35, "Moderate Moving", K1761 &gt; 35, "Slow Moving")</f>
        <v>Moderate Moving</v>
      </c>
      <c r="Z1761" s="16" t="str" cm="1">
        <f t="array" ref="Z1761">_xlfn.IFS(M1761=5, "Highly Satisfied", M1761&gt;=4, "Very Satisfied", M1761&gt;=3, "Satisfied", M1761&gt;=2, "Neutral", M1761&lt;2, "Dissatisfied")</f>
        <v>Satisfied</v>
      </c>
      <c r="AA1761" s="16" t="str">
        <f t="shared" si="279"/>
        <v>High Value</v>
      </c>
      <c r="AB1761" s="16" t="str" cm="1">
        <f t="array" ref="AB1761">_xlfn.IFS(OR(C1761="Zara", C1761="Mango"), "Luxury Brand", OR(C1761="Gap", C1761="Forever21"), "Budget Brand", TRUE, "Mid-Market")</f>
        <v>Luxury Brand</v>
      </c>
    </row>
    <row r="1762" spans="1:28" x14ac:dyDescent="0.35">
      <c r="A1762" t="s">
        <v>1813</v>
      </c>
      <c r="B1762" t="s">
        <v>25</v>
      </c>
      <c r="C1762" t="s">
        <v>30</v>
      </c>
      <c r="D1762" t="s">
        <v>15</v>
      </c>
      <c r="E1762" t="s">
        <v>2229</v>
      </c>
      <c r="F1762" t="s">
        <v>42</v>
      </c>
      <c r="G1762" s="4">
        <v>66.62</v>
      </c>
      <c r="H1762">
        <v>0</v>
      </c>
      <c r="I1762" s="3">
        <v>66.62</v>
      </c>
      <c r="J1762" s="1">
        <v>45592</v>
      </c>
      <c r="K1762">
        <v>37</v>
      </c>
      <c r="L1762" t="s">
        <v>2229</v>
      </c>
      <c r="M1762">
        <f t="shared" si="270"/>
        <v>3</v>
      </c>
      <c r="N1762" t="b">
        <v>0</v>
      </c>
      <c r="O1762" t="s">
        <v>2229</v>
      </c>
      <c r="P1762" t="str">
        <f t="shared" si="271"/>
        <v>No Return</v>
      </c>
      <c r="Q1762" s="4">
        <f t="shared" si="272"/>
        <v>2464.94</v>
      </c>
      <c r="R1762">
        <f t="shared" si="273"/>
        <v>2024</v>
      </c>
      <c r="S1762" s="4" t="str">
        <f t="shared" si="274"/>
        <v>October</v>
      </c>
      <c r="T1762" s="17">
        <f t="shared" si="275"/>
        <v>0</v>
      </c>
      <c r="U1762" s="17">
        <f t="shared" si="276"/>
        <v>66.62</v>
      </c>
      <c r="V1762" s="16">
        <f t="shared" si="277"/>
        <v>0</v>
      </c>
      <c r="W1762" s="16" t="str">
        <f t="shared" si="278"/>
        <v>No Size</v>
      </c>
      <c r="X1762" s="16" t="str" cm="1">
        <f t="array" ref="X1762">_xlfn.IFS(K1762 &lt; 10, "Need to Restock", K1762 &lt; 20, "Low Stock", K1762 &lt; 30, "Stock OK", K1762 &gt;= 30, "High Stock")</f>
        <v>High Stock</v>
      </c>
      <c r="Y1762" s="16" t="str" cm="1">
        <f t="array" ref="Y1762">_xlfn.IFS(K1762 &lt;= 15, "Fast Moving", K1762 &lt;= 35, "Moderate Moving", K1762 &gt; 35, "Slow Moving")</f>
        <v>Slow Moving</v>
      </c>
      <c r="Z1762" s="16" t="str" cm="1">
        <f t="array" ref="Z1762">_xlfn.IFS(M1762=5, "Highly Satisfied", M1762&gt;=4, "Very Satisfied", M1762&gt;=3, "Satisfied", M1762&gt;=2, "Neutral", M1762&lt;2, "Dissatisfied")</f>
        <v>Satisfied</v>
      </c>
      <c r="AA1762" s="16" t="str">
        <f t="shared" si="279"/>
        <v>Cheap Value</v>
      </c>
      <c r="AB1762" s="16" t="str" cm="1">
        <f t="array" ref="AB1762">_xlfn.IFS(OR(C1762="Zara", C1762="Mango"), "Luxury Brand", OR(C1762="Gap", C1762="Forever21"), "Budget Brand", TRUE, "Mid-Market")</f>
        <v>Mid-Market</v>
      </c>
    </row>
    <row r="1763" spans="1:28" x14ac:dyDescent="0.35">
      <c r="A1763" t="s">
        <v>1814</v>
      </c>
      <c r="B1763" t="s">
        <v>40</v>
      </c>
      <c r="C1763" t="s">
        <v>30</v>
      </c>
      <c r="D1763" t="s">
        <v>15</v>
      </c>
      <c r="E1763" t="s">
        <v>53</v>
      </c>
      <c r="F1763" t="s">
        <v>64</v>
      </c>
      <c r="G1763" s="4">
        <v>60.37</v>
      </c>
      <c r="H1763">
        <v>23.1</v>
      </c>
      <c r="I1763" s="3">
        <v>46.42</v>
      </c>
      <c r="J1763" s="1">
        <v>45730</v>
      </c>
      <c r="K1763">
        <v>30</v>
      </c>
      <c r="L1763">
        <v>4.8</v>
      </c>
      <c r="M1763">
        <f t="shared" si="270"/>
        <v>4.8</v>
      </c>
      <c r="N1763" t="b">
        <v>0</v>
      </c>
      <c r="O1763" t="s">
        <v>2229</v>
      </c>
      <c r="P1763" t="str">
        <f t="shared" si="271"/>
        <v>No Return</v>
      </c>
      <c r="Q1763" s="4">
        <f t="shared" si="272"/>
        <v>1392.7358999999999</v>
      </c>
      <c r="R1763">
        <f t="shared" si="273"/>
        <v>2025</v>
      </c>
      <c r="S1763" s="4" t="str">
        <f t="shared" si="274"/>
        <v>March</v>
      </c>
      <c r="T1763" s="17">
        <f t="shared" si="275"/>
        <v>13.94547</v>
      </c>
      <c r="U1763" s="17">
        <f t="shared" si="276"/>
        <v>46.424529999999997</v>
      </c>
      <c r="V1763" s="16">
        <f t="shared" si="277"/>
        <v>0</v>
      </c>
      <c r="W1763" s="16" t="str">
        <f t="shared" si="278"/>
        <v>XS</v>
      </c>
      <c r="X1763" s="16" t="str" cm="1">
        <f t="array" ref="X1763">_xlfn.IFS(K1763 &lt; 10, "Need to Restock", K1763 &lt; 20, "Low Stock", K1763 &lt; 30, "Stock OK", K1763 &gt;= 30, "High Stock")</f>
        <v>High Stock</v>
      </c>
      <c r="Y1763" s="16" t="str" cm="1">
        <f t="array" ref="Y1763">_xlfn.IFS(K1763 &lt;= 15, "Fast Moving", K1763 &lt;= 35, "Moderate Moving", K1763 &gt; 35, "Slow Moving")</f>
        <v>Moderate Moving</v>
      </c>
      <c r="Z1763" s="16" t="str" cm="1">
        <f t="array" ref="Z1763">_xlfn.IFS(M1763=5, "Highly Satisfied", M1763&gt;=4, "Very Satisfied", M1763&gt;=3, "Satisfied", M1763&gt;=2, "Neutral", M1763&lt;2, "Dissatisfied")</f>
        <v>Very Satisfied</v>
      </c>
      <c r="AA1763" s="16" t="str">
        <f t="shared" si="279"/>
        <v>Cheap Value</v>
      </c>
      <c r="AB1763" s="16" t="str" cm="1">
        <f t="array" ref="AB1763">_xlfn.IFS(OR(C1763="Zara", C1763="Mango"), "Luxury Brand", OR(C1763="Gap", C1763="Forever21"), "Budget Brand", TRUE, "Mid-Market")</f>
        <v>Mid-Market</v>
      </c>
    </row>
    <row r="1764" spans="1:28" x14ac:dyDescent="0.35">
      <c r="A1764" t="s">
        <v>1815</v>
      </c>
      <c r="B1764" t="s">
        <v>28</v>
      </c>
      <c r="C1764" t="s">
        <v>46</v>
      </c>
      <c r="D1764" t="s">
        <v>21</v>
      </c>
      <c r="E1764" t="s">
        <v>56</v>
      </c>
      <c r="F1764" t="s">
        <v>42</v>
      </c>
      <c r="G1764" s="4">
        <v>83.2</v>
      </c>
      <c r="H1764">
        <v>57.1</v>
      </c>
      <c r="I1764" s="3">
        <v>35.69</v>
      </c>
      <c r="J1764" s="1">
        <v>45875</v>
      </c>
      <c r="K1764">
        <v>10</v>
      </c>
      <c r="L1764">
        <v>3.3</v>
      </c>
      <c r="M1764">
        <f t="shared" si="270"/>
        <v>3.3</v>
      </c>
      <c r="N1764" t="b">
        <v>0</v>
      </c>
      <c r="O1764" t="s">
        <v>2229</v>
      </c>
      <c r="P1764" t="str">
        <f t="shared" si="271"/>
        <v>No Return</v>
      </c>
      <c r="Q1764" s="4">
        <f t="shared" si="272"/>
        <v>356.928</v>
      </c>
      <c r="R1764">
        <f t="shared" si="273"/>
        <v>2025</v>
      </c>
      <c r="S1764" s="4" t="str">
        <f t="shared" si="274"/>
        <v>August</v>
      </c>
      <c r="T1764" s="17">
        <f t="shared" si="275"/>
        <v>47.507200000000005</v>
      </c>
      <c r="U1764" s="17">
        <f t="shared" si="276"/>
        <v>35.692799999999998</v>
      </c>
      <c r="V1764" s="16">
        <f t="shared" si="277"/>
        <v>0</v>
      </c>
      <c r="W1764" s="16" t="str">
        <f t="shared" si="278"/>
        <v>M</v>
      </c>
      <c r="X1764" s="16" t="str" cm="1">
        <f t="array" ref="X1764">_xlfn.IFS(K1764 &lt; 10, "Need to Restock", K1764 &lt; 20, "Low Stock", K1764 &lt; 30, "Stock OK", K1764 &gt;= 30, "High Stock")</f>
        <v>Low Stock</v>
      </c>
      <c r="Y1764" s="16" t="str" cm="1">
        <f t="array" ref="Y1764">_xlfn.IFS(K1764 &lt;= 15, "Fast Moving", K1764 &lt;= 35, "Moderate Moving", K1764 &gt; 35, "Slow Moving")</f>
        <v>Fast Moving</v>
      </c>
      <c r="Z1764" s="16" t="str" cm="1">
        <f t="array" ref="Z1764">_xlfn.IFS(M1764=5, "Highly Satisfied", M1764&gt;=4, "Very Satisfied", M1764&gt;=3, "Satisfied", M1764&gt;=2, "Neutral", M1764&lt;2, "Dissatisfied")</f>
        <v>Satisfied</v>
      </c>
      <c r="AA1764" s="16" t="str">
        <f t="shared" si="279"/>
        <v>Cheap Value</v>
      </c>
      <c r="AB1764" s="16" t="str" cm="1">
        <f t="array" ref="AB1764">_xlfn.IFS(OR(C1764="Zara", C1764="Mango"), "Luxury Brand", OR(C1764="Gap", C1764="Forever21"), "Budget Brand", TRUE, "Mid-Market")</f>
        <v>Mid-Market</v>
      </c>
    </row>
    <row r="1765" spans="1:28" x14ac:dyDescent="0.35">
      <c r="A1765" t="s">
        <v>1816</v>
      </c>
      <c r="B1765" t="s">
        <v>13</v>
      </c>
      <c r="C1765" t="s">
        <v>20</v>
      </c>
      <c r="D1765" t="s">
        <v>60</v>
      </c>
      <c r="E1765" t="s">
        <v>37</v>
      </c>
      <c r="F1765" t="s">
        <v>62</v>
      </c>
      <c r="G1765" s="4">
        <v>204.47</v>
      </c>
      <c r="H1765">
        <v>3.6</v>
      </c>
      <c r="I1765" s="3">
        <v>197.11</v>
      </c>
      <c r="J1765" s="1">
        <v>45875</v>
      </c>
      <c r="K1765">
        <v>26</v>
      </c>
      <c r="L1765" t="s">
        <v>2229</v>
      </c>
      <c r="M1765">
        <f t="shared" si="270"/>
        <v>3</v>
      </c>
      <c r="N1765" t="b">
        <v>0</v>
      </c>
      <c r="O1765" t="s">
        <v>2229</v>
      </c>
      <c r="P1765" t="str">
        <f t="shared" si="271"/>
        <v>No Return</v>
      </c>
      <c r="Q1765" s="4">
        <f t="shared" si="272"/>
        <v>5124.83608</v>
      </c>
      <c r="R1765">
        <f t="shared" si="273"/>
        <v>2025</v>
      </c>
      <c r="S1765" s="4" t="str">
        <f t="shared" si="274"/>
        <v>August</v>
      </c>
      <c r="T1765" s="17">
        <f t="shared" si="275"/>
        <v>7.360920000000001</v>
      </c>
      <c r="U1765" s="17">
        <f t="shared" si="276"/>
        <v>197.10908000000001</v>
      </c>
      <c r="V1765" s="16">
        <f t="shared" si="277"/>
        <v>0</v>
      </c>
      <c r="W1765" s="16" t="str">
        <f t="shared" si="278"/>
        <v>S</v>
      </c>
      <c r="X1765" s="16" t="str" cm="1">
        <f t="array" ref="X1765">_xlfn.IFS(K1765 &lt; 10, "Need to Restock", K1765 &lt; 20, "Low Stock", K1765 &lt; 30, "Stock OK", K1765 &gt;= 30, "High Stock")</f>
        <v>Stock OK</v>
      </c>
      <c r="Y1765" s="16" t="str" cm="1">
        <f t="array" ref="Y1765">_xlfn.IFS(K1765 &lt;= 15, "Fast Moving", K1765 &lt;= 35, "Moderate Moving", K1765 &gt; 35, "Slow Moving")</f>
        <v>Moderate Moving</v>
      </c>
      <c r="Z1765" s="16" t="str" cm="1">
        <f t="array" ref="Z1765">_xlfn.IFS(M1765=5, "Highly Satisfied", M1765&gt;=4, "Very Satisfied", M1765&gt;=3, "Satisfied", M1765&gt;=2, "Neutral", M1765&lt;2, "Dissatisfied")</f>
        <v>Satisfied</v>
      </c>
      <c r="AA1765" s="16" t="str">
        <f t="shared" si="279"/>
        <v>High Value</v>
      </c>
      <c r="AB1765" s="16" t="str" cm="1">
        <f t="array" ref="AB1765">_xlfn.IFS(OR(C1765="Zara", C1765="Mango"), "Luxury Brand", OR(C1765="Gap", C1765="Forever21"), "Budget Brand", TRUE, "Mid-Market")</f>
        <v>Mid-Market</v>
      </c>
    </row>
    <row r="1766" spans="1:28" x14ac:dyDescent="0.35">
      <c r="A1766" t="s">
        <v>1817</v>
      </c>
      <c r="B1766" t="s">
        <v>25</v>
      </c>
      <c r="C1766" t="s">
        <v>41</v>
      </c>
      <c r="D1766" t="s">
        <v>32</v>
      </c>
      <c r="E1766" t="s">
        <v>2229</v>
      </c>
      <c r="F1766" t="s">
        <v>64</v>
      </c>
      <c r="G1766" s="4">
        <v>52.73</v>
      </c>
      <c r="H1766">
        <v>0</v>
      </c>
      <c r="I1766" s="3">
        <v>52.73</v>
      </c>
      <c r="J1766" s="1">
        <v>45875</v>
      </c>
      <c r="K1766">
        <v>42</v>
      </c>
      <c r="L1766" t="s">
        <v>2229</v>
      </c>
      <c r="M1766">
        <f t="shared" si="270"/>
        <v>3</v>
      </c>
      <c r="N1766" t="b">
        <v>0</v>
      </c>
      <c r="O1766" t="s">
        <v>2229</v>
      </c>
      <c r="P1766" t="str">
        <f t="shared" si="271"/>
        <v>No Return</v>
      </c>
      <c r="Q1766" s="4">
        <f t="shared" si="272"/>
        <v>2214.66</v>
      </c>
      <c r="R1766">
        <f t="shared" si="273"/>
        <v>2025</v>
      </c>
      <c r="S1766" s="4" t="str">
        <f t="shared" si="274"/>
        <v>August</v>
      </c>
      <c r="T1766" s="17">
        <f t="shared" si="275"/>
        <v>0</v>
      </c>
      <c r="U1766" s="17">
        <f t="shared" si="276"/>
        <v>52.73</v>
      </c>
      <c r="V1766" s="16">
        <f t="shared" si="277"/>
        <v>0</v>
      </c>
      <c r="W1766" s="16" t="str">
        <f t="shared" si="278"/>
        <v>No Size</v>
      </c>
      <c r="X1766" s="16" t="str" cm="1">
        <f t="array" ref="X1766">_xlfn.IFS(K1766 &lt; 10, "Need to Restock", K1766 &lt; 20, "Low Stock", K1766 &lt; 30, "Stock OK", K1766 &gt;= 30, "High Stock")</f>
        <v>High Stock</v>
      </c>
      <c r="Y1766" s="16" t="str" cm="1">
        <f t="array" ref="Y1766">_xlfn.IFS(K1766 &lt;= 15, "Fast Moving", K1766 &lt;= 35, "Moderate Moving", K1766 &gt; 35, "Slow Moving")</f>
        <v>Slow Moving</v>
      </c>
      <c r="Z1766" s="16" t="str" cm="1">
        <f t="array" ref="Z1766">_xlfn.IFS(M1766=5, "Highly Satisfied", M1766&gt;=4, "Very Satisfied", M1766&gt;=3, "Satisfied", M1766&gt;=2, "Neutral", M1766&lt;2, "Dissatisfied")</f>
        <v>Satisfied</v>
      </c>
      <c r="AA1766" s="16" t="str">
        <f t="shared" si="279"/>
        <v>Cheap Value</v>
      </c>
      <c r="AB1766" s="16" t="str" cm="1">
        <f t="array" ref="AB1766">_xlfn.IFS(OR(C1766="Zara", C1766="Mango"), "Luxury Brand", OR(C1766="Gap", C1766="Forever21"), "Budget Brand", TRUE, "Mid-Market")</f>
        <v>Luxury Brand</v>
      </c>
    </row>
    <row r="1767" spans="1:28" x14ac:dyDescent="0.35">
      <c r="A1767" t="s">
        <v>1818</v>
      </c>
      <c r="B1767" t="s">
        <v>36</v>
      </c>
      <c r="C1767" t="s">
        <v>73</v>
      </c>
      <c r="D1767" t="s">
        <v>32</v>
      </c>
      <c r="E1767" t="s">
        <v>47</v>
      </c>
      <c r="F1767" t="s">
        <v>54</v>
      </c>
      <c r="G1767" s="4">
        <v>61.1</v>
      </c>
      <c r="H1767">
        <v>0</v>
      </c>
      <c r="I1767" s="3">
        <v>61.1</v>
      </c>
      <c r="J1767" s="1">
        <v>45875</v>
      </c>
      <c r="K1767">
        <v>30</v>
      </c>
      <c r="L1767">
        <v>4.5999999999999996</v>
      </c>
      <c r="M1767">
        <f t="shared" si="270"/>
        <v>4.5999999999999996</v>
      </c>
      <c r="N1767" t="b">
        <v>0</v>
      </c>
      <c r="O1767" t="s">
        <v>2229</v>
      </c>
      <c r="P1767" t="str">
        <f t="shared" si="271"/>
        <v>No Return</v>
      </c>
      <c r="Q1767" s="4">
        <f t="shared" si="272"/>
        <v>1833</v>
      </c>
      <c r="R1767">
        <f t="shared" si="273"/>
        <v>2025</v>
      </c>
      <c r="S1767" s="4" t="str">
        <f t="shared" si="274"/>
        <v>August</v>
      </c>
      <c r="T1767" s="17">
        <f t="shared" si="275"/>
        <v>0</v>
      </c>
      <c r="U1767" s="17">
        <f t="shared" si="276"/>
        <v>61.1</v>
      </c>
      <c r="V1767" s="16">
        <f t="shared" si="277"/>
        <v>0</v>
      </c>
      <c r="W1767" s="16" t="str">
        <f t="shared" si="278"/>
        <v>XXL</v>
      </c>
      <c r="X1767" s="16" t="str" cm="1">
        <f t="array" ref="X1767">_xlfn.IFS(K1767 &lt; 10, "Need to Restock", K1767 &lt; 20, "Low Stock", K1767 &lt; 30, "Stock OK", K1767 &gt;= 30, "High Stock")</f>
        <v>High Stock</v>
      </c>
      <c r="Y1767" s="16" t="str" cm="1">
        <f t="array" ref="Y1767">_xlfn.IFS(K1767 &lt;= 15, "Fast Moving", K1767 &lt;= 35, "Moderate Moving", K1767 &gt; 35, "Slow Moving")</f>
        <v>Moderate Moving</v>
      </c>
      <c r="Z1767" s="16" t="str" cm="1">
        <f t="array" ref="Z1767">_xlfn.IFS(M1767=5, "Highly Satisfied", M1767&gt;=4, "Very Satisfied", M1767&gt;=3, "Satisfied", M1767&gt;=2, "Neutral", M1767&lt;2, "Dissatisfied")</f>
        <v>Very Satisfied</v>
      </c>
      <c r="AA1767" s="16" t="str">
        <f t="shared" si="279"/>
        <v>Cheap Value</v>
      </c>
      <c r="AB1767" s="16" t="str" cm="1">
        <f t="array" ref="AB1767">_xlfn.IFS(OR(C1767="Zara", C1767="Mango"), "Luxury Brand", OR(C1767="Gap", C1767="Forever21"), "Budget Brand", TRUE, "Mid-Market")</f>
        <v>Budget Brand</v>
      </c>
    </row>
    <row r="1768" spans="1:28" x14ac:dyDescent="0.35">
      <c r="A1768" t="s">
        <v>1819</v>
      </c>
      <c r="B1768" t="s">
        <v>13</v>
      </c>
      <c r="C1768" t="s">
        <v>14</v>
      </c>
      <c r="D1768" t="s">
        <v>60</v>
      </c>
      <c r="E1768" t="s">
        <v>37</v>
      </c>
      <c r="F1768" t="s">
        <v>38</v>
      </c>
      <c r="G1768" s="4">
        <v>227.92</v>
      </c>
      <c r="H1768">
        <v>0</v>
      </c>
      <c r="I1768" s="3">
        <v>227.92</v>
      </c>
      <c r="J1768" s="1">
        <v>45875</v>
      </c>
      <c r="K1768">
        <v>34</v>
      </c>
      <c r="L1768" t="s">
        <v>2229</v>
      </c>
      <c r="M1768">
        <f t="shared" si="270"/>
        <v>3</v>
      </c>
      <c r="N1768" t="b">
        <v>0</v>
      </c>
      <c r="O1768" t="s">
        <v>2229</v>
      </c>
      <c r="P1768" t="str">
        <f t="shared" si="271"/>
        <v>No Return</v>
      </c>
      <c r="Q1768" s="4">
        <f t="shared" si="272"/>
        <v>7749.28</v>
      </c>
      <c r="R1768">
        <f t="shared" si="273"/>
        <v>2025</v>
      </c>
      <c r="S1768" s="4" t="str">
        <f t="shared" si="274"/>
        <v>August</v>
      </c>
      <c r="T1768" s="17">
        <f t="shared" si="275"/>
        <v>0</v>
      </c>
      <c r="U1768" s="17">
        <f t="shared" si="276"/>
        <v>227.92</v>
      </c>
      <c r="V1768" s="16">
        <f t="shared" si="277"/>
        <v>0</v>
      </c>
      <c r="W1768" s="16" t="str">
        <f t="shared" si="278"/>
        <v>S</v>
      </c>
      <c r="X1768" s="16" t="str" cm="1">
        <f t="array" ref="X1768">_xlfn.IFS(K1768 &lt; 10, "Need to Restock", K1768 &lt; 20, "Low Stock", K1768 &lt; 30, "Stock OK", K1768 &gt;= 30, "High Stock")</f>
        <v>High Stock</v>
      </c>
      <c r="Y1768" s="16" t="str" cm="1">
        <f t="array" ref="Y1768">_xlfn.IFS(K1768 &lt;= 15, "Fast Moving", K1768 &lt;= 35, "Moderate Moving", K1768 &gt; 35, "Slow Moving")</f>
        <v>Moderate Moving</v>
      </c>
      <c r="Z1768" s="16" t="str" cm="1">
        <f t="array" ref="Z1768">_xlfn.IFS(M1768=5, "Highly Satisfied", M1768&gt;=4, "Very Satisfied", M1768&gt;=3, "Satisfied", M1768&gt;=2, "Neutral", M1768&lt;2, "Dissatisfied")</f>
        <v>Satisfied</v>
      </c>
      <c r="AA1768" s="16" t="str">
        <f t="shared" si="279"/>
        <v>High Value</v>
      </c>
      <c r="AB1768" s="16" t="str" cm="1">
        <f t="array" ref="AB1768">_xlfn.IFS(OR(C1768="Zara", C1768="Mango"), "Luxury Brand", OR(C1768="Gap", C1768="Forever21"), "Budget Brand", TRUE, "Mid-Market")</f>
        <v>Luxury Brand</v>
      </c>
    </row>
    <row r="1769" spans="1:28" x14ac:dyDescent="0.35">
      <c r="A1769" t="s">
        <v>1820</v>
      </c>
      <c r="B1769" t="s">
        <v>40</v>
      </c>
      <c r="C1769" t="s">
        <v>46</v>
      </c>
      <c r="D1769" t="s">
        <v>32</v>
      </c>
      <c r="E1769" t="s">
        <v>22</v>
      </c>
      <c r="F1769" t="s">
        <v>42</v>
      </c>
      <c r="G1769" s="4">
        <v>111.55</v>
      </c>
      <c r="H1769">
        <v>0</v>
      </c>
      <c r="I1769" s="3">
        <v>111.55</v>
      </c>
      <c r="J1769" s="1">
        <v>45875</v>
      </c>
      <c r="K1769">
        <v>14</v>
      </c>
      <c r="L1769" t="s">
        <v>2229</v>
      </c>
      <c r="M1769">
        <f t="shared" si="270"/>
        <v>3</v>
      </c>
      <c r="N1769" t="b">
        <v>0</v>
      </c>
      <c r="O1769" t="s">
        <v>2229</v>
      </c>
      <c r="P1769" t="str">
        <f t="shared" si="271"/>
        <v>No Return</v>
      </c>
      <c r="Q1769" s="4">
        <f t="shared" si="272"/>
        <v>1561.7</v>
      </c>
      <c r="R1769">
        <f t="shared" si="273"/>
        <v>2025</v>
      </c>
      <c r="S1769" s="4" t="str">
        <f t="shared" si="274"/>
        <v>August</v>
      </c>
      <c r="T1769" s="17">
        <f t="shared" si="275"/>
        <v>0</v>
      </c>
      <c r="U1769" s="17">
        <f t="shared" si="276"/>
        <v>111.55</v>
      </c>
      <c r="V1769" s="16">
        <f t="shared" si="277"/>
        <v>0</v>
      </c>
      <c r="W1769" s="16" t="str">
        <f t="shared" si="278"/>
        <v>L</v>
      </c>
      <c r="X1769" s="16" t="str" cm="1">
        <f t="array" ref="X1769">_xlfn.IFS(K1769 &lt; 10, "Need to Restock", K1769 &lt; 20, "Low Stock", K1769 &lt; 30, "Stock OK", K1769 &gt;= 30, "High Stock")</f>
        <v>Low Stock</v>
      </c>
      <c r="Y1769" s="16" t="str" cm="1">
        <f t="array" ref="Y1769">_xlfn.IFS(K1769 &lt;= 15, "Fast Moving", K1769 &lt;= 35, "Moderate Moving", K1769 &gt; 35, "Slow Moving")</f>
        <v>Fast Moving</v>
      </c>
      <c r="Z1769" s="16" t="str" cm="1">
        <f t="array" ref="Z1769">_xlfn.IFS(M1769=5, "Highly Satisfied", M1769&gt;=4, "Very Satisfied", M1769&gt;=3, "Satisfied", M1769&gt;=2, "Neutral", M1769&lt;2, "Dissatisfied")</f>
        <v>Satisfied</v>
      </c>
      <c r="AA1769" s="16" t="str">
        <f t="shared" si="279"/>
        <v>High Value</v>
      </c>
      <c r="AB1769" s="16" t="str" cm="1">
        <f t="array" ref="AB1769">_xlfn.IFS(OR(C1769="Zara", C1769="Mango"), "Luxury Brand", OR(C1769="Gap", C1769="Forever21"), "Budget Brand", TRUE, "Mid-Market")</f>
        <v>Mid-Market</v>
      </c>
    </row>
    <row r="1770" spans="1:28" x14ac:dyDescent="0.35">
      <c r="A1770" t="s">
        <v>1821</v>
      </c>
      <c r="B1770" t="s">
        <v>36</v>
      </c>
      <c r="C1770" t="s">
        <v>73</v>
      </c>
      <c r="D1770" t="s">
        <v>32</v>
      </c>
      <c r="E1770" t="s">
        <v>53</v>
      </c>
      <c r="F1770" t="s">
        <v>23</v>
      </c>
      <c r="G1770" s="4">
        <v>29.09</v>
      </c>
      <c r="H1770">
        <v>29.6</v>
      </c>
      <c r="I1770" s="3">
        <v>20.48</v>
      </c>
      <c r="J1770" s="1">
        <v>45875</v>
      </c>
      <c r="K1770">
        <v>25</v>
      </c>
      <c r="L1770">
        <v>4.8</v>
      </c>
      <c r="M1770">
        <f t="shared" si="270"/>
        <v>4.8</v>
      </c>
      <c r="N1770" t="b">
        <v>0</v>
      </c>
      <c r="O1770" t="s">
        <v>2229</v>
      </c>
      <c r="P1770" t="str">
        <f t="shared" si="271"/>
        <v>No Return</v>
      </c>
      <c r="Q1770" s="4">
        <f t="shared" si="272"/>
        <v>511.98399999999998</v>
      </c>
      <c r="R1770">
        <f t="shared" si="273"/>
        <v>2025</v>
      </c>
      <c r="S1770" s="4" t="str">
        <f t="shared" si="274"/>
        <v>August</v>
      </c>
      <c r="T1770" s="17">
        <f t="shared" si="275"/>
        <v>8.6106400000000018</v>
      </c>
      <c r="U1770" s="17">
        <f t="shared" si="276"/>
        <v>20.47936</v>
      </c>
      <c r="V1770" s="16">
        <f t="shared" si="277"/>
        <v>0</v>
      </c>
      <c r="W1770" s="16" t="str">
        <f t="shared" si="278"/>
        <v>XS</v>
      </c>
      <c r="X1770" s="16" t="str" cm="1">
        <f t="array" ref="X1770">_xlfn.IFS(K1770 &lt; 10, "Need to Restock", K1770 &lt; 20, "Low Stock", K1770 &lt; 30, "Stock OK", K1770 &gt;= 30, "High Stock")</f>
        <v>Stock OK</v>
      </c>
      <c r="Y1770" s="16" t="str" cm="1">
        <f t="array" ref="Y1770">_xlfn.IFS(K1770 &lt;= 15, "Fast Moving", K1770 &lt;= 35, "Moderate Moving", K1770 &gt; 35, "Slow Moving")</f>
        <v>Moderate Moving</v>
      </c>
      <c r="Z1770" s="16" t="str" cm="1">
        <f t="array" ref="Z1770">_xlfn.IFS(M1770=5, "Highly Satisfied", M1770&gt;=4, "Very Satisfied", M1770&gt;=3, "Satisfied", M1770&gt;=2, "Neutral", M1770&lt;2, "Dissatisfied")</f>
        <v>Very Satisfied</v>
      </c>
      <c r="AA1770" s="16" t="str">
        <f t="shared" si="279"/>
        <v>Cheap Value</v>
      </c>
      <c r="AB1770" s="16" t="str" cm="1">
        <f t="array" ref="AB1770">_xlfn.IFS(OR(C1770="Zara", C1770="Mango"), "Luxury Brand", OR(C1770="Gap", C1770="Forever21"), "Budget Brand", TRUE, "Mid-Market")</f>
        <v>Budget Brand</v>
      </c>
    </row>
    <row r="1771" spans="1:28" x14ac:dyDescent="0.35">
      <c r="A1771" t="s">
        <v>1822</v>
      </c>
      <c r="B1771" t="s">
        <v>40</v>
      </c>
      <c r="C1771" t="s">
        <v>46</v>
      </c>
      <c r="D1771" t="s">
        <v>32</v>
      </c>
      <c r="E1771" t="s">
        <v>56</v>
      </c>
      <c r="F1771" t="s">
        <v>23</v>
      </c>
      <c r="G1771" s="4">
        <v>179.71</v>
      </c>
      <c r="H1771">
        <v>0</v>
      </c>
      <c r="I1771" s="3">
        <v>179.71</v>
      </c>
      <c r="J1771" s="1">
        <v>45875</v>
      </c>
      <c r="K1771">
        <v>9</v>
      </c>
      <c r="L1771">
        <v>3.9</v>
      </c>
      <c r="M1771">
        <f t="shared" si="270"/>
        <v>3.9</v>
      </c>
      <c r="N1771" t="b">
        <v>0</v>
      </c>
      <c r="O1771" t="s">
        <v>2229</v>
      </c>
      <c r="P1771" t="str">
        <f t="shared" si="271"/>
        <v>No Return</v>
      </c>
      <c r="Q1771" s="4">
        <f t="shared" si="272"/>
        <v>1617.39</v>
      </c>
      <c r="R1771">
        <f t="shared" si="273"/>
        <v>2025</v>
      </c>
      <c r="S1771" s="4" t="str">
        <f t="shared" si="274"/>
        <v>August</v>
      </c>
      <c r="T1771" s="17">
        <f t="shared" si="275"/>
        <v>0</v>
      </c>
      <c r="U1771" s="17">
        <f t="shared" si="276"/>
        <v>179.71</v>
      </c>
      <c r="V1771" s="16">
        <f t="shared" si="277"/>
        <v>0</v>
      </c>
      <c r="W1771" s="16" t="str">
        <f t="shared" si="278"/>
        <v>M</v>
      </c>
      <c r="X1771" s="16" t="str" cm="1">
        <f t="array" ref="X1771">_xlfn.IFS(K1771 &lt; 10, "Need to Restock", K1771 &lt; 20, "Low Stock", K1771 &lt; 30, "Stock OK", K1771 &gt;= 30, "High Stock")</f>
        <v>Need to Restock</v>
      </c>
      <c r="Y1771" s="16" t="str" cm="1">
        <f t="array" ref="Y1771">_xlfn.IFS(K1771 &lt;= 15, "Fast Moving", K1771 &lt;= 35, "Moderate Moving", K1771 &gt; 35, "Slow Moving")</f>
        <v>Fast Moving</v>
      </c>
      <c r="Z1771" s="16" t="str" cm="1">
        <f t="array" ref="Z1771">_xlfn.IFS(M1771=5, "Highly Satisfied", M1771&gt;=4, "Very Satisfied", M1771&gt;=3, "Satisfied", M1771&gt;=2, "Neutral", M1771&lt;2, "Dissatisfied")</f>
        <v>Satisfied</v>
      </c>
      <c r="AA1771" s="16" t="str">
        <f t="shared" si="279"/>
        <v>High Value</v>
      </c>
      <c r="AB1771" s="16" t="str" cm="1">
        <f t="array" ref="AB1771">_xlfn.IFS(OR(C1771="Zara", C1771="Mango"), "Luxury Brand", OR(C1771="Gap", C1771="Forever21"), "Budget Brand", TRUE, "Mid-Market")</f>
        <v>Mid-Market</v>
      </c>
    </row>
    <row r="1772" spans="1:28" x14ac:dyDescent="0.35">
      <c r="A1772" t="s">
        <v>1823</v>
      </c>
      <c r="B1772" t="s">
        <v>25</v>
      </c>
      <c r="C1772" t="s">
        <v>46</v>
      </c>
      <c r="D1772" t="s">
        <v>60</v>
      </c>
      <c r="E1772" t="s">
        <v>2229</v>
      </c>
      <c r="F1772" t="s">
        <v>23</v>
      </c>
      <c r="G1772" s="4">
        <v>52.76</v>
      </c>
      <c r="H1772">
        <v>39.4</v>
      </c>
      <c r="I1772" s="3">
        <v>31.97</v>
      </c>
      <c r="J1772" s="1">
        <v>45875</v>
      </c>
      <c r="K1772">
        <v>0</v>
      </c>
      <c r="L1772">
        <v>1.4</v>
      </c>
      <c r="M1772">
        <f t="shared" si="270"/>
        <v>1.4</v>
      </c>
      <c r="N1772" t="b">
        <v>0</v>
      </c>
      <c r="O1772" t="s">
        <v>2229</v>
      </c>
      <c r="P1772" t="str">
        <f t="shared" si="271"/>
        <v>No Return</v>
      </c>
      <c r="Q1772" s="4">
        <f t="shared" si="272"/>
        <v>0</v>
      </c>
      <c r="R1772">
        <f t="shared" si="273"/>
        <v>2025</v>
      </c>
      <c r="S1772" s="4" t="str">
        <f t="shared" si="274"/>
        <v>August</v>
      </c>
      <c r="T1772" s="17">
        <f t="shared" si="275"/>
        <v>20.787439999999997</v>
      </c>
      <c r="U1772" s="17">
        <f t="shared" si="276"/>
        <v>31.972560000000005</v>
      </c>
      <c r="V1772" s="16">
        <f t="shared" si="277"/>
        <v>0</v>
      </c>
      <c r="W1772" s="16" t="str">
        <f t="shared" si="278"/>
        <v>No Size</v>
      </c>
      <c r="X1772" s="16" t="str" cm="1">
        <f t="array" ref="X1772">_xlfn.IFS(K1772 &lt; 10, "Need to Restock", K1772 &lt; 20, "Low Stock", K1772 &lt; 30, "Stock OK", K1772 &gt;= 30, "High Stock")</f>
        <v>Need to Restock</v>
      </c>
      <c r="Y1772" s="16" t="str" cm="1">
        <f t="array" ref="Y1772">_xlfn.IFS(K1772 &lt;= 15, "Fast Moving", K1772 &lt;= 35, "Moderate Moving", K1772 &gt; 35, "Slow Moving")</f>
        <v>Fast Moving</v>
      </c>
      <c r="Z1772" s="16" t="str" cm="1">
        <f t="array" ref="Z1772">_xlfn.IFS(M1772=5, "Highly Satisfied", M1772&gt;=4, "Very Satisfied", M1772&gt;=3, "Satisfied", M1772&gt;=2, "Neutral", M1772&lt;2, "Dissatisfied")</f>
        <v>Dissatisfied</v>
      </c>
      <c r="AA1772" s="16" t="str">
        <f t="shared" si="279"/>
        <v>Cheap Value</v>
      </c>
      <c r="AB1772" s="16" t="str" cm="1">
        <f t="array" ref="AB1772">_xlfn.IFS(OR(C1772="Zara", C1772="Mango"), "Luxury Brand", OR(C1772="Gap", C1772="Forever21"), "Budget Brand", TRUE, "Mid-Market")</f>
        <v>Mid-Market</v>
      </c>
    </row>
    <row r="1773" spans="1:28" x14ac:dyDescent="0.35">
      <c r="A1773" t="s">
        <v>1824</v>
      </c>
      <c r="B1773" t="s">
        <v>25</v>
      </c>
      <c r="C1773" t="s">
        <v>20</v>
      </c>
      <c r="D1773" t="s">
        <v>15</v>
      </c>
      <c r="E1773" t="s">
        <v>2229</v>
      </c>
      <c r="F1773" t="s">
        <v>44</v>
      </c>
      <c r="G1773" s="4">
        <v>67.900000000000006</v>
      </c>
      <c r="H1773">
        <v>0</v>
      </c>
      <c r="I1773" s="3">
        <v>67.900000000000006</v>
      </c>
      <c r="J1773" s="1">
        <v>45657</v>
      </c>
      <c r="K1773">
        <v>1</v>
      </c>
      <c r="L1773">
        <v>1.3</v>
      </c>
      <c r="M1773">
        <f t="shared" si="270"/>
        <v>1.3</v>
      </c>
      <c r="N1773" t="b">
        <v>0</v>
      </c>
      <c r="O1773" t="s">
        <v>2229</v>
      </c>
      <c r="P1773" t="str">
        <f t="shared" si="271"/>
        <v>No Return</v>
      </c>
      <c r="Q1773" s="4">
        <f t="shared" si="272"/>
        <v>67.900000000000006</v>
      </c>
      <c r="R1773">
        <f t="shared" si="273"/>
        <v>2024</v>
      </c>
      <c r="S1773" s="4" t="str">
        <f t="shared" si="274"/>
        <v>December</v>
      </c>
      <c r="T1773" s="17">
        <f t="shared" si="275"/>
        <v>0</v>
      </c>
      <c r="U1773" s="17">
        <f t="shared" si="276"/>
        <v>67.900000000000006</v>
      </c>
      <c r="V1773" s="16">
        <f t="shared" si="277"/>
        <v>0</v>
      </c>
      <c r="W1773" s="16" t="str">
        <f t="shared" si="278"/>
        <v>No Size</v>
      </c>
      <c r="X1773" s="16" t="str" cm="1">
        <f t="array" ref="X1773">_xlfn.IFS(K1773 &lt; 10, "Need to Restock", K1773 &lt; 20, "Low Stock", K1773 &lt; 30, "Stock OK", K1773 &gt;= 30, "High Stock")</f>
        <v>Need to Restock</v>
      </c>
      <c r="Y1773" s="16" t="str" cm="1">
        <f t="array" ref="Y1773">_xlfn.IFS(K1773 &lt;= 15, "Fast Moving", K1773 &lt;= 35, "Moderate Moving", K1773 &gt; 35, "Slow Moving")</f>
        <v>Fast Moving</v>
      </c>
      <c r="Z1773" s="16" t="str" cm="1">
        <f t="array" ref="Z1773">_xlfn.IFS(M1773=5, "Highly Satisfied", M1773&gt;=4, "Very Satisfied", M1773&gt;=3, "Satisfied", M1773&gt;=2, "Neutral", M1773&lt;2, "Dissatisfied")</f>
        <v>Dissatisfied</v>
      </c>
      <c r="AA1773" s="16" t="str">
        <f t="shared" si="279"/>
        <v>Cheap Value</v>
      </c>
      <c r="AB1773" s="16" t="str" cm="1">
        <f t="array" ref="AB1773">_xlfn.IFS(OR(C1773="Zara", C1773="Mango"), "Luxury Brand", OR(C1773="Gap", C1773="Forever21"), "Budget Brand", TRUE, "Mid-Market")</f>
        <v>Mid-Market</v>
      </c>
    </row>
    <row r="1774" spans="1:28" x14ac:dyDescent="0.35">
      <c r="A1774" t="s">
        <v>1825</v>
      </c>
      <c r="B1774" t="s">
        <v>25</v>
      </c>
      <c r="C1774" t="s">
        <v>20</v>
      </c>
      <c r="D1774" t="s">
        <v>32</v>
      </c>
      <c r="E1774" t="s">
        <v>2229</v>
      </c>
      <c r="F1774" t="s">
        <v>62</v>
      </c>
      <c r="G1774" s="4">
        <v>46.77</v>
      </c>
      <c r="H1774">
        <v>40.799999999999997</v>
      </c>
      <c r="I1774" s="3">
        <v>27.69</v>
      </c>
      <c r="J1774" s="1">
        <v>45875</v>
      </c>
      <c r="K1774">
        <v>25</v>
      </c>
      <c r="L1774">
        <v>2.6</v>
      </c>
      <c r="M1774">
        <f t="shared" si="270"/>
        <v>2.6</v>
      </c>
      <c r="N1774" t="b">
        <v>0</v>
      </c>
      <c r="O1774" t="s">
        <v>2229</v>
      </c>
      <c r="P1774" t="str">
        <f t="shared" si="271"/>
        <v>No Return</v>
      </c>
      <c r="Q1774" s="4">
        <f t="shared" si="272"/>
        <v>692.19600000000014</v>
      </c>
      <c r="R1774">
        <f t="shared" si="273"/>
        <v>2025</v>
      </c>
      <c r="S1774" s="4" t="str">
        <f t="shared" si="274"/>
        <v>August</v>
      </c>
      <c r="T1774" s="17">
        <f t="shared" si="275"/>
        <v>19.082160000000002</v>
      </c>
      <c r="U1774" s="17">
        <f t="shared" si="276"/>
        <v>27.687840000000005</v>
      </c>
      <c r="V1774" s="16">
        <f t="shared" si="277"/>
        <v>0</v>
      </c>
      <c r="W1774" s="16" t="str">
        <f t="shared" si="278"/>
        <v>No Size</v>
      </c>
      <c r="X1774" s="16" t="str" cm="1">
        <f t="array" ref="X1774">_xlfn.IFS(K1774 &lt; 10, "Need to Restock", K1774 &lt; 20, "Low Stock", K1774 &lt; 30, "Stock OK", K1774 &gt;= 30, "High Stock")</f>
        <v>Stock OK</v>
      </c>
      <c r="Y1774" s="16" t="str" cm="1">
        <f t="array" ref="Y1774">_xlfn.IFS(K1774 &lt;= 15, "Fast Moving", K1774 &lt;= 35, "Moderate Moving", K1774 &gt; 35, "Slow Moving")</f>
        <v>Moderate Moving</v>
      </c>
      <c r="Z1774" s="16" t="str" cm="1">
        <f t="array" ref="Z1774">_xlfn.IFS(M1774=5, "Highly Satisfied", M1774&gt;=4, "Very Satisfied", M1774&gt;=3, "Satisfied", M1774&gt;=2, "Neutral", M1774&lt;2, "Dissatisfied")</f>
        <v>Neutral</v>
      </c>
      <c r="AA1774" s="16" t="str">
        <f t="shared" si="279"/>
        <v>Cheap Value</v>
      </c>
      <c r="AB1774" s="16" t="str" cm="1">
        <f t="array" ref="AB1774">_xlfn.IFS(OR(C1774="Zara", C1774="Mango"), "Luxury Brand", OR(C1774="Gap", C1774="Forever21"), "Budget Brand", TRUE, "Mid-Market")</f>
        <v>Mid-Market</v>
      </c>
    </row>
    <row r="1775" spans="1:28" x14ac:dyDescent="0.35">
      <c r="A1775" t="s">
        <v>1826</v>
      </c>
      <c r="B1775" t="s">
        <v>19</v>
      </c>
      <c r="C1775" t="s">
        <v>20</v>
      </c>
      <c r="D1775" t="s">
        <v>21</v>
      </c>
      <c r="E1775" t="s">
        <v>16</v>
      </c>
      <c r="F1775" t="s">
        <v>62</v>
      </c>
      <c r="G1775" s="4">
        <v>91.6</v>
      </c>
      <c r="H1775">
        <v>0</v>
      </c>
      <c r="I1775" s="3">
        <v>91.6</v>
      </c>
      <c r="J1775" s="1">
        <v>45875</v>
      </c>
      <c r="K1775">
        <v>6</v>
      </c>
      <c r="L1775">
        <v>2.7</v>
      </c>
      <c r="M1775">
        <f t="shared" si="270"/>
        <v>2.7</v>
      </c>
      <c r="N1775" t="b">
        <v>0</v>
      </c>
      <c r="O1775" t="s">
        <v>2229</v>
      </c>
      <c r="P1775" t="str">
        <f t="shared" si="271"/>
        <v>No Return</v>
      </c>
      <c r="Q1775" s="4">
        <f t="shared" si="272"/>
        <v>549.59999999999991</v>
      </c>
      <c r="R1775">
        <f t="shared" si="273"/>
        <v>2025</v>
      </c>
      <c r="S1775" s="4" t="str">
        <f t="shared" si="274"/>
        <v>August</v>
      </c>
      <c r="T1775" s="17">
        <f t="shared" si="275"/>
        <v>0</v>
      </c>
      <c r="U1775" s="17">
        <f t="shared" si="276"/>
        <v>91.6</v>
      </c>
      <c r="V1775" s="16">
        <f t="shared" si="277"/>
        <v>0</v>
      </c>
      <c r="W1775" s="16" t="str">
        <f t="shared" si="278"/>
        <v>XL</v>
      </c>
      <c r="X1775" s="16" t="str" cm="1">
        <f t="array" ref="X1775">_xlfn.IFS(K1775 &lt; 10, "Need to Restock", K1775 &lt; 20, "Low Stock", K1775 &lt; 30, "Stock OK", K1775 &gt;= 30, "High Stock")</f>
        <v>Need to Restock</v>
      </c>
      <c r="Y1775" s="16" t="str" cm="1">
        <f t="array" ref="Y1775">_xlfn.IFS(K1775 &lt;= 15, "Fast Moving", K1775 &lt;= 35, "Moderate Moving", K1775 &gt; 35, "Slow Moving")</f>
        <v>Fast Moving</v>
      </c>
      <c r="Z1775" s="16" t="str" cm="1">
        <f t="array" ref="Z1775">_xlfn.IFS(M1775=5, "Highly Satisfied", M1775&gt;=4, "Very Satisfied", M1775&gt;=3, "Satisfied", M1775&gt;=2, "Neutral", M1775&lt;2, "Dissatisfied")</f>
        <v>Neutral</v>
      </c>
      <c r="AA1775" s="16" t="str">
        <f t="shared" si="279"/>
        <v>High Value</v>
      </c>
      <c r="AB1775" s="16" t="str" cm="1">
        <f t="array" ref="AB1775">_xlfn.IFS(OR(C1775="Zara", C1775="Mango"), "Luxury Brand", OR(C1775="Gap", C1775="Forever21"), "Budget Brand", TRUE, "Mid-Market")</f>
        <v>Mid-Market</v>
      </c>
    </row>
    <row r="1776" spans="1:28" x14ac:dyDescent="0.35">
      <c r="A1776" t="s">
        <v>1827</v>
      </c>
      <c r="B1776" t="s">
        <v>13</v>
      </c>
      <c r="C1776" t="s">
        <v>20</v>
      </c>
      <c r="D1776" t="s">
        <v>15</v>
      </c>
      <c r="E1776" t="s">
        <v>53</v>
      </c>
      <c r="F1776" t="s">
        <v>23</v>
      </c>
      <c r="G1776" s="4">
        <v>230.39</v>
      </c>
      <c r="H1776">
        <v>4.2</v>
      </c>
      <c r="I1776" s="3">
        <v>220.71</v>
      </c>
      <c r="J1776" s="1">
        <v>45580</v>
      </c>
      <c r="K1776">
        <v>34</v>
      </c>
      <c r="L1776">
        <v>3.5</v>
      </c>
      <c r="M1776">
        <f t="shared" si="270"/>
        <v>3.5</v>
      </c>
      <c r="N1776" t="b">
        <v>0</v>
      </c>
      <c r="O1776" t="s">
        <v>2229</v>
      </c>
      <c r="P1776" t="str">
        <f t="shared" si="271"/>
        <v>No Return</v>
      </c>
      <c r="Q1776" s="4">
        <f t="shared" si="272"/>
        <v>7504.2630799999997</v>
      </c>
      <c r="R1776">
        <f t="shared" si="273"/>
        <v>2024</v>
      </c>
      <c r="S1776" s="4" t="str">
        <f t="shared" si="274"/>
        <v>October</v>
      </c>
      <c r="T1776" s="17">
        <f t="shared" si="275"/>
        <v>9.67638</v>
      </c>
      <c r="U1776" s="17">
        <f t="shared" si="276"/>
        <v>220.71361999999999</v>
      </c>
      <c r="V1776" s="16">
        <f t="shared" si="277"/>
        <v>0</v>
      </c>
      <c r="W1776" s="16" t="str">
        <f t="shared" si="278"/>
        <v>XS</v>
      </c>
      <c r="X1776" s="16" t="str" cm="1">
        <f t="array" ref="X1776">_xlfn.IFS(K1776 &lt; 10, "Need to Restock", K1776 &lt; 20, "Low Stock", K1776 &lt; 30, "Stock OK", K1776 &gt;= 30, "High Stock")</f>
        <v>High Stock</v>
      </c>
      <c r="Y1776" s="16" t="str" cm="1">
        <f t="array" ref="Y1776">_xlfn.IFS(K1776 &lt;= 15, "Fast Moving", K1776 &lt;= 35, "Moderate Moving", K1776 &gt; 35, "Slow Moving")</f>
        <v>Moderate Moving</v>
      </c>
      <c r="Z1776" s="16" t="str" cm="1">
        <f t="array" ref="Z1776">_xlfn.IFS(M1776=5, "Highly Satisfied", M1776&gt;=4, "Very Satisfied", M1776&gt;=3, "Satisfied", M1776&gt;=2, "Neutral", M1776&lt;2, "Dissatisfied")</f>
        <v>Satisfied</v>
      </c>
      <c r="AA1776" s="16" t="str">
        <f t="shared" si="279"/>
        <v>High Value</v>
      </c>
      <c r="AB1776" s="16" t="str" cm="1">
        <f t="array" ref="AB1776">_xlfn.IFS(OR(C1776="Zara", C1776="Mango"), "Luxury Brand", OR(C1776="Gap", C1776="Forever21"), "Budget Brand", TRUE, "Mid-Market")</f>
        <v>Mid-Market</v>
      </c>
    </row>
    <row r="1777" spans="1:28" x14ac:dyDescent="0.35">
      <c r="A1777" t="s">
        <v>1828</v>
      </c>
      <c r="B1777" t="s">
        <v>13</v>
      </c>
      <c r="C1777" t="s">
        <v>51</v>
      </c>
      <c r="D1777" t="s">
        <v>32</v>
      </c>
      <c r="E1777" t="s">
        <v>56</v>
      </c>
      <c r="F1777" t="s">
        <v>42</v>
      </c>
      <c r="G1777" s="4">
        <v>118.37</v>
      </c>
      <c r="H1777">
        <v>0</v>
      </c>
      <c r="I1777" s="3">
        <v>118.37</v>
      </c>
      <c r="J1777" s="1">
        <v>45875</v>
      </c>
      <c r="K1777">
        <v>45</v>
      </c>
      <c r="L1777" t="s">
        <v>2229</v>
      </c>
      <c r="M1777">
        <f t="shared" si="270"/>
        <v>3</v>
      </c>
      <c r="N1777" t="b">
        <v>0</v>
      </c>
      <c r="O1777" t="s">
        <v>2229</v>
      </c>
      <c r="P1777" t="str">
        <f t="shared" si="271"/>
        <v>No Return</v>
      </c>
      <c r="Q1777" s="4">
        <f t="shared" si="272"/>
        <v>5326.6500000000005</v>
      </c>
      <c r="R1777">
        <f t="shared" si="273"/>
        <v>2025</v>
      </c>
      <c r="S1777" s="4" t="str">
        <f t="shared" si="274"/>
        <v>August</v>
      </c>
      <c r="T1777" s="17">
        <f t="shared" si="275"/>
        <v>0</v>
      </c>
      <c r="U1777" s="17">
        <f t="shared" si="276"/>
        <v>118.37</v>
      </c>
      <c r="V1777" s="16">
        <f t="shared" si="277"/>
        <v>0</v>
      </c>
      <c r="W1777" s="16" t="str">
        <f t="shared" si="278"/>
        <v>M</v>
      </c>
      <c r="X1777" s="16" t="str" cm="1">
        <f t="array" ref="X1777">_xlfn.IFS(K1777 &lt; 10, "Need to Restock", K1777 &lt; 20, "Low Stock", K1777 &lt; 30, "Stock OK", K1777 &gt;= 30, "High Stock")</f>
        <v>High Stock</v>
      </c>
      <c r="Y1777" s="16" t="str" cm="1">
        <f t="array" ref="Y1777">_xlfn.IFS(K1777 &lt;= 15, "Fast Moving", K1777 &lt;= 35, "Moderate Moving", K1777 &gt; 35, "Slow Moving")</f>
        <v>Slow Moving</v>
      </c>
      <c r="Z1777" s="16" t="str" cm="1">
        <f t="array" ref="Z1777">_xlfn.IFS(M1777=5, "Highly Satisfied", M1777&gt;=4, "Very Satisfied", M1777&gt;=3, "Satisfied", M1777&gt;=2, "Neutral", M1777&lt;2, "Dissatisfied")</f>
        <v>Satisfied</v>
      </c>
      <c r="AA1777" s="16" t="str">
        <f t="shared" si="279"/>
        <v>High Value</v>
      </c>
      <c r="AB1777" s="16" t="str" cm="1">
        <f t="array" ref="AB1777">_xlfn.IFS(OR(C1777="Zara", C1777="Mango"), "Luxury Brand", OR(C1777="Gap", C1777="Forever21"), "Budget Brand", TRUE, "Mid-Market")</f>
        <v>Mid-Market</v>
      </c>
    </row>
    <row r="1778" spans="1:28" x14ac:dyDescent="0.35">
      <c r="A1778" t="s">
        <v>1829</v>
      </c>
      <c r="B1778" t="s">
        <v>28</v>
      </c>
      <c r="C1778" t="s">
        <v>59</v>
      </c>
      <c r="D1778" t="s">
        <v>21</v>
      </c>
      <c r="E1778" t="s">
        <v>56</v>
      </c>
      <c r="F1778" t="s">
        <v>17</v>
      </c>
      <c r="G1778" s="4">
        <v>81.260000000000005</v>
      </c>
      <c r="H1778">
        <v>32.700000000000003</v>
      </c>
      <c r="I1778" s="3">
        <v>54.69</v>
      </c>
      <c r="J1778" s="1">
        <v>45875</v>
      </c>
      <c r="K1778">
        <v>2</v>
      </c>
      <c r="L1778">
        <v>3.3</v>
      </c>
      <c r="M1778">
        <f t="shared" si="270"/>
        <v>3.3</v>
      </c>
      <c r="N1778" t="b">
        <v>0</v>
      </c>
      <c r="O1778" t="s">
        <v>2229</v>
      </c>
      <c r="P1778" t="str">
        <f t="shared" si="271"/>
        <v>No Return</v>
      </c>
      <c r="Q1778" s="4">
        <f t="shared" si="272"/>
        <v>109.37596000000002</v>
      </c>
      <c r="R1778">
        <f t="shared" si="273"/>
        <v>2025</v>
      </c>
      <c r="S1778" s="4" t="str">
        <f t="shared" si="274"/>
        <v>August</v>
      </c>
      <c r="T1778" s="17">
        <f t="shared" si="275"/>
        <v>26.572020000000002</v>
      </c>
      <c r="U1778" s="17">
        <f t="shared" si="276"/>
        <v>54.68798000000001</v>
      </c>
      <c r="V1778" s="16">
        <f t="shared" si="277"/>
        <v>0</v>
      </c>
      <c r="W1778" s="16" t="str">
        <f t="shared" si="278"/>
        <v>M</v>
      </c>
      <c r="X1778" s="16" t="str" cm="1">
        <f t="array" ref="X1778">_xlfn.IFS(K1778 &lt; 10, "Need to Restock", K1778 &lt; 20, "Low Stock", K1778 &lt; 30, "Stock OK", K1778 &gt;= 30, "High Stock")</f>
        <v>Need to Restock</v>
      </c>
      <c r="Y1778" s="16" t="str" cm="1">
        <f t="array" ref="Y1778">_xlfn.IFS(K1778 &lt;= 15, "Fast Moving", K1778 &lt;= 35, "Moderate Moving", K1778 &gt; 35, "Slow Moving")</f>
        <v>Fast Moving</v>
      </c>
      <c r="Z1778" s="16" t="str" cm="1">
        <f t="array" ref="Z1778">_xlfn.IFS(M1778=5, "Highly Satisfied", M1778&gt;=4, "Very Satisfied", M1778&gt;=3, "Satisfied", M1778&gt;=2, "Neutral", M1778&lt;2, "Dissatisfied")</f>
        <v>Satisfied</v>
      </c>
      <c r="AA1778" s="16" t="str">
        <f t="shared" si="279"/>
        <v>Cheap Value</v>
      </c>
      <c r="AB1778" s="16" t="str" cm="1">
        <f t="array" ref="AB1778">_xlfn.IFS(OR(C1778="Zara", C1778="Mango"), "Luxury Brand", OR(C1778="Gap", C1778="Forever21"), "Budget Brand", TRUE, "Mid-Market")</f>
        <v>Budget Brand</v>
      </c>
    </row>
    <row r="1779" spans="1:28" x14ac:dyDescent="0.35">
      <c r="A1779" t="s">
        <v>1830</v>
      </c>
      <c r="B1779" t="s">
        <v>25</v>
      </c>
      <c r="C1779" t="s">
        <v>46</v>
      </c>
      <c r="D1779" t="s">
        <v>32</v>
      </c>
      <c r="E1779" t="s">
        <v>2229</v>
      </c>
      <c r="F1779" t="s">
        <v>64</v>
      </c>
      <c r="G1779" s="4">
        <v>57.21</v>
      </c>
      <c r="H1779">
        <v>18</v>
      </c>
      <c r="I1779" s="3">
        <v>46.91</v>
      </c>
      <c r="J1779" s="1">
        <v>45875</v>
      </c>
      <c r="K1779">
        <v>7</v>
      </c>
      <c r="L1779">
        <v>2.5</v>
      </c>
      <c r="M1779">
        <f t="shared" si="270"/>
        <v>2.5</v>
      </c>
      <c r="N1779" t="b">
        <v>0</v>
      </c>
      <c r="O1779" t="s">
        <v>2229</v>
      </c>
      <c r="P1779" t="str">
        <f t="shared" si="271"/>
        <v>No Return</v>
      </c>
      <c r="Q1779" s="4">
        <f t="shared" si="272"/>
        <v>328.38540000000006</v>
      </c>
      <c r="R1779">
        <f t="shared" si="273"/>
        <v>2025</v>
      </c>
      <c r="S1779" s="4" t="str">
        <f t="shared" si="274"/>
        <v>August</v>
      </c>
      <c r="T1779" s="17">
        <f t="shared" si="275"/>
        <v>10.297800000000001</v>
      </c>
      <c r="U1779" s="17">
        <f t="shared" si="276"/>
        <v>46.912200000000006</v>
      </c>
      <c r="V1779" s="16">
        <f t="shared" si="277"/>
        <v>0</v>
      </c>
      <c r="W1779" s="16" t="str">
        <f t="shared" si="278"/>
        <v>No Size</v>
      </c>
      <c r="X1779" s="16" t="str" cm="1">
        <f t="array" ref="X1779">_xlfn.IFS(K1779 &lt; 10, "Need to Restock", K1779 &lt; 20, "Low Stock", K1779 &lt; 30, "Stock OK", K1779 &gt;= 30, "High Stock")</f>
        <v>Need to Restock</v>
      </c>
      <c r="Y1779" s="16" t="str" cm="1">
        <f t="array" ref="Y1779">_xlfn.IFS(K1779 &lt;= 15, "Fast Moving", K1779 &lt;= 35, "Moderate Moving", K1779 &gt; 35, "Slow Moving")</f>
        <v>Fast Moving</v>
      </c>
      <c r="Z1779" s="16" t="str" cm="1">
        <f t="array" ref="Z1779">_xlfn.IFS(M1779=5, "Highly Satisfied", M1779&gt;=4, "Very Satisfied", M1779&gt;=3, "Satisfied", M1779&gt;=2, "Neutral", M1779&lt;2, "Dissatisfied")</f>
        <v>Neutral</v>
      </c>
      <c r="AA1779" s="16" t="str">
        <f t="shared" si="279"/>
        <v>Cheap Value</v>
      </c>
      <c r="AB1779" s="16" t="str" cm="1">
        <f t="array" ref="AB1779">_xlfn.IFS(OR(C1779="Zara", C1779="Mango"), "Luxury Brand", OR(C1779="Gap", C1779="Forever21"), "Budget Brand", TRUE, "Mid-Market")</f>
        <v>Mid-Market</v>
      </c>
    </row>
    <row r="1780" spans="1:28" x14ac:dyDescent="0.35">
      <c r="A1780" t="s">
        <v>1831</v>
      </c>
      <c r="B1780" t="s">
        <v>40</v>
      </c>
      <c r="C1780" t="s">
        <v>73</v>
      </c>
      <c r="D1780" t="s">
        <v>60</v>
      </c>
      <c r="E1780" t="s">
        <v>16</v>
      </c>
      <c r="F1780" t="s">
        <v>68</v>
      </c>
      <c r="G1780" s="4">
        <v>74.53</v>
      </c>
      <c r="H1780">
        <v>0</v>
      </c>
      <c r="I1780" s="3">
        <v>74.53</v>
      </c>
      <c r="J1780" s="1">
        <v>45875</v>
      </c>
      <c r="K1780">
        <v>9</v>
      </c>
      <c r="L1780" t="s">
        <v>2229</v>
      </c>
      <c r="M1780">
        <f t="shared" si="270"/>
        <v>3</v>
      </c>
      <c r="N1780" t="b">
        <v>0</v>
      </c>
      <c r="O1780" t="s">
        <v>2229</v>
      </c>
      <c r="P1780" t="str">
        <f t="shared" si="271"/>
        <v>No Return</v>
      </c>
      <c r="Q1780" s="4">
        <f t="shared" si="272"/>
        <v>670.77</v>
      </c>
      <c r="R1780">
        <f t="shared" si="273"/>
        <v>2025</v>
      </c>
      <c r="S1780" s="4" t="str">
        <f t="shared" si="274"/>
        <v>August</v>
      </c>
      <c r="T1780" s="17">
        <f t="shared" si="275"/>
        <v>0</v>
      </c>
      <c r="U1780" s="17">
        <f t="shared" si="276"/>
        <v>74.53</v>
      </c>
      <c r="V1780" s="16">
        <f t="shared" si="277"/>
        <v>0</v>
      </c>
      <c r="W1780" s="16" t="str">
        <f t="shared" si="278"/>
        <v>XL</v>
      </c>
      <c r="X1780" s="16" t="str" cm="1">
        <f t="array" ref="X1780">_xlfn.IFS(K1780 &lt; 10, "Need to Restock", K1780 &lt; 20, "Low Stock", K1780 &lt; 30, "Stock OK", K1780 &gt;= 30, "High Stock")</f>
        <v>Need to Restock</v>
      </c>
      <c r="Y1780" s="16" t="str" cm="1">
        <f t="array" ref="Y1780">_xlfn.IFS(K1780 &lt;= 15, "Fast Moving", K1780 &lt;= 35, "Moderate Moving", K1780 &gt; 35, "Slow Moving")</f>
        <v>Fast Moving</v>
      </c>
      <c r="Z1780" s="16" t="str" cm="1">
        <f t="array" ref="Z1780">_xlfn.IFS(M1780=5, "Highly Satisfied", M1780&gt;=4, "Very Satisfied", M1780&gt;=3, "Satisfied", M1780&gt;=2, "Neutral", M1780&lt;2, "Dissatisfied")</f>
        <v>Satisfied</v>
      </c>
      <c r="AA1780" s="16" t="str">
        <f t="shared" si="279"/>
        <v>Cheap Value</v>
      </c>
      <c r="AB1780" s="16" t="str" cm="1">
        <f t="array" ref="AB1780">_xlfn.IFS(OR(C1780="Zara", C1780="Mango"), "Luxury Brand", OR(C1780="Gap", C1780="Forever21"), "Budget Brand", TRUE, "Mid-Market")</f>
        <v>Budget Brand</v>
      </c>
    </row>
    <row r="1781" spans="1:28" x14ac:dyDescent="0.35">
      <c r="A1781" t="s">
        <v>1832</v>
      </c>
      <c r="B1781" t="s">
        <v>40</v>
      </c>
      <c r="C1781" t="s">
        <v>30</v>
      </c>
      <c r="D1781" t="s">
        <v>60</v>
      </c>
      <c r="E1781" t="s">
        <v>56</v>
      </c>
      <c r="F1781" t="s">
        <v>17</v>
      </c>
      <c r="G1781" s="4">
        <v>69.540000000000006</v>
      </c>
      <c r="H1781">
        <v>0</v>
      </c>
      <c r="I1781" s="3">
        <v>69.540000000000006</v>
      </c>
      <c r="J1781" s="1">
        <v>45875</v>
      </c>
      <c r="K1781">
        <v>40</v>
      </c>
      <c r="L1781">
        <v>3.2</v>
      </c>
      <c r="M1781">
        <f t="shared" si="270"/>
        <v>3.2</v>
      </c>
      <c r="N1781" t="b">
        <v>1</v>
      </c>
      <c r="O1781" t="s">
        <v>71</v>
      </c>
      <c r="P1781" t="str">
        <f t="shared" si="271"/>
        <v>Size Issue</v>
      </c>
      <c r="Q1781" s="4">
        <f t="shared" si="272"/>
        <v>2781.6000000000004</v>
      </c>
      <c r="R1781">
        <f t="shared" si="273"/>
        <v>2025</v>
      </c>
      <c r="S1781" s="4" t="str">
        <f t="shared" si="274"/>
        <v>August</v>
      </c>
      <c r="T1781" s="17">
        <f t="shared" si="275"/>
        <v>0</v>
      </c>
      <c r="U1781" s="17">
        <f t="shared" si="276"/>
        <v>69.540000000000006</v>
      </c>
      <c r="V1781" s="16">
        <f t="shared" si="277"/>
        <v>1</v>
      </c>
      <c r="W1781" s="16" t="str">
        <f t="shared" si="278"/>
        <v>M</v>
      </c>
      <c r="X1781" s="16" t="str" cm="1">
        <f t="array" ref="X1781">_xlfn.IFS(K1781 &lt; 10, "Need to Restock", K1781 &lt; 20, "Low Stock", K1781 &lt; 30, "Stock OK", K1781 &gt;= 30, "High Stock")</f>
        <v>High Stock</v>
      </c>
      <c r="Y1781" s="16" t="str" cm="1">
        <f t="array" ref="Y1781">_xlfn.IFS(K1781 &lt;= 15, "Fast Moving", K1781 &lt;= 35, "Moderate Moving", K1781 &gt; 35, "Slow Moving")</f>
        <v>Slow Moving</v>
      </c>
      <c r="Z1781" s="16" t="str" cm="1">
        <f t="array" ref="Z1781">_xlfn.IFS(M1781=5, "Highly Satisfied", M1781&gt;=4, "Very Satisfied", M1781&gt;=3, "Satisfied", M1781&gt;=2, "Neutral", M1781&lt;2, "Dissatisfied")</f>
        <v>Satisfied</v>
      </c>
      <c r="AA1781" s="16" t="str">
        <f t="shared" si="279"/>
        <v>Cheap Value</v>
      </c>
      <c r="AB1781" s="16" t="str" cm="1">
        <f t="array" ref="AB1781">_xlfn.IFS(OR(C1781="Zara", C1781="Mango"), "Luxury Brand", OR(C1781="Gap", C1781="Forever21"), "Budget Brand", TRUE, "Mid-Market")</f>
        <v>Mid-Market</v>
      </c>
    </row>
    <row r="1782" spans="1:28" x14ac:dyDescent="0.35">
      <c r="A1782" t="s">
        <v>1833</v>
      </c>
      <c r="B1782" t="s">
        <v>40</v>
      </c>
      <c r="C1782" t="s">
        <v>51</v>
      </c>
      <c r="D1782" t="s">
        <v>60</v>
      </c>
      <c r="E1782" t="s">
        <v>16</v>
      </c>
      <c r="F1782" t="s">
        <v>68</v>
      </c>
      <c r="G1782" s="4">
        <v>102.71</v>
      </c>
      <c r="H1782">
        <v>55.9</v>
      </c>
      <c r="I1782" s="3">
        <v>45.3</v>
      </c>
      <c r="J1782" s="1">
        <v>45875</v>
      </c>
      <c r="K1782">
        <v>31</v>
      </c>
      <c r="L1782">
        <v>4.5999999999999996</v>
      </c>
      <c r="M1782">
        <f t="shared" si="270"/>
        <v>4.5999999999999996</v>
      </c>
      <c r="N1782" t="b">
        <v>0</v>
      </c>
      <c r="O1782" t="s">
        <v>2229</v>
      </c>
      <c r="P1782" t="str">
        <f t="shared" si="271"/>
        <v>No Return</v>
      </c>
      <c r="Q1782" s="4">
        <f t="shared" si="272"/>
        <v>1404.14841</v>
      </c>
      <c r="R1782">
        <f t="shared" si="273"/>
        <v>2025</v>
      </c>
      <c r="S1782" s="4" t="str">
        <f t="shared" si="274"/>
        <v>August</v>
      </c>
      <c r="T1782" s="17">
        <f t="shared" si="275"/>
        <v>57.414889999999993</v>
      </c>
      <c r="U1782" s="17">
        <f t="shared" si="276"/>
        <v>45.295110000000001</v>
      </c>
      <c r="V1782" s="16">
        <f t="shared" si="277"/>
        <v>0</v>
      </c>
      <c r="W1782" s="16" t="str">
        <f t="shared" si="278"/>
        <v>XL</v>
      </c>
      <c r="X1782" s="16" t="str" cm="1">
        <f t="array" ref="X1782">_xlfn.IFS(K1782 &lt; 10, "Need to Restock", K1782 &lt; 20, "Low Stock", K1782 &lt; 30, "Stock OK", K1782 &gt;= 30, "High Stock")</f>
        <v>High Stock</v>
      </c>
      <c r="Y1782" s="16" t="str" cm="1">
        <f t="array" ref="Y1782">_xlfn.IFS(K1782 &lt;= 15, "Fast Moving", K1782 &lt;= 35, "Moderate Moving", K1782 &gt; 35, "Slow Moving")</f>
        <v>Moderate Moving</v>
      </c>
      <c r="Z1782" s="16" t="str" cm="1">
        <f t="array" ref="Z1782">_xlfn.IFS(M1782=5, "Highly Satisfied", M1782&gt;=4, "Very Satisfied", M1782&gt;=3, "Satisfied", M1782&gt;=2, "Neutral", M1782&lt;2, "Dissatisfied")</f>
        <v>Very Satisfied</v>
      </c>
      <c r="AA1782" s="16" t="str">
        <f t="shared" si="279"/>
        <v>Cheap Value</v>
      </c>
      <c r="AB1782" s="16" t="str" cm="1">
        <f t="array" ref="AB1782">_xlfn.IFS(OR(C1782="Zara", C1782="Mango"), "Luxury Brand", OR(C1782="Gap", C1782="Forever21"), "Budget Brand", TRUE, "Mid-Market")</f>
        <v>Mid-Market</v>
      </c>
    </row>
    <row r="1783" spans="1:28" x14ac:dyDescent="0.35">
      <c r="A1783" t="s">
        <v>1834</v>
      </c>
      <c r="B1783" t="s">
        <v>28</v>
      </c>
      <c r="C1783" t="s">
        <v>59</v>
      </c>
      <c r="D1783" t="s">
        <v>60</v>
      </c>
      <c r="E1783" t="s">
        <v>22</v>
      </c>
      <c r="F1783" t="s">
        <v>54</v>
      </c>
      <c r="G1783" s="4">
        <v>117.82</v>
      </c>
      <c r="H1783">
        <v>0</v>
      </c>
      <c r="I1783" s="3">
        <v>117.82</v>
      </c>
      <c r="J1783" s="1">
        <v>45875</v>
      </c>
      <c r="K1783">
        <v>7</v>
      </c>
      <c r="L1783">
        <v>4.9000000000000004</v>
      </c>
      <c r="M1783">
        <f t="shared" si="270"/>
        <v>4.9000000000000004</v>
      </c>
      <c r="N1783" t="b">
        <v>0</v>
      </c>
      <c r="O1783" t="s">
        <v>2229</v>
      </c>
      <c r="P1783" t="str">
        <f t="shared" si="271"/>
        <v>No Return</v>
      </c>
      <c r="Q1783" s="4">
        <f t="shared" si="272"/>
        <v>824.74</v>
      </c>
      <c r="R1783">
        <f t="shared" si="273"/>
        <v>2025</v>
      </c>
      <c r="S1783" s="4" t="str">
        <f t="shared" si="274"/>
        <v>August</v>
      </c>
      <c r="T1783" s="17">
        <f t="shared" si="275"/>
        <v>0</v>
      </c>
      <c r="U1783" s="17">
        <f t="shared" si="276"/>
        <v>117.82</v>
      </c>
      <c r="V1783" s="16">
        <f t="shared" si="277"/>
        <v>0</v>
      </c>
      <c r="W1783" s="16" t="str">
        <f t="shared" si="278"/>
        <v>L</v>
      </c>
      <c r="X1783" s="16" t="str" cm="1">
        <f t="array" ref="X1783">_xlfn.IFS(K1783 &lt; 10, "Need to Restock", K1783 &lt; 20, "Low Stock", K1783 &lt; 30, "Stock OK", K1783 &gt;= 30, "High Stock")</f>
        <v>Need to Restock</v>
      </c>
      <c r="Y1783" s="16" t="str" cm="1">
        <f t="array" ref="Y1783">_xlfn.IFS(K1783 &lt;= 15, "Fast Moving", K1783 &lt;= 35, "Moderate Moving", K1783 &gt; 35, "Slow Moving")</f>
        <v>Fast Moving</v>
      </c>
      <c r="Z1783" s="16" t="str" cm="1">
        <f t="array" ref="Z1783">_xlfn.IFS(M1783=5, "Highly Satisfied", M1783&gt;=4, "Very Satisfied", M1783&gt;=3, "Satisfied", M1783&gt;=2, "Neutral", M1783&lt;2, "Dissatisfied")</f>
        <v>Very Satisfied</v>
      </c>
      <c r="AA1783" s="16" t="str">
        <f t="shared" si="279"/>
        <v>High Value</v>
      </c>
      <c r="AB1783" s="16" t="str" cm="1">
        <f t="array" ref="AB1783">_xlfn.IFS(OR(C1783="Zara", C1783="Mango"), "Luxury Brand", OR(C1783="Gap", C1783="Forever21"), "Budget Brand", TRUE, "Mid-Market")</f>
        <v>Budget Brand</v>
      </c>
    </row>
    <row r="1784" spans="1:28" x14ac:dyDescent="0.35">
      <c r="A1784" t="s">
        <v>1835</v>
      </c>
      <c r="B1784" t="s">
        <v>25</v>
      </c>
      <c r="C1784" t="s">
        <v>59</v>
      </c>
      <c r="D1784" t="s">
        <v>15</v>
      </c>
      <c r="E1784" t="s">
        <v>2229</v>
      </c>
      <c r="F1784" t="s">
        <v>64</v>
      </c>
      <c r="G1784" s="4">
        <v>61.01</v>
      </c>
      <c r="H1784">
        <v>0</v>
      </c>
      <c r="I1784" s="3">
        <v>61.01</v>
      </c>
      <c r="J1784" s="1">
        <v>45772</v>
      </c>
      <c r="K1784">
        <v>30</v>
      </c>
      <c r="L1784">
        <v>3.4</v>
      </c>
      <c r="M1784">
        <f t="shared" si="270"/>
        <v>3.4</v>
      </c>
      <c r="N1784" t="b">
        <v>0</v>
      </c>
      <c r="O1784" t="s">
        <v>2229</v>
      </c>
      <c r="P1784" t="str">
        <f t="shared" si="271"/>
        <v>No Return</v>
      </c>
      <c r="Q1784" s="4">
        <f t="shared" si="272"/>
        <v>1830.3</v>
      </c>
      <c r="R1784">
        <f t="shared" si="273"/>
        <v>2025</v>
      </c>
      <c r="S1784" s="4" t="str">
        <f t="shared" si="274"/>
        <v>April</v>
      </c>
      <c r="T1784" s="17">
        <f t="shared" si="275"/>
        <v>0</v>
      </c>
      <c r="U1784" s="17">
        <f t="shared" si="276"/>
        <v>61.01</v>
      </c>
      <c r="V1784" s="16">
        <f t="shared" si="277"/>
        <v>0</v>
      </c>
      <c r="W1784" s="16" t="str">
        <f t="shared" si="278"/>
        <v>No Size</v>
      </c>
      <c r="X1784" s="16" t="str" cm="1">
        <f t="array" ref="X1784">_xlfn.IFS(K1784 &lt; 10, "Need to Restock", K1784 &lt; 20, "Low Stock", K1784 &lt; 30, "Stock OK", K1784 &gt;= 30, "High Stock")</f>
        <v>High Stock</v>
      </c>
      <c r="Y1784" s="16" t="str" cm="1">
        <f t="array" ref="Y1784">_xlfn.IFS(K1784 &lt;= 15, "Fast Moving", K1784 &lt;= 35, "Moderate Moving", K1784 &gt; 35, "Slow Moving")</f>
        <v>Moderate Moving</v>
      </c>
      <c r="Z1784" s="16" t="str" cm="1">
        <f t="array" ref="Z1784">_xlfn.IFS(M1784=5, "Highly Satisfied", M1784&gt;=4, "Very Satisfied", M1784&gt;=3, "Satisfied", M1784&gt;=2, "Neutral", M1784&lt;2, "Dissatisfied")</f>
        <v>Satisfied</v>
      </c>
      <c r="AA1784" s="16" t="str">
        <f t="shared" si="279"/>
        <v>Cheap Value</v>
      </c>
      <c r="AB1784" s="16" t="str" cm="1">
        <f t="array" ref="AB1784">_xlfn.IFS(OR(C1784="Zara", C1784="Mango"), "Luxury Brand", OR(C1784="Gap", C1784="Forever21"), "Budget Brand", TRUE, "Mid-Market")</f>
        <v>Budget Brand</v>
      </c>
    </row>
    <row r="1785" spans="1:28" x14ac:dyDescent="0.35">
      <c r="A1785" t="s">
        <v>1836</v>
      </c>
      <c r="B1785" t="s">
        <v>13</v>
      </c>
      <c r="C1785" t="s">
        <v>73</v>
      </c>
      <c r="D1785" t="s">
        <v>21</v>
      </c>
      <c r="E1785" t="s">
        <v>16</v>
      </c>
      <c r="F1785" t="s">
        <v>23</v>
      </c>
      <c r="G1785" s="4">
        <v>222.01</v>
      </c>
      <c r="H1785">
        <v>0</v>
      </c>
      <c r="I1785" s="3">
        <v>222.01</v>
      </c>
      <c r="J1785" s="1">
        <v>45875</v>
      </c>
      <c r="K1785">
        <v>27</v>
      </c>
      <c r="L1785">
        <v>2.1</v>
      </c>
      <c r="M1785">
        <f t="shared" si="270"/>
        <v>2.1</v>
      </c>
      <c r="N1785" t="b">
        <v>0</v>
      </c>
      <c r="O1785" t="s">
        <v>2229</v>
      </c>
      <c r="P1785" t="str">
        <f t="shared" si="271"/>
        <v>No Return</v>
      </c>
      <c r="Q1785" s="4">
        <f t="shared" si="272"/>
        <v>5994.2699999999995</v>
      </c>
      <c r="R1785">
        <f t="shared" si="273"/>
        <v>2025</v>
      </c>
      <c r="S1785" s="4" t="str">
        <f t="shared" si="274"/>
        <v>August</v>
      </c>
      <c r="T1785" s="17">
        <f t="shared" si="275"/>
        <v>0</v>
      </c>
      <c r="U1785" s="17">
        <f t="shared" si="276"/>
        <v>222.01</v>
      </c>
      <c r="V1785" s="16">
        <f t="shared" si="277"/>
        <v>0</v>
      </c>
      <c r="W1785" s="16" t="str">
        <f t="shared" si="278"/>
        <v>XL</v>
      </c>
      <c r="X1785" s="16" t="str" cm="1">
        <f t="array" ref="X1785">_xlfn.IFS(K1785 &lt; 10, "Need to Restock", K1785 &lt; 20, "Low Stock", K1785 &lt; 30, "Stock OK", K1785 &gt;= 30, "High Stock")</f>
        <v>Stock OK</v>
      </c>
      <c r="Y1785" s="16" t="str" cm="1">
        <f t="array" ref="Y1785">_xlfn.IFS(K1785 &lt;= 15, "Fast Moving", K1785 &lt;= 35, "Moderate Moving", K1785 &gt; 35, "Slow Moving")</f>
        <v>Moderate Moving</v>
      </c>
      <c r="Z1785" s="16" t="str" cm="1">
        <f t="array" ref="Z1785">_xlfn.IFS(M1785=5, "Highly Satisfied", M1785&gt;=4, "Very Satisfied", M1785&gt;=3, "Satisfied", M1785&gt;=2, "Neutral", M1785&lt;2, "Dissatisfied")</f>
        <v>Neutral</v>
      </c>
      <c r="AA1785" s="16" t="str">
        <f t="shared" si="279"/>
        <v>High Value</v>
      </c>
      <c r="AB1785" s="16" t="str" cm="1">
        <f t="array" ref="AB1785">_xlfn.IFS(OR(C1785="Zara", C1785="Mango"), "Luxury Brand", OR(C1785="Gap", C1785="Forever21"), "Budget Brand", TRUE, "Mid-Market")</f>
        <v>Budget Brand</v>
      </c>
    </row>
    <row r="1786" spans="1:28" x14ac:dyDescent="0.35">
      <c r="A1786" t="s">
        <v>1837</v>
      </c>
      <c r="B1786" t="s">
        <v>13</v>
      </c>
      <c r="C1786" t="s">
        <v>46</v>
      </c>
      <c r="D1786" t="s">
        <v>60</v>
      </c>
      <c r="E1786" t="s">
        <v>22</v>
      </c>
      <c r="F1786" t="s">
        <v>68</v>
      </c>
      <c r="G1786" s="4">
        <v>123.55</v>
      </c>
      <c r="H1786">
        <v>0</v>
      </c>
      <c r="I1786" s="3">
        <v>123.55</v>
      </c>
      <c r="J1786" s="1">
        <v>45875</v>
      </c>
      <c r="K1786">
        <v>28</v>
      </c>
      <c r="L1786">
        <v>1.2</v>
      </c>
      <c r="M1786">
        <f t="shared" si="270"/>
        <v>1.2</v>
      </c>
      <c r="N1786" t="b">
        <v>0</v>
      </c>
      <c r="O1786" t="s">
        <v>2229</v>
      </c>
      <c r="P1786" t="str">
        <f t="shared" si="271"/>
        <v>No Return</v>
      </c>
      <c r="Q1786" s="4">
        <f t="shared" si="272"/>
        <v>3459.4</v>
      </c>
      <c r="R1786">
        <f t="shared" si="273"/>
        <v>2025</v>
      </c>
      <c r="S1786" s="4" t="str">
        <f t="shared" si="274"/>
        <v>August</v>
      </c>
      <c r="T1786" s="17">
        <f t="shared" si="275"/>
        <v>0</v>
      </c>
      <c r="U1786" s="17">
        <f t="shared" si="276"/>
        <v>123.55</v>
      </c>
      <c r="V1786" s="16">
        <f t="shared" si="277"/>
        <v>0</v>
      </c>
      <c r="W1786" s="16" t="str">
        <f t="shared" si="278"/>
        <v>L</v>
      </c>
      <c r="X1786" s="16" t="str" cm="1">
        <f t="array" ref="X1786">_xlfn.IFS(K1786 &lt; 10, "Need to Restock", K1786 &lt; 20, "Low Stock", K1786 &lt; 30, "Stock OK", K1786 &gt;= 30, "High Stock")</f>
        <v>Stock OK</v>
      </c>
      <c r="Y1786" s="16" t="str" cm="1">
        <f t="array" ref="Y1786">_xlfn.IFS(K1786 &lt;= 15, "Fast Moving", K1786 &lt;= 35, "Moderate Moving", K1786 &gt; 35, "Slow Moving")</f>
        <v>Moderate Moving</v>
      </c>
      <c r="Z1786" s="16" t="str" cm="1">
        <f t="array" ref="Z1786">_xlfn.IFS(M1786=5, "Highly Satisfied", M1786&gt;=4, "Very Satisfied", M1786&gt;=3, "Satisfied", M1786&gt;=2, "Neutral", M1786&lt;2, "Dissatisfied")</f>
        <v>Dissatisfied</v>
      </c>
      <c r="AA1786" s="16" t="str">
        <f t="shared" si="279"/>
        <v>High Value</v>
      </c>
      <c r="AB1786" s="16" t="str" cm="1">
        <f t="array" ref="AB1786">_xlfn.IFS(OR(C1786="Zara", C1786="Mango"), "Luxury Brand", OR(C1786="Gap", C1786="Forever21"), "Budget Brand", TRUE, "Mid-Market")</f>
        <v>Mid-Market</v>
      </c>
    </row>
    <row r="1787" spans="1:28" x14ac:dyDescent="0.35">
      <c r="A1787" t="s">
        <v>1838</v>
      </c>
      <c r="B1787" t="s">
        <v>25</v>
      </c>
      <c r="C1787" t="s">
        <v>14</v>
      </c>
      <c r="D1787" t="s">
        <v>32</v>
      </c>
      <c r="E1787" t="s">
        <v>2229</v>
      </c>
      <c r="F1787" t="s">
        <v>26</v>
      </c>
      <c r="G1787" s="4">
        <v>24.65</v>
      </c>
      <c r="H1787">
        <v>0</v>
      </c>
      <c r="I1787" s="3">
        <v>24.65</v>
      </c>
      <c r="J1787" s="1">
        <v>45875</v>
      </c>
      <c r="K1787">
        <v>43</v>
      </c>
      <c r="L1787">
        <v>1.1000000000000001</v>
      </c>
      <c r="M1787">
        <f t="shared" si="270"/>
        <v>1.1000000000000001</v>
      </c>
      <c r="N1787" t="b">
        <v>0</v>
      </c>
      <c r="O1787" t="s">
        <v>2229</v>
      </c>
      <c r="P1787" t="str">
        <f t="shared" si="271"/>
        <v>No Return</v>
      </c>
      <c r="Q1787" s="4">
        <f t="shared" si="272"/>
        <v>1059.95</v>
      </c>
      <c r="R1787">
        <f t="shared" si="273"/>
        <v>2025</v>
      </c>
      <c r="S1787" s="4" t="str">
        <f t="shared" si="274"/>
        <v>August</v>
      </c>
      <c r="T1787" s="17">
        <f t="shared" si="275"/>
        <v>0</v>
      </c>
      <c r="U1787" s="17">
        <f t="shared" si="276"/>
        <v>24.65</v>
      </c>
      <c r="V1787" s="16">
        <f t="shared" si="277"/>
        <v>0</v>
      </c>
      <c r="W1787" s="16" t="str">
        <f t="shared" si="278"/>
        <v>No Size</v>
      </c>
      <c r="X1787" s="16" t="str" cm="1">
        <f t="array" ref="X1787">_xlfn.IFS(K1787 &lt; 10, "Need to Restock", K1787 &lt; 20, "Low Stock", K1787 &lt; 30, "Stock OK", K1787 &gt;= 30, "High Stock")</f>
        <v>High Stock</v>
      </c>
      <c r="Y1787" s="16" t="str" cm="1">
        <f t="array" ref="Y1787">_xlfn.IFS(K1787 &lt;= 15, "Fast Moving", K1787 &lt;= 35, "Moderate Moving", K1787 &gt; 35, "Slow Moving")</f>
        <v>Slow Moving</v>
      </c>
      <c r="Z1787" s="16" t="str" cm="1">
        <f t="array" ref="Z1787">_xlfn.IFS(M1787=5, "Highly Satisfied", M1787&gt;=4, "Very Satisfied", M1787&gt;=3, "Satisfied", M1787&gt;=2, "Neutral", M1787&lt;2, "Dissatisfied")</f>
        <v>Dissatisfied</v>
      </c>
      <c r="AA1787" s="16" t="str">
        <f t="shared" si="279"/>
        <v>Cheap Value</v>
      </c>
      <c r="AB1787" s="16" t="str" cm="1">
        <f t="array" ref="AB1787">_xlfn.IFS(OR(C1787="Zara", C1787="Mango"), "Luxury Brand", OR(C1787="Gap", C1787="Forever21"), "Budget Brand", TRUE, "Mid-Market")</f>
        <v>Luxury Brand</v>
      </c>
    </row>
    <row r="1788" spans="1:28" x14ac:dyDescent="0.35">
      <c r="A1788" t="s">
        <v>1839</v>
      </c>
      <c r="B1788" t="s">
        <v>13</v>
      </c>
      <c r="C1788" t="s">
        <v>30</v>
      </c>
      <c r="D1788" t="s">
        <v>32</v>
      </c>
      <c r="E1788" t="s">
        <v>47</v>
      </c>
      <c r="F1788" t="s">
        <v>62</v>
      </c>
      <c r="G1788" s="4">
        <v>168.8</v>
      </c>
      <c r="H1788">
        <v>0</v>
      </c>
      <c r="I1788" s="3">
        <v>168.8</v>
      </c>
      <c r="J1788" s="1">
        <v>45875</v>
      </c>
      <c r="K1788">
        <v>1</v>
      </c>
      <c r="L1788">
        <v>1</v>
      </c>
      <c r="M1788">
        <f t="shared" si="270"/>
        <v>1</v>
      </c>
      <c r="N1788" t="b">
        <v>0</v>
      </c>
      <c r="O1788" t="s">
        <v>2229</v>
      </c>
      <c r="P1788" t="str">
        <f t="shared" si="271"/>
        <v>No Return</v>
      </c>
      <c r="Q1788" s="4">
        <f t="shared" si="272"/>
        <v>168.8</v>
      </c>
      <c r="R1788">
        <f t="shared" si="273"/>
        <v>2025</v>
      </c>
      <c r="S1788" s="4" t="str">
        <f t="shared" si="274"/>
        <v>August</v>
      </c>
      <c r="T1788" s="17">
        <f t="shared" si="275"/>
        <v>0</v>
      </c>
      <c r="U1788" s="17">
        <f t="shared" si="276"/>
        <v>168.8</v>
      </c>
      <c r="V1788" s="16">
        <f t="shared" si="277"/>
        <v>0</v>
      </c>
      <c r="W1788" s="16" t="str">
        <f t="shared" si="278"/>
        <v>XXL</v>
      </c>
      <c r="X1788" s="16" t="str" cm="1">
        <f t="array" ref="X1788">_xlfn.IFS(K1788 &lt; 10, "Need to Restock", K1788 &lt; 20, "Low Stock", K1788 &lt; 30, "Stock OK", K1788 &gt;= 30, "High Stock")</f>
        <v>Need to Restock</v>
      </c>
      <c r="Y1788" s="16" t="str" cm="1">
        <f t="array" ref="Y1788">_xlfn.IFS(K1788 &lt;= 15, "Fast Moving", K1788 &lt;= 35, "Moderate Moving", K1788 &gt; 35, "Slow Moving")</f>
        <v>Fast Moving</v>
      </c>
      <c r="Z1788" s="16" t="str" cm="1">
        <f t="array" ref="Z1788">_xlfn.IFS(M1788=5, "Highly Satisfied", M1788&gt;=4, "Very Satisfied", M1788&gt;=3, "Satisfied", M1788&gt;=2, "Neutral", M1788&lt;2, "Dissatisfied")</f>
        <v>Dissatisfied</v>
      </c>
      <c r="AA1788" s="16" t="str">
        <f t="shared" si="279"/>
        <v>High Value</v>
      </c>
      <c r="AB1788" s="16" t="str" cm="1">
        <f t="array" ref="AB1788">_xlfn.IFS(OR(C1788="Zara", C1788="Mango"), "Luxury Brand", OR(C1788="Gap", C1788="Forever21"), "Budget Brand", TRUE, "Mid-Market")</f>
        <v>Mid-Market</v>
      </c>
    </row>
    <row r="1789" spans="1:28" x14ac:dyDescent="0.35">
      <c r="A1789" t="s">
        <v>1840</v>
      </c>
      <c r="B1789" t="s">
        <v>19</v>
      </c>
      <c r="C1789" t="s">
        <v>59</v>
      </c>
      <c r="D1789" t="s">
        <v>32</v>
      </c>
      <c r="E1789" t="s">
        <v>37</v>
      </c>
      <c r="F1789" t="s">
        <v>44</v>
      </c>
      <c r="G1789" s="4">
        <v>39.159999999999997</v>
      </c>
      <c r="H1789">
        <v>40.1</v>
      </c>
      <c r="I1789" s="3">
        <v>23.46</v>
      </c>
      <c r="J1789" s="1">
        <v>45875</v>
      </c>
      <c r="K1789">
        <v>4</v>
      </c>
      <c r="L1789">
        <v>2.8</v>
      </c>
      <c r="M1789">
        <f t="shared" si="270"/>
        <v>2.8</v>
      </c>
      <c r="N1789" t="b">
        <v>0</v>
      </c>
      <c r="O1789" t="s">
        <v>2229</v>
      </c>
      <c r="P1789" t="str">
        <f t="shared" si="271"/>
        <v>No Return</v>
      </c>
      <c r="Q1789" s="4">
        <f t="shared" si="272"/>
        <v>93.827359999999985</v>
      </c>
      <c r="R1789">
        <f t="shared" si="273"/>
        <v>2025</v>
      </c>
      <c r="S1789" s="4" t="str">
        <f t="shared" si="274"/>
        <v>August</v>
      </c>
      <c r="T1789" s="17">
        <f t="shared" si="275"/>
        <v>15.703159999999999</v>
      </c>
      <c r="U1789" s="17">
        <f t="shared" si="276"/>
        <v>23.456839999999996</v>
      </c>
      <c r="V1789" s="16">
        <f t="shared" si="277"/>
        <v>0</v>
      </c>
      <c r="W1789" s="16" t="str">
        <f t="shared" si="278"/>
        <v>S</v>
      </c>
      <c r="X1789" s="16" t="str" cm="1">
        <f t="array" ref="X1789">_xlfn.IFS(K1789 &lt; 10, "Need to Restock", K1789 &lt; 20, "Low Stock", K1789 &lt; 30, "Stock OK", K1789 &gt;= 30, "High Stock")</f>
        <v>Need to Restock</v>
      </c>
      <c r="Y1789" s="16" t="str" cm="1">
        <f t="array" ref="Y1789">_xlfn.IFS(K1789 &lt;= 15, "Fast Moving", K1789 &lt;= 35, "Moderate Moving", K1789 &gt; 35, "Slow Moving")</f>
        <v>Fast Moving</v>
      </c>
      <c r="Z1789" s="16" t="str" cm="1">
        <f t="array" ref="Z1789">_xlfn.IFS(M1789=5, "Highly Satisfied", M1789&gt;=4, "Very Satisfied", M1789&gt;=3, "Satisfied", M1789&gt;=2, "Neutral", M1789&lt;2, "Dissatisfied")</f>
        <v>Neutral</v>
      </c>
      <c r="AA1789" s="16" t="str">
        <f t="shared" si="279"/>
        <v>Cheap Value</v>
      </c>
      <c r="AB1789" s="16" t="str" cm="1">
        <f t="array" ref="AB1789">_xlfn.IFS(OR(C1789="Zara", C1789="Mango"), "Luxury Brand", OR(C1789="Gap", C1789="Forever21"), "Budget Brand", TRUE, "Mid-Market")</f>
        <v>Budget Brand</v>
      </c>
    </row>
    <row r="1790" spans="1:28" x14ac:dyDescent="0.35">
      <c r="A1790" t="s">
        <v>1841</v>
      </c>
      <c r="B1790" t="s">
        <v>36</v>
      </c>
      <c r="C1790" t="s">
        <v>46</v>
      </c>
      <c r="D1790" t="s">
        <v>32</v>
      </c>
      <c r="E1790" t="s">
        <v>2229</v>
      </c>
      <c r="F1790" t="s">
        <v>68</v>
      </c>
      <c r="G1790" s="4">
        <v>74.760000000000005</v>
      </c>
      <c r="H1790">
        <v>0</v>
      </c>
      <c r="I1790" s="3">
        <v>74.760000000000005</v>
      </c>
      <c r="J1790" s="1">
        <v>45875</v>
      </c>
      <c r="K1790">
        <v>50</v>
      </c>
      <c r="L1790">
        <v>4.4000000000000004</v>
      </c>
      <c r="M1790">
        <f t="shared" si="270"/>
        <v>4.4000000000000004</v>
      </c>
      <c r="N1790" t="b">
        <v>1</v>
      </c>
      <c r="O1790" t="s">
        <v>34</v>
      </c>
      <c r="P1790" t="str">
        <f t="shared" si="271"/>
        <v>Color Mismatch</v>
      </c>
      <c r="Q1790" s="4">
        <f t="shared" si="272"/>
        <v>3738.0000000000005</v>
      </c>
      <c r="R1790">
        <f t="shared" si="273"/>
        <v>2025</v>
      </c>
      <c r="S1790" s="4" t="str">
        <f t="shared" si="274"/>
        <v>August</v>
      </c>
      <c r="T1790" s="17">
        <f t="shared" si="275"/>
        <v>0</v>
      </c>
      <c r="U1790" s="17">
        <f t="shared" si="276"/>
        <v>74.760000000000005</v>
      </c>
      <c r="V1790" s="16">
        <f t="shared" si="277"/>
        <v>1</v>
      </c>
      <c r="W1790" s="16" t="str">
        <f t="shared" si="278"/>
        <v>No Size</v>
      </c>
      <c r="X1790" s="16" t="str" cm="1">
        <f t="array" ref="X1790">_xlfn.IFS(K1790 &lt; 10, "Need to Restock", K1790 &lt; 20, "Low Stock", K1790 &lt; 30, "Stock OK", K1790 &gt;= 30, "High Stock")</f>
        <v>High Stock</v>
      </c>
      <c r="Y1790" s="16" t="str" cm="1">
        <f t="array" ref="Y1790">_xlfn.IFS(K1790 &lt;= 15, "Fast Moving", K1790 &lt;= 35, "Moderate Moving", K1790 &gt; 35, "Slow Moving")</f>
        <v>Slow Moving</v>
      </c>
      <c r="Z1790" s="16" t="str" cm="1">
        <f t="array" ref="Z1790">_xlfn.IFS(M1790=5, "Highly Satisfied", M1790&gt;=4, "Very Satisfied", M1790&gt;=3, "Satisfied", M1790&gt;=2, "Neutral", M1790&lt;2, "Dissatisfied")</f>
        <v>Very Satisfied</v>
      </c>
      <c r="AA1790" s="16" t="str">
        <f t="shared" si="279"/>
        <v>Cheap Value</v>
      </c>
      <c r="AB1790" s="16" t="str" cm="1">
        <f t="array" ref="AB1790">_xlfn.IFS(OR(C1790="Zara", C1790="Mango"), "Luxury Brand", OR(C1790="Gap", C1790="Forever21"), "Budget Brand", TRUE, "Mid-Market")</f>
        <v>Mid-Market</v>
      </c>
    </row>
    <row r="1791" spans="1:28" x14ac:dyDescent="0.35">
      <c r="A1791" t="s">
        <v>1842</v>
      </c>
      <c r="B1791" t="s">
        <v>25</v>
      </c>
      <c r="C1791" t="s">
        <v>59</v>
      </c>
      <c r="D1791" t="s">
        <v>21</v>
      </c>
      <c r="E1791" t="s">
        <v>2229</v>
      </c>
      <c r="F1791" t="s">
        <v>62</v>
      </c>
      <c r="G1791" s="4">
        <v>37</v>
      </c>
      <c r="H1791">
        <v>0</v>
      </c>
      <c r="I1791" s="3">
        <v>37</v>
      </c>
      <c r="J1791" s="1">
        <v>45875</v>
      </c>
      <c r="K1791">
        <v>5</v>
      </c>
      <c r="L1791">
        <v>4.9000000000000004</v>
      </c>
      <c r="M1791">
        <f t="shared" si="270"/>
        <v>4.9000000000000004</v>
      </c>
      <c r="N1791" t="b">
        <v>0</v>
      </c>
      <c r="O1791" t="s">
        <v>2229</v>
      </c>
      <c r="P1791" t="str">
        <f t="shared" si="271"/>
        <v>No Return</v>
      </c>
      <c r="Q1791" s="4">
        <f t="shared" si="272"/>
        <v>185</v>
      </c>
      <c r="R1791">
        <f t="shared" si="273"/>
        <v>2025</v>
      </c>
      <c r="S1791" s="4" t="str">
        <f t="shared" si="274"/>
        <v>August</v>
      </c>
      <c r="T1791" s="17">
        <f t="shared" si="275"/>
        <v>0</v>
      </c>
      <c r="U1791" s="17">
        <f t="shared" si="276"/>
        <v>37</v>
      </c>
      <c r="V1791" s="16">
        <f t="shared" si="277"/>
        <v>0</v>
      </c>
      <c r="W1791" s="16" t="str">
        <f t="shared" si="278"/>
        <v>No Size</v>
      </c>
      <c r="X1791" s="16" t="str" cm="1">
        <f t="array" ref="X1791">_xlfn.IFS(K1791 &lt; 10, "Need to Restock", K1791 &lt; 20, "Low Stock", K1791 &lt; 30, "Stock OK", K1791 &gt;= 30, "High Stock")</f>
        <v>Need to Restock</v>
      </c>
      <c r="Y1791" s="16" t="str" cm="1">
        <f t="array" ref="Y1791">_xlfn.IFS(K1791 &lt;= 15, "Fast Moving", K1791 &lt;= 35, "Moderate Moving", K1791 &gt; 35, "Slow Moving")</f>
        <v>Fast Moving</v>
      </c>
      <c r="Z1791" s="16" t="str" cm="1">
        <f t="array" ref="Z1791">_xlfn.IFS(M1791=5, "Highly Satisfied", M1791&gt;=4, "Very Satisfied", M1791&gt;=3, "Satisfied", M1791&gt;=2, "Neutral", M1791&lt;2, "Dissatisfied")</f>
        <v>Very Satisfied</v>
      </c>
      <c r="AA1791" s="16" t="str">
        <f t="shared" si="279"/>
        <v>Cheap Value</v>
      </c>
      <c r="AB1791" s="16" t="str" cm="1">
        <f t="array" ref="AB1791">_xlfn.IFS(OR(C1791="Zara", C1791="Mango"), "Luxury Brand", OR(C1791="Gap", C1791="Forever21"), "Budget Brand", TRUE, "Mid-Market")</f>
        <v>Budget Brand</v>
      </c>
    </row>
    <row r="1792" spans="1:28" x14ac:dyDescent="0.35">
      <c r="A1792" t="s">
        <v>1843</v>
      </c>
      <c r="B1792" t="s">
        <v>25</v>
      </c>
      <c r="C1792" t="s">
        <v>41</v>
      </c>
      <c r="D1792" t="s">
        <v>21</v>
      </c>
      <c r="E1792" t="s">
        <v>2229</v>
      </c>
      <c r="F1792" t="s">
        <v>26</v>
      </c>
      <c r="G1792" s="4">
        <v>67.38</v>
      </c>
      <c r="H1792">
        <v>0</v>
      </c>
      <c r="I1792" s="3">
        <v>67.38</v>
      </c>
      <c r="J1792" s="1">
        <v>45875</v>
      </c>
      <c r="K1792">
        <v>15</v>
      </c>
      <c r="L1792">
        <v>1.6</v>
      </c>
      <c r="M1792">
        <f t="shared" si="270"/>
        <v>1.6</v>
      </c>
      <c r="N1792" t="b">
        <v>0</v>
      </c>
      <c r="O1792" t="s">
        <v>2229</v>
      </c>
      <c r="P1792" t="str">
        <f t="shared" si="271"/>
        <v>No Return</v>
      </c>
      <c r="Q1792" s="4">
        <f t="shared" si="272"/>
        <v>1010.6999999999999</v>
      </c>
      <c r="R1792">
        <f t="shared" si="273"/>
        <v>2025</v>
      </c>
      <c r="S1792" s="4" t="str">
        <f t="shared" si="274"/>
        <v>August</v>
      </c>
      <c r="T1792" s="17">
        <f t="shared" si="275"/>
        <v>0</v>
      </c>
      <c r="U1792" s="17">
        <f t="shared" si="276"/>
        <v>67.38</v>
      </c>
      <c r="V1792" s="16">
        <f t="shared" si="277"/>
        <v>0</v>
      </c>
      <c r="W1792" s="16" t="str">
        <f t="shared" si="278"/>
        <v>No Size</v>
      </c>
      <c r="X1792" s="16" t="str" cm="1">
        <f t="array" ref="X1792">_xlfn.IFS(K1792 &lt; 10, "Need to Restock", K1792 &lt; 20, "Low Stock", K1792 &lt; 30, "Stock OK", K1792 &gt;= 30, "High Stock")</f>
        <v>Low Stock</v>
      </c>
      <c r="Y1792" s="16" t="str" cm="1">
        <f t="array" ref="Y1792">_xlfn.IFS(K1792 &lt;= 15, "Fast Moving", K1792 &lt;= 35, "Moderate Moving", K1792 &gt; 35, "Slow Moving")</f>
        <v>Fast Moving</v>
      </c>
      <c r="Z1792" s="16" t="str" cm="1">
        <f t="array" ref="Z1792">_xlfn.IFS(M1792=5, "Highly Satisfied", M1792&gt;=4, "Very Satisfied", M1792&gt;=3, "Satisfied", M1792&gt;=2, "Neutral", M1792&lt;2, "Dissatisfied")</f>
        <v>Dissatisfied</v>
      </c>
      <c r="AA1792" s="16" t="str">
        <f t="shared" si="279"/>
        <v>Cheap Value</v>
      </c>
      <c r="AB1792" s="16" t="str" cm="1">
        <f t="array" ref="AB1792">_xlfn.IFS(OR(C1792="Zara", C1792="Mango"), "Luxury Brand", OR(C1792="Gap", C1792="Forever21"), "Budget Brand", TRUE, "Mid-Market")</f>
        <v>Luxury Brand</v>
      </c>
    </row>
    <row r="1793" spans="1:28" x14ac:dyDescent="0.35">
      <c r="A1793" t="s">
        <v>1844</v>
      </c>
      <c r="B1793" t="s">
        <v>36</v>
      </c>
      <c r="C1793" t="s">
        <v>46</v>
      </c>
      <c r="D1793" t="s">
        <v>60</v>
      </c>
      <c r="E1793" t="s">
        <v>53</v>
      </c>
      <c r="F1793" t="s">
        <v>33</v>
      </c>
      <c r="G1793" s="4">
        <v>77.44</v>
      </c>
      <c r="H1793">
        <v>1.4</v>
      </c>
      <c r="I1793" s="3">
        <v>76.36</v>
      </c>
      <c r="J1793" s="1">
        <v>45875</v>
      </c>
      <c r="K1793">
        <v>18</v>
      </c>
      <c r="L1793">
        <v>3.3</v>
      </c>
      <c r="M1793">
        <f t="shared" si="270"/>
        <v>3.3</v>
      </c>
      <c r="N1793" t="b">
        <v>0</v>
      </c>
      <c r="O1793" t="s">
        <v>2229</v>
      </c>
      <c r="P1793" t="str">
        <f t="shared" si="271"/>
        <v>No Return</v>
      </c>
      <c r="Q1793" s="4">
        <f t="shared" si="272"/>
        <v>1374.4051199999999</v>
      </c>
      <c r="R1793">
        <f t="shared" si="273"/>
        <v>2025</v>
      </c>
      <c r="S1793" s="4" t="str">
        <f t="shared" si="274"/>
        <v>August</v>
      </c>
      <c r="T1793" s="17">
        <f t="shared" si="275"/>
        <v>1.0841599999999998</v>
      </c>
      <c r="U1793" s="17">
        <f t="shared" si="276"/>
        <v>76.355840000000001</v>
      </c>
      <c r="V1793" s="16">
        <f t="shared" si="277"/>
        <v>0</v>
      </c>
      <c r="W1793" s="16" t="str">
        <f t="shared" si="278"/>
        <v>XS</v>
      </c>
      <c r="X1793" s="16" t="str" cm="1">
        <f t="array" ref="X1793">_xlfn.IFS(K1793 &lt; 10, "Need to Restock", K1793 &lt; 20, "Low Stock", K1793 &lt; 30, "Stock OK", K1793 &gt;= 30, "High Stock")</f>
        <v>Low Stock</v>
      </c>
      <c r="Y1793" s="16" t="str" cm="1">
        <f t="array" ref="Y1793">_xlfn.IFS(K1793 &lt;= 15, "Fast Moving", K1793 &lt;= 35, "Moderate Moving", K1793 &gt; 35, "Slow Moving")</f>
        <v>Moderate Moving</v>
      </c>
      <c r="Z1793" s="16" t="str" cm="1">
        <f t="array" ref="Z1793">_xlfn.IFS(M1793=5, "Highly Satisfied", M1793&gt;=4, "Very Satisfied", M1793&gt;=3, "Satisfied", M1793&gt;=2, "Neutral", M1793&lt;2, "Dissatisfied")</f>
        <v>Satisfied</v>
      </c>
      <c r="AA1793" s="16" t="str">
        <f t="shared" si="279"/>
        <v>High Value</v>
      </c>
      <c r="AB1793" s="16" t="str" cm="1">
        <f t="array" ref="AB1793">_xlfn.IFS(OR(C1793="Zara", C1793="Mango"), "Luxury Brand", OR(C1793="Gap", C1793="Forever21"), "Budget Brand", TRUE, "Mid-Market")</f>
        <v>Mid-Market</v>
      </c>
    </row>
    <row r="1794" spans="1:28" x14ac:dyDescent="0.35">
      <c r="A1794" t="s">
        <v>1845</v>
      </c>
      <c r="B1794" t="s">
        <v>13</v>
      </c>
      <c r="C1794" t="s">
        <v>46</v>
      </c>
      <c r="D1794" t="s">
        <v>60</v>
      </c>
      <c r="E1794" t="s">
        <v>53</v>
      </c>
      <c r="F1794" t="s">
        <v>38</v>
      </c>
      <c r="G1794" s="4">
        <v>215.06</v>
      </c>
      <c r="H1794">
        <v>0</v>
      </c>
      <c r="I1794" s="3">
        <v>215.06</v>
      </c>
      <c r="J1794" s="1">
        <v>45875</v>
      </c>
      <c r="K1794">
        <v>50</v>
      </c>
      <c r="L1794">
        <v>1.6</v>
      </c>
      <c r="M1794">
        <f t="shared" ref="M1794:M1857" si="280">IF(L1794="null", 3, L1794)</f>
        <v>1.6</v>
      </c>
      <c r="N1794" t="b">
        <v>0</v>
      </c>
      <c r="O1794" t="s">
        <v>2229</v>
      </c>
      <c r="P1794" t="str">
        <f t="shared" ref="P1794:P1857" si="281">IF(O1794="null", "No Return", O1794)</f>
        <v>No Return</v>
      </c>
      <c r="Q1794" s="4">
        <f t="shared" ref="Q1794:Q1857" si="282">U1794 * K1794</f>
        <v>10753</v>
      </c>
      <c r="R1794">
        <f t="shared" ref="R1794:R1857" si="283">YEAR(J1794)</f>
        <v>2025</v>
      </c>
      <c r="S1794" s="4" t="str">
        <f t="shared" ref="S1794:S1857" si="284">TEXT(J1794, "mmmm")</f>
        <v>August</v>
      </c>
      <c r="T1794" s="17">
        <f t="shared" ref="T1794:T1857" si="285">G1794 * (H1794 / 100)</f>
        <v>0</v>
      </c>
      <c r="U1794" s="17">
        <f t="shared" ref="U1794:U1857" si="286">G1794 * (1 - (H1794 / 100))</f>
        <v>215.06</v>
      </c>
      <c r="V1794" s="16">
        <f t="shared" ref="V1794:V1857" si="287">IF(N1794=TRUE, 1, 0)</f>
        <v>0</v>
      </c>
      <c r="W1794" s="16" t="str">
        <f t="shared" ref="W1794:W1857" si="288">IF(E1794="null", "No Size", E1794)</f>
        <v>XS</v>
      </c>
      <c r="X1794" s="16" t="str" cm="1">
        <f t="array" ref="X1794">_xlfn.IFS(K1794 &lt; 10, "Need to Restock", K1794 &lt; 20, "Low Stock", K1794 &lt; 30, "Stock OK", K1794 &gt;= 30, "High Stock")</f>
        <v>High Stock</v>
      </c>
      <c r="Y1794" s="16" t="str" cm="1">
        <f t="array" ref="Y1794">_xlfn.IFS(K1794 &lt;= 15, "Fast Moving", K1794 &lt;= 35, "Moderate Moving", K1794 &gt; 35, "Slow Moving")</f>
        <v>Slow Moving</v>
      </c>
      <c r="Z1794" s="16" t="str" cm="1">
        <f t="array" ref="Z1794">_xlfn.IFS(M1794=5, "Highly Satisfied", M1794&gt;=4, "Very Satisfied", M1794&gt;=3, "Satisfied", M1794&gt;=2, "Neutral", M1794&lt;2, "Dissatisfied")</f>
        <v>Dissatisfied</v>
      </c>
      <c r="AA1794" s="16" t="str">
        <f t="shared" ref="AA1794:AA1857" si="289">IF(I1794 &gt;= 74.88, "High Value", "Cheap Value")</f>
        <v>High Value</v>
      </c>
      <c r="AB1794" s="16" t="str" cm="1">
        <f t="array" ref="AB1794">_xlfn.IFS(OR(C1794="Zara", C1794="Mango"), "Luxury Brand", OR(C1794="Gap", C1794="Forever21"), "Budget Brand", TRUE, "Mid-Market")</f>
        <v>Mid-Market</v>
      </c>
    </row>
    <row r="1795" spans="1:28" x14ac:dyDescent="0.35">
      <c r="A1795" t="s">
        <v>1846</v>
      </c>
      <c r="B1795" t="s">
        <v>13</v>
      </c>
      <c r="C1795" t="s">
        <v>30</v>
      </c>
      <c r="D1795" t="s">
        <v>21</v>
      </c>
      <c r="E1795" t="s">
        <v>53</v>
      </c>
      <c r="F1795" t="s">
        <v>38</v>
      </c>
      <c r="G1795" s="4">
        <v>141.44</v>
      </c>
      <c r="H1795">
        <v>0</v>
      </c>
      <c r="I1795" s="3">
        <v>141.44</v>
      </c>
      <c r="J1795" s="1">
        <v>45875</v>
      </c>
      <c r="K1795">
        <v>34</v>
      </c>
      <c r="L1795">
        <v>2.4</v>
      </c>
      <c r="M1795">
        <f t="shared" si="280"/>
        <v>2.4</v>
      </c>
      <c r="N1795" t="b">
        <v>0</v>
      </c>
      <c r="O1795" t="s">
        <v>2229</v>
      </c>
      <c r="P1795" t="str">
        <f t="shared" si="281"/>
        <v>No Return</v>
      </c>
      <c r="Q1795" s="4">
        <f t="shared" si="282"/>
        <v>4808.96</v>
      </c>
      <c r="R1795">
        <f t="shared" si="283"/>
        <v>2025</v>
      </c>
      <c r="S1795" s="4" t="str">
        <f t="shared" si="284"/>
        <v>August</v>
      </c>
      <c r="T1795" s="17">
        <f t="shared" si="285"/>
        <v>0</v>
      </c>
      <c r="U1795" s="17">
        <f t="shared" si="286"/>
        <v>141.44</v>
      </c>
      <c r="V1795" s="16">
        <f t="shared" si="287"/>
        <v>0</v>
      </c>
      <c r="W1795" s="16" t="str">
        <f t="shared" si="288"/>
        <v>XS</v>
      </c>
      <c r="X1795" s="16" t="str" cm="1">
        <f t="array" ref="X1795">_xlfn.IFS(K1795 &lt; 10, "Need to Restock", K1795 &lt; 20, "Low Stock", K1795 &lt; 30, "Stock OK", K1795 &gt;= 30, "High Stock")</f>
        <v>High Stock</v>
      </c>
      <c r="Y1795" s="16" t="str" cm="1">
        <f t="array" ref="Y1795">_xlfn.IFS(K1795 &lt;= 15, "Fast Moving", K1795 &lt;= 35, "Moderate Moving", K1795 &gt; 35, "Slow Moving")</f>
        <v>Moderate Moving</v>
      </c>
      <c r="Z1795" s="16" t="str" cm="1">
        <f t="array" ref="Z1795">_xlfn.IFS(M1795=5, "Highly Satisfied", M1795&gt;=4, "Very Satisfied", M1795&gt;=3, "Satisfied", M1795&gt;=2, "Neutral", M1795&lt;2, "Dissatisfied")</f>
        <v>Neutral</v>
      </c>
      <c r="AA1795" s="16" t="str">
        <f t="shared" si="289"/>
        <v>High Value</v>
      </c>
      <c r="AB1795" s="16" t="str" cm="1">
        <f t="array" ref="AB1795">_xlfn.IFS(OR(C1795="Zara", C1795="Mango"), "Luxury Brand", OR(C1795="Gap", C1795="Forever21"), "Budget Brand", TRUE, "Mid-Market")</f>
        <v>Mid-Market</v>
      </c>
    </row>
    <row r="1796" spans="1:28" x14ac:dyDescent="0.35">
      <c r="A1796" t="s">
        <v>1847</v>
      </c>
      <c r="B1796" t="s">
        <v>40</v>
      </c>
      <c r="C1796" t="s">
        <v>51</v>
      </c>
      <c r="D1796" t="s">
        <v>15</v>
      </c>
      <c r="E1796" t="s">
        <v>47</v>
      </c>
      <c r="F1796" t="s">
        <v>33</v>
      </c>
      <c r="G1796" s="4">
        <v>151.83000000000001</v>
      </c>
      <c r="H1796">
        <v>0</v>
      </c>
      <c r="I1796" s="3">
        <v>151.83000000000001</v>
      </c>
      <c r="J1796" s="1">
        <v>45825</v>
      </c>
      <c r="K1796">
        <v>24</v>
      </c>
      <c r="L1796">
        <v>4.3</v>
      </c>
      <c r="M1796">
        <f t="shared" si="280"/>
        <v>4.3</v>
      </c>
      <c r="N1796" t="b">
        <v>1</v>
      </c>
      <c r="O1796" t="s">
        <v>123</v>
      </c>
      <c r="P1796" t="str">
        <f t="shared" si="281"/>
        <v>Wrong Item</v>
      </c>
      <c r="Q1796" s="4">
        <f t="shared" si="282"/>
        <v>3643.92</v>
      </c>
      <c r="R1796">
        <f t="shared" si="283"/>
        <v>2025</v>
      </c>
      <c r="S1796" s="4" t="str">
        <f t="shared" si="284"/>
        <v>June</v>
      </c>
      <c r="T1796" s="17">
        <f t="shared" si="285"/>
        <v>0</v>
      </c>
      <c r="U1796" s="17">
        <f t="shared" si="286"/>
        <v>151.83000000000001</v>
      </c>
      <c r="V1796" s="16">
        <f t="shared" si="287"/>
        <v>1</v>
      </c>
      <c r="W1796" s="16" t="str">
        <f t="shared" si="288"/>
        <v>XXL</v>
      </c>
      <c r="X1796" s="16" t="str" cm="1">
        <f t="array" ref="X1796">_xlfn.IFS(K1796 &lt; 10, "Need to Restock", K1796 &lt; 20, "Low Stock", K1796 &lt; 30, "Stock OK", K1796 &gt;= 30, "High Stock")</f>
        <v>Stock OK</v>
      </c>
      <c r="Y1796" s="16" t="str" cm="1">
        <f t="array" ref="Y1796">_xlfn.IFS(K1796 &lt;= 15, "Fast Moving", K1796 &lt;= 35, "Moderate Moving", K1796 &gt; 35, "Slow Moving")</f>
        <v>Moderate Moving</v>
      </c>
      <c r="Z1796" s="16" t="str" cm="1">
        <f t="array" ref="Z1796">_xlfn.IFS(M1796=5, "Highly Satisfied", M1796&gt;=4, "Very Satisfied", M1796&gt;=3, "Satisfied", M1796&gt;=2, "Neutral", M1796&lt;2, "Dissatisfied")</f>
        <v>Very Satisfied</v>
      </c>
      <c r="AA1796" s="16" t="str">
        <f t="shared" si="289"/>
        <v>High Value</v>
      </c>
      <c r="AB1796" s="16" t="str" cm="1">
        <f t="array" ref="AB1796">_xlfn.IFS(OR(C1796="Zara", C1796="Mango"), "Luxury Brand", OR(C1796="Gap", C1796="Forever21"), "Budget Brand", TRUE, "Mid-Market")</f>
        <v>Mid-Market</v>
      </c>
    </row>
    <row r="1797" spans="1:28" x14ac:dyDescent="0.35">
      <c r="A1797" t="s">
        <v>1848</v>
      </c>
      <c r="B1797" t="s">
        <v>13</v>
      </c>
      <c r="C1797" t="s">
        <v>59</v>
      </c>
      <c r="D1797" t="s">
        <v>21</v>
      </c>
      <c r="E1797" t="s">
        <v>16</v>
      </c>
      <c r="F1797" t="s">
        <v>38</v>
      </c>
      <c r="G1797" s="4">
        <v>140.07</v>
      </c>
      <c r="H1797">
        <v>0</v>
      </c>
      <c r="I1797" s="3">
        <v>140.07</v>
      </c>
      <c r="J1797" s="1">
        <v>45875</v>
      </c>
      <c r="K1797">
        <v>23</v>
      </c>
      <c r="L1797">
        <v>2.7</v>
      </c>
      <c r="M1797">
        <f t="shared" si="280"/>
        <v>2.7</v>
      </c>
      <c r="N1797" t="b">
        <v>0</v>
      </c>
      <c r="O1797" t="s">
        <v>2229</v>
      </c>
      <c r="P1797" t="str">
        <f t="shared" si="281"/>
        <v>No Return</v>
      </c>
      <c r="Q1797" s="4">
        <f t="shared" si="282"/>
        <v>3221.6099999999997</v>
      </c>
      <c r="R1797">
        <f t="shared" si="283"/>
        <v>2025</v>
      </c>
      <c r="S1797" s="4" t="str">
        <f t="shared" si="284"/>
        <v>August</v>
      </c>
      <c r="T1797" s="17">
        <f t="shared" si="285"/>
        <v>0</v>
      </c>
      <c r="U1797" s="17">
        <f t="shared" si="286"/>
        <v>140.07</v>
      </c>
      <c r="V1797" s="16">
        <f t="shared" si="287"/>
        <v>0</v>
      </c>
      <c r="W1797" s="16" t="str">
        <f t="shared" si="288"/>
        <v>XL</v>
      </c>
      <c r="X1797" s="16" t="str" cm="1">
        <f t="array" ref="X1797">_xlfn.IFS(K1797 &lt; 10, "Need to Restock", K1797 &lt; 20, "Low Stock", K1797 &lt; 30, "Stock OK", K1797 &gt;= 30, "High Stock")</f>
        <v>Stock OK</v>
      </c>
      <c r="Y1797" s="16" t="str" cm="1">
        <f t="array" ref="Y1797">_xlfn.IFS(K1797 &lt;= 15, "Fast Moving", K1797 &lt;= 35, "Moderate Moving", K1797 &gt; 35, "Slow Moving")</f>
        <v>Moderate Moving</v>
      </c>
      <c r="Z1797" s="16" t="str" cm="1">
        <f t="array" ref="Z1797">_xlfn.IFS(M1797=5, "Highly Satisfied", M1797&gt;=4, "Very Satisfied", M1797&gt;=3, "Satisfied", M1797&gt;=2, "Neutral", M1797&lt;2, "Dissatisfied")</f>
        <v>Neutral</v>
      </c>
      <c r="AA1797" s="16" t="str">
        <f t="shared" si="289"/>
        <v>High Value</v>
      </c>
      <c r="AB1797" s="16" t="str" cm="1">
        <f t="array" ref="AB1797">_xlfn.IFS(OR(C1797="Zara", C1797="Mango"), "Luxury Brand", OR(C1797="Gap", C1797="Forever21"), "Budget Brand", TRUE, "Mid-Market")</f>
        <v>Budget Brand</v>
      </c>
    </row>
    <row r="1798" spans="1:28" x14ac:dyDescent="0.35">
      <c r="A1798" t="s">
        <v>1849</v>
      </c>
      <c r="B1798" t="s">
        <v>40</v>
      </c>
      <c r="C1798" t="s">
        <v>41</v>
      </c>
      <c r="D1798" t="s">
        <v>60</v>
      </c>
      <c r="E1798" t="s">
        <v>47</v>
      </c>
      <c r="F1798" t="s">
        <v>23</v>
      </c>
      <c r="G1798" s="4">
        <v>94.26</v>
      </c>
      <c r="H1798">
        <v>28.9</v>
      </c>
      <c r="I1798" s="3">
        <v>67.02</v>
      </c>
      <c r="J1798" s="1">
        <v>45875</v>
      </c>
      <c r="K1798">
        <v>44</v>
      </c>
      <c r="L1798">
        <v>3.6</v>
      </c>
      <c r="M1798">
        <f t="shared" si="280"/>
        <v>3.6</v>
      </c>
      <c r="N1798" t="b">
        <v>0</v>
      </c>
      <c r="O1798" t="s">
        <v>2229</v>
      </c>
      <c r="P1798" t="str">
        <f t="shared" si="281"/>
        <v>No Return</v>
      </c>
      <c r="Q1798" s="4">
        <f t="shared" si="282"/>
        <v>2948.8298400000008</v>
      </c>
      <c r="R1798">
        <f t="shared" si="283"/>
        <v>2025</v>
      </c>
      <c r="S1798" s="4" t="str">
        <f t="shared" si="284"/>
        <v>August</v>
      </c>
      <c r="T1798" s="17">
        <f t="shared" si="285"/>
        <v>27.241139999999998</v>
      </c>
      <c r="U1798" s="17">
        <f t="shared" si="286"/>
        <v>67.018860000000018</v>
      </c>
      <c r="V1798" s="16">
        <f t="shared" si="287"/>
        <v>0</v>
      </c>
      <c r="W1798" s="16" t="str">
        <f t="shared" si="288"/>
        <v>XXL</v>
      </c>
      <c r="X1798" s="16" t="str" cm="1">
        <f t="array" ref="X1798">_xlfn.IFS(K1798 &lt; 10, "Need to Restock", K1798 &lt; 20, "Low Stock", K1798 &lt; 30, "Stock OK", K1798 &gt;= 30, "High Stock")</f>
        <v>High Stock</v>
      </c>
      <c r="Y1798" s="16" t="str" cm="1">
        <f t="array" ref="Y1798">_xlfn.IFS(K1798 &lt;= 15, "Fast Moving", K1798 &lt;= 35, "Moderate Moving", K1798 &gt; 35, "Slow Moving")</f>
        <v>Slow Moving</v>
      </c>
      <c r="Z1798" s="16" t="str" cm="1">
        <f t="array" ref="Z1798">_xlfn.IFS(M1798=5, "Highly Satisfied", M1798&gt;=4, "Very Satisfied", M1798&gt;=3, "Satisfied", M1798&gt;=2, "Neutral", M1798&lt;2, "Dissatisfied")</f>
        <v>Satisfied</v>
      </c>
      <c r="AA1798" s="16" t="str">
        <f t="shared" si="289"/>
        <v>Cheap Value</v>
      </c>
      <c r="AB1798" s="16" t="str" cm="1">
        <f t="array" ref="AB1798">_xlfn.IFS(OR(C1798="Zara", C1798="Mango"), "Luxury Brand", OR(C1798="Gap", C1798="Forever21"), "Budget Brand", TRUE, "Mid-Market")</f>
        <v>Luxury Brand</v>
      </c>
    </row>
    <row r="1799" spans="1:28" x14ac:dyDescent="0.35">
      <c r="A1799" t="s">
        <v>1850</v>
      </c>
      <c r="B1799" t="s">
        <v>25</v>
      </c>
      <c r="C1799" t="s">
        <v>51</v>
      </c>
      <c r="D1799" t="s">
        <v>21</v>
      </c>
      <c r="E1799" t="s">
        <v>2229</v>
      </c>
      <c r="F1799" t="s">
        <v>44</v>
      </c>
      <c r="G1799" s="4">
        <v>55.79</v>
      </c>
      <c r="H1799">
        <v>27.3</v>
      </c>
      <c r="I1799" s="3">
        <v>40.56</v>
      </c>
      <c r="J1799" s="1">
        <v>45875</v>
      </c>
      <c r="K1799">
        <v>39</v>
      </c>
      <c r="L1799">
        <v>4.9000000000000004</v>
      </c>
      <c r="M1799">
        <f t="shared" si="280"/>
        <v>4.9000000000000004</v>
      </c>
      <c r="N1799" t="b">
        <v>0</v>
      </c>
      <c r="O1799" t="s">
        <v>2229</v>
      </c>
      <c r="P1799" t="str">
        <f t="shared" si="281"/>
        <v>No Return</v>
      </c>
      <c r="Q1799" s="4">
        <f t="shared" si="282"/>
        <v>1581.8138699999997</v>
      </c>
      <c r="R1799">
        <f t="shared" si="283"/>
        <v>2025</v>
      </c>
      <c r="S1799" s="4" t="str">
        <f t="shared" si="284"/>
        <v>August</v>
      </c>
      <c r="T1799" s="17">
        <f t="shared" si="285"/>
        <v>15.230670000000002</v>
      </c>
      <c r="U1799" s="17">
        <f t="shared" si="286"/>
        <v>40.559329999999996</v>
      </c>
      <c r="V1799" s="16">
        <f t="shared" si="287"/>
        <v>0</v>
      </c>
      <c r="W1799" s="16" t="str">
        <f t="shared" si="288"/>
        <v>No Size</v>
      </c>
      <c r="X1799" s="16" t="str" cm="1">
        <f t="array" ref="X1799">_xlfn.IFS(K1799 &lt; 10, "Need to Restock", K1799 &lt; 20, "Low Stock", K1799 &lt; 30, "Stock OK", K1799 &gt;= 30, "High Stock")</f>
        <v>High Stock</v>
      </c>
      <c r="Y1799" s="16" t="str" cm="1">
        <f t="array" ref="Y1799">_xlfn.IFS(K1799 &lt;= 15, "Fast Moving", K1799 &lt;= 35, "Moderate Moving", K1799 &gt; 35, "Slow Moving")</f>
        <v>Slow Moving</v>
      </c>
      <c r="Z1799" s="16" t="str" cm="1">
        <f t="array" ref="Z1799">_xlfn.IFS(M1799=5, "Highly Satisfied", M1799&gt;=4, "Very Satisfied", M1799&gt;=3, "Satisfied", M1799&gt;=2, "Neutral", M1799&lt;2, "Dissatisfied")</f>
        <v>Very Satisfied</v>
      </c>
      <c r="AA1799" s="16" t="str">
        <f t="shared" si="289"/>
        <v>Cheap Value</v>
      </c>
      <c r="AB1799" s="16" t="str" cm="1">
        <f t="array" ref="AB1799">_xlfn.IFS(OR(C1799="Zara", C1799="Mango"), "Luxury Brand", OR(C1799="Gap", C1799="Forever21"), "Budget Brand", TRUE, "Mid-Market")</f>
        <v>Mid-Market</v>
      </c>
    </row>
    <row r="1800" spans="1:28" x14ac:dyDescent="0.35">
      <c r="A1800" t="s">
        <v>1851</v>
      </c>
      <c r="B1800" t="s">
        <v>25</v>
      </c>
      <c r="C1800" t="s">
        <v>59</v>
      </c>
      <c r="D1800" t="s">
        <v>21</v>
      </c>
      <c r="E1800" t="s">
        <v>2229</v>
      </c>
      <c r="F1800" t="s">
        <v>26</v>
      </c>
      <c r="G1800" s="4">
        <v>58.99</v>
      </c>
      <c r="H1800">
        <v>0</v>
      </c>
      <c r="I1800" s="3">
        <v>58.99</v>
      </c>
      <c r="J1800" s="1">
        <v>45875</v>
      </c>
      <c r="K1800">
        <v>50</v>
      </c>
      <c r="L1800">
        <v>2.7</v>
      </c>
      <c r="M1800">
        <f t="shared" si="280"/>
        <v>2.7</v>
      </c>
      <c r="N1800" t="b">
        <v>0</v>
      </c>
      <c r="O1800" t="s">
        <v>2229</v>
      </c>
      <c r="P1800" t="str">
        <f t="shared" si="281"/>
        <v>No Return</v>
      </c>
      <c r="Q1800" s="4">
        <f t="shared" si="282"/>
        <v>2949.5</v>
      </c>
      <c r="R1800">
        <f t="shared" si="283"/>
        <v>2025</v>
      </c>
      <c r="S1800" s="4" t="str">
        <f t="shared" si="284"/>
        <v>August</v>
      </c>
      <c r="T1800" s="17">
        <f t="shared" si="285"/>
        <v>0</v>
      </c>
      <c r="U1800" s="17">
        <f t="shared" si="286"/>
        <v>58.99</v>
      </c>
      <c r="V1800" s="16">
        <f t="shared" si="287"/>
        <v>0</v>
      </c>
      <c r="W1800" s="16" t="str">
        <f t="shared" si="288"/>
        <v>No Size</v>
      </c>
      <c r="X1800" s="16" t="str" cm="1">
        <f t="array" ref="X1800">_xlfn.IFS(K1800 &lt; 10, "Need to Restock", K1800 &lt; 20, "Low Stock", K1800 &lt; 30, "Stock OK", K1800 &gt;= 30, "High Stock")</f>
        <v>High Stock</v>
      </c>
      <c r="Y1800" s="16" t="str" cm="1">
        <f t="array" ref="Y1800">_xlfn.IFS(K1800 &lt;= 15, "Fast Moving", K1800 &lt;= 35, "Moderate Moving", K1800 &gt; 35, "Slow Moving")</f>
        <v>Slow Moving</v>
      </c>
      <c r="Z1800" s="16" t="str" cm="1">
        <f t="array" ref="Z1800">_xlfn.IFS(M1800=5, "Highly Satisfied", M1800&gt;=4, "Very Satisfied", M1800&gt;=3, "Satisfied", M1800&gt;=2, "Neutral", M1800&lt;2, "Dissatisfied")</f>
        <v>Neutral</v>
      </c>
      <c r="AA1800" s="16" t="str">
        <f t="shared" si="289"/>
        <v>Cheap Value</v>
      </c>
      <c r="AB1800" s="16" t="str" cm="1">
        <f t="array" ref="AB1800">_xlfn.IFS(OR(C1800="Zara", C1800="Mango"), "Luxury Brand", OR(C1800="Gap", C1800="Forever21"), "Budget Brand", TRUE, "Mid-Market")</f>
        <v>Budget Brand</v>
      </c>
    </row>
    <row r="1801" spans="1:28" x14ac:dyDescent="0.35">
      <c r="A1801" t="s">
        <v>1852</v>
      </c>
      <c r="B1801" t="s">
        <v>36</v>
      </c>
      <c r="C1801" t="s">
        <v>73</v>
      </c>
      <c r="D1801" t="s">
        <v>60</v>
      </c>
      <c r="E1801" t="s">
        <v>47</v>
      </c>
      <c r="F1801" t="s">
        <v>64</v>
      </c>
      <c r="G1801" s="4">
        <v>61.96</v>
      </c>
      <c r="H1801">
        <v>0</v>
      </c>
      <c r="I1801" s="3">
        <v>61.96</v>
      </c>
      <c r="J1801" s="1">
        <v>45875</v>
      </c>
      <c r="K1801">
        <v>13</v>
      </c>
      <c r="L1801">
        <v>3.9</v>
      </c>
      <c r="M1801">
        <f t="shared" si="280"/>
        <v>3.9</v>
      </c>
      <c r="N1801" t="b">
        <v>0</v>
      </c>
      <c r="O1801" t="s">
        <v>2229</v>
      </c>
      <c r="P1801" t="str">
        <f t="shared" si="281"/>
        <v>No Return</v>
      </c>
      <c r="Q1801" s="4">
        <f t="shared" si="282"/>
        <v>805.48</v>
      </c>
      <c r="R1801">
        <f t="shared" si="283"/>
        <v>2025</v>
      </c>
      <c r="S1801" s="4" t="str">
        <f t="shared" si="284"/>
        <v>August</v>
      </c>
      <c r="T1801" s="17">
        <f t="shared" si="285"/>
        <v>0</v>
      </c>
      <c r="U1801" s="17">
        <f t="shared" si="286"/>
        <v>61.96</v>
      </c>
      <c r="V1801" s="16">
        <f t="shared" si="287"/>
        <v>0</v>
      </c>
      <c r="W1801" s="16" t="str">
        <f t="shared" si="288"/>
        <v>XXL</v>
      </c>
      <c r="X1801" s="16" t="str" cm="1">
        <f t="array" ref="X1801">_xlfn.IFS(K1801 &lt; 10, "Need to Restock", K1801 &lt; 20, "Low Stock", K1801 &lt; 30, "Stock OK", K1801 &gt;= 30, "High Stock")</f>
        <v>Low Stock</v>
      </c>
      <c r="Y1801" s="16" t="str" cm="1">
        <f t="array" ref="Y1801">_xlfn.IFS(K1801 &lt;= 15, "Fast Moving", K1801 &lt;= 35, "Moderate Moving", K1801 &gt; 35, "Slow Moving")</f>
        <v>Fast Moving</v>
      </c>
      <c r="Z1801" s="16" t="str" cm="1">
        <f t="array" ref="Z1801">_xlfn.IFS(M1801=5, "Highly Satisfied", M1801&gt;=4, "Very Satisfied", M1801&gt;=3, "Satisfied", M1801&gt;=2, "Neutral", M1801&lt;2, "Dissatisfied")</f>
        <v>Satisfied</v>
      </c>
      <c r="AA1801" s="16" t="str">
        <f t="shared" si="289"/>
        <v>Cheap Value</v>
      </c>
      <c r="AB1801" s="16" t="str" cm="1">
        <f t="array" ref="AB1801">_xlfn.IFS(OR(C1801="Zara", C1801="Mango"), "Luxury Brand", OR(C1801="Gap", C1801="Forever21"), "Budget Brand", TRUE, "Mid-Market")</f>
        <v>Budget Brand</v>
      </c>
    </row>
    <row r="1802" spans="1:28" x14ac:dyDescent="0.35">
      <c r="A1802" t="s">
        <v>1853</v>
      </c>
      <c r="B1802" t="s">
        <v>36</v>
      </c>
      <c r="C1802" t="s">
        <v>14</v>
      </c>
      <c r="D1802" t="s">
        <v>32</v>
      </c>
      <c r="E1802" t="s">
        <v>22</v>
      </c>
      <c r="F1802" t="s">
        <v>68</v>
      </c>
      <c r="G1802" s="4">
        <v>104.25</v>
      </c>
      <c r="H1802">
        <v>0</v>
      </c>
      <c r="I1802" s="3">
        <v>104.25</v>
      </c>
      <c r="J1802" s="1">
        <v>45875</v>
      </c>
      <c r="K1802">
        <v>35</v>
      </c>
      <c r="L1802">
        <v>3.1</v>
      </c>
      <c r="M1802">
        <f t="shared" si="280"/>
        <v>3.1</v>
      </c>
      <c r="N1802" t="b">
        <v>0</v>
      </c>
      <c r="O1802" t="s">
        <v>2229</v>
      </c>
      <c r="P1802" t="str">
        <f t="shared" si="281"/>
        <v>No Return</v>
      </c>
      <c r="Q1802" s="4">
        <f t="shared" si="282"/>
        <v>3648.75</v>
      </c>
      <c r="R1802">
        <f t="shared" si="283"/>
        <v>2025</v>
      </c>
      <c r="S1802" s="4" t="str">
        <f t="shared" si="284"/>
        <v>August</v>
      </c>
      <c r="T1802" s="17">
        <f t="shared" si="285"/>
        <v>0</v>
      </c>
      <c r="U1802" s="17">
        <f t="shared" si="286"/>
        <v>104.25</v>
      </c>
      <c r="V1802" s="16">
        <f t="shared" si="287"/>
        <v>0</v>
      </c>
      <c r="W1802" s="16" t="str">
        <f t="shared" si="288"/>
        <v>L</v>
      </c>
      <c r="X1802" s="16" t="str" cm="1">
        <f t="array" ref="X1802">_xlfn.IFS(K1802 &lt; 10, "Need to Restock", K1802 &lt; 20, "Low Stock", K1802 &lt; 30, "Stock OK", K1802 &gt;= 30, "High Stock")</f>
        <v>High Stock</v>
      </c>
      <c r="Y1802" s="16" t="str" cm="1">
        <f t="array" ref="Y1802">_xlfn.IFS(K1802 &lt;= 15, "Fast Moving", K1802 &lt;= 35, "Moderate Moving", K1802 &gt; 35, "Slow Moving")</f>
        <v>Moderate Moving</v>
      </c>
      <c r="Z1802" s="16" t="str" cm="1">
        <f t="array" ref="Z1802">_xlfn.IFS(M1802=5, "Highly Satisfied", M1802&gt;=4, "Very Satisfied", M1802&gt;=3, "Satisfied", M1802&gt;=2, "Neutral", M1802&lt;2, "Dissatisfied")</f>
        <v>Satisfied</v>
      </c>
      <c r="AA1802" s="16" t="str">
        <f t="shared" si="289"/>
        <v>High Value</v>
      </c>
      <c r="AB1802" s="16" t="str" cm="1">
        <f t="array" ref="AB1802">_xlfn.IFS(OR(C1802="Zara", C1802="Mango"), "Luxury Brand", OR(C1802="Gap", C1802="Forever21"), "Budget Brand", TRUE, "Mid-Market")</f>
        <v>Luxury Brand</v>
      </c>
    </row>
    <row r="1803" spans="1:28" x14ac:dyDescent="0.35">
      <c r="A1803" t="s">
        <v>1854</v>
      </c>
      <c r="B1803" t="s">
        <v>13</v>
      </c>
      <c r="C1803" t="s">
        <v>46</v>
      </c>
      <c r="D1803" t="s">
        <v>21</v>
      </c>
      <c r="E1803" t="s">
        <v>22</v>
      </c>
      <c r="F1803" t="s">
        <v>38</v>
      </c>
      <c r="G1803" s="4">
        <v>102.68</v>
      </c>
      <c r="H1803">
        <v>0</v>
      </c>
      <c r="I1803" s="3">
        <v>102.68</v>
      </c>
      <c r="J1803" s="1">
        <v>45875</v>
      </c>
      <c r="K1803">
        <v>18</v>
      </c>
      <c r="L1803">
        <v>1.9</v>
      </c>
      <c r="M1803">
        <f t="shared" si="280"/>
        <v>1.9</v>
      </c>
      <c r="N1803" t="b">
        <v>0</v>
      </c>
      <c r="O1803" t="s">
        <v>2229</v>
      </c>
      <c r="P1803" t="str">
        <f t="shared" si="281"/>
        <v>No Return</v>
      </c>
      <c r="Q1803" s="4">
        <f t="shared" si="282"/>
        <v>1848.2400000000002</v>
      </c>
      <c r="R1803">
        <f t="shared" si="283"/>
        <v>2025</v>
      </c>
      <c r="S1803" s="4" t="str">
        <f t="shared" si="284"/>
        <v>August</v>
      </c>
      <c r="T1803" s="17">
        <f t="shared" si="285"/>
        <v>0</v>
      </c>
      <c r="U1803" s="17">
        <f t="shared" si="286"/>
        <v>102.68</v>
      </c>
      <c r="V1803" s="16">
        <f t="shared" si="287"/>
        <v>0</v>
      </c>
      <c r="W1803" s="16" t="str">
        <f t="shared" si="288"/>
        <v>L</v>
      </c>
      <c r="X1803" s="16" t="str" cm="1">
        <f t="array" ref="X1803">_xlfn.IFS(K1803 &lt; 10, "Need to Restock", K1803 &lt; 20, "Low Stock", K1803 &lt; 30, "Stock OK", K1803 &gt;= 30, "High Stock")</f>
        <v>Low Stock</v>
      </c>
      <c r="Y1803" s="16" t="str" cm="1">
        <f t="array" ref="Y1803">_xlfn.IFS(K1803 &lt;= 15, "Fast Moving", K1803 &lt;= 35, "Moderate Moving", K1803 &gt; 35, "Slow Moving")</f>
        <v>Moderate Moving</v>
      </c>
      <c r="Z1803" s="16" t="str" cm="1">
        <f t="array" ref="Z1803">_xlfn.IFS(M1803=5, "Highly Satisfied", M1803&gt;=4, "Very Satisfied", M1803&gt;=3, "Satisfied", M1803&gt;=2, "Neutral", M1803&lt;2, "Dissatisfied")</f>
        <v>Dissatisfied</v>
      </c>
      <c r="AA1803" s="16" t="str">
        <f t="shared" si="289"/>
        <v>High Value</v>
      </c>
      <c r="AB1803" s="16" t="str" cm="1">
        <f t="array" ref="AB1803">_xlfn.IFS(OR(C1803="Zara", C1803="Mango"), "Luxury Brand", OR(C1803="Gap", C1803="Forever21"), "Budget Brand", TRUE, "Mid-Market")</f>
        <v>Mid-Market</v>
      </c>
    </row>
    <row r="1804" spans="1:28" x14ac:dyDescent="0.35">
      <c r="A1804" t="s">
        <v>1855</v>
      </c>
      <c r="B1804" t="s">
        <v>40</v>
      </c>
      <c r="C1804" t="s">
        <v>59</v>
      </c>
      <c r="D1804" t="s">
        <v>21</v>
      </c>
      <c r="E1804" t="s">
        <v>47</v>
      </c>
      <c r="F1804" t="s">
        <v>54</v>
      </c>
      <c r="G1804" s="4">
        <v>131.05000000000001</v>
      </c>
      <c r="H1804">
        <v>32.6</v>
      </c>
      <c r="I1804" s="3">
        <v>88.33</v>
      </c>
      <c r="J1804" s="1">
        <v>45875</v>
      </c>
      <c r="K1804">
        <v>9</v>
      </c>
      <c r="L1804" t="s">
        <v>2229</v>
      </c>
      <c r="M1804">
        <f t="shared" si="280"/>
        <v>3</v>
      </c>
      <c r="N1804" t="b">
        <v>0</v>
      </c>
      <c r="O1804" t="s">
        <v>2229</v>
      </c>
      <c r="P1804" t="str">
        <f t="shared" si="281"/>
        <v>No Return</v>
      </c>
      <c r="Q1804" s="4">
        <f t="shared" si="282"/>
        <v>794.94929999999999</v>
      </c>
      <c r="R1804">
        <f t="shared" si="283"/>
        <v>2025</v>
      </c>
      <c r="S1804" s="4" t="str">
        <f t="shared" si="284"/>
        <v>August</v>
      </c>
      <c r="T1804" s="17">
        <f t="shared" si="285"/>
        <v>42.722300000000004</v>
      </c>
      <c r="U1804" s="17">
        <f t="shared" si="286"/>
        <v>88.327699999999993</v>
      </c>
      <c r="V1804" s="16">
        <f t="shared" si="287"/>
        <v>0</v>
      </c>
      <c r="W1804" s="16" t="str">
        <f t="shared" si="288"/>
        <v>XXL</v>
      </c>
      <c r="X1804" s="16" t="str" cm="1">
        <f t="array" ref="X1804">_xlfn.IFS(K1804 &lt; 10, "Need to Restock", K1804 &lt; 20, "Low Stock", K1804 &lt; 30, "Stock OK", K1804 &gt;= 30, "High Stock")</f>
        <v>Need to Restock</v>
      </c>
      <c r="Y1804" s="16" t="str" cm="1">
        <f t="array" ref="Y1804">_xlfn.IFS(K1804 &lt;= 15, "Fast Moving", K1804 &lt;= 35, "Moderate Moving", K1804 &gt; 35, "Slow Moving")</f>
        <v>Fast Moving</v>
      </c>
      <c r="Z1804" s="16" t="str" cm="1">
        <f t="array" ref="Z1804">_xlfn.IFS(M1804=5, "Highly Satisfied", M1804&gt;=4, "Very Satisfied", M1804&gt;=3, "Satisfied", M1804&gt;=2, "Neutral", M1804&lt;2, "Dissatisfied")</f>
        <v>Satisfied</v>
      </c>
      <c r="AA1804" s="16" t="str">
        <f t="shared" si="289"/>
        <v>High Value</v>
      </c>
      <c r="AB1804" s="16" t="str" cm="1">
        <f t="array" ref="AB1804">_xlfn.IFS(OR(C1804="Zara", C1804="Mango"), "Luxury Brand", OR(C1804="Gap", C1804="Forever21"), "Budget Brand", TRUE, "Mid-Market")</f>
        <v>Budget Brand</v>
      </c>
    </row>
    <row r="1805" spans="1:28" x14ac:dyDescent="0.35">
      <c r="A1805" t="s">
        <v>1856</v>
      </c>
      <c r="B1805" t="s">
        <v>13</v>
      </c>
      <c r="C1805" t="s">
        <v>30</v>
      </c>
      <c r="D1805" t="s">
        <v>15</v>
      </c>
      <c r="E1805" t="s">
        <v>53</v>
      </c>
      <c r="F1805" t="s">
        <v>62</v>
      </c>
      <c r="G1805" s="4">
        <v>139.72999999999999</v>
      </c>
      <c r="H1805">
        <v>54.3</v>
      </c>
      <c r="I1805" s="3">
        <v>63.86</v>
      </c>
      <c r="J1805" s="1">
        <v>45743</v>
      </c>
      <c r="K1805">
        <v>38</v>
      </c>
      <c r="L1805" t="s">
        <v>2229</v>
      </c>
      <c r="M1805">
        <f t="shared" si="280"/>
        <v>3</v>
      </c>
      <c r="N1805" t="b">
        <v>1</v>
      </c>
      <c r="O1805" t="s">
        <v>113</v>
      </c>
      <c r="P1805" t="str">
        <f t="shared" si="281"/>
        <v>Changed Mind</v>
      </c>
      <c r="Q1805" s="4">
        <f t="shared" si="282"/>
        <v>2426.5511799999999</v>
      </c>
      <c r="R1805">
        <f t="shared" si="283"/>
        <v>2025</v>
      </c>
      <c r="S1805" s="4" t="str">
        <f t="shared" si="284"/>
        <v>March</v>
      </c>
      <c r="T1805" s="17">
        <f t="shared" si="285"/>
        <v>75.873389999999986</v>
      </c>
      <c r="U1805" s="17">
        <f t="shared" si="286"/>
        <v>63.856610000000003</v>
      </c>
      <c r="V1805" s="16">
        <f t="shared" si="287"/>
        <v>1</v>
      </c>
      <c r="W1805" s="16" t="str">
        <f t="shared" si="288"/>
        <v>XS</v>
      </c>
      <c r="X1805" s="16" t="str" cm="1">
        <f t="array" ref="X1805">_xlfn.IFS(K1805 &lt; 10, "Need to Restock", K1805 &lt; 20, "Low Stock", K1805 &lt; 30, "Stock OK", K1805 &gt;= 30, "High Stock")</f>
        <v>High Stock</v>
      </c>
      <c r="Y1805" s="16" t="str" cm="1">
        <f t="array" ref="Y1805">_xlfn.IFS(K1805 &lt;= 15, "Fast Moving", K1805 &lt;= 35, "Moderate Moving", K1805 &gt; 35, "Slow Moving")</f>
        <v>Slow Moving</v>
      </c>
      <c r="Z1805" s="16" t="str" cm="1">
        <f t="array" ref="Z1805">_xlfn.IFS(M1805=5, "Highly Satisfied", M1805&gt;=4, "Very Satisfied", M1805&gt;=3, "Satisfied", M1805&gt;=2, "Neutral", M1805&lt;2, "Dissatisfied")</f>
        <v>Satisfied</v>
      </c>
      <c r="AA1805" s="16" t="str">
        <f t="shared" si="289"/>
        <v>Cheap Value</v>
      </c>
      <c r="AB1805" s="16" t="str" cm="1">
        <f t="array" ref="AB1805">_xlfn.IFS(OR(C1805="Zara", C1805="Mango"), "Luxury Brand", OR(C1805="Gap", C1805="Forever21"), "Budget Brand", TRUE, "Mid-Market")</f>
        <v>Mid-Market</v>
      </c>
    </row>
    <row r="1806" spans="1:28" x14ac:dyDescent="0.35">
      <c r="A1806" t="s">
        <v>1857</v>
      </c>
      <c r="B1806" t="s">
        <v>25</v>
      </c>
      <c r="C1806" t="s">
        <v>73</v>
      </c>
      <c r="D1806" t="s">
        <v>21</v>
      </c>
      <c r="E1806" t="s">
        <v>2229</v>
      </c>
      <c r="F1806" t="s">
        <v>62</v>
      </c>
      <c r="G1806" s="4">
        <v>17.59</v>
      </c>
      <c r="H1806">
        <v>0</v>
      </c>
      <c r="I1806" s="3">
        <v>17.59</v>
      </c>
      <c r="J1806" s="1">
        <v>45875</v>
      </c>
      <c r="K1806">
        <v>14</v>
      </c>
      <c r="L1806" t="s">
        <v>2229</v>
      </c>
      <c r="M1806">
        <f t="shared" si="280"/>
        <v>3</v>
      </c>
      <c r="N1806" t="b">
        <v>0</v>
      </c>
      <c r="O1806" t="s">
        <v>2229</v>
      </c>
      <c r="P1806" t="str">
        <f t="shared" si="281"/>
        <v>No Return</v>
      </c>
      <c r="Q1806" s="4">
        <f t="shared" si="282"/>
        <v>246.26</v>
      </c>
      <c r="R1806">
        <f t="shared" si="283"/>
        <v>2025</v>
      </c>
      <c r="S1806" s="4" t="str">
        <f t="shared" si="284"/>
        <v>August</v>
      </c>
      <c r="T1806" s="17">
        <f t="shared" si="285"/>
        <v>0</v>
      </c>
      <c r="U1806" s="17">
        <f t="shared" si="286"/>
        <v>17.59</v>
      </c>
      <c r="V1806" s="16">
        <f t="shared" si="287"/>
        <v>0</v>
      </c>
      <c r="W1806" s="16" t="str">
        <f t="shared" si="288"/>
        <v>No Size</v>
      </c>
      <c r="X1806" s="16" t="str" cm="1">
        <f t="array" ref="X1806">_xlfn.IFS(K1806 &lt; 10, "Need to Restock", K1806 &lt; 20, "Low Stock", K1806 &lt; 30, "Stock OK", K1806 &gt;= 30, "High Stock")</f>
        <v>Low Stock</v>
      </c>
      <c r="Y1806" s="16" t="str" cm="1">
        <f t="array" ref="Y1806">_xlfn.IFS(K1806 &lt;= 15, "Fast Moving", K1806 &lt;= 35, "Moderate Moving", K1806 &gt; 35, "Slow Moving")</f>
        <v>Fast Moving</v>
      </c>
      <c r="Z1806" s="16" t="str" cm="1">
        <f t="array" ref="Z1806">_xlfn.IFS(M1806=5, "Highly Satisfied", M1806&gt;=4, "Very Satisfied", M1806&gt;=3, "Satisfied", M1806&gt;=2, "Neutral", M1806&lt;2, "Dissatisfied")</f>
        <v>Satisfied</v>
      </c>
      <c r="AA1806" s="16" t="str">
        <f t="shared" si="289"/>
        <v>Cheap Value</v>
      </c>
      <c r="AB1806" s="16" t="str" cm="1">
        <f t="array" ref="AB1806">_xlfn.IFS(OR(C1806="Zara", C1806="Mango"), "Luxury Brand", OR(C1806="Gap", C1806="Forever21"), "Budget Brand", TRUE, "Mid-Market")</f>
        <v>Budget Brand</v>
      </c>
    </row>
    <row r="1807" spans="1:28" x14ac:dyDescent="0.35">
      <c r="A1807" t="s">
        <v>1858</v>
      </c>
      <c r="B1807" t="s">
        <v>28</v>
      </c>
      <c r="C1807" t="s">
        <v>14</v>
      </c>
      <c r="D1807" t="s">
        <v>32</v>
      </c>
      <c r="E1807" t="s">
        <v>22</v>
      </c>
      <c r="F1807" t="s">
        <v>17</v>
      </c>
      <c r="G1807" s="4">
        <v>115.09</v>
      </c>
      <c r="H1807">
        <v>0</v>
      </c>
      <c r="I1807" s="3">
        <v>115.09</v>
      </c>
      <c r="J1807" s="1">
        <v>45875</v>
      </c>
      <c r="K1807">
        <v>10</v>
      </c>
      <c r="L1807">
        <v>2.5</v>
      </c>
      <c r="M1807">
        <f t="shared" si="280"/>
        <v>2.5</v>
      </c>
      <c r="N1807" t="b">
        <v>0</v>
      </c>
      <c r="O1807" t="s">
        <v>2229</v>
      </c>
      <c r="P1807" t="str">
        <f t="shared" si="281"/>
        <v>No Return</v>
      </c>
      <c r="Q1807" s="4">
        <f t="shared" si="282"/>
        <v>1150.9000000000001</v>
      </c>
      <c r="R1807">
        <f t="shared" si="283"/>
        <v>2025</v>
      </c>
      <c r="S1807" s="4" t="str">
        <f t="shared" si="284"/>
        <v>August</v>
      </c>
      <c r="T1807" s="17">
        <f t="shared" si="285"/>
        <v>0</v>
      </c>
      <c r="U1807" s="17">
        <f t="shared" si="286"/>
        <v>115.09</v>
      </c>
      <c r="V1807" s="16">
        <f t="shared" si="287"/>
        <v>0</v>
      </c>
      <c r="W1807" s="16" t="str">
        <f t="shared" si="288"/>
        <v>L</v>
      </c>
      <c r="X1807" s="16" t="str" cm="1">
        <f t="array" ref="X1807">_xlfn.IFS(K1807 &lt; 10, "Need to Restock", K1807 &lt; 20, "Low Stock", K1807 &lt; 30, "Stock OK", K1807 &gt;= 30, "High Stock")</f>
        <v>Low Stock</v>
      </c>
      <c r="Y1807" s="16" t="str" cm="1">
        <f t="array" ref="Y1807">_xlfn.IFS(K1807 &lt;= 15, "Fast Moving", K1807 &lt;= 35, "Moderate Moving", K1807 &gt; 35, "Slow Moving")</f>
        <v>Fast Moving</v>
      </c>
      <c r="Z1807" s="16" t="str" cm="1">
        <f t="array" ref="Z1807">_xlfn.IFS(M1807=5, "Highly Satisfied", M1807&gt;=4, "Very Satisfied", M1807&gt;=3, "Satisfied", M1807&gt;=2, "Neutral", M1807&lt;2, "Dissatisfied")</f>
        <v>Neutral</v>
      </c>
      <c r="AA1807" s="16" t="str">
        <f t="shared" si="289"/>
        <v>High Value</v>
      </c>
      <c r="AB1807" s="16" t="str" cm="1">
        <f t="array" ref="AB1807">_xlfn.IFS(OR(C1807="Zara", C1807="Mango"), "Luxury Brand", OR(C1807="Gap", C1807="Forever21"), "Budget Brand", TRUE, "Mid-Market")</f>
        <v>Luxury Brand</v>
      </c>
    </row>
    <row r="1808" spans="1:28" x14ac:dyDescent="0.35">
      <c r="A1808" t="s">
        <v>1859</v>
      </c>
      <c r="B1808" t="s">
        <v>25</v>
      </c>
      <c r="C1808" t="s">
        <v>14</v>
      </c>
      <c r="D1808" t="s">
        <v>60</v>
      </c>
      <c r="E1808" t="s">
        <v>2229</v>
      </c>
      <c r="F1808" t="s">
        <v>26</v>
      </c>
      <c r="G1808" s="4">
        <v>73.75</v>
      </c>
      <c r="H1808">
        <v>0</v>
      </c>
      <c r="I1808" s="3">
        <v>73.75</v>
      </c>
      <c r="J1808" s="1">
        <v>45875</v>
      </c>
      <c r="K1808">
        <v>23</v>
      </c>
      <c r="L1808">
        <v>4.5</v>
      </c>
      <c r="M1808">
        <f t="shared" si="280"/>
        <v>4.5</v>
      </c>
      <c r="N1808" t="b">
        <v>0</v>
      </c>
      <c r="O1808" t="s">
        <v>2229</v>
      </c>
      <c r="P1808" t="str">
        <f t="shared" si="281"/>
        <v>No Return</v>
      </c>
      <c r="Q1808" s="4">
        <f t="shared" si="282"/>
        <v>1696.25</v>
      </c>
      <c r="R1808">
        <f t="shared" si="283"/>
        <v>2025</v>
      </c>
      <c r="S1808" s="4" t="str">
        <f t="shared" si="284"/>
        <v>August</v>
      </c>
      <c r="T1808" s="17">
        <f t="shared" si="285"/>
        <v>0</v>
      </c>
      <c r="U1808" s="17">
        <f t="shared" si="286"/>
        <v>73.75</v>
      </c>
      <c r="V1808" s="16">
        <f t="shared" si="287"/>
        <v>0</v>
      </c>
      <c r="W1808" s="16" t="str">
        <f t="shared" si="288"/>
        <v>No Size</v>
      </c>
      <c r="X1808" s="16" t="str" cm="1">
        <f t="array" ref="X1808">_xlfn.IFS(K1808 &lt; 10, "Need to Restock", K1808 &lt; 20, "Low Stock", K1808 &lt; 30, "Stock OK", K1808 &gt;= 30, "High Stock")</f>
        <v>Stock OK</v>
      </c>
      <c r="Y1808" s="16" t="str" cm="1">
        <f t="array" ref="Y1808">_xlfn.IFS(K1808 &lt;= 15, "Fast Moving", K1808 &lt;= 35, "Moderate Moving", K1808 &gt; 35, "Slow Moving")</f>
        <v>Moderate Moving</v>
      </c>
      <c r="Z1808" s="16" t="str" cm="1">
        <f t="array" ref="Z1808">_xlfn.IFS(M1808=5, "Highly Satisfied", M1808&gt;=4, "Very Satisfied", M1808&gt;=3, "Satisfied", M1808&gt;=2, "Neutral", M1808&lt;2, "Dissatisfied")</f>
        <v>Very Satisfied</v>
      </c>
      <c r="AA1808" s="16" t="str">
        <f t="shared" si="289"/>
        <v>Cheap Value</v>
      </c>
      <c r="AB1808" s="16" t="str" cm="1">
        <f t="array" ref="AB1808">_xlfn.IFS(OR(C1808="Zara", C1808="Mango"), "Luxury Brand", OR(C1808="Gap", C1808="Forever21"), "Budget Brand", TRUE, "Mid-Market")</f>
        <v>Luxury Brand</v>
      </c>
    </row>
    <row r="1809" spans="1:28" x14ac:dyDescent="0.35">
      <c r="A1809" t="s">
        <v>1860</v>
      </c>
      <c r="B1809" t="s">
        <v>25</v>
      </c>
      <c r="C1809" t="s">
        <v>51</v>
      </c>
      <c r="D1809" t="s">
        <v>21</v>
      </c>
      <c r="E1809" t="s">
        <v>2229</v>
      </c>
      <c r="F1809" t="s">
        <v>62</v>
      </c>
      <c r="G1809" s="4">
        <v>66.77</v>
      </c>
      <c r="H1809">
        <v>0</v>
      </c>
      <c r="I1809" s="3">
        <v>66.77</v>
      </c>
      <c r="J1809" s="1">
        <v>45875</v>
      </c>
      <c r="K1809">
        <v>28</v>
      </c>
      <c r="L1809">
        <v>5</v>
      </c>
      <c r="M1809">
        <f t="shared" si="280"/>
        <v>5</v>
      </c>
      <c r="N1809" t="b">
        <v>1</v>
      </c>
      <c r="O1809" t="s">
        <v>71</v>
      </c>
      <c r="P1809" t="str">
        <f t="shared" si="281"/>
        <v>Size Issue</v>
      </c>
      <c r="Q1809" s="4">
        <f t="shared" si="282"/>
        <v>1869.56</v>
      </c>
      <c r="R1809">
        <f t="shared" si="283"/>
        <v>2025</v>
      </c>
      <c r="S1809" s="4" t="str">
        <f t="shared" si="284"/>
        <v>August</v>
      </c>
      <c r="T1809" s="17">
        <f t="shared" si="285"/>
        <v>0</v>
      </c>
      <c r="U1809" s="17">
        <f t="shared" si="286"/>
        <v>66.77</v>
      </c>
      <c r="V1809" s="16">
        <f t="shared" si="287"/>
        <v>1</v>
      </c>
      <c r="W1809" s="16" t="str">
        <f t="shared" si="288"/>
        <v>No Size</v>
      </c>
      <c r="X1809" s="16" t="str" cm="1">
        <f t="array" ref="X1809">_xlfn.IFS(K1809 &lt; 10, "Need to Restock", K1809 &lt; 20, "Low Stock", K1809 &lt; 30, "Stock OK", K1809 &gt;= 30, "High Stock")</f>
        <v>Stock OK</v>
      </c>
      <c r="Y1809" s="16" t="str" cm="1">
        <f t="array" ref="Y1809">_xlfn.IFS(K1809 &lt;= 15, "Fast Moving", K1809 &lt;= 35, "Moderate Moving", K1809 &gt; 35, "Slow Moving")</f>
        <v>Moderate Moving</v>
      </c>
      <c r="Z1809" s="16" t="str" cm="1">
        <f t="array" ref="Z1809">_xlfn.IFS(M1809=5, "Highly Satisfied", M1809&gt;=4, "Very Satisfied", M1809&gt;=3, "Satisfied", M1809&gt;=2, "Neutral", M1809&lt;2, "Dissatisfied")</f>
        <v>Highly Satisfied</v>
      </c>
      <c r="AA1809" s="16" t="str">
        <f t="shared" si="289"/>
        <v>Cheap Value</v>
      </c>
      <c r="AB1809" s="16" t="str" cm="1">
        <f t="array" ref="AB1809">_xlfn.IFS(OR(C1809="Zara", C1809="Mango"), "Luxury Brand", OR(C1809="Gap", C1809="Forever21"), "Budget Brand", TRUE, "Mid-Market")</f>
        <v>Mid-Market</v>
      </c>
    </row>
    <row r="1810" spans="1:28" x14ac:dyDescent="0.35">
      <c r="A1810" t="s">
        <v>1861</v>
      </c>
      <c r="B1810" t="s">
        <v>19</v>
      </c>
      <c r="C1810" t="s">
        <v>46</v>
      </c>
      <c r="D1810" t="s">
        <v>32</v>
      </c>
      <c r="E1810" t="s">
        <v>22</v>
      </c>
      <c r="F1810" t="s">
        <v>33</v>
      </c>
      <c r="G1810" s="4">
        <v>63.92</v>
      </c>
      <c r="H1810">
        <v>0</v>
      </c>
      <c r="I1810" s="3">
        <v>63.92</v>
      </c>
      <c r="J1810" s="1">
        <v>45875</v>
      </c>
      <c r="K1810">
        <v>10</v>
      </c>
      <c r="L1810">
        <v>4.4000000000000004</v>
      </c>
      <c r="M1810">
        <f t="shared" si="280"/>
        <v>4.4000000000000004</v>
      </c>
      <c r="N1810" t="b">
        <v>0</v>
      </c>
      <c r="O1810" t="s">
        <v>2229</v>
      </c>
      <c r="P1810" t="str">
        <f t="shared" si="281"/>
        <v>No Return</v>
      </c>
      <c r="Q1810" s="4">
        <f t="shared" si="282"/>
        <v>639.20000000000005</v>
      </c>
      <c r="R1810">
        <f t="shared" si="283"/>
        <v>2025</v>
      </c>
      <c r="S1810" s="4" t="str">
        <f t="shared" si="284"/>
        <v>August</v>
      </c>
      <c r="T1810" s="17">
        <f t="shared" si="285"/>
        <v>0</v>
      </c>
      <c r="U1810" s="17">
        <f t="shared" si="286"/>
        <v>63.92</v>
      </c>
      <c r="V1810" s="16">
        <f t="shared" si="287"/>
        <v>0</v>
      </c>
      <c r="W1810" s="16" t="str">
        <f t="shared" si="288"/>
        <v>L</v>
      </c>
      <c r="X1810" s="16" t="str" cm="1">
        <f t="array" ref="X1810">_xlfn.IFS(K1810 &lt; 10, "Need to Restock", K1810 &lt; 20, "Low Stock", K1810 &lt; 30, "Stock OK", K1810 &gt;= 30, "High Stock")</f>
        <v>Low Stock</v>
      </c>
      <c r="Y1810" s="16" t="str" cm="1">
        <f t="array" ref="Y1810">_xlfn.IFS(K1810 &lt;= 15, "Fast Moving", K1810 &lt;= 35, "Moderate Moving", K1810 &gt; 35, "Slow Moving")</f>
        <v>Fast Moving</v>
      </c>
      <c r="Z1810" s="16" t="str" cm="1">
        <f t="array" ref="Z1810">_xlfn.IFS(M1810=5, "Highly Satisfied", M1810&gt;=4, "Very Satisfied", M1810&gt;=3, "Satisfied", M1810&gt;=2, "Neutral", M1810&lt;2, "Dissatisfied")</f>
        <v>Very Satisfied</v>
      </c>
      <c r="AA1810" s="16" t="str">
        <f t="shared" si="289"/>
        <v>Cheap Value</v>
      </c>
      <c r="AB1810" s="16" t="str" cm="1">
        <f t="array" ref="AB1810">_xlfn.IFS(OR(C1810="Zara", C1810="Mango"), "Luxury Brand", OR(C1810="Gap", C1810="Forever21"), "Budget Brand", TRUE, "Mid-Market")</f>
        <v>Mid-Market</v>
      </c>
    </row>
    <row r="1811" spans="1:28" x14ac:dyDescent="0.35">
      <c r="A1811" t="s">
        <v>1862</v>
      </c>
      <c r="B1811" t="s">
        <v>25</v>
      </c>
      <c r="C1811" t="s">
        <v>46</v>
      </c>
      <c r="D1811" t="s">
        <v>32</v>
      </c>
      <c r="E1811" t="s">
        <v>2229</v>
      </c>
      <c r="F1811" t="s">
        <v>44</v>
      </c>
      <c r="G1811" s="4">
        <v>26.26</v>
      </c>
      <c r="H1811">
        <v>0</v>
      </c>
      <c r="I1811" s="3">
        <v>26.26</v>
      </c>
      <c r="J1811" s="1">
        <v>45875</v>
      </c>
      <c r="K1811">
        <v>27</v>
      </c>
      <c r="L1811" t="s">
        <v>2229</v>
      </c>
      <c r="M1811">
        <f t="shared" si="280"/>
        <v>3</v>
      </c>
      <c r="N1811" t="b">
        <v>0</v>
      </c>
      <c r="O1811" t="s">
        <v>2229</v>
      </c>
      <c r="P1811" t="str">
        <f t="shared" si="281"/>
        <v>No Return</v>
      </c>
      <c r="Q1811" s="4">
        <f t="shared" si="282"/>
        <v>709.0200000000001</v>
      </c>
      <c r="R1811">
        <f t="shared" si="283"/>
        <v>2025</v>
      </c>
      <c r="S1811" s="4" t="str">
        <f t="shared" si="284"/>
        <v>August</v>
      </c>
      <c r="T1811" s="17">
        <f t="shared" si="285"/>
        <v>0</v>
      </c>
      <c r="U1811" s="17">
        <f t="shared" si="286"/>
        <v>26.26</v>
      </c>
      <c r="V1811" s="16">
        <f t="shared" si="287"/>
        <v>0</v>
      </c>
      <c r="W1811" s="16" t="str">
        <f t="shared" si="288"/>
        <v>No Size</v>
      </c>
      <c r="X1811" s="16" t="str" cm="1">
        <f t="array" ref="X1811">_xlfn.IFS(K1811 &lt; 10, "Need to Restock", K1811 &lt; 20, "Low Stock", K1811 &lt; 30, "Stock OK", K1811 &gt;= 30, "High Stock")</f>
        <v>Stock OK</v>
      </c>
      <c r="Y1811" s="16" t="str" cm="1">
        <f t="array" ref="Y1811">_xlfn.IFS(K1811 &lt;= 15, "Fast Moving", K1811 &lt;= 35, "Moderate Moving", K1811 &gt; 35, "Slow Moving")</f>
        <v>Moderate Moving</v>
      </c>
      <c r="Z1811" s="16" t="str" cm="1">
        <f t="array" ref="Z1811">_xlfn.IFS(M1811=5, "Highly Satisfied", M1811&gt;=4, "Very Satisfied", M1811&gt;=3, "Satisfied", M1811&gt;=2, "Neutral", M1811&lt;2, "Dissatisfied")</f>
        <v>Satisfied</v>
      </c>
      <c r="AA1811" s="16" t="str">
        <f t="shared" si="289"/>
        <v>Cheap Value</v>
      </c>
      <c r="AB1811" s="16" t="str" cm="1">
        <f t="array" ref="AB1811">_xlfn.IFS(OR(C1811="Zara", C1811="Mango"), "Luxury Brand", OR(C1811="Gap", C1811="Forever21"), "Budget Brand", TRUE, "Mid-Market")</f>
        <v>Mid-Market</v>
      </c>
    </row>
    <row r="1812" spans="1:28" x14ac:dyDescent="0.35">
      <c r="A1812" t="s">
        <v>1863</v>
      </c>
      <c r="B1812" t="s">
        <v>25</v>
      </c>
      <c r="C1812" t="s">
        <v>46</v>
      </c>
      <c r="D1812" t="s">
        <v>15</v>
      </c>
      <c r="E1812" t="s">
        <v>2229</v>
      </c>
      <c r="F1812" t="s">
        <v>33</v>
      </c>
      <c r="G1812" s="4">
        <v>62.58</v>
      </c>
      <c r="H1812">
        <v>8.8000000000000007</v>
      </c>
      <c r="I1812" s="3">
        <v>57.07</v>
      </c>
      <c r="J1812" s="1">
        <v>45602</v>
      </c>
      <c r="K1812">
        <v>1</v>
      </c>
      <c r="L1812">
        <v>1.7</v>
      </c>
      <c r="M1812">
        <f t="shared" si="280"/>
        <v>1.7</v>
      </c>
      <c r="N1812" t="b">
        <v>0</v>
      </c>
      <c r="O1812" t="s">
        <v>2229</v>
      </c>
      <c r="P1812" t="str">
        <f t="shared" si="281"/>
        <v>No Return</v>
      </c>
      <c r="Q1812" s="4">
        <f t="shared" si="282"/>
        <v>57.072960000000002</v>
      </c>
      <c r="R1812">
        <f t="shared" si="283"/>
        <v>2024</v>
      </c>
      <c r="S1812" s="4" t="str">
        <f t="shared" si="284"/>
        <v>November</v>
      </c>
      <c r="T1812" s="17">
        <f t="shared" si="285"/>
        <v>5.5070400000000008</v>
      </c>
      <c r="U1812" s="17">
        <f t="shared" si="286"/>
        <v>57.072960000000002</v>
      </c>
      <c r="V1812" s="16">
        <f t="shared" si="287"/>
        <v>0</v>
      </c>
      <c r="W1812" s="16" t="str">
        <f t="shared" si="288"/>
        <v>No Size</v>
      </c>
      <c r="X1812" s="16" t="str" cm="1">
        <f t="array" ref="X1812">_xlfn.IFS(K1812 &lt; 10, "Need to Restock", K1812 &lt; 20, "Low Stock", K1812 &lt; 30, "Stock OK", K1812 &gt;= 30, "High Stock")</f>
        <v>Need to Restock</v>
      </c>
      <c r="Y1812" s="16" t="str" cm="1">
        <f t="array" ref="Y1812">_xlfn.IFS(K1812 &lt;= 15, "Fast Moving", K1812 &lt;= 35, "Moderate Moving", K1812 &gt; 35, "Slow Moving")</f>
        <v>Fast Moving</v>
      </c>
      <c r="Z1812" s="16" t="str" cm="1">
        <f t="array" ref="Z1812">_xlfn.IFS(M1812=5, "Highly Satisfied", M1812&gt;=4, "Very Satisfied", M1812&gt;=3, "Satisfied", M1812&gt;=2, "Neutral", M1812&lt;2, "Dissatisfied")</f>
        <v>Dissatisfied</v>
      </c>
      <c r="AA1812" s="16" t="str">
        <f t="shared" si="289"/>
        <v>Cheap Value</v>
      </c>
      <c r="AB1812" s="16" t="str" cm="1">
        <f t="array" ref="AB1812">_xlfn.IFS(OR(C1812="Zara", C1812="Mango"), "Luxury Brand", OR(C1812="Gap", C1812="Forever21"), "Budget Brand", TRUE, "Mid-Market")</f>
        <v>Mid-Market</v>
      </c>
    </row>
    <row r="1813" spans="1:28" x14ac:dyDescent="0.35">
      <c r="A1813" t="s">
        <v>1864</v>
      </c>
      <c r="B1813" t="s">
        <v>28</v>
      </c>
      <c r="C1813" t="s">
        <v>30</v>
      </c>
      <c r="D1813" t="s">
        <v>60</v>
      </c>
      <c r="E1813" t="s">
        <v>37</v>
      </c>
      <c r="F1813" t="s">
        <v>44</v>
      </c>
      <c r="G1813" s="4">
        <v>143.88</v>
      </c>
      <c r="H1813">
        <v>0</v>
      </c>
      <c r="I1813" s="3">
        <v>143.88</v>
      </c>
      <c r="J1813" s="1">
        <v>45875</v>
      </c>
      <c r="K1813">
        <v>1</v>
      </c>
      <c r="L1813">
        <v>3.1</v>
      </c>
      <c r="M1813">
        <f t="shared" si="280"/>
        <v>3.1</v>
      </c>
      <c r="N1813" t="b">
        <v>0</v>
      </c>
      <c r="O1813" t="s">
        <v>2229</v>
      </c>
      <c r="P1813" t="str">
        <f t="shared" si="281"/>
        <v>No Return</v>
      </c>
      <c r="Q1813" s="4">
        <f t="shared" si="282"/>
        <v>143.88</v>
      </c>
      <c r="R1813">
        <f t="shared" si="283"/>
        <v>2025</v>
      </c>
      <c r="S1813" s="4" t="str">
        <f t="shared" si="284"/>
        <v>August</v>
      </c>
      <c r="T1813" s="17">
        <f t="shared" si="285"/>
        <v>0</v>
      </c>
      <c r="U1813" s="17">
        <f t="shared" si="286"/>
        <v>143.88</v>
      </c>
      <c r="V1813" s="16">
        <f t="shared" si="287"/>
        <v>0</v>
      </c>
      <c r="W1813" s="16" t="str">
        <f t="shared" si="288"/>
        <v>S</v>
      </c>
      <c r="X1813" s="16" t="str" cm="1">
        <f t="array" ref="X1813">_xlfn.IFS(K1813 &lt; 10, "Need to Restock", K1813 &lt; 20, "Low Stock", K1813 &lt; 30, "Stock OK", K1813 &gt;= 30, "High Stock")</f>
        <v>Need to Restock</v>
      </c>
      <c r="Y1813" s="16" t="str" cm="1">
        <f t="array" ref="Y1813">_xlfn.IFS(K1813 &lt;= 15, "Fast Moving", K1813 &lt;= 35, "Moderate Moving", K1813 &gt; 35, "Slow Moving")</f>
        <v>Fast Moving</v>
      </c>
      <c r="Z1813" s="16" t="str" cm="1">
        <f t="array" ref="Z1813">_xlfn.IFS(M1813=5, "Highly Satisfied", M1813&gt;=4, "Very Satisfied", M1813&gt;=3, "Satisfied", M1813&gt;=2, "Neutral", M1813&lt;2, "Dissatisfied")</f>
        <v>Satisfied</v>
      </c>
      <c r="AA1813" s="16" t="str">
        <f t="shared" si="289"/>
        <v>High Value</v>
      </c>
      <c r="AB1813" s="16" t="str" cm="1">
        <f t="array" ref="AB1813">_xlfn.IFS(OR(C1813="Zara", C1813="Mango"), "Luxury Brand", OR(C1813="Gap", C1813="Forever21"), "Budget Brand", TRUE, "Mid-Market")</f>
        <v>Mid-Market</v>
      </c>
    </row>
    <row r="1814" spans="1:28" x14ac:dyDescent="0.35">
      <c r="A1814" t="s">
        <v>1865</v>
      </c>
      <c r="B1814" t="s">
        <v>13</v>
      </c>
      <c r="C1814" t="s">
        <v>14</v>
      </c>
      <c r="D1814" t="s">
        <v>15</v>
      </c>
      <c r="E1814" t="s">
        <v>16</v>
      </c>
      <c r="F1814" t="s">
        <v>42</v>
      </c>
      <c r="G1814" s="4">
        <v>226.24</v>
      </c>
      <c r="H1814">
        <v>1.2</v>
      </c>
      <c r="I1814" s="3">
        <v>223.53</v>
      </c>
      <c r="J1814" s="1">
        <v>45708</v>
      </c>
      <c r="K1814">
        <v>24</v>
      </c>
      <c r="L1814">
        <v>4.5</v>
      </c>
      <c r="M1814">
        <f t="shared" si="280"/>
        <v>4.5</v>
      </c>
      <c r="N1814" t="b">
        <v>0</v>
      </c>
      <c r="O1814" t="s">
        <v>2229</v>
      </c>
      <c r="P1814" t="str">
        <f t="shared" si="281"/>
        <v>No Return</v>
      </c>
      <c r="Q1814" s="4">
        <f t="shared" si="282"/>
        <v>5364.6028800000004</v>
      </c>
      <c r="R1814">
        <f t="shared" si="283"/>
        <v>2025</v>
      </c>
      <c r="S1814" s="4" t="str">
        <f t="shared" si="284"/>
        <v>February</v>
      </c>
      <c r="T1814" s="17">
        <f t="shared" si="285"/>
        <v>2.71488</v>
      </c>
      <c r="U1814" s="17">
        <f t="shared" si="286"/>
        <v>223.52512000000002</v>
      </c>
      <c r="V1814" s="16">
        <f t="shared" si="287"/>
        <v>0</v>
      </c>
      <c r="W1814" s="16" t="str">
        <f t="shared" si="288"/>
        <v>XL</v>
      </c>
      <c r="X1814" s="16" t="str" cm="1">
        <f t="array" ref="X1814">_xlfn.IFS(K1814 &lt; 10, "Need to Restock", K1814 &lt; 20, "Low Stock", K1814 &lt; 30, "Stock OK", K1814 &gt;= 30, "High Stock")</f>
        <v>Stock OK</v>
      </c>
      <c r="Y1814" s="16" t="str" cm="1">
        <f t="array" ref="Y1814">_xlfn.IFS(K1814 &lt;= 15, "Fast Moving", K1814 &lt;= 35, "Moderate Moving", K1814 &gt; 35, "Slow Moving")</f>
        <v>Moderate Moving</v>
      </c>
      <c r="Z1814" s="16" t="str" cm="1">
        <f t="array" ref="Z1814">_xlfn.IFS(M1814=5, "Highly Satisfied", M1814&gt;=4, "Very Satisfied", M1814&gt;=3, "Satisfied", M1814&gt;=2, "Neutral", M1814&lt;2, "Dissatisfied")</f>
        <v>Very Satisfied</v>
      </c>
      <c r="AA1814" s="16" t="str">
        <f t="shared" si="289"/>
        <v>High Value</v>
      </c>
      <c r="AB1814" s="16" t="str" cm="1">
        <f t="array" ref="AB1814">_xlfn.IFS(OR(C1814="Zara", C1814="Mango"), "Luxury Brand", OR(C1814="Gap", C1814="Forever21"), "Budget Brand", TRUE, "Mid-Market")</f>
        <v>Luxury Brand</v>
      </c>
    </row>
    <row r="1815" spans="1:28" x14ac:dyDescent="0.35">
      <c r="A1815" t="s">
        <v>1866</v>
      </c>
      <c r="B1815" t="s">
        <v>28</v>
      </c>
      <c r="C1815" t="s">
        <v>59</v>
      </c>
      <c r="D1815" t="s">
        <v>15</v>
      </c>
      <c r="E1815" t="s">
        <v>47</v>
      </c>
      <c r="F1815" t="s">
        <v>26</v>
      </c>
      <c r="G1815" s="4">
        <v>164.75</v>
      </c>
      <c r="H1815">
        <v>0</v>
      </c>
      <c r="I1815" s="3">
        <v>164.75</v>
      </c>
      <c r="J1815" s="1">
        <v>45779</v>
      </c>
      <c r="K1815">
        <v>8</v>
      </c>
      <c r="L1815">
        <v>3.7</v>
      </c>
      <c r="M1815">
        <f t="shared" si="280"/>
        <v>3.7</v>
      </c>
      <c r="N1815" t="b">
        <v>0</v>
      </c>
      <c r="O1815" t="s">
        <v>2229</v>
      </c>
      <c r="P1815" t="str">
        <f t="shared" si="281"/>
        <v>No Return</v>
      </c>
      <c r="Q1815" s="4">
        <f t="shared" si="282"/>
        <v>1318</v>
      </c>
      <c r="R1815">
        <f t="shared" si="283"/>
        <v>2025</v>
      </c>
      <c r="S1815" s="4" t="str">
        <f t="shared" si="284"/>
        <v>May</v>
      </c>
      <c r="T1815" s="17">
        <f t="shared" si="285"/>
        <v>0</v>
      </c>
      <c r="U1815" s="17">
        <f t="shared" si="286"/>
        <v>164.75</v>
      </c>
      <c r="V1815" s="16">
        <f t="shared" si="287"/>
        <v>0</v>
      </c>
      <c r="W1815" s="16" t="str">
        <f t="shared" si="288"/>
        <v>XXL</v>
      </c>
      <c r="X1815" s="16" t="str" cm="1">
        <f t="array" ref="X1815">_xlfn.IFS(K1815 &lt; 10, "Need to Restock", K1815 &lt; 20, "Low Stock", K1815 &lt; 30, "Stock OK", K1815 &gt;= 30, "High Stock")</f>
        <v>Need to Restock</v>
      </c>
      <c r="Y1815" s="16" t="str" cm="1">
        <f t="array" ref="Y1815">_xlfn.IFS(K1815 &lt;= 15, "Fast Moving", K1815 &lt;= 35, "Moderate Moving", K1815 &gt; 35, "Slow Moving")</f>
        <v>Fast Moving</v>
      </c>
      <c r="Z1815" s="16" t="str" cm="1">
        <f t="array" ref="Z1815">_xlfn.IFS(M1815=5, "Highly Satisfied", M1815&gt;=4, "Very Satisfied", M1815&gt;=3, "Satisfied", M1815&gt;=2, "Neutral", M1815&lt;2, "Dissatisfied")</f>
        <v>Satisfied</v>
      </c>
      <c r="AA1815" s="16" t="str">
        <f t="shared" si="289"/>
        <v>High Value</v>
      </c>
      <c r="AB1815" s="16" t="str" cm="1">
        <f t="array" ref="AB1815">_xlfn.IFS(OR(C1815="Zara", C1815="Mango"), "Luxury Brand", OR(C1815="Gap", C1815="Forever21"), "Budget Brand", TRUE, "Mid-Market")</f>
        <v>Budget Brand</v>
      </c>
    </row>
    <row r="1816" spans="1:28" x14ac:dyDescent="0.35">
      <c r="A1816" t="s">
        <v>1867</v>
      </c>
      <c r="B1816" t="s">
        <v>36</v>
      </c>
      <c r="C1816" t="s">
        <v>14</v>
      </c>
      <c r="D1816" t="s">
        <v>60</v>
      </c>
      <c r="E1816" t="s">
        <v>22</v>
      </c>
      <c r="F1816" t="s">
        <v>62</v>
      </c>
      <c r="G1816" s="4">
        <v>56.14</v>
      </c>
      <c r="H1816">
        <v>0</v>
      </c>
      <c r="I1816" s="3">
        <v>56.14</v>
      </c>
      <c r="J1816" s="1">
        <v>45875</v>
      </c>
      <c r="K1816">
        <v>16</v>
      </c>
      <c r="L1816">
        <v>4.3</v>
      </c>
      <c r="M1816">
        <f t="shared" si="280"/>
        <v>4.3</v>
      </c>
      <c r="N1816" t="b">
        <v>0</v>
      </c>
      <c r="O1816" t="s">
        <v>2229</v>
      </c>
      <c r="P1816" t="str">
        <f t="shared" si="281"/>
        <v>No Return</v>
      </c>
      <c r="Q1816" s="4">
        <f t="shared" si="282"/>
        <v>898.24</v>
      </c>
      <c r="R1816">
        <f t="shared" si="283"/>
        <v>2025</v>
      </c>
      <c r="S1816" s="4" t="str">
        <f t="shared" si="284"/>
        <v>August</v>
      </c>
      <c r="T1816" s="17">
        <f t="shared" si="285"/>
        <v>0</v>
      </c>
      <c r="U1816" s="17">
        <f t="shared" si="286"/>
        <v>56.14</v>
      </c>
      <c r="V1816" s="16">
        <f t="shared" si="287"/>
        <v>0</v>
      </c>
      <c r="W1816" s="16" t="str">
        <f t="shared" si="288"/>
        <v>L</v>
      </c>
      <c r="X1816" s="16" t="str" cm="1">
        <f t="array" ref="X1816">_xlfn.IFS(K1816 &lt; 10, "Need to Restock", K1816 &lt; 20, "Low Stock", K1816 &lt; 30, "Stock OK", K1816 &gt;= 30, "High Stock")</f>
        <v>Low Stock</v>
      </c>
      <c r="Y1816" s="16" t="str" cm="1">
        <f t="array" ref="Y1816">_xlfn.IFS(K1816 &lt;= 15, "Fast Moving", K1816 &lt;= 35, "Moderate Moving", K1816 &gt; 35, "Slow Moving")</f>
        <v>Moderate Moving</v>
      </c>
      <c r="Z1816" s="16" t="str" cm="1">
        <f t="array" ref="Z1816">_xlfn.IFS(M1816=5, "Highly Satisfied", M1816&gt;=4, "Very Satisfied", M1816&gt;=3, "Satisfied", M1816&gt;=2, "Neutral", M1816&lt;2, "Dissatisfied")</f>
        <v>Very Satisfied</v>
      </c>
      <c r="AA1816" s="16" t="str">
        <f t="shared" si="289"/>
        <v>Cheap Value</v>
      </c>
      <c r="AB1816" s="16" t="str" cm="1">
        <f t="array" ref="AB1816">_xlfn.IFS(OR(C1816="Zara", C1816="Mango"), "Luxury Brand", OR(C1816="Gap", C1816="Forever21"), "Budget Brand", TRUE, "Mid-Market")</f>
        <v>Luxury Brand</v>
      </c>
    </row>
    <row r="1817" spans="1:28" x14ac:dyDescent="0.35">
      <c r="A1817" t="s">
        <v>1868</v>
      </c>
      <c r="B1817" t="s">
        <v>25</v>
      </c>
      <c r="C1817" t="s">
        <v>46</v>
      </c>
      <c r="D1817" t="s">
        <v>21</v>
      </c>
      <c r="E1817" t="s">
        <v>2229</v>
      </c>
      <c r="F1817" t="s">
        <v>17</v>
      </c>
      <c r="G1817" s="4">
        <v>39.96</v>
      </c>
      <c r="H1817">
        <v>0</v>
      </c>
      <c r="I1817" s="3">
        <v>39.96</v>
      </c>
      <c r="J1817" s="1">
        <v>45875</v>
      </c>
      <c r="K1817">
        <v>49</v>
      </c>
      <c r="L1817" t="s">
        <v>2229</v>
      </c>
      <c r="M1817">
        <f t="shared" si="280"/>
        <v>3</v>
      </c>
      <c r="N1817" t="b">
        <v>0</v>
      </c>
      <c r="O1817" t="s">
        <v>2229</v>
      </c>
      <c r="P1817" t="str">
        <f t="shared" si="281"/>
        <v>No Return</v>
      </c>
      <c r="Q1817" s="4">
        <f t="shared" si="282"/>
        <v>1958.04</v>
      </c>
      <c r="R1817">
        <f t="shared" si="283"/>
        <v>2025</v>
      </c>
      <c r="S1817" s="4" t="str">
        <f t="shared" si="284"/>
        <v>August</v>
      </c>
      <c r="T1817" s="17">
        <f t="shared" si="285"/>
        <v>0</v>
      </c>
      <c r="U1817" s="17">
        <f t="shared" si="286"/>
        <v>39.96</v>
      </c>
      <c r="V1817" s="16">
        <f t="shared" si="287"/>
        <v>0</v>
      </c>
      <c r="W1817" s="16" t="str">
        <f t="shared" si="288"/>
        <v>No Size</v>
      </c>
      <c r="X1817" s="16" t="str" cm="1">
        <f t="array" ref="X1817">_xlfn.IFS(K1817 &lt; 10, "Need to Restock", K1817 &lt; 20, "Low Stock", K1817 &lt; 30, "Stock OK", K1817 &gt;= 30, "High Stock")</f>
        <v>High Stock</v>
      </c>
      <c r="Y1817" s="16" t="str" cm="1">
        <f t="array" ref="Y1817">_xlfn.IFS(K1817 &lt;= 15, "Fast Moving", K1817 &lt;= 35, "Moderate Moving", K1817 &gt; 35, "Slow Moving")</f>
        <v>Slow Moving</v>
      </c>
      <c r="Z1817" s="16" t="str" cm="1">
        <f t="array" ref="Z1817">_xlfn.IFS(M1817=5, "Highly Satisfied", M1817&gt;=4, "Very Satisfied", M1817&gt;=3, "Satisfied", M1817&gt;=2, "Neutral", M1817&lt;2, "Dissatisfied")</f>
        <v>Satisfied</v>
      </c>
      <c r="AA1817" s="16" t="str">
        <f t="shared" si="289"/>
        <v>Cheap Value</v>
      </c>
      <c r="AB1817" s="16" t="str" cm="1">
        <f t="array" ref="AB1817">_xlfn.IFS(OR(C1817="Zara", C1817="Mango"), "Luxury Brand", OR(C1817="Gap", C1817="Forever21"), "Budget Brand", TRUE, "Mid-Market")</f>
        <v>Mid-Market</v>
      </c>
    </row>
    <row r="1818" spans="1:28" x14ac:dyDescent="0.35">
      <c r="A1818" t="s">
        <v>1869</v>
      </c>
      <c r="B1818" t="s">
        <v>36</v>
      </c>
      <c r="C1818" t="s">
        <v>51</v>
      </c>
      <c r="D1818" t="s">
        <v>60</v>
      </c>
      <c r="E1818" t="s">
        <v>22</v>
      </c>
      <c r="F1818" t="s">
        <v>62</v>
      </c>
      <c r="G1818" s="4">
        <v>26.5</v>
      </c>
      <c r="H1818">
        <v>57.9</v>
      </c>
      <c r="I1818" s="3">
        <v>11.16</v>
      </c>
      <c r="J1818" s="1">
        <v>45875</v>
      </c>
      <c r="K1818">
        <v>8</v>
      </c>
      <c r="L1818">
        <v>1.7</v>
      </c>
      <c r="M1818">
        <f t="shared" si="280"/>
        <v>1.7</v>
      </c>
      <c r="N1818" t="b">
        <v>0</v>
      </c>
      <c r="O1818" t="s">
        <v>2229</v>
      </c>
      <c r="P1818" t="str">
        <f t="shared" si="281"/>
        <v>No Return</v>
      </c>
      <c r="Q1818" s="4">
        <f t="shared" si="282"/>
        <v>89.25200000000001</v>
      </c>
      <c r="R1818">
        <f t="shared" si="283"/>
        <v>2025</v>
      </c>
      <c r="S1818" s="4" t="str">
        <f t="shared" si="284"/>
        <v>August</v>
      </c>
      <c r="T1818" s="17">
        <f t="shared" si="285"/>
        <v>15.343499999999999</v>
      </c>
      <c r="U1818" s="17">
        <f t="shared" si="286"/>
        <v>11.156500000000001</v>
      </c>
      <c r="V1818" s="16">
        <f t="shared" si="287"/>
        <v>0</v>
      </c>
      <c r="W1818" s="16" t="str">
        <f t="shared" si="288"/>
        <v>L</v>
      </c>
      <c r="X1818" s="16" t="str" cm="1">
        <f t="array" ref="X1818">_xlfn.IFS(K1818 &lt; 10, "Need to Restock", K1818 &lt; 20, "Low Stock", K1818 &lt; 30, "Stock OK", K1818 &gt;= 30, "High Stock")</f>
        <v>Need to Restock</v>
      </c>
      <c r="Y1818" s="16" t="str" cm="1">
        <f t="array" ref="Y1818">_xlfn.IFS(K1818 &lt;= 15, "Fast Moving", K1818 &lt;= 35, "Moderate Moving", K1818 &gt; 35, "Slow Moving")</f>
        <v>Fast Moving</v>
      </c>
      <c r="Z1818" s="16" t="str" cm="1">
        <f t="array" ref="Z1818">_xlfn.IFS(M1818=5, "Highly Satisfied", M1818&gt;=4, "Very Satisfied", M1818&gt;=3, "Satisfied", M1818&gt;=2, "Neutral", M1818&lt;2, "Dissatisfied")</f>
        <v>Dissatisfied</v>
      </c>
      <c r="AA1818" s="16" t="str">
        <f t="shared" si="289"/>
        <v>Cheap Value</v>
      </c>
      <c r="AB1818" s="16" t="str" cm="1">
        <f t="array" ref="AB1818">_xlfn.IFS(OR(C1818="Zara", C1818="Mango"), "Luxury Brand", OR(C1818="Gap", C1818="Forever21"), "Budget Brand", TRUE, "Mid-Market")</f>
        <v>Mid-Market</v>
      </c>
    </row>
    <row r="1819" spans="1:28" x14ac:dyDescent="0.35">
      <c r="A1819" t="s">
        <v>1870</v>
      </c>
      <c r="B1819" t="s">
        <v>28</v>
      </c>
      <c r="C1819" t="s">
        <v>46</v>
      </c>
      <c r="D1819" t="s">
        <v>15</v>
      </c>
      <c r="E1819" t="s">
        <v>47</v>
      </c>
      <c r="F1819" t="s">
        <v>68</v>
      </c>
      <c r="G1819" s="4">
        <v>118.53</v>
      </c>
      <c r="H1819">
        <v>55</v>
      </c>
      <c r="I1819" s="3">
        <v>53.34</v>
      </c>
      <c r="J1819" s="1">
        <v>45772</v>
      </c>
      <c r="K1819">
        <v>2</v>
      </c>
      <c r="L1819">
        <v>4.9000000000000004</v>
      </c>
      <c r="M1819">
        <f t="shared" si="280"/>
        <v>4.9000000000000004</v>
      </c>
      <c r="N1819" t="b">
        <v>0</v>
      </c>
      <c r="O1819" t="s">
        <v>2229</v>
      </c>
      <c r="P1819" t="str">
        <f t="shared" si="281"/>
        <v>No Return</v>
      </c>
      <c r="Q1819" s="4">
        <f t="shared" si="282"/>
        <v>106.67699999999999</v>
      </c>
      <c r="R1819">
        <f t="shared" si="283"/>
        <v>2025</v>
      </c>
      <c r="S1819" s="4" t="str">
        <f t="shared" si="284"/>
        <v>April</v>
      </c>
      <c r="T1819" s="17">
        <f t="shared" si="285"/>
        <v>65.191500000000005</v>
      </c>
      <c r="U1819" s="17">
        <f t="shared" si="286"/>
        <v>53.338499999999996</v>
      </c>
      <c r="V1819" s="16">
        <f t="shared" si="287"/>
        <v>0</v>
      </c>
      <c r="W1819" s="16" t="str">
        <f t="shared" si="288"/>
        <v>XXL</v>
      </c>
      <c r="X1819" s="16" t="str" cm="1">
        <f t="array" ref="X1819">_xlfn.IFS(K1819 &lt; 10, "Need to Restock", K1819 &lt; 20, "Low Stock", K1819 &lt; 30, "Stock OK", K1819 &gt;= 30, "High Stock")</f>
        <v>Need to Restock</v>
      </c>
      <c r="Y1819" s="16" t="str" cm="1">
        <f t="array" ref="Y1819">_xlfn.IFS(K1819 &lt;= 15, "Fast Moving", K1819 &lt;= 35, "Moderate Moving", K1819 &gt; 35, "Slow Moving")</f>
        <v>Fast Moving</v>
      </c>
      <c r="Z1819" s="16" t="str" cm="1">
        <f t="array" ref="Z1819">_xlfn.IFS(M1819=5, "Highly Satisfied", M1819&gt;=4, "Very Satisfied", M1819&gt;=3, "Satisfied", M1819&gt;=2, "Neutral", M1819&lt;2, "Dissatisfied")</f>
        <v>Very Satisfied</v>
      </c>
      <c r="AA1819" s="16" t="str">
        <f t="shared" si="289"/>
        <v>Cheap Value</v>
      </c>
      <c r="AB1819" s="16" t="str" cm="1">
        <f t="array" ref="AB1819">_xlfn.IFS(OR(C1819="Zara", C1819="Mango"), "Luxury Brand", OR(C1819="Gap", C1819="Forever21"), "Budget Brand", TRUE, "Mid-Market")</f>
        <v>Mid-Market</v>
      </c>
    </row>
    <row r="1820" spans="1:28" x14ac:dyDescent="0.35">
      <c r="A1820" t="s">
        <v>1871</v>
      </c>
      <c r="B1820" t="s">
        <v>40</v>
      </c>
      <c r="C1820" t="s">
        <v>41</v>
      </c>
      <c r="D1820" t="s">
        <v>60</v>
      </c>
      <c r="E1820" t="s">
        <v>16</v>
      </c>
      <c r="F1820" t="s">
        <v>64</v>
      </c>
      <c r="G1820" s="4">
        <v>58.08</v>
      </c>
      <c r="H1820">
        <v>0</v>
      </c>
      <c r="I1820" s="3">
        <v>58.08</v>
      </c>
      <c r="J1820" s="1">
        <v>45875</v>
      </c>
      <c r="K1820">
        <v>42</v>
      </c>
      <c r="L1820">
        <v>1.6</v>
      </c>
      <c r="M1820">
        <f t="shared" si="280"/>
        <v>1.6</v>
      </c>
      <c r="N1820" t="b">
        <v>0</v>
      </c>
      <c r="O1820" t="s">
        <v>2229</v>
      </c>
      <c r="P1820" t="str">
        <f t="shared" si="281"/>
        <v>No Return</v>
      </c>
      <c r="Q1820" s="4">
        <f t="shared" si="282"/>
        <v>2439.36</v>
      </c>
      <c r="R1820">
        <f t="shared" si="283"/>
        <v>2025</v>
      </c>
      <c r="S1820" s="4" t="str">
        <f t="shared" si="284"/>
        <v>August</v>
      </c>
      <c r="T1820" s="17">
        <f t="shared" si="285"/>
        <v>0</v>
      </c>
      <c r="U1820" s="17">
        <f t="shared" si="286"/>
        <v>58.08</v>
      </c>
      <c r="V1820" s="16">
        <f t="shared" si="287"/>
        <v>0</v>
      </c>
      <c r="W1820" s="16" t="str">
        <f t="shared" si="288"/>
        <v>XL</v>
      </c>
      <c r="X1820" s="16" t="str" cm="1">
        <f t="array" ref="X1820">_xlfn.IFS(K1820 &lt; 10, "Need to Restock", K1820 &lt; 20, "Low Stock", K1820 &lt; 30, "Stock OK", K1820 &gt;= 30, "High Stock")</f>
        <v>High Stock</v>
      </c>
      <c r="Y1820" s="16" t="str" cm="1">
        <f t="array" ref="Y1820">_xlfn.IFS(K1820 &lt;= 15, "Fast Moving", K1820 &lt;= 35, "Moderate Moving", K1820 &gt; 35, "Slow Moving")</f>
        <v>Slow Moving</v>
      </c>
      <c r="Z1820" s="16" t="str" cm="1">
        <f t="array" ref="Z1820">_xlfn.IFS(M1820=5, "Highly Satisfied", M1820&gt;=4, "Very Satisfied", M1820&gt;=3, "Satisfied", M1820&gt;=2, "Neutral", M1820&lt;2, "Dissatisfied")</f>
        <v>Dissatisfied</v>
      </c>
      <c r="AA1820" s="16" t="str">
        <f t="shared" si="289"/>
        <v>Cheap Value</v>
      </c>
      <c r="AB1820" s="16" t="str" cm="1">
        <f t="array" ref="AB1820">_xlfn.IFS(OR(C1820="Zara", C1820="Mango"), "Luxury Brand", OR(C1820="Gap", C1820="Forever21"), "Budget Brand", TRUE, "Mid-Market")</f>
        <v>Luxury Brand</v>
      </c>
    </row>
    <row r="1821" spans="1:28" x14ac:dyDescent="0.35">
      <c r="A1821" t="s">
        <v>1872</v>
      </c>
      <c r="B1821" t="s">
        <v>28</v>
      </c>
      <c r="C1821" t="s">
        <v>46</v>
      </c>
      <c r="D1821" t="s">
        <v>60</v>
      </c>
      <c r="E1821" t="s">
        <v>37</v>
      </c>
      <c r="F1821" t="s">
        <v>62</v>
      </c>
      <c r="G1821" s="4">
        <v>138.85</v>
      </c>
      <c r="H1821">
        <v>15</v>
      </c>
      <c r="I1821" s="3">
        <v>118.02</v>
      </c>
      <c r="J1821" s="1">
        <v>45875</v>
      </c>
      <c r="K1821">
        <v>17</v>
      </c>
      <c r="L1821" t="s">
        <v>2229</v>
      </c>
      <c r="M1821">
        <f t="shared" si="280"/>
        <v>3</v>
      </c>
      <c r="N1821" t="b">
        <v>0</v>
      </c>
      <c r="O1821" t="s">
        <v>2229</v>
      </c>
      <c r="P1821" t="str">
        <f t="shared" si="281"/>
        <v>No Return</v>
      </c>
      <c r="Q1821" s="4">
        <f t="shared" si="282"/>
        <v>2006.3824999999999</v>
      </c>
      <c r="R1821">
        <f t="shared" si="283"/>
        <v>2025</v>
      </c>
      <c r="S1821" s="4" t="str">
        <f t="shared" si="284"/>
        <v>August</v>
      </c>
      <c r="T1821" s="17">
        <f t="shared" si="285"/>
        <v>20.827499999999997</v>
      </c>
      <c r="U1821" s="17">
        <f t="shared" si="286"/>
        <v>118.02249999999999</v>
      </c>
      <c r="V1821" s="16">
        <f t="shared" si="287"/>
        <v>0</v>
      </c>
      <c r="W1821" s="16" t="str">
        <f t="shared" si="288"/>
        <v>S</v>
      </c>
      <c r="X1821" s="16" t="str" cm="1">
        <f t="array" ref="X1821">_xlfn.IFS(K1821 &lt; 10, "Need to Restock", K1821 &lt; 20, "Low Stock", K1821 &lt; 30, "Stock OK", K1821 &gt;= 30, "High Stock")</f>
        <v>Low Stock</v>
      </c>
      <c r="Y1821" s="16" t="str" cm="1">
        <f t="array" ref="Y1821">_xlfn.IFS(K1821 &lt;= 15, "Fast Moving", K1821 &lt;= 35, "Moderate Moving", K1821 &gt; 35, "Slow Moving")</f>
        <v>Moderate Moving</v>
      </c>
      <c r="Z1821" s="16" t="str" cm="1">
        <f t="array" ref="Z1821">_xlfn.IFS(M1821=5, "Highly Satisfied", M1821&gt;=4, "Very Satisfied", M1821&gt;=3, "Satisfied", M1821&gt;=2, "Neutral", M1821&lt;2, "Dissatisfied")</f>
        <v>Satisfied</v>
      </c>
      <c r="AA1821" s="16" t="str">
        <f t="shared" si="289"/>
        <v>High Value</v>
      </c>
      <c r="AB1821" s="16" t="str" cm="1">
        <f t="array" ref="AB1821">_xlfn.IFS(OR(C1821="Zara", C1821="Mango"), "Luxury Brand", OR(C1821="Gap", C1821="Forever21"), "Budget Brand", TRUE, "Mid-Market")</f>
        <v>Mid-Market</v>
      </c>
    </row>
    <row r="1822" spans="1:28" x14ac:dyDescent="0.35">
      <c r="A1822" t="s">
        <v>1873</v>
      </c>
      <c r="B1822" t="s">
        <v>36</v>
      </c>
      <c r="C1822" t="s">
        <v>30</v>
      </c>
      <c r="D1822" t="s">
        <v>60</v>
      </c>
      <c r="E1822" t="s">
        <v>53</v>
      </c>
      <c r="F1822" t="s">
        <v>38</v>
      </c>
      <c r="G1822" s="4">
        <v>73.33</v>
      </c>
      <c r="H1822">
        <v>0</v>
      </c>
      <c r="I1822" s="3">
        <v>73.33</v>
      </c>
      <c r="J1822" s="1">
        <v>45875</v>
      </c>
      <c r="K1822">
        <v>3</v>
      </c>
      <c r="L1822">
        <v>3.1</v>
      </c>
      <c r="M1822">
        <f t="shared" si="280"/>
        <v>3.1</v>
      </c>
      <c r="N1822" t="b">
        <v>1</v>
      </c>
      <c r="O1822" t="s">
        <v>113</v>
      </c>
      <c r="P1822" t="str">
        <f t="shared" si="281"/>
        <v>Changed Mind</v>
      </c>
      <c r="Q1822" s="4">
        <f t="shared" si="282"/>
        <v>219.99</v>
      </c>
      <c r="R1822">
        <f t="shared" si="283"/>
        <v>2025</v>
      </c>
      <c r="S1822" s="4" t="str">
        <f t="shared" si="284"/>
        <v>August</v>
      </c>
      <c r="T1822" s="17">
        <f t="shared" si="285"/>
        <v>0</v>
      </c>
      <c r="U1822" s="17">
        <f t="shared" si="286"/>
        <v>73.33</v>
      </c>
      <c r="V1822" s="16">
        <f t="shared" si="287"/>
        <v>1</v>
      </c>
      <c r="W1822" s="16" t="str">
        <f t="shared" si="288"/>
        <v>XS</v>
      </c>
      <c r="X1822" s="16" t="str" cm="1">
        <f t="array" ref="X1822">_xlfn.IFS(K1822 &lt; 10, "Need to Restock", K1822 &lt; 20, "Low Stock", K1822 &lt; 30, "Stock OK", K1822 &gt;= 30, "High Stock")</f>
        <v>Need to Restock</v>
      </c>
      <c r="Y1822" s="16" t="str" cm="1">
        <f t="array" ref="Y1822">_xlfn.IFS(K1822 &lt;= 15, "Fast Moving", K1822 &lt;= 35, "Moderate Moving", K1822 &gt; 35, "Slow Moving")</f>
        <v>Fast Moving</v>
      </c>
      <c r="Z1822" s="16" t="str" cm="1">
        <f t="array" ref="Z1822">_xlfn.IFS(M1822=5, "Highly Satisfied", M1822&gt;=4, "Very Satisfied", M1822&gt;=3, "Satisfied", M1822&gt;=2, "Neutral", M1822&lt;2, "Dissatisfied")</f>
        <v>Satisfied</v>
      </c>
      <c r="AA1822" s="16" t="str">
        <f t="shared" si="289"/>
        <v>Cheap Value</v>
      </c>
      <c r="AB1822" s="16" t="str" cm="1">
        <f t="array" ref="AB1822">_xlfn.IFS(OR(C1822="Zara", C1822="Mango"), "Luxury Brand", OR(C1822="Gap", C1822="Forever21"), "Budget Brand", TRUE, "Mid-Market")</f>
        <v>Mid-Market</v>
      </c>
    </row>
    <row r="1823" spans="1:28" x14ac:dyDescent="0.35">
      <c r="A1823" t="s">
        <v>1874</v>
      </c>
      <c r="B1823" t="s">
        <v>13</v>
      </c>
      <c r="C1823" t="s">
        <v>73</v>
      </c>
      <c r="D1823" t="s">
        <v>21</v>
      </c>
      <c r="E1823" t="s">
        <v>37</v>
      </c>
      <c r="F1823" t="s">
        <v>44</v>
      </c>
      <c r="G1823" s="4">
        <v>167.73</v>
      </c>
      <c r="H1823">
        <v>0</v>
      </c>
      <c r="I1823" s="3">
        <v>167.73</v>
      </c>
      <c r="J1823" s="1">
        <v>45875</v>
      </c>
      <c r="K1823">
        <v>4</v>
      </c>
      <c r="L1823">
        <v>4.9000000000000004</v>
      </c>
      <c r="M1823">
        <f t="shared" si="280"/>
        <v>4.9000000000000004</v>
      </c>
      <c r="N1823" t="b">
        <v>0</v>
      </c>
      <c r="O1823" t="s">
        <v>2229</v>
      </c>
      <c r="P1823" t="str">
        <f t="shared" si="281"/>
        <v>No Return</v>
      </c>
      <c r="Q1823" s="4">
        <f t="shared" si="282"/>
        <v>670.92</v>
      </c>
      <c r="R1823">
        <f t="shared" si="283"/>
        <v>2025</v>
      </c>
      <c r="S1823" s="4" t="str">
        <f t="shared" si="284"/>
        <v>August</v>
      </c>
      <c r="T1823" s="17">
        <f t="shared" si="285"/>
        <v>0</v>
      </c>
      <c r="U1823" s="17">
        <f t="shared" si="286"/>
        <v>167.73</v>
      </c>
      <c r="V1823" s="16">
        <f t="shared" si="287"/>
        <v>0</v>
      </c>
      <c r="W1823" s="16" t="str">
        <f t="shared" si="288"/>
        <v>S</v>
      </c>
      <c r="X1823" s="16" t="str" cm="1">
        <f t="array" ref="X1823">_xlfn.IFS(K1823 &lt; 10, "Need to Restock", K1823 &lt; 20, "Low Stock", K1823 &lt; 30, "Stock OK", K1823 &gt;= 30, "High Stock")</f>
        <v>Need to Restock</v>
      </c>
      <c r="Y1823" s="16" t="str" cm="1">
        <f t="array" ref="Y1823">_xlfn.IFS(K1823 &lt;= 15, "Fast Moving", K1823 &lt;= 35, "Moderate Moving", K1823 &gt; 35, "Slow Moving")</f>
        <v>Fast Moving</v>
      </c>
      <c r="Z1823" s="16" t="str" cm="1">
        <f t="array" ref="Z1823">_xlfn.IFS(M1823=5, "Highly Satisfied", M1823&gt;=4, "Very Satisfied", M1823&gt;=3, "Satisfied", M1823&gt;=2, "Neutral", M1823&lt;2, "Dissatisfied")</f>
        <v>Very Satisfied</v>
      </c>
      <c r="AA1823" s="16" t="str">
        <f t="shared" si="289"/>
        <v>High Value</v>
      </c>
      <c r="AB1823" s="16" t="str" cm="1">
        <f t="array" ref="AB1823">_xlfn.IFS(OR(C1823="Zara", C1823="Mango"), "Luxury Brand", OR(C1823="Gap", C1823="Forever21"), "Budget Brand", TRUE, "Mid-Market")</f>
        <v>Budget Brand</v>
      </c>
    </row>
    <row r="1824" spans="1:28" x14ac:dyDescent="0.35">
      <c r="A1824" t="s">
        <v>1875</v>
      </c>
      <c r="B1824" t="s">
        <v>19</v>
      </c>
      <c r="C1824" t="s">
        <v>46</v>
      </c>
      <c r="D1824" t="s">
        <v>21</v>
      </c>
      <c r="E1824" t="s">
        <v>47</v>
      </c>
      <c r="F1824" t="s">
        <v>26</v>
      </c>
      <c r="G1824" s="4">
        <v>79.47</v>
      </c>
      <c r="H1824">
        <v>0</v>
      </c>
      <c r="I1824" s="3">
        <v>79.47</v>
      </c>
      <c r="J1824" s="1">
        <v>45875</v>
      </c>
      <c r="K1824">
        <v>31</v>
      </c>
      <c r="L1824">
        <v>3.7</v>
      </c>
      <c r="M1824">
        <f t="shared" si="280"/>
        <v>3.7</v>
      </c>
      <c r="N1824" t="b">
        <v>0</v>
      </c>
      <c r="O1824" t="s">
        <v>2229</v>
      </c>
      <c r="P1824" t="str">
        <f t="shared" si="281"/>
        <v>No Return</v>
      </c>
      <c r="Q1824" s="4">
        <f t="shared" si="282"/>
        <v>2463.5700000000002</v>
      </c>
      <c r="R1824">
        <f t="shared" si="283"/>
        <v>2025</v>
      </c>
      <c r="S1824" s="4" t="str">
        <f t="shared" si="284"/>
        <v>August</v>
      </c>
      <c r="T1824" s="17">
        <f t="shared" si="285"/>
        <v>0</v>
      </c>
      <c r="U1824" s="17">
        <f t="shared" si="286"/>
        <v>79.47</v>
      </c>
      <c r="V1824" s="16">
        <f t="shared" si="287"/>
        <v>0</v>
      </c>
      <c r="W1824" s="16" t="str">
        <f t="shared" si="288"/>
        <v>XXL</v>
      </c>
      <c r="X1824" s="16" t="str" cm="1">
        <f t="array" ref="X1824">_xlfn.IFS(K1824 &lt; 10, "Need to Restock", K1824 &lt; 20, "Low Stock", K1824 &lt; 30, "Stock OK", K1824 &gt;= 30, "High Stock")</f>
        <v>High Stock</v>
      </c>
      <c r="Y1824" s="16" t="str" cm="1">
        <f t="array" ref="Y1824">_xlfn.IFS(K1824 &lt;= 15, "Fast Moving", K1824 &lt;= 35, "Moderate Moving", K1824 &gt; 35, "Slow Moving")</f>
        <v>Moderate Moving</v>
      </c>
      <c r="Z1824" s="16" t="str" cm="1">
        <f t="array" ref="Z1824">_xlfn.IFS(M1824=5, "Highly Satisfied", M1824&gt;=4, "Very Satisfied", M1824&gt;=3, "Satisfied", M1824&gt;=2, "Neutral", M1824&lt;2, "Dissatisfied")</f>
        <v>Satisfied</v>
      </c>
      <c r="AA1824" s="16" t="str">
        <f t="shared" si="289"/>
        <v>High Value</v>
      </c>
      <c r="AB1824" s="16" t="str" cm="1">
        <f t="array" ref="AB1824">_xlfn.IFS(OR(C1824="Zara", C1824="Mango"), "Luxury Brand", OR(C1824="Gap", C1824="Forever21"), "Budget Brand", TRUE, "Mid-Market")</f>
        <v>Mid-Market</v>
      </c>
    </row>
    <row r="1825" spans="1:28" x14ac:dyDescent="0.35">
      <c r="A1825" t="s">
        <v>1876</v>
      </c>
      <c r="B1825" t="s">
        <v>40</v>
      </c>
      <c r="C1825" t="s">
        <v>73</v>
      </c>
      <c r="D1825" t="s">
        <v>60</v>
      </c>
      <c r="E1825" t="s">
        <v>16</v>
      </c>
      <c r="F1825" t="s">
        <v>33</v>
      </c>
      <c r="G1825" s="4">
        <v>69.12</v>
      </c>
      <c r="H1825">
        <v>49.4</v>
      </c>
      <c r="I1825" s="3">
        <v>34.97</v>
      </c>
      <c r="J1825" s="1">
        <v>45875</v>
      </c>
      <c r="K1825">
        <v>45</v>
      </c>
      <c r="L1825">
        <v>2.2999999999999998</v>
      </c>
      <c r="M1825">
        <f t="shared" si="280"/>
        <v>2.2999999999999998</v>
      </c>
      <c r="N1825" t="b">
        <v>0</v>
      </c>
      <c r="O1825" t="s">
        <v>2229</v>
      </c>
      <c r="P1825" t="str">
        <f t="shared" si="281"/>
        <v>No Return</v>
      </c>
      <c r="Q1825" s="4">
        <f t="shared" si="282"/>
        <v>1573.8624000000002</v>
      </c>
      <c r="R1825">
        <f t="shared" si="283"/>
        <v>2025</v>
      </c>
      <c r="S1825" s="4" t="str">
        <f t="shared" si="284"/>
        <v>August</v>
      </c>
      <c r="T1825" s="17">
        <f t="shared" si="285"/>
        <v>34.14528</v>
      </c>
      <c r="U1825" s="17">
        <f t="shared" si="286"/>
        <v>34.974720000000005</v>
      </c>
      <c r="V1825" s="16">
        <f t="shared" si="287"/>
        <v>0</v>
      </c>
      <c r="W1825" s="16" t="str">
        <f t="shared" si="288"/>
        <v>XL</v>
      </c>
      <c r="X1825" s="16" t="str" cm="1">
        <f t="array" ref="X1825">_xlfn.IFS(K1825 &lt; 10, "Need to Restock", K1825 &lt; 20, "Low Stock", K1825 &lt; 30, "Stock OK", K1825 &gt;= 30, "High Stock")</f>
        <v>High Stock</v>
      </c>
      <c r="Y1825" s="16" t="str" cm="1">
        <f t="array" ref="Y1825">_xlfn.IFS(K1825 &lt;= 15, "Fast Moving", K1825 &lt;= 35, "Moderate Moving", K1825 &gt; 35, "Slow Moving")</f>
        <v>Slow Moving</v>
      </c>
      <c r="Z1825" s="16" t="str" cm="1">
        <f t="array" ref="Z1825">_xlfn.IFS(M1825=5, "Highly Satisfied", M1825&gt;=4, "Very Satisfied", M1825&gt;=3, "Satisfied", M1825&gt;=2, "Neutral", M1825&lt;2, "Dissatisfied")</f>
        <v>Neutral</v>
      </c>
      <c r="AA1825" s="16" t="str">
        <f t="shared" si="289"/>
        <v>Cheap Value</v>
      </c>
      <c r="AB1825" s="16" t="str" cm="1">
        <f t="array" ref="AB1825">_xlfn.IFS(OR(C1825="Zara", C1825="Mango"), "Luxury Brand", OR(C1825="Gap", C1825="Forever21"), "Budget Brand", TRUE, "Mid-Market")</f>
        <v>Budget Brand</v>
      </c>
    </row>
    <row r="1826" spans="1:28" x14ac:dyDescent="0.35">
      <c r="A1826" t="s">
        <v>1877</v>
      </c>
      <c r="B1826" t="s">
        <v>36</v>
      </c>
      <c r="C1826" t="s">
        <v>41</v>
      </c>
      <c r="D1826" t="s">
        <v>60</v>
      </c>
      <c r="E1826" t="s">
        <v>37</v>
      </c>
      <c r="F1826" t="s">
        <v>64</v>
      </c>
      <c r="G1826" s="4">
        <v>56.18</v>
      </c>
      <c r="H1826">
        <v>6.7</v>
      </c>
      <c r="I1826" s="3">
        <v>52.42</v>
      </c>
      <c r="J1826" s="1">
        <v>45875</v>
      </c>
      <c r="K1826">
        <v>35</v>
      </c>
      <c r="L1826">
        <v>2.6</v>
      </c>
      <c r="M1826">
        <f t="shared" si="280"/>
        <v>2.6</v>
      </c>
      <c r="N1826" t="b">
        <v>1</v>
      </c>
      <c r="O1826" t="s">
        <v>113</v>
      </c>
      <c r="P1826" t="str">
        <f t="shared" si="281"/>
        <v>Changed Mind</v>
      </c>
      <c r="Q1826" s="4">
        <f t="shared" si="282"/>
        <v>1834.5579</v>
      </c>
      <c r="R1826">
        <f t="shared" si="283"/>
        <v>2025</v>
      </c>
      <c r="S1826" s="4" t="str">
        <f t="shared" si="284"/>
        <v>August</v>
      </c>
      <c r="T1826" s="17">
        <f t="shared" si="285"/>
        <v>3.7640600000000002</v>
      </c>
      <c r="U1826" s="17">
        <f t="shared" si="286"/>
        <v>52.415939999999999</v>
      </c>
      <c r="V1826" s="16">
        <f t="shared" si="287"/>
        <v>1</v>
      </c>
      <c r="W1826" s="16" t="str">
        <f t="shared" si="288"/>
        <v>S</v>
      </c>
      <c r="X1826" s="16" t="str" cm="1">
        <f t="array" ref="X1826">_xlfn.IFS(K1826 &lt; 10, "Need to Restock", K1826 &lt; 20, "Low Stock", K1826 &lt; 30, "Stock OK", K1826 &gt;= 30, "High Stock")</f>
        <v>High Stock</v>
      </c>
      <c r="Y1826" s="16" t="str" cm="1">
        <f t="array" ref="Y1826">_xlfn.IFS(K1826 &lt;= 15, "Fast Moving", K1826 &lt;= 35, "Moderate Moving", K1826 &gt; 35, "Slow Moving")</f>
        <v>Moderate Moving</v>
      </c>
      <c r="Z1826" s="16" t="str" cm="1">
        <f t="array" ref="Z1826">_xlfn.IFS(M1826=5, "Highly Satisfied", M1826&gt;=4, "Very Satisfied", M1826&gt;=3, "Satisfied", M1826&gt;=2, "Neutral", M1826&lt;2, "Dissatisfied")</f>
        <v>Neutral</v>
      </c>
      <c r="AA1826" s="16" t="str">
        <f t="shared" si="289"/>
        <v>Cheap Value</v>
      </c>
      <c r="AB1826" s="16" t="str" cm="1">
        <f t="array" ref="AB1826">_xlfn.IFS(OR(C1826="Zara", C1826="Mango"), "Luxury Brand", OR(C1826="Gap", C1826="Forever21"), "Budget Brand", TRUE, "Mid-Market")</f>
        <v>Luxury Brand</v>
      </c>
    </row>
    <row r="1827" spans="1:28" x14ac:dyDescent="0.35">
      <c r="A1827" t="s">
        <v>1878</v>
      </c>
      <c r="B1827" t="s">
        <v>19</v>
      </c>
      <c r="C1827" t="s">
        <v>59</v>
      </c>
      <c r="D1827" t="s">
        <v>21</v>
      </c>
      <c r="E1827" t="s">
        <v>53</v>
      </c>
      <c r="F1827" t="s">
        <v>38</v>
      </c>
      <c r="G1827" s="4">
        <v>51.28</v>
      </c>
      <c r="H1827">
        <v>48.3</v>
      </c>
      <c r="I1827" s="3">
        <v>26.51</v>
      </c>
      <c r="J1827" s="1">
        <v>45875</v>
      </c>
      <c r="K1827">
        <v>9</v>
      </c>
      <c r="L1827">
        <v>1.1000000000000001</v>
      </c>
      <c r="M1827">
        <f t="shared" si="280"/>
        <v>1.1000000000000001</v>
      </c>
      <c r="N1827" t="b">
        <v>1</v>
      </c>
      <c r="O1827" t="s">
        <v>113</v>
      </c>
      <c r="P1827" t="str">
        <f t="shared" si="281"/>
        <v>Changed Mind</v>
      </c>
      <c r="Q1827" s="4">
        <f t="shared" si="282"/>
        <v>238.60584000000003</v>
      </c>
      <c r="R1827">
        <f t="shared" si="283"/>
        <v>2025</v>
      </c>
      <c r="S1827" s="4" t="str">
        <f t="shared" si="284"/>
        <v>August</v>
      </c>
      <c r="T1827" s="17">
        <f t="shared" si="285"/>
        <v>24.768239999999999</v>
      </c>
      <c r="U1827" s="17">
        <f t="shared" si="286"/>
        <v>26.511760000000002</v>
      </c>
      <c r="V1827" s="16">
        <f t="shared" si="287"/>
        <v>1</v>
      </c>
      <c r="W1827" s="16" t="str">
        <f t="shared" si="288"/>
        <v>XS</v>
      </c>
      <c r="X1827" s="16" t="str" cm="1">
        <f t="array" ref="X1827">_xlfn.IFS(K1827 &lt; 10, "Need to Restock", K1827 &lt; 20, "Low Stock", K1827 &lt; 30, "Stock OK", K1827 &gt;= 30, "High Stock")</f>
        <v>Need to Restock</v>
      </c>
      <c r="Y1827" s="16" t="str" cm="1">
        <f t="array" ref="Y1827">_xlfn.IFS(K1827 &lt;= 15, "Fast Moving", K1827 &lt;= 35, "Moderate Moving", K1827 &gt; 35, "Slow Moving")</f>
        <v>Fast Moving</v>
      </c>
      <c r="Z1827" s="16" t="str" cm="1">
        <f t="array" ref="Z1827">_xlfn.IFS(M1827=5, "Highly Satisfied", M1827&gt;=4, "Very Satisfied", M1827&gt;=3, "Satisfied", M1827&gt;=2, "Neutral", M1827&lt;2, "Dissatisfied")</f>
        <v>Dissatisfied</v>
      </c>
      <c r="AA1827" s="16" t="str">
        <f t="shared" si="289"/>
        <v>Cheap Value</v>
      </c>
      <c r="AB1827" s="16" t="str" cm="1">
        <f t="array" ref="AB1827">_xlfn.IFS(OR(C1827="Zara", C1827="Mango"), "Luxury Brand", OR(C1827="Gap", C1827="Forever21"), "Budget Brand", TRUE, "Mid-Market")</f>
        <v>Budget Brand</v>
      </c>
    </row>
    <row r="1828" spans="1:28" x14ac:dyDescent="0.35">
      <c r="A1828" t="s">
        <v>1879</v>
      </c>
      <c r="B1828" t="s">
        <v>13</v>
      </c>
      <c r="C1828" t="s">
        <v>59</v>
      </c>
      <c r="D1828" t="s">
        <v>15</v>
      </c>
      <c r="E1828" t="s">
        <v>2229</v>
      </c>
      <c r="F1828" t="s">
        <v>44</v>
      </c>
      <c r="G1828" s="4">
        <v>111.73</v>
      </c>
      <c r="H1828">
        <v>16.8</v>
      </c>
      <c r="I1828" s="3">
        <v>92.96</v>
      </c>
      <c r="J1828" s="1">
        <v>45806</v>
      </c>
      <c r="K1828">
        <v>41</v>
      </c>
      <c r="L1828">
        <v>1.2</v>
      </c>
      <c r="M1828">
        <f t="shared" si="280"/>
        <v>1.2</v>
      </c>
      <c r="N1828" t="b">
        <v>0</v>
      </c>
      <c r="O1828" t="s">
        <v>2229</v>
      </c>
      <c r="P1828" t="str">
        <f t="shared" si="281"/>
        <v>No Return</v>
      </c>
      <c r="Q1828" s="4">
        <f t="shared" si="282"/>
        <v>3811.33376</v>
      </c>
      <c r="R1828">
        <f t="shared" si="283"/>
        <v>2025</v>
      </c>
      <c r="S1828" s="4" t="str">
        <f t="shared" si="284"/>
        <v>May</v>
      </c>
      <c r="T1828" s="17">
        <f t="shared" si="285"/>
        <v>18.77064</v>
      </c>
      <c r="U1828" s="17">
        <f t="shared" si="286"/>
        <v>92.959360000000004</v>
      </c>
      <c r="V1828" s="16">
        <f t="shared" si="287"/>
        <v>0</v>
      </c>
      <c r="W1828" s="16" t="str">
        <f t="shared" si="288"/>
        <v>No Size</v>
      </c>
      <c r="X1828" s="16" t="str" cm="1">
        <f t="array" ref="X1828">_xlfn.IFS(K1828 &lt; 10, "Need to Restock", K1828 &lt; 20, "Low Stock", K1828 &lt; 30, "Stock OK", K1828 &gt;= 30, "High Stock")</f>
        <v>High Stock</v>
      </c>
      <c r="Y1828" s="16" t="str" cm="1">
        <f t="array" ref="Y1828">_xlfn.IFS(K1828 &lt;= 15, "Fast Moving", K1828 &lt;= 35, "Moderate Moving", K1828 &gt; 35, "Slow Moving")</f>
        <v>Slow Moving</v>
      </c>
      <c r="Z1828" s="16" t="str" cm="1">
        <f t="array" ref="Z1828">_xlfn.IFS(M1828=5, "Highly Satisfied", M1828&gt;=4, "Very Satisfied", M1828&gt;=3, "Satisfied", M1828&gt;=2, "Neutral", M1828&lt;2, "Dissatisfied")</f>
        <v>Dissatisfied</v>
      </c>
      <c r="AA1828" s="16" t="str">
        <f t="shared" si="289"/>
        <v>High Value</v>
      </c>
      <c r="AB1828" s="16" t="str" cm="1">
        <f t="array" ref="AB1828">_xlfn.IFS(OR(C1828="Zara", C1828="Mango"), "Luxury Brand", OR(C1828="Gap", C1828="Forever21"), "Budget Brand", TRUE, "Mid-Market")</f>
        <v>Budget Brand</v>
      </c>
    </row>
    <row r="1829" spans="1:28" x14ac:dyDescent="0.35">
      <c r="A1829" t="s">
        <v>1880</v>
      </c>
      <c r="B1829" t="s">
        <v>36</v>
      </c>
      <c r="C1829" t="s">
        <v>51</v>
      </c>
      <c r="D1829" t="s">
        <v>32</v>
      </c>
      <c r="E1829" t="s">
        <v>47</v>
      </c>
      <c r="F1829" t="s">
        <v>38</v>
      </c>
      <c r="G1829" s="4">
        <v>49.08</v>
      </c>
      <c r="H1829">
        <v>19.899999999999999</v>
      </c>
      <c r="I1829" s="3">
        <v>39.31</v>
      </c>
      <c r="J1829" s="1">
        <v>45875</v>
      </c>
      <c r="K1829">
        <v>46</v>
      </c>
      <c r="L1829">
        <v>1</v>
      </c>
      <c r="M1829">
        <f t="shared" si="280"/>
        <v>1</v>
      </c>
      <c r="N1829" t="b">
        <v>1</v>
      </c>
      <c r="O1829" t="s">
        <v>113</v>
      </c>
      <c r="P1829" t="str">
        <f t="shared" si="281"/>
        <v>Changed Mind</v>
      </c>
      <c r="Q1829" s="4">
        <f t="shared" si="282"/>
        <v>1808.4016799999999</v>
      </c>
      <c r="R1829">
        <f t="shared" si="283"/>
        <v>2025</v>
      </c>
      <c r="S1829" s="4" t="str">
        <f t="shared" si="284"/>
        <v>August</v>
      </c>
      <c r="T1829" s="17">
        <f t="shared" si="285"/>
        <v>9.7669199999999989</v>
      </c>
      <c r="U1829" s="17">
        <f t="shared" si="286"/>
        <v>39.313079999999999</v>
      </c>
      <c r="V1829" s="16">
        <f t="shared" si="287"/>
        <v>1</v>
      </c>
      <c r="W1829" s="16" t="str">
        <f t="shared" si="288"/>
        <v>XXL</v>
      </c>
      <c r="X1829" s="16" t="str" cm="1">
        <f t="array" ref="X1829">_xlfn.IFS(K1829 &lt; 10, "Need to Restock", K1829 &lt; 20, "Low Stock", K1829 &lt; 30, "Stock OK", K1829 &gt;= 30, "High Stock")</f>
        <v>High Stock</v>
      </c>
      <c r="Y1829" s="16" t="str" cm="1">
        <f t="array" ref="Y1829">_xlfn.IFS(K1829 &lt;= 15, "Fast Moving", K1829 &lt;= 35, "Moderate Moving", K1829 &gt; 35, "Slow Moving")</f>
        <v>Slow Moving</v>
      </c>
      <c r="Z1829" s="16" t="str" cm="1">
        <f t="array" ref="Z1829">_xlfn.IFS(M1829=5, "Highly Satisfied", M1829&gt;=4, "Very Satisfied", M1829&gt;=3, "Satisfied", M1829&gt;=2, "Neutral", M1829&lt;2, "Dissatisfied")</f>
        <v>Dissatisfied</v>
      </c>
      <c r="AA1829" s="16" t="str">
        <f t="shared" si="289"/>
        <v>Cheap Value</v>
      </c>
      <c r="AB1829" s="16" t="str" cm="1">
        <f t="array" ref="AB1829">_xlfn.IFS(OR(C1829="Zara", C1829="Mango"), "Luxury Brand", OR(C1829="Gap", C1829="Forever21"), "Budget Brand", TRUE, "Mid-Market")</f>
        <v>Mid-Market</v>
      </c>
    </row>
    <row r="1830" spans="1:28" x14ac:dyDescent="0.35">
      <c r="A1830" t="s">
        <v>1881</v>
      </c>
      <c r="B1830" t="s">
        <v>28</v>
      </c>
      <c r="C1830" t="s">
        <v>73</v>
      </c>
      <c r="D1830" t="s">
        <v>21</v>
      </c>
      <c r="E1830" t="s">
        <v>56</v>
      </c>
      <c r="F1830" t="s">
        <v>23</v>
      </c>
      <c r="G1830" s="4">
        <v>182.47</v>
      </c>
      <c r="H1830">
        <v>27.1</v>
      </c>
      <c r="I1830" s="3">
        <v>133.02000000000001</v>
      </c>
      <c r="J1830" s="1">
        <v>45875</v>
      </c>
      <c r="K1830">
        <v>40</v>
      </c>
      <c r="L1830" t="s">
        <v>2229</v>
      </c>
      <c r="M1830">
        <f t="shared" si="280"/>
        <v>3</v>
      </c>
      <c r="N1830" t="b">
        <v>0</v>
      </c>
      <c r="O1830" t="s">
        <v>2229</v>
      </c>
      <c r="P1830" t="str">
        <f t="shared" si="281"/>
        <v>No Return</v>
      </c>
      <c r="Q1830" s="4">
        <f t="shared" si="282"/>
        <v>5320.8251999999993</v>
      </c>
      <c r="R1830">
        <f t="shared" si="283"/>
        <v>2025</v>
      </c>
      <c r="S1830" s="4" t="str">
        <f t="shared" si="284"/>
        <v>August</v>
      </c>
      <c r="T1830" s="17">
        <f t="shared" si="285"/>
        <v>49.449370000000002</v>
      </c>
      <c r="U1830" s="17">
        <f t="shared" si="286"/>
        <v>133.02062999999998</v>
      </c>
      <c r="V1830" s="16">
        <f t="shared" si="287"/>
        <v>0</v>
      </c>
      <c r="W1830" s="16" t="str">
        <f t="shared" si="288"/>
        <v>M</v>
      </c>
      <c r="X1830" s="16" t="str" cm="1">
        <f t="array" ref="X1830">_xlfn.IFS(K1830 &lt; 10, "Need to Restock", K1830 &lt; 20, "Low Stock", K1830 &lt; 30, "Stock OK", K1830 &gt;= 30, "High Stock")</f>
        <v>High Stock</v>
      </c>
      <c r="Y1830" s="16" t="str" cm="1">
        <f t="array" ref="Y1830">_xlfn.IFS(K1830 &lt;= 15, "Fast Moving", K1830 &lt;= 35, "Moderate Moving", K1830 &gt; 35, "Slow Moving")</f>
        <v>Slow Moving</v>
      </c>
      <c r="Z1830" s="16" t="str" cm="1">
        <f t="array" ref="Z1830">_xlfn.IFS(M1830=5, "Highly Satisfied", M1830&gt;=4, "Very Satisfied", M1830&gt;=3, "Satisfied", M1830&gt;=2, "Neutral", M1830&lt;2, "Dissatisfied")</f>
        <v>Satisfied</v>
      </c>
      <c r="AA1830" s="16" t="str">
        <f t="shared" si="289"/>
        <v>High Value</v>
      </c>
      <c r="AB1830" s="16" t="str" cm="1">
        <f t="array" ref="AB1830">_xlfn.IFS(OR(C1830="Zara", C1830="Mango"), "Luxury Brand", OR(C1830="Gap", C1830="Forever21"), "Budget Brand", TRUE, "Mid-Market")</f>
        <v>Budget Brand</v>
      </c>
    </row>
    <row r="1831" spans="1:28" x14ac:dyDescent="0.35">
      <c r="A1831" t="s">
        <v>1882</v>
      </c>
      <c r="B1831" t="s">
        <v>13</v>
      </c>
      <c r="C1831" t="s">
        <v>73</v>
      </c>
      <c r="D1831" t="s">
        <v>60</v>
      </c>
      <c r="E1831" t="s">
        <v>53</v>
      </c>
      <c r="F1831" t="s">
        <v>64</v>
      </c>
      <c r="G1831" s="4">
        <v>241.22</v>
      </c>
      <c r="H1831">
        <v>5.9</v>
      </c>
      <c r="I1831" s="3">
        <v>226.99</v>
      </c>
      <c r="J1831" s="1">
        <v>45875</v>
      </c>
      <c r="K1831">
        <v>13</v>
      </c>
      <c r="L1831">
        <v>1.2</v>
      </c>
      <c r="M1831">
        <f t="shared" si="280"/>
        <v>1.2</v>
      </c>
      <c r="N1831" t="b">
        <v>0</v>
      </c>
      <c r="O1831" t="s">
        <v>2229</v>
      </c>
      <c r="P1831" t="str">
        <f t="shared" si="281"/>
        <v>No Return</v>
      </c>
      <c r="Q1831" s="4">
        <f t="shared" si="282"/>
        <v>2950.8442599999998</v>
      </c>
      <c r="R1831">
        <f t="shared" si="283"/>
        <v>2025</v>
      </c>
      <c r="S1831" s="4" t="str">
        <f t="shared" si="284"/>
        <v>August</v>
      </c>
      <c r="T1831" s="17">
        <f t="shared" si="285"/>
        <v>14.23198</v>
      </c>
      <c r="U1831" s="17">
        <f t="shared" si="286"/>
        <v>226.98801999999998</v>
      </c>
      <c r="V1831" s="16">
        <f t="shared" si="287"/>
        <v>0</v>
      </c>
      <c r="W1831" s="16" t="str">
        <f t="shared" si="288"/>
        <v>XS</v>
      </c>
      <c r="X1831" s="16" t="str" cm="1">
        <f t="array" ref="X1831">_xlfn.IFS(K1831 &lt; 10, "Need to Restock", K1831 &lt; 20, "Low Stock", K1831 &lt; 30, "Stock OK", K1831 &gt;= 30, "High Stock")</f>
        <v>Low Stock</v>
      </c>
      <c r="Y1831" s="16" t="str" cm="1">
        <f t="array" ref="Y1831">_xlfn.IFS(K1831 &lt;= 15, "Fast Moving", K1831 &lt;= 35, "Moderate Moving", K1831 &gt; 35, "Slow Moving")</f>
        <v>Fast Moving</v>
      </c>
      <c r="Z1831" s="16" t="str" cm="1">
        <f t="array" ref="Z1831">_xlfn.IFS(M1831=5, "Highly Satisfied", M1831&gt;=4, "Very Satisfied", M1831&gt;=3, "Satisfied", M1831&gt;=2, "Neutral", M1831&lt;2, "Dissatisfied")</f>
        <v>Dissatisfied</v>
      </c>
      <c r="AA1831" s="16" t="str">
        <f t="shared" si="289"/>
        <v>High Value</v>
      </c>
      <c r="AB1831" s="16" t="str" cm="1">
        <f t="array" ref="AB1831">_xlfn.IFS(OR(C1831="Zara", C1831="Mango"), "Luxury Brand", OR(C1831="Gap", C1831="Forever21"), "Budget Brand", TRUE, "Mid-Market")</f>
        <v>Budget Brand</v>
      </c>
    </row>
    <row r="1832" spans="1:28" x14ac:dyDescent="0.35">
      <c r="A1832" t="s">
        <v>1883</v>
      </c>
      <c r="B1832" t="s">
        <v>40</v>
      </c>
      <c r="C1832" t="s">
        <v>51</v>
      </c>
      <c r="D1832" t="s">
        <v>15</v>
      </c>
      <c r="E1832" t="s">
        <v>47</v>
      </c>
      <c r="F1832" t="s">
        <v>42</v>
      </c>
      <c r="G1832" s="4">
        <v>78.3</v>
      </c>
      <c r="H1832">
        <v>0</v>
      </c>
      <c r="I1832" s="3">
        <v>78.3</v>
      </c>
      <c r="J1832" s="1">
        <v>45730</v>
      </c>
      <c r="K1832">
        <v>19</v>
      </c>
      <c r="L1832">
        <v>3</v>
      </c>
      <c r="M1832">
        <f t="shared" si="280"/>
        <v>3</v>
      </c>
      <c r="N1832" t="b">
        <v>0</v>
      </c>
      <c r="O1832" t="s">
        <v>2229</v>
      </c>
      <c r="P1832" t="str">
        <f t="shared" si="281"/>
        <v>No Return</v>
      </c>
      <c r="Q1832" s="4">
        <f t="shared" si="282"/>
        <v>1487.7</v>
      </c>
      <c r="R1832">
        <f t="shared" si="283"/>
        <v>2025</v>
      </c>
      <c r="S1832" s="4" t="str">
        <f t="shared" si="284"/>
        <v>March</v>
      </c>
      <c r="T1832" s="17">
        <f t="shared" si="285"/>
        <v>0</v>
      </c>
      <c r="U1832" s="17">
        <f t="shared" si="286"/>
        <v>78.3</v>
      </c>
      <c r="V1832" s="16">
        <f t="shared" si="287"/>
        <v>0</v>
      </c>
      <c r="W1832" s="16" t="str">
        <f t="shared" si="288"/>
        <v>XXL</v>
      </c>
      <c r="X1832" s="16" t="str" cm="1">
        <f t="array" ref="X1832">_xlfn.IFS(K1832 &lt; 10, "Need to Restock", K1832 &lt; 20, "Low Stock", K1832 &lt; 30, "Stock OK", K1832 &gt;= 30, "High Stock")</f>
        <v>Low Stock</v>
      </c>
      <c r="Y1832" s="16" t="str" cm="1">
        <f t="array" ref="Y1832">_xlfn.IFS(K1832 &lt;= 15, "Fast Moving", K1832 &lt;= 35, "Moderate Moving", K1832 &gt; 35, "Slow Moving")</f>
        <v>Moderate Moving</v>
      </c>
      <c r="Z1832" s="16" t="str" cm="1">
        <f t="array" ref="Z1832">_xlfn.IFS(M1832=5, "Highly Satisfied", M1832&gt;=4, "Very Satisfied", M1832&gt;=3, "Satisfied", M1832&gt;=2, "Neutral", M1832&lt;2, "Dissatisfied")</f>
        <v>Satisfied</v>
      </c>
      <c r="AA1832" s="16" t="str">
        <f t="shared" si="289"/>
        <v>High Value</v>
      </c>
      <c r="AB1832" s="16" t="str" cm="1">
        <f t="array" ref="AB1832">_xlfn.IFS(OR(C1832="Zara", C1832="Mango"), "Luxury Brand", OR(C1832="Gap", C1832="Forever21"), "Budget Brand", TRUE, "Mid-Market")</f>
        <v>Mid-Market</v>
      </c>
    </row>
    <row r="1833" spans="1:28" x14ac:dyDescent="0.35">
      <c r="A1833" t="s">
        <v>1884</v>
      </c>
      <c r="B1833" t="s">
        <v>28</v>
      </c>
      <c r="C1833" t="s">
        <v>30</v>
      </c>
      <c r="D1833" t="s">
        <v>21</v>
      </c>
      <c r="E1833" t="s">
        <v>56</v>
      </c>
      <c r="F1833" t="s">
        <v>64</v>
      </c>
      <c r="G1833" s="4">
        <v>73.930000000000007</v>
      </c>
      <c r="H1833">
        <v>0</v>
      </c>
      <c r="I1833" s="3">
        <v>73.930000000000007</v>
      </c>
      <c r="J1833" s="1">
        <v>45875</v>
      </c>
      <c r="K1833">
        <v>0</v>
      </c>
      <c r="L1833" t="s">
        <v>2229</v>
      </c>
      <c r="M1833">
        <f t="shared" si="280"/>
        <v>3</v>
      </c>
      <c r="N1833" t="b">
        <v>0</v>
      </c>
      <c r="O1833" t="s">
        <v>2229</v>
      </c>
      <c r="P1833" t="str">
        <f t="shared" si="281"/>
        <v>No Return</v>
      </c>
      <c r="Q1833" s="4">
        <f t="shared" si="282"/>
        <v>0</v>
      </c>
      <c r="R1833">
        <f t="shared" si="283"/>
        <v>2025</v>
      </c>
      <c r="S1833" s="4" t="str">
        <f t="shared" si="284"/>
        <v>August</v>
      </c>
      <c r="T1833" s="17">
        <f t="shared" si="285"/>
        <v>0</v>
      </c>
      <c r="U1833" s="17">
        <f t="shared" si="286"/>
        <v>73.930000000000007</v>
      </c>
      <c r="V1833" s="16">
        <f t="shared" si="287"/>
        <v>0</v>
      </c>
      <c r="W1833" s="16" t="str">
        <f t="shared" si="288"/>
        <v>M</v>
      </c>
      <c r="X1833" s="16" t="str" cm="1">
        <f t="array" ref="X1833">_xlfn.IFS(K1833 &lt; 10, "Need to Restock", K1833 &lt; 20, "Low Stock", K1833 &lt; 30, "Stock OK", K1833 &gt;= 30, "High Stock")</f>
        <v>Need to Restock</v>
      </c>
      <c r="Y1833" s="16" t="str" cm="1">
        <f t="array" ref="Y1833">_xlfn.IFS(K1833 &lt;= 15, "Fast Moving", K1833 &lt;= 35, "Moderate Moving", K1833 &gt; 35, "Slow Moving")</f>
        <v>Fast Moving</v>
      </c>
      <c r="Z1833" s="16" t="str" cm="1">
        <f t="array" ref="Z1833">_xlfn.IFS(M1833=5, "Highly Satisfied", M1833&gt;=4, "Very Satisfied", M1833&gt;=3, "Satisfied", M1833&gt;=2, "Neutral", M1833&lt;2, "Dissatisfied")</f>
        <v>Satisfied</v>
      </c>
      <c r="AA1833" s="16" t="str">
        <f t="shared" si="289"/>
        <v>Cheap Value</v>
      </c>
      <c r="AB1833" s="16" t="str" cm="1">
        <f t="array" ref="AB1833">_xlfn.IFS(OR(C1833="Zara", C1833="Mango"), "Luxury Brand", OR(C1833="Gap", C1833="Forever21"), "Budget Brand", TRUE, "Mid-Market")</f>
        <v>Mid-Market</v>
      </c>
    </row>
    <row r="1834" spans="1:28" x14ac:dyDescent="0.35">
      <c r="A1834" t="s">
        <v>1885</v>
      </c>
      <c r="B1834" t="s">
        <v>36</v>
      </c>
      <c r="C1834" t="s">
        <v>46</v>
      </c>
      <c r="D1834" t="s">
        <v>60</v>
      </c>
      <c r="E1834" t="s">
        <v>47</v>
      </c>
      <c r="F1834" t="s">
        <v>44</v>
      </c>
      <c r="G1834" s="4">
        <v>97.5</v>
      </c>
      <c r="H1834">
        <v>0</v>
      </c>
      <c r="I1834" s="3">
        <v>97.5</v>
      </c>
      <c r="J1834" s="1">
        <v>45875</v>
      </c>
      <c r="K1834">
        <v>43</v>
      </c>
      <c r="L1834">
        <v>1.6</v>
      </c>
      <c r="M1834">
        <f t="shared" si="280"/>
        <v>1.6</v>
      </c>
      <c r="N1834" t="b">
        <v>0</v>
      </c>
      <c r="O1834" t="s">
        <v>2229</v>
      </c>
      <c r="P1834" t="str">
        <f t="shared" si="281"/>
        <v>No Return</v>
      </c>
      <c r="Q1834" s="4">
        <f t="shared" si="282"/>
        <v>4192.5</v>
      </c>
      <c r="R1834">
        <f t="shared" si="283"/>
        <v>2025</v>
      </c>
      <c r="S1834" s="4" t="str">
        <f t="shared" si="284"/>
        <v>August</v>
      </c>
      <c r="T1834" s="17">
        <f t="shared" si="285"/>
        <v>0</v>
      </c>
      <c r="U1834" s="17">
        <f t="shared" si="286"/>
        <v>97.5</v>
      </c>
      <c r="V1834" s="16">
        <f t="shared" si="287"/>
        <v>0</v>
      </c>
      <c r="W1834" s="16" t="str">
        <f t="shared" si="288"/>
        <v>XXL</v>
      </c>
      <c r="X1834" s="16" t="str" cm="1">
        <f t="array" ref="X1834">_xlfn.IFS(K1834 &lt; 10, "Need to Restock", K1834 &lt; 20, "Low Stock", K1834 &lt; 30, "Stock OK", K1834 &gt;= 30, "High Stock")</f>
        <v>High Stock</v>
      </c>
      <c r="Y1834" s="16" t="str" cm="1">
        <f t="array" ref="Y1834">_xlfn.IFS(K1834 &lt;= 15, "Fast Moving", K1834 &lt;= 35, "Moderate Moving", K1834 &gt; 35, "Slow Moving")</f>
        <v>Slow Moving</v>
      </c>
      <c r="Z1834" s="16" t="str" cm="1">
        <f t="array" ref="Z1834">_xlfn.IFS(M1834=5, "Highly Satisfied", M1834&gt;=4, "Very Satisfied", M1834&gt;=3, "Satisfied", M1834&gt;=2, "Neutral", M1834&lt;2, "Dissatisfied")</f>
        <v>Dissatisfied</v>
      </c>
      <c r="AA1834" s="16" t="str">
        <f t="shared" si="289"/>
        <v>High Value</v>
      </c>
      <c r="AB1834" s="16" t="str" cm="1">
        <f t="array" ref="AB1834">_xlfn.IFS(OR(C1834="Zara", C1834="Mango"), "Luxury Brand", OR(C1834="Gap", C1834="Forever21"), "Budget Brand", TRUE, "Mid-Market")</f>
        <v>Mid-Market</v>
      </c>
    </row>
    <row r="1835" spans="1:28" x14ac:dyDescent="0.35">
      <c r="A1835" t="s">
        <v>1886</v>
      </c>
      <c r="B1835" t="s">
        <v>19</v>
      </c>
      <c r="C1835" t="s">
        <v>51</v>
      </c>
      <c r="D1835" t="s">
        <v>60</v>
      </c>
      <c r="E1835" t="s">
        <v>53</v>
      </c>
      <c r="F1835" t="s">
        <v>44</v>
      </c>
      <c r="G1835" s="4">
        <v>38.9</v>
      </c>
      <c r="H1835">
        <v>0</v>
      </c>
      <c r="I1835" s="3">
        <v>38.9</v>
      </c>
      <c r="J1835" s="1">
        <v>45875</v>
      </c>
      <c r="K1835">
        <v>1</v>
      </c>
      <c r="L1835">
        <v>5</v>
      </c>
      <c r="M1835">
        <f t="shared" si="280"/>
        <v>5</v>
      </c>
      <c r="N1835" t="b">
        <v>0</v>
      </c>
      <c r="O1835" t="s">
        <v>2229</v>
      </c>
      <c r="P1835" t="str">
        <f t="shared" si="281"/>
        <v>No Return</v>
      </c>
      <c r="Q1835" s="4">
        <f t="shared" si="282"/>
        <v>38.9</v>
      </c>
      <c r="R1835">
        <f t="shared" si="283"/>
        <v>2025</v>
      </c>
      <c r="S1835" s="4" t="str">
        <f t="shared" si="284"/>
        <v>August</v>
      </c>
      <c r="T1835" s="17">
        <f t="shared" si="285"/>
        <v>0</v>
      </c>
      <c r="U1835" s="17">
        <f t="shared" si="286"/>
        <v>38.9</v>
      </c>
      <c r="V1835" s="16">
        <f t="shared" si="287"/>
        <v>0</v>
      </c>
      <c r="W1835" s="16" t="str">
        <f t="shared" si="288"/>
        <v>XS</v>
      </c>
      <c r="X1835" s="16" t="str" cm="1">
        <f t="array" ref="X1835">_xlfn.IFS(K1835 &lt; 10, "Need to Restock", K1835 &lt; 20, "Low Stock", K1835 &lt; 30, "Stock OK", K1835 &gt;= 30, "High Stock")</f>
        <v>Need to Restock</v>
      </c>
      <c r="Y1835" s="16" t="str" cm="1">
        <f t="array" ref="Y1835">_xlfn.IFS(K1835 &lt;= 15, "Fast Moving", K1835 &lt;= 35, "Moderate Moving", K1835 &gt; 35, "Slow Moving")</f>
        <v>Fast Moving</v>
      </c>
      <c r="Z1835" s="16" t="str" cm="1">
        <f t="array" ref="Z1835">_xlfn.IFS(M1835=5, "Highly Satisfied", M1835&gt;=4, "Very Satisfied", M1835&gt;=3, "Satisfied", M1835&gt;=2, "Neutral", M1835&lt;2, "Dissatisfied")</f>
        <v>Highly Satisfied</v>
      </c>
      <c r="AA1835" s="16" t="str">
        <f t="shared" si="289"/>
        <v>Cheap Value</v>
      </c>
      <c r="AB1835" s="16" t="str" cm="1">
        <f t="array" ref="AB1835">_xlfn.IFS(OR(C1835="Zara", C1835="Mango"), "Luxury Brand", OR(C1835="Gap", C1835="Forever21"), "Budget Brand", TRUE, "Mid-Market")</f>
        <v>Mid-Market</v>
      </c>
    </row>
    <row r="1836" spans="1:28" x14ac:dyDescent="0.35">
      <c r="A1836" t="s">
        <v>1887</v>
      </c>
      <c r="B1836" t="s">
        <v>28</v>
      </c>
      <c r="C1836" t="s">
        <v>30</v>
      </c>
      <c r="D1836" t="s">
        <v>60</v>
      </c>
      <c r="E1836" t="s">
        <v>37</v>
      </c>
      <c r="F1836" t="s">
        <v>42</v>
      </c>
      <c r="G1836" s="4">
        <v>95.52</v>
      </c>
      <c r="H1836">
        <v>0</v>
      </c>
      <c r="I1836" s="3">
        <v>95.52</v>
      </c>
      <c r="J1836" s="1">
        <v>45875</v>
      </c>
      <c r="K1836">
        <v>47</v>
      </c>
      <c r="L1836">
        <v>3.9</v>
      </c>
      <c r="M1836">
        <f t="shared" si="280"/>
        <v>3.9</v>
      </c>
      <c r="N1836" t="b">
        <v>0</v>
      </c>
      <c r="O1836" t="s">
        <v>2229</v>
      </c>
      <c r="P1836" t="str">
        <f t="shared" si="281"/>
        <v>No Return</v>
      </c>
      <c r="Q1836" s="4">
        <f t="shared" si="282"/>
        <v>4489.4399999999996</v>
      </c>
      <c r="R1836">
        <f t="shared" si="283"/>
        <v>2025</v>
      </c>
      <c r="S1836" s="4" t="str">
        <f t="shared" si="284"/>
        <v>August</v>
      </c>
      <c r="T1836" s="17">
        <f t="shared" si="285"/>
        <v>0</v>
      </c>
      <c r="U1836" s="17">
        <f t="shared" si="286"/>
        <v>95.52</v>
      </c>
      <c r="V1836" s="16">
        <f t="shared" si="287"/>
        <v>0</v>
      </c>
      <c r="W1836" s="16" t="str">
        <f t="shared" si="288"/>
        <v>S</v>
      </c>
      <c r="X1836" s="16" t="str" cm="1">
        <f t="array" ref="X1836">_xlfn.IFS(K1836 &lt; 10, "Need to Restock", K1836 &lt; 20, "Low Stock", K1836 &lt; 30, "Stock OK", K1836 &gt;= 30, "High Stock")</f>
        <v>High Stock</v>
      </c>
      <c r="Y1836" s="16" t="str" cm="1">
        <f t="array" ref="Y1836">_xlfn.IFS(K1836 &lt;= 15, "Fast Moving", K1836 &lt;= 35, "Moderate Moving", K1836 &gt; 35, "Slow Moving")</f>
        <v>Slow Moving</v>
      </c>
      <c r="Z1836" s="16" t="str" cm="1">
        <f t="array" ref="Z1836">_xlfn.IFS(M1836=5, "Highly Satisfied", M1836&gt;=4, "Very Satisfied", M1836&gt;=3, "Satisfied", M1836&gt;=2, "Neutral", M1836&lt;2, "Dissatisfied")</f>
        <v>Satisfied</v>
      </c>
      <c r="AA1836" s="16" t="str">
        <f t="shared" si="289"/>
        <v>High Value</v>
      </c>
      <c r="AB1836" s="16" t="str" cm="1">
        <f t="array" ref="AB1836">_xlfn.IFS(OR(C1836="Zara", C1836="Mango"), "Luxury Brand", OR(C1836="Gap", C1836="Forever21"), "Budget Brand", TRUE, "Mid-Market")</f>
        <v>Mid-Market</v>
      </c>
    </row>
    <row r="1837" spans="1:28" x14ac:dyDescent="0.35">
      <c r="A1837" t="s">
        <v>1888</v>
      </c>
      <c r="B1837" t="s">
        <v>13</v>
      </c>
      <c r="C1837" t="s">
        <v>14</v>
      </c>
      <c r="D1837" t="s">
        <v>32</v>
      </c>
      <c r="E1837" t="s">
        <v>56</v>
      </c>
      <c r="F1837" t="s">
        <v>17</v>
      </c>
      <c r="G1837" s="4">
        <v>158.63999999999999</v>
      </c>
      <c r="H1837">
        <v>50.2</v>
      </c>
      <c r="I1837" s="3">
        <v>79</v>
      </c>
      <c r="J1837" s="1">
        <v>45875</v>
      </c>
      <c r="K1837">
        <v>7</v>
      </c>
      <c r="L1837">
        <v>3</v>
      </c>
      <c r="M1837">
        <f t="shared" si="280"/>
        <v>3</v>
      </c>
      <c r="N1837" t="b">
        <v>1</v>
      </c>
      <c r="O1837" t="s">
        <v>113</v>
      </c>
      <c r="P1837" t="str">
        <f t="shared" si="281"/>
        <v>Changed Mind</v>
      </c>
      <c r="Q1837" s="4">
        <f t="shared" si="282"/>
        <v>553.01904000000002</v>
      </c>
      <c r="R1837">
        <f t="shared" si="283"/>
        <v>2025</v>
      </c>
      <c r="S1837" s="4" t="str">
        <f t="shared" si="284"/>
        <v>August</v>
      </c>
      <c r="T1837" s="17">
        <f t="shared" si="285"/>
        <v>79.63727999999999</v>
      </c>
      <c r="U1837" s="17">
        <f t="shared" si="286"/>
        <v>79.002719999999997</v>
      </c>
      <c r="V1837" s="16">
        <f t="shared" si="287"/>
        <v>1</v>
      </c>
      <c r="W1837" s="16" t="str">
        <f t="shared" si="288"/>
        <v>M</v>
      </c>
      <c r="X1837" s="16" t="str" cm="1">
        <f t="array" ref="X1837">_xlfn.IFS(K1837 &lt; 10, "Need to Restock", K1837 &lt; 20, "Low Stock", K1837 &lt; 30, "Stock OK", K1837 &gt;= 30, "High Stock")</f>
        <v>Need to Restock</v>
      </c>
      <c r="Y1837" s="16" t="str" cm="1">
        <f t="array" ref="Y1837">_xlfn.IFS(K1837 &lt;= 15, "Fast Moving", K1837 &lt;= 35, "Moderate Moving", K1837 &gt; 35, "Slow Moving")</f>
        <v>Fast Moving</v>
      </c>
      <c r="Z1837" s="16" t="str" cm="1">
        <f t="array" ref="Z1837">_xlfn.IFS(M1837=5, "Highly Satisfied", M1837&gt;=4, "Very Satisfied", M1837&gt;=3, "Satisfied", M1837&gt;=2, "Neutral", M1837&lt;2, "Dissatisfied")</f>
        <v>Satisfied</v>
      </c>
      <c r="AA1837" s="16" t="str">
        <f t="shared" si="289"/>
        <v>High Value</v>
      </c>
      <c r="AB1837" s="16" t="str" cm="1">
        <f t="array" ref="AB1837">_xlfn.IFS(OR(C1837="Zara", C1837="Mango"), "Luxury Brand", OR(C1837="Gap", C1837="Forever21"), "Budget Brand", TRUE, "Mid-Market")</f>
        <v>Luxury Brand</v>
      </c>
    </row>
    <row r="1838" spans="1:28" x14ac:dyDescent="0.35">
      <c r="A1838" t="s">
        <v>1889</v>
      </c>
      <c r="B1838" t="s">
        <v>19</v>
      </c>
      <c r="C1838" t="s">
        <v>41</v>
      </c>
      <c r="D1838" t="s">
        <v>32</v>
      </c>
      <c r="E1838" t="s">
        <v>16</v>
      </c>
      <c r="F1838" t="s">
        <v>62</v>
      </c>
      <c r="G1838" s="4">
        <v>26.11</v>
      </c>
      <c r="H1838">
        <v>0</v>
      </c>
      <c r="I1838" s="3">
        <v>26.11</v>
      </c>
      <c r="J1838" s="1">
        <v>45875</v>
      </c>
      <c r="K1838">
        <v>41</v>
      </c>
      <c r="L1838">
        <v>4.3</v>
      </c>
      <c r="M1838">
        <f t="shared" si="280"/>
        <v>4.3</v>
      </c>
      <c r="N1838" t="b">
        <v>0</v>
      </c>
      <c r="O1838" t="s">
        <v>2229</v>
      </c>
      <c r="P1838" t="str">
        <f t="shared" si="281"/>
        <v>No Return</v>
      </c>
      <c r="Q1838" s="4">
        <f t="shared" si="282"/>
        <v>1070.51</v>
      </c>
      <c r="R1838">
        <f t="shared" si="283"/>
        <v>2025</v>
      </c>
      <c r="S1838" s="4" t="str">
        <f t="shared" si="284"/>
        <v>August</v>
      </c>
      <c r="T1838" s="17">
        <f t="shared" si="285"/>
        <v>0</v>
      </c>
      <c r="U1838" s="17">
        <f t="shared" si="286"/>
        <v>26.11</v>
      </c>
      <c r="V1838" s="16">
        <f t="shared" si="287"/>
        <v>0</v>
      </c>
      <c r="W1838" s="16" t="str">
        <f t="shared" si="288"/>
        <v>XL</v>
      </c>
      <c r="X1838" s="16" t="str" cm="1">
        <f t="array" ref="X1838">_xlfn.IFS(K1838 &lt; 10, "Need to Restock", K1838 &lt; 20, "Low Stock", K1838 &lt; 30, "Stock OK", K1838 &gt;= 30, "High Stock")</f>
        <v>High Stock</v>
      </c>
      <c r="Y1838" s="16" t="str" cm="1">
        <f t="array" ref="Y1838">_xlfn.IFS(K1838 &lt;= 15, "Fast Moving", K1838 &lt;= 35, "Moderate Moving", K1838 &gt; 35, "Slow Moving")</f>
        <v>Slow Moving</v>
      </c>
      <c r="Z1838" s="16" t="str" cm="1">
        <f t="array" ref="Z1838">_xlfn.IFS(M1838=5, "Highly Satisfied", M1838&gt;=4, "Very Satisfied", M1838&gt;=3, "Satisfied", M1838&gt;=2, "Neutral", M1838&lt;2, "Dissatisfied")</f>
        <v>Very Satisfied</v>
      </c>
      <c r="AA1838" s="16" t="str">
        <f t="shared" si="289"/>
        <v>Cheap Value</v>
      </c>
      <c r="AB1838" s="16" t="str" cm="1">
        <f t="array" ref="AB1838">_xlfn.IFS(OR(C1838="Zara", C1838="Mango"), "Luxury Brand", OR(C1838="Gap", C1838="Forever21"), "Budget Brand", TRUE, "Mid-Market")</f>
        <v>Luxury Brand</v>
      </c>
    </row>
    <row r="1839" spans="1:28" x14ac:dyDescent="0.35">
      <c r="A1839" t="s">
        <v>1890</v>
      </c>
      <c r="B1839" t="s">
        <v>28</v>
      </c>
      <c r="C1839" t="s">
        <v>73</v>
      </c>
      <c r="D1839" t="s">
        <v>15</v>
      </c>
      <c r="E1839" t="s">
        <v>2229</v>
      </c>
      <c r="F1839" t="s">
        <v>33</v>
      </c>
      <c r="G1839" s="4">
        <v>107.09</v>
      </c>
      <c r="H1839">
        <v>43.1</v>
      </c>
      <c r="I1839" s="3">
        <v>60.93</v>
      </c>
      <c r="J1839" s="1">
        <v>45702</v>
      </c>
      <c r="K1839">
        <v>16</v>
      </c>
      <c r="L1839">
        <v>4.7</v>
      </c>
      <c r="M1839">
        <f t="shared" si="280"/>
        <v>4.7</v>
      </c>
      <c r="N1839" t="b">
        <v>1</v>
      </c>
      <c r="O1839" t="s">
        <v>113</v>
      </c>
      <c r="P1839" t="str">
        <f t="shared" si="281"/>
        <v>Changed Mind</v>
      </c>
      <c r="Q1839" s="4">
        <f t="shared" si="282"/>
        <v>974.94735999999989</v>
      </c>
      <c r="R1839">
        <f t="shared" si="283"/>
        <v>2025</v>
      </c>
      <c r="S1839" s="4" t="str">
        <f t="shared" si="284"/>
        <v>February</v>
      </c>
      <c r="T1839" s="17">
        <f t="shared" si="285"/>
        <v>46.155790000000003</v>
      </c>
      <c r="U1839" s="17">
        <f t="shared" si="286"/>
        <v>60.934209999999993</v>
      </c>
      <c r="V1839" s="16">
        <f t="shared" si="287"/>
        <v>1</v>
      </c>
      <c r="W1839" s="16" t="str">
        <f t="shared" si="288"/>
        <v>No Size</v>
      </c>
      <c r="X1839" s="16" t="str" cm="1">
        <f t="array" ref="X1839">_xlfn.IFS(K1839 &lt; 10, "Need to Restock", K1839 &lt; 20, "Low Stock", K1839 &lt; 30, "Stock OK", K1839 &gt;= 30, "High Stock")</f>
        <v>Low Stock</v>
      </c>
      <c r="Y1839" s="16" t="str" cm="1">
        <f t="array" ref="Y1839">_xlfn.IFS(K1839 &lt;= 15, "Fast Moving", K1839 &lt;= 35, "Moderate Moving", K1839 &gt; 35, "Slow Moving")</f>
        <v>Moderate Moving</v>
      </c>
      <c r="Z1839" s="16" t="str" cm="1">
        <f t="array" ref="Z1839">_xlfn.IFS(M1839=5, "Highly Satisfied", M1839&gt;=4, "Very Satisfied", M1839&gt;=3, "Satisfied", M1839&gt;=2, "Neutral", M1839&lt;2, "Dissatisfied")</f>
        <v>Very Satisfied</v>
      </c>
      <c r="AA1839" s="16" t="str">
        <f t="shared" si="289"/>
        <v>Cheap Value</v>
      </c>
      <c r="AB1839" s="16" t="str" cm="1">
        <f t="array" ref="AB1839">_xlfn.IFS(OR(C1839="Zara", C1839="Mango"), "Luxury Brand", OR(C1839="Gap", C1839="Forever21"), "Budget Brand", TRUE, "Mid-Market")</f>
        <v>Budget Brand</v>
      </c>
    </row>
    <row r="1840" spans="1:28" x14ac:dyDescent="0.35">
      <c r="A1840" t="s">
        <v>1891</v>
      </c>
      <c r="B1840" t="s">
        <v>25</v>
      </c>
      <c r="C1840" t="s">
        <v>59</v>
      </c>
      <c r="D1840" t="s">
        <v>60</v>
      </c>
      <c r="E1840" t="s">
        <v>2229</v>
      </c>
      <c r="F1840" t="s">
        <v>26</v>
      </c>
      <c r="G1840" s="4">
        <v>71.42</v>
      </c>
      <c r="H1840">
        <v>38</v>
      </c>
      <c r="I1840" s="3">
        <v>44.28</v>
      </c>
      <c r="J1840" s="1">
        <v>45875</v>
      </c>
      <c r="K1840">
        <v>49</v>
      </c>
      <c r="L1840">
        <v>2.8</v>
      </c>
      <c r="M1840">
        <f t="shared" si="280"/>
        <v>2.8</v>
      </c>
      <c r="N1840" t="b">
        <v>0</v>
      </c>
      <c r="O1840" t="s">
        <v>2229</v>
      </c>
      <c r="P1840" t="str">
        <f t="shared" si="281"/>
        <v>No Return</v>
      </c>
      <c r="Q1840" s="4">
        <f t="shared" si="282"/>
        <v>2169.7395999999999</v>
      </c>
      <c r="R1840">
        <f t="shared" si="283"/>
        <v>2025</v>
      </c>
      <c r="S1840" s="4" t="str">
        <f t="shared" si="284"/>
        <v>August</v>
      </c>
      <c r="T1840" s="17">
        <f t="shared" si="285"/>
        <v>27.139600000000002</v>
      </c>
      <c r="U1840" s="17">
        <f t="shared" si="286"/>
        <v>44.2804</v>
      </c>
      <c r="V1840" s="16">
        <f t="shared" si="287"/>
        <v>0</v>
      </c>
      <c r="W1840" s="16" t="str">
        <f t="shared" si="288"/>
        <v>No Size</v>
      </c>
      <c r="X1840" s="16" t="str" cm="1">
        <f t="array" ref="X1840">_xlfn.IFS(K1840 &lt; 10, "Need to Restock", K1840 &lt; 20, "Low Stock", K1840 &lt; 30, "Stock OK", K1840 &gt;= 30, "High Stock")</f>
        <v>High Stock</v>
      </c>
      <c r="Y1840" s="16" t="str" cm="1">
        <f t="array" ref="Y1840">_xlfn.IFS(K1840 &lt;= 15, "Fast Moving", K1840 &lt;= 35, "Moderate Moving", K1840 &gt; 35, "Slow Moving")</f>
        <v>Slow Moving</v>
      </c>
      <c r="Z1840" s="16" t="str" cm="1">
        <f t="array" ref="Z1840">_xlfn.IFS(M1840=5, "Highly Satisfied", M1840&gt;=4, "Very Satisfied", M1840&gt;=3, "Satisfied", M1840&gt;=2, "Neutral", M1840&lt;2, "Dissatisfied")</f>
        <v>Neutral</v>
      </c>
      <c r="AA1840" s="16" t="str">
        <f t="shared" si="289"/>
        <v>Cheap Value</v>
      </c>
      <c r="AB1840" s="16" t="str" cm="1">
        <f t="array" ref="AB1840">_xlfn.IFS(OR(C1840="Zara", C1840="Mango"), "Luxury Brand", OR(C1840="Gap", C1840="Forever21"), "Budget Brand", TRUE, "Mid-Market")</f>
        <v>Budget Brand</v>
      </c>
    </row>
    <row r="1841" spans="1:28" x14ac:dyDescent="0.35">
      <c r="A1841" t="s">
        <v>1892</v>
      </c>
      <c r="B1841" t="s">
        <v>28</v>
      </c>
      <c r="C1841" t="s">
        <v>14</v>
      </c>
      <c r="D1841" t="s">
        <v>60</v>
      </c>
      <c r="E1841" t="s">
        <v>16</v>
      </c>
      <c r="F1841" t="s">
        <v>17</v>
      </c>
      <c r="G1841" s="4">
        <v>124.56</v>
      </c>
      <c r="H1841">
        <v>0</v>
      </c>
      <c r="I1841" s="3">
        <v>124.56</v>
      </c>
      <c r="J1841" s="1">
        <v>45875</v>
      </c>
      <c r="K1841">
        <v>18</v>
      </c>
      <c r="L1841">
        <v>3</v>
      </c>
      <c r="M1841">
        <f t="shared" si="280"/>
        <v>3</v>
      </c>
      <c r="N1841" t="b">
        <v>0</v>
      </c>
      <c r="O1841" t="s">
        <v>2229</v>
      </c>
      <c r="P1841" t="str">
        <f t="shared" si="281"/>
        <v>No Return</v>
      </c>
      <c r="Q1841" s="4">
        <f t="shared" si="282"/>
        <v>2242.08</v>
      </c>
      <c r="R1841">
        <f t="shared" si="283"/>
        <v>2025</v>
      </c>
      <c r="S1841" s="4" t="str">
        <f t="shared" si="284"/>
        <v>August</v>
      </c>
      <c r="T1841" s="17">
        <f t="shared" si="285"/>
        <v>0</v>
      </c>
      <c r="U1841" s="17">
        <f t="shared" si="286"/>
        <v>124.56</v>
      </c>
      <c r="V1841" s="16">
        <f t="shared" si="287"/>
        <v>0</v>
      </c>
      <c r="W1841" s="16" t="str">
        <f t="shared" si="288"/>
        <v>XL</v>
      </c>
      <c r="X1841" s="16" t="str" cm="1">
        <f t="array" ref="X1841">_xlfn.IFS(K1841 &lt; 10, "Need to Restock", K1841 &lt; 20, "Low Stock", K1841 &lt; 30, "Stock OK", K1841 &gt;= 30, "High Stock")</f>
        <v>Low Stock</v>
      </c>
      <c r="Y1841" s="16" t="str" cm="1">
        <f t="array" ref="Y1841">_xlfn.IFS(K1841 &lt;= 15, "Fast Moving", K1841 &lt;= 35, "Moderate Moving", K1841 &gt; 35, "Slow Moving")</f>
        <v>Moderate Moving</v>
      </c>
      <c r="Z1841" s="16" t="str" cm="1">
        <f t="array" ref="Z1841">_xlfn.IFS(M1841=5, "Highly Satisfied", M1841&gt;=4, "Very Satisfied", M1841&gt;=3, "Satisfied", M1841&gt;=2, "Neutral", M1841&lt;2, "Dissatisfied")</f>
        <v>Satisfied</v>
      </c>
      <c r="AA1841" s="16" t="str">
        <f t="shared" si="289"/>
        <v>High Value</v>
      </c>
      <c r="AB1841" s="16" t="str" cm="1">
        <f t="array" ref="AB1841">_xlfn.IFS(OR(C1841="Zara", C1841="Mango"), "Luxury Brand", OR(C1841="Gap", C1841="Forever21"), "Budget Brand", TRUE, "Mid-Market")</f>
        <v>Luxury Brand</v>
      </c>
    </row>
    <row r="1842" spans="1:28" x14ac:dyDescent="0.35">
      <c r="A1842" t="s">
        <v>1893</v>
      </c>
      <c r="B1842" t="s">
        <v>36</v>
      </c>
      <c r="C1842" t="s">
        <v>20</v>
      </c>
      <c r="D1842" t="s">
        <v>60</v>
      </c>
      <c r="E1842" t="s">
        <v>22</v>
      </c>
      <c r="F1842" t="s">
        <v>64</v>
      </c>
      <c r="G1842" s="4">
        <v>30.91</v>
      </c>
      <c r="H1842">
        <v>0</v>
      </c>
      <c r="I1842" s="3">
        <v>30.91</v>
      </c>
      <c r="J1842" s="1">
        <v>45875</v>
      </c>
      <c r="K1842">
        <v>45</v>
      </c>
      <c r="L1842">
        <v>1.8</v>
      </c>
      <c r="M1842">
        <f t="shared" si="280"/>
        <v>1.8</v>
      </c>
      <c r="N1842" t="b">
        <v>0</v>
      </c>
      <c r="O1842" t="s">
        <v>2229</v>
      </c>
      <c r="P1842" t="str">
        <f t="shared" si="281"/>
        <v>No Return</v>
      </c>
      <c r="Q1842" s="4">
        <f t="shared" si="282"/>
        <v>1390.95</v>
      </c>
      <c r="R1842">
        <f t="shared" si="283"/>
        <v>2025</v>
      </c>
      <c r="S1842" s="4" t="str">
        <f t="shared" si="284"/>
        <v>August</v>
      </c>
      <c r="T1842" s="17">
        <f t="shared" si="285"/>
        <v>0</v>
      </c>
      <c r="U1842" s="17">
        <f t="shared" si="286"/>
        <v>30.91</v>
      </c>
      <c r="V1842" s="16">
        <f t="shared" si="287"/>
        <v>0</v>
      </c>
      <c r="W1842" s="16" t="str">
        <f t="shared" si="288"/>
        <v>L</v>
      </c>
      <c r="X1842" s="16" t="str" cm="1">
        <f t="array" ref="X1842">_xlfn.IFS(K1842 &lt; 10, "Need to Restock", K1842 &lt; 20, "Low Stock", K1842 &lt; 30, "Stock OK", K1842 &gt;= 30, "High Stock")</f>
        <v>High Stock</v>
      </c>
      <c r="Y1842" s="16" t="str" cm="1">
        <f t="array" ref="Y1842">_xlfn.IFS(K1842 &lt;= 15, "Fast Moving", K1842 &lt;= 35, "Moderate Moving", K1842 &gt; 35, "Slow Moving")</f>
        <v>Slow Moving</v>
      </c>
      <c r="Z1842" s="16" t="str" cm="1">
        <f t="array" ref="Z1842">_xlfn.IFS(M1842=5, "Highly Satisfied", M1842&gt;=4, "Very Satisfied", M1842&gt;=3, "Satisfied", M1842&gt;=2, "Neutral", M1842&lt;2, "Dissatisfied")</f>
        <v>Dissatisfied</v>
      </c>
      <c r="AA1842" s="16" t="str">
        <f t="shared" si="289"/>
        <v>Cheap Value</v>
      </c>
      <c r="AB1842" s="16" t="str" cm="1">
        <f t="array" ref="AB1842">_xlfn.IFS(OR(C1842="Zara", C1842="Mango"), "Luxury Brand", OR(C1842="Gap", C1842="Forever21"), "Budget Brand", TRUE, "Mid-Market")</f>
        <v>Mid-Market</v>
      </c>
    </row>
    <row r="1843" spans="1:28" x14ac:dyDescent="0.35">
      <c r="A1843" t="s">
        <v>1894</v>
      </c>
      <c r="B1843" t="s">
        <v>19</v>
      </c>
      <c r="C1843" t="s">
        <v>14</v>
      </c>
      <c r="D1843" t="s">
        <v>21</v>
      </c>
      <c r="E1843" t="s">
        <v>53</v>
      </c>
      <c r="F1843" t="s">
        <v>54</v>
      </c>
      <c r="G1843" s="4">
        <v>53.37</v>
      </c>
      <c r="H1843">
        <v>0</v>
      </c>
      <c r="I1843" s="3">
        <v>53.37</v>
      </c>
      <c r="J1843" s="1">
        <v>45875</v>
      </c>
      <c r="K1843">
        <v>15</v>
      </c>
      <c r="L1843">
        <v>1.1000000000000001</v>
      </c>
      <c r="M1843">
        <f t="shared" si="280"/>
        <v>1.1000000000000001</v>
      </c>
      <c r="N1843" t="b">
        <v>0</v>
      </c>
      <c r="O1843" t="s">
        <v>2229</v>
      </c>
      <c r="P1843" t="str">
        <f t="shared" si="281"/>
        <v>No Return</v>
      </c>
      <c r="Q1843" s="4">
        <f t="shared" si="282"/>
        <v>800.55</v>
      </c>
      <c r="R1843">
        <f t="shared" si="283"/>
        <v>2025</v>
      </c>
      <c r="S1843" s="4" t="str">
        <f t="shared" si="284"/>
        <v>August</v>
      </c>
      <c r="T1843" s="17">
        <f t="shared" si="285"/>
        <v>0</v>
      </c>
      <c r="U1843" s="17">
        <f t="shared" si="286"/>
        <v>53.37</v>
      </c>
      <c r="V1843" s="16">
        <f t="shared" si="287"/>
        <v>0</v>
      </c>
      <c r="W1843" s="16" t="str">
        <f t="shared" si="288"/>
        <v>XS</v>
      </c>
      <c r="X1843" s="16" t="str" cm="1">
        <f t="array" ref="X1843">_xlfn.IFS(K1843 &lt; 10, "Need to Restock", K1843 &lt; 20, "Low Stock", K1843 &lt; 30, "Stock OK", K1843 &gt;= 30, "High Stock")</f>
        <v>Low Stock</v>
      </c>
      <c r="Y1843" s="16" t="str" cm="1">
        <f t="array" ref="Y1843">_xlfn.IFS(K1843 &lt;= 15, "Fast Moving", K1843 &lt;= 35, "Moderate Moving", K1843 &gt; 35, "Slow Moving")</f>
        <v>Fast Moving</v>
      </c>
      <c r="Z1843" s="16" t="str" cm="1">
        <f t="array" ref="Z1843">_xlfn.IFS(M1843=5, "Highly Satisfied", M1843&gt;=4, "Very Satisfied", M1843&gt;=3, "Satisfied", M1843&gt;=2, "Neutral", M1843&lt;2, "Dissatisfied")</f>
        <v>Dissatisfied</v>
      </c>
      <c r="AA1843" s="16" t="str">
        <f t="shared" si="289"/>
        <v>Cheap Value</v>
      </c>
      <c r="AB1843" s="16" t="str" cm="1">
        <f t="array" ref="AB1843">_xlfn.IFS(OR(C1843="Zara", C1843="Mango"), "Luxury Brand", OR(C1843="Gap", C1843="Forever21"), "Budget Brand", TRUE, "Mid-Market")</f>
        <v>Luxury Brand</v>
      </c>
    </row>
    <row r="1844" spans="1:28" x14ac:dyDescent="0.35">
      <c r="A1844" t="s">
        <v>1895</v>
      </c>
      <c r="B1844" t="s">
        <v>28</v>
      </c>
      <c r="C1844" t="s">
        <v>59</v>
      </c>
      <c r="D1844" t="s">
        <v>60</v>
      </c>
      <c r="E1844" t="s">
        <v>16</v>
      </c>
      <c r="F1844" t="s">
        <v>44</v>
      </c>
      <c r="G1844" s="4">
        <v>159.16</v>
      </c>
      <c r="H1844">
        <v>0</v>
      </c>
      <c r="I1844" s="3">
        <v>159.16</v>
      </c>
      <c r="J1844" s="1">
        <v>45875</v>
      </c>
      <c r="K1844">
        <v>40</v>
      </c>
      <c r="L1844" t="s">
        <v>2229</v>
      </c>
      <c r="M1844">
        <f t="shared" si="280"/>
        <v>3</v>
      </c>
      <c r="N1844" t="b">
        <v>1</v>
      </c>
      <c r="O1844" t="s">
        <v>113</v>
      </c>
      <c r="P1844" t="str">
        <f t="shared" si="281"/>
        <v>Changed Mind</v>
      </c>
      <c r="Q1844" s="4">
        <f t="shared" si="282"/>
        <v>6366.4</v>
      </c>
      <c r="R1844">
        <f t="shared" si="283"/>
        <v>2025</v>
      </c>
      <c r="S1844" s="4" t="str">
        <f t="shared" si="284"/>
        <v>August</v>
      </c>
      <c r="T1844" s="17">
        <f t="shared" si="285"/>
        <v>0</v>
      </c>
      <c r="U1844" s="17">
        <f t="shared" si="286"/>
        <v>159.16</v>
      </c>
      <c r="V1844" s="16">
        <f t="shared" si="287"/>
        <v>1</v>
      </c>
      <c r="W1844" s="16" t="str">
        <f t="shared" si="288"/>
        <v>XL</v>
      </c>
      <c r="X1844" s="16" t="str" cm="1">
        <f t="array" ref="X1844">_xlfn.IFS(K1844 &lt; 10, "Need to Restock", K1844 &lt; 20, "Low Stock", K1844 &lt; 30, "Stock OK", K1844 &gt;= 30, "High Stock")</f>
        <v>High Stock</v>
      </c>
      <c r="Y1844" s="16" t="str" cm="1">
        <f t="array" ref="Y1844">_xlfn.IFS(K1844 &lt;= 15, "Fast Moving", K1844 &lt;= 35, "Moderate Moving", K1844 &gt; 35, "Slow Moving")</f>
        <v>Slow Moving</v>
      </c>
      <c r="Z1844" s="16" t="str" cm="1">
        <f t="array" ref="Z1844">_xlfn.IFS(M1844=5, "Highly Satisfied", M1844&gt;=4, "Very Satisfied", M1844&gt;=3, "Satisfied", M1844&gt;=2, "Neutral", M1844&lt;2, "Dissatisfied")</f>
        <v>Satisfied</v>
      </c>
      <c r="AA1844" s="16" t="str">
        <f t="shared" si="289"/>
        <v>High Value</v>
      </c>
      <c r="AB1844" s="16" t="str" cm="1">
        <f t="array" ref="AB1844">_xlfn.IFS(OR(C1844="Zara", C1844="Mango"), "Luxury Brand", OR(C1844="Gap", C1844="Forever21"), "Budget Brand", TRUE, "Mid-Market")</f>
        <v>Budget Brand</v>
      </c>
    </row>
    <row r="1845" spans="1:28" x14ac:dyDescent="0.35">
      <c r="A1845" t="s">
        <v>1896</v>
      </c>
      <c r="B1845" t="s">
        <v>40</v>
      </c>
      <c r="C1845" t="s">
        <v>41</v>
      </c>
      <c r="D1845" t="s">
        <v>32</v>
      </c>
      <c r="E1845" t="s">
        <v>37</v>
      </c>
      <c r="F1845" t="s">
        <v>23</v>
      </c>
      <c r="G1845" s="4">
        <v>169.64</v>
      </c>
      <c r="H1845">
        <v>0</v>
      </c>
      <c r="I1845" s="3">
        <v>169.64</v>
      </c>
      <c r="J1845" s="1">
        <v>45875</v>
      </c>
      <c r="K1845">
        <v>5</v>
      </c>
      <c r="L1845">
        <v>1.6</v>
      </c>
      <c r="M1845">
        <f t="shared" si="280"/>
        <v>1.6</v>
      </c>
      <c r="N1845" t="b">
        <v>0</v>
      </c>
      <c r="O1845" t="s">
        <v>2229</v>
      </c>
      <c r="P1845" t="str">
        <f t="shared" si="281"/>
        <v>No Return</v>
      </c>
      <c r="Q1845" s="4">
        <f t="shared" si="282"/>
        <v>848.19999999999993</v>
      </c>
      <c r="R1845">
        <f t="shared" si="283"/>
        <v>2025</v>
      </c>
      <c r="S1845" s="4" t="str">
        <f t="shared" si="284"/>
        <v>August</v>
      </c>
      <c r="T1845" s="17">
        <f t="shared" si="285"/>
        <v>0</v>
      </c>
      <c r="U1845" s="17">
        <f t="shared" si="286"/>
        <v>169.64</v>
      </c>
      <c r="V1845" s="16">
        <f t="shared" si="287"/>
        <v>0</v>
      </c>
      <c r="W1845" s="16" t="str">
        <f t="shared" si="288"/>
        <v>S</v>
      </c>
      <c r="X1845" s="16" t="str" cm="1">
        <f t="array" ref="X1845">_xlfn.IFS(K1845 &lt; 10, "Need to Restock", K1845 &lt; 20, "Low Stock", K1845 &lt; 30, "Stock OK", K1845 &gt;= 30, "High Stock")</f>
        <v>Need to Restock</v>
      </c>
      <c r="Y1845" s="16" t="str" cm="1">
        <f t="array" ref="Y1845">_xlfn.IFS(K1845 &lt;= 15, "Fast Moving", K1845 &lt;= 35, "Moderate Moving", K1845 &gt; 35, "Slow Moving")</f>
        <v>Fast Moving</v>
      </c>
      <c r="Z1845" s="16" t="str" cm="1">
        <f t="array" ref="Z1845">_xlfn.IFS(M1845=5, "Highly Satisfied", M1845&gt;=4, "Very Satisfied", M1845&gt;=3, "Satisfied", M1845&gt;=2, "Neutral", M1845&lt;2, "Dissatisfied")</f>
        <v>Dissatisfied</v>
      </c>
      <c r="AA1845" s="16" t="str">
        <f t="shared" si="289"/>
        <v>High Value</v>
      </c>
      <c r="AB1845" s="16" t="str" cm="1">
        <f t="array" ref="AB1845">_xlfn.IFS(OR(C1845="Zara", C1845="Mango"), "Luxury Brand", OR(C1845="Gap", C1845="Forever21"), "Budget Brand", TRUE, "Mid-Market")</f>
        <v>Luxury Brand</v>
      </c>
    </row>
    <row r="1846" spans="1:28" x14ac:dyDescent="0.35">
      <c r="A1846" t="s">
        <v>1897</v>
      </c>
      <c r="B1846" t="s">
        <v>25</v>
      </c>
      <c r="C1846" t="s">
        <v>59</v>
      </c>
      <c r="D1846" t="s">
        <v>60</v>
      </c>
      <c r="E1846" t="s">
        <v>2229</v>
      </c>
      <c r="F1846" t="s">
        <v>42</v>
      </c>
      <c r="G1846" s="4">
        <v>59.94</v>
      </c>
      <c r="H1846">
        <v>0</v>
      </c>
      <c r="I1846" s="3">
        <v>59.94</v>
      </c>
      <c r="J1846" s="1">
        <v>45875</v>
      </c>
      <c r="K1846">
        <v>7</v>
      </c>
      <c r="L1846">
        <v>4</v>
      </c>
      <c r="M1846">
        <f t="shared" si="280"/>
        <v>4</v>
      </c>
      <c r="N1846" t="b">
        <v>0</v>
      </c>
      <c r="O1846" t="s">
        <v>2229</v>
      </c>
      <c r="P1846" t="str">
        <f t="shared" si="281"/>
        <v>No Return</v>
      </c>
      <c r="Q1846" s="4">
        <f t="shared" si="282"/>
        <v>419.58</v>
      </c>
      <c r="R1846">
        <f t="shared" si="283"/>
        <v>2025</v>
      </c>
      <c r="S1846" s="4" t="str">
        <f t="shared" si="284"/>
        <v>August</v>
      </c>
      <c r="T1846" s="17">
        <f t="shared" si="285"/>
        <v>0</v>
      </c>
      <c r="U1846" s="17">
        <f t="shared" si="286"/>
        <v>59.94</v>
      </c>
      <c r="V1846" s="16">
        <f t="shared" si="287"/>
        <v>0</v>
      </c>
      <c r="W1846" s="16" t="str">
        <f t="shared" si="288"/>
        <v>No Size</v>
      </c>
      <c r="X1846" s="16" t="str" cm="1">
        <f t="array" ref="X1846">_xlfn.IFS(K1846 &lt; 10, "Need to Restock", K1846 &lt; 20, "Low Stock", K1846 &lt; 30, "Stock OK", K1846 &gt;= 30, "High Stock")</f>
        <v>Need to Restock</v>
      </c>
      <c r="Y1846" s="16" t="str" cm="1">
        <f t="array" ref="Y1846">_xlfn.IFS(K1846 &lt;= 15, "Fast Moving", K1846 &lt;= 35, "Moderate Moving", K1846 &gt; 35, "Slow Moving")</f>
        <v>Fast Moving</v>
      </c>
      <c r="Z1846" s="16" t="str" cm="1">
        <f t="array" ref="Z1846">_xlfn.IFS(M1846=5, "Highly Satisfied", M1846&gt;=4, "Very Satisfied", M1846&gt;=3, "Satisfied", M1846&gt;=2, "Neutral", M1846&lt;2, "Dissatisfied")</f>
        <v>Very Satisfied</v>
      </c>
      <c r="AA1846" s="16" t="str">
        <f t="shared" si="289"/>
        <v>Cheap Value</v>
      </c>
      <c r="AB1846" s="16" t="str" cm="1">
        <f t="array" ref="AB1846">_xlfn.IFS(OR(C1846="Zara", C1846="Mango"), "Luxury Brand", OR(C1846="Gap", C1846="Forever21"), "Budget Brand", TRUE, "Mid-Market")</f>
        <v>Budget Brand</v>
      </c>
    </row>
    <row r="1847" spans="1:28" x14ac:dyDescent="0.35">
      <c r="A1847" t="s">
        <v>1898</v>
      </c>
      <c r="B1847" t="s">
        <v>40</v>
      </c>
      <c r="C1847" t="s">
        <v>59</v>
      </c>
      <c r="D1847" t="s">
        <v>32</v>
      </c>
      <c r="E1847" t="s">
        <v>16</v>
      </c>
      <c r="F1847" t="s">
        <v>64</v>
      </c>
      <c r="G1847" s="4">
        <v>92.59</v>
      </c>
      <c r="H1847">
        <v>0</v>
      </c>
      <c r="I1847" s="3">
        <v>92.59</v>
      </c>
      <c r="J1847" s="1">
        <v>45875</v>
      </c>
      <c r="K1847">
        <v>29</v>
      </c>
      <c r="L1847">
        <v>3.5</v>
      </c>
      <c r="M1847">
        <f t="shared" si="280"/>
        <v>3.5</v>
      </c>
      <c r="N1847" t="b">
        <v>1</v>
      </c>
      <c r="O1847" t="s">
        <v>71</v>
      </c>
      <c r="P1847" t="str">
        <f t="shared" si="281"/>
        <v>Size Issue</v>
      </c>
      <c r="Q1847" s="4">
        <f t="shared" si="282"/>
        <v>2685.11</v>
      </c>
      <c r="R1847">
        <f t="shared" si="283"/>
        <v>2025</v>
      </c>
      <c r="S1847" s="4" t="str">
        <f t="shared" si="284"/>
        <v>August</v>
      </c>
      <c r="T1847" s="17">
        <f t="shared" si="285"/>
        <v>0</v>
      </c>
      <c r="U1847" s="17">
        <f t="shared" si="286"/>
        <v>92.59</v>
      </c>
      <c r="V1847" s="16">
        <f t="shared" si="287"/>
        <v>1</v>
      </c>
      <c r="W1847" s="16" t="str">
        <f t="shared" si="288"/>
        <v>XL</v>
      </c>
      <c r="X1847" s="16" t="str" cm="1">
        <f t="array" ref="X1847">_xlfn.IFS(K1847 &lt; 10, "Need to Restock", K1847 &lt; 20, "Low Stock", K1847 &lt; 30, "Stock OK", K1847 &gt;= 30, "High Stock")</f>
        <v>Stock OK</v>
      </c>
      <c r="Y1847" s="16" t="str" cm="1">
        <f t="array" ref="Y1847">_xlfn.IFS(K1847 &lt;= 15, "Fast Moving", K1847 &lt;= 35, "Moderate Moving", K1847 &gt; 35, "Slow Moving")</f>
        <v>Moderate Moving</v>
      </c>
      <c r="Z1847" s="16" t="str" cm="1">
        <f t="array" ref="Z1847">_xlfn.IFS(M1847=5, "Highly Satisfied", M1847&gt;=4, "Very Satisfied", M1847&gt;=3, "Satisfied", M1847&gt;=2, "Neutral", M1847&lt;2, "Dissatisfied")</f>
        <v>Satisfied</v>
      </c>
      <c r="AA1847" s="16" t="str">
        <f t="shared" si="289"/>
        <v>High Value</v>
      </c>
      <c r="AB1847" s="16" t="str" cm="1">
        <f t="array" ref="AB1847">_xlfn.IFS(OR(C1847="Zara", C1847="Mango"), "Luxury Brand", OR(C1847="Gap", C1847="Forever21"), "Budget Brand", TRUE, "Mid-Market")</f>
        <v>Budget Brand</v>
      </c>
    </row>
    <row r="1848" spans="1:28" x14ac:dyDescent="0.35">
      <c r="A1848" t="s">
        <v>1899</v>
      </c>
      <c r="B1848" t="s">
        <v>36</v>
      </c>
      <c r="C1848" t="s">
        <v>46</v>
      </c>
      <c r="D1848" t="s">
        <v>15</v>
      </c>
      <c r="E1848" t="s">
        <v>37</v>
      </c>
      <c r="F1848" t="s">
        <v>33</v>
      </c>
      <c r="G1848" s="4">
        <v>64.069999999999993</v>
      </c>
      <c r="H1848">
        <v>0</v>
      </c>
      <c r="I1848" s="3">
        <v>64.069999999999993</v>
      </c>
      <c r="J1848" s="1">
        <v>45734</v>
      </c>
      <c r="K1848">
        <v>10</v>
      </c>
      <c r="L1848" t="s">
        <v>2229</v>
      </c>
      <c r="M1848">
        <f t="shared" si="280"/>
        <v>3</v>
      </c>
      <c r="N1848" t="b">
        <v>0</v>
      </c>
      <c r="O1848" t="s">
        <v>2229</v>
      </c>
      <c r="P1848" t="str">
        <f t="shared" si="281"/>
        <v>No Return</v>
      </c>
      <c r="Q1848" s="4">
        <f t="shared" si="282"/>
        <v>640.69999999999993</v>
      </c>
      <c r="R1848">
        <f t="shared" si="283"/>
        <v>2025</v>
      </c>
      <c r="S1848" s="4" t="str">
        <f t="shared" si="284"/>
        <v>March</v>
      </c>
      <c r="T1848" s="17">
        <f t="shared" si="285"/>
        <v>0</v>
      </c>
      <c r="U1848" s="17">
        <f t="shared" si="286"/>
        <v>64.069999999999993</v>
      </c>
      <c r="V1848" s="16">
        <f t="shared" si="287"/>
        <v>0</v>
      </c>
      <c r="W1848" s="16" t="str">
        <f t="shared" si="288"/>
        <v>S</v>
      </c>
      <c r="X1848" s="16" t="str" cm="1">
        <f t="array" ref="X1848">_xlfn.IFS(K1848 &lt; 10, "Need to Restock", K1848 &lt; 20, "Low Stock", K1848 &lt; 30, "Stock OK", K1848 &gt;= 30, "High Stock")</f>
        <v>Low Stock</v>
      </c>
      <c r="Y1848" s="16" t="str" cm="1">
        <f t="array" ref="Y1848">_xlfn.IFS(K1848 &lt;= 15, "Fast Moving", K1848 &lt;= 35, "Moderate Moving", K1848 &gt; 35, "Slow Moving")</f>
        <v>Fast Moving</v>
      </c>
      <c r="Z1848" s="16" t="str" cm="1">
        <f t="array" ref="Z1848">_xlfn.IFS(M1848=5, "Highly Satisfied", M1848&gt;=4, "Very Satisfied", M1848&gt;=3, "Satisfied", M1848&gt;=2, "Neutral", M1848&lt;2, "Dissatisfied")</f>
        <v>Satisfied</v>
      </c>
      <c r="AA1848" s="16" t="str">
        <f t="shared" si="289"/>
        <v>Cheap Value</v>
      </c>
      <c r="AB1848" s="16" t="str" cm="1">
        <f t="array" ref="AB1848">_xlfn.IFS(OR(C1848="Zara", C1848="Mango"), "Luxury Brand", OR(C1848="Gap", C1848="Forever21"), "Budget Brand", TRUE, "Mid-Market")</f>
        <v>Mid-Market</v>
      </c>
    </row>
    <row r="1849" spans="1:28" x14ac:dyDescent="0.35">
      <c r="A1849" t="s">
        <v>1900</v>
      </c>
      <c r="B1849" t="s">
        <v>40</v>
      </c>
      <c r="C1849" t="s">
        <v>73</v>
      </c>
      <c r="D1849" t="s">
        <v>32</v>
      </c>
      <c r="E1849" t="s">
        <v>53</v>
      </c>
      <c r="F1849" t="s">
        <v>42</v>
      </c>
      <c r="G1849" s="4">
        <v>127.87</v>
      </c>
      <c r="H1849">
        <v>54.6</v>
      </c>
      <c r="I1849" s="3">
        <v>58.05</v>
      </c>
      <c r="J1849" s="1">
        <v>45875</v>
      </c>
      <c r="K1849">
        <v>14</v>
      </c>
      <c r="L1849">
        <v>4.4000000000000004</v>
      </c>
      <c r="M1849">
        <f t="shared" si="280"/>
        <v>4.4000000000000004</v>
      </c>
      <c r="N1849" t="b">
        <v>0</v>
      </c>
      <c r="O1849" t="s">
        <v>2229</v>
      </c>
      <c r="P1849" t="str">
        <f t="shared" si="281"/>
        <v>No Return</v>
      </c>
      <c r="Q1849" s="4">
        <f t="shared" si="282"/>
        <v>812.74171999999999</v>
      </c>
      <c r="R1849">
        <f t="shared" si="283"/>
        <v>2025</v>
      </c>
      <c r="S1849" s="4" t="str">
        <f t="shared" si="284"/>
        <v>August</v>
      </c>
      <c r="T1849" s="17">
        <f t="shared" si="285"/>
        <v>69.817020000000014</v>
      </c>
      <c r="U1849" s="17">
        <f t="shared" si="286"/>
        <v>58.052979999999998</v>
      </c>
      <c r="V1849" s="16">
        <f t="shared" si="287"/>
        <v>0</v>
      </c>
      <c r="W1849" s="16" t="str">
        <f t="shared" si="288"/>
        <v>XS</v>
      </c>
      <c r="X1849" s="16" t="str" cm="1">
        <f t="array" ref="X1849">_xlfn.IFS(K1849 &lt; 10, "Need to Restock", K1849 &lt; 20, "Low Stock", K1849 &lt; 30, "Stock OK", K1849 &gt;= 30, "High Stock")</f>
        <v>Low Stock</v>
      </c>
      <c r="Y1849" s="16" t="str" cm="1">
        <f t="array" ref="Y1849">_xlfn.IFS(K1849 &lt;= 15, "Fast Moving", K1849 &lt;= 35, "Moderate Moving", K1849 &gt; 35, "Slow Moving")</f>
        <v>Fast Moving</v>
      </c>
      <c r="Z1849" s="16" t="str" cm="1">
        <f t="array" ref="Z1849">_xlfn.IFS(M1849=5, "Highly Satisfied", M1849&gt;=4, "Very Satisfied", M1849&gt;=3, "Satisfied", M1849&gt;=2, "Neutral", M1849&lt;2, "Dissatisfied")</f>
        <v>Very Satisfied</v>
      </c>
      <c r="AA1849" s="16" t="str">
        <f t="shared" si="289"/>
        <v>Cheap Value</v>
      </c>
      <c r="AB1849" s="16" t="str" cm="1">
        <f t="array" ref="AB1849">_xlfn.IFS(OR(C1849="Zara", C1849="Mango"), "Luxury Brand", OR(C1849="Gap", C1849="Forever21"), "Budget Brand", TRUE, "Mid-Market")</f>
        <v>Budget Brand</v>
      </c>
    </row>
    <row r="1850" spans="1:28" x14ac:dyDescent="0.35">
      <c r="A1850" t="s">
        <v>1901</v>
      </c>
      <c r="B1850" t="s">
        <v>36</v>
      </c>
      <c r="C1850" t="s">
        <v>30</v>
      </c>
      <c r="D1850" t="s">
        <v>32</v>
      </c>
      <c r="E1850" t="s">
        <v>56</v>
      </c>
      <c r="F1850" t="s">
        <v>42</v>
      </c>
      <c r="G1850" s="4">
        <v>32.46</v>
      </c>
      <c r="H1850">
        <v>12.9</v>
      </c>
      <c r="I1850" s="3">
        <v>28.27</v>
      </c>
      <c r="J1850" s="1">
        <v>45875</v>
      </c>
      <c r="K1850">
        <v>9</v>
      </c>
      <c r="L1850" t="s">
        <v>2229</v>
      </c>
      <c r="M1850">
        <f t="shared" si="280"/>
        <v>3</v>
      </c>
      <c r="N1850" t="b">
        <v>0</v>
      </c>
      <c r="O1850" t="s">
        <v>2229</v>
      </c>
      <c r="P1850" t="str">
        <f t="shared" si="281"/>
        <v>No Return</v>
      </c>
      <c r="Q1850" s="4">
        <f t="shared" si="282"/>
        <v>254.45394000000002</v>
      </c>
      <c r="R1850">
        <f t="shared" si="283"/>
        <v>2025</v>
      </c>
      <c r="S1850" s="4" t="str">
        <f t="shared" si="284"/>
        <v>August</v>
      </c>
      <c r="T1850" s="17">
        <f t="shared" si="285"/>
        <v>4.1873399999999998</v>
      </c>
      <c r="U1850" s="17">
        <f t="shared" si="286"/>
        <v>28.272660000000002</v>
      </c>
      <c r="V1850" s="16">
        <f t="shared" si="287"/>
        <v>0</v>
      </c>
      <c r="W1850" s="16" t="str">
        <f t="shared" si="288"/>
        <v>M</v>
      </c>
      <c r="X1850" s="16" t="str" cm="1">
        <f t="array" ref="X1850">_xlfn.IFS(K1850 &lt; 10, "Need to Restock", K1850 &lt; 20, "Low Stock", K1850 &lt; 30, "Stock OK", K1850 &gt;= 30, "High Stock")</f>
        <v>Need to Restock</v>
      </c>
      <c r="Y1850" s="16" t="str" cm="1">
        <f t="array" ref="Y1850">_xlfn.IFS(K1850 &lt;= 15, "Fast Moving", K1850 &lt;= 35, "Moderate Moving", K1850 &gt; 35, "Slow Moving")</f>
        <v>Fast Moving</v>
      </c>
      <c r="Z1850" s="16" t="str" cm="1">
        <f t="array" ref="Z1850">_xlfn.IFS(M1850=5, "Highly Satisfied", M1850&gt;=4, "Very Satisfied", M1850&gt;=3, "Satisfied", M1850&gt;=2, "Neutral", M1850&lt;2, "Dissatisfied")</f>
        <v>Satisfied</v>
      </c>
      <c r="AA1850" s="16" t="str">
        <f t="shared" si="289"/>
        <v>Cheap Value</v>
      </c>
      <c r="AB1850" s="16" t="str" cm="1">
        <f t="array" ref="AB1850">_xlfn.IFS(OR(C1850="Zara", C1850="Mango"), "Luxury Brand", OR(C1850="Gap", C1850="Forever21"), "Budget Brand", TRUE, "Mid-Market")</f>
        <v>Mid-Market</v>
      </c>
    </row>
    <row r="1851" spans="1:28" x14ac:dyDescent="0.35">
      <c r="A1851" t="s">
        <v>1902</v>
      </c>
      <c r="B1851" t="s">
        <v>36</v>
      </c>
      <c r="C1851" t="s">
        <v>46</v>
      </c>
      <c r="D1851" t="s">
        <v>60</v>
      </c>
      <c r="E1851" t="s">
        <v>47</v>
      </c>
      <c r="F1851" t="s">
        <v>23</v>
      </c>
      <c r="G1851" s="4">
        <v>40.31</v>
      </c>
      <c r="H1851">
        <v>43</v>
      </c>
      <c r="I1851" s="3">
        <v>22.98</v>
      </c>
      <c r="J1851" s="1">
        <v>45875</v>
      </c>
      <c r="K1851">
        <v>30</v>
      </c>
      <c r="L1851">
        <v>3.5</v>
      </c>
      <c r="M1851">
        <f t="shared" si="280"/>
        <v>3.5</v>
      </c>
      <c r="N1851" t="b">
        <v>1</v>
      </c>
      <c r="O1851" t="s">
        <v>34</v>
      </c>
      <c r="P1851" t="str">
        <f t="shared" si="281"/>
        <v>Color Mismatch</v>
      </c>
      <c r="Q1851" s="4">
        <f t="shared" si="282"/>
        <v>689.30100000000016</v>
      </c>
      <c r="R1851">
        <f t="shared" si="283"/>
        <v>2025</v>
      </c>
      <c r="S1851" s="4" t="str">
        <f t="shared" si="284"/>
        <v>August</v>
      </c>
      <c r="T1851" s="17">
        <f t="shared" si="285"/>
        <v>17.333300000000001</v>
      </c>
      <c r="U1851" s="17">
        <f t="shared" si="286"/>
        <v>22.976700000000005</v>
      </c>
      <c r="V1851" s="16">
        <f t="shared" si="287"/>
        <v>1</v>
      </c>
      <c r="W1851" s="16" t="str">
        <f t="shared" si="288"/>
        <v>XXL</v>
      </c>
      <c r="X1851" s="16" t="str" cm="1">
        <f t="array" ref="X1851">_xlfn.IFS(K1851 &lt; 10, "Need to Restock", K1851 &lt; 20, "Low Stock", K1851 &lt; 30, "Stock OK", K1851 &gt;= 30, "High Stock")</f>
        <v>High Stock</v>
      </c>
      <c r="Y1851" s="16" t="str" cm="1">
        <f t="array" ref="Y1851">_xlfn.IFS(K1851 &lt;= 15, "Fast Moving", K1851 &lt;= 35, "Moderate Moving", K1851 &gt; 35, "Slow Moving")</f>
        <v>Moderate Moving</v>
      </c>
      <c r="Z1851" s="16" t="str" cm="1">
        <f t="array" ref="Z1851">_xlfn.IFS(M1851=5, "Highly Satisfied", M1851&gt;=4, "Very Satisfied", M1851&gt;=3, "Satisfied", M1851&gt;=2, "Neutral", M1851&lt;2, "Dissatisfied")</f>
        <v>Satisfied</v>
      </c>
      <c r="AA1851" s="16" t="str">
        <f t="shared" si="289"/>
        <v>Cheap Value</v>
      </c>
      <c r="AB1851" s="16" t="str" cm="1">
        <f t="array" ref="AB1851">_xlfn.IFS(OR(C1851="Zara", C1851="Mango"), "Luxury Brand", OR(C1851="Gap", C1851="Forever21"), "Budget Brand", TRUE, "Mid-Market")</f>
        <v>Mid-Market</v>
      </c>
    </row>
    <row r="1852" spans="1:28" x14ac:dyDescent="0.35">
      <c r="A1852" t="s">
        <v>1903</v>
      </c>
      <c r="B1852" t="s">
        <v>25</v>
      </c>
      <c r="C1852" t="s">
        <v>51</v>
      </c>
      <c r="D1852" t="s">
        <v>21</v>
      </c>
      <c r="E1852" t="s">
        <v>2229</v>
      </c>
      <c r="F1852" t="s">
        <v>44</v>
      </c>
      <c r="G1852" s="4">
        <v>51.3</v>
      </c>
      <c r="H1852">
        <v>6.1</v>
      </c>
      <c r="I1852" s="3">
        <v>48.17</v>
      </c>
      <c r="J1852" s="1">
        <v>45875</v>
      </c>
      <c r="K1852">
        <v>31</v>
      </c>
      <c r="L1852" t="s">
        <v>2229</v>
      </c>
      <c r="M1852">
        <f t="shared" si="280"/>
        <v>3</v>
      </c>
      <c r="N1852" t="b">
        <v>0</v>
      </c>
      <c r="O1852" t="s">
        <v>2229</v>
      </c>
      <c r="P1852" t="str">
        <f t="shared" si="281"/>
        <v>No Return</v>
      </c>
      <c r="Q1852" s="4">
        <f t="shared" si="282"/>
        <v>1493.2917000000002</v>
      </c>
      <c r="R1852">
        <f t="shared" si="283"/>
        <v>2025</v>
      </c>
      <c r="S1852" s="4" t="str">
        <f t="shared" si="284"/>
        <v>August</v>
      </c>
      <c r="T1852" s="17">
        <f t="shared" si="285"/>
        <v>3.1292999999999997</v>
      </c>
      <c r="U1852" s="17">
        <f t="shared" si="286"/>
        <v>48.170700000000004</v>
      </c>
      <c r="V1852" s="16">
        <f t="shared" si="287"/>
        <v>0</v>
      </c>
      <c r="W1852" s="16" t="str">
        <f t="shared" si="288"/>
        <v>No Size</v>
      </c>
      <c r="X1852" s="16" t="str" cm="1">
        <f t="array" ref="X1852">_xlfn.IFS(K1852 &lt; 10, "Need to Restock", K1852 &lt; 20, "Low Stock", K1852 &lt; 30, "Stock OK", K1852 &gt;= 30, "High Stock")</f>
        <v>High Stock</v>
      </c>
      <c r="Y1852" s="16" t="str" cm="1">
        <f t="array" ref="Y1852">_xlfn.IFS(K1852 &lt;= 15, "Fast Moving", K1852 &lt;= 35, "Moderate Moving", K1852 &gt; 35, "Slow Moving")</f>
        <v>Moderate Moving</v>
      </c>
      <c r="Z1852" s="16" t="str" cm="1">
        <f t="array" ref="Z1852">_xlfn.IFS(M1852=5, "Highly Satisfied", M1852&gt;=4, "Very Satisfied", M1852&gt;=3, "Satisfied", M1852&gt;=2, "Neutral", M1852&lt;2, "Dissatisfied")</f>
        <v>Satisfied</v>
      </c>
      <c r="AA1852" s="16" t="str">
        <f t="shared" si="289"/>
        <v>Cheap Value</v>
      </c>
      <c r="AB1852" s="16" t="str" cm="1">
        <f t="array" ref="AB1852">_xlfn.IFS(OR(C1852="Zara", C1852="Mango"), "Luxury Brand", OR(C1852="Gap", C1852="Forever21"), "Budget Brand", TRUE, "Mid-Market")</f>
        <v>Mid-Market</v>
      </c>
    </row>
    <row r="1853" spans="1:28" x14ac:dyDescent="0.35">
      <c r="A1853" t="s">
        <v>1904</v>
      </c>
      <c r="B1853" t="s">
        <v>36</v>
      </c>
      <c r="C1853" t="s">
        <v>59</v>
      </c>
      <c r="D1853" t="s">
        <v>21</v>
      </c>
      <c r="E1853" t="s">
        <v>53</v>
      </c>
      <c r="F1853" t="s">
        <v>23</v>
      </c>
      <c r="G1853" s="4">
        <v>28.62</v>
      </c>
      <c r="H1853">
        <v>0</v>
      </c>
      <c r="I1853" s="3">
        <v>28.62</v>
      </c>
      <c r="J1853" s="1">
        <v>45875</v>
      </c>
      <c r="K1853">
        <v>41</v>
      </c>
      <c r="L1853">
        <v>4</v>
      </c>
      <c r="M1853">
        <f t="shared" si="280"/>
        <v>4</v>
      </c>
      <c r="N1853" t="b">
        <v>0</v>
      </c>
      <c r="O1853" t="s">
        <v>2229</v>
      </c>
      <c r="P1853" t="str">
        <f t="shared" si="281"/>
        <v>No Return</v>
      </c>
      <c r="Q1853" s="4">
        <f t="shared" si="282"/>
        <v>1173.42</v>
      </c>
      <c r="R1853">
        <f t="shared" si="283"/>
        <v>2025</v>
      </c>
      <c r="S1853" s="4" t="str">
        <f t="shared" si="284"/>
        <v>August</v>
      </c>
      <c r="T1853" s="17">
        <f t="shared" si="285"/>
        <v>0</v>
      </c>
      <c r="U1853" s="17">
        <f t="shared" si="286"/>
        <v>28.62</v>
      </c>
      <c r="V1853" s="16">
        <f t="shared" si="287"/>
        <v>0</v>
      </c>
      <c r="W1853" s="16" t="str">
        <f t="shared" si="288"/>
        <v>XS</v>
      </c>
      <c r="X1853" s="16" t="str" cm="1">
        <f t="array" ref="X1853">_xlfn.IFS(K1853 &lt; 10, "Need to Restock", K1853 &lt; 20, "Low Stock", K1853 &lt; 30, "Stock OK", K1853 &gt;= 30, "High Stock")</f>
        <v>High Stock</v>
      </c>
      <c r="Y1853" s="16" t="str" cm="1">
        <f t="array" ref="Y1853">_xlfn.IFS(K1853 &lt;= 15, "Fast Moving", K1853 &lt;= 35, "Moderate Moving", K1853 &gt; 35, "Slow Moving")</f>
        <v>Slow Moving</v>
      </c>
      <c r="Z1853" s="16" t="str" cm="1">
        <f t="array" ref="Z1853">_xlfn.IFS(M1853=5, "Highly Satisfied", M1853&gt;=4, "Very Satisfied", M1853&gt;=3, "Satisfied", M1853&gt;=2, "Neutral", M1853&lt;2, "Dissatisfied")</f>
        <v>Very Satisfied</v>
      </c>
      <c r="AA1853" s="16" t="str">
        <f t="shared" si="289"/>
        <v>Cheap Value</v>
      </c>
      <c r="AB1853" s="16" t="str" cm="1">
        <f t="array" ref="AB1853">_xlfn.IFS(OR(C1853="Zara", C1853="Mango"), "Luxury Brand", OR(C1853="Gap", C1853="Forever21"), "Budget Brand", TRUE, "Mid-Market")</f>
        <v>Budget Brand</v>
      </c>
    </row>
    <row r="1854" spans="1:28" x14ac:dyDescent="0.35">
      <c r="A1854" t="s">
        <v>1905</v>
      </c>
      <c r="B1854" t="s">
        <v>25</v>
      </c>
      <c r="C1854" t="s">
        <v>59</v>
      </c>
      <c r="D1854" t="s">
        <v>32</v>
      </c>
      <c r="E1854" t="s">
        <v>2229</v>
      </c>
      <c r="F1854" t="s">
        <v>44</v>
      </c>
      <c r="G1854" s="4">
        <v>59.03</v>
      </c>
      <c r="H1854">
        <v>6.4</v>
      </c>
      <c r="I1854" s="3">
        <v>55.25</v>
      </c>
      <c r="J1854" s="1">
        <v>45875</v>
      </c>
      <c r="K1854">
        <v>45</v>
      </c>
      <c r="L1854" t="s">
        <v>2229</v>
      </c>
      <c r="M1854">
        <f t="shared" si="280"/>
        <v>3</v>
      </c>
      <c r="N1854" t="b">
        <v>0</v>
      </c>
      <c r="O1854" t="s">
        <v>2229</v>
      </c>
      <c r="P1854" t="str">
        <f t="shared" si="281"/>
        <v>No Return</v>
      </c>
      <c r="Q1854" s="4">
        <f t="shared" si="282"/>
        <v>2486.3436000000002</v>
      </c>
      <c r="R1854">
        <f t="shared" si="283"/>
        <v>2025</v>
      </c>
      <c r="S1854" s="4" t="str">
        <f t="shared" si="284"/>
        <v>August</v>
      </c>
      <c r="T1854" s="17">
        <f t="shared" si="285"/>
        <v>3.7779199999999999</v>
      </c>
      <c r="U1854" s="17">
        <f t="shared" si="286"/>
        <v>55.252079999999999</v>
      </c>
      <c r="V1854" s="16">
        <f t="shared" si="287"/>
        <v>0</v>
      </c>
      <c r="W1854" s="16" t="str">
        <f t="shared" si="288"/>
        <v>No Size</v>
      </c>
      <c r="X1854" s="16" t="str" cm="1">
        <f t="array" ref="X1854">_xlfn.IFS(K1854 &lt; 10, "Need to Restock", K1854 &lt; 20, "Low Stock", K1854 &lt; 30, "Stock OK", K1854 &gt;= 30, "High Stock")</f>
        <v>High Stock</v>
      </c>
      <c r="Y1854" s="16" t="str" cm="1">
        <f t="array" ref="Y1854">_xlfn.IFS(K1854 &lt;= 15, "Fast Moving", K1854 &lt;= 35, "Moderate Moving", K1854 &gt; 35, "Slow Moving")</f>
        <v>Slow Moving</v>
      </c>
      <c r="Z1854" s="16" t="str" cm="1">
        <f t="array" ref="Z1854">_xlfn.IFS(M1854=5, "Highly Satisfied", M1854&gt;=4, "Very Satisfied", M1854&gt;=3, "Satisfied", M1854&gt;=2, "Neutral", M1854&lt;2, "Dissatisfied")</f>
        <v>Satisfied</v>
      </c>
      <c r="AA1854" s="16" t="str">
        <f t="shared" si="289"/>
        <v>Cheap Value</v>
      </c>
      <c r="AB1854" s="16" t="str" cm="1">
        <f t="array" ref="AB1854">_xlfn.IFS(OR(C1854="Zara", C1854="Mango"), "Luxury Brand", OR(C1854="Gap", C1854="Forever21"), "Budget Brand", TRUE, "Mid-Market")</f>
        <v>Budget Brand</v>
      </c>
    </row>
    <row r="1855" spans="1:28" x14ac:dyDescent="0.35">
      <c r="A1855" t="s">
        <v>1906</v>
      </c>
      <c r="B1855" t="s">
        <v>19</v>
      </c>
      <c r="C1855" t="s">
        <v>51</v>
      </c>
      <c r="D1855" t="s">
        <v>60</v>
      </c>
      <c r="E1855" t="s">
        <v>37</v>
      </c>
      <c r="F1855" t="s">
        <v>68</v>
      </c>
      <c r="G1855" s="4">
        <v>99.65</v>
      </c>
      <c r="H1855">
        <v>7.4</v>
      </c>
      <c r="I1855" s="3">
        <v>92.28</v>
      </c>
      <c r="J1855" s="1">
        <v>45875</v>
      </c>
      <c r="K1855">
        <v>31</v>
      </c>
      <c r="L1855">
        <v>3.8</v>
      </c>
      <c r="M1855">
        <f t="shared" si="280"/>
        <v>3.8</v>
      </c>
      <c r="N1855" t="b">
        <v>0</v>
      </c>
      <c r="O1855" t="s">
        <v>2229</v>
      </c>
      <c r="P1855" t="str">
        <f t="shared" si="281"/>
        <v>No Return</v>
      </c>
      <c r="Q1855" s="4">
        <f t="shared" si="282"/>
        <v>2860.5528999999997</v>
      </c>
      <c r="R1855">
        <f t="shared" si="283"/>
        <v>2025</v>
      </c>
      <c r="S1855" s="4" t="str">
        <f t="shared" si="284"/>
        <v>August</v>
      </c>
      <c r="T1855" s="17">
        <f t="shared" si="285"/>
        <v>7.3741000000000012</v>
      </c>
      <c r="U1855" s="17">
        <f t="shared" si="286"/>
        <v>92.275899999999993</v>
      </c>
      <c r="V1855" s="16">
        <f t="shared" si="287"/>
        <v>0</v>
      </c>
      <c r="W1855" s="16" t="str">
        <f t="shared" si="288"/>
        <v>S</v>
      </c>
      <c r="X1855" s="16" t="str" cm="1">
        <f t="array" ref="X1855">_xlfn.IFS(K1855 &lt; 10, "Need to Restock", K1855 &lt; 20, "Low Stock", K1855 &lt; 30, "Stock OK", K1855 &gt;= 30, "High Stock")</f>
        <v>High Stock</v>
      </c>
      <c r="Y1855" s="16" t="str" cm="1">
        <f t="array" ref="Y1855">_xlfn.IFS(K1855 &lt;= 15, "Fast Moving", K1855 &lt;= 35, "Moderate Moving", K1855 &gt; 35, "Slow Moving")</f>
        <v>Moderate Moving</v>
      </c>
      <c r="Z1855" s="16" t="str" cm="1">
        <f t="array" ref="Z1855">_xlfn.IFS(M1855=5, "Highly Satisfied", M1855&gt;=4, "Very Satisfied", M1855&gt;=3, "Satisfied", M1855&gt;=2, "Neutral", M1855&lt;2, "Dissatisfied")</f>
        <v>Satisfied</v>
      </c>
      <c r="AA1855" s="16" t="str">
        <f t="shared" si="289"/>
        <v>High Value</v>
      </c>
      <c r="AB1855" s="16" t="str" cm="1">
        <f t="array" ref="AB1855">_xlfn.IFS(OR(C1855="Zara", C1855="Mango"), "Luxury Brand", OR(C1855="Gap", C1855="Forever21"), "Budget Brand", TRUE, "Mid-Market")</f>
        <v>Mid-Market</v>
      </c>
    </row>
    <row r="1856" spans="1:28" x14ac:dyDescent="0.35">
      <c r="A1856" t="s">
        <v>1907</v>
      </c>
      <c r="B1856" t="s">
        <v>40</v>
      </c>
      <c r="C1856" t="s">
        <v>73</v>
      </c>
      <c r="D1856" t="s">
        <v>21</v>
      </c>
      <c r="E1856" t="s">
        <v>2229</v>
      </c>
      <c r="F1856" t="s">
        <v>42</v>
      </c>
      <c r="G1856" s="4">
        <v>128.55000000000001</v>
      </c>
      <c r="H1856">
        <v>0</v>
      </c>
      <c r="I1856" s="3">
        <v>128.55000000000001</v>
      </c>
      <c r="J1856" s="1">
        <v>45875</v>
      </c>
      <c r="K1856">
        <v>1</v>
      </c>
      <c r="L1856">
        <v>3.7</v>
      </c>
      <c r="M1856">
        <f t="shared" si="280"/>
        <v>3.7</v>
      </c>
      <c r="N1856" t="b">
        <v>0</v>
      </c>
      <c r="O1856" t="s">
        <v>2229</v>
      </c>
      <c r="P1856" t="str">
        <f t="shared" si="281"/>
        <v>No Return</v>
      </c>
      <c r="Q1856" s="4">
        <f t="shared" si="282"/>
        <v>128.55000000000001</v>
      </c>
      <c r="R1856">
        <f t="shared" si="283"/>
        <v>2025</v>
      </c>
      <c r="S1856" s="4" t="str">
        <f t="shared" si="284"/>
        <v>August</v>
      </c>
      <c r="T1856" s="17">
        <f t="shared" si="285"/>
        <v>0</v>
      </c>
      <c r="U1856" s="17">
        <f t="shared" si="286"/>
        <v>128.55000000000001</v>
      </c>
      <c r="V1856" s="16">
        <f t="shared" si="287"/>
        <v>0</v>
      </c>
      <c r="W1856" s="16" t="str">
        <f t="shared" si="288"/>
        <v>No Size</v>
      </c>
      <c r="X1856" s="16" t="str" cm="1">
        <f t="array" ref="X1856">_xlfn.IFS(K1856 &lt; 10, "Need to Restock", K1856 &lt; 20, "Low Stock", K1856 &lt; 30, "Stock OK", K1856 &gt;= 30, "High Stock")</f>
        <v>Need to Restock</v>
      </c>
      <c r="Y1856" s="16" t="str" cm="1">
        <f t="array" ref="Y1856">_xlfn.IFS(K1856 &lt;= 15, "Fast Moving", K1856 &lt;= 35, "Moderate Moving", K1856 &gt; 35, "Slow Moving")</f>
        <v>Fast Moving</v>
      </c>
      <c r="Z1856" s="16" t="str" cm="1">
        <f t="array" ref="Z1856">_xlfn.IFS(M1856=5, "Highly Satisfied", M1856&gt;=4, "Very Satisfied", M1856&gt;=3, "Satisfied", M1856&gt;=2, "Neutral", M1856&lt;2, "Dissatisfied")</f>
        <v>Satisfied</v>
      </c>
      <c r="AA1856" s="16" t="str">
        <f t="shared" si="289"/>
        <v>High Value</v>
      </c>
      <c r="AB1856" s="16" t="str" cm="1">
        <f t="array" ref="AB1856">_xlfn.IFS(OR(C1856="Zara", C1856="Mango"), "Luxury Brand", OR(C1856="Gap", C1856="Forever21"), "Budget Brand", TRUE, "Mid-Market")</f>
        <v>Budget Brand</v>
      </c>
    </row>
    <row r="1857" spans="1:28" x14ac:dyDescent="0.35">
      <c r="A1857" t="s">
        <v>1908</v>
      </c>
      <c r="B1857" t="s">
        <v>36</v>
      </c>
      <c r="C1857" t="s">
        <v>41</v>
      </c>
      <c r="D1857" t="s">
        <v>15</v>
      </c>
      <c r="E1857" t="s">
        <v>22</v>
      </c>
      <c r="F1857" t="s">
        <v>64</v>
      </c>
      <c r="G1857" s="4">
        <v>78.09</v>
      </c>
      <c r="H1857">
        <v>56.3</v>
      </c>
      <c r="I1857" s="3">
        <v>34.130000000000003</v>
      </c>
      <c r="J1857" s="1">
        <v>45770</v>
      </c>
      <c r="K1857">
        <v>20</v>
      </c>
      <c r="L1857">
        <v>1.3</v>
      </c>
      <c r="M1857">
        <f t="shared" si="280"/>
        <v>1.3</v>
      </c>
      <c r="N1857" t="b">
        <v>0</v>
      </c>
      <c r="O1857" t="s">
        <v>2229</v>
      </c>
      <c r="P1857" t="str">
        <f t="shared" si="281"/>
        <v>No Return</v>
      </c>
      <c r="Q1857" s="4">
        <f t="shared" si="282"/>
        <v>682.50660000000016</v>
      </c>
      <c r="R1857">
        <f t="shared" si="283"/>
        <v>2025</v>
      </c>
      <c r="S1857" s="4" t="str">
        <f t="shared" si="284"/>
        <v>April</v>
      </c>
      <c r="T1857" s="17">
        <f t="shared" si="285"/>
        <v>43.964669999999998</v>
      </c>
      <c r="U1857" s="17">
        <f t="shared" si="286"/>
        <v>34.125330000000005</v>
      </c>
      <c r="V1857" s="16">
        <f t="shared" si="287"/>
        <v>0</v>
      </c>
      <c r="W1857" s="16" t="str">
        <f t="shared" si="288"/>
        <v>L</v>
      </c>
      <c r="X1857" s="16" t="str" cm="1">
        <f t="array" ref="X1857">_xlfn.IFS(K1857 &lt; 10, "Need to Restock", K1857 &lt; 20, "Low Stock", K1857 &lt; 30, "Stock OK", K1857 &gt;= 30, "High Stock")</f>
        <v>Stock OK</v>
      </c>
      <c r="Y1857" s="16" t="str" cm="1">
        <f t="array" ref="Y1857">_xlfn.IFS(K1857 &lt;= 15, "Fast Moving", K1857 &lt;= 35, "Moderate Moving", K1857 &gt; 35, "Slow Moving")</f>
        <v>Moderate Moving</v>
      </c>
      <c r="Z1857" s="16" t="str" cm="1">
        <f t="array" ref="Z1857">_xlfn.IFS(M1857=5, "Highly Satisfied", M1857&gt;=4, "Very Satisfied", M1857&gt;=3, "Satisfied", M1857&gt;=2, "Neutral", M1857&lt;2, "Dissatisfied")</f>
        <v>Dissatisfied</v>
      </c>
      <c r="AA1857" s="16" t="str">
        <f t="shared" si="289"/>
        <v>Cheap Value</v>
      </c>
      <c r="AB1857" s="16" t="str" cm="1">
        <f t="array" ref="AB1857">_xlfn.IFS(OR(C1857="Zara", C1857="Mango"), "Luxury Brand", OR(C1857="Gap", C1857="Forever21"), "Budget Brand", TRUE, "Mid-Market")</f>
        <v>Luxury Brand</v>
      </c>
    </row>
    <row r="1858" spans="1:28" x14ac:dyDescent="0.35">
      <c r="A1858" t="s">
        <v>1909</v>
      </c>
      <c r="B1858" t="s">
        <v>36</v>
      </c>
      <c r="C1858" t="s">
        <v>41</v>
      </c>
      <c r="D1858" t="s">
        <v>60</v>
      </c>
      <c r="E1858" t="s">
        <v>47</v>
      </c>
      <c r="F1858" t="s">
        <v>62</v>
      </c>
      <c r="G1858" s="4">
        <v>108.89</v>
      </c>
      <c r="H1858">
        <v>0</v>
      </c>
      <c r="I1858" s="3">
        <v>108.89</v>
      </c>
      <c r="J1858" s="1">
        <v>45875</v>
      </c>
      <c r="K1858">
        <v>50</v>
      </c>
      <c r="L1858">
        <v>2.9</v>
      </c>
      <c r="M1858">
        <f t="shared" ref="M1858:M1921" si="290">IF(L1858="null", 3, L1858)</f>
        <v>2.9</v>
      </c>
      <c r="N1858" t="b">
        <v>0</v>
      </c>
      <c r="O1858" t="s">
        <v>2229</v>
      </c>
      <c r="P1858" t="str">
        <f t="shared" ref="P1858:P1921" si="291">IF(O1858="null", "No Return", O1858)</f>
        <v>No Return</v>
      </c>
      <c r="Q1858" s="4">
        <f t="shared" ref="Q1858:Q1921" si="292">U1858 * K1858</f>
        <v>5444.5</v>
      </c>
      <c r="R1858">
        <f t="shared" ref="R1858:R1921" si="293">YEAR(J1858)</f>
        <v>2025</v>
      </c>
      <c r="S1858" s="4" t="str">
        <f t="shared" ref="S1858:S1921" si="294">TEXT(J1858, "mmmm")</f>
        <v>August</v>
      </c>
      <c r="T1858" s="17">
        <f t="shared" ref="T1858:T1921" si="295">G1858 * (H1858 / 100)</f>
        <v>0</v>
      </c>
      <c r="U1858" s="17">
        <f t="shared" ref="U1858:U1921" si="296">G1858 * (1 - (H1858 / 100))</f>
        <v>108.89</v>
      </c>
      <c r="V1858" s="16">
        <f t="shared" ref="V1858:V1921" si="297">IF(N1858=TRUE, 1, 0)</f>
        <v>0</v>
      </c>
      <c r="W1858" s="16" t="str">
        <f t="shared" ref="W1858:W1921" si="298">IF(E1858="null", "No Size", E1858)</f>
        <v>XXL</v>
      </c>
      <c r="X1858" s="16" t="str" cm="1">
        <f t="array" ref="X1858">_xlfn.IFS(K1858 &lt; 10, "Need to Restock", K1858 &lt; 20, "Low Stock", K1858 &lt; 30, "Stock OK", K1858 &gt;= 30, "High Stock")</f>
        <v>High Stock</v>
      </c>
      <c r="Y1858" s="16" t="str" cm="1">
        <f t="array" ref="Y1858">_xlfn.IFS(K1858 &lt;= 15, "Fast Moving", K1858 &lt;= 35, "Moderate Moving", K1858 &gt; 35, "Slow Moving")</f>
        <v>Slow Moving</v>
      </c>
      <c r="Z1858" s="16" t="str" cm="1">
        <f t="array" ref="Z1858">_xlfn.IFS(M1858=5, "Highly Satisfied", M1858&gt;=4, "Very Satisfied", M1858&gt;=3, "Satisfied", M1858&gt;=2, "Neutral", M1858&lt;2, "Dissatisfied")</f>
        <v>Neutral</v>
      </c>
      <c r="AA1858" s="16" t="str">
        <f t="shared" ref="AA1858:AA1921" si="299">IF(I1858 &gt;= 74.88, "High Value", "Cheap Value")</f>
        <v>High Value</v>
      </c>
      <c r="AB1858" s="16" t="str" cm="1">
        <f t="array" ref="AB1858">_xlfn.IFS(OR(C1858="Zara", C1858="Mango"), "Luxury Brand", OR(C1858="Gap", C1858="Forever21"), "Budget Brand", TRUE, "Mid-Market")</f>
        <v>Luxury Brand</v>
      </c>
    </row>
    <row r="1859" spans="1:28" x14ac:dyDescent="0.35">
      <c r="A1859" t="s">
        <v>1910</v>
      </c>
      <c r="B1859" t="s">
        <v>36</v>
      </c>
      <c r="C1859" t="s">
        <v>51</v>
      </c>
      <c r="D1859" t="s">
        <v>15</v>
      </c>
      <c r="E1859" t="s">
        <v>2229</v>
      </c>
      <c r="F1859" t="s">
        <v>38</v>
      </c>
      <c r="G1859" s="4">
        <v>35.21</v>
      </c>
      <c r="H1859">
        <v>14.7</v>
      </c>
      <c r="I1859" s="3">
        <v>30.03</v>
      </c>
      <c r="J1859" s="1">
        <v>45649</v>
      </c>
      <c r="K1859">
        <v>15</v>
      </c>
      <c r="L1859">
        <v>3.1</v>
      </c>
      <c r="M1859">
        <f t="shared" si="290"/>
        <v>3.1</v>
      </c>
      <c r="N1859" t="b">
        <v>1</v>
      </c>
      <c r="O1859" t="s">
        <v>81</v>
      </c>
      <c r="P1859" t="str">
        <f t="shared" si="291"/>
        <v>Quality Issue</v>
      </c>
      <c r="Q1859" s="4">
        <f t="shared" si="292"/>
        <v>450.51195000000001</v>
      </c>
      <c r="R1859">
        <f t="shared" si="293"/>
        <v>2024</v>
      </c>
      <c r="S1859" s="4" t="str">
        <f t="shared" si="294"/>
        <v>December</v>
      </c>
      <c r="T1859" s="17">
        <f t="shared" si="295"/>
        <v>5.1758699999999997</v>
      </c>
      <c r="U1859" s="17">
        <f t="shared" si="296"/>
        <v>30.034130000000001</v>
      </c>
      <c r="V1859" s="16">
        <f t="shared" si="297"/>
        <v>1</v>
      </c>
      <c r="W1859" s="16" t="str">
        <f t="shared" si="298"/>
        <v>No Size</v>
      </c>
      <c r="X1859" s="16" t="str" cm="1">
        <f t="array" ref="X1859">_xlfn.IFS(K1859 &lt; 10, "Need to Restock", K1859 &lt; 20, "Low Stock", K1859 &lt; 30, "Stock OK", K1859 &gt;= 30, "High Stock")</f>
        <v>Low Stock</v>
      </c>
      <c r="Y1859" s="16" t="str" cm="1">
        <f t="array" ref="Y1859">_xlfn.IFS(K1859 &lt;= 15, "Fast Moving", K1859 &lt;= 35, "Moderate Moving", K1859 &gt; 35, "Slow Moving")</f>
        <v>Fast Moving</v>
      </c>
      <c r="Z1859" s="16" t="str" cm="1">
        <f t="array" ref="Z1859">_xlfn.IFS(M1859=5, "Highly Satisfied", M1859&gt;=4, "Very Satisfied", M1859&gt;=3, "Satisfied", M1859&gt;=2, "Neutral", M1859&lt;2, "Dissatisfied")</f>
        <v>Satisfied</v>
      </c>
      <c r="AA1859" s="16" t="str">
        <f t="shared" si="299"/>
        <v>Cheap Value</v>
      </c>
      <c r="AB1859" s="16" t="str" cm="1">
        <f t="array" ref="AB1859">_xlfn.IFS(OR(C1859="Zara", C1859="Mango"), "Luxury Brand", OR(C1859="Gap", C1859="Forever21"), "Budget Brand", TRUE, "Mid-Market")</f>
        <v>Mid-Market</v>
      </c>
    </row>
    <row r="1860" spans="1:28" x14ac:dyDescent="0.35">
      <c r="A1860" t="s">
        <v>1911</v>
      </c>
      <c r="B1860" t="s">
        <v>40</v>
      </c>
      <c r="C1860" t="s">
        <v>59</v>
      </c>
      <c r="D1860" t="s">
        <v>60</v>
      </c>
      <c r="E1860" t="s">
        <v>47</v>
      </c>
      <c r="F1860" t="s">
        <v>68</v>
      </c>
      <c r="G1860" s="4">
        <v>129.16</v>
      </c>
      <c r="H1860">
        <v>34</v>
      </c>
      <c r="I1860" s="3">
        <v>85.25</v>
      </c>
      <c r="J1860" s="1">
        <v>45875</v>
      </c>
      <c r="K1860">
        <v>24</v>
      </c>
      <c r="L1860">
        <v>1.7</v>
      </c>
      <c r="M1860">
        <f t="shared" si="290"/>
        <v>1.7</v>
      </c>
      <c r="N1860" t="b">
        <v>0</v>
      </c>
      <c r="O1860" t="s">
        <v>2229</v>
      </c>
      <c r="P1860" t="str">
        <f t="shared" si="291"/>
        <v>No Return</v>
      </c>
      <c r="Q1860" s="4">
        <f t="shared" si="292"/>
        <v>2045.8943999999997</v>
      </c>
      <c r="R1860">
        <f t="shared" si="293"/>
        <v>2025</v>
      </c>
      <c r="S1860" s="4" t="str">
        <f t="shared" si="294"/>
        <v>August</v>
      </c>
      <c r="T1860" s="17">
        <f t="shared" si="295"/>
        <v>43.914400000000001</v>
      </c>
      <c r="U1860" s="17">
        <f t="shared" si="296"/>
        <v>85.245599999999982</v>
      </c>
      <c r="V1860" s="16">
        <f t="shared" si="297"/>
        <v>0</v>
      </c>
      <c r="W1860" s="16" t="str">
        <f t="shared" si="298"/>
        <v>XXL</v>
      </c>
      <c r="X1860" s="16" t="str" cm="1">
        <f t="array" ref="X1860">_xlfn.IFS(K1860 &lt; 10, "Need to Restock", K1860 &lt; 20, "Low Stock", K1860 &lt; 30, "Stock OK", K1860 &gt;= 30, "High Stock")</f>
        <v>Stock OK</v>
      </c>
      <c r="Y1860" s="16" t="str" cm="1">
        <f t="array" ref="Y1860">_xlfn.IFS(K1860 &lt;= 15, "Fast Moving", K1860 &lt;= 35, "Moderate Moving", K1860 &gt; 35, "Slow Moving")</f>
        <v>Moderate Moving</v>
      </c>
      <c r="Z1860" s="16" t="str" cm="1">
        <f t="array" ref="Z1860">_xlfn.IFS(M1860=5, "Highly Satisfied", M1860&gt;=4, "Very Satisfied", M1860&gt;=3, "Satisfied", M1860&gt;=2, "Neutral", M1860&lt;2, "Dissatisfied")</f>
        <v>Dissatisfied</v>
      </c>
      <c r="AA1860" s="16" t="str">
        <f t="shared" si="299"/>
        <v>High Value</v>
      </c>
      <c r="AB1860" s="16" t="str" cm="1">
        <f t="array" ref="AB1860">_xlfn.IFS(OR(C1860="Zara", C1860="Mango"), "Luxury Brand", OR(C1860="Gap", C1860="Forever21"), "Budget Brand", TRUE, "Mid-Market")</f>
        <v>Budget Brand</v>
      </c>
    </row>
    <row r="1861" spans="1:28" x14ac:dyDescent="0.35">
      <c r="A1861" t="s">
        <v>1912</v>
      </c>
      <c r="B1861" t="s">
        <v>40</v>
      </c>
      <c r="C1861" t="s">
        <v>51</v>
      </c>
      <c r="D1861" t="s">
        <v>60</v>
      </c>
      <c r="E1861" t="s">
        <v>37</v>
      </c>
      <c r="F1861" t="s">
        <v>38</v>
      </c>
      <c r="G1861" s="4">
        <v>142.43</v>
      </c>
      <c r="H1861">
        <v>0</v>
      </c>
      <c r="I1861" s="3">
        <v>142.43</v>
      </c>
      <c r="J1861" s="1">
        <v>45875</v>
      </c>
      <c r="K1861">
        <v>15</v>
      </c>
      <c r="L1861">
        <v>4.0999999999999996</v>
      </c>
      <c r="M1861">
        <f t="shared" si="290"/>
        <v>4.0999999999999996</v>
      </c>
      <c r="N1861" t="b">
        <v>1</v>
      </c>
      <c r="O1861" t="s">
        <v>71</v>
      </c>
      <c r="P1861" t="str">
        <f t="shared" si="291"/>
        <v>Size Issue</v>
      </c>
      <c r="Q1861" s="4">
        <f t="shared" si="292"/>
        <v>2136.4500000000003</v>
      </c>
      <c r="R1861">
        <f t="shared" si="293"/>
        <v>2025</v>
      </c>
      <c r="S1861" s="4" t="str">
        <f t="shared" si="294"/>
        <v>August</v>
      </c>
      <c r="T1861" s="17">
        <f t="shared" si="295"/>
        <v>0</v>
      </c>
      <c r="U1861" s="17">
        <f t="shared" si="296"/>
        <v>142.43</v>
      </c>
      <c r="V1861" s="16">
        <f t="shared" si="297"/>
        <v>1</v>
      </c>
      <c r="W1861" s="16" t="str">
        <f t="shared" si="298"/>
        <v>S</v>
      </c>
      <c r="X1861" s="16" t="str" cm="1">
        <f t="array" ref="X1861">_xlfn.IFS(K1861 &lt; 10, "Need to Restock", K1861 &lt; 20, "Low Stock", K1861 &lt; 30, "Stock OK", K1861 &gt;= 30, "High Stock")</f>
        <v>Low Stock</v>
      </c>
      <c r="Y1861" s="16" t="str" cm="1">
        <f t="array" ref="Y1861">_xlfn.IFS(K1861 &lt;= 15, "Fast Moving", K1861 &lt;= 35, "Moderate Moving", K1861 &gt; 35, "Slow Moving")</f>
        <v>Fast Moving</v>
      </c>
      <c r="Z1861" s="16" t="str" cm="1">
        <f t="array" ref="Z1861">_xlfn.IFS(M1861=5, "Highly Satisfied", M1861&gt;=4, "Very Satisfied", M1861&gt;=3, "Satisfied", M1861&gt;=2, "Neutral", M1861&lt;2, "Dissatisfied")</f>
        <v>Very Satisfied</v>
      </c>
      <c r="AA1861" s="16" t="str">
        <f t="shared" si="299"/>
        <v>High Value</v>
      </c>
      <c r="AB1861" s="16" t="str" cm="1">
        <f t="array" ref="AB1861">_xlfn.IFS(OR(C1861="Zara", C1861="Mango"), "Luxury Brand", OR(C1861="Gap", C1861="Forever21"), "Budget Brand", TRUE, "Mid-Market")</f>
        <v>Mid-Market</v>
      </c>
    </row>
    <row r="1862" spans="1:28" x14ac:dyDescent="0.35">
      <c r="A1862" t="s">
        <v>1913</v>
      </c>
      <c r="B1862" t="s">
        <v>25</v>
      </c>
      <c r="C1862" t="s">
        <v>73</v>
      </c>
      <c r="D1862" t="s">
        <v>15</v>
      </c>
      <c r="E1862" t="s">
        <v>2229</v>
      </c>
      <c r="F1862" t="s">
        <v>62</v>
      </c>
      <c r="G1862" s="4">
        <v>45.19</v>
      </c>
      <c r="H1862">
        <v>0</v>
      </c>
      <c r="I1862" s="3">
        <v>45.19</v>
      </c>
      <c r="J1862" s="1">
        <v>45716</v>
      </c>
      <c r="K1862">
        <v>38</v>
      </c>
      <c r="L1862">
        <v>1.6</v>
      </c>
      <c r="M1862">
        <f t="shared" si="290"/>
        <v>1.6</v>
      </c>
      <c r="N1862" t="b">
        <v>1</v>
      </c>
      <c r="O1862" t="s">
        <v>123</v>
      </c>
      <c r="P1862" t="str">
        <f t="shared" si="291"/>
        <v>Wrong Item</v>
      </c>
      <c r="Q1862" s="4">
        <f t="shared" si="292"/>
        <v>1717.2199999999998</v>
      </c>
      <c r="R1862">
        <f t="shared" si="293"/>
        <v>2025</v>
      </c>
      <c r="S1862" s="4" t="str">
        <f t="shared" si="294"/>
        <v>February</v>
      </c>
      <c r="T1862" s="17">
        <f t="shared" si="295"/>
        <v>0</v>
      </c>
      <c r="U1862" s="17">
        <f t="shared" si="296"/>
        <v>45.19</v>
      </c>
      <c r="V1862" s="16">
        <f t="shared" si="297"/>
        <v>1</v>
      </c>
      <c r="W1862" s="16" t="str">
        <f t="shared" si="298"/>
        <v>No Size</v>
      </c>
      <c r="X1862" s="16" t="str" cm="1">
        <f t="array" ref="X1862">_xlfn.IFS(K1862 &lt; 10, "Need to Restock", K1862 &lt; 20, "Low Stock", K1862 &lt; 30, "Stock OK", K1862 &gt;= 30, "High Stock")</f>
        <v>High Stock</v>
      </c>
      <c r="Y1862" s="16" t="str" cm="1">
        <f t="array" ref="Y1862">_xlfn.IFS(K1862 &lt;= 15, "Fast Moving", K1862 &lt;= 35, "Moderate Moving", K1862 &gt; 35, "Slow Moving")</f>
        <v>Slow Moving</v>
      </c>
      <c r="Z1862" s="16" t="str" cm="1">
        <f t="array" ref="Z1862">_xlfn.IFS(M1862=5, "Highly Satisfied", M1862&gt;=4, "Very Satisfied", M1862&gt;=3, "Satisfied", M1862&gt;=2, "Neutral", M1862&lt;2, "Dissatisfied")</f>
        <v>Dissatisfied</v>
      </c>
      <c r="AA1862" s="16" t="str">
        <f t="shared" si="299"/>
        <v>Cheap Value</v>
      </c>
      <c r="AB1862" s="16" t="str" cm="1">
        <f t="array" ref="AB1862">_xlfn.IFS(OR(C1862="Zara", C1862="Mango"), "Luxury Brand", OR(C1862="Gap", C1862="Forever21"), "Budget Brand", TRUE, "Mid-Market")</f>
        <v>Budget Brand</v>
      </c>
    </row>
    <row r="1863" spans="1:28" x14ac:dyDescent="0.35">
      <c r="A1863" t="s">
        <v>1914</v>
      </c>
      <c r="B1863" t="s">
        <v>36</v>
      </c>
      <c r="C1863" t="s">
        <v>46</v>
      </c>
      <c r="D1863" t="s">
        <v>32</v>
      </c>
      <c r="E1863" t="s">
        <v>37</v>
      </c>
      <c r="F1863" t="s">
        <v>64</v>
      </c>
      <c r="G1863" s="4">
        <v>47.66</v>
      </c>
      <c r="H1863">
        <v>0</v>
      </c>
      <c r="I1863" s="3">
        <v>47.66</v>
      </c>
      <c r="J1863" s="1">
        <v>45875</v>
      </c>
      <c r="K1863">
        <v>0</v>
      </c>
      <c r="L1863">
        <v>4.8</v>
      </c>
      <c r="M1863">
        <f t="shared" si="290"/>
        <v>4.8</v>
      </c>
      <c r="N1863" t="b">
        <v>1</v>
      </c>
      <c r="O1863" t="s">
        <v>71</v>
      </c>
      <c r="P1863" t="str">
        <f t="shared" si="291"/>
        <v>Size Issue</v>
      </c>
      <c r="Q1863" s="4">
        <f t="shared" si="292"/>
        <v>0</v>
      </c>
      <c r="R1863">
        <f t="shared" si="293"/>
        <v>2025</v>
      </c>
      <c r="S1863" s="4" t="str">
        <f t="shared" si="294"/>
        <v>August</v>
      </c>
      <c r="T1863" s="17">
        <f t="shared" si="295"/>
        <v>0</v>
      </c>
      <c r="U1863" s="17">
        <f t="shared" si="296"/>
        <v>47.66</v>
      </c>
      <c r="V1863" s="16">
        <f t="shared" si="297"/>
        <v>1</v>
      </c>
      <c r="W1863" s="16" t="str">
        <f t="shared" si="298"/>
        <v>S</v>
      </c>
      <c r="X1863" s="16" t="str" cm="1">
        <f t="array" ref="X1863">_xlfn.IFS(K1863 &lt; 10, "Need to Restock", K1863 &lt; 20, "Low Stock", K1863 &lt; 30, "Stock OK", K1863 &gt;= 30, "High Stock")</f>
        <v>Need to Restock</v>
      </c>
      <c r="Y1863" s="16" t="str" cm="1">
        <f t="array" ref="Y1863">_xlfn.IFS(K1863 &lt;= 15, "Fast Moving", K1863 &lt;= 35, "Moderate Moving", K1863 &gt; 35, "Slow Moving")</f>
        <v>Fast Moving</v>
      </c>
      <c r="Z1863" s="16" t="str" cm="1">
        <f t="array" ref="Z1863">_xlfn.IFS(M1863=5, "Highly Satisfied", M1863&gt;=4, "Very Satisfied", M1863&gt;=3, "Satisfied", M1863&gt;=2, "Neutral", M1863&lt;2, "Dissatisfied")</f>
        <v>Very Satisfied</v>
      </c>
      <c r="AA1863" s="16" t="str">
        <f t="shared" si="299"/>
        <v>Cheap Value</v>
      </c>
      <c r="AB1863" s="16" t="str" cm="1">
        <f t="array" ref="AB1863">_xlfn.IFS(OR(C1863="Zara", C1863="Mango"), "Luxury Brand", OR(C1863="Gap", C1863="Forever21"), "Budget Brand", TRUE, "Mid-Market")</f>
        <v>Mid-Market</v>
      </c>
    </row>
    <row r="1864" spans="1:28" x14ac:dyDescent="0.35">
      <c r="A1864" t="s">
        <v>1915</v>
      </c>
      <c r="B1864" t="s">
        <v>36</v>
      </c>
      <c r="C1864" t="s">
        <v>20</v>
      </c>
      <c r="D1864" t="s">
        <v>60</v>
      </c>
      <c r="E1864" t="s">
        <v>53</v>
      </c>
      <c r="F1864" t="s">
        <v>54</v>
      </c>
      <c r="G1864" s="4">
        <v>115.05</v>
      </c>
      <c r="H1864">
        <v>40</v>
      </c>
      <c r="I1864" s="3">
        <v>69.03</v>
      </c>
      <c r="J1864" s="1">
        <v>45875</v>
      </c>
      <c r="K1864">
        <v>48</v>
      </c>
      <c r="L1864">
        <v>3.1</v>
      </c>
      <c r="M1864">
        <f t="shared" si="290"/>
        <v>3.1</v>
      </c>
      <c r="N1864" t="b">
        <v>0</v>
      </c>
      <c r="O1864" t="s">
        <v>2229</v>
      </c>
      <c r="P1864" t="str">
        <f t="shared" si="291"/>
        <v>No Return</v>
      </c>
      <c r="Q1864" s="4">
        <f t="shared" si="292"/>
        <v>3313.44</v>
      </c>
      <c r="R1864">
        <f t="shared" si="293"/>
        <v>2025</v>
      </c>
      <c r="S1864" s="4" t="str">
        <f t="shared" si="294"/>
        <v>August</v>
      </c>
      <c r="T1864" s="17">
        <f t="shared" si="295"/>
        <v>46.02</v>
      </c>
      <c r="U1864" s="17">
        <f t="shared" si="296"/>
        <v>69.03</v>
      </c>
      <c r="V1864" s="16">
        <f t="shared" si="297"/>
        <v>0</v>
      </c>
      <c r="W1864" s="16" t="str">
        <f t="shared" si="298"/>
        <v>XS</v>
      </c>
      <c r="X1864" s="16" t="str" cm="1">
        <f t="array" ref="X1864">_xlfn.IFS(K1864 &lt; 10, "Need to Restock", K1864 &lt; 20, "Low Stock", K1864 &lt; 30, "Stock OK", K1864 &gt;= 30, "High Stock")</f>
        <v>High Stock</v>
      </c>
      <c r="Y1864" s="16" t="str" cm="1">
        <f t="array" ref="Y1864">_xlfn.IFS(K1864 &lt;= 15, "Fast Moving", K1864 &lt;= 35, "Moderate Moving", K1864 &gt; 35, "Slow Moving")</f>
        <v>Slow Moving</v>
      </c>
      <c r="Z1864" s="16" t="str" cm="1">
        <f t="array" ref="Z1864">_xlfn.IFS(M1864=5, "Highly Satisfied", M1864&gt;=4, "Very Satisfied", M1864&gt;=3, "Satisfied", M1864&gt;=2, "Neutral", M1864&lt;2, "Dissatisfied")</f>
        <v>Satisfied</v>
      </c>
      <c r="AA1864" s="16" t="str">
        <f t="shared" si="299"/>
        <v>Cheap Value</v>
      </c>
      <c r="AB1864" s="16" t="str" cm="1">
        <f t="array" ref="AB1864">_xlfn.IFS(OR(C1864="Zara", C1864="Mango"), "Luxury Brand", OR(C1864="Gap", C1864="Forever21"), "Budget Brand", TRUE, "Mid-Market")</f>
        <v>Mid-Market</v>
      </c>
    </row>
    <row r="1865" spans="1:28" x14ac:dyDescent="0.35">
      <c r="A1865" t="s">
        <v>1916</v>
      </c>
      <c r="B1865" t="s">
        <v>36</v>
      </c>
      <c r="C1865" t="s">
        <v>30</v>
      </c>
      <c r="D1865" t="s">
        <v>60</v>
      </c>
      <c r="E1865" t="s">
        <v>16</v>
      </c>
      <c r="F1865" t="s">
        <v>68</v>
      </c>
      <c r="G1865" s="4">
        <v>87.84</v>
      </c>
      <c r="H1865">
        <v>0</v>
      </c>
      <c r="I1865" s="3">
        <v>87.84</v>
      </c>
      <c r="J1865" s="1">
        <v>45875</v>
      </c>
      <c r="K1865">
        <v>29</v>
      </c>
      <c r="L1865">
        <v>1.3</v>
      </c>
      <c r="M1865">
        <f t="shared" si="290"/>
        <v>1.3</v>
      </c>
      <c r="N1865" t="b">
        <v>0</v>
      </c>
      <c r="O1865" t="s">
        <v>2229</v>
      </c>
      <c r="P1865" t="str">
        <f t="shared" si="291"/>
        <v>No Return</v>
      </c>
      <c r="Q1865" s="4">
        <f t="shared" si="292"/>
        <v>2547.36</v>
      </c>
      <c r="R1865">
        <f t="shared" si="293"/>
        <v>2025</v>
      </c>
      <c r="S1865" s="4" t="str">
        <f t="shared" si="294"/>
        <v>August</v>
      </c>
      <c r="T1865" s="17">
        <f t="shared" si="295"/>
        <v>0</v>
      </c>
      <c r="U1865" s="17">
        <f t="shared" si="296"/>
        <v>87.84</v>
      </c>
      <c r="V1865" s="16">
        <f t="shared" si="297"/>
        <v>0</v>
      </c>
      <c r="W1865" s="16" t="str">
        <f t="shared" si="298"/>
        <v>XL</v>
      </c>
      <c r="X1865" s="16" t="str" cm="1">
        <f t="array" ref="X1865">_xlfn.IFS(K1865 &lt; 10, "Need to Restock", K1865 &lt; 20, "Low Stock", K1865 &lt; 30, "Stock OK", K1865 &gt;= 30, "High Stock")</f>
        <v>Stock OK</v>
      </c>
      <c r="Y1865" s="16" t="str" cm="1">
        <f t="array" ref="Y1865">_xlfn.IFS(K1865 &lt;= 15, "Fast Moving", K1865 &lt;= 35, "Moderate Moving", K1865 &gt; 35, "Slow Moving")</f>
        <v>Moderate Moving</v>
      </c>
      <c r="Z1865" s="16" t="str" cm="1">
        <f t="array" ref="Z1865">_xlfn.IFS(M1865=5, "Highly Satisfied", M1865&gt;=4, "Very Satisfied", M1865&gt;=3, "Satisfied", M1865&gt;=2, "Neutral", M1865&lt;2, "Dissatisfied")</f>
        <v>Dissatisfied</v>
      </c>
      <c r="AA1865" s="16" t="str">
        <f t="shared" si="299"/>
        <v>High Value</v>
      </c>
      <c r="AB1865" s="16" t="str" cm="1">
        <f t="array" ref="AB1865">_xlfn.IFS(OR(C1865="Zara", C1865="Mango"), "Luxury Brand", OR(C1865="Gap", C1865="Forever21"), "Budget Brand", TRUE, "Mid-Market")</f>
        <v>Mid-Market</v>
      </c>
    </row>
    <row r="1866" spans="1:28" x14ac:dyDescent="0.35">
      <c r="A1866" t="s">
        <v>1917</v>
      </c>
      <c r="B1866" t="s">
        <v>40</v>
      </c>
      <c r="C1866" t="s">
        <v>73</v>
      </c>
      <c r="D1866" t="s">
        <v>32</v>
      </c>
      <c r="E1866" t="s">
        <v>37</v>
      </c>
      <c r="F1866" t="s">
        <v>42</v>
      </c>
      <c r="G1866" s="4">
        <v>73.42</v>
      </c>
      <c r="H1866">
        <v>35</v>
      </c>
      <c r="I1866" s="3">
        <v>47.72</v>
      </c>
      <c r="J1866" s="1">
        <v>45875</v>
      </c>
      <c r="K1866">
        <v>44</v>
      </c>
      <c r="L1866" t="s">
        <v>2229</v>
      </c>
      <c r="M1866">
        <f t="shared" si="290"/>
        <v>3</v>
      </c>
      <c r="N1866" t="b">
        <v>0</v>
      </c>
      <c r="O1866" t="s">
        <v>2229</v>
      </c>
      <c r="P1866" t="str">
        <f t="shared" si="291"/>
        <v>No Return</v>
      </c>
      <c r="Q1866" s="4">
        <f t="shared" si="292"/>
        <v>2099.8120000000004</v>
      </c>
      <c r="R1866">
        <f t="shared" si="293"/>
        <v>2025</v>
      </c>
      <c r="S1866" s="4" t="str">
        <f t="shared" si="294"/>
        <v>August</v>
      </c>
      <c r="T1866" s="17">
        <f t="shared" si="295"/>
        <v>25.696999999999999</v>
      </c>
      <c r="U1866" s="17">
        <f t="shared" si="296"/>
        <v>47.723000000000006</v>
      </c>
      <c r="V1866" s="16">
        <f t="shared" si="297"/>
        <v>0</v>
      </c>
      <c r="W1866" s="16" t="str">
        <f t="shared" si="298"/>
        <v>S</v>
      </c>
      <c r="X1866" s="16" t="str" cm="1">
        <f t="array" ref="X1866">_xlfn.IFS(K1866 &lt; 10, "Need to Restock", K1866 &lt; 20, "Low Stock", K1866 &lt; 30, "Stock OK", K1866 &gt;= 30, "High Stock")</f>
        <v>High Stock</v>
      </c>
      <c r="Y1866" s="16" t="str" cm="1">
        <f t="array" ref="Y1866">_xlfn.IFS(K1866 &lt;= 15, "Fast Moving", K1866 &lt;= 35, "Moderate Moving", K1866 &gt; 35, "Slow Moving")</f>
        <v>Slow Moving</v>
      </c>
      <c r="Z1866" s="16" t="str" cm="1">
        <f t="array" ref="Z1866">_xlfn.IFS(M1866=5, "Highly Satisfied", M1866&gt;=4, "Very Satisfied", M1866&gt;=3, "Satisfied", M1866&gt;=2, "Neutral", M1866&lt;2, "Dissatisfied")</f>
        <v>Satisfied</v>
      </c>
      <c r="AA1866" s="16" t="str">
        <f t="shared" si="299"/>
        <v>Cheap Value</v>
      </c>
      <c r="AB1866" s="16" t="str" cm="1">
        <f t="array" ref="AB1866">_xlfn.IFS(OR(C1866="Zara", C1866="Mango"), "Luxury Brand", OR(C1866="Gap", C1866="Forever21"), "Budget Brand", TRUE, "Mid-Market")</f>
        <v>Budget Brand</v>
      </c>
    </row>
    <row r="1867" spans="1:28" x14ac:dyDescent="0.35">
      <c r="A1867" t="s">
        <v>1918</v>
      </c>
      <c r="B1867" t="s">
        <v>28</v>
      </c>
      <c r="C1867" t="s">
        <v>59</v>
      </c>
      <c r="D1867" t="s">
        <v>32</v>
      </c>
      <c r="E1867" t="s">
        <v>22</v>
      </c>
      <c r="F1867" t="s">
        <v>62</v>
      </c>
      <c r="G1867" s="4">
        <v>181.58</v>
      </c>
      <c r="H1867">
        <v>21.6</v>
      </c>
      <c r="I1867" s="3">
        <v>142.36000000000001</v>
      </c>
      <c r="J1867" s="1">
        <v>45875</v>
      </c>
      <c r="K1867">
        <v>14</v>
      </c>
      <c r="L1867">
        <v>4.7</v>
      </c>
      <c r="M1867">
        <f t="shared" si="290"/>
        <v>4.7</v>
      </c>
      <c r="N1867" t="b">
        <v>0</v>
      </c>
      <c r="O1867" t="s">
        <v>2229</v>
      </c>
      <c r="P1867" t="str">
        <f t="shared" si="291"/>
        <v>No Return</v>
      </c>
      <c r="Q1867" s="4">
        <f t="shared" si="292"/>
        <v>1993.0220800000002</v>
      </c>
      <c r="R1867">
        <f t="shared" si="293"/>
        <v>2025</v>
      </c>
      <c r="S1867" s="4" t="str">
        <f t="shared" si="294"/>
        <v>August</v>
      </c>
      <c r="T1867" s="17">
        <f t="shared" si="295"/>
        <v>39.221280000000007</v>
      </c>
      <c r="U1867" s="17">
        <f t="shared" si="296"/>
        <v>142.35872000000001</v>
      </c>
      <c r="V1867" s="16">
        <f t="shared" si="297"/>
        <v>0</v>
      </c>
      <c r="W1867" s="16" t="str">
        <f t="shared" si="298"/>
        <v>L</v>
      </c>
      <c r="X1867" s="16" t="str" cm="1">
        <f t="array" ref="X1867">_xlfn.IFS(K1867 &lt; 10, "Need to Restock", K1867 &lt; 20, "Low Stock", K1867 &lt; 30, "Stock OK", K1867 &gt;= 30, "High Stock")</f>
        <v>Low Stock</v>
      </c>
      <c r="Y1867" s="16" t="str" cm="1">
        <f t="array" ref="Y1867">_xlfn.IFS(K1867 &lt;= 15, "Fast Moving", K1867 &lt;= 35, "Moderate Moving", K1867 &gt; 35, "Slow Moving")</f>
        <v>Fast Moving</v>
      </c>
      <c r="Z1867" s="16" t="str" cm="1">
        <f t="array" ref="Z1867">_xlfn.IFS(M1867=5, "Highly Satisfied", M1867&gt;=4, "Very Satisfied", M1867&gt;=3, "Satisfied", M1867&gt;=2, "Neutral", M1867&lt;2, "Dissatisfied")</f>
        <v>Very Satisfied</v>
      </c>
      <c r="AA1867" s="16" t="str">
        <f t="shared" si="299"/>
        <v>High Value</v>
      </c>
      <c r="AB1867" s="16" t="str" cm="1">
        <f t="array" ref="AB1867">_xlfn.IFS(OR(C1867="Zara", C1867="Mango"), "Luxury Brand", OR(C1867="Gap", C1867="Forever21"), "Budget Brand", TRUE, "Mid-Market")</f>
        <v>Budget Brand</v>
      </c>
    </row>
    <row r="1868" spans="1:28" x14ac:dyDescent="0.35">
      <c r="A1868" t="s">
        <v>1919</v>
      </c>
      <c r="B1868" t="s">
        <v>19</v>
      </c>
      <c r="C1868" t="s">
        <v>46</v>
      </c>
      <c r="D1868" t="s">
        <v>15</v>
      </c>
      <c r="E1868" t="s">
        <v>22</v>
      </c>
      <c r="F1868" t="s">
        <v>26</v>
      </c>
      <c r="G1868" s="4">
        <v>71.680000000000007</v>
      </c>
      <c r="H1868">
        <v>0</v>
      </c>
      <c r="I1868" s="3">
        <v>71.680000000000007</v>
      </c>
      <c r="J1868" s="1">
        <v>45874</v>
      </c>
      <c r="K1868">
        <v>0</v>
      </c>
      <c r="L1868">
        <v>1.5</v>
      </c>
      <c r="M1868">
        <f t="shared" si="290"/>
        <v>1.5</v>
      </c>
      <c r="N1868" t="b">
        <v>0</v>
      </c>
      <c r="O1868" t="s">
        <v>2229</v>
      </c>
      <c r="P1868" t="str">
        <f t="shared" si="291"/>
        <v>No Return</v>
      </c>
      <c r="Q1868" s="4">
        <f t="shared" si="292"/>
        <v>0</v>
      </c>
      <c r="R1868">
        <f t="shared" si="293"/>
        <v>2025</v>
      </c>
      <c r="S1868" s="4" t="str">
        <f t="shared" si="294"/>
        <v>August</v>
      </c>
      <c r="T1868" s="17">
        <f t="shared" si="295"/>
        <v>0</v>
      </c>
      <c r="U1868" s="17">
        <f t="shared" si="296"/>
        <v>71.680000000000007</v>
      </c>
      <c r="V1868" s="16">
        <f t="shared" si="297"/>
        <v>0</v>
      </c>
      <c r="W1868" s="16" t="str">
        <f t="shared" si="298"/>
        <v>L</v>
      </c>
      <c r="X1868" s="16" t="str" cm="1">
        <f t="array" ref="X1868">_xlfn.IFS(K1868 &lt; 10, "Need to Restock", K1868 &lt; 20, "Low Stock", K1868 &lt; 30, "Stock OK", K1868 &gt;= 30, "High Stock")</f>
        <v>Need to Restock</v>
      </c>
      <c r="Y1868" s="16" t="str" cm="1">
        <f t="array" ref="Y1868">_xlfn.IFS(K1868 &lt;= 15, "Fast Moving", K1868 &lt;= 35, "Moderate Moving", K1868 &gt; 35, "Slow Moving")</f>
        <v>Fast Moving</v>
      </c>
      <c r="Z1868" s="16" t="str" cm="1">
        <f t="array" ref="Z1868">_xlfn.IFS(M1868=5, "Highly Satisfied", M1868&gt;=4, "Very Satisfied", M1868&gt;=3, "Satisfied", M1868&gt;=2, "Neutral", M1868&lt;2, "Dissatisfied")</f>
        <v>Dissatisfied</v>
      </c>
      <c r="AA1868" s="16" t="str">
        <f t="shared" si="299"/>
        <v>Cheap Value</v>
      </c>
      <c r="AB1868" s="16" t="str" cm="1">
        <f t="array" ref="AB1868">_xlfn.IFS(OR(C1868="Zara", C1868="Mango"), "Luxury Brand", OR(C1868="Gap", C1868="Forever21"), "Budget Brand", TRUE, "Mid-Market")</f>
        <v>Mid-Market</v>
      </c>
    </row>
    <row r="1869" spans="1:28" x14ac:dyDescent="0.35">
      <c r="A1869" t="s">
        <v>1920</v>
      </c>
      <c r="B1869" t="s">
        <v>19</v>
      </c>
      <c r="C1869" t="s">
        <v>30</v>
      </c>
      <c r="D1869" t="s">
        <v>21</v>
      </c>
      <c r="E1869" t="s">
        <v>47</v>
      </c>
      <c r="F1869" t="s">
        <v>54</v>
      </c>
      <c r="G1869" s="4">
        <v>25.63</v>
      </c>
      <c r="H1869">
        <v>0</v>
      </c>
      <c r="I1869" s="3">
        <v>25.63</v>
      </c>
      <c r="J1869" s="1">
        <v>45875</v>
      </c>
      <c r="K1869">
        <v>27</v>
      </c>
      <c r="L1869">
        <v>1.2</v>
      </c>
      <c r="M1869">
        <f t="shared" si="290"/>
        <v>1.2</v>
      </c>
      <c r="N1869" t="b">
        <v>0</v>
      </c>
      <c r="O1869" t="s">
        <v>2229</v>
      </c>
      <c r="P1869" t="str">
        <f t="shared" si="291"/>
        <v>No Return</v>
      </c>
      <c r="Q1869" s="4">
        <f t="shared" si="292"/>
        <v>692.01</v>
      </c>
      <c r="R1869">
        <f t="shared" si="293"/>
        <v>2025</v>
      </c>
      <c r="S1869" s="4" t="str">
        <f t="shared" si="294"/>
        <v>August</v>
      </c>
      <c r="T1869" s="17">
        <f t="shared" si="295"/>
        <v>0</v>
      </c>
      <c r="U1869" s="17">
        <f t="shared" si="296"/>
        <v>25.63</v>
      </c>
      <c r="V1869" s="16">
        <f t="shared" si="297"/>
        <v>0</v>
      </c>
      <c r="W1869" s="16" t="str">
        <f t="shared" si="298"/>
        <v>XXL</v>
      </c>
      <c r="X1869" s="16" t="str" cm="1">
        <f t="array" ref="X1869">_xlfn.IFS(K1869 &lt; 10, "Need to Restock", K1869 &lt; 20, "Low Stock", K1869 &lt; 30, "Stock OK", K1869 &gt;= 30, "High Stock")</f>
        <v>Stock OK</v>
      </c>
      <c r="Y1869" s="16" t="str" cm="1">
        <f t="array" ref="Y1869">_xlfn.IFS(K1869 &lt;= 15, "Fast Moving", K1869 &lt;= 35, "Moderate Moving", K1869 &gt; 35, "Slow Moving")</f>
        <v>Moderate Moving</v>
      </c>
      <c r="Z1869" s="16" t="str" cm="1">
        <f t="array" ref="Z1869">_xlfn.IFS(M1869=5, "Highly Satisfied", M1869&gt;=4, "Very Satisfied", M1869&gt;=3, "Satisfied", M1869&gt;=2, "Neutral", M1869&lt;2, "Dissatisfied")</f>
        <v>Dissatisfied</v>
      </c>
      <c r="AA1869" s="16" t="str">
        <f t="shared" si="299"/>
        <v>Cheap Value</v>
      </c>
      <c r="AB1869" s="16" t="str" cm="1">
        <f t="array" ref="AB1869">_xlfn.IFS(OR(C1869="Zara", C1869="Mango"), "Luxury Brand", OR(C1869="Gap", C1869="Forever21"), "Budget Brand", TRUE, "Mid-Market")</f>
        <v>Mid-Market</v>
      </c>
    </row>
    <row r="1870" spans="1:28" x14ac:dyDescent="0.35">
      <c r="A1870" t="s">
        <v>1921</v>
      </c>
      <c r="B1870" t="s">
        <v>19</v>
      </c>
      <c r="C1870" t="s">
        <v>73</v>
      </c>
      <c r="D1870" t="s">
        <v>21</v>
      </c>
      <c r="E1870" t="s">
        <v>2229</v>
      </c>
      <c r="F1870" t="s">
        <v>68</v>
      </c>
      <c r="G1870" s="4">
        <v>31.34</v>
      </c>
      <c r="H1870">
        <v>48.5</v>
      </c>
      <c r="I1870" s="3">
        <v>16.14</v>
      </c>
      <c r="J1870" s="1">
        <v>45875</v>
      </c>
      <c r="K1870">
        <v>36</v>
      </c>
      <c r="L1870">
        <v>1.6</v>
      </c>
      <c r="M1870">
        <f t="shared" si="290"/>
        <v>1.6</v>
      </c>
      <c r="N1870" t="b">
        <v>1</v>
      </c>
      <c r="O1870" t="s">
        <v>71</v>
      </c>
      <c r="P1870" t="str">
        <f t="shared" si="291"/>
        <v>Size Issue</v>
      </c>
      <c r="Q1870" s="4">
        <f t="shared" si="292"/>
        <v>581.04359999999997</v>
      </c>
      <c r="R1870">
        <f t="shared" si="293"/>
        <v>2025</v>
      </c>
      <c r="S1870" s="4" t="str">
        <f t="shared" si="294"/>
        <v>August</v>
      </c>
      <c r="T1870" s="17">
        <f t="shared" si="295"/>
        <v>15.1999</v>
      </c>
      <c r="U1870" s="17">
        <f t="shared" si="296"/>
        <v>16.1401</v>
      </c>
      <c r="V1870" s="16">
        <f t="shared" si="297"/>
        <v>1</v>
      </c>
      <c r="W1870" s="16" t="str">
        <f t="shared" si="298"/>
        <v>No Size</v>
      </c>
      <c r="X1870" s="16" t="str" cm="1">
        <f t="array" ref="X1870">_xlfn.IFS(K1870 &lt; 10, "Need to Restock", K1870 &lt; 20, "Low Stock", K1870 &lt; 30, "Stock OK", K1870 &gt;= 30, "High Stock")</f>
        <v>High Stock</v>
      </c>
      <c r="Y1870" s="16" t="str" cm="1">
        <f t="array" ref="Y1870">_xlfn.IFS(K1870 &lt;= 15, "Fast Moving", K1870 &lt;= 35, "Moderate Moving", K1870 &gt; 35, "Slow Moving")</f>
        <v>Slow Moving</v>
      </c>
      <c r="Z1870" s="16" t="str" cm="1">
        <f t="array" ref="Z1870">_xlfn.IFS(M1870=5, "Highly Satisfied", M1870&gt;=4, "Very Satisfied", M1870&gt;=3, "Satisfied", M1870&gt;=2, "Neutral", M1870&lt;2, "Dissatisfied")</f>
        <v>Dissatisfied</v>
      </c>
      <c r="AA1870" s="16" t="str">
        <f t="shared" si="299"/>
        <v>Cheap Value</v>
      </c>
      <c r="AB1870" s="16" t="str" cm="1">
        <f t="array" ref="AB1870">_xlfn.IFS(OR(C1870="Zara", C1870="Mango"), "Luxury Brand", OR(C1870="Gap", C1870="Forever21"), "Budget Brand", TRUE, "Mid-Market")</f>
        <v>Budget Brand</v>
      </c>
    </row>
    <row r="1871" spans="1:28" x14ac:dyDescent="0.35">
      <c r="A1871" t="s">
        <v>1922</v>
      </c>
      <c r="B1871" t="s">
        <v>40</v>
      </c>
      <c r="C1871" t="s">
        <v>46</v>
      </c>
      <c r="D1871" t="s">
        <v>32</v>
      </c>
      <c r="E1871" t="s">
        <v>22</v>
      </c>
      <c r="F1871" t="s">
        <v>54</v>
      </c>
      <c r="G1871" s="4">
        <v>98.91</v>
      </c>
      <c r="H1871">
        <v>33.799999999999997</v>
      </c>
      <c r="I1871" s="3">
        <v>65.48</v>
      </c>
      <c r="J1871" s="1">
        <v>45875</v>
      </c>
      <c r="K1871">
        <v>33</v>
      </c>
      <c r="L1871" t="s">
        <v>2229</v>
      </c>
      <c r="M1871">
        <f t="shared" si="290"/>
        <v>3</v>
      </c>
      <c r="N1871" t="b">
        <v>1</v>
      </c>
      <c r="O1871" t="s">
        <v>34</v>
      </c>
      <c r="P1871" t="str">
        <f t="shared" si="291"/>
        <v>Color Mismatch</v>
      </c>
      <c r="Q1871" s="4">
        <f t="shared" si="292"/>
        <v>2160.7878599999999</v>
      </c>
      <c r="R1871">
        <f t="shared" si="293"/>
        <v>2025</v>
      </c>
      <c r="S1871" s="4" t="str">
        <f t="shared" si="294"/>
        <v>August</v>
      </c>
      <c r="T1871" s="17">
        <f t="shared" si="295"/>
        <v>33.431579999999997</v>
      </c>
      <c r="U1871" s="17">
        <f t="shared" si="296"/>
        <v>65.47842</v>
      </c>
      <c r="V1871" s="16">
        <f t="shared" si="297"/>
        <v>1</v>
      </c>
      <c r="W1871" s="16" t="str">
        <f t="shared" si="298"/>
        <v>L</v>
      </c>
      <c r="X1871" s="16" t="str" cm="1">
        <f t="array" ref="X1871">_xlfn.IFS(K1871 &lt; 10, "Need to Restock", K1871 &lt; 20, "Low Stock", K1871 &lt; 30, "Stock OK", K1871 &gt;= 30, "High Stock")</f>
        <v>High Stock</v>
      </c>
      <c r="Y1871" s="16" t="str" cm="1">
        <f t="array" ref="Y1871">_xlfn.IFS(K1871 &lt;= 15, "Fast Moving", K1871 &lt;= 35, "Moderate Moving", K1871 &gt; 35, "Slow Moving")</f>
        <v>Moderate Moving</v>
      </c>
      <c r="Z1871" s="16" t="str" cm="1">
        <f t="array" ref="Z1871">_xlfn.IFS(M1871=5, "Highly Satisfied", M1871&gt;=4, "Very Satisfied", M1871&gt;=3, "Satisfied", M1871&gt;=2, "Neutral", M1871&lt;2, "Dissatisfied")</f>
        <v>Satisfied</v>
      </c>
      <c r="AA1871" s="16" t="str">
        <f t="shared" si="299"/>
        <v>Cheap Value</v>
      </c>
      <c r="AB1871" s="16" t="str" cm="1">
        <f t="array" ref="AB1871">_xlfn.IFS(OR(C1871="Zara", C1871="Mango"), "Luxury Brand", OR(C1871="Gap", C1871="Forever21"), "Budget Brand", TRUE, "Mid-Market")</f>
        <v>Mid-Market</v>
      </c>
    </row>
    <row r="1872" spans="1:28" x14ac:dyDescent="0.35">
      <c r="A1872" t="s">
        <v>1923</v>
      </c>
      <c r="B1872" t="s">
        <v>25</v>
      </c>
      <c r="C1872" t="s">
        <v>14</v>
      </c>
      <c r="D1872" t="s">
        <v>21</v>
      </c>
      <c r="E1872" t="s">
        <v>2229</v>
      </c>
      <c r="F1872" t="s">
        <v>17</v>
      </c>
      <c r="G1872" s="4">
        <v>43.33</v>
      </c>
      <c r="H1872">
        <v>7.8</v>
      </c>
      <c r="I1872" s="3">
        <v>39.950000000000003</v>
      </c>
      <c r="J1872" s="1">
        <v>45875</v>
      </c>
      <c r="K1872">
        <v>4</v>
      </c>
      <c r="L1872">
        <v>1.3</v>
      </c>
      <c r="M1872">
        <f t="shared" si="290"/>
        <v>1.3</v>
      </c>
      <c r="N1872" t="b">
        <v>0</v>
      </c>
      <c r="O1872" t="s">
        <v>2229</v>
      </c>
      <c r="P1872" t="str">
        <f t="shared" si="291"/>
        <v>No Return</v>
      </c>
      <c r="Q1872" s="4">
        <f t="shared" si="292"/>
        <v>159.80104</v>
      </c>
      <c r="R1872">
        <f t="shared" si="293"/>
        <v>2025</v>
      </c>
      <c r="S1872" s="4" t="str">
        <f t="shared" si="294"/>
        <v>August</v>
      </c>
      <c r="T1872" s="17">
        <f t="shared" si="295"/>
        <v>3.37974</v>
      </c>
      <c r="U1872" s="17">
        <f t="shared" si="296"/>
        <v>39.95026</v>
      </c>
      <c r="V1872" s="16">
        <f t="shared" si="297"/>
        <v>0</v>
      </c>
      <c r="W1872" s="16" t="str">
        <f t="shared" si="298"/>
        <v>No Size</v>
      </c>
      <c r="X1872" s="16" t="str" cm="1">
        <f t="array" ref="X1872">_xlfn.IFS(K1872 &lt; 10, "Need to Restock", K1872 &lt; 20, "Low Stock", K1872 &lt; 30, "Stock OK", K1872 &gt;= 30, "High Stock")</f>
        <v>Need to Restock</v>
      </c>
      <c r="Y1872" s="16" t="str" cm="1">
        <f t="array" ref="Y1872">_xlfn.IFS(K1872 &lt;= 15, "Fast Moving", K1872 &lt;= 35, "Moderate Moving", K1872 &gt; 35, "Slow Moving")</f>
        <v>Fast Moving</v>
      </c>
      <c r="Z1872" s="16" t="str" cm="1">
        <f t="array" ref="Z1872">_xlfn.IFS(M1872=5, "Highly Satisfied", M1872&gt;=4, "Very Satisfied", M1872&gt;=3, "Satisfied", M1872&gt;=2, "Neutral", M1872&lt;2, "Dissatisfied")</f>
        <v>Dissatisfied</v>
      </c>
      <c r="AA1872" s="16" t="str">
        <f t="shared" si="299"/>
        <v>Cheap Value</v>
      </c>
      <c r="AB1872" s="16" t="str" cm="1">
        <f t="array" ref="AB1872">_xlfn.IFS(OR(C1872="Zara", C1872="Mango"), "Luxury Brand", OR(C1872="Gap", C1872="Forever21"), "Budget Brand", TRUE, "Mid-Market")</f>
        <v>Luxury Brand</v>
      </c>
    </row>
    <row r="1873" spans="1:28" x14ac:dyDescent="0.35">
      <c r="A1873" t="s">
        <v>1924</v>
      </c>
      <c r="B1873" t="s">
        <v>28</v>
      </c>
      <c r="C1873" t="s">
        <v>59</v>
      </c>
      <c r="D1873" t="s">
        <v>60</v>
      </c>
      <c r="E1873" t="s">
        <v>56</v>
      </c>
      <c r="F1873" t="s">
        <v>26</v>
      </c>
      <c r="G1873" s="4">
        <v>70.709999999999994</v>
      </c>
      <c r="H1873">
        <v>0</v>
      </c>
      <c r="I1873" s="3">
        <v>70.709999999999994</v>
      </c>
      <c r="J1873" s="1">
        <v>45875</v>
      </c>
      <c r="K1873">
        <v>8</v>
      </c>
      <c r="L1873">
        <v>2.2999999999999998</v>
      </c>
      <c r="M1873">
        <f t="shared" si="290"/>
        <v>2.2999999999999998</v>
      </c>
      <c r="N1873" t="b">
        <v>0</v>
      </c>
      <c r="O1873" t="s">
        <v>2229</v>
      </c>
      <c r="P1873" t="str">
        <f t="shared" si="291"/>
        <v>No Return</v>
      </c>
      <c r="Q1873" s="4">
        <f t="shared" si="292"/>
        <v>565.67999999999995</v>
      </c>
      <c r="R1873">
        <f t="shared" si="293"/>
        <v>2025</v>
      </c>
      <c r="S1873" s="4" t="str">
        <f t="shared" si="294"/>
        <v>August</v>
      </c>
      <c r="T1873" s="17">
        <f t="shared" si="295"/>
        <v>0</v>
      </c>
      <c r="U1873" s="17">
        <f t="shared" si="296"/>
        <v>70.709999999999994</v>
      </c>
      <c r="V1873" s="16">
        <f t="shared" si="297"/>
        <v>0</v>
      </c>
      <c r="W1873" s="16" t="str">
        <f t="shared" si="298"/>
        <v>M</v>
      </c>
      <c r="X1873" s="16" t="str" cm="1">
        <f t="array" ref="X1873">_xlfn.IFS(K1873 &lt; 10, "Need to Restock", K1873 &lt; 20, "Low Stock", K1873 &lt; 30, "Stock OK", K1873 &gt;= 30, "High Stock")</f>
        <v>Need to Restock</v>
      </c>
      <c r="Y1873" s="16" t="str" cm="1">
        <f t="array" ref="Y1873">_xlfn.IFS(K1873 &lt;= 15, "Fast Moving", K1873 &lt;= 35, "Moderate Moving", K1873 &gt; 35, "Slow Moving")</f>
        <v>Fast Moving</v>
      </c>
      <c r="Z1873" s="16" t="str" cm="1">
        <f t="array" ref="Z1873">_xlfn.IFS(M1873=5, "Highly Satisfied", M1873&gt;=4, "Very Satisfied", M1873&gt;=3, "Satisfied", M1873&gt;=2, "Neutral", M1873&lt;2, "Dissatisfied")</f>
        <v>Neutral</v>
      </c>
      <c r="AA1873" s="16" t="str">
        <f t="shared" si="299"/>
        <v>Cheap Value</v>
      </c>
      <c r="AB1873" s="16" t="str" cm="1">
        <f t="array" ref="AB1873">_xlfn.IFS(OR(C1873="Zara", C1873="Mango"), "Luxury Brand", OR(C1873="Gap", C1873="Forever21"), "Budget Brand", TRUE, "Mid-Market")</f>
        <v>Budget Brand</v>
      </c>
    </row>
    <row r="1874" spans="1:28" x14ac:dyDescent="0.35">
      <c r="A1874" t="s">
        <v>1925</v>
      </c>
      <c r="B1874" t="s">
        <v>13</v>
      </c>
      <c r="C1874" t="s">
        <v>46</v>
      </c>
      <c r="D1874" t="s">
        <v>21</v>
      </c>
      <c r="E1874" t="s">
        <v>37</v>
      </c>
      <c r="F1874" t="s">
        <v>64</v>
      </c>
      <c r="G1874" s="4">
        <v>215.99</v>
      </c>
      <c r="H1874">
        <v>38.1</v>
      </c>
      <c r="I1874" s="3">
        <v>133.69999999999999</v>
      </c>
      <c r="J1874" s="1">
        <v>45875</v>
      </c>
      <c r="K1874">
        <v>14</v>
      </c>
      <c r="L1874">
        <v>3.9</v>
      </c>
      <c r="M1874">
        <f t="shared" si="290"/>
        <v>3.9</v>
      </c>
      <c r="N1874" t="b">
        <v>0</v>
      </c>
      <c r="O1874" t="s">
        <v>2229</v>
      </c>
      <c r="P1874" t="str">
        <f t="shared" si="291"/>
        <v>No Return</v>
      </c>
      <c r="Q1874" s="4">
        <f t="shared" si="292"/>
        <v>1871.7693400000001</v>
      </c>
      <c r="R1874">
        <f t="shared" si="293"/>
        <v>2025</v>
      </c>
      <c r="S1874" s="4" t="str">
        <f t="shared" si="294"/>
        <v>August</v>
      </c>
      <c r="T1874" s="17">
        <f t="shared" si="295"/>
        <v>82.292190000000005</v>
      </c>
      <c r="U1874" s="17">
        <f t="shared" si="296"/>
        <v>133.69781</v>
      </c>
      <c r="V1874" s="16">
        <f t="shared" si="297"/>
        <v>0</v>
      </c>
      <c r="W1874" s="16" t="str">
        <f t="shared" si="298"/>
        <v>S</v>
      </c>
      <c r="X1874" s="16" t="str" cm="1">
        <f t="array" ref="X1874">_xlfn.IFS(K1874 &lt; 10, "Need to Restock", K1874 &lt; 20, "Low Stock", K1874 &lt; 30, "Stock OK", K1874 &gt;= 30, "High Stock")</f>
        <v>Low Stock</v>
      </c>
      <c r="Y1874" s="16" t="str" cm="1">
        <f t="array" ref="Y1874">_xlfn.IFS(K1874 &lt;= 15, "Fast Moving", K1874 &lt;= 35, "Moderate Moving", K1874 &gt; 35, "Slow Moving")</f>
        <v>Fast Moving</v>
      </c>
      <c r="Z1874" s="16" t="str" cm="1">
        <f t="array" ref="Z1874">_xlfn.IFS(M1874=5, "Highly Satisfied", M1874&gt;=4, "Very Satisfied", M1874&gt;=3, "Satisfied", M1874&gt;=2, "Neutral", M1874&lt;2, "Dissatisfied")</f>
        <v>Satisfied</v>
      </c>
      <c r="AA1874" s="16" t="str">
        <f t="shared" si="299"/>
        <v>High Value</v>
      </c>
      <c r="AB1874" s="16" t="str" cm="1">
        <f t="array" ref="AB1874">_xlfn.IFS(OR(C1874="Zara", C1874="Mango"), "Luxury Brand", OR(C1874="Gap", C1874="Forever21"), "Budget Brand", TRUE, "Mid-Market")</f>
        <v>Mid-Market</v>
      </c>
    </row>
    <row r="1875" spans="1:28" x14ac:dyDescent="0.35">
      <c r="A1875" t="s">
        <v>1926</v>
      </c>
      <c r="B1875" t="s">
        <v>40</v>
      </c>
      <c r="C1875" t="s">
        <v>30</v>
      </c>
      <c r="D1875" t="s">
        <v>21</v>
      </c>
      <c r="E1875" t="s">
        <v>16</v>
      </c>
      <c r="F1875" t="s">
        <v>44</v>
      </c>
      <c r="G1875" s="4">
        <v>145.57</v>
      </c>
      <c r="H1875">
        <v>5.0999999999999996</v>
      </c>
      <c r="I1875" s="3">
        <v>138.15</v>
      </c>
      <c r="J1875" s="1">
        <v>45875</v>
      </c>
      <c r="K1875">
        <v>8</v>
      </c>
      <c r="L1875">
        <v>4.4000000000000004</v>
      </c>
      <c r="M1875">
        <f t="shared" si="290"/>
        <v>4.4000000000000004</v>
      </c>
      <c r="N1875" t="b">
        <v>0</v>
      </c>
      <c r="O1875" t="s">
        <v>2229</v>
      </c>
      <c r="P1875" t="str">
        <f t="shared" si="291"/>
        <v>No Return</v>
      </c>
      <c r="Q1875" s="4">
        <f t="shared" si="292"/>
        <v>1105.1674399999999</v>
      </c>
      <c r="R1875">
        <f t="shared" si="293"/>
        <v>2025</v>
      </c>
      <c r="S1875" s="4" t="str">
        <f t="shared" si="294"/>
        <v>August</v>
      </c>
      <c r="T1875" s="17">
        <f t="shared" si="295"/>
        <v>7.4240699999999995</v>
      </c>
      <c r="U1875" s="17">
        <f t="shared" si="296"/>
        <v>138.14592999999999</v>
      </c>
      <c r="V1875" s="16">
        <f t="shared" si="297"/>
        <v>0</v>
      </c>
      <c r="W1875" s="16" t="str">
        <f t="shared" si="298"/>
        <v>XL</v>
      </c>
      <c r="X1875" s="16" t="str" cm="1">
        <f t="array" ref="X1875">_xlfn.IFS(K1875 &lt; 10, "Need to Restock", K1875 &lt; 20, "Low Stock", K1875 &lt; 30, "Stock OK", K1875 &gt;= 30, "High Stock")</f>
        <v>Need to Restock</v>
      </c>
      <c r="Y1875" s="16" t="str" cm="1">
        <f t="array" ref="Y1875">_xlfn.IFS(K1875 &lt;= 15, "Fast Moving", K1875 &lt;= 35, "Moderate Moving", K1875 &gt; 35, "Slow Moving")</f>
        <v>Fast Moving</v>
      </c>
      <c r="Z1875" s="16" t="str" cm="1">
        <f t="array" ref="Z1875">_xlfn.IFS(M1875=5, "Highly Satisfied", M1875&gt;=4, "Very Satisfied", M1875&gt;=3, "Satisfied", M1875&gt;=2, "Neutral", M1875&lt;2, "Dissatisfied")</f>
        <v>Very Satisfied</v>
      </c>
      <c r="AA1875" s="16" t="str">
        <f t="shared" si="299"/>
        <v>High Value</v>
      </c>
      <c r="AB1875" s="16" t="str" cm="1">
        <f t="array" ref="AB1875">_xlfn.IFS(OR(C1875="Zara", C1875="Mango"), "Luxury Brand", OR(C1875="Gap", C1875="Forever21"), "Budget Brand", TRUE, "Mid-Market")</f>
        <v>Mid-Market</v>
      </c>
    </row>
    <row r="1876" spans="1:28" x14ac:dyDescent="0.35">
      <c r="A1876" t="s">
        <v>1927</v>
      </c>
      <c r="B1876" t="s">
        <v>28</v>
      </c>
      <c r="C1876" t="s">
        <v>30</v>
      </c>
      <c r="D1876" t="s">
        <v>32</v>
      </c>
      <c r="E1876" t="s">
        <v>53</v>
      </c>
      <c r="F1876" t="s">
        <v>62</v>
      </c>
      <c r="G1876" s="4">
        <v>195.03</v>
      </c>
      <c r="H1876">
        <v>0</v>
      </c>
      <c r="I1876" s="3">
        <v>195.03</v>
      </c>
      <c r="J1876" s="1">
        <v>45875</v>
      </c>
      <c r="K1876">
        <v>44</v>
      </c>
      <c r="L1876">
        <v>4.4000000000000004</v>
      </c>
      <c r="M1876">
        <f t="shared" si="290"/>
        <v>4.4000000000000004</v>
      </c>
      <c r="N1876" t="b">
        <v>0</v>
      </c>
      <c r="O1876" t="s">
        <v>2229</v>
      </c>
      <c r="P1876" t="str">
        <f t="shared" si="291"/>
        <v>No Return</v>
      </c>
      <c r="Q1876" s="4">
        <f t="shared" si="292"/>
        <v>8581.32</v>
      </c>
      <c r="R1876">
        <f t="shared" si="293"/>
        <v>2025</v>
      </c>
      <c r="S1876" s="4" t="str">
        <f t="shared" si="294"/>
        <v>August</v>
      </c>
      <c r="T1876" s="17">
        <f t="shared" si="295"/>
        <v>0</v>
      </c>
      <c r="U1876" s="17">
        <f t="shared" si="296"/>
        <v>195.03</v>
      </c>
      <c r="V1876" s="16">
        <f t="shared" si="297"/>
        <v>0</v>
      </c>
      <c r="W1876" s="16" t="str">
        <f t="shared" si="298"/>
        <v>XS</v>
      </c>
      <c r="X1876" s="16" t="str" cm="1">
        <f t="array" ref="X1876">_xlfn.IFS(K1876 &lt; 10, "Need to Restock", K1876 &lt; 20, "Low Stock", K1876 &lt; 30, "Stock OK", K1876 &gt;= 30, "High Stock")</f>
        <v>High Stock</v>
      </c>
      <c r="Y1876" s="16" t="str" cm="1">
        <f t="array" ref="Y1876">_xlfn.IFS(K1876 &lt;= 15, "Fast Moving", K1876 &lt;= 35, "Moderate Moving", K1876 &gt; 35, "Slow Moving")</f>
        <v>Slow Moving</v>
      </c>
      <c r="Z1876" s="16" t="str" cm="1">
        <f t="array" ref="Z1876">_xlfn.IFS(M1876=5, "Highly Satisfied", M1876&gt;=4, "Very Satisfied", M1876&gt;=3, "Satisfied", M1876&gt;=2, "Neutral", M1876&lt;2, "Dissatisfied")</f>
        <v>Very Satisfied</v>
      </c>
      <c r="AA1876" s="16" t="str">
        <f t="shared" si="299"/>
        <v>High Value</v>
      </c>
      <c r="AB1876" s="16" t="str" cm="1">
        <f t="array" ref="AB1876">_xlfn.IFS(OR(C1876="Zara", C1876="Mango"), "Luxury Brand", OR(C1876="Gap", C1876="Forever21"), "Budget Brand", TRUE, "Mid-Market")</f>
        <v>Mid-Market</v>
      </c>
    </row>
    <row r="1877" spans="1:28" x14ac:dyDescent="0.35">
      <c r="A1877" t="s">
        <v>1928</v>
      </c>
      <c r="B1877" t="s">
        <v>36</v>
      </c>
      <c r="C1877" t="s">
        <v>51</v>
      </c>
      <c r="D1877" t="s">
        <v>21</v>
      </c>
      <c r="E1877" t="s">
        <v>53</v>
      </c>
      <c r="F1877" t="s">
        <v>26</v>
      </c>
      <c r="G1877" s="4">
        <v>74.88</v>
      </c>
      <c r="H1877">
        <v>9.6999999999999993</v>
      </c>
      <c r="I1877" s="3">
        <v>67.62</v>
      </c>
      <c r="J1877" s="1">
        <v>45875</v>
      </c>
      <c r="K1877">
        <v>23</v>
      </c>
      <c r="L1877">
        <v>2.6</v>
      </c>
      <c r="M1877">
        <f t="shared" si="290"/>
        <v>2.6</v>
      </c>
      <c r="N1877" t="b">
        <v>0</v>
      </c>
      <c r="O1877" t="s">
        <v>2229</v>
      </c>
      <c r="P1877" t="str">
        <f t="shared" si="291"/>
        <v>No Return</v>
      </c>
      <c r="Q1877" s="4">
        <f t="shared" si="292"/>
        <v>1555.18272</v>
      </c>
      <c r="R1877">
        <f t="shared" si="293"/>
        <v>2025</v>
      </c>
      <c r="S1877" s="4" t="str">
        <f t="shared" si="294"/>
        <v>August</v>
      </c>
      <c r="T1877" s="17">
        <f t="shared" si="295"/>
        <v>7.2633599999999987</v>
      </c>
      <c r="U1877" s="17">
        <f t="shared" si="296"/>
        <v>67.616640000000004</v>
      </c>
      <c r="V1877" s="16">
        <f t="shared" si="297"/>
        <v>0</v>
      </c>
      <c r="W1877" s="16" t="str">
        <f t="shared" si="298"/>
        <v>XS</v>
      </c>
      <c r="X1877" s="16" t="str" cm="1">
        <f t="array" ref="X1877">_xlfn.IFS(K1877 &lt; 10, "Need to Restock", K1877 &lt; 20, "Low Stock", K1877 &lt; 30, "Stock OK", K1877 &gt;= 30, "High Stock")</f>
        <v>Stock OK</v>
      </c>
      <c r="Y1877" s="16" t="str" cm="1">
        <f t="array" ref="Y1877">_xlfn.IFS(K1877 &lt;= 15, "Fast Moving", K1877 &lt;= 35, "Moderate Moving", K1877 &gt; 35, "Slow Moving")</f>
        <v>Moderate Moving</v>
      </c>
      <c r="Z1877" s="16" t="str" cm="1">
        <f t="array" ref="Z1877">_xlfn.IFS(M1877=5, "Highly Satisfied", M1877&gt;=4, "Very Satisfied", M1877&gt;=3, "Satisfied", M1877&gt;=2, "Neutral", M1877&lt;2, "Dissatisfied")</f>
        <v>Neutral</v>
      </c>
      <c r="AA1877" s="16" t="str">
        <f t="shared" si="299"/>
        <v>Cheap Value</v>
      </c>
      <c r="AB1877" s="16" t="str" cm="1">
        <f t="array" ref="AB1877">_xlfn.IFS(OR(C1877="Zara", C1877="Mango"), "Luxury Brand", OR(C1877="Gap", C1877="Forever21"), "Budget Brand", TRUE, "Mid-Market")</f>
        <v>Mid-Market</v>
      </c>
    </row>
    <row r="1878" spans="1:28" x14ac:dyDescent="0.35">
      <c r="A1878" t="s">
        <v>1929</v>
      </c>
      <c r="B1878" t="s">
        <v>19</v>
      </c>
      <c r="C1878" t="s">
        <v>59</v>
      </c>
      <c r="D1878" t="s">
        <v>15</v>
      </c>
      <c r="E1878" t="s">
        <v>22</v>
      </c>
      <c r="F1878" t="s">
        <v>23</v>
      </c>
      <c r="G1878" s="4">
        <v>50.3</v>
      </c>
      <c r="H1878">
        <v>0</v>
      </c>
      <c r="I1878" s="3">
        <v>50.3</v>
      </c>
      <c r="J1878" s="1">
        <v>45522</v>
      </c>
      <c r="K1878">
        <v>23</v>
      </c>
      <c r="L1878">
        <v>1.3</v>
      </c>
      <c r="M1878">
        <f t="shared" si="290"/>
        <v>1.3</v>
      </c>
      <c r="N1878" t="b">
        <v>0</v>
      </c>
      <c r="O1878" t="s">
        <v>2229</v>
      </c>
      <c r="P1878" t="str">
        <f t="shared" si="291"/>
        <v>No Return</v>
      </c>
      <c r="Q1878" s="4">
        <f t="shared" si="292"/>
        <v>1156.8999999999999</v>
      </c>
      <c r="R1878">
        <f t="shared" si="293"/>
        <v>2024</v>
      </c>
      <c r="S1878" s="4" t="str">
        <f t="shared" si="294"/>
        <v>August</v>
      </c>
      <c r="T1878" s="17">
        <f t="shared" si="295"/>
        <v>0</v>
      </c>
      <c r="U1878" s="17">
        <f t="shared" si="296"/>
        <v>50.3</v>
      </c>
      <c r="V1878" s="16">
        <f t="shared" si="297"/>
        <v>0</v>
      </c>
      <c r="W1878" s="16" t="str">
        <f t="shared" si="298"/>
        <v>L</v>
      </c>
      <c r="X1878" s="16" t="str" cm="1">
        <f t="array" ref="X1878">_xlfn.IFS(K1878 &lt; 10, "Need to Restock", K1878 &lt; 20, "Low Stock", K1878 &lt; 30, "Stock OK", K1878 &gt;= 30, "High Stock")</f>
        <v>Stock OK</v>
      </c>
      <c r="Y1878" s="16" t="str" cm="1">
        <f t="array" ref="Y1878">_xlfn.IFS(K1878 &lt;= 15, "Fast Moving", K1878 &lt;= 35, "Moderate Moving", K1878 &gt; 35, "Slow Moving")</f>
        <v>Moderate Moving</v>
      </c>
      <c r="Z1878" s="16" t="str" cm="1">
        <f t="array" ref="Z1878">_xlfn.IFS(M1878=5, "Highly Satisfied", M1878&gt;=4, "Very Satisfied", M1878&gt;=3, "Satisfied", M1878&gt;=2, "Neutral", M1878&lt;2, "Dissatisfied")</f>
        <v>Dissatisfied</v>
      </c>
      <c r="AA1878" s="16" t="str">
        <f t="shared" si="299"/>
        <v>Cheap Value</v>
      </c>
      <c r="AB1878" s="16" t="str" cm="1">
        <f t="array" ref="AB1878">_xlfn.IFS(OR(C1878="Zara", C1878="Mango"), "Luxury Brand", OR(C1878="Gap", C1878="Forever21"), "Budget Brand", TRUE, "Mid-Market")</f>
        <v>Budget Brand</v>
      </c>
    </row>
    <row r="1879" spans="1:28" x14ac:dyDescent="0.35">
      <c r="A1879" t="s">
        <v>1930</v>
      </c>
      <c r="B1879" t="s">
        <v>13</v>
      </c>
      <c r="C1879" t="s">
        <v>51</v>
      </c>
      <c r="D1879" t="s">
        <v>60</v>
      </c>
      <c r="E1879" t="s">
        <v>47</v>
      </c>
      <c r="F1879" t="s">
        <v>17</v>
      </c>
      <c r="G1879" s="4">
        <v>130.65</v>
      </c>
      <c r="H1879">
        <v>0</v>
      </c>
      <c r="I1879" s="3">
        <v>130.65</v>
      </c>
      <c r="J1879" s="1">
        <v>45875</v>
      </c>
      <c r="K1879">
        <v>20</v>
      </c>
      <c r="L1879">
        <v>2.6</v>
      </c>
      <c r="M1879">
        <f t="shared" si="290"/>
        <v>2.6</v>
      </c>
      <c r="N1879" t="b">
        <v>0</v>
      </c>
      <c r="O1879" t="s">
        <v>2229</v>
      </c>
      <c r="P1879" t="str">
        <f t="shared" si="291"/>
        <v>No Return</v>
      </c>
      <c r="Q1879" s="4">
        <f t="shared" si="292"/>
        <v>2613</v>
      </c>
      <c r="R1879">
        <f t="shared" si="293"/>
        <v>2025</v>
      </c>
      <c r="S1879" s="4" t="str">
        <f t="shared" si="294"/>
        <v>August</v>
      </c>
      <c r="T1879" s="17">
        <f t="shared" si="295"/>
        <v>0</v>
      </c>
      <c r="U1879" s="17">
        <f t="shared" si="296"/>
        <v>130.65</v>
      </c>
      <c r="V1879" s="16">
        <f t="shared" si="297"/>
        <v>0</v>
      </c>
      <c r="W1879" s="16" t="str">
        <f t="shared" si="298"/>
        <v>XXL</v>
      </c>
      <c r="X1879" s="16" t="str" cm="1">
        <f t="array" ref="X1879">_xlfn.IFS(K1879 &lt; 10, "Need to Restock", K1879 &lt; 20, "Low Stock", K1879 &lt; 30, "Stock OK", K1879 &gt;= 30, "High Stock")</f>
        <v>Stock OK</v>
      </c>
      <c r="Y1879" s="16" t="str" cm="1">
        <f t="array" ref="Y1879">_xlfn.IFS(K1879 &lt;= 15, "Fast Moving", K1879 &lt;= 35, "Moderate Moving", K1879 &gt; 35, "Slow Moving")</f>
        <v>Moderate Moving</v>
      </c>
      <c r="Z1879" s="16" t="str" cm="1">
        <f t="array" ref="Z1879">_xlfn.IFS(M1879=5, "Highly Satisfied", M1879&gt;=4, "Very Satisfied", M1879&gt;=3, "Satisfied", M1879&gt;=2, "Neutral", M1879&lt;2, "Dissatisfied")</f>
        <v>Neutral</v>
      </c>
      <c r="AA1879" s="16" t="str">
        <f t="shared" si="299"/>
        <v>High Value</v>
      </c>
      <c r="AB1879" s="16" t="str" cm="1">
        <f t="array" ref="AB1879">_xlfn.IFS(OR(C1879="Zara", C1879="Mango"), "Luxury Brand", OR(C1879="Gap", C1879="Forever21"), "Budget Brand", TRUE, "Mid-Market")</f>
        <v>Mid-Market</v>
      </c>
    </row>
    <row r="1880" spans="1:28" x14ac:dyDescent="0.35">
      <c r="A1880" t="s">
        <v>1931</v>
      </c>
      <c r="B1880" t="s">
        <v>40</v>
      </c>
      <c r="C1880" t="s">
        <v>73</v>
      </c>
      <c r="D1880" t="s">
        <v>15</v>
      </c>
      <c r="E1880" t="s">
        <v>47</v>
      </c>
      <c r="F1880" t="s">
        <v>44</v>
      </c>
      <c r="G1880" s="4">
        <v>94.56</v>
      </c>
      <c r="H1880">
        <v>40.299999999999997</v>
      </c>
      <c r="I1880" s="3">
        <v>56.45</v>
      </c>
      <c r="J1880" s="1">
        <v>45822</v>
      </c>
      <c r="K1880">
        <v>41</v>
      </c>
      <c r="L1880">
        <v>4.7</v>
      </c>
      <c r="M1880">
        <f t="shared" si="290"/>
        <v>4.7</v>
      </c>
      <c r="N1880" t="b">
        <v>0</v>
      </c>
      <c r="O1880" t="s">
        <v>2229</v>
      </c>
      <c r="P1880" t="str">
        <f t="shared" si="291"/>
        <v>No Return</v>
      </c>
      <c r="Q1880" s="4">
        <f t="shared" si="292"/>
        <v>2314.5451200000002</v>
      </c>
      <c r="R1880">
        <f t="shared" si="293"/>
        <v>2025</v>
      </c>
      <c r="S1880" s="4" t="str">
        <f t="shared" si="294"/>
        <v>June</v>
      </c>
      <c r="T1880" s="17">
        <f t="shared" si="295"/>
        <v>38.107679999999995</v>
      </c>
      <c r="U1880" s="17">
        <f t="shared" si="296"/>
        <v>56.45232</v>
      </c>
      <c r="V1880" s="16">
        <f t="shared" si="297"/>
        <v>0</v>
      </c>
      <c r="W1880" s="16" t="str">
        <f t="shared" si="298"/>
        <v>XXL</v>
      </c>
      <c r="X1880" s="16" t="str" cm="1">
        <f t="array" ref="X1880">_xlfn.IFS(K1880 &lt; 10, "Need to Restock", K1880 &lt; 20, "Low Stock", K1880 &lt; 30, "Stock OK", K1880 &gt;= 30, "High Stock")</f>
        <v>High Stock</v>
      </c>
      <c r="Y1880" s="16" t="str" cm="1">
        <f t="array" ref="Y1880">_xlfn.IFS(K1880 &lt;= 15, "Fast Moving", K1880 &lt;= 35, "Moderate Moving", K1880 &gt; 35, "Slow Moving")</f>
        <v>Slow Moving</v>
      </c>
      <c r="Z1880" s="16" t="str" cm="1">
        <f t="array" ref="Z1880">_xlfn.IFS(M1880=5, "Highly Satisfied", M1880&gt;=4, "Very Satisfied", M1880&gt;=3, "Satisfied", M1880&gt;=2, "Neutral", M1880&lt;2, "Dissatisfied")</f>
        <v>Very Satisfied</v>
      </c>
      <c r="AA1880" s="16" t="str">
        <f t="shared" si="299"/>
        <v>Cheap Value</v>
      </c>
      <c r="AB1880" s="16" t="str" cm="1">
        <f t="array" ref="AB1880">_xlfn.IFS(OR(C1880="Zara", C1880="Mango"), "Luxury Brand", OR(C1880="Gap", C1880="Forever21"), "Budget Brand", TRUE, "Mid-Market")</f>
        <v>Budget Brand</v>
      </c>
    </row>
    <row r="1881" spans="1:28" x14ac:dyDescent="0.35">
      <c r="A1881" t="s">
        <v>1932</v>
      </c>
      <c r="B1881" t="s">
        <v>13</v>
      </c>
      <c r="C1881" t="s">
        <v>20</v>
      </c>
      <c r="D1881" t="s">
        <v>15</v>
      </c>
      <c r="E1881" t="s">
        <v>37</v>
      </c>
      <c r="F1881" t="s">
        <v>68</v>
      </c>
      <c r="G1881" s="4">
        <v>138.97999999999999</v>
      </c>
      <c r="H1881">
        <v>10.199999999999999</v>
      </c>
      <c r="I1881" s="3">
        <v>124.8</v>
      </c>
      <c r="J1881" s="1">
        <v>45860</v>
      </c>
      <c r="K1881">
        <v>36</v>
      </c>
      <c r="L1881">
        <v>1.4</v>
      </c>
      <c r="M1881">
        <f t="shared" si="290"/>
        <v>1.4</v>
      </c>
      <c r="N1881" t="b">
        <v>0</v>
      </c>
      <c r="O1881" t="s">
        <v>2229</v>
      </c>
      <c r="P1881" t="str">
        <f t="shared" si="291"/>
        <v>No Return</v>
      </c>
      <c r="Q1881" s="4">
        <f t="shared" si="292"/>
        <v>4492.9454400000004</v>
      </c>
      <c r="R1881">
        <f t="shared" si="293"/>
        <v>2025</v>
      </c>
      <c r="S1881" s="4" t="str">
        <f t="shared" si="294"/>
        <v>July</v>
      </c>
      <c r="T1881" s="17">
        <f t="shared" si="295"/>
        <v>14.175959999999998</v>
      </c>
      <c r="U1881" s="17">
        <f t="shared" si="296"/>
        <v>124.80404</v>
      </c>
      <c r="V1881" s="16">
        <f t="shared" si="297"/>
        <v>0</v>
      </c>
      <c r="W1881" s="16" t="str">
        <f t="shared" si="298"/>
        <v>S</v>
      </c>
      <c r="X1881" s="16" t="str" cm="1">
        <f t="array" ref="X1881">_xlfn.IFS(K1881 &lt; 10, "Need to Restock", K1881 &lt; 20, "Low Stock", K1881 &lt; 30, "Stock OK", K1881 &gt;= 30, "High Stock")</f>
        <v>High Stock</v>
      </c>
      <c r="Y1881" s="16" t="str" cm="1">
        <f t="array" ref="Y1881">_xlfn.IFS(K1881 &lt;= 15, "Fast Moving", K1881 &lt;= 35, "Moderate Moving", K1881 &gt; 35, "Slow Moving")</f>
        <v>Slow Moving</v>
      </c>
      <c r="Z1881" s="16" t="str" cm="1">
        <f t="array" ref="Z1881">_xlfn.IFS(M1881=5, "Highly Satisfied", M1881&gt;=4, "Very Satisfied", M1881&gt;=3, "Satisfied", M1881&gt;=2, "Neutral", M1881&lt;2, "Dissatisfied")</f>
        <v>Dissatisfied</v>
      </c>
      <c r="AA1881" s="16" t="str">
        <f t="shared" si="299"/>
        <v>High Value</v>
      </c>
      <c r="AB1881" s="16" t="str" cm="1">
        <f t="array" ref="AB1881">_xlfn.IFS(OR(C1881="Zara", C1881="Mango"), "Luxury Brand", OR(C1881="Gap", C1881="Forever21"), "Budget Brand", TRUE, "Mid-Market")</f>
        <v>Mid-Market</v>
      </c>
    </row>
    <row r="1882" spans="1:28" x14ac:dyDescent="0.35">
      <c r="A1882" t="s">
        <v>1933</v>
      </c>
      <c r="B1882" t="s">
        <v>25</v>
      </c>
      <c r="C1882" t="s">
        <v>46</v>
      </c>
      <c r="D1882" t="s">
        <v>21</v>
      </c>
      <c r="E1882" t="s">
        <v>2229</v>
      </c>
      <c r="F1882" t="s">
        <v>44</v>
      </c>
      <c r="G1882" s="4">
        <v>52.57</v>
      </c>
      <c r="H1882">
        <v>0</v>
      </c>
      <c r="I1882" s="3">
        <v>52.57</v>
      </c>
      <c r="J1882" s="1">
        <v>45875</v>
      </c>
      <c r="K1882">
        <v>50</v>
      </c>
      <c r="L1882">
        <v>2.5</v>
      </c>
      <c r="M1882">
        <f t="shared" si="290"/>
        <v>2.5</v>
      </c>
      <c r="N1882" t="b">
        <v>1</v>
      </c>
      <c r="O1882" t="s">
        <v>76</v>
      </c>
      <c r="P1882" t="str">
        <f t="shared" si="291"/>
        <v>Damaged</v>
      </c>
      <c r="Q1882" s="4">
        <f t="shared" si="292"/>
        <v>2628.5</v>
      </c>
      <c r="R1882">
        <f t="shared" si="293"/>
        <v>2025</v>
      </c>
      <c r="S1882" s="4" t="str">
        <f t="shared" si="294"/>
        <v>August</v>
      </c>
      <c r="T1882" s="17">
        <f t="shared" si="295"/>
        <v>0</v>
      </c>
      <c r="U1882" s="17">
        <f t="shared" si="296"/>
        <v>52.57</v>
      </c>
      <c r="V1882" s="16">
        <f t="shared" si="297"/>
        <v>1</v>
      </c>
      <c r="W1882" s="16" t="str">
        <f t="shared" si="298"/>
        <v>No Size</v>
      </c>
      <c r="X1882" s="16" t="str" cm="1">
        <f t="array" ref="X1882">_xlfn.IFS(K1882 &lt; 10, "Need to Restock", K1882 &lt; 20, "Low Stock", K1882 &lt; 30, "Stock OK", K1882 &gt;= 30, "High Stock")</f>
        <v>High Stock</v>
      </c>
      <c r="Y1882" s="16" t="str" cm="1">
        <f t="array" ref="Y1882">_xlfn.IFS(K1882 &lt;= 15, "Fast Moving", K1882 &lt;= 35, "Moderate Moving", K1882 &gt; 35, "Slow Moving")</f>
        <v>Slow Moving</v>
      </c>
      <c r="Z1882" s="16" t="str" cm="1">
        <f t="array" ref="Z1882">_xlfn.IFS(M1882=5, "Highly Satisfied", M1882&gt;=4, "Very Satisfied", M1882&gt;=3, "Satisfied", M1882&gt;=2, "Neutral", M1882&lt;2, "Dissatisfied")</f>
        <v>Neutral</v>
      </c>
      <c r="AA1882" s="16" t="str">
        <f t="shared" si="299"/>
        <v>Cheap Value</v>
      </c>
      <c r="AB1882" s="16" t="str" cm="1">
        <f t="array" ref="AB1882">_xlfn.IFS(OR(C1882="Zara", C1882="Mango"), "Luxury Brand", OR(C1882="Gap", C1882="Forever21"), "Budget Brand", TRUE, "Mid-Market")</f>
        <v>Mid-Market</v>
      </c>
    </row>
    <row r="1883" spans="1:28" x14ac:dyDescent="0.35">
      <c r="A1883" t="s">
        <v>1934</v>
      </c>
      <c r="B1883" t="s">
        <v>13</v>
      </c>
      <c r="C1883" t="s">
        <v>46</v>
      </c>
      <c r="D1883" t="s">
        <v>15</v>
      </c>
      <c r="E1883" t="s">
        <v>2229</v>
      </c>
      <c r="F1883" t="s">
        <v>33</v>
      </c>
      <c r="G1883" s="4">
        <v>151.62</v>
      </c>
      <c r="H1883">
        <v>0</v>
      </c>
      <c r="I1883" s="3">
        <v>151.62</v>
      </c>
      <c r="J1883" s="1">
        <v>45849</v>
      </c>
      <c r="K1883">
        <v>41</v>
      </c>
      <c r="L1883">
        <v>3.5</v>
      </c>
      <c r="M1883">
        <f t="shared" si="290"/>
        <v>3.5</v>
      </c>
      <c r="N1883" t="b">
        <v>0</v>
      </c>
      <c r="O1883" t="s">
        <v>2229</v>
      </c>
      <c r="P1883" t="str">
        <f t="shared" si="291"/>
        <v>No Return</v>
      </c>
      <c r="Q1883" s="4">
        <f t="shared" si="292"/>
        <v>6216.42</v>
      </c>
      <c r="R1883">
        <f t="shared" si="293"/>
        <v>2025</v>
      </c>
      <c r="S1883" s="4" t="str">
        <f t="shared" si="294"/>
        <v>July</v>
      </c>
      <c r="T1883" s="17">
        <f t="shared" si="295"/>
        <v>0</v>
      </c>
      <c r="U1883" s="17">
        <f t="shared" si="296"/>
        <v>151.62</v>
      </c>
      <c r="V1883" s="16">
        <f t="shared" si="297"/>
        <v>0</v>
      </c>
      <c r="W1883" s="16" t="str">
        <f t="shared" si="298"/>
        <v>No Size</v>
      </c>
      <c r="X1883" s="16" t="str" cm="1">
        <f t="array" ref="X1883">_xlfn.IFS(K1883 &lt; 10, "Need to Restock", K1883 &lt; 20, "Low Stock", K1883 &lt; 30, "Stock OK", K1883 &gt;= 30, "High Stock")</f>
        <v>High Stock</v>
      </c>
      <c r="Y1883" s="16" t="str" cm="1">
        <f t="array" ref="Y1883">_xlfn.IFS(K1883 &lt;= 15, "Fast Moving", K1883 &lt;= 35, "Moderate Moving", K1883 &gt; 35, "Slow Moving")</f>
        <v>Slow Moving</v>
      </c>
      <c r="Z1883" s="16" t="str" cm="1">
        <f t="array" ref="Z1883">_xlfn.IFS(M1883=5, "Highly Satisfied", M1883&gt;=4, "Very Satisfied", M1883&gt;=3, "Satisfied", M1883&gt;=2, "Neutral", M1883&lt;2, "Dissatisfied")</f>
        <v>Satisfied</v>
      </c>
      <c r="AA1883" s="16" t="str">
        <f t="shared" si="299"/>
        <v>High Value</v>
      </c>
      <c r="AB1883" s="16" t="str" cm="1">
        <f t="array" ref="AB1883">_xlfn.IFS(OR(C1883="Zara", C1883="Mango"), "Luxury Brand", OR(C1883="Gap", C1883="Forever21"), "Budget Brand", TRUE, "Mid-Market")</f>
        <v>Mid-Market</v>
      </c>
    </row>
    <row r="1884" spans="1:28" x14ac:dyDescent="0.35">
      <c r="A1884" t="s">
        <v>1935</v>
      </c>
      <c r="B1884" t="s">
        <v>25</v>
      </c>
      <c r="C1884" t="s">
        <v>20</v>
      </c>
      <c r="D1884" t="s">
        <v>15</v>
      </c>
      <c r="E1884" t="s">
        <v>2229</v>
      </c>
      <c r="F1884" t="s">
        <v>42</v>
      </c>
      <c r="G1884" s="4">
        <v>26.7</v>
      </c>
      <c r="H1884">
        <v>0</v>
      </c>
      <c r="I1884" s="3">
        <v>26.7</v>
      </c>
      <c r="J1884" s="1">
        <v>45804</v>
      </c>
      <c r="K1884">
        <v>48</v>
      </c>
      <c r="L1884">
        <v>3.1</v>
      </c>
      <c r="M1884">
        <f t="shared" si="290"/>
        <v>3.1</v>
      </c>
      <c r="N1884" t="b">
        <v>0</v>
      </c>
      <c r="O1884" t="s">
        <v>2229</v>
      </c>
      <c r="P1884" t="str">
        <f t="shared" si="291"/>
        <v>No Return</v>
      </c>
      <c r="Q1884" s="4">
        <f t="shared" si="292"/>
        <v>1281.5999999999999</v>
      </c>
      <c r="R1884">
        <f t="shared" si="293"/>
        <v>2025</v>
      </c>
      <c r="S1884" s="4" t="str">
        <f t="shared" si="294"/>
        <v>May</v>
      </c>
      <c r="T1884" s="17">
        <f t="shared" si="295"/>
        <v>0</v>
      </c>
      <c r="U1884" s="17">
        <f t="shared" si="296"/>
        <v>26.7</v>
      </c>
      <c r="V1884" s="16">
        <f t="shared" si="297"/>
        <v>0</v>
      </c>
      <c r="W1884" s="16" t="str">
        <f t="shared" si="298"/>
        <v>No Size</v>
      </c>
      <c r="X1884" s="16" t="str" cm="1">
        <f t="array" ref="X1884">_xlfn.IFS(K1884 &lt; 10, "Need to Restock", K1884 &lt; 20, "Low Stock", K1884 &lt; 30, "Stock OK", K1884 &gt;= 30, "High Stock")</f>
        <v>High Stock</v>
      </c>
      <c r="Y1884" s="16" t="str" cm="1">
        <f t="array" ref="Y1884">_xlfn.IFS(K1884 &lt;= 15, "Fast Moving", K1884 &lt;= 35, "Moderate Moving", K1884 &gt; 35, "Slow Moving")</f>
        <v>Slow Moving</v>
      </c>
      <c r="Z1884" s="16" t="str" cm="1">
        <f t="array" ref="Z1884">_xlfn.IFS(M1884=5, "Highly Satisfied", M1884&gt;=4, "Very Satisfied", M1884&gt;=3, "Satisfied", M1884&gt;=2, "Neutral", M1884&lt;2, "Dissatisfied")</f>
        <v>Satisfied</v>
      </c>
      <c r="AA1884" s="16" t="str">
        <f t="shared" si="299"/>
        <v>Cheap Value</v>
      </c>
      <c r="AB1884" s="16" t="str" cm="1">
        <f t="array" ref="AB1884">_xlfn.IFS(OR(C1884="Zara", C1884="Mango"), "Luxury Brand", OR(C1884="Gap", C1884="Forever21"), "Budget Brand", TRUE, "Mid-Market")</f>
        <v>Mid-Market</v>
      </c>
    </row>
    <row r="1885" spans="1:28" x14ac:dyDescent="0.35">
      <c r="A1885" t="s">
        <v>1936</v>
      </c>
      <c r="B1885" t="s">
        <v>13</v>
      </c>
      <c r="C1885" t="s">
        <v>51</v>
      </c>
      <c r="D1885" t="s">
        <v>60</v>
      </c>
      <c r="E1885" t="s">
        <v>37</v>
      </c>
      <c r="F1885" t="s">
        <v>68</v>
      </c>
      <c r="G1885" s="4">
        <v>147.5</v>
      </c>
      <c r="H1885">
        <v>0</v>
      </c>
      <c r="I1885" s="3">
        <v>147.5</v>
      </c>
      <c r="J1885" s="1">
        <v>45875</v>
      </c>
      <c r="K1885">
        <v>4</v>
      </c>
      <c r="L1885">
        <v>2.4</v>
      </c>
      <c r="M1885">
        <f t="shared" si="290"/>
        <v>2.4</v>
      </c>
      <c r="N1885" t="b">
        <v>0</v>
      </c>
      <c r="O1885" t="s">
        <v>2229</v>
      </c>
      <c r="P1885" t="str">
        <f t="shared" si="291"/>
        <v>No Return</v>
      </c>
      <c r="Q1885" s="4">
        <f t="shared" si="292"/>
        <v>590</v>
      </c>
      <c r="R1885">
        <f t="shared" si="293"/>
        <v>2025</v>
      </c>
      <c r="S1885" s="4" t="str">
        <f t="shared" si="294"/>
        <v>August</v>
      </c>
      <c r="T1885" s="17">
        <f t="shared" si="295"/>
        <v>0</v>
      </c>
      <c r="U1885" s="17">
        <f t="shared" si="296"/>
        <v>147.5</v>
      </c>
      <c r="V1885" s="16">
        <f t="shared" si="297"/>
        <v>0</v>
      </c>
      <c r="W1885" s="16" t="str">
        <f t="shared" si="298"/>
        <v>S</v>
      </c>
      <c r="X1885" s="16" t="str" cm="1">
        <f t="array" ref="X1885">_xlfn.IFS(K1885 &lt; 10, "Need to Restock", K1885 &lt; 20, "Low Stock", K1885 &lt; 30, "Stock OK", K1885 &gt;= 30, "High Stock")</f>
        <v>Need to Restock</v>
      </c>
      <c r="Y1885" s="16" t="str" cm="1">
        <f t="array" ref="Y1885">_xlfn.IFS(K1885 &lt;= 15, "Fast Moving", K1885 &lt;= 35, "Moderate Moving", K1885 &gt; 35, "Slow Moving")</f>
        <v>Fast Moving</v>
      </c>
      <c r="Z1885" s="16" t="str" cm="1">
        <f t="array" ref="Z1885">_xlfn.IFS(M1885=5, "Highly Satisfied", M1885&gt;=4, "Very Satisfied", M1885&gt;=3, "Satisfied", M1885&gt;=2, "Neutral", M1885&lt;2, "Dissatisfied")</f>
        <v>Neutral</v>
      </c>
      <c r="AA1885" s="16" t="str">
        <f t="shared" si="299"/>
        <v>High Value</v>
      </c>
      <c r="AB1885" s="16" t="str" cm="1">
        <f t="array" ref="AB1885">_xlfn.IFS(OR(C1885="Zara", C1885="Mango"), "Luxury Brand", OR(C1885="Gap", C1885="Forever21"), "Budget Brand", TRUE, "Mid-Market")</f>
        <v>Mid-Market</v>
      </c>
    </row>
    <row r="1886" spans="1:28" x14ac:dyDescent="0.35">
      <c r="A1886" t="s">
        <v>1937</v>
      </c>
      <c r="B1886" t="s">
        <v>19</v>
      </c>
      <c r="C1886" t="s">
        <v>41</v>
      </c>
      <c r="D1886" t="s">
        <v>32</v>
      </c>
      <c r="E1886" t="s">
        <v>37</v>
      </c>
      <c r="F1886" t="s">
        <v>62</v>
      </c>
      <c r="G1886" s="4">
        <v>66</v>
      </c>
      <c r="H1886">
        <v>2.7</v>
      </c>
      <c r="I1886" s="3">
        <v>64.22</v>
      </c>
      <c r="J1886" s="1">
        <v>45875</v>
      </c>
      <c r="K1886">
        <v>42</v>
      </c>
      <c r="L1886">
        <v>4.4000000000000004</v>
      </c>
      <c r="M1886">
        <f t="shared" si="290"/>
        <v>4.4000000000000004</v>
      </c>
      <c r="N1886" t="b">
        <v>0</v>
      </c>
      <c r="O1886" t="s">
        <v>2229</v>
      </c>
      <c r="P1886" t="str">
        <f t="shared" si="291"/>
        <v>No Return</v>
      </c>
      <c r="Q1886" s="4">
        <f t="shared" si="292"/>
        <v>2697.1559999999999</v>
      </c>
      <c r="R1886">
        <f t="shared" si="293"/>
        <v>2025</v>
      </c>
      <c r="S1886" s="4" t="str">
        <f t="shared" si="294"/>
        <v>August</v>
      </c>
      <c r="T1886" s="17">
        <f t="shared" si="295"/>
        <v>1.7820000000000003</v>
      </c>
      <c r="U1886" s="17">
        <f t="shared" si="296"/>
        <v>64.218000000000004</v>
      </c>
      <c r="V1886" s="16">
        <f t="shared" si="297"/>
        <v>0</v>
      </c>
      <c r="W1886" s="16" t="str">
        <f t="shared" si="298"/>
        <v>S</v>
      </c>
      <c r="X1886" s="16" t="str" cm="1">
        <f t="array" ref="X1886">_xlfn.IFS(K1886 &lt; 10, "Need to Restock", K1886 &lt; 20, "Low Stock", K1886 &lt; 30, "Stock OK", K1886 &gt;= 30, "High Stock")</f>
        <v>High Stock</v>
      </c>
      <c r="Y1886" s="16" t="str" cm="1">
        <f t="array" ref="Y1886">_xlfn.IFS(K1886 &lt;= 15, "Fast Moving", K1886 &lt;= 35, "Moderate Moving", K1886 &gt; 35, "Slow Moving")</f>
        <v>Slow Moving</v>
      </c>
      <c r="Z1886" s="16" t="str" cm="1">
        <f t="array" ref="Z1886">_xlfn.IFS(M1886=5, "Highly Satisfied", M1886&gt;=4, "Very Satisfied", M1886&gt;=3, "Satisfied", M1886&gt;=2, "Neutral", M1886&lt;2, "Dissatisfied")</f>
        <v>Very Satisfied</v>
      </c>
      <c r="AA1886" s="16" t="str">
        <f t="shared" si="299"/>
        <v>Cheap Value</v>
      </c>
      <c r="AB1886" s="16" t="str" cm="1">
        <f t="array" ref="AB1886">_xlfn.IFS(OR(C1886="Zara", C1886="Mango"), "Luxury Brand", OR(C1886="Gap", C1886="Forever21"), "Budget Brand", TRUE, "Mid-Market")</f>
        <v>Luxury Brand</v>
      </c>
    </row>
    <row r="1887" spans="1:28" x14ac:dyDescent="0.35">
      <c r="A1887" t="s">
        <v>1938</v>
      </c>
      <c r="B1887" t="s">
        <v>13</v>
      </c>
      <c r="C1887" t="s">
        <v>14</v>
      </c>
      <c r="D1887" t="s">
        <v>32</v>
      </c>
      <c r="E1887" t="s">
        <v>53</v>
      </c>
      <c r="F1887" t="s">
        <v>17</v>
      </c>
      <c r="G1887" s="4">
        <v>183.6</v>
      </c>
      <c r="H1887">
        <v>0</v>
      </c>
      <c r="I1887" s="3">
        <v>183.6</v>
      </c>
      <c r="J1887" s="1">
        <v>45875</v>
      </c>
      <c r="K1887">
        <v>10</v>
      </c>
      <c r="L1887" t="s">
        <v>2229</v>
      </c>
      <c r="M1887">
        <f t="shared" si="290"/>
        <v>3</v>
      </c>
      <c r="N1887" t="b">
        <v>0</v>
      </c>
      <c r="O1887" t="s">
        <v>2229</v>
      </c>
      <c r="P1887" t="str">
        <f t="shared" si="291"/>
        <v>No Return</v>
      </c>
      <c r="Q1887" s="4">
        <f t="shared" si="292"/>
        <v>1836</v>
      </c>
      <c r="R1887">
        <f t="shared" si="293"/>
        <v>2025</v>
      </c>
      <c r="S1887" s="4" t="str">
        <f t="shared" si="294"/>
        <v>August</v>
      </c>
      <c r="T1887" s="17">
        <f t="shared" si="295"/>
        <v>0</v>
      </c>
      <c r="U1887" s="17">
        <f t="shared" si="296"/>
        <v>183.6</v>
      </c>
      <c r="V1887" s="16">
        <f t="shared" si="297"/>
        <v>0</v>
      </c>
      <c r="W1887" s="16" t="str">
        <f t="shared" si="298"/>
        <v>XS</v>
      </c>
      <c r="X1887" s="16" t="str" cm="1">
        <f t="array" ref="X1887">_xlfn.IFS(K1887 &lt; 10, "Need to Restock", K1887 &lt; 20, "Low Stock", K1887 &lt; 30, "Stock OK", K1887 &gt;= 30, "High Stock")</f>
        <v>Low Stock</v>
      </c>
      <c r="Y1887" s="16" t="str" cm="1">
        <f t="array" ref="Y1887">_xlfn.IFS(K1887 &lt;= 15, "Fast Moving", K1887 &lt;= 35, "Moderate Moving", K1887 &gt; 35, "Slow Moving")</f>
        <v>Fast Moving</v>
      </c>
      <c r="Z1887" s="16" t="str" cm="1">
        <f t="array" ref="Z1887">_xlfn.IFS(M1887=5, "Highly Satisfied", M1887&gt;=4, "Very Satisfied", M1887&gt;=3, "Satisfied", M1887&gt;=2, "Neutral", M1887&lt;2, "Dissatisfied")</f>
        <v>Satisfied</v>
      </c>
      <c r="AA1887" s="16" t="str">
        <f t="shared" si="299"/>
        <v>High Value</v>
      </c>
      <c r="AB1887" s="16" t="str" cm="1">
        <f t="array" ref="AB1887">_xlfn.IFS(OR(C1887="Zara", C1887="Mango"), "Luxury Brand", OR(C1887="Gap", C1887="Forever21"), "Budget Brand", TRUE, "Mid-Market")</f>
        <v>Luxury Brand</v>
      </c>
    </row>
    <row r="1888" spans="1:28" x14ac:dyDescent="0.35">
      <c r="A1888" t="s">
        <v>1939</v>
      </c>
      <c r="B1888" t="s">
        <v>28</v>
      </c>
      <c r="C1888" t="s">
        <v>20</v>
      </c>
      <c r="D1888" t="s">
        <v>60</v>
      </c>
      <c r="E1888" t="s">
        <v>22</v>
      </c>
      <c r="F1888" t="s">
        <v>42</v>
      </c>
      <c r="G1888" s="4">
        <v>195.83</v>
      </c>
      <c r="H1888">
        <v>0</v>
      </c>
      <c r="I1888" s="3">
        <v>195.83</v>
      </c>
      <c r="J1888" s="1">
        <v>45875</v>
      </c>
      <c r="K1888">
        <v>14</v>
      </c>
      <c r="L1888">
        <v>2.1</v>
      </c>
      <c r="M1888">
        <f t="shared" si="290"/>
        <v>2.1</v>
      </c>
      <c r="N1888" t="b">
        <v>0</v>
      </c>
      <c r="O1888" t="s">
        <v>2229</v>
      </c>
      <c r="P1888" t="str">
        <f t="shared" si="291"/>
        <v>No Return</v>
      </c>
      <c r="Q1888" s="4">
        <f t="shared" si="292"/>
        <v>2741.6200000000003</v>
      </c>
      <c r="R1888">
        <f t="shared" si="293"/>
        <v>2025</v>
      </c>
      <c r="S1888" s="4" t="str">
        <f t="shared" si="294"/>
        <v>August</v>
      </c>
      <c r="T1888" s="17">
        <f t="shared" si="295"/>
        <v>0</v>
      </c>
      <c r="U1888" s="17">
        <f t="shared" si="296"/>
        <v>195.83</v>
      </c>
      <c r="V1888" s="16">
        <f t="shared" si="297"/>
        <v>0</v>
      </c>
      <c r="W1888" s="16" t="str">
        <f t="shared" si="298"/>
        <v>L</v>
      </c>
      <c r="X1888" s="16" t="str" cm="1">
        <f t="array" ref="X1888">_xlfn.IFS(K1888 &lt; 10, "Need to Restock", K1888 &lt; 20, "Low Stock", K1888 &lt; 30, "Stock OK", K1888 &gt;= 30, "High Stock")</f>
        <v>Low Stock</v>
      </c>
      <c r="Y1888" s="16" t="str" cm="1">
        <f t="array" ref="Y1888">_xlfn.IFS(K1888 &lt;= 15, "Fast Moving", K1888 &lt;= 35, "Moderate Moving", K1888 &gt; 35, "Slow Moving")</f>
        <v>Fast Moving</v>
      </c>
      <c r="Z1888" s="16" t="str" cm="1">
        <f t="array" ref="Z1888">_xlfn.IFS(M1888=5, "Highly Satisfied", M1888&gt;=4, "Very Satisfied", M1888&gt;=3, "Satisfied", M1888&gt;=2, "Neutral", M1888&lt;2, "Dissatisfied")</f>
        <v>Neutral</v>
      </c>
      <c r="AA1888" s="16" t="str">
        <f t="shared" si="299"/>
        <v>High Value</v>
      </c>
      <c r="AB1888" s="16" t="str" cm="1">
        <f t="array" ref="AB1888">_xlfn.IFS(OR(C1888="Zara", C1888="Mango"), "Luxury Brand", OR(C1888="Gap", C1888="Forever21"), "Budget Brand", TRUE, "Mid-Market")</f>
        <v>Mid-Market</v>
      </c>
    </row>
    <row r="1889" spans="1:28" x14ac:dyDescent="0.35">
      <c r="A1889" t="s">
        <v>1940</v>
      </c>
      <c r="B1889" t="s">
        <v>36</v>
      </c>
      <c r="C1889" t="s">
        <v>51</v>
      </c>
      <c r="D1889" t="s">
        <v>21</v>
      </c>
      <c r="E1889" t="s">
        <v>37</v>
      </c>
      <c r="F1889" t="s">
        <v>54</v>
      </c>
      <c r="G1889" s="4">
        <v>75.53</v>
      </c>
      <c r="H1889">
        <v>58.1</v>
      </c>
      <c r="I1889" s="3">
        <v>31.65</v>
      </c>
      <c r="J1889" s="1">
        <v>45875</v>
      </c>
      <c r="K1889">
        <v>33</v>
      </c>
      <c r="L1889">
        <v>4</v>
      </c>
      <c r="M1889">
        <f t="shared" si="290"/>
        <v>4</v>
      </c>
      <c r="N1889" t="b">
        <v>0</v>
      </c>
      <c r="O1889" t="s">
        <v>2229</v>
      </c>
      <c r="P1889" t="str">
        <f t="shared" si="291"/>
        <v>No Return</v>
      </c>
      <c r="Q1889" s="4">
        <f t="shared" si="292"/>
        <v>1044.3533100000002</v>
      </c>
      <c r="R1889">
        <f t="shared" si="293"/>
        <v>2025</v>
      </c>
      <c r="S1889" s="4" t="str">
        <f t="shared" si="294"/>
        <v>August</v>
      </c>
      <c r="T1889" s="17">
        <f t="shared" si="295"/>
        <v>43.882929999999995</v>
      </c>
      <c r="U1889" s="17">
        <f t="shared" si="296"/>
        <v>31.647070000000003</v>
      </c>
      <c r="V1889" s="16">
        <f t="shared" si="297"/>
        <v>0</v>
      </c>
      <c r="W1889" s="16" t="str">
        <f t="shared" si="298"/>
        <v>S</v>
      </c>
      <c r="X1889" s="16" t="str" cm="1">
        <f t="array" ref="X1889">_xlfn.IFS(K1889 &lt; 10, "Need to Restock", K1889 &lt; 20, "Low Stock", K1889 &lt; 30, "Stock OK", K1889 &gt;= 30, "High Stock")</f>
        <v>High Stock</v>
      </c>
      <c r="Y1889" s="16" t="str" cm="1">
        <f t="array" ref="Y1889">_xlfn.IFS(K1889 &lt;= 15, "Fast Moving", K1889 &lt;= 35, "Moderate Moving", K1889 &gt; 35, "Slow Moving")</f>
        <v>Moderate Moving</v>
      </c>
      <c r="Z1889" s="16" t="str" cm="1">
        <f t="array" ref="Z1889">_xlfn.IFS(M1889=5, "Highly Satisfied", M1889&gt;=4, "Very Satisfied", M1889&gt;=3, "Satisfied", M1889&gt;=2, "Neutral", M1889&lt;2, "Dissatisfied")</f>
        <v>Very Satisfied</v>
      </c>
      <c r="AA1889" s="16" t="str">
        <f t="shared" si="299"/>
        <v>Cheap Value</v>
      </c>
      <c r="AB1889" s="16" t="str" cm="1">
        <f t="array" ref="AB1889">_xlfn.IFS(OR(C1889="Zara", C1889="Mango"), "Luxury Brand", OR(C1889="Gap", C1889="Forever21"), "Budget Brand", TRUE, "Mid-Market")</f>
        <v>Mid-Market</v>
      </c>
    </row>
    <row r="1890" spans="1:28" x14ac:dyDescent="0.35">
      <c r="A1890" t="s">
        <v>1941</v>
      </c>
      <c r="B1890" t="s">
        <v>19</v>
      </c>
      <c r="C1890" t="s">
        <v>41</v>
      </c>
      <c r="D1890" t="s">
        <v>15</v>
      </c>
      <c r="E1890" t="s">
        <v>16</v>
      </c>
      <c r="F1890" t="s">
        <v>54</v>
      </c>
      <c r="G1890" s="4">
        <v>30.78</v>
      </c>
      <c r="H1890">
        <v>0</v>
      </c>
      <c r="I1890" s="3">
        <v>30.78</v>
      </c>
      <c r="J1890" s="1">
        <v>45821</v>
      </c>
      <c r="K1890">
        <v>28</v>
      </c>
      <c r="L1890">
        <v>3.9</v>
      </c>
      <c r="M1890">
        <f t="shared" si="290"/>
        <v>3.9</v>
      </c>
      <c r="N1890" t="b">
        <v>0</v>
      </c>
      <c r="O1890" t="s">
        <v>2229</v>
      </c>
      <c r="P1890" t="str">
        <f t="shared" si="291"/>
        <v>No Return</v>
      </c>
      <c r="Q1890" s="4">
        <f t="shared" si="292"/>
        <v>861.84</v>
      </c>
      <c r="R1890">
        <f t="shared" si="293"/>
        <v>2025</v>
      </c>
      <c r="S1890" s="4" t="str">
        <f t="shared" si="294"/>
        <v>June</v>
      </c>
      <c r="T1890" s="17">
        <f t="shared" si="295"/>
        <v>0</v>
      </c>
      <c r="U1890" s="17">
        <f t="shared" si="296"/>
        <v>30.78</v>
      </c>
      <c r="V1890" s="16">
        <f t="shared" si="297"/>
        <v>0</v>
      </c>
      <c r="W1890" s="16" t="str">
        <f t="shared" si="298"/>
        <v>XL</v>
      </c>
      <c r="X1890" s="16" t="str" cm="1">
        <f t="array" ref="X1890">_xlfn.IFS(K1890 &lt; 10, "Need to Restock", K1890 &lt; 20, "Low Stock", K1890 &lt; 30, "Stock OK", K1890 &gt;= 30, "High Stock")</f>
        <v>Stock OK</v>
      </c>
      <c r="Y1890" s="16" t="str" cm="1">
        <f t="array" ref="Y1890">_xlfn.IFS(K1890 &lt;= 15, "Fast Moving", K1890 &lt;= 35, "Moderate Moving", K1890 &gt; 35, "Slow Moving")</f>
        <v>Moderate Moving</v>
      </c>
      <c r="Z1890" s="16" t="str" cm="1">
        <f t="array" ref="Z1890">_xlfn.IFS(M1890=5, "Highly Satisfied", M1890&gt;=4, "Very Satisfied", M1890&gt;=3, "Satisfied", M1890&gt;=2, "Neutral", M1890&lt;2, "Dissatisfied")</f>
        <v>Satisfied</v>
      </c>
      <c r="AA1890" s="16" t="str">
        <f t="shared" si="299"/>
        <v>Cheap Value</v>
      </c>
      <c r="AB1890" s="16" t="str" cm="1">
        <f t="array" ref="AB1890">_xlfn.IFS(OR(C1890="Zara", C1890="Mango"), "Luxury Brand", OR(C1890="Gap", C1890="Forever21"), "Budget Brand", TRUE, "Mid-Market")</f>
        <v>Luxury Brand</v>
      </c>
    </row>
    <row r="1891" spans="1:28" x14ac:dyDescent="0.35">
      <c r="A1891" t="s">
        <v>1942</v>
      </c>
      <c r="B1891" t="s">
        <v>28</v>
      </c>
      <c r="C1891" t="s">
        <v>30</v>
      </c>
      <c r="D1891" t="s">
        <v>21</v>
      </c>
      <c r="E1891" t="s">
        <v>22</v>
      </c>
      <c r="F1891" t="s">
        <v>33</v>
      </c>
      <c r="G1891" s="4">
        <v>150.96</v>
      </c>
      <c r="H1891">
        <v>0</v>
      </c>
      <c r="I1891" s="3">
        <v>150.96</v>
      </c>
      <c r="J1891" s="1">
        <v>45875</v>
      </c>
      <c r="K1891">
        <v>18</v>
      </c>
      <c r="L1891">
        <v>4.5999999999999996</v>
      </c>
      <c r="M1891">
        <f t="shared" si="290"/>
        <v>4.5999999999999996</v>
      </c>
      <c r="N1891" t="b">
        <v>0</v>
      </c>
      <c r="O1891" t="s">
        <v>2229</v>
      </c>
      <c r="P1891" t="str">
        <f t="shared" si="291"/>
        <v>No Return</v>
      </c>
      <c r="Q1891" s="4">
        <f t="shared" si="292"/>
        <v>2717.28</v>
      </c>
      <c r="R1891">
        <f t="shared" si="293"/>
        <v>2025</v>
      </c>
      <c r="S1891" s="4" t="str">
        <f t="shared" si="294"/>
        <v>August</v>
      </c>
      <c r="T1891" s="17">
        <f t="shared" si="295"/>
        <v>0</v>
      </c>
      <c r="U1891" s="17">
        <f t="shared" si="296"/>
        <v>150.96</v>
      </c>
      <c r="V1891" s="16">
        <f t="shared" si="297"/>
        <v>0</v>
      </c>
      <c r="W1891" s="16" t="str">
        <f t="shared" si="298"/>
        <v>L</v>
      </c>
      <c r="X1891" s="16" t="str" cm="1">
        <f t="array" ref="X1891">_xlfn.IFS(K1891 &lt; 10, "Need to Restock", K1891 &lt; 20, "Low Stock", K1891 &lt; 30, "Stock OK", K1891 &gt;= 30, "High Stock")</f>
        <v>Low Stock</v>
      </c>
      <c r="Y1891" s="16" t="str" cm="1">
        <f t="array" ref="Y1891">_xlfn.IFS(K1891 &lt;= 15, "Fast Moving", K1891 &lt;= 35, "Moderate Moving", K1891 &gt; 35, "Slow Moving")</f>
        <v>Moderate Moving</v>
      </c>
      <c r="Z1891" s="16" t="str" cm="1">
        <f t="array" ref="Z1891">_xlfn.IFS(M1891=5, "Highly Satisfied", M1891&gt;=4, "Very Satisfied", M1891&gt;=3, "Satisfied", M1891&gt;=2, "Neutral", M1891&lt;2, "Dissatisfied")</f>
        <v>Very Satisfied</v>
      </c>
      <c r="AA1891" s="16" t="str">
        <f t="shared" si="299"/>
        <v>High Value</v>
      </c>
      <c r="AB1891" s="16" t="str" cm="1">
        <f t="array" ref="AB1891">_xlfn.IFS(OR(C1891="Zara", C1891="Mango"), "Luxury Brand", OR(C1891="Gap", C1891="Forever21"), "Budget Brand", TRUE, "Mid-Market")</f>
        <v>Mid-Market</v>
      </c>
    </row>
    <row r="1892" spans="1:28" x14ac:dyDescent="0.35">
      <c r="A1892" t="s">
        <v>1943</v>
      </c>
      <c r="B1892" t="s">
        <v>36</v>
      </c>
      <c r="C1892" t="s">
        <v>73</v>
      </c>
      <c r="D1892" t="s">
        <v>60</v>
      </c>
      <c r="E1892" t="s">
        <v>22</v>
      </c>
      <c r="F1892" t="s">
        <v>26</v>
      </c>
      <c r="G1892" s="4">
        <v>58.98</v>
      </c>
      <c r="H1892">
        <v>18.100000000000001</v>
      </c>
      <c r="I1892" s="3">
        <v>48.3</v>
      </c>
      <c r="J1892" s="1">
        <v>45875</v>
      </c>
      <c r="K1892">
        <v>23</v>
      </c>
      <c r="L1892">
        <v>2.8</v>
      </c>
      <c r="M1892">
        <f t="shared" si="290"/>
        <v>2.8</v>
      </c>
      <c r="N1892" t="b">
        <v>0</v>
      </c>
      <c r="O1892" t="s">
        <v>2229</v>
      </c>
      <c r="P1892" t="str">
        <f t="shared" si="291"/>
        <v>No Return</v>
      </c>
      <c r="Q1892" s="4">
        <f t="shared" si="292"/>
        <v>1111.0062599999999</v>
      </c>
      <c r="R1892">
        <f t="shared" si="293"/>
        <v>2025</v>
      </c>
      <c r="S1892" s="4" t="str">
        <f t="shared" si="294"/>
        <v>August</v>
      </c>
      <c r="T1892" s="17">
        <f t="shared" si="295"/>
        <v>10.675380000000001</v>
      </c>
      <c r="U1892" s="17">
        <f t="shared" si="296"/>
        <v>48.304619999999993</v>
      </c>
      <c r="V1892" s="16">
        <f t="shared" si="297"/>
        <v>0</v>
      </c>
      <c r="W1892" s="16" t="str">
        <f t="shared" si="298"/>
        <v>L</v>
      </c>
      <c r="X1892" s="16" t="str" cm="1">
        <f t="array" ref="X1892">_xlfn.IFS(K1892 &lt; 10, "Need to Restock", K1892 &lt; 20, "Low Stock", K1892 &lt; 30, "Stock OK", K1892 &gt;= 30, "High Stock")</f>
        <v>Stock OK</v>
      </c>
      <c r="Y1892" s="16" t="str" cm="1">
        <f t="array" ref="Y1892">_xlfn.IFS(K1892 &lt;= 15, "Fast Moving", K1892 &lt;= 35, "Moderate Moving", K1892 &gt; 35, "Slow Moving")</f>
        <v>Moderate Moving</v>
      </c>
      <c r="Z1892" s="16" t="str" cm="1">
        <f t="array" ref="Z1892">_xlfn.IFS(M1892=5, "Highly Satisfied", M1892&gt;=4, "Very Satisfied", M1892&gt;=3, "Satisfied", M1892&gt;=2, "Neutral", M1892&lt;2, "Dissatisfied")</f>
        <v>Neutral</v>
      </c>
      <c r="AA1892" s="16" t="str">
        <f t="shared" si="299"/>
        <v>Cheap Value</v>
      </c>
      <c r="AB1892" s="16" t="str" cm="1">
        <f t="array" ref="AB1892">_xlfn.IFS(OR(C1892="Zara", C1892="Mango"), "Luxury Brand", OR(C1892="Gap", C1892="Forever21"), "Budget Brand", TRUE, "Mid-Market")</f>
        <v>Budget Brand</v>
      </c>
    </row>
    <row r="1893" spans="1:28" x14ac:dyDescent="0.35">
      <c r="A1893" t="s">
        <v>1944</v>
      </c>
      <c r="B1893" t="s">
        <v>13</v>
      </c>
      <c r="C1893" t="s">
        <v>73</v>
      </c>
      <c r="D1893" t="s">
        <v>15</v>
      </c>
      <c r="E1893" t="s">
        <v>22</v>
      </c>
      <c r="F1893" t="s">
        <v>64</v>
      </c>
      <c r="G1893" s="4">
        <v>224.91</v>
      </c>
      <c r="H1893">
        <v>18.899999999999999</v>
      </c>
      <c r="I1893" s="3">
        <v>182.4</v>
      </c>
      <c r="J1893" s="1">
        <v>45554</v>
      </c>
      <c r="K1893">
        <v>50</v>
      </c>
      <c r="L1893" t="s">
        <v>2229</v>
      </c>
      <c r="M1893">
        <f t="shared" si="290"/>
        <v>3</v>
      </c>
      <c r="N1893" t="b">
        <v>0</v>
      </c>
      <c r="O1893" t="s">
        <v>2229</v>
      </c>
      <c r="P1893" t="str">
        <f t="shared" si="291"/>
        <v>No Return</v>
      </c>
      <c r="Q1893" s="4">
        <f t="shared" si="292"/>
        <v>9120.1005000000005</v>
      </c>
      <c r="R1893">
        <f t="shared" si="293"/>
        <v>2024</v>
      </c>
      <c r="S1893" s="4" t="str">
        <f t="shared" si="294"/>
        <v>September</v>
      </c>
      <c r="T1893" s="17">
        <f t="shared" si="295"/>
        <v>42.507989999999992</v>
      </c>
      <c r="U1893" s="17">
        <f t="shared" si="296"/>
        <v>182.40201000000002</v>
      </c>
      <c r="V1893" s="16">
        <f t="shared" si="297"/>
        <v>0</v>
      </c>
      <c r="W1893" s="16" t="str">
        <f t="shared" si="298"/>
        <v>L</v>
      </c>
      <c r="X1893" s="16" t="str" cm="1">
        <f t="array" ref="X1893">_xlfn.IFS(K1893 &lt; 10, "Need to Restock", K1893 &lt; 20, "Low Stock", K1893 &lt; 30, "Stock OK", K1893 &gt;= 30, "High Stock")</f>
        <v>High Stock</v>
      </c>
      <c r="Y1893" s="16" t="str" cm="1">
        <f t="array" ref="Y1893">_xlfn.IFS(K1893 &lt;= 15, "Fast Moving", K1893 &lt;= 35, "Moderate Moving", K1893 &gt; 35, "Slow Moving")</f>
        <v>Slow Moving</v>
      </c>
      <c r="Z1893" s="16" t="str" cm="1">
        <f t="array" ref="Z1893">_xlfn.IFS(M1893=5, "Highly Satisfied", M1893&gt;=4, "Very Satisfied", M1893&gt;=3, "Satisfied", M1893&gt;=2, "Neutral", M1893&lt;2, "Dissatisfied")</f>
        <v>Satisfied</v>
      </c>
      <c r="AA1893" s="16" t="str">
        <f t="shared" si="299"/>
        <v>High Value</v>
      </c>
      <c r="AB1893" s="16" t="str" cm="1">
        <f t="array" ref="AB1893">_xlfn.IFS(OR(C1893="Zara", C1893="Mango"), "Luxury Brand", OR(C1893="Gap", C1893="Forever21"), "Budget Brand", TRUE, "Mid-Market")</f>
        <v>Budget Brand</v>
      </c>
    </row>
    <row r="1894" spans="1:28" x14ac:dyDescent="0.35">
      <c r="A1894" t="s">
        <v>1945</v>
      </c>
      <c r="B1894" t="s">
        <v>13</v>
      </c>
      <c r="C1894" t="s">
        <v>30</v>
      </c>
      <c r="D1894" t="s">
        <v>15</v>
      </c>
      <c r="E1894" t="s">
        <v>16</v>
      </c>
      <c r="F1894" t="s">
        <v>68</v>
      </c>
      <c r="G1894" s="4">
        <v>155.75</v>
      </c>
      <c r="H1894">
        <v>0</v>
      </c>
      <c r="I1894" s="3">
        <v>155.75</v>
      </c>
      <c r="J1894" s="1">
        <v>45741</v>
      </c>
      <c r="K1894">
        <v>0</v>
      </c>
      <c r="L1894">
        <v>2.4</v>
      </c>
      <c r="M1894">
        <f t="shared" si="290"/>
        <v>2.4</v>
      </c>
      <c r="N1894" t="b">
        <v>0</v>
      </c>
      <c r="O1894" t="s">
        <v>2229</v>
      </c>
      <c r="P1894" t="str">
        <f t="shared" si="291"/>
        <v>No Return</v>
      </c>
      <c r="Q1894" s="4">
        <f t="shared" si="292"/>
        <v>0</v>
      </c>
      <c r="R1894">
        <f t="shared" si="293"/>
        <v>2025</v>
      </c>
      <c r="S1894" s="4" t="str">
        <f t="shared" si="294"/>
        <v>March</v>
      </c>
      <c r="T1894" s="17">
        <f t="shared" si="295"/>
        <v>0</v>
      </c>
      <c r="U1894" s="17">
        <f t="shared" si="296"/>
        <v>155.75</v>
      </c>
      <c r="V1894" s="16">
        <f t="shared" si="297"/>
        <v>0</v>
      </c>
      <c r="W1894" s="16" t="str">
        <f t="shared" si="298"/>
        <v>XL</v>
      </c>
      <c r="X1894" s="16" t="str" cm="1">
        <f t="array" ref="X1894">_xlfn.IFS(K1894 &lt; 10, "Need to Restock", K1894 &lt; 20, "Low Stock", K1894 &lt; 30, "Stock OK", K1894 &gt;= 30, "High Stock")</f>
        <v>Need to Restock</v>
      </c>
      <c r="Y1894" s="16" t="str" cm="1">
        <f t="array" ref="Y1894">_xlfn.IFS(K1894 &lt;= 15, "Fast Moving", K1894 &lt;= 35, "Moderate Moving", K1894 &gt; 35, "Slow Moving")</f>
        <v>Fast Moving</v>
      </c>
      <c r="Z1894" s="16" t="str" cm="1">
        <f t="array" ref="Z1894">_xlfn.IFS(M1894=5, "Highly Satisfied", M1894&gt;=4, "Very Satisfied", M1894&gt;=3, "Satisfied", M1894&gt;=2, "Neutral", M1894&lt;2, "Dissatisfied")</f>
        <v>Neutral</v>
      </c>
      <c r="AA1894" s="16" t="str">
        <f t="shared" si="299"/>
        <v>High Value</v>
      </c>
      <c r="AB1894" s="16" t="str" cm="1">
        <f t="array" ref="AB1894">_xlfn.IFS(OR(C1894="Zara", C1894="Mango"), "Luxury Brand", OR(C1894="Gap", C1894="Forever21"), "Budget Brand", TRUE, "Mid-Market")</f>
        <v>Mid-Market</v>
      </c>
    </row>
    <row r="1895" spans="1:28" x14ac:dyDescent="0.35">
      <c r="A1895" t="s">
        <v>1946</v>
      </c>
      <c r="B1895" t="s">
        <v>28</v>
      </c>
      <c r="C1895" t="s">
        <v>46</v>
      </c>
      <c r="D1895" t="s">
        <v>21</v>
      </c>
      <c r="E1895" t="s">
        <v>16</v>
      </c>
      <c r="F1895" t="s">
        <v>42</v>
      </c>
      <c r="G1895" s="4">
        <v>194.4</v>
      </c>
      <c r="H1895">
        <v>16.2</v>
      </c>
      <c r="I1895" s="3">
        <v>162.91</v>
      </c>
      <c r="J1895" s="1">
        <v>45875</v>
      </c>
      <c r="K1895">
        <v>36</v>
      </c>
      <c r="L1895">
        <v>1.5</v>
      </c>
      <c r="M1895">
        <f t="shared" si="290"/>
        <v>1.5</v>
      </c>
      <c r="N1895" t="b">
        <v>0</v>
      </c>
      <c r="O1895" t="s">
        <v>2229</v>
      </c>
      <c r="P1895" t="str">
        <f t="shared" si="291"/>
        <v>No Return</v>
      </c>
      <c r="Q1895" s="4">
        <f t="shared" si="292"/>
        <v>5864.6592000000001</v>
      </c>
      <c r="R1895">
        <f t="shared" si="293"/>
        <v>2025</v>
      </c>
      <c r="S1895" s="4" t="str">
        <f t="shared" si="294"/>
        <v>August</v>
      </c>
      <c r="T1895" s="17">
        <f t="shared" si="295"/>
        <v>31.492800000000003</v>
      </c>
      <c r="U1895" s="17">
        <f t="shared" si="296"/>
        <v>162.90719999999999</v>
      </c>
      <c r="V1895" s="16">
        <f t="shared" si="297"/>
        <v>0</v>
      </c>
      <c r="W1895" s="16" t="str">
        <f t="shared" si="298"/>
        <v>XL</v>
      </c>
      <c r="X1895" s="16" t="str" cm="1">
        <f t="array" ref="X1895">_xlfn.IFS(K1895 &lt; 10, "Need to Restock", K1895 &lt; 20, "Low Stock", K1895 &lt; 30, "Stock OK", K1895 &gt;= 30, "High Stock")</f>
        <v>High Stock</v>
      </c>
      <c r="Y1895" s="16" t="str" cm="1">
        <f t="array" ref="Y1895">_xlfn.IFS(K1895 &lt;= 15, "Fast Moving", K1895 &lt;= 35, "Moderate Moving", K1895 &gt; 35, "Slow Moving")</f>
        <v>Slow Moving</v>
      </c>
      <c r="Z1895" s="16" t="str" cm="1">
        <f t="array" ref="Z1895">_xlfn.IFS(M1895=5, "Highly Satisfied", M1895&gt;=4, "Very Satisfied", M1895&gt;=3, "Satisfied", M1895&gt;=2, "Neutral", M1895&lt;2, "Dissatisfied")</f>
        <v>Dissatisfied</v>
      </c>
      <c r="AA1895" s="16" t="str">
        <f t="shared" si="299"/>
        <v>High Value</v>
      </c>
      <c r="AB1895" s="16" t="str" cm="1">
        <f t="array" ref="AB1895">_xlfn.IFS(OR(C1895="Zara", C1895="Mango"), "Luxury Brand", OR(C1895="Gap", C1895="Forever21"), "Budget Brand", TRUE, "Mid-Market")</f>
        <v>Mid-Market</v>
      </c>
    </row>
    <row r="1896" spans="1:28" x14ac:dyDescent="0.35">
      <c r="A1896" t="s">
        <v>1947</v>
      </c>
      <c r="B1896" t="s">
        <v>28</v>
      </c>
      <c r="C1896" t="s">
        <v>30</v>
      </c>
      <c r="D1896" t="s">
        <v>32</v>
      </c>
      <c r="E1896" t="s">
        <v>22</v>
      </c>
      <c r="F1896" t="s">
        <v>17</v>
      </c>
      <c r="G1896" s="4">
        <v>169.77</v>
      </c>
      <c r="H1896">
        <v>0</v>
      </c>
      <c r="I1896" s="3">
        <v>169.77</v>
      </c>
      <c r="J1896" s="1">
        <v>45875</v>
      </c>
      <c r="K1896">
        <v>39</v>
      </c>
      <c r="L1896">
        <v>4.4000000000000004</v>
      </c>
      <c r="M1896">
        <f t="shared" si="290"/>
        <v>4.4000000000000004</v>
      </c>
      <c r="N1896" t="b">
        <v>0</v>
      </c>
      <c r="O1896" t="s">
        <v>2229</v>
      </c>
      <c r="P1896" t="str">
        <f t="shared" si="291"/>
        <v>No Return</v>
      </c>
      <c r="Q1896" s="4">
        <f t="shared" si="292"/>
        <v>6621.0300000000007</v>
      </c>
      <c r="R1896">
        <f t="shared" si="293"/>
        <v>2025</v>
      </c>
      <c r="S1896" s="4" t="str">
        <f t="shared" si="294"/>
        <v>August</v>
      </c>
      <c r="T1896" s="17">
        <f t="shared" si="295"/>
        <v>0</v>
      </c>
      <c r="U1896" s="17">
        <f t="shared" si="296"/>
        <v>169.77</v>
      </c>
      <c r="V1896" s="16">
        <f t="shared" si="297"/>
        <v>0</v>
      </c>
      <c r="W1896" s="16" t="str">
        <f t="shared" si="298"/>
        <v>L</v>
      </c>
      <c r="X1896" s="16" t="str" cm="1">
        <f t="array" ref="X1896">_xlfn.IFS(K1896 &lt; 10, "Need to Restock", K1896 &lt; 20, "Low Stock", K1896 &lt; 30, "Stock OK", K1896 &gt;= 30, "High Stock")</f>
        <v>High Stock</v>
      </c>
      <c r="Y1896" s="16" t="str" cm="1">
        <f t="array" ref="Y1896">_xlfn.IFS(K1896 &lt;= 15, "Fast Moving", K1896 &lt;= 35, "Moderate Moving", K1896 &gt; 35, "Slow Moving")</f>
        <v>Slow Moving</v>
      </c>
      <c r="Z1896" s="16" t="str" cm="1">
        <f t="array" ref="Z1896">_xlfn.IFS(M1896=5, "Highly Satisfied", M1896&gt;=4, "Very Satisfied", M1896&gt;=3, "Satisfied", M1896&gt;=2, "Neutral", M1896&lt;2, "Dissatisfied")</f>
        <v>Very Satisfied</v>
      </c>
      <c r="AA1896" s="16" t="str">
        <f t="shared" si="299"/>
        <v>High Value</v>
      </c>
      <c r="AB1896" s="16" t="str" cm="1">
        <f t="array" ref="AB1896">_xlfn.IFS(OR(C1896="Zara", C1896="Mango"), "Luxury Brand", OR(C1896="Gap", C1896="Forever21"), "Budget Brand", TRUE, "Mid-Market")</f>
        <v>Mid-Market</v>
      </c>
    </row>
    <row r="1897" spans="1:28" x14ac:dyDescent="0.35">
      <c r="A1897" t="s">
        <v>1948</v>
      </c>
      <c r="B1897" t="s">
        <v>25</v>
      </c>
      <c r="C1897" t="s">
        <v>20</v>
      </c>
      <c r="D1897" t="s">
        <v>21</v>
      </c>
      <c r="E1897" t="s">
        <v>2229</v>
      </c>
      <c r="F1897" t="s">
        <v>42</v>
      </c>
      <c r="G1897" s="4">
        <v>41.52</v>
      </c>
      <c r="H1897">
        <v>27.3</v>
      </c>
      <c r="I1897" s="3">
        <v>30.19</v>
      </c>
      <c r="J1897" s="1">
        <v>45875</v>
      </c>
      <c r="K1897">
        <v>48</v>
      </c>
      <c r="L1897">
        <v>3.4</v>
      </c>
      <c r="M1897">
        <f t="shared" si="290"/>
        <v>3.4</v>
      </c>
      <c r="N1897" t="b">
        <v>0</v>
      </c>
      <c r="O1897" t="s">
        <v>2229</v>
      </c>
      <c r="P1897" t="str">
        <f t="shared" si="291"/>
        <v>No Return</v>
      </c>
      <c r="Q1897" s="4">
        <f t="shared" si="292"/>
        <v>1448.88192</v>
      </c>
      <c r="R1897">
        <f t="shared" si="293"/>
        <v>2025</v>
      </c>
      <c r="S1897" s="4" t="str">
        <f t="shared" si="294"/>
        <v>August</v>
      </c>
      <c r="T1897" s="17">
        <f t="shared" si="295"/>
        <v>11.334960000000002</v>
      </c>
      <c r="U1897" s="17">
        <f t="shared" si="296"/>
        <v>30.185040000000001</v>
      </c>
      <c r="V1897" s="16">
        <f t="shared" si="297"/>
        <v>0</v>
      </c>
      <c r="W1897" s="16" t="str">
        <f t="shared" si="298"/>
        <v>No Size</v>
      </c>
      <c r="X1897" s="16" t="str" cm="1">
        <f t="array" ref="X1897">_xlfn.IFS(K1897 &lt; 10, "Need to Restock", K1897 &lt; 20, "Low Stock", K1897 &lt; 30, "Stock OK", K1897 &gt;= 30, "High Stock")</f>
        <v>High Stock</v>
      </c>
      <c r="Y1897" s="16" t="str" cm="1">
        <f t="array" ref="Y1897">_xlfn.IFS(K1897 &lt;= 15, "Fast Moving", K1897 &lt;= 35, "Moderate Moving", K1897 &gt; 35, "Slow Moving")</f>
        <v>Slow Moving</v>
      </c>
      <c r="Z1897" s="16" t="str" cm="1">
        <f t="array" ref="Z1897">_xlfn.IFS(M1897=5, "Highly Satisfied", M1897&gt;=4, "Very Satisfied", M1897&gt;=3, "Satisfied", M1897&gt;=2, "Neutral", M1897&lt;2, "Dissatisfied")</f>
        <v>Satisfied</v>
      </c>
      <c r="AA1897" s="16" t="str">
        <f t="shared" si="299"/>
        <v>Cheap Value</v>
      </c>
      <c r="AB1897" s="16" t="str" cm="1">
        <f t="array" ref="AB1897">_xlfn.IFS(OR(C1897="Zara", C1897="Mango"), "Luxury Brand", OR(C1897="Gap", C1897="Forever21"), "Budget Brand", TRUE, "Mid-Market")</f>
        <v>Mid-Market</v>
      </c>
    </row>
    <row r="1898" spans="1:28" x14ac:dyDescent="0.35">
      <c r="A1898" t="s">
        <v>1949</v>
      </c>
      <c r="B1898" t="s">
        <v>36</v>
      </c>
      <c r="C1898" t="s">
        <v>20</v>
      </c>
      <c r="D1898" t="s">
        <v>21</v>
      </c>
      <c r="E1898" t="s">
        <v>37</v>
      </c>
      <c r="F1898" t="s">
        <v>44</v>
      </c>
      <c r="G1898" s="4">
        <v>29.5</v>
      </c>
      <c r="H1898">
        <v>0</v>
      </c>
      <c r="I1898" s="3">
        <v>29.5</v>
      </c>
      <c r="J1898" s="1">
        <v>45875</v>
      </c>
      <c r="K1898">
        <v>36</v>
      </c>
      <c r="L1898">
        <v>2.6</v>
      </c>
      <c r="M1898">
        <f t="shared" si="290"/>
        <v>2.6</v>
      </c>
      <c r="N1898" t="b">
        <v>0</v>
      </c>
      <c r="O1898" t="s">
        <v>2229</v>
      </c>
      <c r="P1898" t="str">
        <f t="shared" si="291"/>
        <v>No Return</v>
      </c>
      <c r="Q1898" s="4">
        <f t="shared" si="292"/>
        <v>1062</v>
      </c>
      <c r="R1898">
        <f t="shared" si="293"/>
        <v>2025</v>
      </c>
      <c r="S1898" s="4" t="str">
        <f t="shared" si="294"/>
        <v>August</v>
      </c>
      <c r="T1898" s="17">
        <f t="shared" si="295"/>
        <v>0</v>
      </c>
      <c r="U1898" s="17">
        <f t="shared" si="296"/>
        <v>29.5</v>
      </c>
      <c r="V1898" s="16">
        <f t="shared" si="297"/>
        <v>0</v>
      </c>
      <c r="W1898" s="16" t="str">
        <f t="shared" si="298"/>
        <v>S</v>
      </c>
      <c r="X1898" s="16" t="str" cm="1">
        <f t="array" ref="X1898">_xlfn.IFS(K1898 &lt; 10, "Need to Restock", K1898 &lt; 20, "Low Stock", K1898 &lt; 30, "Stock OK", K1898 &gt;= 30, "High Stock")</f>
        <v>High Stock</v>
      </c>
      <c r="Y1898" s="16" t="str" cm="1">
        <f t="array" ref="Y1898">_xlfn.IFS(K1898 &lt;= 15, "Fast Moving", K1898 &lt;= 35, "Moderate Moving", K1898 &gt; 35, "Slow Moving")</f>
        <v>Slow Moving</v>
      </c>
      <c r="Z1898" s="16" t="str" cm="1">
        <f t="array" ref="Z1898">_xlfn.IFS(M1898=5, "Highly Satisfied", M1898&gt;=4, "Very Satisfied", M1898&gt;=3, "Satisfied", M1898&gt;=2, "Neutral", M1898&lt;2, "Dissatisfied")</f>
        <v>Neutral</v>
      </c>
      <c r="AA1898" s="16" t="str">
        <f t="shared" si="299"/>
        <v>Cheap Value</v>
      </c>
      <c r="AB1898" s="16" t="str" cm="1">
        <f t="array" ref="AB1898">_xlfn.IFS(OR(C1898="Zara", C1898="Mango"), "Luxury Brand", OR(C1898="Gap", C1898="Forever21"), "Budget Brand", TRUE, "Mid-Market")</f>
        <v>Mid-Market</v>
      </c>
    </row>
    <row r="1899" spans="1:28" x14ac:dyDescent="0.35">
      <c r="A1899" t="s">
        <v>1950</v>
      </c>
      <c r="B1899" t="s">
        <v>13</v>
      </c>
      <c r="C1899" t="s">
        <v>30</v>
      </c>
      <c r="D1899" t="s">
        <v>15</v>
      </c>
      <c r="E1899" t="s">
        <v>37</v>
      </c>
      <c r="F1899" t="s">
        <v>38</v>
      </c>
      <c r="G1899" s="4">
        <v>224.47</v>
      </c>
      <c r="H1899">
        <v>2.7</v>
      </c>
      <c r="I1899" s="3">
        <v>218.41</v>
      </c>
      <c r="J1899" s="1">
        <v>45684</v>
      </c>
      <c r="K1899">
        <v>15</v>
      </c>
      <c r="L1899">
        <v>3.5</v>
      </c>
      <c r="M1899">
        <f t="shared" si="290"/>
        <v>3.5</v>
      </c>
      <c r="N1899" t="b">
        <v>0</v>
      </c>
      <c r="O1899" t="s">
        <v>2229</v>
      </c>
      <c r="P1899" t="str">
        <f t="shared" si="291"/>
        <v>No Return</v>
      </c>
      <c r="Q1899" s="4">
        <f t="shared" si="292"/>
        <v>3276.1396500000001</v>
      </c>
      <c r="R1899">
        <f t="shared" si="293"/>
        <v>2025</v>
      </c>
      <c r="S1899" s="4" t="str">
        <f t="shared" si="294"/>
        <v>January</v>
      </c>
      <c r="T1899" s="17">
        <f t="shared" si="295"/>
        <v>6.060690000000001</v>
      </c>
      <c r="U1899" s="17">
        <f t="shared" si="296"/>
        <v>218.40931</v>
      </c>
      <c r="V1899" s="16">
        <f t="shared" si="297"/>
        <v>0</v>
      </c>
      <c r="W1899" s="16" t="str">
        <f t="shared" si="298"/>
        <v>S</v>
      </c>
      <c r="X1899" s="16" t="str" cm="1">
        <f t="array" ref="X1899">_xlfn.IFS(K1899 &lt; 10, "Need to Restock", K1899 &lt; 20, "Low Stock", K1899 &lt; 30, "Stock OK", K1899 &gt;= 30, "High Stock")</f>
        <v>Low Stock</v>
      </c>
      <c r="Y1899" s="16" t="str" cm="1">
        <f t="array" ref="Y1899">_xlfn.IFS(K1899 &lt;= 15, "Fast Moving", K1899 &lt;= 35, "Moderate Moving", K1899 &gt; 35, "Slow Moving")</f>
        <v>Fast Moving</v>
      </c>
      <c r="Z1899" s="16" t="str" cm="1">
        <f t="array" ref="Z1899">_xlfn.IFS(M1899=5, "Highly Satisfied", M1899&gt;=4, "Very Satisfied", M1899&gt;=3, "Satisfied", M1899&gt;=2, "Neutral", M1899&lt;2, "Dissatisfied")</f>
        <v>Satisfied</v>
      </c>
      <c r="AA1899" s="16" t="str">
        <f t="shared" si="299"/>
        <v>High Value</v>
      </c>
      <c r="AB1899" s="16" t="str" cm="1">
        <f t="array" ref="AB1899">_xlfn.IFS(OR(C1899="Zara", C1899="Mango"), "Luxury Brand", OR(C1899="Gap", C1899="Forever21"), "Budget Brand", TRUE, "Mid-Market")</f>
        <v>Mid-Market</v>
      </c>
    </row>
    <row r="1900" spans="1:28" x14ac:dyDescent="0.35">
      <c r="A1900" t="s">
        <v>1951</v>
      </c>
      <c r="B1900" t="s">
        <v>36</v>
      </c>
      <c r="C1900" t="s">
        <v>73</v>
      </c>
      <c r="D1900" t="s">
        <v>60</v>
      </c>
      <c r="E1900" t="s">
        <v>37</v>
      </c>
      <c r="F1900" t="s">
        <v>38</v>
      </c>
      <c r="G1900" s="4">
        <v>101.45</v>
      </c>
      <c r="H1900">
        <v>7.8</v>
      </c>
      <c r="I1900" s="3">
        <v>93.54</v>
      </c>
      <c r="J1900" s="1">
        <v>45875</v>
      </c>
      <c r="K1900">
        <v>4</v>
      </c>
      <c r="L1900">
        <v>1.1000000000000001</v>
      </c>
      <c r="M1900">
        <f t="shared" si="290"/>
        <v>1.1000000000000001</v>
      </c>
      <c r="N1900" t="b">
        <v>0</v>
      </c>
      <c r="O1900" t="s">
        <v>2229</v>
      </c>
      <c r="P1900" t="str">
        <f t="shared" si="291"/>
        <v>No Return</v>
      </c>
      <c r="Q1900" s="4">
        <f t="shared" si="292"/>
        <v>374.14760000000001</v>
      </c>
      <c r="R1900">
        <f t="shared" si="293"/>
        <v>2025</v>
      </c>
      <c r="S1900" s="4" t="str">
        <f t="shared" si="294"/>
        <v>August</v>
      </c>
      <c r="T1900" s="17">
        <f t="shared" si="295"/>
        <v>7.9131</v>
      </c>
      <c r="U1900" s="17">
        <f t="shared" si="296"/>
        <v>93.536900000000003</v>
      </c>
      <c r="V1900" s="16">
        <f t="shared" si="297"/>
        <v>0</v>
      </c>
      <c r="W1900" s="16" t="str">
        <f t="shared" si="298"/>
        <v>S</v>
      </c>
      <c r="X1900" s="16" t="str" cm="1">
        <f t="array" ref="X1900">_xlfn.IFS(K1900 &lt; 10, "Need to Restock", K1900 &lt; 20, "Low Stock", K1900 &lt; 30, "Stock OK", K1900 &gt;= 30, "High Stock")</f>
        <v>Need to Restock</v>
      </c>
      <c r="Y1900" s="16" t="str" cm="1">
        <f t="array" ref="Y1900">_xlfn.IFS(K1900 &lt;= 15, "Fast Moving", K1900 &lt;= 35, "Moderate Moving", K1900 &gt; 35, "Slow Moving")</f>
        <v>Fast Moving</v>
      </c>
      <c r="Z1900" s="16" t="str" cm="1">
        <f t="array" ref="Z1900">_xlfn.IFS(M1900=5, "Highly Satisfied", M1900&gt;=4, "Very Satisfied", M1900&gt;=3, "Satisfied", M1900&gt;=2, "Neutral", M1900&lt;2, "Dissatisfied")</f>
        <v>Dissatisfied</v>
      </c>
      <c r="AA1900" s="16" t="str">
        <f t="shared" si="299"/>
        <v>High Value</v>
      </c>
      <c r="AB1900" s="16" t="str" cm="1">
        <f t="array" ref="AB1900">_xlfn.IFS(OR(C1900="Zara", C1900="Mango"), "Luxury Brand", OR(C1900="Gap", C1900="Forever21"), "Budget Brand", TRUE, "Mid-Market")</f>
        <v>Budget Brand</v>
      </c>
    </row>
    <row r="1901" spans="1:28" x14ac:dyDescent="0.35">
      <c r="A1901" t="s">
        <v>1952</v>
      </c>
      <c r="B1901" t="s">
        <v>28</v>
      </c>
      <c r="C1901" t="s">
        <v>30</v>
      </c>
      <c r="D1901" t="s">
        <v>15</v>
      </c>
      <c r="E1901" t="s">
        <v>47</v>
      </c>
      <c r="F1901" t="s">
        <v>17</v>
      </c>
      <c r="G1901" s="4">
        <v>84.65</v>
      </c>
      <c r="H1901">
        <v>0</v>
      </c>
      <c r="I1901" s="3">
        <v>84.65</v>
      </c>
      <c r="J1901" s="1">
        <v>45864</v>
      </c>
      <c r="K1901">
        <v>49</v>
      </c>
      <c r="L1901">
        <v>3.6</v>
      </c>
      <c r="M1901">
        <f t="shared" si="290"/>
        <v>3.6</v>
      </c>
      <c r="N1901" t="b">
        <v>0</v>
      </c>
      <c r="O1901" t="s">
        <v>2229</v>
      </c>
      <c r="P1901" t="str">
        <f t="shared" si="291"/>
        <v>No Return</v>
      </c>
      <c r="Q1901" s="4">
        <f t="shared" si="292"/>
        <v>4147.8500000000004</v>
      </c>
      <c r="R1901">
        <f t="shared" si="293"/>
        <v>2025</v>
      </c>
      <c r="S1901" s="4" t="str">
        <f t="shared" si="294"/>
        <v>July</v>
      </c>
      <c r="T1901" s="17">
        <f t="shared" si="295"/>
        <v>0</v>
      </c>
      <c r="U1901" s="17">
        <f t="shared" si="296"/>
        <v>84.65</v>
      </c>
      <c r="V1901" s="16">
        <f t="shared" si="297"/>
        <v>0</v>
      </c>
      <c r="W1901" s="16" t="str">
        <f t="shared" si="298"/>
        <v>XXL</v>
      </c>
      <c r="X1901" s="16" t="str" cm="1">
        <f t="array" ref="X1901">_xlfn.IFS(K1901 &lt; 10, "Need to Restock", K1901 &lt; 20, "Low Stock", K1901 &lt; 30, "Stock OK", K1901 &gt;= 30, "High Stock")</f>
        <v>High Stock</v>
      </c>
      <c r="Y1901" s="16" t="str" cm="1">
        <f t="array" ref="Y1901">_xlfn.IFS(K1901 &lt;= 15, "Fast Moving", K1901 &lt;= 35, "Moderate Moving", K1901 &gt; 35, "Slow Moving")</f>
        <v>Slow Moving</v>
      </c>
      <c r="Z1901" s="16" t="str" cm="1">
        <f t="array" ref="Z1901">_xlfn.IFS(M1901=5, "Highly Satisfied", M1901&gt;=4, "Very Satisfied", M1901&gt;=3, "Satisfied", M1901&gt;=2, "Neutral", M1901&lt;2, "Dissatisfied")</f>
        <v>Satisfied</v>
      </c>
      <c r="AA1901" s="16" t="str">
        <f t="shared" si="299"/>
        <v>High Value</v>
      </c>
      <c r="AB1901" s="16" t="str" cm="1">
        <f t="array" ref="AB1901">_xlfn.IFS(OR(C1901="Zara", C1901="Mango"), "Luxury Brand", OR(C1901="Gap", C1901="Forever21"), "Budget Brand", TRUE, "Mid-Market")</f>
        <v>Mid-Market</v>
      </c>
    </row>
    <row r="1902" spans="1:28" x14ac:dyDescent="0.35">
      <c r="A1902" t="s">
        <v>1953</v>
      </c>
      <c r="B1902" t="s">
        <v>13</v>
      </c>
      <c r="C1902" t="s">
        <v>51</v>
      </c>
      <c r="D1902" t="s">
        <v>60</v>
      </c>
      <c r="E1902" t="s">
        <v>37</v>
      </c>
      <c r="F1902" t="s">
        <v>54</v>
      </c>
      <c r="G1902" s="4">
        <v>155.85</v>
      </c>
      <c r="H1902">
        <v>0</v>
      </c>
      <c r="I1902" s="3">
        <v>155.85</v>
      </c>
      <c r="J1902" s="1">
        <v>45875</v>
      </c>
      <c r="K1902">
        <v>38</v>
      </c>
      <c r="L1902" t="s">
        <v>2229</v>
      </c>
      <c r="M1902">
        <f t="shared" si="290"/>
        <v>3</v>
      </c>
      <c r="N1902" t="b">
        <v>0</v>
      </c>
      <c r="O1902" t="s">
        <v>2229</v>
      </c>
      <c r="P1902" t="str">
        <f t="shared" si="291"/>
        <v>No Return</v>
      </c>
      <c r="Q1902" s="4">
        <f t="shared" si="292"/>
        <v>5922.3</v>
      </c>
      <c r="R1902">
        <f t="shared" si="293"/>
        <v>2025</v>
      </c>
      <c r="S1902" s="4" t="str">
        <f t="shared" si="294"/>
        <v>August</v>
      </c>
      <c r="T1902" s="17">
        <f t="shared" si="295"/>
        <v>0</v>
      </c>
      <c r="U1902" s="17">
        <f t="shared" si="296"/>
        <v>155.85</v>
      </c>
      <c r="V1902" s="16">
        <f t="shared" si="297"/>
        <v>0</v>
      </c>
      <c r="W1902" s="16" t="str">
        <f t="shared" si="298"/>
        <v>S</v>
      </c>
      <c r="X1902" s="16" t="str" cm="1">
        <f t="array" ref="X1902">_xlfn.IFS(K1902 &lt; 10, "Need to Restock", K1902 &lt; 20, "Low Stock", K1902 &lt; 30, "Stock OK", K1902 &gt;= 30, "High Stock")</f>
        <v>High Stock</v>
      </c>
      <c r="Y1902" s="16" t="str" cm="1">
        <f t="array" ref="Y1902">_xlfn.IFS(K1902 &lt;= 15, "Fast Moving", K1902 &lt;= 35, "Moderate Moving", K1902 &gt; 35, "Slow Moving")</f>
        <v>Slow Moving</v>
      </c>
      <c r="Z1902" s="16" t="str" cm="1">
        <f t="array" ref="Z1902">_xlfn.IFS(M1902=5, "Highly Satisfied", M1902&gt;=4, "Very Satisfied", M1902&gt;=3, "Satisfied", M1902&gt;=2, "Neutral", M1902&lt;2, "Dissatisfied")</f>
        <v>Satisfied</v>
      </c>
      <c r="AA1902" s="16" t="str">
        <f t="shared" si="299"/>
        <v>High Value</v>
      </c>
      <c r="AB1902" s="16" t="str" cm="1">
        <f t="array" ref="AB1902">_xlfn.IFS(OR(C1902="Zara", C1902="Mango"), "Luxury Brand", OR(C1902="Gap", C1902="Forever21"), "Budget Brand", TRUE, "Mid-Market")</f>
        <v>Mid-Market</v>
      </c>
    </row>
    <row r="1903" spans="1:28" x14ac:dyDescent="0.35">
      <c r="A1903" t="s">
        <v>1954</v>
      </c>
      <c r="B1903" t="s">
        <v>19</v>
      </c>
      <c r="C1903" t="s">
        <v>14</v>
      </c>
      <c r="D1903" t="s">
        <v>21</v>
      </c>
      <c r="E1903" t="s">
        <v>16</v>
      </c>
      <c r="F1903" t="s">
        <v>42</v>
      </c>
      <c r="G1903" s="4">
        <v>89.62</v>
      </c>
      <c r="H1903">
        <v>0</v>
      </c>
      <c r="I1903" s="3">
        <v>89.62</v>
      </c>
      <c r="J1903" s="1">
        <v>45875</v>
      </c>
      <c r="K1903">
        <v>0</v>
      </c>
      <c r="L1903">
        <v>4.5999999999999996</v>
      </c>
      <c r="M1903">
        <f t="shared" si="290"/>
        <v>4.5999999999999996</v>
      </c>
      <c r="N1903" t="b">
        <v>1</v>
      </c>
      <c r="O1903" t="s">
        <v>34</v>
      </c>
      <c r="P1903" t="str">
        <f t="shared" si="291"/>
        <v>Color Mismatch</v>
      </c>
      <c r="Q1903" s="4">
        <f t="shared" si="292"/>
        <v>0</v>
      </c>
      <c r="R1903">
        <f t="shared" si="293"/>
        <v>2025</v>
      </c>
      <c r="S1903" s="4" t="str">
        <f t="shared" si="294"/>
        <v>August</v>
      </c>
      <c r="T1903" s="17">
        <f t="shared" si="295"/>
        <v>0</v>
      </c>
      <c r="U1903" s="17">
        <f t="shared" si="296"/>
        <v>89.62</v>
      </c>
      <c r="V1903" s="16">
        <f t="shared" si="297"/>
        <v>1</v>
      </c>
      <c r="W1903" s="16" t="str">
        <f t="shared" si="298"/>
        <v>XL</v>
      </c>
      <c r="X1903" s="16" t="str" cm="1">
        <f t="array" ref="X1903">_xlfn.IFS(K1903 &lt; 10, "Need to Restock", K1903 &lt; 20, "Low Stock", K1903 &lt; 30, "Stock OK", K1903 &gt;= 30, "High Stock")</f>
        <v>Need to Restock</v>
      </c>
      <c r="Y1903" s="16" t="str" cm="1">
        <f t="array" ref="Y1903">_xlfn.IFS(K1903 &lt;= 15, "Fast Moving", K1903 &lt;= 35, "Moderate Moving", K1903 &gt; 35, "Slow Moving")</f>
        <v>Fast Moving</v>
      </c>
      <c r="Z1903" s="16" t="str" cm="1">
        <f t="array" ref="Z1903">_xlfn.IFS(M1903=5, "Highly Satisfied", M1903&gt;=4, "Very Satisfied", M1903&gt;=3, "Satisfied", M1903&gt;=2, "Neutral", M1903&lt;2, "Dissatisfied")</f>
        <v>Very Satisfied</v>
      </c>
      <c r="AA1903" s="16" t="str">
        <f t="shared" si="299"/>
        <v>High Value</v>
      </c>
      <c r="AB1903" s="16" t="str" cm="1">
        <f t="array" ref="AB1903">_xlfn.IFS(OR(C1903="Zara", C1903="Mango"), "Luxury Brand", OR(C1903="Gap", C1903="Forever21"), "Budget Brand", TRUE, "Mid-Market")</f>
        <v>Luxury Brand</v>
      </c>
    </row>
    <row r="1904" spans="1:28" x14ac:dyDescent="0.35">
      <c r="A1904" t="s">
        <v>1955</v>
      </c>
      <c r="B1904" t="s">
        <v>19</v>
      </c>
      <c r="C1904" t="s">
        <v>59</v>
      </c>
      <c r="D1904" t="s">
        <v>60</v>
      </c>
      <c r="E1904" t="s">
        <v>22</v>
      </c>
      <c r="F1904" t="s">
        <v>44</v>
      </c>
      <c r="G1904" s="4">
        <v>62.79</v>
      </c>
      <c r="H1904">
        <v>37.700000000000003</v>
      </c>
      <c r="I1904" s="3">
        <v>39.119999999999997</v>
      </c>
      <c r="J1904" s="1">
        <v>45875</v>
      </c>
      <c r="K1904">
        <v>5</v>
      </c>
      <c r="L1904">
        <v>2.6</v>
      </c>
      <c r="M1904">
        <f t="shared" si="290"/>
        <v>2.6</v>
      </c>
      <c r="N1904" t="b">
        <v>0</v>
      </c>
      <c r="O1904" t="s">
        <v>2229</v>
      </c>
      <c r="P1904" t="str">
        <f t="shared" si="291"/>
        <v>No Return</v>
      </c>
      <c r="Q1904" s="4">
        <f t="shared" si="292"/>
        <v>195.59084999999999</v>
      </c>
      <c r="R1904">
        <f t="shared" si="293"/>
        <v>2025</v>
      </c>
      <c r="S1904" s="4" t="str">
        <f t="shared" si="294"/>
        <v>August</v>
      </c>
      <c r="T1904" s="17">
        <f t="shared" si="295"/>
        <v>23.67183</v>
      </c>
      <c r="U1904" s="17">
        <f t="shared" si="296"/>
        <v>39.118169999999999</v>
      </c>
      <c r="V1904" s="16">
        <f t="shared" si="297"/>
        <v>0</v>
      </c>
      <c r="W1904" s="16" t="str">
        <f t="shared" si="298"/>
        <v>L</v>
      </c>
      <c r="X1904" s="16" t="str" cm="1">
        <f t="array" ref="X1904">_xlfn.IFS(K1904 &lt; 10, "Need to Restock", K1904 &lt; 20, "Low Stock", K1904 &lt; 30, "Stock OK", K1904 &gt;= 30, "High Stock")</f>
        <v>Need to Restock</v>
      </c>
      <c r="Y1904" s="16" t="str" cm="1">
        <f t="array" ref="Y1904">_xlfn.IFS(K1904 &lt;= 15, "Fast Moving", K1904 &lt;= 35, "Moderate Moving", K1904 &gt; 35, "Slow Moving")</f>
        <v>Fast Moving</v>
      </c>
      <c r="Z1904" s="16" t="str" cm="1">
        <f t="array" ref="Z1904">_xlfn.IFS(M1904=5, "Highly Satisfied", M1904&gt;=4, "Very Satisfied", M1904&gt;=3, "Satisfied", M1904&gt;=2, "Neutral", M1904&lt;2, "Dissatisfied")</f>
        <v>Neutral</v>
      </c>
      <c r="AA1904" s="16" t="str">
        <f t="shared" si="299"/>
        <v>Cheap Value</v>
      </c>
      <c r="AB1904" s="16" t="str" cm="1">
        <f t="array" ref="AB1904">_xlfn.IFS(OR(C1904="Zara", C1904="Mango"), "Luxury Brand", OR(C1904="Gap", C1904="Forever21"), "Budget Brand", TRUE, "Mid-Market")</f>
        <v>Budget Brand</v>
      </c>
    </row>
    <row r="1905" spans="1:28" x14ac:dyDescent="0.35">
      <c r="A1905" t="s">
        <v>1956</v>
      </c>
      <c r="B1905" t="s">
        <v>36</v>
      </c>
      <c r="C1905" t="s">
        <v>59</v>
      </c>
      <c r="D1905" t="s">
        <v>60</v>
      </c>
      <c r="E1905" t="s">
        <v>16</v>
      </c>
      <c r="F1905" t="s">
        <v>54</v>
      </c>
      <c r="G1905" s="4">
        <v>84.72</v>
      </c>
      <c r="H1905">
        <v>24.2</v>
      </c>
      <c r="I1905" s="3">
        <v>64.22</v>
      </c>
      <c r="J1905" s="1">
        <v>45875</v>
      </c>
      <c r="K1905">
        <v>44</v>
      </c>
      <c r="L1905" t="s">
        <v>2229</v>
      </c>
      <c r="M1905">
        <f t="shared" si="290"/>
        <v>3</v>
      </c>
      <c r="N1905" t="b">
        <v>1</v>
      </c>
      <c r="O1905" t="s">
        <v>34</v>
      </c>
      <c r="P1905" t="str">
        <f t="shared" si="291"/>
        <v>Color Mismatch</v>
      </c>
      <c r="Q1905" s="4">
        <f t="shared" si="292"/>
        <v>2825.5814399999999</v>
      </c>
      <c r="R1905">
        <f t="shared" si="293"/>
        <v>2025</v>
      </c>
      <c r="S1905" s="4" t="str">
        <f t="shared" si="294"/>
        <v>August</v>
      </c>
      <c r="T1905" s="17">
        <f t="shared" si="295"/>
        <v>20.50224</v>
      </c>
      <c r="U1905" s="17">
        <f t="shared" si="296"/>
        <v>64.217759999999998</v>
      </c>
      <c r="V1905" s="16">
        <f t="shared" si="297"/>
        <v>1</v>
      </c>
      <c r="W1905" s="16" t="str">
        <f t="shared" si="298"/>
        <v>XL</v>
      </c>
      <c r="X1905" s="16" t="str" cm="1">
        <f t="array" ref="X1905">_xlfn.IFS(K1905 &lt; 10, "Need to Restock", K1905 &lt; 20, "Low Stock", K1905 &lt; 30, "Stock OK", K1905 &gt;= 30, "High Stock")</f>
        <v>High Stock</v>
      </c>
      <c r="Y1905" s="16" t="str" cm="1">
        <f t="array" ref="Y1905">_xlfn.IFS(K1905 &lt;= 15, "Fast Moving", K1905 &lt;= 35, "Moderate Moving", K1905 &gt; 35, "Slow Moving")</f>
        <v>Slow Moving</v>
      </c>
      <c r="Z1905" s="16" t="str" cm="1">
        <f t="array" ref="Z1905">_xlfn.IFS(M1905=5, "Highly Satisfied", M1905&gt;=4, "Very Satisfied", M1905&gt;=3, "Satisfied", M1905&gt;=2, "Neutral", M1905&lt;2, "Dissatisfied")</f>
        <v>Satisfied</v>
      </c>
      <c r="AA1905" s="16" t="str">
        <f t="shared" si="299"/>
        <v>Cheap Value</v>
      </c>
      <c r="AB1905" s="16" t="str" cm="1">
        <f t="array" ref="AB1905">_xlfn.IFS(OR(C1905="Zara", C1905="Mango"), "Luxury Brand", OR(C1905="Gap", C1905="Forever21"), "Budget Brand", TRUE, "Mid-Market")</f>
        <v>Budget Brand</v>
      </c>
    </row>
    <row r="1906" spans="1:28" x14ac:dyDescent="0.35">
      <c r="A1906" t="s">
        <v>1957</v>
      </c>
      <c r="B1906" t="s">
        <v>19</v>
      </c>
      <c r="C1906" t="s">
        <v>41</v>
      </c>
      <c r="D1906" t="s">
        <v>32</v>
      </c>
      <c r="E1906" t="s">
        <v>16</v>
      </c>
      <c r="F1906" t="s">
        <v>23</v>
      </c>
      <c r="G1906" s="4">
        <v>50.9</v>
      </c>
      <c r="H1906">
        <v>0</v>
      </c>
      <c r="I1906" s="3">
        <v>50.9</v>
      </c>
      <c r="J1906" s="1">
        <v>45875</v>
      </c>
      <c r="K1906">
        <v>1</v>
      </c>
      <c r="L1906">
        <v>1.8</v>
      </c>
      <c r="M1906">
        <f t="shared" si="290"/>
        <v>1.8</v>
      </c>
      <c r="N1906" t="b">
        <v>0</v>
      </c>
      <c r="O1906" t="s">
        <v>2229</v>
      </c>
      <c r="P1906" t="str">
        <f t="shared" si="291"/>
        <v>No Return</v>
      </c>
      <c r="Q1906" s="4">
        <f t="shared" si="292"/>
        <v>50.9</v>
      </c>
      <c r="R1906">
        <f t="shared" si="293"/>
        <v>2025</v>
      </c>
      <c r="S1906" s="4" t="str">
        <f t="shared" si="294"/>
        <v>August</v>
      </c>
      <c r="T1906" s="17">
        <f t="shared" si="295"/>
        <v>0</v>
      </c>
      <c r="U1906" s="17">
        <f t="shared" si="296"/>
        <v>50.9</v>
      </c>
      <c r="V1906" s="16">
        <f t="shared" si="297"/>
        <v>0</v>
      </c>
      <c r="W1906" s="16" t="str">
        <f t="shared" si="298"/>
        <v>XL</v>
      </c>
      <c r="X1906" s="16" t="str" cm="1">
        <f t="array" ref="X1906">_xlfn.IFS(K1906 &lt; 10, "Need to Restock", K1906 &lt; 20, "Low Stock", K1906 &lt; 30, "Stock OK", K1906 &gt;= 30, "High Stock")</f>
        <v>Need to Restock</v>
      </c>
      <c r="Y1906" s="16" t="str" cm="1">
        <f t="array" ref="Y1906">_xlfn.IFS(K1906 &lt;= 15, "Fast Moving", K1906 &lt;= 35, "Moderate Moving", K1906 &gt; 35, "Slow Moving")</f>
        <v>Fast Moving</v>
      </c>
      <c r="Z1906" s="16" t="str" cm="1">
        <f t="array" ref="Z1906">_xlfn.IFS(M1906=5, "Highly Satisfied", M1906&gt;=4, "Very Satisfied", M1906&gt;=3, "Satisfied", M1906&gt;=2, "Neutral", M1906&lt;2, "Dissatisfied")</f>
        <v>Dissatisfied</v>
      </c>
      <c r="AA1906" s="16" t="str">
        <f t="shared" si="299"/>
        <v>Cheap Value</v>
      </c>
      <c r="AB1906" s="16" t="str" cm="1">
        <f t="array" ref="AB1906">_xlfn.IFS(OR(C1906="Zara", C1906="Mango"), "Luxury Brand", OR(C1906="Gap", C1906="Forever21"), "Budget Brand", TRUE, "Mid-Market")</f>
        <v>Luxury Brand</v>
      </c>
    </row>
    <row r="1907" spans="1:28" x14ac:dyDescent="0.35">
      <c r="A1907" t="s">
        <v>1958</v>
      </c>
      <c r="B1907" t="s">
        <v>25</v>
      </c>
      <c r="C1907" t="s">
        <v>14</v>
      </c>
      <c r="D1907" t="s">
        <v>21</v>
      </c>
      <c r="E1907" t="s">
        <v>2229</v>
      </c>
      <c r="F1907" t="s">
        <v>23</v>
      </c>
      <c r="G1907" s="4">
        <v>31.23</v>
      </c>
      <c r="H1907">
        <v>0</v>
      </c>
      <c r="I1907" s="3">
        <v>31.23</v>
      </c>
      <c r="J1907" s="1">
        <v>45875</v>
      </c>
      <c r="K1907">
        <v>25</v>
      </c>
      <c r="L1907">
        <v>2.8</v>
      </c>
      <c r="M1907">
        <f t="shared" si="290"/>
        <v>2.8</v>
      </c>
      <c r="N1907" t="b">
        <v>0</v>
      </c>
      <c r="O1907" t="s">
        <v>2229</v>
      </c>
      <c r="P1907" t="str">
        <f t="shared" si="291"/>
        <v>No Return</v>
      </c>
      <c r="Q1907" s="4">
        <f t="shared" si="292"/>
        <v>780.75</v>
      </c>
      <c r="R1907">
        <f t="shared" si="293"/>
        <v>2025</v>
      </c>
      <c r="S1907" s="4" t="str">
        <f t="shared" si="294"/>
        <v>August</v>
      </c>
      <c r="T1907" s="17">
        <f t="shared" si="295"/>
        <v>0</v>
      </c>
      <c r="U1907" s="17">
        <f t="shared" si="296"/>
        <v>31.23</v>
      </c>
      <c r="V1907" s="16">
        <f t="shared" si="297"/>
        <v>0</v>
      </c>
      <c r="W1907" s="16" t="str">
        <f t="shared" si="298"/>
        <v>No Size</v>
      </c>
      <c r="X1907" s="16" t="str" cm="1">
        <f t="array" ref="X1907">_xlfn.IFS(K1907 &lt; 10, "Need to Restock", K1907 &lt; 20, "Low Stock", K1907 &lt; 30, "Stock OK", K1907 &gt;= 30, "High Stock")</f>
        <v>Stock OK</v>
      </c>
      <c r="Y1907" s="16" t="str" cm="1">
        <f t="array" ref="Y1907">_xlfn.IFS(K1907 &lt;= 15, "Fast Moving", K1907 &lt;= 35, "Moderate Moving", K1907 &gt; 35, "Slow Moving")</f>
        <v>Moderate Moving</v>
      </c>
      <c r="Z1907" s="16" t="str" cm="1">
        <f t="array" ref="Z1907">_xlfn.IFS(M1907=5, "Highly Satisfied", M1907&gt;=4, "Very Satisfied", M1907&gt;=3, "Satisfied", M1907&gt;=2, "Neutral", M1907&lt;2, "Dissatisfied")</f>
        <v>Neutral</v>
      </c>
      <c r="AA1907" s="16" t="str">
        <f t="shared" si="299"/>
        <v>Cheap Value</v>
      </c>
      <c r="AB1907" s="16" t="str" cm="1">
        <f t="array" ref="AB1907">_xlfn.IFS(OR(C1907="Zara", C1907="Mango"), "Luxury Brand", OR(C1907="Gap", C1907="Forever21"), "Budget Brand", TRUE, "Mid-Market")</f>
        <v>Luxury Brand</v>
      </c>
    </row>
    <row r="1908" spans="1:28" x14ac:dyDescent="0.35">
      <c r="A1908" t="s">
        <v>1959</v>
      </c>
      <c r="B1908" t="s">
        <v>19</v>
      </c>
      <c r="C1908" t="s">
        <v>14</v>
      </c>
      <c r="D1908" t="s">
        <v>15</v>
      </c>
      <c r="E1908" t="s">
        <v>47</v>
      </c>
      <c r="F1908" t="s">
        <v>17</v>
      </c>
      <c r="G1908" s="4">
        <v>105.1</v>
      </c>
      <c r="H1908">
        <v>0</v>
      </c>
      <c r="I1908" s="3">
        <v>105.1</v>
      </c>
      <c r="J1908" s="1">
        <v>45532</v>
      </c>
      <c r="K1908">
        <v>39</v>
      </c>
      <c r="L1908">
        <v>4.4000000000000004</v>
      </c>
      <c r="M1908">
        <f t="shared" si="290"/>
        <v>4.4000000000000004</v>
      </c>
      <c r="N1908" t="b">
        <v>0</v>
      </c>
      <c r="O1908" t="s">
        <v>2229</v>
      </c>
      <c r="P1908" t="str">
        <f t="shared" si="291"/>
        <v>No Return</v>
      </c>
      <c r="Q1908" s="4">
        <f t="shared" si="292"/>
        <v>4098.8999999999996</v>
      </c>
      <c r="R1908">
        <f t="shared" si="293"/>
        <v>2024</v>
      </c>
      <c r="S1908" s="4" t="str">
        <f t="shared" si="294"/>
        <v>August</v>
      </c>
      <c r="T1908" s="17">
        <f t="shared" si="295"/>
        <v>0</v>
      </c>
      <c r="U1908" s="17">
        <f t="shared" si="296"/>
        <v>105.1</v>
      </c>
      <c r="V1908" s="16">
        <f t="shared" si="297"/>
        <v>0</v>
      </c>
      <c r="W1908" s="16" t="str">
        <f t="shared" si="298"/>
        <v>XXL</v>
      </c>
      <c r="X1908" s="16" t="str" cm="1">
        <f t="array" ref="X1908">_xlfn.IFS(K1908 &lt; 10, "Need to Restock", K1908 &lt; 20, "Low Stock", K1908 &lt; 30, "Stock OK", K1908 &gt;= 30, "High Stock")</f>
        <v>High Stock</v>
      </c>
      <c r="Y1908" s="16" t="str" cm="1">
        <f t="array" ref="Y1908">_xlfn.IFS(K1908 &lt;= 15, "Fast Moving", K1908 &lt;= 35, "Moderate Moving", K1908 &gt; 35, "Slow Moving")</f>
        <v>Slow Moving</v>
      </c>
      <c r="Z1908" s="16" t="str" cm="1">
        <f t="array" ref="Z1908">_xlfn.IFS(M1908=5, "Highly Satisfied", M1908&gt;=4, "Very Satisfied", M1908&gt;=3, "Satisfied", M1908&gt;=2, "Neutral", M1908&lt;2, "Dissatisfied")</f>
        <v>Very Satisfied</v>
      </c>
      <c r="AA1908" s="16" t="str">
        <f t="shared" si="299"/>
        <v>High Value</v>
      </c>
      <c r="AB1908" s="16" t="str" cm="1">
        <f t="array" ref="AB1908">_xlfn.IFS(OR(C1908="Zara", C1908="Mango"), "Luxury Brand", OR(C1908="Gap", C1908="Forever21"), "Budget Brand", TRUE, "Mid-Market")</f>
        <v>Luxury Brand</v>
      </c>
    </row>
    <row r="1909" spans="1:28" x14ac:dyDescent="0.35">
      <c r="A1909" t="s">
        <v>1960</v>
      </c>
      <c r="B1909" t="s">
        <v>40</v>
      </c>
      <c r="C1909" t="s">
        <v>73</v>
      </c>
      <c r="D1909" t="s">
        <v>60</v>
      </c>
      <c r="E1909" t="s">
        <v>53</v>
      </c>
      <c r="F1909" t="s">
        <v>68</v>
      </c>
      <c r="G1909" s="4">
        <v>160.38</v>
      </c>
      <c r="H1909">
        <v>0</v>
      </c>
      <c r="I1909" s="3">
        <v>160.38</v>
      </c>
      <c r="J1909" s="1">
        <v>45875</v>
      </c>
      <c r="K1909">
        <v>27</v>
      </c>
      <c r="L1909">
        <v>2.7</v>
      </c>
      <c r="M1909">
        <f t="shared" si="290"/>
        <v>2.7</v>
      </c>
      <c r="N1909" t="b">
        <v>1</v>
      </c>
      <c r="O1909" t="s">
        <v>123</v>
      </c>
      <c r="P1909" t="str">
        <f t="shared" si="291"/>
        <v>Wrong Item</v>
      </c>
      <c r="Q1909" s="4">
        <f t="shared" si="292"/>
        <v>4330.26</v>
      </c>
      <c r="R1909">
        <f t="shared" si="293"/>
        <v>2025</v>
      </c>
      <c r="S1909" s="4" t="str">
        <f t="shared" si="294"/>
        <v>August</v>
      </c>
      <c r="T1909" s="17">
        <f t="shared" si="295"/>
        <v>0</v>
      </c>
      <c r="U1909" s="17">
        <f t="shared" si="296"/>
        <v>160.38</v>
      </c>
      <c r="V1909" s="16">
        <f t="shared" si="297"/>
        <v>1</v>
      </c>
      <c r="W1909" s="16" t="str">
        <f t="shared" si="298"/>
        <v>XS</v>
      </c>
      <c r="X1909" s="16" t="str" cm="1">
        <f t="array" ref="X1909">_xlfn.IFS(K1909 &lt; 10, "Need to Restock", K1909 &lt; 20, "Low Stock", K1909 &lt; 30, "Stock OK", K1909 &gt;= 30, "High Stock")</f>
        <v>Stock OK</v>
      </c>
      <c r="Y1909" s="16" t="str" cm="1">
        <f t="array" ref="Y1909">_xlfn.IFS(K1909 &lt;= 15, "Fast Moving", K1909 &lt;= 35, "Moderate Moving", K1909 &gt; 35, "Slow Moving")</f>
        <v>Moderate Moving</v>
      </c>
      <c r="Z1909" s="16" t="str" cm="1">
        <f t="array" ref="Z1909">_xlfn.IFS(M1909=5, "Highly Satisfied", M1909&gt;=4, "Very Satisfied", M1909&gt;=3, "Satisfied", M1909&gt;=2, "Neutral", M1909&lt;2, "Dissatisfied")</f>
        <v>Neutral</v>
      </c>
      <c r="AA1909" s="16" t="str">
        <f t="shared" si="299"/>
        <v>High Value</v>
      </c>
      <c r="AB1909" s="16" t="str" cm="1">
        <f t="array" ref="AB1909">_xlfn.IFS(OR(C1909="Zara", C1909="Mango"), "Luxury Brand", OR(C1909="Gap", C1909="Forever21"), "Budget Brand", TRUE, "Mid-Market")</f>
        <v>Budget Brand</v>
      </c>
    </row>
    <row r="1910" spans="1:28" x14ac:dyDescent="0.35">
      <c r="A1910" t="s">
        <v>1961</v>
      </c>
      <c r="B1910" t="s">
        <v>36</v>
      </c>
      <c r="C1910" t="s">
        <v>20</v>
      </c>
      <c r="D1910" t="s">
        <v>15</v>
      </c>
      <c r="E1910" t="s">
        <v>53</v>
      </c>
      <c r="F1910" t="s">
        <v>23</v>
      </c>
      <c r="G1910" s="4">
        <v>96.68</v>
      </c>
      <c r="H1910">
        <v>26</v>
      </c>
      <c r="I1910" s="3">
        <v>71.540000000000006</v>
      </c>
      <c r="J1910" s="1">
        <v>45556</v>
      </c>
      <c r="K1910">
        <v>16</v>
      </c>
      <c r="L1910" t="s">
        <v>2229</v>
      </c>
      <c r="M1910">
        <f t="shared" si="290"/>
        <v>3</v>
      </c>
      <c r="N1910" t="b">
        <v>0</v>
      </c>
      <c r="O1910" t="s">
        <v>2229</v>
      </c>
      <c r="P1910" t="str">
        <f t="shared" si="291"/>
        <v>No Return</v>
      </c>
      <c r="Q1910" s="4">
        <f t="shared" si="292"/>
        <v>1144.6912</v>
      </c>
      <c r="R1910">
        <f t="shared" si="293"/>
        <v>2024</v>
      </c>
      <c r="S1910" s="4" t="str">
        <f t="shared" si="294"/>
        <v>September</v>
      </c>
      <c r="T1910" s="17">
        <f t="shared" si="295"/>
        <v>25.136800000000001</v>
      </c>
      <c r="U1910" s="17">
        <f t="shared" si="296"/>
        <v>71.543199999999999</v>
      </c>
      <c r="V1910" s="16">
        <f t="shared" si="297"/>
        <v>0</v>
      </c>
      <c r="W1910" s="16" t="str">
        <f t="shared" si="298"/>
        <v>XS</v>
      </c>
      <c r="X1910" s="16" t="str" cm="1">
        <f t="array" ref="X1910">_xlfn.IFS(K1910 &lt; 10, "Need to Restock", K1910 &lt; 20, "Low Stock", K1910 &lt; 30, "Stock OK", K1910 &gt;= 30, "High Stock")</f>
        <v>Low Stock</v>
      </c>
      <c r="Y1910" s="16" t="str" cm="1">
        <f t="array" ref="Y1910">_xlfn.IFS(K1910 &lt;= 15, "Fast Moving", K1910 &lt;= 35, "Moderate Moving", K1910 &gt; 35, "Slow Moving")</f>
        <v>Moderate Moving</v>
      </c>
      <c r="Z1910" s="16" t="str" cm="1">
        <f t="array" ref="Z1910">_xlfn.IFS(M1910=5, "Highly Satisfied", M1910&gt;=4, "Very Satisfied", M1910&gt;=3, "Satisfied", M1910&gt;=2, "Neutral", M1910&lt;2, "Dissatisfied")</f>
        <v>Satisfied</v>
      </c>
      <c r="AA1910" s="16" t="str">
        <f t="shared" si="299"/>
        <v>Cheap Value</v>
      </c>
      <c r="AB1910" s="16" t="str" cm="1">
        <f t="array" ref="AB1910">_xlfn.IFS(OR(C1910="Zara", C1910="Mango"), "Luxury Brand", OR(C1910="Gap", C1910="Forever21"), "Budget Brand", TRUE, "Mid-Market")</f>
        <v>Mid-Market</v>
      </c>
    </row>
    <row r="1911" spans="1:28" x14ac:dyDescent="0.35">
      <c r="A1911" t="s">
        <v>1962</v>
      </c>
      <c r="B1911" t="s">
        <v>25</v>
      </c>
      <c r="C1911" t="s">
        <v>73</v>
      </c>
      <c r="D1911" t="s">
        <v>60</v>
      </c>
      <c r="E1911" t="s">
        <v>2229</v>
      </c>
      <c r="F1911" t="s">
        <v>54</v>
      </c>
      <c r="G1911" s="4">
        <v>16.64</v>
      </c>
      <c r="H1911">
        <v>0</v>
      </c>
      <c r="I1911" s="3">
        <v>16.64</v>
      </c>
      <c r="J1911" s="1">
        <v>45875</v>
      </c>
      <c r="K1911">
        <v>8</v>
      </c>
      <c r="L1911">
        <v>4.8</v>
      </c>
      <c r="M1911">
        <f t="shared" si="290"/>
        <v>4.8</v>
      </c>
      <c r="N1911" t="b">
        <v>0</v>
      </c>
      <c r="O1911" t="s">
        <v>2229</v>
      </c>
      <c r="P1911" t="str">
        <f t="shared" si="291"/>
        <v>No Return</v>
      </c>
      <c r="Q1911" s="4">
        <f t="shared" si="292"/>
        <v>133.12</v>
      </c>
      <c r="R1911">
        <f t="shared" si="293"/>
        <v>2025</v>
      </c>
      <c r="S1911" s="4" t="str">
        <f t="shared" si="294"/>
        <v>August</v>
      </c>
      <c r="T1911" s="17">
        <f t="shared" si="295"/>
        <v>0</v>
      </c>
      <c r="U1911" s="17">
        <f t="shared" si="296"/>
        <v>16.64</v>
      </c>
      <c r="V1911" s="16">
        <f t="shared" si="297"/>
        <v>0</v>
      </c>
      <c r="W1911" s="16" t="str">
        <f t="shared" si="298"/>
        <v>No Size</v>
      </c>
      <c r="X1911" s="16" t="str" cm="1">
        <f t="array" ref="X1911">_xlfn.IFS(K1911 &lt; 10, "Need to Restock", K1911 &lt; 20, "Low Stock", K1911 &lt; 30, "Stock OK", K1911 &gt;= 30, "High Stock")</f>
        <v>Need to Restock</v>
      </c>
      <c r="Y1911" s="16" t="str" cm="1">
        <f t="array" ref="Y1911">_xlfn.IFS(K1911 &lt;= 15, "Fast Moving", K1911 &lt;= 35, "Moderate Moving", K1911 &gt; 35, "Slow Moving")</f>
        <v>Fast Moving</v>
      </c>
      <c r="Z1911" s="16" t="str" cm="1">
        <f t="array" ref="Z1911">_xlfn.IFS(M1911=5, "Highly Satisfied", M1911&gt;=4, "Very Satisfied", M1911&gt;=3, "Satisfied", M1911&gt;=2, "Neutral", M1911&lt;2, "Dissatisfied")</f>
        <v>Very Satisfied</v>
      </c>
      <c r="AA1911" s="16" t="str">
        <f t="shared" si="299"/>
        <v>Cheap Value</v>
      </c>
      <c r="AB1911" s="16" t="str" cm="1">
        <f t="array" ref="AB1911">_xlfn.IFS(OR(C1911="Zara", C1911="Mango"), "Luxury Brand", OR(C1911="Gap", C1911="Forever21"), "Budget Brand", TRUE, "Mid-Market")</f>
        <v>Budget Brand</v>
      </c>
    </row>
    <row r="1912" spans="1:28" x14ac:dyDescent="0.35">
      <c r="A1912" t="s">
        <v>1963</v>
      </c>
      <c r="B1912" t="s">
        <v>13</v>
      </c>
      <c r="C1912" t="s">
        <v>51</v>
      </c>
      <c r="D1912" t="s">
        <v>32</v>
      </c>
      <c r="E1912" t="s">
        <v>37</v>
      </c>
      <c r="F1912" t="s">
        <v>54</v>
      </c>
      <c r="G1912" s="4">
        <v>160.05000000000001</v>
      </c>
      <c r="H1912">
        <v>53.7</v>
      </c>
      <c r="I1912" s="3">
        <v>74.099999999999994</v>
      </c>
      <c r="J1912" s="1">
        <v>45875</v>
      </c>
      <c r="K1912">
        <v>2</v>
      </c>
      <c r="L1912">
        <v>3.2</v>
      </c>
      <c r="M1912">
        <f t="shared" si="290"/>
        <v>3.2</v>
      </c>
      <c r="N1912" t="b">
        <v>1</v>
      </c>
      <c r="O1912" t="s">
        <v>81</v>
      </c>
      <c r="P1912" t="str">
        <f t="shared" si="291"/>
        <v>Quality Issue</v>
      </c>
      <c r="Q1912" s="4">
        <f t="shared" si="292"/>
        <v>148.2063</v>
      </c>
      <c r="R1912">
        <f t="shared" si="293"/>
        <v>2025</v>
      </c>
      <c r="S1912" s="4" t="str">
        <f t="shared" si="294"/>
        <v>August</v>
      </c>
      <c r="T1912" s="17">
        <f t="shared" si="295"/>
        <v>85.946850000000012</v>
      </c>
      <c r="U1912" s="17">
        <f t="shared" si="296"/>
        <v>74.103149999999999</v>
      </c>
      <c r="V1912" s="16">
        <f t="shared" si="297"/>
        <v>1</v>
      </c>
      <c r="W1912" s="16" t="str">
        <f t="shared" si="298"/>
        <v>S</v>
      </c>
      <c r="X1912" s="16" t="str" cm="1">
        <f t="array" ref="X1912">_xlfn.IFS(K1912 &lt; 10, "Need to Restock", K1912 &lt; 20, "Low Stock", K1912 &lt; 30, "Stock OK", K1912 &gt;= 30, "High Stock")</f>
        <v>Need to Restock</v>
      </c>
      <c r="Y1912" s="16" t="str" cm="1">
        <f t="array" ref="Y1912">_xlfn.IFS(K1912 &lt;= 15, "Fast Moving", K1912 &lt;= 35, "Moderate Moving", K1912 &gt; 35, "Slow Moving")</f>
        <v>Fast Moving</v>
      </c>
      <c r="Z1912" s="16" t="str" cm="1">
        <f t="array" ref="Z1912">_xlfn.IFS(M1912=5, "Highly Satisfied", M1912&gt;=4, "Very Satisfied", M1912&gt;=3, "Satisfied", M1912&gt;=2, "Neutral", M1912&lt;2, "Dissatisfied")</f>
        <v>Satisfied</v>
      </c>
      <c r="AA1912" s="16" t="str">
        <f t="shared" si="299"/>
        <v>Cheap Value</v>
      </c>
      <c r="AB1912" s="16" t="str" cm="1">
        <f t="array" ref="AB1912">_xlfn.IFS(OR(C1912="Zara", C1912="Mango"), "Luxury Brand", OR(C1912="Gap", C1912="Forever21"), "Budget Brand", TRUE, "Mid-Market")</f>
        <v>Mid-Market</v>
      </c>
    </row>
    <row r="1913" spans="1:28" x14ac:dyDescent="0.35">
      <c r="A1913" t="s">
        <v>1964</v>
      </c>
      <c r="B1913" t="s">
        <v>25</v>
      </c>
      <c r="C1913" t="s">
        <v>41</v>
      </c>
      <c r="D1913" t="s">
        <v>32</v>
      </c>
      <c r="E1913" t="s">
        <v>2229</v>
      </c>
      <c r="F1913" t="s">
        <v>38</v>
      </c>
      <c r="G1913" s="4">
        <v>23.56</v>
      </c>
      <c r="H1913">
        <v>0</v>
      </c>
      <c r="I1913" s="3">
        <v>23.56</v>
      </c>
      <c r="J1913" s="1">
        <v>45875</v>
      </c>
      <c r="K1913">
        <v>16</v>
      </c>
      <c r="L1913">
        <v>4.4000000000000004</v>
      </c>
      <c r="M1913">
        <f t="shared" si="290"/>
        <v>4.4000000000000004</v>
      </c>
      <c r="N1913" t="b">
        <v>0</v>
      </c>
      <c r="O1913" t="s">
        <v>2229</v>
      </c>
      <c r="P1913" t="str">
        <f t="shared" si="291"/>
        <v>No Return</v>
      </c>
      <c r="Q1913" s="4">
        <f t="shared" si="292"/>
        <v>376.96</v>
      </c>
      <c r="R1913">
        <f t="shared" si="293"/>
        <v>2025</v>
      </c>
      <c r="S1913" s="4" t="str">
        <f t="shared" si="294"/>
        <v>August</v>
      </c>
      <c r="T1913" s="17">
        <f t="shared" si="295"/>
        <v>0</v>
      </c>
      <c r="U1913" s="17">
        <f t="shared" si="296"/>
        <v>23.56</v>
      </c>
      <c r="V1913" s="16">
        <f t="shared" si="297"/>
        <v>0</v>
      </c>
      <c r="W1913" s="16" t="str">
        <f t="shared" si="298"/>
        <v>No Size</v>
      </c>
      <c r="X1913" s="16" t="str" cm="1">
        <f t="array" ref="X1913">_xlfn.IFS(K1913 &lt; 10, "Need to Restock", K1913 &lt; 20, "Low Stock", K1913 &lt; 30, "Stock OK", K1913 &gt;= 30, "High Stock")</f>
        <v>Low Stock</v>
      </c>
      <c r="Y1913" s="16" t="str" cm="1">
        <f t="array" ref="Y1913">_xlfn.IFS(K1913 &lt;= 15, "Fast Moving", K1913 &lt;= 35, "Moderate Moving", K1913 &gt; 35, "Slow Moving")</f>
        <v>Moderate Moving</v>
      </c>
      <c r="Z1913" s="16" t="str" cm="1">
        <f t="array" ref="Z1913">_xlfn.IFS(M1913=5, "Highly Satisfied", M1913&gt;=4, "Very Satisfied", M1913&gt;=3, "Satisfied", M1913&gt;=2, "Neutral", M1913&lt;2, "Dissatisfied")</f>
        <v>Very Satisfied</v>
      </c>
      <c r="AA1913" s="16" t="str">
        <f t="shared" si="299"/>
        <v>Cheap Value</v>
      </c>
      <c r="AB1913" s="16" t="str" cm="1">
        <f t="array" ref="AB1913">_xlfn.IFS(OR(C1913="Zara", C1913="Mango"), "Luxury Brand", OR(C1913="Gap", C1913="Forever21"), "Budget Brand", TRUE, "Mid-Market")</f>
        <v>Luxury Brand</v>
      </c>
    </row>
    <row r="1914" spans="1:28" x14ac:dyDescent="0.35">
      <c r="A1914" t="s">
        <v>1965</v>
      </c>
      <c r="B1914" t="s">
        <v>28</v>
      </c>
      <c r="C1914" t="s">
        <v>14</v>
      </c>
      <c r="D1914" t="s">
        <v>32</v>
      </c>
      <c r="E1914" t="s">
        <v>53</v>
      </c>
      <c r="F1914" t="s">
        <v>26</v>
      </c>
      <c r="G1914" s="4">
        <v>68.37</v>
      </c>
      <c r="H1914">
        <v>24.2</v>
      </c>
      <c r="I1914" s="3">
        <v>51.82</v>
      </c>
      <c r="J1914" s="1">
        <v>45875</v>
      </c>
      <c r="K1914">
        <v>8</v>
      </c>
      <c r="L1914">
        <v>3.7</v>
      </c>
      <c r="M1914">
        <f t="shared" si="290"/>
        <v>3.7</v>
      </c>
      <c r="N1914" t="b">
        <v>0</v>
      </c>
      <c r="O1914" t="s">
        <v>2229</v>
      </c>
      <c r="P1914" t="str">
        <f t="shared" si="291"/>
        <v>No Return</v>
      </c>
      <c r="Q1914" s="4">
        <f t="shared" si="292"/>
        <v>414.59568000000002</v>
      </c>
      <c r="R1914">
        <f t="shared" si="293"/>
        <v>2025</v>
      </c>
      <c r="S1914" s="4" t="str">
        <f t="shared" si="294"/>
        <v>August</v>
      </c>
      <c r="T1914" s="17">
        <f t="shared" si="295"/>
        <v>16.545539999999999</v>
      </c>
      <c r="U1914" s="17">
        <f t="shared" si="296"/>
        <v>51.824460000000002</v>
      </c>
      <c r="V1914" s="16">
        <f t="shared" si="297"/>
        <v>0</v>
      </c>
      <c r="W1914" s="16" t="str">
        <f t="shared" si="298"/>
        <v>XS</v>
      </c>
      <c r="X1914" s="16" t="str" cm="1">
        <f t="array" ref="X1914">_xlfn.IFS(K1914 &lt; 10, "Need to Restock", K1914 &lt; 20, "Low Stock", K1914 &lt; 30, "Stock OK", K1914 &gt;= 30, "High Stock")</f>
        <v>Need to Restock</v>
      </c>
      <c r="Y1914" s="16" t="str" cm="1">
        <f t="array" ref="Y1914">_xlfn.IFS(K1914 &lt;= 15, "Fast Moving", K1914 &lt;= 35, "Moderate Moving", K1914 &gt; 35, "Slow Moving")</f>
        <v>Fast Moving</v>
      </c>
      <c r="Z1914" s="16" t="str" cm="1">
        <f t="array" ref="Z1914">_xlfn.IFS(M1914=5, "Highly Satisfied", M1914&gt;=4, "Very Satisfied", M1914&gt;=3, "Satisfied", M1914&gt;=2, "Neutral", M1914&lt;2, "Dissatisfied")</f>
        <v>Satisfied</v>
      </c>
      <c r="AA1914" s="16" t="str">
        <f t="shared" si="299"/>
        <v>Cheap Value</v>
      </c>
      <c r="AB1914" s="16" t="str" cm="1">
        <f t="array" ref="AB1914">_xlfn.IFS(OR(C1914="Zara", C1914="Mango"), "Luxury Brand", OR(C1914="Gap", C1914="Forever21"), "Budget Brand", TRUE, "Mid-Market")</f>
        <v>Luxury Brand</v>
      </c>
    </row>
    <row r="1915" spans="1:28" x14ac:dyDescent="0.35">
      <c r="A1915" t="s">
        <v>1966</v>
      </c>
      <c r="B1915" t="s">
        <v>13</v>
      </c>
      <c r="C1915" t="s">
        <v>41</v>
      </c>
      <c r="D1915" t="s">
        <v>32</v>
      </c>
      <c r="E1915" t="s">
        <v>37</v>
      </c>
      <c r="F1915" t="s">
        <v>44</v>
      </c>
      <c r="G1915" s="4">
        <v>184.24</v>
      </c>
      <c r="H1915">
        <v>0</v>
      </c>
      <c r="I1915" s="3">
        <v>184.24</v>
      </c>
      <c r="J1915" s="1">
        <v>45875</v>
      </c>
      <c r="K1915">
        <v>49</v>
      </c>
      <c r="L1915">
        <v>4</v>
      </c>
      <c r="M1915">
        <f t="shared" si="290"/>
        <v>4</v>
      </c>
      <c r="N1915" t="b">
        <v>0</v>
      </c>
      <c r="O1915" t="s">
        <v>2229</v>
      </c>
      <c r="P1915" t="str">
        <f t="shared" si="291"/>
        <v>No Return</v>
      </c>
      <c r="Q1915" s="4">
        <f t="shared" si="292"/>
        <v>9027.76</v>
      </c>
      <c r="R1915">
        <f t="shared" si="293"/>
        <v>2025</v>
      </c>
      <c r="S1915" s="4" t="str">
        <f t="shared" si="294"/>
        <v>August</v>
      </c>
      <c r="T1915" s="17">
        <f t="shared" si="295"/>
        <v>0</v>
      </c>
      <c r="U1915" s="17">
        <f t="shared" si="296"/>
        <v>184.24</v>
      </c>
      <c r="V1915" s="16">
        <f t="shared" si="297"/>
        <v>0</v>
      </c>
      <c r="W1915" s="16" t="str">
        <f t="shared" si="298"/>
        <v>S</v>
      </c>
      <c r="X1915" s="16" t="str" cm="1">
        <f t="array" ref="X1915">_xlfn.IFS(K1915 &lt; 10, "Need to Restock", K1915 &lt; 20, "Low Stock", K1915 &lt; 30, "Stock OK", K1915 &gt;= 30, "High Stock")</f>
        <v>High Stock</v>
      </c>
      <c r="Y1915" s="16" t="str" cm="1">
        <f t="array" ref="Y1915">_xlfn.IFS(K1915 &lt;= 15, "Fast Moving", K1915 &lt;= 35, "Moderate Moving", K1915 &gt; 35, "Slow Moving")</f>
        <v>Slow Moving</v>
      </c>
      <c r="Z1915" s="16" t="str" cm="1">
        <f t="array" ref="Z1915">_xlfn.IFS(M1915=5, "Highly Satisfied", M1915&gt;=4, "Very Satisfied", M1915&gt;=3, "Satisfied", M1915&gt;=2, "Neutral", M1915&lt;2, "Dissatisfied")</f>
        <v>Very Satisfied</v>
      </c>
      <c r="AA1915" s="16" t="str">
        <f t="shared" si="299"/>
        <v>High Value</v>
      </c>
      <c r="AB1915" s="16" t="str" cm="1">
        <f t="array" ref="AB1915">_xlfn.IFS(OR(C1915="Zara", C1915="Mango"), "Luxury Brand", OR(C1915="Gap", C1915="Forever21"), "Budget Brand", TRUE, "Mid-Market")</f>
        <v>Luxury Brand</v>
      </c>
    </row>
    <row r="1916" spans="1:28" x14ac:dyDescent="0.35">
      <c r="A1916" t="s">
        <v>1967</v>
      </c>
      <c r="B1916" t="s">
        <v>28</v>
      </c>
      <c r="C1916" t="s">
        <v>30</v>
      </c>
      <c r="D1916" t="s">
        <v>15</v>
      </c>
      <c r="E1916" t="s">
        <v>53</v>
      </c>
      <c r="F1916" t="s">
        <v>44</v>
      </c>
      <c r="G1916" s="4">
        <v>94.83</v>
      </c>
      <c r="H1916">
        <v>0</v>
      </c>
      <c r="I1916" s="3">
        <v>94.83</v>
      </c>
      <c r="J1916" s="1">
        <v>45543</v>
      </c>
      <c r="K1916">
        <v>23</v>
      </c>
      <c r="L1916">
        <v>2.9</v>
      </c>
      <c r="M1916">
        <f t="shared" si="290"/>
        <v>2.9</v>
      </c>
      <c r="N1916" t="b">
        <v>0</v>
      </c>
      <c r="O1916" t="s">
        <v>2229</v>
      </c>
      <c r="P1916" t="str">
        <f t="shared" si="291"/>
        <v>No Return</v>
      </c>
      <c r="Q1916" s="4">
        <f t="shared" si="292"/>
        <v>2181.09</v>
      </c>
      <c r="R1916">
        <f t="shared" si="293"/>
        <v>2024</v>
      </c>
      <c r="S1916" s="4" t="str">
        <f t="shared" si="294"/>
        <v>September</v>
      </c>
      <c r="T1916" s="17">
        <f t="shared" si="295"/>
        <v>0</v>
      </c>
      <c r="U1916" s="17">
        <f t="shared" si="296"/>
        <v>94.83</v>
      </c>
      <c r="V1916" s="16">
        <f t="shared" si="297"/>
        <v>0</v>
      </c>
      <c r="W1916" s="16" t="str">
        <f t="shared" si="298"/>
        <v>XS</v>
      </c>
      <c r="X1916" s="16" t="str" cm="1">
        <f t="array" ref="X1916">_xlfn.IFS(K1916 &lt; 10, "Need to Restock", K1916 &lt; 20, "Low Stock", K1916 &lt; 30, "Stock OK", K1916 &gt;= 30, "High Stock")</f>
        <v>Stock OK</v>
      </c>
      <c r="Y1916" s="16" t="str" cm="1">
        <f t="array" ref="Y1916">_xlfn.IFS(K1916 &lt;= 15, "Fast Moving", K1916 &lt;= 35, "Moderate Moving", K1916 &gt; 35, "Slow Moving")</f>
        <v>Moderate Moving</v>
      </c>
      <c r="Z1916" s="16" t="str" cm="1">
        <f t="array" ref="Z1916">_xlfn.IFS(M1916=5, "Highly Satisfied", M1916&gt;=4, "Very Satisfied", M1916&gt;=3, "Satisfied", M1916&gt;=2, "Neutral", M1916&lt;2, "Dissatisfied")</f>
        <v>Neutral</v>
      </c>
      <c r="AA1916" s="16" t="str">
        <f t="shared" si="299"/>
        <v>High Value</v>
      </c>
      <c r="AB1916" s="16" t="str" cm="1">
        <f t="array" ref="AB1916">_xlfn.IFS(OR(C1916="Zara", C1916="Mango"), "Luxury Brand", OR(C1916="Gap", C1916="Forever21"), "Budget Brand", TRUE, "Mid-Market")</f>
        <v>Mid-Market</v>
      </c>
    </row>
    <row r="1917" spans="1:28" x14ac:dyDescent="0.35">
      <c r="A1917" t="s">
        <v>1968</v>
      </c>
      <c r="B1917" t="s">
        <v>19</v>
      </c>
      <c r="C1917" t="s">
        <v>51</v>
      </c>
      <c r="D1917" t="s">
        <v>60</v>
      </c>
      <c r="E1917" t="s">
        <v>56</v>
      </c>
      <c r="F1917" t="s">
        <v>23</v>
      </c>
      <c r="G1917" s="4">
        <v>115.58</v>
      </c>
      <c r="H1917">
        <v>0</v>
      </c>
      <c r="I1917" s="3">
        <v>115.58</v>
      </c>
      <c r="J1917" s="1">
        <v>45875</v>
      </c>
      <c r="K1917">
        <v>37</v>
      </c>
      <c r="L1917">
        <v>2.2000000000000002</v>
      </c>
      <c r="M1917">
        <f t="shared" si="290"/>
        <v>2.2000000000000002</v>
      </c>
      <c r="N1917" t="b">
        <v>0</v>
      </c>
      <c r="O1917" t="s">
        <v>2229</v>
      </c>
      <c r="P1917" t="str">
        <f t="shared" si="291"/>
        <v>No Return</v>
      </c>
      <c r="Q1917" s="4">
        <f t="shared" si="292"/>
        <v>4276.46</v>
      </c>
      <c r="R1917">
        <f t="shared" si="293"/>
        <v>2025</v>
      </c>
      <c r="S1917" s="4" t="str">
        <f t="shared" si="294"/>
        <v>August</v>
      </c>
      <c r="T1917" s="17">
        <f t="shared" si="295"/>
        <v>0</v>
      </c>
      <c r="U1917" s="17">
        <f t="shared" si="296"/>
        <v>115.58</v>
      </c>
      <c r="V1917" s="16">
        <f t="shared" si="297"/>
        <v>0</v>
      </c>
      <c r="W1917" s="16" t="str">
        <f t="shared" si="298"/>
        <v>M</v>
      </c>
      <c r="X1917" s="16" t="str" cm="1">
        <f t="array" ref="X1917">_xlfn.IFS(K1917 &lt; 10, "Need to Restock", K1917 &lt; 20, "Low Stock", K1917 &lt; 30, "Stock OK", K1917 &gt;= 30, "High Stock")</f>
        <v>High Stock</v>
      </c>
      <c r="Y1917" s="16" t="str" cm="1">
        <f t="array" ref="Y1917">_xlfn.IFS(K1917 &lt;= 15, "Fast Moving", K1917 &lt;= 35, "Moderate Moving", K1917 &gt; 35, "Slow Moving")</f>
        <v>Slow Moving</v>
      </c>
      <c r="Z1917" s="16" t="str" cm="1">
        <f t="array" ref="Z1917">_xlfn.IFS(M1917=5, "Highly Satisfied", M1917&gt;=4, "Very Satisfied", M1917&gt;=3, "Satisfied", M1917&gt;=2, "Neutral", M1917&lt;2, "Dissatisfied")</f>
        <v>Neutral</v>
      </c>
      <c r="AA1917" s="16" t="str">
        <f t="shared" si="299"/>
        <v>High Value</v>
      </c>
      <c r="AB1917" s="16" t="str" cm="1">
        <f t="array" ref="AB1917">_xlfn.IFS(OR(C1917="Zara", C1917="Mango"), "Luxury Brand", OR(C1917="Gap", C1917="Forever21"), "Budget Brand", TRUE, "Mid-Market")</f>
        <v>Mid-Market</v>
      </c>
    </row>
    <row r="1918" spans="1:28" x14ac:dyDescent="0.35">
      <c r="A1918" t="s">
        <v>1969</v>
      </c>
      <c r="B1918" t="s">
        <v>13</v>
      </c>
      <c r="C1918" t="s">
        <v>14</v>
      </c>
      <c r="D1918" t="s">
        <v>21</v>
      </c>
      <c r="E1918" t="s">
        <v>47</v>
      </c>
      <c r="F1918" t="s">
        <v>44</v>
      </c>
      <c r="G1918" s="4">
        <v>116.29</v>
      </c>
      <c r="H1918">
        <v>58.7</v>
      </c>
      <c r="I1918" s="3">
        <v>48.03</v>
      </c>
      <c r="J1918" s="1">
        <v>45875</v>
      </c>
      <c r="K1918">
        <v>34</v>
      </c>
      <c r="L1918">
        <v>3.3</v>
      </c>
      <c r="M1918">
        <f t="shared" si="290"/>
        <v>3.3</v>
      </c>
      <c r="N1918" t="b">
        <v>0</v>
      </c>
      <c r="O1918" t="s">
        <v>2229</v>
      </c>
      <c r="P1918" t="str">
        <f t="shared" si="291"/>
        <v>No Return</v>
      </c>
      <c r="Q1918" s="4">
        <f t="shared" si="292"/>
        <v>1632.94418</v>
      </c>
      <c r="R1918">
        <f t="shared" si="293"/>
        <v>2025</v>
      </c>
      <c r="S1918" s="4" t="str">
        <f t="shared" si="294"/>
        <v>August</v>
      </c>
      <c r="T1918" s="17">
        <f t="shared" si="295"/>
        <v>68.262230000000017</v>
      </c>
      <c r="U1918" s="17">
        <f t="shared" si="296"/>
        <v>48.027769999999997</v>
      </c>
      <c r="V1918" s="16">
        <f t="shared" si="297"/>
        <v>0</v>
      </c>
      <c r="W1918" s="16" t="str">
        <f t="shared" si="298"/>
        <v>XXL</v>
      </c>
      <c r="X1918" s="16" t="str" cm="1">
        <f t="array" ref="X1918">_xlfn.IFS(K1918 &lt; 10, "Need to Restock", K1918 &lt; 20, "Low Stock", K1918 &lt; 30, "Stock OK", K1918 &gt;= 30, "High Stock")</f>
        <v>High Stock</v>
      </c>
      <c r="Y1918" s="16" t="str" cm="1">
        <f t="array" ref="Y1918">_xlfn.IFS(K1918 &lt;= 15, "Fast Moving", K1918 &lt;= 35, "Moderate Moving", K1918 &gt; 35, "Slow Moving")</f>
        <v>Moderate Moving</v>
      </c>
      <c r="Z1918" s="16" t="str" cm="1">
        <f t="array" ref="Z1918">_xlfn.IFS(M1918=5, "Highly Satisfied", M1918&gt;=4, "Very Satisfied", M1918&gt;=3, "Satisfied", M1918&gt;=2, "Neutral", M1918&lt;2, "Dissatisfied")</f>
        <v>Satisfied</v>
      </c>
      <c r="AA1918" s="16" t="str">
        <f t="shared" si="299"/>
        <v>Cheap Value</v>
      </c>
      <c r="AB1918" s="16" t="str" cm="1">
        <f t="array" ref="AB1918">_xlfn.IFS(OR(C1918="Zara", C1918="Mango"), "Luxury Brand", OR(C1918="Gap", C1918="Forever21"), "Budget Brand", TRUE, "Mid-Market")</f>
        <v>Luxury Brand</v>
      </c>
    </row>
    <row r="1919" spans="1:28" x14ac:dyDescent="0.35">
      <c r="A1919" t="s">
        <v>1970</v>
      </c>
      <c r="B1919" t="s">
        <v>25</v>
      </c>
      <c r="C1919" t="s">
        <v>30</v>
      </c>
      <c r="D1919" t="s">
        <v>60</v>
      </c>
      <c r="E1919" t="s">
        <v>2229</v>
      </c>
      <c r="F1919" t="s">
        <v>44</v>
      </c>
      <c r="G1919" s="4">
        <v>24.55</v>
      </c>
      <c r="H1919">
        <v>0</v>
      </c>
      <c r="I1919" s="3">
        <v>24.55</v>
      </c>
      <c r="J1919" s="1">
        <v>45875</v>
      </c>
      <c r="K1919">
        <v>43</v>
      </c>
      <c r="L1919">
        <v>2.2999999999999998</v>
      </c>
      <c r="M1919">
        <f t="shared" si="290"/>
        <v>2.2999999999999998</v>
      </c>
      <c r="N1919" t="b">
        <v>0</v>
      </c>
      <c r="O1919" t="s">
        <v>2229</v>
      </c>
      <c r="P1919" t="str">
        <f t="shared" si="291"/>
        <v>No Return</v>
      </c>
      <c r="Q1919" s="4">
        <f t="shared" si="292"/>
        <v>1055.6500000000001</v>
      </c>
      <c r="R1919">
        <f t="shared" si="293"/>
        <v>2025</v>
      </c>
      <c r="S1919" s="4" t="str">
        <f t="shared" si="294"/>
        <v>August</v>
      </c>
      <c r="T1919" s="17">
        <f t="shared" si="295"/>
        <v>0</v>
      </c>
      <c r="U1919" s="17">
        <f t="shared" si="296"/>
        <v>24.55</v>
      </c>
      <c r="V1919" s="16">
        <f t="shared" si="297"/>
        <v>0</v>
      </c>
      <c r="W1919" s="16" t="str">
        <f t="shared" si="298"/>
        <v>No Size</v>
      </c>
      <c r="X1919" s="16" t="str" cm="1">
        <f t="array" ref="X1919">_xlfn.IFS(K1919 &lt; 10, "Need to Restock", K1919 &lt; 20, "Low Stock", K1919 &lt; 30, "Stock OK", K1919 &gt;= 30, "High Stock")</f>
        <v>High Stock</v>
      </c>
      <c r="Y1919" s="16" t="str" cm="1">
        <f t="array" ref="Y1919">_xlfn.IFS(K1919 &lt;= 15, "Fast Moving", K1919 &lt;= 35, "Moderate Moving", K1919 &gt; 35, "Slow Moving")</f>
        <v>Slow Moving</v>
      </c>
      <c r="Z1919" s="16" t="str" cm="1">
        <f t="array" ref="Z1919">_xlfn.IFS(M1919=5, "Highly Satisfied", M1919&gt;=4, "Very Satisfied", M1919&gt;=3, "Satisfied", M1919&gt;=2, "Neutral", M1919&lt;2, "Dissatisfied")</f>
        <v>Neutral</v>
      </c>
      <c r="AA1919" s="16" t="str">
        <f t="shared" si="299"/>
        <v>Cheap Value</v>
      </c>
      <c r="AB1919" s="16" t="str" cm="1">
        <f t="array" ref="AB1919">_xlfn.IFS(OR(C1919="Zara", C1919="Mango"), "Luxury Brand", OR(C1919="Gap", C1919="Forever21"), "Budget Brand", TRUE, "Mid-Market")</f>
        <v>Mid-Market</v>
      </c>
    </row>
    <row r="1920" spans="1:28" x14ac:dyDescent="0.35">
      <c r="A1920" t="s">
        <v>1971</v>
      </c>
      <c r="B1920" t="s">
        <v>40</v>
      </c>
      <c r="C1920" t="s">
        <v>14</v>
      </c>
      <c r="D1920" t="s">
        <v>15</v>
      </c>
      <c r="E1920" t="s">
        <v>2229</v>
      </c>
      <c r="F1920" t="s">
        <v>62</v>
      </c>
      <c r="G1920" s="4">
        <v>81.56</v>
      </c>
      <c r="H1920">
        <v>0</v>
      </c>
      <c r="I1920" s="3">
        <v>81.56</v>
      </c>
      <c r="J1920" s="1">
        <v>45666</v>
      </c>
      <c r="K1920">
        <v>28</v>
      </c>
      <c r="L1920">
        <v>3</v>
      </c>
      <c r="M1920">
        <f t="shared" si="290"/>
        <v>3</v>
      </c>
      <c r="N1920" t="b">
        <v>0</v>
      </c>
      <c r="O1920" t="s">
        <v>2229</v>
      </c>
      <c r="P1920" t="str">
        <f t="shared" si="291"/>
        <v>No Return</v>
      </c>
      <c r="Q1920" s="4">
        <f t="shared" si="292"/>
        <v>2283.6800000000003</v>
      </c>
      <c r="R1920">
        <f t="shared" si="293"/>
        <v>2025</v>
      </c>
      <c r="S1920" s="4" t="str">
        <f t="shared" si="294"/>
        <v>January</v>
      </c>
      <c r="T1920" s="17">
        <f t="shared" si="295"/>
        <v>0</v>
      </c>
      <c r="U1920" s="17">
        <f t="shared" si="296"/>
        <v>81.56</v>
      </c>
      <c r="V1920" s="16">
        <f t="shared" si="297"/>
        <v>0</v>
      </c>
      <c r="W1920" s="16" t="str">
        <f t="shared" si="298"/>
        <v>No Size</v>
      </c>
      <c r="X1920" s="16" t="str" cm="1">
        <f t="array" ref="X1920">_xlfn.IFS(K1920 &lt; 10, "Need to Restock", K1920 &lt; 20, "Low Stock", K1920 &lt; 30, "Stock OK", K1920 &gt;= 30, "High Stock")</f>
        <v>Stock OK</v>
      </c>
      <c r="Y1920" s="16" t="str" cm="1">
        <f t="array" ref="Y1920">_xlfn.IFS(K1920 &lt;= 15, "Fast Moving", K1920 &lt;= 35, "Moderate Moving", K1920 &gt; 35, "Slow Moving")</f>
        <v>Moderate Moving</v>
      </c>
      <c r="Z1920" s="16" t="str" cm="1">
        <f t="array" ref="Z1920">_xlfn.IFS(M1920=5, "Highly Satisfied", M1920&gt;=4, "Very Satisfied", M1920&gt;=3, "Satisfied", M1920&gt;=2, "Neutral", M1920&lt;2, "Dissatisfied")</f>
        <v>Satisfied</v>
      </c>
      <c r="AA1920" s="16" t="str">
        <f t="shared" si="299"/>
        <v>High Value</v>
      </c>
      <c r="AB1920" s="16" t="str" cm="1">
        <f t="array" ref="AB1920">_xlfn.IFS(OR(C1920="Zara", C1920="Mango"), "Luxury Brand", OR(C1920="Gap", C1920="Forever21"), "Budget Brand", TRUE, "Mid-Market")</f>
        <v>Luxury Brand</v>
      </c>
    </row>
    <row r="1921" spans="1:28" x14ac:dyDescent="0.35">
      <c r="A1921" t="s">
        <v>1972</v>
      </c>
      <c r="B1921" t="s">
        <v>13</v>
      </c>
      <c r="C1921" t="s">
        <v>30</v>
      </c>
      <c r="D1921" t="s">
        <v>15</v>
      </c>
      <c r="E1921" t="s">
        <v>56</v>
      </c>
      <c r="F1921" t="s">
        <v>33</v>
      </c>
      <c r="G1921" s="4">
        <v>234.63</v>
      </c>
      <c r="H1921">
        <v>0</v>
      </c>
      <c r="I1921" s="3">
        <v>234.63</v>
      </c>
      <c r="J1921" s="1">
        <v>45695</v>
      </c>
      <c r="K1921">
        <v>30</v>
      </c>
      <c r="L1921">
        <v>4.3</v>
      </c>
      <c r="M1921">
        <f t="shared" si="290"/>
        <v>4.3</v>
      </c>
      <c r="N1921" t="b">
        <v>0</v>
      </c>
      <c r="O1921" t="s">
        <v>2229</v>
      </c>
      <c r="P1921" t="str">
        <f t="shared" si="291"/>
        <v>No Return</v>
      </c>
      <c r="Q1921" s="4">
        <f t="shared" si="292"/>
        <v>7038.9</v>
      </c>
      <c r="R1921">
        <f t="shared" si="293"/>
        <v>2025</v>
      </c>
      <c r="S1921" s="4" t="str">
        <f t="shared" si="294"/>
        <v>February</v>
      </c>
      <c r="T1921" s="17">
        <f t="shared" si="295"/>
        <v>0</v>
      </c>
      <c r="U1921" s="17">
        <f t="shared" si="296"/>
        <v>234.63</v>
      </c>
      <c r="V1921" s="16">
        <f t="shared" si="297"/>
        <v>0</v>
      </c>
      <c r="W1921" s="16" t="str">
        <f t="shared" si="298"/>
        <v>M</v>
      </c>
      <c r="X1921" s="16" t="str" cm="1">
        <f t="array" ref="X1921">_xlfn.IFS(K1921 &lt; 10, "Need to Restock", K1921 &lt; 20, "Low Stock", K1921 &lt; 30, "Stock OK", K1921 &gt;= 30, "High Stock")</f>
        <v>High Stock</v>
      </c>
      <c r="Y1921" s="16" t="str" cm="1">
        <f t="array" ref="Y1921">_xlfn.IFS(K1921 &lt;= 15, "Fast Moving", K1921 &lt;= 35, "Moderate Moving", K1921 &gt; 35, "Slow Moving")</f>
        <v>Moderate Moving</v>
      </c>
      <c r="Z1921" s="16" t="str" cm="1">
        <f t="array" ref="Z1921">_xlfn.IFS(M1921=5, "Highly Satisfied", M1921&gt;=4, "Very Satisfied", M1921&gt;=3, "Satisfied", M1921&gt;=2, "Neutral", M1921&lt;2, "Dissatisfied")</f>
        <v>Very Satisfied</v>
      </c>
      <c r="AA1921" s="16" t="str">
        <f t="shared" si="299"/>
        <v>High Value</v>
      </c>
      <c r="AB1921" s="16" t="str" cm="1">
        <f t="array" ref="AB1921">_xlfn.IFS(OR(C1921="Zara", C1921="Mango"), "Luxury Brand", OR(C1921="Gap", C1921="Forever21"), "Budget Brand", TRUE, "Mid-Market")</f>
        <v>Mid-Market</v>
      </c>
    </row>
    <row r="1922" spans="1:28" x14ac:dyDescent="0.35">
      <c r="A1922" t="s">
        <v>1973</v>
      </c>
      <c r="B1922" t="s">
        <v>25</v>
      </c>
      <c r="C1922" t="s">
        <v>14</v>
      </c>
      <c r="D1922" t="s">
        <v>32</v>
      </c>
      <c r="E1922" t="s">
        <v>2229</v>
      </c>
      <c r="F1922" t="s">
        <v>33</v>
      </c>
      <c r="G1922" s="4">
        <v>27.6</v>
      </c>
      <c r="H1922">
        <v>0</v>
      </c>
      <c r="I1922" s="3">
        <v>27.6</v>
      </c>
      <c r="J1922" s="1">
        <v>45875</v>
      </c>
      <c r="K1922">
        <v>33</v>
      </c>
      <c r="L1922">
        <v>2.8</v>
      </c>
      <c r="M1922">
        <f t="shared" ref="M1922:M1985" si="300">IF(L1922="null", 3, L1922)</f>
        <v>2.8</v>
      </c>
      <c r="N1922" t="b">
        <v>0</v>
      </c>
      <c r="O1922" t="s">
        <v>2229</v>
      </c>
      <c r="P1922" t="str">
        <f t="shared" ref="P1922:P1985" si="301">IF(O1922="null", "No Return", O1922)</f>
        <v>No Return</v>
      </c>
      <c r="Q1922" s="4">
        <f t="shared" ref="Q1922:Q1985" si="302">U1922 * K1922</f>
        <v>910.80000000000007</v>
      </c>
      <c r="R1922">
        <f t="shared" ref="R1922:R1985" si="303">YEAR(J1922)</f>
        <v>2025</v>
      </c>
      <c r="S1922" s="4" t="str">
        <f t="shared" ref="S1922:S1985" si="304">TEXT(J1922, "mmmm")</f>
        <v>August</v>
      </c>
      <c r="T1922" s="17">
        <f t="shared" ref="T1922:T1985" si="305">G1922 * (H1922 / 100)</f>
        <v>0</v>
      </c>
      <c r="U1922" s="17">
        <f t="shared" ref="U1922:U1985" si="306">G1922 * (1 - (H1922 / 100))</f>
        <v>27.6</v>
      </c>
      <c r="V1922" s="16">
        <f t="shared" ref="V1922:V1985" si="307">IF(N1922=TRUE, 1, 0)</f>
        <v>0</v>
      </c>
      <c r="W1922" s="16" t="str">
        <f t="shared" ref="W1922:W1985" si="308">IF(E1922="null", "No Size", E1922)</f>
        <v>No Size</v>
      </c>
      <c r="X1922" s="16" t="str" cm="1">
        <f t="array" ref="X1922">_xlfn.IFS(K1922 &lt; 10, "Need to Restock", K1922 &lt; 20, "Low Stock", K1922 &lt; 30, "Stock OK", K1922 &gt;= 30, "High Stock")</f>
        <v>High Stock</v>
      </c>
      <c r="Y1922" s="16" t="str" cm="1">
        <f t="array" ref="Y1922">_xlfn.IFS(K1922 &lt;= 15, "Fast Moving", K1922 &lt;= 35, "Moderate Moving", K1922 &gt; 35, "Slow Moving")</f>
        <v>Moderate Moving</v>
      </c>
      <c r="Z1922" s="16" t="str" cm="1">
        <f t="array" ref="Z1922">_xlfn.IFS(M1922=5, "Highly Satisfied", M1922&gt;=4, "Very Satisfied", M1922&gt;=3, "Satisfied", M1922&gt;=2, "Neutral", M1922&lt;2, "Dissatisfied")</f>
        <v>Neutral</v>
      </c>
      <c r="AA1922" s="16" t="str">
        <f t="shared" ref="AA1922:AA1985" si="309">IF(I1922 &gt;= 74.88, "High Value", "Cheap Value")</f>
        <v>Cheap Value</v>
      </c>
      <c r="AB1922" s="16" t="str" cm="1">
        <f t="array" ref="AB1922">_xlfn.IFS(OR(C1922="Zara", C1922="Mango"), "Luxury Brand", OR(C1922="Gap", C1922="Forever21"), "Budget Brand", TRUE, "Mid-Market")</f>
        <v>Luxury Brand</v>
      </c>
    </row>
    <row r="1923" spans="1:28" x14ac:dyDescent="0.35">
      <c r="A1923" t="s">
        <v>1974</v>
      </c>
      <c r="B1923" t="s">
        <v>19</v>
      </c>
      <c r="C1923" t="s">
        <v>51</v>
      </c>
      <c r="D1923" t="s">
        <v>32</v>
      </c>
      <c r="E1923" t="s">
        <v>53</v>
      </c>
      <c r="F1923" t="s">
        <v>38</v>
      </c>
      <c r="G1923" s="4">
        <v>114.76</v>
      </c>
      <c r="H1923">
        <v>24.3</v>
      </c>
      <c r="I1923" s="3">
        <v>86.87</v>
      </c>
      <c r="J1923" s="1">
        <v>45875</v>
      </c>
      <c r="K1923">
        <v>10</v>
      </c>
      <c r="L1923">
        <v>3.4</v>
      </c>
      <c r="M1923">
        <f t="shared" si="300"/>
        <v>3.4</v>
      </c>
      <c r="N1923" t="b">
        <v>0</v>
      </c>
      <c r="O1923" t="s">
        <v>2229</v>
      </c>
      <c r="P1923" t="str">
        <f t="shared" si="301"/>
        <v>No Return</v>
      </c>
      <c r="Q1923" s="4">
        <f t="shared" si="302"/>
        <v>868.73320000000012</v>
      </c>
      <c r="R1923">
        <f t="shared" si="303"/>
        <v>2025</v>
      </c>
      <c r="S1923" s="4" t="str">
        <f t="shared" si="304"/>
        <v>August</v>
      </c>
      <c r="T1923" s="17">
        <f t="shared" si="305"/>
        <v>27.886680000000002</v>
      </c>
      <c r="U1923" s="17">
        <f t="shared" si="306"/>
        <v>86.873320000000007</v>
      </c>
      <c r="V1923" s="16">
        <f t="shared" si="307"/>
        <v>0</v>
      </c>
      <c r="W1923" s="16" t="str">
        <f t="shared" si="308"/>
        <v>XS</v>
      </c>
      <c r="X1923" s="16" t="str" cm="1">
        <f t="array" ref="X1923">_xlfn.IFS(K1923 &lt; 10, "Need to Restock", K1923 &lt; 20, "Low Stock", K1923 &lt; 30, "Stock OK", K1923 &gt;= 30, "High Stock")</f>
        <v>Low Stock</v>
      </c>
      <c r="Y1923" s="16" t="str" cm="1">
        <f t="array" ref="Y1923">_xlfn.IFS(K1923 &lt;= 15, "Fast Moving", K1923 &lt;= 35, "Moderate Moving", K1923 &gt; 35, "Slow Moving")</f>
        <v>Fast Moving</v>
      </c>
      <c r="Z1923" s="16" t="str" cm="1">
        <f t="array" ref="Z1923">_xlfn.IFS(M1923=5, "Highly Satisfied", M1923&gt;=4, "Very Satisfied", M1923&gt;=3, "Satisfied", M1923&gt;=2, "Neutral", M1923&lt;2, "Dissatisfied")</f>
        <v>Satisfied</v>
      </c>
      <c r="AA1923" s="16" t="str">
        <f t="shared" si="309"/>
        <v>High Value</v>
      </c>
      <c r="AB1923" s="16" t="str" cm="1">
        <f t="array" ref="AB1923">_xlfn.IFS(OR(C1923="Zara", C1923="Mango"), "Luxury Brand", OR(C1923="Gap", C1923="Forever21"), "Budget Brand", TRUE, "Mid-Market")</f>
        <v>Mid-Market</v>
      </c>
    </row>
    <row r="1924" spans="1:28" x14ac:dyDescent="0.35">
      <c r="A1924" t="s">
        <v>1975</v>
      </c>
      <c r="B1924" t="s">
        <v>28</v>
      </c>
      <c r="C1924" t="s">
        <v>14</v>
      </c>
      <c r="D1924" t="s">
        <v>15</v>
      </c>
      <c r="E1924" t="s">
        <v>37</v>
      </c>
      <c r="F1924" t="s">
        <v>44</v>
      </c>
      <c r="G1924" s="4">
        <v>133.52000000000001</v>
      </c>
      <c r="H1924">
        <v>0</v>
      </c>
      <c r="I1924" s="3">
        <v>133.52000000000001</v>
      </c>
      <c r="J1924" s="1">
        <v>45569</v>
      </c>
      <c r="K1924">
        <v>32</v>
      </c>
      <c r="L1924" t="s">
        <v>2229</v>
      </c>
      <c r="M1924">
        <f t="shared" si="300"/>
        <v>3</v>
      </c>
      <c r="N1924" t="b">
        <v>0</v>
      </c>
      <c r="O1924" t="s">
        <v>2229</v>
      </c>
      <c r="P1924" t="str">
        <f t="shared" si="301"/>
        <v>No Return</v>
      </c>
      <c r="Q1924" s="4">
        <f t="shared" si="302"/>
        <v>4272.6400000000003</v>
      </c>
      <c r="R1924">
        <f t="shared" si="303"/>
        <v>2024</v>
      </c>
      <c r="S1924" s="4" t="str">
        <f t="shared" si="304"/>
        <v>October</v>
      </c>
      <c r="T1924" s="17">
        <f t="shared" si="305"/>
        <v>0</v>
      </c>
      <c r="U1924" s="17">
        <f t="shared" si="306"/>
        <v>133.52000000000001</v>
      </c>
      <c r="V1924" s="16">
        <f t="shared" si="307"/>
        <v>0</v>
      </c>
      <c r="W1924" s="16" t="str">
        <f t="shared" si="308"/>
        <v>S</v>
      </c>
      <c r="X1924" s="16" t="str" cm="1">
        <f t="array" ref="X1924">_xlfn.IFS(K1924 &lt; 10, "Need to Restock", K1924 &lt; 20, "Low Stock", K1924 &lt; 30, "Stock OK", K1924 &gt;= 30, "High Stock")</f>
        <v>High Stock</v>
      </c>
      <c r="Y1924" s="16" t="str" cm="1">
        <f t="array" ref="Y1924">_xlfn.IFS(K1924 &lt;= 15, "Fast Moving", K1924 &lt;= 35, "Moderate Moving", K1924 &gt; 35, "Slow Moving")</f>
        <v>Moderate Moving</v>
      </c>
      <c r="Z1924" s="16" t="str" cm="1">
        <f t="array" ref="Z1924">_xlfn.IFS(M1924=5, "Highly Satisfied", M1924&gt;=4, "Very Satisfied", M1924&gt;=3, "Satisfied", M1924&gt;=2, "Neutral", M1924&lt;2, "Dissatisfied")</f>
        <v>Satisfied</v>
      </c>
      <c r="AA1924" s="16" t="str">
        <f t="shared" si="309"/>
        <v>High Value</v>
      </c>
      <c r="AB1924" s="16" t="str" cm="1">
        <f t="array" ref="AB1924">_xlfn.IFS(OR(C1924="Zara", C1924="Mango"), "Luxury Brand", OR(C1924="Gap", C1924="Forever21"), "Budget Brand", TRUE, "Mid-Market")</f>
        <v>Luxury Brand</v>
      </c>
    </row>
    <row r="1925" spans="1:28" x14ac:dyDescent="0.35">
      <c r="A1925" t="s">
        <v>1976</v>
      </c>
      <c r="B1925" t="s">
        <v>19</v>
      </c>
      <c r="C1925" t="s">
        <v>30</v>
      </c>
      <c r="D1925" t="s">
        <v>21</v>
      </c>
      <c r="E1925" t="s">
        <v>53</v>
      </c>
      <c r="F1925" t="s">
        <v>42</v>
      </c>
      <c r="G1925" s="4">
        <v>64.34</v>
      </c>
      <c r="H1925">
        <v>59.3</v>
      </c>
      <c r="I1925" s="3">
        <v>26.19</v>
      </c>
      <c r="J1925" s="1">
        <v>45875</v>
      </c>
      <c r="K1925">
        <v>34</v>
      </c>
      <c r="L1925">
        <v>1.2</v>
      </c>
      <c r="M1925">
        <f t="shared" si="300"/>
        <v>1.2</v>
      </c>
      <c r="N1925" t="b">
        <v>0</v>
      </c>
      <c r="O1925" t="s">
        <v>2229</v>
      </c>
      <c r="P1925" t="str">
        <f t="shared" si="301"/>
        <v>No Return</v>
      </c>
      <c r="Q1925" s="4">
        <f t="shared" si="302"/>
        <v>890.33692000000008</v>
      </c>
      <c r="R1925">
        <f t="shared" si="303"/>
        <v>2025</v>
      </c>
      <c r="S1925" s="4" t="str">
        <f t="shared" si="304"/>
        <v>August</v>
      </c>
      <c r="T1925" s="17">
        <f t="shared" si="305"/>
        <v>38.153620000000004</v>
      </c>
      <c r="U1925" s="17">
        <f t="shared" si="306"/>
        <v>26.186380000000003</v>
      </c>
      <c r="V1925" s="16">
        <f t="shared" si="307"/>
        <v>0</v>
      </c>
      <c r="W1925" s="16" t="str">
        <f t="shared" si="308"/>
        <v>XS</v>
      </c>
      <c r="X1925" s="16" t="str" cm="1">
        <f t="array" ref="X1925">_xlfn.IFS(K1925 &lt; 10, "Need to Restock", K1925 &lt; 20, "Low Stock", K1925 &lt; 30, "Stock OK", K1925 &gt;= 30, "High Stock")</f>
        <v>High Stock</v>
      </c>
      <c r="Y1925" s="16" t="str" cm="1">
        <f t="array" ref="Y1925">_xlfn.IFS(K1925 &lt;= 15, "Fast Moving", K1925 &lt;= 35, "Moderate Moving", K1925 &gt; 35, "Slow Moving")</f>
        <v>Moderate Moving</v>
      </c>
      <c r="Z1925" s="16" t="str" cm="1">
        <f t="array" ref="Z1925">_xlfn.IFS(M1925=5, "Highly Satisfied", M1925&gt;=4, "Very Satisfied", M1925&gt;=3, "Satisfied", M1925&gt;=2, "Neutral", M1925&lt;2, "Dissatisfied")</f>
        <v>Dissatisfied</v>
      </c>
      <c r="AA1925" s="16" t="str">
        <f t="shared" si="309"/>
        <v>Cheap Value</v>
      </c>
      <c r="AB1925" s="16" t="str" cm="1">
        <f t="array" ref="AB1925">_xlfn.IFS(OR(C1925="Zara", C1925="Mango"), "Luxury Brand", OR(C1925="Gap", C1925="Forever21"), "Budget Brand", TRUE, "Mid-Market")</f>
        <v>Mid-Market</v>
      </c>
    </row>
    <row r="1926" spans="1:28" x14ac:dyDescent="0.35">
      <c r="A1926" t="s">
        <v>1977</v>
      </c>
      <c r="B1926" t="s">
        <v>36</v>
      </c>
      <c r="C1926" t="s">
        <v>73</v>
      </c>
      <c r="D1926" t="s">
        <v>32</v>
      </c>
      <c r="E1926" t="s">
        <v>22</v>
      </c>
      <c r="F1926" t="s">
        <v>64</v>
      </c>
      <c r="G1926" s="4">
        <v>117.81</v>
      </c>
      <c r="H1926">
        <v>0</v>
      </c>
      <c r="I1926" s="3">
        <v>117.81</v>
      </c>
      <c r="J1926" s="1">
        <v>45875</v>
      </c>
      <c r="K1926">
        <v>22</v>
      </c>
      <c r="L1926">
        <v>4.9000000000000004</v>
      </c>
      <c r="M1926">
        <f t="shared" si="300"/>
        <v>4.9000000000000004</v>
      </c>
      <c r="N1926" t="b">
        <v>0</v>
      </c>
      <c r="O1926" t="s">
        <v>2229</v>
      </c>
      <c r="P1926" t="str">
        <f t="shared" si="301"/>
        <v>No Return</v>
      </c>
      <c r="Q1926" s="4">
        <f t="shared" si="302"/>
        <v>2591.8200000000002</v>
      </c>
      <c r="R1926">
        <f t="shared" si="303"/>
        <v>2025</v>
      </c>
      <c r="S1926" s="4" t="str">
        <f t="shared" si="304"/>
        <v>August</v>
      </c>
      <c r="T1926" s="17">
        <f t="shared" si="305"/>
        <v>0</v>
      </c>
      <c r="U1926" s="17">
        <f t="shared" si="306"/>
        <v>117.81</v>
      </c>
      <c r="V1926" s="16">
        <f t="shared" si="307"/>
        <v>0</v>
      </c>
      <c r="W1926" s="16" t="str">
        <f t="shared" si="308"/>
        <v>L</v>
      </c>
      <c r="X1926" s="16" t="str" cm="1">
        <f t="array" ref="X1926">_xlfn.IFS(K1926 &lt; 10, "Need to Restock", K1926 &lt; 20, "Low Stock", K1926 &lt; 30, "Stock OK", K1926 &gt;= 30, "High Stock")</f>
        <v>Stock OK</v>
      </c>
      <c r="Y1926" s="16" t="str" cm="1">
        <f t="array" ref="Y1926">_xlfn.IFS(K1926 &lt;= 15, "Fast Moving", K1926 &lt;= 35, "Moderate Moving", K1926 &gt; 35, "Slow Moving")</f>
        <v>Moderate Moving</v>
      </c>
      <c r="Z1926" s="16" t="str" cm="1">
        <f t="array" ref="Z1926">_xlfn.IFS(M1926=5, "Highly Satisfied", M1926&gt;=4, "Very Satisfied", M1926&gt;=3, "Satisfied", M1926&gt;=2, "Neutral", M1926&lt;2, "Dissatisfied")</f>
        <v>Very Satisfied</v>
      </c>
      <c r="AA1926" s="16" t="str">
        <f t="shared" si="309"/>
        <v>High Value</v>
      </c>
      <c r="AB1926" s="16" t="str" cm="1">
        <f t="array" ref="AB1926">_xlfn.IFS(OR(C1926="Zara", C1926="Mango"), "Luxury Brand", OR(C1926="Gap", C1926="Forever21"), "Budget Brand", TRUE, "Mid-Market")</f>
        <v>Budget Brand</v>
      </c>
    </row>
    <row r="1927" spans="1:28" x14ac:dyDescent="0.35">
      <c r="A1927" t="s">
        <v>1978</v>
      </c>
      <c r="B1927" t="s">
        <v>25</v>
      </c>
      <c r="C1927" t="s">
        <v>51</v>
      </c>
      <c r="D1927" t="s">
        <v>15</v>
      </c>
      <c r="E1927" t="s">
        <v>2229</v>
      </c>
      <c r="F1927" t="s">
        <v>42</v>
      </c>
      <c r="G1927" s="4">
        <v>29.19</v>
      </c>
      <c r="H1927">
        <v>0</v>
      </c>
      <c r="I1927" s="3">
        <v>29.19</v>
      </c>
      <c r="J1927" s="1">
        <v>45731</v>
      </c>
      <c r="K1927">
        <v>20</v>
      </c>
      <c r="L1927">
        <v>1.9</v>
      </c>
      <c r="M1927">
        <f t="shared" si="300"/>
        <v>1.9</v>
      </c>
      <c r="N1927" t="b">
        <v>0</v>
      </c>
      <c r="O1927" t="s">
        <v>2229</v>
      </c>
      <c r="P1927" t="str">
        <f t="shared" si="301"/>
        <v>No Return</v>
      </c>
      <c r="Q1927" s="4">
        <f t="shared" si="302"/>
        <v>583.80000000000007</v>
      </c>
      <c r="R1927">
        <f t="shared" si="303"/>
        <v>2025</v>
      </c>
      <c r="S1927" s="4" t="str">
        <f t="shared" si="304"/>
        <v>March</v>
      </c>
      <c r="T1927" s="17">
        <f t="shared" si="305"/>
        <v>0</v>
      </c>
      <c r="U1927" s="17">
        <f t="shared" si="306"/>
        <v>29.19</v>
      </c>
      <c r="V1927" s="16">
        <f t="shared" si="307"/>
        <v>0</v>
      </c>
      <c r="W1927" s="16" t="str">
        <f t="shared" si="308"/>
        <v>No Size</v>
      </c>
      <c r="X1927" s="16" t="str" cm="1">
        <f t="array" ref="X1927">_xlfn.IFS(K1927 &lt; 10, "Need to Restock", K1927 &lt; 20, "Low Stock", K1927 &lt; 30, "Stock OK", K1927 &gt;= 30, "High Stock")</f>
        <v>Stock OK</v>
      </c>
      <c r="Y1927" s="16" t="str" cm="1">
        <f t="array" ref="Y1927">_xlfn.IFS(K1927 &lt;= 15, "Fast Moving", K1927 &lt;= 35, "Moderate Moving", K1927 &gt; 35, "Slow Moving")</f>
        <v>Moderate Moving</v>
      </c>
      <c r="Z1927" s="16" t="str" cm="1">
        <f t="array" ref="Z1927">_xlfn.IFS(M1927=5, "Highly Satisfied", M1927&gt;=4, "Very Satisfied", M1927&gt;=3, "Satisfied", M1927&gt;=2, "Neutral", M1927&lt;2, "Dissatisfied")</f>
        <v>Dissatisfied</v>
      </c>
      <c r="AA1927" s="16" t="str">
        <f t="shared" si="309"/>
        <v>Cheap Value</v>
      </c>
      <c r="AB1927" s="16" t="str" cm="1">
        <f t="array" ref="AB1927">_xlfn.IFS(OR(C1927="Zara", C1927="Mango"), "Luxury Brand", OR(C1927="Gap", C1927="Forever21"), "Budget Brand", TRUE, "Mid-Market")</f>
        <v>Mid-Market</v>
      </c>
    </row>
    <row r="1928" spans="1:28" x14ac:dyDescent="0.35">
      <c r="A1928" t="s">
        <v>1979</v>
      </c>
      <c r="B1928" t="s">
        <v>19</v>
      </c>
      <c r="C1928" t="s">
        <v>20</v>
      </c>
      <c r="D1928" t="s">
        <v>32</v>
      </c>
      <c r="E1928" t="s">
        <v>56</v>
      </c>
      <c r="F1928" t="s">
        <v>64</v>
      </c>
      <c r="G1928" s="4">
        <v>34.72</v>
      </c>
      <c r="H1928">
        <v>0</v>
      </c>
      <c r="I1928" s="3">
        <v>34.72</v>
      </c>
      <c r="J1928" s="1">
        <v>45875</v>
      </c>
      <c r="K1928">
        <v>7</v>
      </c>
      <c r="L1928" t="s">
        <v>2229</v>
      </c>
      <c r="M1928">
        <f t="shared" si="300"/>
        <v>3</v>
      </c>
      <c r="N1928" t="b">
        <v>0</v>
      </c>
      <c r="O1928" t="s">
        <v>2229</v>
      </c>
      <c r="P1928" t="str">
        <f t="shared" si="301"/>
        <v>No Return</v>
      </c>
      <c r="Q1928" s="4">
        <f t="shared" si="302"/>
        <v>243.04</v>
      </c>
      <c r="R1928">
        <f t="shared" si="303"/>
        <v>2025</v>
      </c>
      <c r="S1928" s="4" t="str">
        <f t="shared" si="304"/>
        <v>August</v>
      </c>
      <c r="T1928" s="17">
        <f t="shared" si="305"/>
        <v>0</v>
      </c>
      <c r="U1928" s="17">
        <f t="shared" si="306"/>
        <v>34.72</v>
      </c>
      <c r="V1928" s="16">
        <f t="shared" si="307"/>
        <v>0</v>
      </c>
      <c r="W1928" s="16" t="str">
        <f t="shared" si="308"/>
        <v>M</v>
      </c>
      <c r="X1928" s="16" t="str" cm="1">
        <f t="array" ref="X1928">_xlfn.IFS(K1928 &lt; 10, "Need to Restock", K1928 &lt; 20, "Low Stock", K1928 &lt; 30, "Stock OK", K1928 &gt;= 30, "High Stock")</f>
        <v>Need to Restock</v>
      </c>
      <c r="Y1928" s="16" t="str" cm="1">
        <f t="array" ref="Y1928">_xlfn.IFS(K1928 &lt;= 15, "Fast Moving", K1928 &lt;= 35, "Moderate Moving", K1928 &gt; 35, "Slow Moving")</f>
        <v>Fast Moving</v>
      </c>
      <c r="Z1928" s="16" t="str" cm="1">
        <f t="array" ref="Z1928">_xlfn.IFS(M1928=5, "Highly Satisfied", M1928&gt;=4, "Very Satisfied", M1928&gt;=3, "Satisfied", M1928&gt;=2, "Neutral", M1928&lt;2, "Dissatisfied")</f>
        <v>Satisfied</v>
      </c>
      <c r="AA1928" s="16" t="str">
        <f t="shared" si="309"/>
        <v>Cheap Value</v>
      </c>
      <c r="AB1928" s="16" t="str" cm="1">
        <f t="array" ref="AB1928">_xlfn.IFS(OR(C1928="Zara", C1928="Mango"), "Luxury Brand", OR(C1928="Gap", C1928="Forever21"), "Budget Brand", TRUE, "Mid-Market")</f>
        <v>Mid-Market</v>
      </c>
    </row>
    <row r="1929" spans="1:28" x14ac:dyDescent="0.35">
      <c r="A1929" t="s">
        <v>1980</v>
      </c>
      <c r="B1929" t="s">
        <v>40</v>
      </c>
      <c r="C1929" t="s">
        <v>59</v>
      </c>
      <c r="D1929" t="s">
        <v>32</v>
      </c>
      <c r="E1929" t="s">
        <v>16</v>
      </c>
      <c r="F1929" t="s">
        <v>38</v>
      </c>
      <c r="G1929" s="4">
        <v>107.49</v>
      </c>
      <c r="H1929">
        <v>0</v>
      </c>
      <c r="I1929" s="3">
        <v>107.49</v>
      </c>
      <c r="J1929" s="1">
        <v>45875</v>
      </c>
      <c r="K1929">
        <v>49</v>
      </c>
      <c r="L1929">
        <v>3.3</v>
      </c>
      <c r="M1929">
        <f t="shared" si="300"/>
        <v>3.3</v>
      </c>
      <c r="N1929" t="b">
        <v>0</v>
      </c>
      <c r="O1929" t="s">
        <v>2229</v>
      </c>
      <c r="P1929" t="str">
        <f t="shared" si="301"/>
        <v>No Return</v>
      </c>
      <c r="Q1929" s="4">
        <f t="shared" si="302"/>
        <v>5267.0099999999993</v>
      </c>
      <c r="R1929">
        <f t="shared" si="303"/>
        <v>2025</v>
      </c>
      <c r="S1929" s="4" t="str">
        <f t="shared" si="304"/>
        <v>August</v>
      </c>
      <c r="T1929" s="17">
        <f t="shared" si="305"/>
        <v>0</v>
      </c>
      <c r="U1929" s="17">
        <f t="shared" si="306"/>
        <v>107.49</v>
      </c>
      <c r="V1929" s="16">
        <f t="shared" si="307"/>
        <v>0</v>
      </c>
      <c r="W1929" s="16" t="str">
        <f t="shared" si="308"/>
        <v>XL</v>
      </c>
      <c r="X1929" s="16" t="str" cm="1">
        <f t="array" ref="X1929">_xlfn.IFS(K1929 &lt; 10, "Need to Restock", K1929 &lt; 20, "Low Stock", K1929 &lt; 30, "Stock OK", K1929 &gt;= 30, "High Stock")</f>
        <v>High Stock</v>
      </c>
      <c r="Y1929" s="16" t="str" cm="1">
        <f t="array" ref="Y1929">_xlfn.IFS(K1929 &lt;= 15, "Fast Moving", K1929 &lt;= 35, "Moderate Moving", K1929 &gt; 35, "Slow Moving")</f>
        <v>Slow Moving</v>
      </c>
      <c r="Z1929" s="16" t="str" cm="1">
        <f t="array" ref="Z1929">_xlfn.IFS(M1929=5, "Highly Satisfied", M1929&gt;=4, "Very Satisfied", M1929&gt;=3, "Satisfied", M1929&gt;=2, "Neutral", M1929&lt;2, "Dissatisfied")</f>
        <v>Satisfied</v>
      </c>
      <c r="AA1929" s="16" t="str">
        <f t="shared" si="309"/>
        <v>High Value</v>
      </c>
      <c r="AB1929" s="16" t="str" cm="1">
        <f t="array" ref="AB1929">_xlfn.IFS(OR(C1929="Zara", C1929="Mango"), "Luxury Brand", OR(C1929="Gap", C1929="Forever21"), "Budget Brand", TRUE, "Mid-Market")</f>
        <v>Budget Brand</v>
      </c>
    </row>
    <row r="1930" spans="1:28" x14ac:dyDescent="0.35">
      <c r="A1930" t="s">
        <v>1981</v>
      </c>
      <c r="B1930" t="s">
        <v>36</v>
      </c>
      <c r="C1930" t="s">
        <v>20</v>
      </c>
      <c r="D1930" t="s">
        <v>21</v>
      </c>
      <c r="E1930" t="s">
        <v>47</v>
      </c>
      <c r="F1930" t="s">
        <v>42</v>
      </c>
      <c r="G1930" s="4">
        <v>38.700000000000003</v>
      </c>
      <c r="H1930">
        <v>0</v>
      </c>
      <c r="I1930" s="3">
        <v>38.700000000000003</v>
      </c>
      <c r="J1930" s="1">
        <v>45875</v>
      </c>
      <c r="K1930">
        <v>11</v>
      </c>
      <c r="L1930">
        <v>4</v>
      </c>
      <c r="M1930">
        <f t="shared" si="300"/>
        <v>4</v>
      </c>
      <c r="N1930" t="b">
        <v>0</v>
      </c>
      <c r="O1930" t="s">
        <v>2229</v>
      </c>
      <c r="P1930" t="str">
        <f t="shared" si="301"/>
        <v>No Return</v>
      </c>
      <c r="Q1930" s="4">
        <f t="shared" si="302"/>
        <v>425.70000000000005</v>
      </c>
      <c r="R1930">
        <f t="shared" si="303"/>
        <v>2025</v>
      </c>
      <c r="S1930" s="4" t="str">
        <f t="shared" si="304"/>
        <v>August</v>
      </c>
      <c r="T1930" s="17">
        <f t="shared" si="305"/>
        <v>0</v>
      </c>
      <c r="U1930" s="17">
        <f t="shared" si="306"/>
        <v>38.700000000000003</v>
      </c>
      <c r="V1930" s="16">
        <f t="shared" si="307"/>
        <v>0</v>
      </c>
      <c r="W1930" s="16" t="str">
        <f t="shared" si="308"/>
        <v>XXL</v>
      </c>
      <c r="X1930" s="16" t="str" cm="1">
        <f t="array" ref="X1930">_xlfn.IFS(K1930 &lt; 10, "Need to Restock", K1930 &lt; 20, "Low Stock", K1930 &lt; 30, "Stock OK", K1930 &gt;= 30, "High Stock")</f>
        <v>Low Stock</v>
      </c>
      <c r="Y1930" s="16" t="str" cm="1">
        <f t="array" ref="Y1930">_xlfn.IFS(K1930 &lt;= 15, "Fast Moving", K1930 &lt;= 35, "Moderate Moving", K1930 &gt; 35, "Slow Moving")</f>
        <v>Fast Moving</v>
      </c>
      <c r="Z1930" s="16" t="str" cm="1">
        <f t="array" ref="Z1930">_xlfn.IFS(M1930=5, "Highly Satisfied", M1930&gt;=4, "Very Satisfied", M1930&gt;=3, "Satisfied", M1930&gt;=2, "Neutral", M1930&lt;2, "Dissatisfied")</f>
        <v>Very Satisfied</v>
      </c>
      <c r="AA1930" s="16" t="str">
        <f t="shared" si="309"/>
        <v>Cheap Value</v>
      </c>
      <c r="AB1930" s="16" t="str" cm="1">
        <f t="array" ref="AB1930">_xlfn.IFS(OR(C1930="Zara", C1930="Mango"), "Luxury Brand", OR(C1930="Gap", C1930="Forever21"), "Budget Brand", TRUE, "Mid-Market")</f>
        <v>Mid-Market</v>
      </c>
    </row>
    <row r="1931" spans="1:28" x14ac:dyDescent="0.35">
      <c r="A1931" t="s">
        <v>1982</v>
      </c>
      <c r="B1931" t="s">
        <v>13</v>
      </c>
      <c r="C1931" t="s">
        <v>51</v>
      </c>
      <c r="D1931" t="s">
        <v>15</v>
      </c>
      <c r="E1931" t="s">
        <v>53</v>
      </c>
      <c r="F1931" t="s">
        <v>68</v>
      </c>
      <c r="G1931" s="4">
        <v>152.63999999999999</v>
      </c>
      <c r="H1931">
        <v>0</v>
      </c>
      <c r="I1931" s="3">
        <v>152.63999999999999</v>
      </c>
      <c r="J1931" s="1">
        <v>45752</v>
      </c>
      <c r="K1931">
        <v>19</v>
      </c>
      <c r="L1931">
        <v>4.0999999999999996</v>
      </c>
      <c r="M1931">
        <f t="shared" si="300"/>
        <v>4.0999999999999996</v>
      </c>
      <c r="N1931" t="b">
        <v>0</v>
      </c>
      <c r="O1931" t="s">
        <v>2229</v>
      </c>
      <c r="P1931" t="str">
        <f t="shared" si="301"/>
        <v>No Return</v>
      </c>
      <c r="Q1931" s="4">
        <f t="shared" si="302"/>
        <v>2900.16</v>
      </c>
      <c r="R1931">
        <f t="shared" si="303"/>
        <v>2025</v>
      </c>
      <c r="S1931" s="4" t="str">
        <f t="shared" si="304"/>
        <v>April</v>
      </c>
      <c r="T1931" s="17">
        <f t="shared" si="305"/>
        <v>0</v>
      </c>
      <c r="U1931" s="17">
        <f t="shared" si="306"/>
        <v>152.63999999999999</v>
      </c>
      <c r="V1931" s="16">
        <f t="shared" si="307"/>
        <v>0</v>
      </c>
      <c r="W1931" s="16" t="str">
        <f t="shared" si="308"/>
        <v>XS</v>
      </c>
      <c r="X1931" s="16" t="str" cm="1">
        <f t="array" ref="X1931">_xlfn.IFS(K1931 &lt; 10, "Need to Restock", K1931 &lt; 20, "Low Stock", K1931 &lt; 30, "Stock OK", K1931 &gt;= 30, "High Stock")</f>
        <v>Low Stock</v>
      </c>
      <c r="Y1931" s="16" t="str" cm="1">
        <f t="array" ref="Y1931">_xlfn.IFS(K1931 &lt;= 15, "Fast Moving", K1931 &lt;= 35, "Moderate Moving", K1931 &gt; 35, "Slow Moving")</f>
        <v>Moderate Moving</v>
      </c>
      <c r="Z1931" s="16" t="str" cm="1">
        <f t="array" ref="Z1931">_xlfn.IFS(M1931=5, "Highly Satisfied", M1931&gt;=4, "Very Satisfied", M1931&gt;=3, "Satisfied", M1931&gt;=2, "Neutral", M1931&lt;2, "Dissatisfied")</f>
        <v>Very Satisfied</v>
      </c>
      <c r="AA1931" s="16" t="str">
        <f t="shared" si="309"/>
        <v>High Value</v>
      </c>
      <c r="AB1931" s="16" t="str" cm="1">
        <f t="array" ref="AB1931">_xlfn.IFS(OR(C1931="Zara", C1931="Mango"), "Luxury Brand", OR(C1931="Gap", C1931="Forever21"), "Budget Brand", TRUE, "Mid-Market")</f>
        <v>Mid-Market</v>
      </c>
    </row>
    <row r="1932" spans="1:28" x14ac:dyDescent="0.35">
      <c r="A1932" t="s">
        <v>1983</v>
      </c>
      <c r="B1932" t="s">
        <v>13</v>
      </c>
      <c r="C1932" t="s">
        <v>41</v>
      </c>
      <c r="D1932" t="s">
        <v>32</v>
      </c>
      <c r="E1932" t="s">
        <v>53</v>
      </c>
      <c r="F1932" t="s">
        <v>64</v>
      </c>
      <c r="G1932" s="4">
        <v>181.66</v>
      </c>
      <c r="H1932">
        <v>56.4</v>
      </c>
      <c r="I1932" s="3">
        <v>79.2</v>
      </c>
      <c r="J1932" s="1">
        <v>45875</v>
      </c>
      <c r="K1932">
        <v>43</v>
      </c>
      <c r="L1932">
        <v>1.2</v>
      </c>
      <c r="M1932">
        <f t="shared" si="300"/>
        <v>1.2</v>
      </c>
      <c r="N1932" t="b">
        <v>0</v>
      </c>
      <c r="O1932" t="s">
        <v>2229</v>
      </c>
      <c r="P1932" t="str">
        <f t="shared" si="301"/>
        <v>No Return</v>
      </c>
      <c r="Q1932" s="4">
        <f t="shared" si="302"/>
        <v>3405.7616800000001</v>
      </c>
      <c r="R1932">
        <f t="shared" si="303"/>
        <v>2025</v>
      </c>
      <c r="S1932" s="4" t="str">
        <f t="shared" si="304"/>
        <v>August</v>
      </c>
      <c r="T1932" s="17">
        <f t="shared" si="305"/>
        <v>102.45623999999999</v>
      </c>
      <c r="U1932" s="17">
        <f t="shared" si="306"/>
        <v>79.203760000000003</v>
      </c>
      <c r="V1932" s="16">
        <f t="shared" si="307"/>
        <v>0</v>
      </c>
      <c r="W1932" s="16" t="str">
        <f t="shared" si="308"/>
        <v>XS</v>
      </c>
      <c r="X1932" s="16" t="str" cm="1">
        <f t="array" ref="X1932">_xlfn.IFS(K1932 &lt; 10, "Need to Restock", K1932 &lt; 20, "Low Stock", K1932 &lt; 30, "Stock OK", K1932 &gt;= 30, "High Stock")</f>
        <v>High Stock</v>
      </c>
      <c r="Y1932" s="16" t="str" cm="1">
        <f t="array" ref="Y1932">_xlfn.IFS(K1932 &lt;= 15, "Fast Moving", K1932 &lt;= 35, "Moderate Moving", K1932 &gt; 35, "Slow Moving")</f>
        <v>Slow Moving</v>
      </c>
      <c r="Z1932" s="16" t="str" cm="1">
        <f t="array" ref="Z1932">_xlfn.IFS(M1932=5, "Highly Satisfied", M1932&gt;=4, "Very Satisfied", M1932&gt;=3, "Satisfied", M1932&gt;=2, "Neutral", M1932&lt;2, "Dissatisfied")</f>
        <v>Dissatisfied</v>
      </c>
      <c r="AA1932" s="16" t="str">
        <f t="shared" si="309"/>
        <v>High Value</v>
      </c>
      <c r="AB1932" s="16" t="str" cm="1">
        <f t="array" ref="AB1932">_xlfn.IFS(OR(C1932="Zara", C1932="Mango"), "Luxury Brand", OR(C1932="Gap", C1932="Forever21"), "Budget Brand", TRUE, "Mid-Market")</f>
        <v>Luxury Brand</v>
      </c>
    </row>
    <row r="1933" spans="1:28" x14ac:dyDescent="0.35">
      <c r="A1933" t="s">
        <v>1984</v>
      </c>
      <c r="B1933" t="s">
        <v>19</v>
      </c>
      <c r="C1933" t="s">
        <v>20</v>
      </c>
      <c r="D1933" t="s">
        <v>15</v>
      </c>
      <c r="E1933" t="s">
        <v>16</v>
      </c>
      <c r="F1933" t="s">
        <v>44</v>
      </c>
      <c r="G1933" s="4">
        <v>114.8</v>
      </c>
      <c r="H1933">
        <v>17.399999999999999</v>
      </c>
      <c r="I1933" s="3">
        <v>94.82</v>
      </c>
      <c r="J1933" s="1">
        <v>45794</v>
      </c>
      <c r="K1933">
        <v>4</v>
      </c>
      <c r="L1933">
        <v>1.8</v>
      </c>
      <c r="M1933">
        <f t="shared" si="300"/>
        <v>1.8</v>
      </c>
      <c r="N1933" t="b">
        <v>0</v>
      </c>
      <c r="O1933" t="s">
        <v>2229</v>
      </c>
      <c r="P1933" t="str">
        <f t="shared" si="301"/>
        <v>No Return</v>
      </c>
      <c r="Q1933" s="4">
        <f t="shared" si="302"/>
        <v>379.29920000000004</v>
      </c>
      <c r="R1933">
        <f t="shared" si="303"/>
        <v>2025</v>
      </c>
      <c r="S1933" s="4" t="str">
        <f t="shared" si="304"/>
        <v>May</v>
      </c>
      <c r="T1933" s="17">
        <f t="shared" si="305"/>
        <v>19.975199999999997</v>
      </c>
      <c r="U1933" s="17">
        <f t="shared" si="306"/>
        <v>94.82480000000001</v>
      </c>
      <c r="V1933" s="16">
        <f t="shared" si="307"/>
        <v>0</v>
      </c>
      <c r="W1933" s="16" t="str">
        <f t="shared" si="308"/>
        <v>XL</v>
      </c>
      <c r="X1933" s="16" t="str" cm="1">
        <f t="array" ref="X1933">_xlfn.IFS(K1933 &lt; 10, "Need to Restock", K1933 &lt; 20, "Low Stock", K1933 &lt; 30, "Stock OK", K1933 &gt;= 30, "High Stock")</f>
        <v>Need to Restock</v>
      </c>
      <c r="Y1933" s="16" t="str" cm="1">
        <f t="array" ref="Y1933">_xlfn.IFS(K1933 &lt;= 15, "Fast Moving", K1933 &lt;= 35, "Moderate Moving", K1933 &gt; 35, "Slow Moving")</f>
        <v>Fast Moving</v>
      </c>
      <c r="Z1933" s="16" t="str" cm="1">
        <f t="array" ref="Z1933">_xlfn.IFS(M1933=5, "Highly Satisfied", M1933&gt;=4, "Very Satisfied", M1933&gt;=3, "Satisfied", M1933&gt;=2, "Neutral", M1933&lt;2, "Dissatisfied")</f>
        <v>Dissatisfied</v>
      </c>
      <c r="AA1933" s="16" t="str">
        <f t="shared" si="309"/>
        <v>High Value</v>
      </c>
      <c r="AB1933" s="16" t="str" cm="1">
        <f t="array" ref="AB1933">_xlfn.IFS(OR(C1933="Zara", C1933="Mango"), "Luxury Brand", OR(C1933="Gap", C1933="Forever21"), "Budget Brand", TRUE, "Mid-Market")</f>
        <v>Mid-Market</v>
      </c>
    </row>
    <row r="1934" spans="1:28" x14ac:dyDescent="0.35">
      <c r="A1934" t="s">
        <v>1985</v>
      </c>
      <c r="B1934" t="s">
        <v>28</v>
      </c>
      <c r="C1934" t="s">
        <v>20</v>
      </c>
      <c r="D1934" t="s">
        <v>21</v>
      </c>
      <c r="E1934" t="s">
        <v>47</v>
      </c>
      <c r="F1934" t="s">
        <v>44</v>
      </c>
      <c r="G1934" s="4">
        <v>102.95</v>
      </c>
      <c r="H1934">
        <v>0</v>
      </c>
      <c r="I1934" s="3">
        <v>102.95</v>
      </c>
      <c r="J1934" s="1">
        <v>45875</v>
      </c>
      <c r="K1934">
        <v>38</v>
      </c>
      <c r="L1934">
        <v>3.8</v>
      </c>
      <c r="M1934">
        <f t="shared" si="300"/>
        <v>3.8</v>
      </c>
      <c r="N1934" t="b">
        <v>0</v>
      </c>
      <c r="O1934" t="s">
        <v>2229</v>
      </c>
      <c r="P1934" t="str">
        <f t="shared" si="301"/>
        <v>No Return</v>
      </c>
      <c r="Q1934" s="4">
        <f t="shared" si="302"/>
        <v>3912.1</v>
      </c>
      <c r="R1934">
        <f t="shared" si="303"/>
        <v>2025</v>
      </c>
      <c r="S1934" s="4" t="str">
        <f t="shared" si="304"/>
        <v>August</v>
      </c>
      <c r="T1934" s="17">
        <f t="shared" si="305"/>
        <v>0</v>
      </c>
      <c r="U1934" s="17">
        <f t="shared" si="306"/>
        <v>102.95</v>
      </c>
      <c r="V1934" s="16">
        <f t="shared" si="307"/>
        <v>0</v>
      </c>
      <c r="W1934" s="16" t="str">
        <f t="shared" si="308"/>
        <v>XXL</v>
      </c>
      <c r="X1934" s="16" t="str" cm="1">
        <f t="array" ref="X1934">_xlfn.IFS(K1934 &lt; 10, "Need to Restock", K1934 &lt; 20, "Low Stock", K1934 &lt; 30, "Stock OK", K1934 &gt;= 30, "High Stock")</f>
        <v>High Stock</v>
      </c>
      <c r="Y1934" s="16" t="str" cm="1">
        <f t="array" ref="Y1934">_xlfn.IFS(K1934 &lt;= 15, "Fast Moving", K1934 &lt;= 35, "Moderate Moving", K1934 &gt; 35, "Slow Moving")</f>
        <v>Slow Moving</v>
      </c>
      <c r="Z1934" s="16" t="str" cm="1">
        <f t="array" ref="Z1934">_xlfn.IFS(M1934=5, "Highly Satisfied", M1934&gt;=4, "Very Satisfied", M1934&gt;=3, "Satisfied", M1934&gt;=2, "Neutral", M1934&lt;2, "Dissatisfied")</f>
        <v>Satisfied</v>
      </c>
      <c r="AA1934" s="16" t="str">
        <f t="shared" si="309"/>
        <v>High Value</v>
      </c>
      <c r="AB1934" s="16" t="str" cm="1">
        <f t="array" ref="AB1934">_xlfn.IFS(OR(C1934="Zara", C1934="Mango"), "Luxury Brand", OR(C1934="Gap", C1934="Forever21"), "Budget Brand", TRUE, "Mid-Market")</f>
        <v>Mid-Market</v>
      </c>
    </row>
    <row r="1935" spans="1:28" x14ac:dyDescent="0.35">
      <c r="A1935" t="s">
        <v>1986</v>
      </c>
      <c r="B1935" t="s">
        <v>19</v>
      </c>
      <c r="C1935" t="s">
        <v>73</v>
      </c>
      <c r="D1935" t="s">
        <v>21</v>
      </c>
      <c r="E1935" t="s">
        <v>47</v>
      </c>
      <c r="F1935" t="s">
        <v>44</v>
      </c>
      <c r="G1935" s="4">
        <v>86.82</v>
      </c>
      <c r="H1935">
        <v>0</v>
      </c>
      <c r="I1935" s="3">
        <v>86.82</v>
      </c>
      <c r="J1935" s="1">
        <v>45875</v>
      </c>
      <c r="K1935">
        <v>0</v>
      </c>
      <c r="L1935">
        <v>4.8</v>
      </c>
      <c r="M1935">
        <f t="shared" si="300"/>
        <v>4.8</v>
      </c>
      <c r="N1935" t="b">
        <v>0</v>
      </c>
      <c r="O1935" t="s">
        <v>2229</v>
      </c>
      <c r="P1935" t="str">
        <f t="shared" si="301"/>
        <v>No Return</v>
      </c>
      <c r="Q1935" s="4">
        <f t="shared" si="302"/>
        <v>0</v>
      </c>
      <c r="R1935">
        <f t="shared" si="303"/>
        <v>2025</v>
      </c>
      <c r="S1935" s="4" t="str">
        <f t="shared" si="304"/>
        <v>August</v>
      </c>
      <c r="T1935" s="17">
        <f t="shared" si="305"/>
        <v>0</v>
      </c>
      <c r="U1935" s="17">
        <f t="shared" si="306"/>
        <v>86.82</v>
      </c>
      <c r="V1935" s="16">
        <f t="shared" si="307"/>
        <v>0</v>
      </c>
      <c r="W1935" s="16" t="str">
        <f t="shared" si="308"/>
        <v>XXL</v>
      </c>
      <c r="X1935" s="16" t="str" cm="1">
        <f t="array" ref="X1935">_xlfn.IFS(K1935 &lt; 10, "Need to Restock", K1935 &lt; 20, "Low Stock", K1935 &lt; 30, "Stock OK", K1935 &gt;= 30, "High Stock")</f>
        <v>Need to Restock</v>
      </c>
      <c r="Y1935" s="16" t="str" cm="1">
        <f t="array" ref="Y1935">_xlfn.IFS(K1935 &lt;= 15, "Fast Moving", K1935 &lt;= 35, "Moderate Moving", K1935 &gt; 35, "Slow Moving")</f>
        <v>Fast Moving</v>
      </c>
      <c r="Z1935" s="16" t="str" cm="1">
        <f t="array" ref="Z1935">_xlfn.IFS(M1935=5, "Highly Satisfied", M1935&gt;=4, "Very Satisfied", M1935&gt;=3, "Satisfied", M1935&gt;=2, "Neutral", M1935&lt;2, "Dissatisfied")</f>
        <v>Very Satisfied</v>
      </c>
      <c r="AA1935" s="16" t="str">
        <f t="shared" si="309"/>
        <v>High Value</v>
      </c>
      <c r="AB1935" s="16" t="str" cm="1">
        <f t="array" ref="AB1935">_xlfn.IFS(OR(C1935="Zara", C1935="Mango"), "Luxury Brand", OR(C1935="Gap", C1935="Forever21"), "Budget Brand", TRUE, "Mid-Market")</f>
        <v>Budget Brand</v>
      </c>
    </row>
    <row r="1936" spans="1:28" x14ac:dyDescent="0.35">
      <c r="A1936" t="s">
        <v>1987</v>
      </c>
      <c r="B1936" t="s">
        <v>13</v>
      </c>
      <c r="C1936" t="s">
        <v>46</v>
      </c>
      <c r="D1936" t="s">
        <v>60</v>
      </c>
      <c r="E1936" t="s">
        <v>22</v>
      </c>
      <c r="F1936" t="s">
        <v>17</v>
      </c>
      <c r="G1936" s="4">
        <v>83.68</v>
      </c>
      <c r="H1936">
        <v>28.1</v>
      </c>
      <c r="I1936" s="3">
        <v>60.17</v>
      </c>
      <c r="J1936" s="1">
        <v>45875</v>
      </c>
      <c r="K1936">
        <v>46</v>
      </c>
      <c r="L1936" t="s">
        <v>2229</v>
      </c>
      <c r="M1936">
        <f t="shared" si="300"/>
        <v>3</v>
      </c>
      <c r="N1936" t="b">
        <v>1</v>
      </c>
      <c r="O1936" t="s">
        <v>81</v>
      </c>
      <c r="P1936" t="str">
        <f t="shared" si="301"/>
        <v>Quality Issue</v>
      </c>
      <c r="Q1936" s="4">
        <f t="shared" si="302"/>
        <v>2767.6323200000002</v>
      </c>
      <c r="R1936">
        <f t="shared" si="303"/>
        <v>2025</v>
      </c>
      <c r="S1936" s="4" t="str">
        <f t="shared" si="304"/>
        <v>August</v>
      </c>
      <c r="T1936" s="17">
        <f t="shared" si="305"/>
        <v>23.514080000000003</v>
      </c>
      <c r="U1936" s="17">
        <f t="shared" si="306"/>
        <v>60.16592</v>
      </c>
      <c r="V1936" s="16">
        <f t="shared" si="307"/>
        <v>1</v>
      </c>
      <c r="W1936" s="16" t="str">
        <f t="shared" si="308"/>
        <v>L</v>
      </c>
      <c r="X1936" s="16" t="str" cm="1">
        <f t="array" ref="X1936">_xlfn.IFS(K1936 &lt; 10, "Need to Restock", K1936 &lt; 20, "Low Stock", K1936 &lt; 30, "Stock OK", K1936 &gt;= 30, "High Stock")</f>
        <v>High Stock</v>
      </c>
      <c r="Y1936" s="16" t="str" cm="1">
        <f t="array" ref="Y1936">_xlfn.IFS(K1936 &lt;= 15, "Fast Moving", K1936 &lt;= 35, "Moderate Moving", K1936 &gt; 35, "Slow Moving")</f>
        <v>Slow Moving</v>
      </c>
      <c r="Z1936" s="16" t="str" cm="1">
        <f t="array" ref="Z1936">_xlfn.IFS(M1936=5, "Highly Satisfied", M1936&gt;=4, "Very Satisfied", M1936&gt;=3, "Satisfied", M1936&gt;=2, "Neutral", M1936&lt;2, "Dissatisfied")</f>
        <v>Satisfied</v>
      </c>
      <c r="AA1936" s="16" t="str">
        <f t="shared" si="309"/>
        <v>Cheap Value</v>
      </c>
      <c r="AB1936" s="16" t="str" cm="1">
        <f t="array" ref="AB1936">_xlfn.IFS(OR(C1936="Zara", C1936="Mango"), "Luxury Brand", OR(C1936="Gap", C1936="Forever21"), "Budget Brand", TRUE, "Mid-Market")</f>
        <v>Mid-Market</v>
      </c>
    </row>
    <row r="1937" spans="1:28" x14ac:dyDescent="0.35">
      <c r="A1937" t="s">
        <v>1988</v>
      </c>
      <c r="B1937" t="s">
        <v>13</v>
      </c>
      <c r="C1937" t="s">
        <v>30</v>
      </c>
      <c r="D1937" t="s">
        <v>32</v>
      </c>
      <c r="E1937" t="s">
        <v>37</v>
      </c>
      <c r="F1937" t="s">
        <v>23</v>
      </c>
      <c r="G1937" s="4">
        <v>167.31</v>
      </c>
      <c r="H1937">
        <v>50.7</v>
      </c>
      <c r="I1937" s="3">
        <v>82.48</v>
      </c>
      <c r="J1937" s="1">
        <v>45875</v>
      </c>
      <c r="K1937">
        <v>9</v>
      </c>
      <c r="L1937">
        <v>3.2</v>
      </c>
      <c r="M1937">
        <f t="shared" si="300"/>
        <v>3.2</v>
      </c>
      <c r="N1937" t="b">
        <v>0</v>
      </c>
      <c r="O1937" t="s">
        <v>2229</v>
      </c>
      <c r="P1937" t="str">
        <f t="shared" si="301"/>
        <v>No Return</v>
      </c>
      <c r="Q1937" s="4">
        <f t="shared" si="302"/>
        <v>742.35446999999999</v>
      </c>
      <c r="R1937">
        <f t="shared" si="303"/>
        <v>2025</v>
      </c>
      <c r="S1937" s="4" t="str">
        <f t="shared" si="304"/>
        <v>August</v>
      </c>
      <c r="T1937" s="17">
        <f t="shared" si="305"/>
        <v>84.826170000000005</v>
      </c>
      <c r="U1937" s="17">
        <f t="shared" si="306"/>
        <v>82.483829999999998</v>
      </c>
      <c r="V1937" s="16">
        <f t="shared" si="307"/>
        <v>0</v>
      </c>
      <c r="W1937" s="16" t="str">
        <f t="shared" si="308"/>
        <v>S</v>
      </c>
      <c r="X1937" s="16" t="str" cm="1">
        <f t="array" ref="X1937">_xlfn.IFS(K1937 &lt; 10, "Need to Restock", K1937 &lt; 20, "Low Stock", K1937 &lt; 30, "Stock OK", K1937 &gt;= 30, "High Stock")</f>
        <v>Need to Restock</v>
      </c>
      <c r="Y1937" s="16" t="str" cm="1">
        <f t="array" ref="Y1937">_xlfn.IFS(K1937 &lt;= 15, "Fast Moving", K1937 &lt;= 35, "Moderate Moving", K1937 &gt; 35, "Slow Moving")</f>
        <v>Fast Moving</v>
      </c>
      <c r="Z1937" s="16" t="str" cm="1">
        <f t="array" ref="Z1937">_xlfn.IFS(M1937=5, "Highly Satisfied", M1937&gt;=4, "Very Satisfied", M1937&gt;=3, "Satisfied", M1937&gt;=2, "Neutral", M1937&lt;2, "Dissatisfied")</f>
        <v>Satisfied</v>
      </c>
      <c r="AA1937" s="16" t="str">
        <f t="shared" si="309"/>
        <v>High Value</v>
      </c>
      <c r="AB1937" s="16" t="str" cm="1">
        <f t="array" ref="AB1937">_xlfn.IFS(OR(C1937="Zara", C1937="Mango"), "Luxury Brand", OR(C1937="Gap", C1937="Forever21"), "Budget Brand", TRUE, "Mid-Market")</f>
        <v>Mid-Market</v>
      </c>
    </row>
    <row r="1938" spans="1:28" x14ac:dyDescent="0.35">
      <c r="A1938" t="s">
        <v>1989</v>
      </c>
      <c r="B1938" t="s">
        <v>36</v>
      </c>
      <c r="C1938" t="s">
        <v>46</v>
      </c>
      <c r="D1938" t="s">
        <v>32</v>
      </c>
      <c r="E1938" t="s">
        <v>53</v>
      </c>
      <c r="F1938" t="s">
        <v>38</v>
      </c>
      <c r="G1938" s="4">
        <v>114.64</v>
      </c>
      <c r="H1938">
        <v>5.0999999999999996</v>
      </c>
      <c r="I1938" s="3">
        <v>108.79</v>
      </c>
      <c r="J1938" s="1">
        <v>45875</v>
      </c>
      <c r="K1938">
        <v>21</v>
      </c>
      <c r="L1938">
        <v>2</v>
      </c>
      <c r="M1938">
        <f t="shared" si="300"/>
        <v>2</v>
      </c>
      <c r="N1938" t="b">
        <v>0</v>
      </c>
      <c r="O1938" t="s">
        <v>2229</v>
      </c>
      <c r="P1938" t="str">
        <f t="shared" si="301"/>
        <v>No Return</v>
      </c>
      <c r="Q1938" s="4">
        <f t="shared" si="302"/>
        <v>2284.6605599999998</v>
      </c>
      <c r="R1938">
        <f t="shared" si="303"/>
        <v>2025</v>
      </c>
      <c r="S1938" s="4" t="str">
        <f t="shared" si="304"/>
        <v>August</v>
      </c>
      <c r="T1938" s="17">
        <f t="shared" si="305"/>
        <v>5.8466399999999998</v>
      </c>
      <c r="U1938" s="17">
        <f t="shared" si="306"/>
        <v>108.79335999999999</v>
      </c>
      <c r="V1938" s="16">
        <f t="shared" si="307"/>
        <v>0</v>
      </c>
      <c r="W1938" s="16" t="str">
        <f t="shared" si="308"/>
        <v>XS</v>
      </c>
      <c r="X1938" s="16" t="str" cm="1">
        <f t="array" ref="X1938">_xlfn.IFS(K1938 &lt; 10, "Need to Restock", K1938 &lt; 20, "Low Stock", K1938 &lt; 30, "Stock OK", K1938 &gt;= 30, "High Stock")</f>
        <v>Stock OK</v>
      </c>
      <c r="Y1938" s="16" t="str" cm="1">
        <f t="array" ref="Y1938">_xlfn.IFS(K1938 &lt;= 15, "Fast Moving", K1938 &lt;= 35, "Moderate Moving", K1938 &gt; 35, "Slow Moving")</f>
        <v>Moderate Moving</v>
      </c>
      <c r="Z1938" s="16" t="str" cm="1">
        <f t="array" ref="Z1938">_xlfn.IFS(M1938=5, "Highly Satisfied", M1938&gt;=4, "Very Satisfied", M1938&gt;=3, "Satisfied", M1938&gt;=2, "Neutral", M1938&lt;2, "Dissatisfied")</f>
        <v>Neutral</v>
      </c>
      <c r="AA1938" s="16" t="str">
        <f t="shared" si="309"/>
        <v>High Value</v>
      </c>
      <c r="AB1938" s="16" t="str" cm="1">
        <f t="array" ref="AB1938">_xlfn.IFS(OR(C1938="Zara", C1938="Mango"), "Luxury Brand", OR(C1938="Gap", C1938="Forever21"), "Budget Brand", TRUE, "Mid-Market")</f>
        <v>Mid-Market</v>
      </c>
    </row>
    <row r="1939" spans="1:28" x14ac:dyDescent="0.35">
      <c r="A1939" t="s">
        <v>1990</v>
      </c>
      <c r="B1939" t="s">
        <v>13</v>
      </c>
      <c r="C1939" t="s">
        <v>46</v>
      </c>
      <c r="D1939" t="s">
        <v>15</v>
      </c>
      <c r="E1939" t="s">
        <v>47</v>
      </c>
      <c r="F1939" t="s">
        <v>33</v>
      </c>
      <c r="G1939" s="4">
        <v>109.53</v>
      </c>
      <c r="H1939">
        <v>29.3</v>
      </c>
      <c r="I1939" s="3">
        <v>77.44</v>
      </c>
      <c r="J1939" s="1">
        <v>45598</v>
      </c>
      <c r="K1939">
        <v>35</v>
      </c>
      <c r="L1939">
        <v>1.3</v>
      </c>
      <c r="M1939">
        <f t="shared" si="300"/>
        <v>1.3</v>
      </c>
      <c r="N1939" t="b">
        <v>0</v>
      </c>
      <c r="O1939" t="s">
        <v>2229</v>
      </c>
      <c r="P1939" t="str">
        <f t="shared" si="301"/>
        <v>No Return</v>
      </c>
      <c r="Q1939" s="4">
        <f t="shared" si="302"/>
        <v>2710.3198500000003</v>
      </c>
      <c r="R1939">
        <f t="shared" si="303"/>
        <v>2024</v>
      </c>
      <c r="S1939" s="4" t="str">
        <f t="shared" si="304"/>
        <v>November</v>
      </c>
      <c r="T1939" s="17">
        <f t="shared" si="305"/>
        <v>32.092289999999998</v>
      </c>
      <c r="U1939" s="17">
        <f t="shared" si="306"/>
        <v>77.43771000000001</v>
      </c>
      <c r="V1939" s="16">
        <f t="shared" si="307"/>
        <v>0</v>
      </c>
      <c r="W1939" s="16" t="str">
        <f t="shared" si="308"/>
        <v>XXL</v>
      </c>
      <c r="X1939" s="16" t="str" cm="1">
        <f t="array" ref="X1939">_xlfn.IFS(K1939 &lt; 10, "Need to Restock", K1939 &lt; 20, "Low Stock", K1939 &lt; 30, "Stock OK", K1939 &gt;= 30, "High Stock")</f>
        <v>High Stock</v>
      </c>
      <c r="Y1939" s="16" t="str" cm="1">
        <f t="array" ref="Y1939">_xlfn.IFS(K1939 &lt;= 15, "Fast Moving", K1939 &lt;= 35, "Moderate Moving", K1939 &gt; 35, "Slow Moving")</f>
        <v>Moderate Moving</v>
      </c>
      <c r="Z1939" s="16" t="str" cm="1">
        <f t="array" ref="Z1939">_xlfn.IFS(M1939=5, "Highly Satisfied", M1939&gt;=4, "Very Satisfied", M1939&gt;=3, "Satisfied", M1939&gt;=2, "Neutral", M1939&lt;2, "Dissatisfied")</f>
        <v>Dissatisfied</v>
      </c>
      <c r="AA1939" s="16" t="str">
        <f t="shared" si="309"/>
        <v>High Value</v>
      </c>
      <c r="AB1939" s="16" t="str" cm="1">
        <f t="array" ref="AB1939">_xlfn.IFS(OR(C1939="Zara", C1939="Mango"), "Luxury Brand", OR(C1939="Gap", C1939="Forever21"), "Budget Brand", TRUE, "Mid-Market")</f>
        <v>Mid-Market</v>
      </c>
    </row>
    <row r="1940" spans="1:28" x14ac:dyDescent="0.35">
      <c r="A1940" t="s">
        <v>1991</v>
      </c>
      <c r="B1940" t="s">
        <v>25</v>
      </c>
      <c r="C1940" t="s">
        <v>51</v>
      </c>
      <c r="D1940" t="s">
        <v>60</v>
      </c>
      <c r="E1940" t="s">
        <v>2229</v>
      </c>
      <c r="F1940" t="s">
        <v>54</v>
      </c>
      <c r="G1940" s="4">
        <v>51.02</v>
      </c>
      <c r="H1940">
        <v>57.9</v>
      </c>
      <c r="I1940" s="3">
        <v>21.48</v>
      </c>
      <c r="J1940" s="1">
        <v>45875</v>
      </c>
      <c r="K1940">
        <v>36</v>
      </c>
      <c r="L1940" t="s">
        <v>2229</v>
      </c>
      <c r="M1940">
        <f t="shared" si="300"/>
        <v>3</v>
      </c>
      <c r="N1940" t="b">
        <v>0</v>
      </c>
      <c r="O1940" t="s">
        <v>2229</v>
      </c>
      <c r="P1940" t="str">
        <f t="shared" si="301"/>
        <v>No Return</v>
      </c>
      <c r="Q1940" s="4">
        <f t="shared" si="302"/>
        <v>773.25912000000017</v>
      </c>
      <c r="R1940">
        <f t="shared" si="303"/>
        <v>2025</v>
      </c>
      <c r="S1940" s="4" t="str">
        <f t="shared" si="304"/>
        <v>August</v>
      </c>
      <c r="T1940" s="17">
        <f t="shared" si="305"/>
        <v>29.540579999999999</v>
      </c>
      <c r="U1940" s="17">
        <f t="shared" si="306"/>
        <v>21.479420000000005</v>
      </c>
      <c r="V1940" s="16">
        <f t="shared" si="307"/>
        <v>0</v>
      </c>
      <c r="W1940" s="16" t="str">
        <f t="shared" si="308"/>
        <v>No Size</v>
      </c>
      <c r="X1940" s="16" t="str" cm="1">
        <f t="array" ref="X1940">_xlfn.IFS(K1940 &lt; 10, "Need to Restock", K1940 &lt; 20, "Low Stock", K1940 &lt; 30, "Stock OK", K1940 &gt;= 30, "High Stock")</f>
        <v>High Stock</v>
      </c>
      <c r="Y1940" s="16" t="str" cm="1">
        <f t="array" ref="Y1940">_xlfn.IFS(K1940 &lt;= 15, "Fast Moving", K1940 &lt;= 35, "Moderate Moving", K1940 &gt; 35, "Slow Moving")</f>
        <v>Slow Moving</v>
      </c>
      <c r="Z1940" s="16" t="str" cm="1">
        <f t="array" ref="Z1940">_xlfn.IFS(M1940=5, "Highly Satisfied", M1940&gt;=4, "Very Satisfied", M1940&gt;=3, "Satisfied", M1940&gt;=2, "Neutral", M1940&lt;2, "Dissatisfied")</f>
        <v>Satisfied</v>
      </c>
      <c r="AA1940" s="16" t="str">
        <f t="shared" si="309"/>
        <v>Cheap Value</v>
      </c>
      <c r="AB1940" s="16" t="str" cm="1">
        <f t="array" ref="AB1940">_xlfn.IFS(OR(C1940="Zara", C1940="Mango"), "Luxury Brand", OR(C1940="Gap", C1940="Forever21"), "Budget Brand", TRUE, "Mid-Market")</f>
        <v>Mid-Market</v>
      </c>
    </row>
    <row r="1941" spans="1:28" x14ac:dyDescent="0.35">
      <c r="A1941" t="s">
        <v>1992</v>
      </c>
      <c r="B1941" t="s">
        <v>28</v>
      </c>
      <c r="C1941" t="s">
        <v>46</v>
      </c>
      <c r="D1941" t="s">
        <v>32</v>
      </c>
      <c r="E1941" t="s">
        <v>56</v>
      </c>
      <c r="F1941" t="s">
        <v>44</v>
      </c>
      <c r="G1941" s="4">
        <v>77.45</v>
      </c>
      <c r="H1941">
        <v>52.8</v>
      </c>
      <c r="I1941" s="3">
        <v>36.56</v>
      </c>
      <c r="J1941" s="1">
        <v>45875</v>
      </c>
      <c r="K1941">
        <v>6</v>
      </c>
      <c r="L1941">
        <v>2.7</v>
      </c>
      <c r="M1941">
        <f t="shared" si="300"/>
        <v>2.7</v>
      </c>
      <c r="N1941" t="b">
        <v>0</v>
      </c>
      <c r="O1941" t="s">
        <v>2229</v>
      </c>
      <c r="P1941" t="str">
        <f t="shared" si="301"/>
        <v>No Return</v>
      </c>
      <c r="Q1941" s="4">
        <f t="shared" si="302"/>
        <v>219.33839999999998</v>
      </c>
      <c r="R1941">
        <f t="shared" si="303"/>
        <v>2025</v>
      </c>
      <c r="S1941" s="4" t="str">
        <f t="shared" si="304"/>
        <v>August</v>
      </c>
      <c r="T1941" s="17">
        <f t="shared" si="305"/>
        <v>40.893600000000006</v>
      </c>
      <c r="U1941" s="17">
        <f t="shared" si="306"/>
        <v>36.556399999999996</v>
      </c>
      <c r="V1941" s="16">
        <f t="shared" si="307"/>
        <v>0</v>
      </c>
      <c r="W1941" s="16" t="str">
        <f t="shared" si="308"/>
        <v>M</v>
      </c>
      <c r="X1941" s="16" t="str" cm="1">
        <f t="array" ref="X1941">_xlfn.IFS(K1941 &lt; 10, "Need to Restock", K1941 &lt; 20, "Low Stock", K1941 &lt; 30, "Stock OK", K1941 &gt;= 30, "High Stock")</f>
        <v>Need to Restock</v>
      </c>
      <c r="Y1941" s="16" t="str" cm="1">
        <f t="array" ref="Y1941">_xlfn.IFS(K1941 &lt;= 15, "Fast Moving", K1941 &lt;= 35, "Moderate Moving", K1941 &gt; 35, "Slow Moving")</f>
        <v>Fast Moving</v>
      </c>
      <c r="Z1941" s="16" t="str" cm="1">
        <f t="array" ref="Z1941">_xlfn.IFS(M1941=5, "Highly Satisfied", M1941&gt;=4, "Very Satisfied", M1941&gt;=3, "Satisfied", M1941&gt;=2, "Neutral", M1941&lt;2, "Dissatisfied")</f>
        <v>Neutral</v>
      </c>
      <c r="AA1941" s="16" t="str">
        <f t="shared" si="309"/>
        <v>Cheap Value</v>
      </c>
      <c r="AB1941" s="16" t="str" cm="1">
        <f t="array" ref="AB1941">_xlfn.IFS(OR(C1941="Zara", C1941="Mango"), "Luxury Brand", OR(C1941="Gap", C1941="Forever21"), "Budget Brand", TRUE, "Mid-Market")</f>
        <v>Mid-Market</v>
      </c>
    </row>
    <row r="1942" spans="1:28" x14ac:dyDescent="0.35">
      <c r="A1942" t="s">
        <v>1993</v>
      </c>
      <c r="B1942" t="s">
        <v>28</v>
      </c>
      <c r="C1942" t="s">
        <v>51</v>
      </c>
      <c r="D1942" t="s">
        <v>32</v>
      </c>
      <c r="E1942" t="s">
        <v>53</v>
      </c>
      <c r="F1942" t="s">
        <v>33</v>
      </c>
      <c r="G1942" s="4">
        <v>142.87</v>
      </c>
      <c r="H1942">
        <v>45.4</v>
      </c>
      <c r="I1942" s="3">
        <v>78.010000000000005</v>
      </c>
      <c r="J1942" s="1">
        <v>45875</v>
      </c>
      <c r="K1942">
        <v>20</v>
      </c>
      <c r="L1942">
        <v>1.7</v>
      </c>
      <c r="M1942">
        <f t="shared" si="300"/>
        <v>1.7</v>
      </c>
      <c r="N1942" t="b">
        <v>0</v>
      </c>
      <c r="O1942" t="s">
        <v>2229</v>
      </c>
      <c r="P1942" t="str">
        <f t="shared" si="301"/>
        <v>No Return</v>
      </c>
      <c r="Q1942" s="4">
        <f t="shared" si="302"/>
        <v>1560.1404000000002</v>
      </c>
      <c r="R1942">
        <f t="shared" si="303"/>
        <v>2025</v>
      </c>
      <c r="S1942" s="4" t="str">
        <f t="shared" si="304"/>
        <v>August</v>
      </c>
      <c r="T1942" s="17">
        <f t="shared" si="305"/>
        <v>64.862979999999993</v>
      </c>
      <c r="U1942" s="17">
        <f t="shared" si="306"/>
        <v>78.007020000000011</v>
      </c>
      <c r="V1942" s="16">
        <f t="shared" si="307"/>
        <v>0</v>
      </c>
      <c r="W1942" s="16" t="str">
        <f t="shared" si="308"/>
        <v>XS</v>
      </c>
      <c r="X1942" s="16" t="str" cm="1">
        <f t="array" ref="X1942">_xlfn.IFS(K1942 &lt; 10, "Need to Restock", K1942 &lt; 20, "Low Stock", K1942 &lt; 30, "Stock OK", K1942 &gt;= 30, "High Stock")</f>
        <v>Stock OK</v>
      </c>
      <c r="Y1942" s="16" t="str" cm="1">
        <f t="array" ref="Y1942">_xlfn.IFS(K1942 &lt;= 15, "Fast Moving", K1942 &lt;= 35, "Moderate Moving", K1942 &gt; 35, "Slow Moving")</f>
        <v>Moderate Moving</v>
      </c>
      <c r="Z1942" s="16" t="str" cm="1">
        <f t="array" ref="Z1942">_xlfn.IFS(M1942=5, "Highly Satisfied", M1942&gt;=4, "Very Satisfied", M1942&gt;=3, "Satisfied", M1942&gt;=2, "Neutral", M1942&lt;2, "Dissatisfied")</f>
        <v>Dissatisfied</v>
      </c>
      <c r="AA1942" s="16" t="str">
        <f t="shared" si="309"/>
        <v>High Value</v>
      </c>
      <c r="AB1942" s="16" t="str" cm="1">
        <f t="array" ref="AB1942">_xlfn.IFS(OR(C1942="Zara", C1942="Mango"), "Luxury Brand", OR(C1942="Gap", C1942="Forever21"), "Budget Brand", TRUE, "Mid-Market")</f>
        <v>Mid-Market</v>
      </c>
    </row>
    <row r="1943" spans="1:28" x14ac:dyDescent="0.35">
      <c r="A1943" t="s">
        <v>1994</v>
      </c>
      <c r="B1943" t="s">
        <v>13</v>
      </c>
      <c r="C1943" t="s">
        <v>30</v>
      </c>
      <c r="D1943" t="s">
        <v>21</v>
      </c>
      <c r="E1943" t="s">
        <v>53</v>
      </c>
      <c r="F1943" t="s">
        <v>33</v>
      </c>
      <c r="G1943" s="4">
        <v>138.87</v>
      </c>
      <c r="H1943">
        <v>0</v>
      </c>
      <c r="I1943" s="3">
        <v>138.87</v>
      </c>
      <c r="J1943" s="1">
        <v>45875</v>
      </c>
      <c r="K1943">
        <v>37</v>
      </c>
      <c r="L1943">
        <v>3.2</v>
      </c>
      <c r="M1943">
        <f t="shared" si="300"/>
        <v>3.2</v>
      </c>
      <c r="N1943" t="b">
        <v>0</v>
      </c>
      <c r="O1943" t="s">
        <v>2229</v>
      </c>
      <c r="P1943" t="str">
        <f t="shared" si="301"/>
        <v>No Return</v>
      </c>
      <c r="Q1943" s="4">
        <f t="shared" si="302"/>
        <v>5138.1900000000005</v>
      </c>
      <c r="R1943">
        <f t="shared" si="303"/>
        <v>2025</v>
      </c>
      <c r="S1943" s="4" t="str">
        <f t="shared" si="304"/>
        <v>August</v>
      </c>
      <c r="T1943" s="17">
        <f t="shared" si="305"/>
        <v>0</v>
      </c>
      <c r="U1943" s="17">
        <f t="shared" si="306"/>
        <v>138.87</v>
      </c>
      <c r="V1943" s="16">
        <f t="shared" si="307"/>
        <v>0</v>
      </c>
      <c r="W1943" s="16" t="str">
        <f t="shared" si="308"/>
        <v>XS</v>
      </c>
      <c r="X1943" s="16" t="str" cm="1">
        <f t="array" ref="X1943">_xlfn.IFS(K1943 &lt; 10, "Need to Restock", K1943 &lt; 20, "Low Stock", K1943 &lt; 30, "Stock OK", K1943 &gt;= 30, "High Stock")</f>
        <v>High Stock</v>
      </c>
      <c r="Y1943" s="16" t="str" cm="1">
        <f t="array" ref="Y1943">_xlfn.IFS(K1943 &lt;= 15, "Fast Moving", K1943 &lt;= 35, "Moderate Moving", K1943 &gt; 35, "Slow Moving")</f>
        <v>Slow Moving</v>
      </c>
      <c r="Z1943" s="16" t="str" cm="1">
        <f t="array" ref="Z1943">_xlfn.IFS(M1943=5, "Highly Satisfied", M1943&gt;=4, "Very Satisfied", M1943&gt;=3, "Satisfied", M1943&gt;=2, "Neutral", M1943&lt;2, "Dissatisfied")</f>
        <v>Satisfied</v>
      </c>
      <c r="AA1943" s="16" t="str">
        <f t="shared" si="309"/>
        <v>High Value</v>
      </c>
      <c r="AB1943" s="16" t="str" cm="1">
        <f t="array" ref="AB1943">_xlfn.IFS(OR(C1943="Zara", C1943="Mango"), "Luxury Brand", OR(C1943="Gap", C1943="Forever21"), "Budget Brand", TRUE, "Mid-Market")</f>
        <v>Mid-Market</v>
      </c>
    </row>
    <row r="1944" spans="1:28" x14ac:dyDescent="0.35">
      <c r="A1944" t="s">
        <v>1995</v>
      </c>
      <c r="B1944" t="s">
        <v>28</v>
      </c>
      <c r="C1944" t="s">
        <v>51</v>
      </c>
      <c r="D1944" t="s">
        <v>15</v>
      </c>
      <c r="E1944" t="s">
        <v>37</v>
      </c>
      <c r="F1944" t="s">
        <v>17</v>
      </c>
      <c r="G1944" s="4">
        <v>132.82</v>
      </c>
      <c r="H1944">
        <v>0</v>
      </c>
      <c r="I1944" s="3">
        <v>132.82</v>
      </c>
      <c r="J1944" s="1">
        <v>45733</v>
      </c>
      <c r="K1944">
        <v>40</v>
      </c>
      <c r="L1944" t="s">
        <v>2229</v>
      </c>
      <c r="M1944">
        <f t="shared" si="300"/>
        <v>3</v>
      </c>
      <c r="N1944" t="b">
        <v>1</v>
      </c>
      <c r="O1944" t="s">
        <v>113</v>
      </c>
      <c r="P1944" t="str">
        <f t="shared" si="301"/>
        <v>Changed Mind</v>
      </c>
      <c r="Q1944" s="4">
        <f t="shared" si="302"/>
        <v>5312.7999999999993</v>
      </c>
      <c r="R1944">
        <f t="shared" si="303"/>
        <v>2025</v>
      </c>
      <c r="S1944" s="4" t="str">
        <f t="shared" si="304"/>
        <v>March</v>
      </c>
      <c r="T1944" s="17">
        <f t="shared" si="305"/>
        <v>0</v>
      </c>
      <c r="U1944" s="17">
        <f t="shared" si="306"/>
        <v>132.82</v>
      </c>
      <c r="V1944" s="16">
        <f t="shared" si="307"/>
        <v>1</v>
      </c>
      <c r="W1944" s="16" t="str">
        <f t="shared" si="308"/>
        <v>S</v>
      </c>
      <c r="X1944" s="16" t="str" cm="1">
        <f t="array" ref="X1944">_xlfn.IFS(K1944 &lt; 10, "Need to Restock", K1944 &lt; 20, "Low Stock", K1944 &lt; 30, "Stock OK", K1944 &gt;= 30, "High Stock")</f>
        <v>High Stock</v>
      </c>
      <c r="Y1944" s="16" t="str" cm="1">
        <f t="array" ref="Y1944">_xlfn.IFS(K1944 &lt;= 15, "Fast Moving", K1944 &lt;= 35, "Moderate Moving", K1944 &gt; 35, "Slow Moving")</f>
        <v>Slow Moving</v>
      </c>
      <c r="Z1944" s="16" t="str" cm="1">
        <f t="array" ref="Z1944">_xlfn.IFS(M1944=5, "Highly Satisfied", M1944&gt;=4, "Very Satisfied", M1944&gt;=3, "Satisfied", M1944&gt;=2, "Neutral", M1944&lt;2, "Dissatisfied")</f>
        <v>Satisfied</v>
      </c>
      <c r="AA1944" s="16" t="str">
        <f t="shared" si="309"/>
        <v>High Value</v>
      </c>
      <c r="AB1944" s="16" t="str" cm="1">
        <f t="array" ref="AB1944">_xlfn.IFS(OR(C1944="Zara", C1944="Mango"), "Luxury Brand", OR(C1944="Gap", C1944="Forever21"), "Budget Brand", TRUE, "Mid-Market")</f>
        <v>Mid-Market</v>
      </c>
    </row>
    <row r="1945" spans="1:28" x14ac:dyDescent="0.35">
      <c r="A1945" t="s">
        <v>1996</v>
      </c>
      <c r="B1945" t="s">
        <v>28</v>
      </c>
      <c r="C1945" t="s">
        <v>46</v>
      </c>
      <c r="D1945" t="s">
        <v>60</v>
      </c>
      <c r="E1945" t="s">
        <v>22</v>
      </c>
      <c r="F1945" t="s">
        <v>62</v>
      </c>
      <c r="G1945" s="4">
        <v>110.54</v>
      </c>
      <c r="H1945">
        <v>0</v>
      </c>
      <c r="I1945" s="3">
        <v>110.54</v>
      </c>
      <c r="J1945" s="1">
        <v>45875</v>
      </c>
      <c r="K1945">
        <v>24</v>
      </c>
      <c r="L1945" t="s">
        <v>2229</v>
      </c>
      <c r="M1945">
        <f t="shared" si="300"/>
        <v>3</v>
      </c>
      <c r="N1945" t="b">
        <v>1</v>
      </c>
      <c r="O1945" t="s">
        <v>71</v>
      </c>
      <c r="P1945" t="str">
        <f t="shared" si="301"/>
        <v>Size Issue</v>
      </c>
      <c r="Q1945" s="4">
        <f t="shared" si="302"/>
        <v>2652.96</v>
      </c>
      <c r="R1945">
        <f t="shared" si="303"/>
        <v>2025</v>
      </c>
      <c r="S1945" s="4" t="str">
        <f t="shared" si="304"/>
        <v>August</v>
      </c>
      <c r="T1945" s="17">
        <f t="shared" si="305"/>
        <v>0</v>
      </c>
      <c r="U1945" s="17">
        <f t="shared" si="306"/>
        <v>110.54</v>
      </c>
      <c r="V1945" s="16">
        <f t="shared" si="307"/>
        <v>1</v>
      </c>
      <c r="W1945" s="16" t="str">
        <f t="shared" si="308"/>
        <v>L</v>
      </c>
      <c r="X1945" s="16" t="str" cm="1">
        <f t="array" ref="X1945">_xlfn.IFS(K1945 &lt; 10, "Need to Restock", K1945 &lt; 20, "Low Stock", K1945 &lt; 30, "Stock OK", K1945 &gt;= 30, "High Stock")</f>
        <v>Stock OK</v>
      </c>
      <c r="Y1945" s="16" t="str" cm="1">
        <f t="array" ref="Y1945">_xlfn.IFS(K1945 &lt;= 15, "Fast Moving", K1945 &lt;= 35, "Moderate Moving", K1945 &gt; 35, "Slow Moving")</f>
        <v>Moderate Moving</v>
      </c>
      <c r="Z1945" s="16" t="str" cm="1">
        <f t="array" ref="Z1945">_xlfn.IFS(M1945=5, "Highly Satisfied", M1945&gt;=4, "Very Satisfied", M1945&gt;=3, "Satisfied", M1945&gt;=2, "Neutral", M1945&lt;2, "Dissatisfied")</f>
        <v>Satisfied</v>
      </c>
      <c r="AA1945" s="16" t="str">
        <f t="shared" si="309"/>
        <v>High Value</v>
      </c>
      <c r="AB1945" s="16" t="str" cm="1">
        <f t="array" ref="AB1945">_xlfn.IFS(OR(C1945="Zara", C1945="Mango"), "Luxury Brand", OR(C1945="Gap", C1945="Forever21"), "Budget Brand", TRUE, "Mid-Market")</f>
        <v>Mid-Market</v>
      </c>
    </row>
    <row r="1946" spans="1:28" x14ac:dyDescent="0.35">
      <c r="A1946" t="s">
        <v>1997</v>
      </c>
      <c r="B1946" t="s">
        <v>36</v>
      </c>
      <c r="C1946" t="s">
        <v>14</v>
      </c>
      <c r="D1946" t="s">
        <v>60</v>
      </c>
      <c r="E1946" t="s">
        <v>16</v>
      </c>
      <c r="F1946" t="s">
        <v>54</v>
      </c>
      <c r="G1946" s="4">
        <v>29.07</v>
      </c>
      <c r="H1946">
        <v>0</v>
      </c>
      <c r="I1946" s="3">
        <v>29.07</v>
      </c>
      <c r="J1946" s="1">
        <v>45875</v>
      </c>
      <c r="K1946">
        <v>41</v>
      </c>
      <c r="L1946">
        <v>2.8</v>
      </c>
      <c r="M1946">
        <f t="shared" si="300"/>
        <v>2.8</v>
      </c>
      <c r="N1946" t="b">
        <v>0</v>
      </c>
      <c r="O1946" t="s">
        <v>2229</v>
      </c>
      <c r="P1946" t="str">
        <f t="shared" si="301"/>
        <v>No Return</v>
      </c>
      <c r="Q1946" s="4">
        <f t="shared" si="302"/>
        <v>1191.8700000000001</v>
      </c>
      <c r="R1946">
        <f t="shared" si="303"/>
        <v>2025</v>
      </c>
      <c r="S1946" s="4" t="str">
        <f t="shared" si="304"/>
        <v>August</v>
      </c>
      <c r="T1946" s="17">
        <f t="shared" si="305"/>
        <v>0</v>
      </c>
      <c r="U1946" s="17">
        <f t="shared" si="306"/>
        <v>29.07</v>
      </c>
      <c r="V1946" s="16">
        <f t="shared" si="307"/>
        <v>0</v>
      </c>
      <c r="W1946" s="16" t="str">
        <f t="shared" si="308"/>
        <v>XL</v>
      </c>
      <c r="X1946" s="16" t="str" cm="1">
        <f t="array" ref="X1946">_xlfn.IFS(K1946 &lt; 10, "Need to Restock", K1946 &lt; 20, "Low Stock", K1946 &lt; 30, "Stock OK", K1946 &gt;= 30, "High Stock")</f>
        <v>High Stock</v>
      </c>
      <c r="Y1946" s="16" t="str" cm="1">
        <f t="array" ref="Y1946">_xlfn.IFS(K1946 &lt;= 15, "Fast Moving", K1946 &lt;= 35, "Moderate Moving", K1946 &gt; 35, "Slow Moving")</f>
        <v>Slow Moving</v>
      </c>
      <c r="Z1946" s="16" t="str" cm="1">
        <f t="array" ref="Z1946">_xlfn.IFS(M1946=5, "Highly Satisfied", M1946&gt;=4, "Very Satisfied", M1946&gt;=3, "Satisfied", M1946&gt;=2, "Neutral", M1946&lt;2, "Dissatisfied")</f>
        <v>Neutral</v>
      </c>
      <c r="AA1946" s="16" t="str">
        <f t="shared" si="309"/>
        <v>Cheap Value</v>
      </c>
      <c r="AB1946" s="16" t="str" cm="1">
        <f t="array" ref="AB1946">_xlfn.IFS(OR(C1946="Zara", C1946="Mango"), "Luxury Brand", OR(C1946="Gap", C1946="Forever21"), "Budget Brand", TRUE, "Mid-Market")</f>
        <v>Luxury Brand</v>
      </c>
    </row>
    <row r="1947" spans="1:28" x14ac:dyDescent="0.35">
      <c r="A1947" t="s">
        <v>1998</v>
      </c>
      <c r="B1947" t="s">
        <v>13</v>
      </c>
      <c r="C1947" t="s">
        <v>59</v>
      </c>
      <c r="D1947" t="s">
        <v>60</v>
      </c>
      <c r="E1947" t="s">
        <v>37</v>
      </c>
      <c r="F1947" t="s">
        <v>62</v>
      </c>
      <c r="G1947" s="4">
        <v>141.91999999999999</v>
      </c>
      <c r="H1947">
        <v>0</v>
      </c>
      <c r="I1947" s="3">
        <v>141.91999999999999</v>
      </c>
      <c r="J1947" s="1">
        <v>45875</v>
      </c>
      <c r="K1947">
        <v>37</v>
      </c>
      <c r="L1947">
        <v>1.7</v>
      </c>
      <c r="M1947">
        <f t="shared" si="300"/>
        <v>1.7</v>
      </c>
      <c r="N1947" t="b">
        <v>0</v>
      </c>
      <c r="O1947" t="s">
        <v>2229</v>
      </c>
      <c r="P1947" t="str">
        <f t="shared" si="301"/>
        <v>No Return</v>
      </c>
      <c r="Q1947" s="4">
        <f t="shared" si="302"/>
        <v>5251.04</v>
      </c>
      <c r="R1947">
        <f t="shared" si="303"/>
        <v>2025</v>
      </c>
      <c r="S1947" s="4" t="str">
        <f t="shared" si="304"/>
        <v>August</v>
      </c>
      <c r="T1947" s="17">
        <f t="shared" si="305"/>
        <v>0</v>
      </c>
      <c r="U1947" s="17">
        <f t="shared" si="306"/>
        <v>141.91999999999999</v>
      </c>
      <c r="V1947" s="16">
        <f t="shared" si="307"/>
        <v>0</v>
      </c>
      <c r="W1947" s="16" t="str">
        <f t="shared" si="308"/>
        <v>S</v>
      </c>
      <c r="X1947" s="16" t="str" cm="1">
        <f t="array" ref="X1947">_xlfn.IFS(K1947 &lt; 10, "Need to Restock", K1947 &lt; 20, "Low Stock", K1947 &lt; 30, "Stock OK", K1947 &gt;= 30, "High Stock")</f>
        <v>High Stock</v>
      </c>
      <c r="Y1947" s="16" t="str" cm="1">
        <f t="array" ref="Y1947">_xlfn.IFS(K1947 &lt;= 15, "Fast Moving", K1947 &lt;= 35, "Moderate Moving", K1947 &gt; 35, "Slow Moving")</f>
        <v>Slow Moving</v>
      </c>
      <c r="Z1947" s="16" t="str" cm="1">
        <f t="array" ref="Z1947">_xlfn.IFS(M1947=5, "Highly Satisfied", M1947&gt;=4, "Very Satisfied", M1947&gt;=3, "Satisfied", M1947&gt;=2, "Neutral", M1947&lt;2, "Dissatisfied")</f>
        <v>Dissatisfied</v>
      </c>
      <c r="AA1947" s="16" t="str">
        <f t="shared" si="309"/>
        <v>High Value</v>
      </c>
      <c r="AB1947" s="16" t="str" cm="1">
        <f t="array" ref="AB1947">_xlfn.IFS(OR(C1947="Zara", C1947="Mango"), "Luxury Brand", OR(C1947="Gap", C1947="Forever21"), "Budget Brand", TRUE, "Mid-Market")</f>
        <v>Budget Brand</v>
      </c>
    </row>
    <row r="1948" spans="1:28" x14ac:dyDescent="0.35">
      <c r="A1948" t="s">
        <v>1999</v>
      </c>
      <c r="B1948" t="s">
        <v>28</v>
      </c>
      <c r="C1948" t="s">
        <v>30</v>
      </c>
      <c r="D1948" t="s">
        <v>60</v>
      </c>
      <c r="E1948" t="s">
        <v>16</v>
      </c>
      <c r="F1948" t="s">
        <v>17</v>
      </c>
      <c r="G1948" s="4">
        <v>67.84</v>
      </c>
      <c r="H1948">
        <v>0</v>
      </c>
      <c r="I1948" s="3">
        <v>67.84</v>
      </c>
      <c r="J1948" s="1">
        <v>45875</v>
      </c>
      <c r="K1948">
        <v>24</v>
      </c>
      <c r="L1948">
        <v>1.2</v>
      </c>
      <c r="M1948">
        <f t="shared" si="300"/>
        <v>1.2</v>
      </c>
      <c r="N1948" t="b">
        <v>0</v>
      </c>
      <c r="O1948" t="s">
        <v>2229</v>
      </c>
      <c r="P1948" t="str">
        <f t="shared" si="301"/>
        <v>No Return</v>
      </c>
      <c r="Q1948" s="4">
        <f t="shared" si="302"/>
        <v>1628.16</v>
      </c>
      <c r="R1948">
        <f t="shared" si="303"/>
        <v>2025</v>
      </c>
      <c r="S1948" s="4" t="str">
        <f t="shared" si="304"/>
        <v>August</v>
      </c>
      <c r="T1948" s="17">
        <f t="shared" si="305"/>
        <v>0</v>
      </c>
      <c r="U1948" s="17">
        <f t="shared" si="306"/>
        <v>67.84</v>
      </c>
      <c r="V1948" s="16">
        <f t="shared" si="307"/>
        <v>0</v>
      </c>
      <c r="W1948" s="16" t="str">
        <f t="shared" si="308"/>
        <v>XL</v>
      </c>
      <c r="X1948" s="16" t="str" cm="1">
        <f t="array" ref="X1948">_xlfn.IFS(K1948 &lt; 10, "Need to Restock", K1948 &lt; 20, "Low Stock", K1948 &lt; 30, "Stock OK", K1948 &gt;= 30, "High Stock")</f>
        <v>Stock OK</v>
      </c>
      <c r="Y1948" s="16" t="str" cm="1">
        <f t="array" ref="Y1948">_xlfn.IFS(K1948 &lt;= 15, "Fast Moving", K1948 &lt;= 35, "Moderate Moving", K1948 &gt; 35, "Slow Moving")</f>
        <v>Moderate Moving</v>
      </c>
      <c r="Z1948" s="16" t="str" cm="1">
        <f t="array" ref="Z1948">_xlfn.IFS(M1948=5, "Highly Satisfied", M1948&gt;=4, "Very Satisfied", M1948&gt;=3, "Satisfied", M1948&gt;=2, "Neutral", M1948&lt;2, "Dissatisfied")</f>
        <v>Dissatisfied</v>
      </c>
      <c r="AA1948" s="16" t="str">
        <f t="shared" si="309"/>
        <v>Cheap Value</v>
      </c>
      <c r="AB1948" s="16" t="str" cm="1">
        <f t="array" ref="AB1948">_xlfn.IFS(OR(C1948="Zara", C1948="Mango"), "Luxury Brand", OR(C1948="Gap", C1948="Forever21"), "Budget Brand", TRUE, "Mid-Market")</f>
        <v>Mid-Market</v>
      </c>
    </row>
    <row r="1949" spans="1:28" x14ac:dyDescent="0.35">
      <c r="A1949" t="s">
        <v>2000</v>
      </c>
      <c r="B1949" t="s">
        <v>28</v>
      </c>
      <c r="C1949" t="s">
        <v>41</v>
      </c>
      <c r="D1949" t="s">
        <v>21</v>
      </c>
      <c r="E1949" t="s">
        <v>37</v>
      </c>
      <c r="F1949" t="s">
        <v>68</v>
      </c>
      <c r="G1949" s="4">
        <v>143.27000000000001</v>
      </c>
      <c r="H1949">
        <v>0</v>
      </c>
      <c r="I1949" s="3">
        <v>143.27000000000001</v>
      </c>
      <c r="J1949" s="1">
        <v>45875</v>
      </c>
      <c r="K1949">
        <v>0</v>
      </c>
      <c r="L1949" t="s">
        <v>2229</v>
      </c>
      <c r="M1949">
        <f t="shared" si="300"/>
        <v>3</v>
      </c>
      <c r="N1949" t="b">
        <v>0</v>
      </c>
      <c r="O1949" t="s">
        <v>2229</v>
      </c>
      <c r="P1949" t="str">
        <f t="shared" si="301"/>
        <v>No Return</v>
      </c>
      <c r="Q1949" s="4">
        <f t="shared" si="302"/>
        <v>0</v>
      </c>
      <c r="R1949">
        <f t="shared" si="303"/>
        <v>2025</v>
      </c>
      <c r="S1949" s="4" t="str">
        <f t="shared" si="304"/>
        <v>August</v>
      </c>
      <c r="T1949" s="17">
        <f t="shared" si="305"/>
        <v>0</v>
      </c>
      <c r="U1949" s="17">
        <f t="shared" si="306"/>
        <v>143.27000000000001</v>
      </c>
      <c r="V1949" s="16">
        <f t="shared" si="307"/>
        <v>0</v>
      </c>
      <c r="W1949" s="16" t="str">
        <f t="shared" si="308"/>
        <v>S</v>
      </c>
      <c r="X1949" s="16" t="str" cm="1">
        <f t="array" ref="X1949">_xlfn.IFS(K1949 &lt; 10, "Need to Restock", K1949 &lt; 20, "Low Stock", K1949 &lt; 30, "Stock OK", K1949 &gt;= 30, "High Stock")</f>
        <v>Need to Restock</v>
      </c>
      <c r="Y1949" s="16" t="str" cm="1">
        <f t="array" ref="Y1949">_xlfn.IFS(K1949 &lt;= 15, "Fast Moving", K1949 &lt;= 35, "Moderate Moving", K1949 &gt; 35, "Slow Moving")</f>
        <v>Fast Moving</v>
      </c>
      <c r="Z1949" s="16" t="str" cm="1">
        <f t="array" ref="Z1949">_xlfn.IFS(M1949=5, "Highly Satisfied", M1949&gt;=4, "Very Satisfied", M1949&gt;=3, "Satisfied", M1949&gt;=2, "Neutral", M1949&lt;2, "Dissatisfied")</f>
        <v>Satisfied</v>
      </c>
      <c r="AA1949" s="16" t="str">
        <f t="shared" si="309"/>
        <v>High Value</v>
      </c>
      <c r="AB1949" s="16" t="str" cm="1">
        <f t="array" ref="AB1949">_xlfn.IFS(OR(C1949="Zara", C1949="Mango"), "Luxury Brand", OR(C1949="Gap", C1949="Forever21"), "Budget Brand", TRUE, "Mid-Market")</f>
        <v>Luxury Brand</v>
      </c>
    </row>
    <row r="1950" spans="1:28" x14ac:dyDescent="0.35">
      <c r="A1950" t="s">
        <v>2001</v>
      </c>
      <c r="B1950" t="s">
        <v>25</v>
      </c>
      <c r="C1950" t="s">
        <v>30</v>
      </c>
      <c r="D1950" t="s">
        <v>21</v>
      </c>
      <c r="E1950" t="s">
        <v>2229</v>
      </c>
      <c r="F1950" t="s">
        <v>68</v>
      </c>
      <c r="G1950" s="4">
        <v>20.97</v>
      </c>
      <c r="H1950">
        <v>0</v>
      </c>
      <c r="I1950" s="3">
        <v>20.97</v>
      </c>
      <c r="J1950" s="1">
        <v>45875</v>
      </c>
      <c r="K1950">
        <v>44</v>
      </c>
      <c r="L1950">
        <v>4.5999999999999996</v>
      </c>
      <c r="M1950">
        <f t="shared" si="300"/>
        <v>4.5999999999999996</v>
      </c>
      <c r="N1950" t="b">
        <v>0</v>
      </c>
      <c r="O1950" t="s">
        <v>2229</v>
      </c>
      <c r="P1950" t="str">
        <f t="shared" si="301"/>
        <v>No Return</v>
      </c>
      <c r="Q1950" s="4">
        <f t="shared" si="302"/>
        <v>922.68</v>
      </c>
      <c r="R1950">
        <f t="shared" si="303"/>
        <v>2025</v>
      </c>
      <c r="S1950" s="4" t="str">
        <f t="shared" si="304"/>
        <v>August</v>
      </c>
      <c r="T1950" s="17">
        <f t="shared" si="305"/>
        <v>0</v>
      </c>
      <c r="U1950" s="17">
        <f t="shared" si="306"/>
        <v>20.97</v>
      </c>
      <c r="V1950" s="16">
        <f t="shared" si="307"/>
        <v>0</v>
      </c>
      <c r="W1950" s="16" t="str">
        <f t="shared" si="308"/>
        <v>No Size</v>
      </c>
      <c r="X1950" s="16" t="str" cm="1">
        <f t="array" ref="X1950">_xlfn.IFS(K1950 &lt; 10, "Need to Restock", K1950 &lt; 20, "Low Stock", K1950 &lt; 30, "Stock OK", K1950 &gt;= 30, "High Stock")</f>
        <v>High Stock</v>
      </c>
      <c r="Y1950" s="16" t="str" cm="1">
        <f t="array" ref="Y1950">_xlfn.IFS(K1950 &lt;= 15, "Fast Moving", K1950 &lt;= 35, "Moderate Moving", K1950 &gt; 35, "Slow Moving")</f>
        <v>Slow Moving</v>
      </c>
      <c r="Z1950" s="16" t="str" cm="1">
        <f t="array" ref="Z1950">_xlfn.IFS(M1950=5, "Highly Satisfied", M1950&gt;=4, "Very Satisfied", M1950&gt;=3, "Satisfied", M1950&gt;=2, "Neutral", M1950&lt;2, "Dissatisfied")</f>
        <v>Very Satisfied</v>
      </c>
      <c r="AA1950" s="16" t="str">
        <f t="shared" si="309"/>
        <v>Cheap Value</v>
      </c>
      <c r="AB1950" s="16" t="str" cm="1">
        <f t="array" ref="AB1950">_xlfn.IFS(OR(C1950="Zara", C1950="Mango"), "Luxury Brand", OR(C1950="Gap", C1950="Forever21"), "Budget Brand", TRUE, "Mid-Market")</f>
        <v>Mid-Market</v>
      </c>
    </row>
    <row r="1951" spans="1:28" x14ac:dyDescent="0.35">
      <c r="A1951" t="s">
        <v>2002</v>
      </c>
      <c r="B1951" t="s">
        <v>40</v>
      </c>
      <c r="C1951" t="s">
        <v>14</v>
      </c>
      <c r="D1951" t="s">
        <v>60</v>
      </c>
      <c r="E1951" t="s">
        <v>16</v>
      </c>
      <c r="F1951" t="s">
        <v>64</v>
      </c>
      <c r="G1951" s="4">
        <v>105.5</v>
      </c>
      <c r="H1951">
        <v>59.8</v>
      </c>
      <c r="I1951" s="3">
        <v>42.41</v>
      </c>
      <c r="J1951" s="1">
        <v>45875</v>
      </c>
      <c r="K1951">
        <v>34</v>
      </c>
      <c r="L1951" t="s">
        <v>2229</v>
      </c>
      <c r="M1951">
        <f t="shared" si="300"/>
        <v>3</v>
      </c>
      <c r="N1951" t="b">
        <v>0</v>
      </c>
      <c r="O1951" t="s">
        <v>2229</v>
      </c>
      <c r="P1951" t="str">
        <f t="shared" si="301"/>
        <v>No Return</v>
      </c>
      <c r="Q1951" s="4">
        <f t="shared" si="302"/>
        <v>1441.9740000000002</v>
      </c>
      <c r="R1951">
        <f t="shared" si="303"/>
        <v>2025</v>
      </c>
      <c r="S1951" s="4" t="str">
        <f t="shared" si="304"/>
        <v>August</v>
      </c>
      <c r="T1951" s="17">
        <f t="shared" si="305"/>
        <v>63.088999999999999</v>
      </c>
      <c r="U1951" s="17">
        <f t="shared" si="306"/>
        <v>42.411000000000001</v>
      </c>
      <c r="V1951" s="16">
        <f t="shared" si="307"/>
        <v>0</v>
      </c>
      <c r="W1951" s="16" t="str">
        <f t="shared" si="308"/>
        <v>XL</v>
      </c>
      <c r="X1951" s="16" t="str" cm="1">
        <f t="array" ref="X1951">_xlfn.IFS(K1951 &lt; 10, "Need to Restock", K1951 &lt; 20, "Low Stock", K1951 &lt; 30, "Stock OK", K1951 &gt;= 30, "High Stock")</f>
        <v>High Stock</v>
      </c>
      <c r="Y1951" s="16" t="str" cm="1">
        <f t="array" ref="Y1951">_xlfn.IFS(K1951 &lt;= 15, "Fast Moving", K1951 &lt;= 35, "Moderate Moving", K1951 &gt; 35, "Slow Moving")</f>
        <v>Moderate Moving</v>
      </c>
      <c r="Z1951" s="16" t="str" cm="1">
        <f t="array" ref="Z1951">_xlfn.IFS(M1951=5, "Highly Satisfied", M1951&gt;=4, "Very Satisfied", M1951&gt;=3, "Satisfied", M1951&gt;=2, "Neutral", M1951&lt;2, "Dissatisfied")</f>
        <v>Satisfied</v>
      </c>
      <c r="AA1951" s="16" t="str">
        <f t="shared" si="309"/>
        <v>Cheap Value</v>
      </c>
      <c r="AB1951" s="16" t="str" cm="1">
        <f t="array" ref="AB1951">_xlfn.IFS(OR(C1951="Zara", C1951="Mango"), "Luxury Brand", OR(C1951="Gap", C1951="Forever21"), "Budget Brand", TRUE, "Mid-Market")</f>
        <v>Luxury Brand</v>
      </c>
    </row>
    <row r="1952" spans="1:28" x14ac:dyDescent="0.35">
      <c r="A1952" t="s">
        <v>2003</v>
      </c>
      <c r="B1952" t="s">
        <v>28</v>
      </c>
      <c r="C1952" t="s">
        <v>30</v>
      </c>
      <c r="D1952" t="s">
        <v>15</v>
      </c>
      <c r="E1952" t="s">
        <v>47</v>
      </c>
      <c r="F1952" t="s">
        <v>44</v>
      </c>
      <c r="G1952" s="4">
        <v>184.7</v>
      </c>
      <c r="H1952">
        <v>0</v>
      </c>
      <c r="I1952" s="3">
        <v>184.7</v>
      </c>
      <c r="J1952" s="1">
        <v>45554</v>
      </c>
      <c r="K1952">
        <v>39</v>
      </c>
      <c r="L1952">
        <v>2.1</v>
      </c>
      <c r="M1952">
        <f t="shared" si="300"/>
        <v>2.1</v>
      </c>
      <c r="N1952" t="b">
        <v>1</v>
      </c>
      <c r="O1952" t="s">
        <v>71</v>
      </c>
      <c r="P1952" t="str">
        <f t="shared" si="301"/>
        <v>Size Issue</v>
      </c>
      <c r="Q1952" s="4">
        <f t="shared" si="302"/>
        <v>7203.2999999999993</v>
      </c>
      <c r="R1952">
        <f t="shared" si="303"/>
        <v>2024</v>
      </c>
      <c r="S1952" s="4" t="str">
        <f t="shared" si="304"/>
        <v>September</v>
      </c>
      <c r="T1952" s="17">
        <f t="shared" si="305"/>
        <v>0</v>
      </c>
      <c r="U1952" s="17">
        <f t="shared" si="306"/>
        <v>184.7</v>
      </c>
      <c r="V1952" s="16">
        <f t="shared" si="307"/>
        <v>1</v>
      </c>
      <c r="W1952" s="16" t="str">
        <f t="shared" si="308"/>
        <v>XXL</v>
      </c>
      <c r="X1952" s="16" t="str" cm="1">
        <f t="array" ref="X1952">_xlfn.IFS(K1952 &lt; 10, "Need to Restock", K1952 &lt; 20, "Low Stock", K1952 &lt; 30, "Stock OK", K1952 &gt;= 30, "High Stock")</f>
        <v>High Stock</v>
      </c>
      <c r="Y1952" s="16" t="str" cm="1">
        <f t="array" ref="Y1952">_xlfn.IFS(K1952 &lt;= 15, "Fast Moving", K1952 &lt;= 35, "Moderate Moving", K1952 &gt; 35, "Slow Moving")</f>
        <v>Slow Moving</v>
      </c>
      <c r="Z1952" s="16" t="str" cm="1">
        <f t="array" ref="Z1952">_xlfn.IFS(M1952=5, "Highly Satisfied", M1952&gt;=4, "Very Satisfied", M1952&gt;=3, "Satisfied", M1952&gt;=2, "Neutral", M1952&lt;2, "Dissatisfied")</f>
        <v>Neutral</v>
      </c>
      <c r="AA1952" s="16" t="str">
        <f t="shared" si="309"/>
        <v>High Value</v>
      </c>
      <c r="AB1952" s="16" t="str" cm="1">
        <f t="array" ref="AB1952">_xlfn.IFS(OR(C1952="Zara", C1952="Mango"), "Luxury Brand", OR(C1952="Gap", C1952="Forever21"), "Budget Brand", TRUE, "Mid-Market")</f>
        <v>Mid-Market</v>
      </c>
    </row>
    <row r="1953" spans="1:28" x14ac:dyDescent="0.35">
      <c r="A1953" t="s">
        <v>2004</v>
      </c>
      <c r="B1953" t="s">
        <v>28</v>
      </c>
      <c r="C1953" t="s">
        <v>46</v>
      </c>
      <c r="D1953" t="s">
        <v>15</v>
      </c>
      <c r="E1953" t="s">
        <v>53</v>
      </c>
      <c r="F1953" t="s">
        <v>42</v>
      </c>
      <c r="G1953" s="4">
        <v>81.47</v>
      </c>
      <c r="H1953">
        <v>32</v>
      </c>
      <c r="I1953" s="3">
        <v>55.4</v>
      </c>
      <c r="J1953" s="1">
        <v>45536</v>
      </c>
      <c r="K1953">
        <v>2</v>
      </c>
      <c r="L1953">
        <v>1.1000000000000001</v>
      </c>
      <c r="M1953">
        <f t="shared" si="300"/>
        <v>1.1000000000000001</v>
      </c>
      <c r="N1953" t="b">
        <v>0</v>
      </c>
      <c r="O1953" t="s">
        <v>2229</v>
      </c>
      <c r="P1953" t="str">
        <f t="shared" si="301"/>
        <v>No Return</v>
      </c>
      <c r="Q1953" s="4">
        <f t="shared" si="302"/>
        <v>110.79919999999998</v>
      </c>
      <c r="R1953">
        <f t="shared" si="303"/>
        <v>2024</v>
      </c>
      <c r="S1953" s="4" t="str">
        <f t="shared" si="304"/>
        <v>September</v>
      </c>
      <c r="T1953" s="17">
        <f t="shared" si="305"/>
        <v>26.070399999999999</v>
      </c>
      <c r="U1953" s="17">
        <f t="shared" si="306"/>
        <v>55.399599999999992</v>
      </c>
      <c r="V1953" s="16">
        <f t="shared" si="307"/>
        <v>0</v>
      </c>
      <c r="W1953" s="16" t="str">
        <f t="shared" si="308"/>
        <v>XS</v>
      </c>
      <c r="X1953" s="16" t="str" cm="1">
        <f t="array" ref="X1953">_xlfn.IFS(K1953 &lt; 10, "Need to Restock", K1953 &lt; 20, "Low Stock", K1953 &lt; 30, "Stock OK", K1953 &gt;= 30, "High Stock")</f>
        <v>Need to Restock</v>
      </c>
      <c r="Y1953" s="16" t="str" cm="1">
        <f t="array" ref="Y1953">_xlfn.IFS(K1953 &lt;= 15, "Fast Moving", K1953 &lt;= 35, "Moderate Moving", K1953 &gt; 35, "Slow Moving")</f>
        <v>Fast Moving</v>
      </c>
      <c r="Z1953" s="16" t="str" cm="1">
        <f t="array" ref="Z1953">_xlfn.IFS(M1953=5, "Highly Satisfied", M1953&gt;=4, "Very Satisfied", M1953&gt;=3, "Satisfied", M1953&gt;=2, "Neutral", M1953&lt;2, "Dissatisfied")</f>
        <v>Dissatisfied</v>
      </c>
      <c r="AA1953" s="16" t="str">
        <f t="shared" si="309"/>
        <v>Cheap Value</v>
      </c>
      <c r="AB1953" s="16" t="str" cm="1">
        <f t="array" ref="AB1953">_xlfn.IFS(OR(C1953="Zara", C1953="Mango"), "Luxury Brand", OR(C1953="Gap", C1953="Forever21"), "Budget Brand", TRUE, "Mid-Market")</f>
        <v>Mid-Market</v>
      </c>
    </row>
    <row r="1954" spans="1:28" x14ac:dyDescent="0.35">
      <c r="A1954" t="s">
        <v>2005</v>
      </c>
      <c r="B1954" t="s">
        <v>13</v>
      </c>
      <c r="C1954" t="s">
        <v>30</v>
      </c>
      <c r="D1954" t="s">
        <v>21</v>
      </c>
      <c r="E1954" t="s">
        <v>22</v>
      </c>
      <c r="F1954" t="s">
        <v>42</v>
      </c>
      <c r="G1954" s="4">
        <v>107.67</v>
      </c>
      <c r="H1954">
        <v>20.3</v>
      </c>
      <c r="I1954" s="3">
        <v>85.81</v>
      </c>
      <c r="J1954" s="1">
        <v>45875</v>
      </c>
      <c r="K1954">
        <v>16</v>
      </c>
      <c r="L1954">
        <v>4.3</v>
      </c>
      <c r="M1954">
        <f t="shared" si="300"/>
        <v>4.3</v>
      </c>
      <c r="N1954" t="b">
        <v>0</v>
      </c>
      <c r="O1954" t="s">
        <v>2229</v>
      </c>
      <c r="P1954" t="str">
        <f t="shared" si="301"/>
        <v>No Return</v>
      </c>
      <c r="Q1954" s="4">
        <f t="shared" si="302"/>
        <v>1373.00784</v>
      </c>
      <c r="R1954">
        <f t="shared" si="303"/>
        <v>2025</v>
      </c>
      <c r="S1954" s="4" t="str">
        <f t="shared" si="304"/>
        <v>August</v>
      </c>
      <c r="T1954" s="17">
        <f t="shared" si="305"/>
        <v>21.857010000000002</v>
      </c>
      <c r="U1954" s="17">
        <f t="shared" si="306"/>
        <v>85.812989999999999</v>
      </c>
      <c r="V1954" s="16">
        <f t="shared" si="307"/>
        <v>0</v>
      </c>
      <c r="W1954" s="16" t="str">
        <f t="shared" si="308"/>
        <v>L</v>
      </c>
      <c r="X1954" s="16" t="str" cm="1">
        <f t="array" ref="X1954">_xlfn.IFS(K1954 &lt; 10, "Need to Restock", K1954 &lt; 20, "Low Stock", K1954 &lt; 30, "Stock OK", K1954 &gt;= 30, "High Stock")</f>
        <v>Low Stock</v>
      </c>
      <c r="Y1954" s="16" t="str" cm="1">
        <f t="array" ref="Y1954">_xlfn.IFS(K1954 &lt;= 15, "Fast Moving", K1954 &lt;= 35, "Moderate Moving", K1954 &gt; 35, "Slow Moving")</f>
        <v>Moderate Moving</v>
      </c>
      <c r="Z1954" s="16" t="str" cm="1">
        <f t="array" ref="Z1954">_xlfn.IFS(M1954=5, "Highly Satisfied", M1954&gt;=4, "Very Satisfied", M1954&gt;=3, "Satisfied", M1954&gt;=2, "Neutral", M1954&lt;2, "Dissatisfied")</f>
        <v>Very Satisfied</v>
      </c>
      <c r="AA1954" s="16" t="str">
        <f t="shared" si="309"/>
        <v>High Value</v>
      </c>
      <c r="AB1954" s="16" t="str" cm="1">
        <f t="array" ref="AB1954">_xlfn.IFS(OR(C1954="Zara", C1954="Mango"), "Luxury Brand", OR(C1954="Gap", C1954="Forever21"), "Budget Brand", TRUE, "Mid-Market")</f>
        <v>Mid-Market</v>
      </c>
    </row>
    <row r="1955" spans="1:28" x14ac:dyDescent="0.35">
      <c r="A1955" t="s">
        <v>2006</v>
      </c>
      <c r="B1955" t="s">
        <v>19</v>
      </c>
      <c r="C1955" t="s">
        <v>30</v>
      </c>
      <c r="D1955" t="s">
        <v>60</v>
      </c>
      <c r="E1955" t="s">
        <v>16</v>
      </c>
      <c r="F1955" t="s">
        <v>64</v>
      </c>
      <c r="G1955" s="4">
        <v>88.64</v>
      </c>
      <c r="H1955">
        <v>0</v>
      </c>
      <c r="I1955" s="3">
        <v>88.64</v>
      </c>
      <c r="J1955" s="1">
        <v>45875</v>
      </c>
      <c r="K1955">
        <v>33</v>
      </c>
      <c r="L1955" t="s">
        <v>2229</v>
      </c>
      <c r="M1955">
        <f t="shared" si="300"/>
        <v>3</v>
      </c>
      <c r="N1955" t="b">
        <v>0</v>
      </c>
      <c r="O1955" t="s">
        <v>2229</v>
      </c>
      <c r="P1955" t="str">
        <f t="shared" si="301"/>
        <v>No Return</v>
      </c>
      <c r="Q1955" s="4">
        <f t="shared" si="302"/>
        <v>2925.12</v>
      </c>
      <c r="R1955">
        <f t="shared" si="303"/>
        <v>2025</v>
      </c>
      <c r="S1955" s="4" t="str">
        <f t="shared" si="304"/>
        <v>August</v>
      </c>
      <c r="T1955" s="17">
        <f t="shared" si="305"/>
        <v>0</v>
      </c>
      <c r="U1955" s="17">
        <f t="shared" si="306"/>
        <v>88.64</v>
      </c>
      <c r="V1955" s="16">
        <f t="shared" si="307"/>
        <v>0</v>
      </c>
      <c r="W1955" s="16" t="str">
        <f t="shared" si="308"/>
        <v>XL</v>
      </c>
      <c r="X1955" s="16" t="str" cm="1">
        <f t="array" ref="X1955">_xlfn.IFS(K1955 &lt; 10, "Need to Restock", K1955 &lt; 20, "Low Stock", K1955 &lt; 30, "Stock OK", K1955 &gt;= 30, "High Stock")</f>
        <v>High Stock</v>
      </c>
      <c r="Y1955" s="16" t="str" cm="1">
        <f t="array" ref="Y1955">_xlfn.IFS(K1955 &lt;= 15, "Fast Moving", K1955 &lt;= 35, "Moderate Moving", K1955 &gt; 35, "Slow Moving")</f>
        <v>Moderate Moving</v>
      </c>
      <c r="Z1955" s="16" t="str" cm="1">
        <f t="array" ref="Z1955">_xlfn.IFS(M1955=5, "Highly Satisfied", M1955&gt;=4, "Very Satisfied", M1955&gt;=3, "Satisfied", M1955&gt;=2, "Neutral", M1955&lt;2, "Dissatisfied")</f>
        <v>Satisfied</v>
      </c>
      <c r="AA1955" s="16" t="str">
        <f t="shared" si="309"/>
        <v>High Value</v>
      </c>
      <c r="AB1955" s="16" t="str" cm="1">
        <f t="array" ref="AB1955">_xlfn.IFS(OR(C1955="Zara", C1955="Mango"), "Luxury Brand", OR(C1955="Gap", C1955="Forever21"), "Budget Brand", TRUE, "Mid-Market")</f>
        <v>Mid-Market</v>
      </c>
    </row>
    <row r="1956" spans="1:28" x14ac:dyDescent="0.35">
      <c r="A1956" t="s">
        <v>2007</v>
      </c>
      <c r="B1956" t="s">
        <v>25</v>
      </c>
      <c r="C1956" t="s">
        <v>14</v>
      </c>
      <c r="D1956" t="s">
        <v>21</v>
      </c>
      <c r="E1956" t="s">
        <v>2229</v>
      </c>
      <c r="F1956" t="s">
        <v>17</v>
      </c>
      <c r="G1956" s="4">
        <v>17.5</v>
      </c>
      <c r="H1956">
        <v>14.4</v>
      </c>
      <c r="I1956" s="3">
        <v>14.98</v>
      </c>
      <c r="J1956" s="1">
        <v>45875</v>
      </c>
      <c r="K1956">
        <v>16</v>
      </c>
      <c r="L1956">
        <v>3.1</v>
      </c>
      <c r="M1956">
        <f t="shared" si="300"/>
        <v>3.1</v>
      </c>
      <c r="N1956" t="b">
        <v>0</v>
      </c>
      <c r="O1956" t="s">
        <v>2229</v>
      </c>
      <c r="P1956" t="str">
        <f t="shared" si="301"/>
        <v>No Return</v>
      </c>
      <c r="Q1956" s="4">
        <f t="shared" si="302"/>
        <v>239.68</v>
      </c>
      <c r="R1956">
        <f t="shared" si="303"/>
        <v>2025</v>
      </c>
      <c r="S1956" s="4" t="str">
        <f t="shared" si="304"/>
        <v>August</v>
      </c>
      <c r="T1956" s="17">
        <f t="shared" si="305"/>
        <v>2.5200000000000005</v>
      </c>
      <c r="U1956" s="17">
        <f t="shared" si="306"/>
        <v>14.98</v>
      </c>
      <c r="V1956" s="16">
        <f t="shared" si="307"/>
        <v>0</v>
      </c>
      <c r="W1956" s="16" t="str">
        <f t="shared" si="308"/>
        <v>No Size</v>
      </c>
      <c r="X1956" s="16" t="str" cm="1">
        <f t="array" ref="X1956">_xlfn.IFS(K1956 &lt; 10, "Need to Restock", K1956 &lt; 20, "Low Stock", K1956 &lt; 30, "Stock OK", K1956 &gt;= 30, "High Stock")</f>
        <v>Low Stock</v>
      </c>
      <c r="Y1956" s="16" t="str" cm="1">
        <f t="array" ref="Y1956">_xlfn.IFS(K1956 &lt;= 15, "Fast Moving", K1956 &lt;= 35, "Moderate Moving", K1956 &gt; 35, "Slow Moving")</f>
        <v>Moderate Moving</v>
      </c>
      <c r="Z1956" s="16" t="str" cm="1">
        <f t="array" ref="Z1956">_xlfn.IFS(M1956=5, "Highly Satisfied", M1956&gt;=4, "Very Satisfied", M1956&gt;=3, "Satisfied", M1956&gt;=2, "Neutral", M1956&lt;2, "Dissatisfied")</f>
        <v>Satisfied</v>
      </c>
      <c r="AA1956" s="16" t="str">
        <f t="shared" si="309"/>
        <v>Cheap Value</v>
      </c>
      <c r="AB1956" s="16" t="str" cm="1">
        <f t="array" ref="AB1956">_xlfn.IFS(OR(C1956="Zara", C1956="Mango"), "Luxury Brand", OR(C1956="Gap", C1956="Forever21"), "Budget Brand", TRUE, "Mid-Market")</f>
        <v>Luxury Brand</v>
      </c>
    </row>
    <row r="1957" spans="1:28" x14ac:dyDescent="0.35">
      <c r="A1957" t="s">
        <v>2008</v>
      </c>
      <c r="B1957" t="s">
        <v>13</v>
      </c>
      <c r="C1957" t="s">
        <v>46</v>
      </c>
      <c r="D1957" t="s">
        <v>21</v>
      </c>
      <c r="E1957" t="s">
        <v>16</v>
      </c>
      <c r="F1957" t="s">
        <v>38</v>
      </c>
      <c r="G1957" s="4">
        <v>205.37</v>
      </c>
      <c r="H1957">
        <v>0</v>
      </c>
      <c r="I1957" s="3">
        <v>205.37</v>
      </c>
      <c r="J1957" s="1">
        <v>45875</v>
      </c>
      <c r="K1957">
        <v>25</v>
      </c>
      <c r="L1957">
        <v>2</v>
      </c>
      <c r="M1957">
        <f t="shared" si="300"/>
        <v>2</v>
      </c>
      <c r="N1957" t="b">
        <v>1</v>
      </c>
      <c r="O1957" t="s">
        <v>76</v>
      </c>
      <c r="P1957" t="str">
        <f t="shared" si="301"/>
        <v>Damaged</v>
      </c>
      <c r="Q1957" s="4">
        <f t="shared" si="302"/>
        <v>5134.25</v>
      </c>
      <c r="R1957">
        <f t="shared" si="303"/>
        <v>2025</v>
      </c>
      <c r="S1957" s="4" t="str">
        <f t="shared" si="304"/>
        <v>August</v>
      </c>
      <c r="T1957" s="17">
        <f t="shared" si="305"/>
        <v>0</v>
      </c>
      <c r="U1957" s="17">
        <f t="shared" si="306"/>
        <v>205.37</v>
      </c>
      <c r="V1957" s="16">
        <f t="shared" si="307"/>
        <v>1</v>
      </c>
      <c r="W1957" s="16" t="str">
        <f t="shared" si="308"/>
        <v>XL</v>
      </c>
      <c r="X1957" s="16" t="str" cm="1">
        <f t="array" ref="X1957">_xlfn.IFS(K1957 &lt; 10, "Need to Restock", K1957 &lt; 20, "Low Stock", K1957 &lt; 30, "Stock OK", K1957 &gt;= 30, "High Stock")</f>
        <v>Stock OK</v>
      </c>
      <c r="Y1957" s="16" t="str" cm="1">
        <f t="array" ref="Y1957">_xlfn.IFS(K1957 &lt;= 15, "Fast Moving", K1957 &lt;= 35, "Moderate Moving", K1957 &gt; 35, "Slow Moving")</f>
        <v>Moderate Moving</v>
      </c>
      <c r="Z1957" s="16" t="str" cm="1">
        <f t="array" ref="Z1957">_xlfn.IFS(M1957=5, "Highly Satisfied", M1957&gt;=4, "Very Satisfied", M1957&gt;=3, "Satisfied", M1957&gt;=2, "Neutral", M1957&lt;2, "Dissatisfied")</f>
        <v>Neutral</v>
      </c>
      <c r="AA1957" s="16" t="str">
        <f t="shared" si="309"/>
        <v>High Value</v>
      </c>
      <c r="AB1957" s="16" t="str" cm="1">
        <f t="array" ref="AB1957">_xlfn.IFS(OR(C1957="Zara", C1957="Mango"), "Luxury Brand", OR(C1957="Gap", C1957="Forever21"), "Budget Brand", TRUE, "Mid-Market")</f>
        <v>Mid-Market</v>
      </c>
    </row>
    <row r="1958" spans="1:28" x14ac:dyDescent="0.35">
      <c r="A1958" t="s">
        <v>2009</v>
      </c>
      <c r="B1958" t="s">
        <v>40</v>
      </c>
      <c r="C1958" t="s">
        <v>41</v>
      </c>
      <c r="D1958" t="s">
        <v>21</v>
      </c>
      <c r="E1958" t="s">
        <v>53</v>
      </c>
      <c r="F1958" t="s">
        <v>54</v>
      </c>
      <c r="G1958" s="4">
        <v>111.66</v>
      </c>
      <c r="H1958">
        <v>0</v>
      </c>
      <c r="I1958" s="3">
        <v>111.66</v>
      </c>
      <c r="J1958" s="1">
        <v>45875</v>
      </c>
      <c r="K1958">
        <v>26</v>
      </c>
      <c r="L1958">
        <v>1.4</v>
      </c>
      <c r="M1958">
        <f t="shared" si="300"/>
        <v>1.4</v>
      </c>
      <c r="N1958" t="b">
        <v>0</v>
      </c>
      <c r="O1958" t="s">
        <v>2229</v>
      </c>
      <c r="P1958" t="str">
        <f t="shared" si="301"/>
        <v>No Return</v>
      </c>
      <c r="Q1958" s="4">
        <f t="shared" si="302"/>
        <v>2903.16</v>
      </c>
      <c r="R1958">
        <f t="shared" si="303"/>
        <v>2025</v>
      </c>
      <c r="S1958" s="4" t="str">
        <f t="shared" si="304"/>
        <v>August</v>
      </c>
      <c r="T1958" s="17">
        <f t="shared" si="305"/>
        <v>0</v>
      </c>
      <c r="U1958" s="17">
        <f t="shared" si="306"/>
        <v>111.66</v>
      </c>
      <c r="V1958" s="16">
        <f t="shared" si="307"/>
        <v>0</v>
      </c>
      <c r="W1958" s="16" t="str">
        <f t="shared" si="308"/>
        <v>XS</v>
      </c>
      <c r="X1958" s="16" t="str" cm="1">
        <f t="array" ref="X1958">_xlfn.IFS(K1958 &lt; 10, "Need to Restock", K1958 &lt; 20, "Low Stock", K1958 &lt; 30, "Stock OK", K1958 &gt;= 30, "High Stock")</f>
        <v>Stock OK</v>
      </c>
      <c r="Y1958" s="16" t="str" cm="1">
        <f t="array" ref="Y1958">_xlfn.IFS(K1958 &lt;= 15, "Fast Moving", K1958 &lt;= 35, "Moderate Moving", K1958 &gt; 35, "Slow Moving")</f>
        <v>Moderate Moving</v>
      </c>
      <c r="Z1958" s="16" t="str" cm="1">
        <f t="array" ref="Z1958">_xlfn.IFS(M1958=5, "Highly Satisfied", M1958&gt;=4, "Very Satisfied", M1958&gt;=3, "Satisfied", M1958&gt;=2, "Neutral", M1958&lt;2, "Dissatisfied")</f>
        <v>Dissatisfied</v>
      </c>
      <c r="AA1958" s="16" t="str">
        <f t="shared" si="309"/>
        <v>High Value</v>
      </c>
      <c r="AB1958" s="16" t="str" cm="1">
        <f t="array" ref="AB1958">_xlfn.IFS(OR(C1958="Zara", C1958="Mango"), "Luxury Brand", OR(C1958="Gap", C1958="Forever21"), "Budget Brand", TRUE, "Mid-Market")</f>
        <v>Luxury Brand</v>
      </c>
    </row>
    <row r="1959" spans="1:28" x14ac:dyDescent="0.35">
      <c r="A1959" t="s">
        <v>2010</v>
      </c>
      <c r="B1959" t="s">
        <v>28</v>
      </c>
      <c r="C1959" t="s">
        <v>41</v>
      </c>
      <c r="D1959" t="s">
        <v>60</v>
      </c>
      <c r="E1959" t="s">
        <v>37</v>
      </c>
      <c r="F1959" t="s">
        <v>23</v>
      </c>
      <c r="G1959" s="4">
        <v>184.87</v>
      </c>
      <c r="H1959">
        <v>56.4</v>
      </c>
      <c r="I1959" s="3">
        <v>80.599999999999994</v>
      </c>
      <c r="J1959" s="1">
        <v>45875</v>
      </c>
      <c r="K1959">
        <v>10</v>
      </c>
      <c r="L1959">
        <v>3.7</v>
      </c>
      <c r="M1959">
        <f t="shared" si="300"/>
        <v>3.7</v>
      </c>
      <c r="N1959" t="b">
        <v>0</v>
      </c>
      <c r="O1959" t="s">
        <v>2229</v>
      </c>
      <c r="P1959" t="str">
        <f t="shared" si="301"/>
        <v>No Return</v>
      </c>
      <c r="Q1959" s="4">
        <f t="shared" si="302"/>
        <v>806.03320000000008</v>
      </c>
      <c r="R1959">
        <f t="shared" si="303"/>
        <v>2025</v>
      </c>
      <c r="S1959" s="4" t="str">
        <f t="shared" si="304"/>
        <v>August</v>
      </c>
      <c r="T1959" s="17">
        <f t="shared" si="305"/>
        <v>104.26667999999999</v>
      </c>
      <c r="U1959" s="17">
        <f t="shared" si="306"/>
        <v>80.603320000000011</v>
      </c>
      <c r="V1959" s="16">
        <f t="shared" si="307"/>
        <v>0</v>
      </c>
      <c r="W1959" s="16" t="str">
        <f t="shared" si="308"/>
        <v>S</v>
      </c>
      <c r="X1959" s="16" t="str" cm="1">
        <f t="array" ref="X1959">_xlfn.IFS(K1959 &lt; 10, "Need to Restock", K1959 &lt; 20, "Low Stock", K1959 &lt; 30, "Stock OK", K1959 &gt;= 30, "High Stock")</f>
        <v>Low Stock</v>
      </c>
      <c r="Y1959" s="16" t="str" cm="1">
        <f t="array" ref="Y1959">_xlfn.IFS(K1959 &lt;= 15, "Fast Moving", K1959 &lt;= 35, "Moderate Moving", K1959 &gt; 35, "Slow Moving")</f>
        <v>Fast Moving</v>
      </c>
      <c r="Z1959" s="16" t="str" cm="1">
        <f t="array" ref="Z1959">_xlfn.IFS(M1959=5, "Highly Satisfied", M1959&gt;=4, "Very Satisfied", M1959&gt;=3, "Satisfied", M1959&gt;=2, "Neutral", M1959&lt;2, "Dissatisfied")</f>
        <v>Satisfied</v>
      </c>
      <c r="AA1959" s="16" t="str">
        <f t="shared" si="309"/>
        <v>High Value</v>
      </c>
      <c r="AB1959" s="16" t="str" cm="1">
        <f t="array" ref="AB1959">_xlfn.IFS(OR(C1959="Zara", C1959="Mango"), "Luxury Brand", OR(C1959="Gap", C1959="Forever21"), "Budget Brand", TRUE, "Mid-Market")</f>
        <v>Luxury Brand</v>
      </c>
    </row>
    <row r="1960" spans="1:28" x14ac:dyDescent="0.35">
      <c r="A1960" t="s">
        <v>2011</v>
      </c>
      <c r="B1960" t="s">
        <v>36</v>
      </c>
      <c r="C1960" t="s">
        <v>14</v>
      </c>
      <c r="D1960" t="s">
        <v>15</v>
      </c>
      <c r="E1960" t="s">
        <v>22</v>
      </c>
      <c r="F1960" t="s">
        <v>44</v>
      </c>
      <c r="G1960" s="4">
        <v>84.58</v>
      </c>
      <c r="H1960">
        <v>0</v>
      </c>
      <c r="I1960" s="3">
        <v>84.58</v>
      </c>
      <c r="J1960" s="1">
        <v>45674</v>
      </c>
      <c r="K1960">
        <v>33</v>
      </c>
      <c r="L1960">
        <v>4.5</v>
      </c>
      <c r="M1960">
        <f t="shared" si="300"/>
        <v>4.5</v>
      </c>
      <c r="N1960" t="b">
        <v>0</v>
      </c>
      <c r="O1960" t="s">
        <v>2229</v>
      </c>
      <c r="P1960" t="str">
        <f t="shared" si="301"/>
        <v>No Return</v>
      </c>
      <c r="Q1960" s="4">
        <f t="shared" si="302"/>
        <v>2791.14</v>
      </c>
      <c r="R1960">
        <f t="shared" si="303"/>
        <v>2025</v>
      </c>
      <c r="S1960" s="4" t="str">
        <f t="shared" si="304"/>
        <v>January</v>
      </c>
      <c r="T1960" s="17">
        <f t="shared" si="305"/>
        <v>0</v>
      </c>
      <c r="U1960" s="17">
        <f t="shared" si="306"/>
        <v>84.58</v>
      </c>
      <c r="V1960" s="16">
        <f t="shared" si="307"/>
        <v>0</v>
      </c>
      <c r="W1960" s="16" t="str">
        <f t="shared" si="308"/>
        <v>L</v>
      </c>
      <c r="X1960" s="16" t="str" cm="1">
        <f t="array" ref="X1960">_xlfn.IFS(K1960 &lt; 10, "Need to Restock", K1960 &lt; 20, "Low Stock", K1960 &lt; 30, "Stock OK", K1960 &gt;= 30, "High Stock")</f>
        <v>High Stock</v>
      </c>
      <c r="Y1960" s="16" t="str" cm="1">
        <f t="array" ref="Y1960">_xlfn.IFS(K1960 &lt;= 15, "Fast Moving", K1960 &lt;= 35, "Moderate Moving", K1960 &gt; 35, "Slow Moving")</f>
        <v>Moderate Moving</v>
      </c>
      <c r="Z1960" s="16" t="str" cm="1">
        <f t="array" ref="Z1960">_xlfn.IFS(M1960=5, "Highly Satisfied", M1960&gt;=4, "Very Satisfied", M1960&gt;=3, "Satisfied", M1960&gt;=2, "Neutral", M1960&lt;2, "Dissatisfied")</f>
        <v>Very Satisfied</v>
      </c>
      <c r="AA1960" s="16" t="str">
        <f t="shared" si="309"/>
        <v>High Value</v>
      </c>
      <c r="AB1960" s="16" t="str" cm="1">
        <f t="array" ref="AB1960">_xlfn.IFS(OR(C1960="Zara", C1960="Mango"), "Luxury Brand", OR(C1960="Gap", C1960="Forever21"), "Budget Brand", TRUE, "Mid-Market")</f>
        <v>Luxury Brand</v>
      </c>
    </row>
    <row r="1961" spans="1:28" x14ac:dyDescent="0.35">
      <c r="A1961" t="s">
        <v>2012</v>
      </c>
      <c r="B1961" t="s">
        <v>36</v>
      </c>
      <c r="C1961" t="s">
        <v>73</v>
      </c>
      <c r="D1961" t="s">
        <v>60</v>
      </c>
      <c r="E1961" t="s">
        <v>47</v>
      </c>
      <c r="F1961" t="s">
        <v>33</v>
      </c>
      <c r="G1961" s="4">
        <v>66.739999999999995</v>
      </c>
      <c r="H1961">
        <v>0</v>
      </c>
      <c r="I1961" s="3">
        <v>66.739999999999995</v>
      </c>
      <c r="J1961" s="1">
        <v>45875</v>
      </c>
      <c r="K1961">
        <v>26</v>
      </c>
      <c r="L1961">
        <v>4.5999999999999996</v>
      </c>
      <c r="M1961">
        <f t="shared" si="300"/>
        <v>4.5999999999999996</v>
      </c>
      <c r="N1961" t="b">
        <v>0</v>
      </c>
      <c r="O1961" t="s">
        <v>2229</v>
      </c>
      <c r="P1961" t="str">
        <f t="shared" si="301"/>
        <v>No Return</v>
      </c>
      <c r="Q1961" s="4">
        <f t="shared" si="302"/>
        <v>1735.2399999999998</v>
      </c>
      <c r="R1961">
        <f t="shared" si="303"/>
        <v>2025</v>
      </c>
      <c r="S1961" s="4" t="str">
        <f t="shared" si="304"/>
        <v>August</v>
      </c>
      <c r="T1961" s="17">
        <f t="shared" si="305"/>
        <v>0</v>
      </c>
      <c r="U1961" s="17">
        <f t="shared" si="306"/>
        <v>66.739999999999995</v>
      </c>
      <c r="V1961" s="16">
        <f t="shared" si="307"/>
        <v>0</v>
      </c>
      <c r="W1961" s="16" t="str">
        <f t="shared" si="308"/>
        <v>XXL</v>
      </c>
      <c r="X1961" s="16" t="str" cm="1">
        <f t="array" ref="X1961">_xlfn.IFS(K1961 &lt; 10, "Need to Restock", K1961 &lt; 20, "Low Stock", K1961 &lt; 30, "Stock OK", K1961 &gt;= 30, "High Stock")</f>
        <v>Stock OK</v>
      </c>
      <c r="Y1961" s="16" t="str" cm="1">
        <f t="array" ref="Y1961">_xlfn.IFS(K1961 &lt;= 15, "Fast Moving", K1961 &lt;= 35, "Moderate Moving", K1961 &gt; 35, "Slow Moving")</f>
        <v>Moderate Moving</v>
      </c>
      <c r="Z1961" s="16" t="str" cm="1">
        <f t="array" ref="Z1961">_xlfn.IFS(M1961=5, "Highly Satisfied", M1961&gt;=4, "Very Satisfied", M1961&gt;=3, "Satisfied", M1961&gt;=2, "Neutral", M1961&lt;2, "Dissatisfied")</f>
        <v>Very Satisfied</v>
      </c>
      <c r="AA1961" s="16" t="str">
        <f t="shared" si="309"/>
        <v>Cheap Value</v>
      </c>
      <c r="AB1961" s="16" t="str" cm="1">
        <f t="array" ref="AB1961">_xlfn.IFS(OR(C1961="Zara", C1961="Mango"), "Luxury Brand", OR(C1961="Gap", C1961="Forever21"), "Budget Brand", TRUE, "Mid-Market")</f>
        <v>Budget Brand</v>
      </c>
    </row>
    <row r="1962" spans="1:28" x14ac:dyDescent="0.35">
      <c r="A1962" t="s">
        <v>2013</v>
      </c>
      <c r="B1962" t="s">
        <v>28</v>
      </c>
      <c r="C1962" t="s">
        <v>46</v>
      </c>
      <c r="D1962" t="s">
        <v>60</v>
      </c>
      <c r="E1962" t="s">
        <v>56</v>
      </c>
      <c r="F1962" t="s">
        <v>44</v>
      </c>
      <c r="G1962" s="4">
        <v>104.19</v>
      </c>
      <c r="H1962">
        <v>0</v>
      </c>
      <c r="I1962" s="3">
        <v>104.19</v>
      </c>
      <c r="J1962" s="1">
        <v>45875</v>
      </c>
      <c r="K1962">
        <v>4</v>
      </c>
      <c r="L1962">
        <v>4.7</v>
      </c>
      <c r="M1962">
        <f t="shared" si="300"/>
        <v>4.7</v>
      </c>
      <c r="N1962" t="b">
        <v>0</v>
      </c>
      <c r="O1962" t="s">
        <v>2229</v>
      </c>
      <c r="P1962" t="str">
        <f t="shared" si="301"/>
        <v>No Return</v>
      </c>
      <c r="Q1962" s="4">
        <f t="shared" si="302"/>
        <v>416.76</v>
      </c>
      <c r="R1962">
        <f t="shared" si="303"/>
        <v>2025</v>
      </c>
      <c r="S1962" s="4" t="str">
        <f t="shared" si="304"/>
        <v>August</v>
      </c>
      <c r="T1962" s="17">
        <f t="shared" si="305"/>
        <v>0</v>
      </c>
      <c r="U1962" s="17">
        <f t="shared" si="306"/>
        <v>104.19</v>
      </c>
      <c r="V1962" s="16">
        <f t="shared" si="307"/>
        <v>0</v>
      </c>
      <c r="W1962" s="16" t="str">
        <f t="shared" si="308"/>
        <v>M</v>
      </c>
      <c r="X1962" s="16" t="str" cm="1">
        <f t="array" ref="X1962">_xlfn.IFS(K1962 &lt; 10, "Need to Restock", K1962 &lt; 20, "Low Stock", K1962 &lt; 30, "Stock OK", K1962 &gt;= 30, "High Stock")</f>
        <v>Need to Restock</v>
      </c>
      <c r="Y1962" s="16" t="str" cm="1">
        <f t="array" ref="Y1962">_xlfn.IFS(K1962 &lt;= 15, "Fast Moving", K1962 &lt;= 35, "Moderate Moving", K1962 &gt; 35, "Slow Moving")</f>
        <v>Fast Moving</v>
      </c>
      <c r="Z1962" s="16" t="str" cm="1">
        <f t="array" ref="Z1962">_xlfn.IFS(M1962=5, "Highly Satisfied", M1962&gt;=4, "Very Satisfied", M1962&gt;=3, "Satisfied", M1962&gt;=2, "Neutral", M1962&lt;2, "Dissatisfied")</f>
        <v>Very Satisfied</v>
      </c>
      <c r="AA1962" s="16" t="str">
        <f t="shared" si="309"/>
        <v>High Value</v>
      </c>
      <c r="AB1962" s="16" t="str" cm="1">
        <f t="array" ref="AB1962">_xlfn.IFS(OR(C1962="Zara", C1962="Mango"), "Luxury Brand", OR(C1962="Gap", C1962="Forever21"), "Budget Brand", TRUE, "Mid-Market")</f>
        <v>Mid-Market</v>
      </c>
    </row>
    <row r="1963" spans="1:28" x14ac:dyDescent="0.35">
      <c r="A1963" t="s">
        <v>2014</v>
      </c>
      <c r="B1963" t="s">
        <v>13</v>
      </c>
      <c r="C1963" t="s">
        <v>20</v>
      </c>
      <c r="D1963" t="s">
        <v>60</v>
      </c>
      <c r="E1963" t="s">
        <v>56</v>
      </c>
      <c r="F1963" t="s">
        <v>44</v>
      </c>
      <c r="G1963" s="4">
        <v>216.73</v>
      </c>
      <c r="H1963">
        <v>0</v>
      </c>
      <c r="I1963" s="3">
        <v>216.73</v>
      </c>
      <c r="J1963" s="1">
        <v>45875</v>
      </c>
      <c r="K1963">
        <v>5</v>
      </c>
      <c r="L1963">
        <v>2.7</v>
      </c>
      <c r="M1963">
        <f t="shared" si="300"/>
        <v>2.7</v>
      </c>
      <c r="N1963" t="b">
        <v>1</v>
      </c>
      <c r="O1963" t="s">
        <v>123</v>
      </c>
      <c r="P1963" t="str">
        <f t="shared" si="301"/>
        <v>Wrong Item</v>
      </c>
      <c r="Q1963" s="4">
        <f t="shared" si="302"/>
        <v>1083.6499999999999</v>
      </c>
      <c r="R1963">
        <f t="shared" si="303"/>
        <v>2025</v>
      </c>
      <c r="S1963" s="4" t="str">
        <f t="shared" si="304"/>
        <v>August</v>
      </c>
      <c r="T1963" s="17">
        <f t="shared" si="305"/>
        <v>0</v>
      </c>
      <c r="U1963" s="17">
        <f t="shared" si="306"/>
        <v>216.73</v>
      </c>
      <c r="V1963" s="16">
        <f t="shared" si="307"/>
        <v>1</v>
      </c>
      <c r="W1963" s="16" t="str">
        <f t="shared" si="308"/>
        <v>M</v>
      </c>
      <c r="X1963" s="16" t="str" cm="1">
        <f t="array" ref="X1963">_xlfn.IFS(K1963 &lt; 10, "Need to Restock", K1963 &lt; 20, "Low Stock", K1963 &lt; 30, "Stock OK", K1963 &gt;= 30, "High Stock")</f>
        <v>Need to Restock</v>
      </c>
      <c r="Y1963" s="16" t="str" cm="1">
        <f t="array" ref="Y1963">_xlfn.IFS(K1963 &lt;= 15, "Fast Moving", K1963 &lt;= 35, "Moderate Moving", K1963 &gt; 35, "Slow Moving")</f>
        <v>Fast Moving</v>
      </c>
      <c r="Z1963" s="16" t="str" cm="1">
        <f t="array" ref="Z1963">_xlfn.IFS(M1963=5, "Highly Satisfied", M1963&gt;=4, "Very Satisfied", M1963&gt;=3, "Satisfied", M1963&gt;=2, "Neutral", M1963&lt;2, "Dissatisfied")</f>
        <v>Neutral</v>
      </c>
      <c r="AA1963" s="16" t="str">
        <f t="shared" si="309"/>
        <v>High Value</v>
      </c>
      <c r="AB1963" s="16" t="str" cm="1">
        <f t="array" ref="AB1963">_xlfn.IFS(OR(C1963="Zara", C1963="Mango"), "Luxury Brand", OR(C1963="Gap", C1963="Forever21"), "Budget Brand", TRUE, "Mid-Market")</f>
        <v>Mid-Market</v>
      </c>
    </row>
    <row r="1964" spans="1:28" x14ac:dyDescent="0.35">
      <c r="A1964" t="s">
        <v>2015</v>
      </c>
      <c r="B1964" t="s">
        <v>40</v>
      </c>
      <c r="C1964" t="s">
        <v>41</v>
      </c>
      <c r="D1964" t="s">
        <v>60</v>
      </c>
      <c r="E1964" t="s">
        <v>47</v>
      </c>
      <c r="F1964" t="s">
        <v>54</v>
      </c>
      <c r="G1964" s="4">
        <v>87.82</v>
      </c>
      <c r="H1964">
        <v>0</v>
      </c>
      <c r="I1964" s="3">
        <v>87.82</v>
      </c>
      <c r="J1964" s="1">
        <v>45875</v>
      </c>
      <c r="K1964">
        <v>24</v>
      </c>
      <c r="L1964">
        <v>4.2</v>
      </c>
      <c r="M1964">
        <f t="shared" si="300"/>
        <v>4.2</v>
      </c>
      <c r="N1964" t="b">
        <v>0</v>
      </c>
      <c r="O1964" t="s">
        <v>2229</v>
      </c>
      <c r="P1964" t="str">
        <f t="shared" si="301"/>
        <v>No Return</v>
      </c>
      <c r="Q1964" s="4">
        <f t="shared" si="302"/>
        <v>2107.6799999999998</v>
      </c>
      <c r="R1964">
        <f t="shared" si="303"/>
        <v>2025</v>
      </c>
      <c r="S1964" s="4" t="str">
        <f t="shared" si="304"/>
        <v>August</v>
      </c>
      <c r="T1964" s="17">
        <f t="shared" si="305"/>
        <v>0</v>
      </c>
      <c r="U1964" s="17">
        <f t="shared" si="306"/>
        <v>87.82</v>
      </c>
      <c r="V1964" s="16">
        <f t="shared" si="307"/>
        <v>0</v>
      </c>
      <c r="W1964" s="16" t="str">
        <f t="shared" si="308"/>
        <v>XXL</v>
      </c>
      <c r="X1964" s="16" t="str" cm="1">
        <f t="array" ref="X1964">_xlfn.IFS(K1964 &lt; 10, "Need to Restock", K1964 &lt; 20, "Low Stock", K1964 &lt; 30, "Stock OK", K1964 &gt;= 30, "High Stock")</f>
        <v>Stock OK</v>
      </c>
      <c r="Y1964" s="16" t="str" cm="1">
        <f t="array" ref="Y1964">_xlfn.IFS(K1964 &lt;= 15, "Fast Moving", K1964 &lt;= 35, "Moderate Moving", K1964 &gt; 35, "Slow Moving")</f>
        <v>Moderate Moving</v>
      </c>
      <c r="Z1964" s="16" t="str" cm="1">
        <f t="array" ref="Z1964">_xlfn.IFS(M1964=5, "Highly Satisfied", M1964&gt;=4, "Very Satisfied", M1964&gt;=3, "Satisfied", M1964&gt;=2, "Neutral", M1964&lt;2, "Dissatisfied")</f>
        <v>Very Satisfied</v>
      </c>
      <c r="AA1964" s="16" t="str">
        <f t="shared" si="309"/>
        <v>High Value</v>
      </c>
      <c r="AB1964" s="16" t="str" cm="1">
        <f t="array" ref="AB1964">_xlfn.IFS(OR(C1964="Zara", C1964="Mango"), "Luxury Brand", OR(C1964="Gap", C1964="Forever21"), "Budget Brand", TRUE, "Mid-Market")</f>
        <v>Luxury Brand</v>
      </c>
    </row>
    <row r="1965" spans="1:28" x14ac:dyDescent="0.35">
      <c r="A1965" t="s">
        <v>2016</v>
      </c>
      <c r="B1965" t="s">
        <v>28</v>
      </c>
      <c r="C1965" t="s">
        <v>14</v>
      </c>
      <c r="D1965" t="s">
        <v>60</v>
      </c>
      <c r="E1965" t="s">
        <v>22</v>
      </c>
      <c r="F1965" t="s">
        <v>44</v>
      </c>
      <c r="G1965" s="4">
        <v>81.59</v>
      </c>
      <c r="H1965">
        <v>0</v>
      </c>
      <c r="I1965" s="3">
        <v>81.59</v>
      </c>
      <c r="J1965" s="1">
        <v>45875</v>
      </c>
      <c r="K1965">
        <v>5</v>
      </c>
      <c r="L1965">
        <v>2.5</v>
      </c>
      <c r="M1965">
        <f t="shared" si="300"/>
        <v>2.5</v>
      </c>
      <c r="N1965" t="b">
        <v>0</v>
      </c>
      <c r="O1965" t="s">
        <v>2229</v>
      </c>
      <c r="P1965" t="str">
        <f t="shared" si="301"/>
        <v>No Return</v>
      </c>
      <c r="Q1965" s="4">
        <f t="shared" si="302"/>
        <v>407.95000000000005</v>
      </c>
      <c r="R1965">
        <f t="shared" si="303"/>
        <v>2025</v>
      </c>
      <c r="S1965" s="4" t="str">
        <f t="shared" si="304"/>
        <v>August</v>
      </c>
      <c r="T1965" s="17">
        <f t="shared" si="305"/>
        <v>0</v>
      </c>
      <c r="U1965" s="17">
        <f t="shared" si="306"/>
        <v>81.59</v>
      </c>
      <c r="V1965" s="16">
        <f t="shared" si="307"/>
        <v>0</v>
      </c>
      <c r="W1965" s="16" t="str">
        <f t="shared" si="308"/>
        <v>L</v>
      </c>
      <c r="X1965" s="16" t="str" cm="1">
        <f t="array" ref="X1965">_xlfn.IFS(K1965 &lt; 10, "Need to Restock", K1965 &lt; 20, "Low Stock", K1965 &lt; 30, "Stock OK", K1965 &gt;= 30, "High Stock")</f>
        <v>Need to Restock</v>
      </c>
      <c r="Y1965" s="16" t="str" cm="1">
        <f t="array" ref="Y1965">_xlfn.IFS(K1965 &lt;= 15, "Fast Moving", K1965 &lt;= 35, "Moderate Moving", K1965 &gt; 35, "Slow Moving")</f>
        <v>Fast Moving</v>
      </c>
      <c r="Z1965" s="16" t="str" cm="1">
        <f t="array" ref="Z1965">_xlfn.IFS(M1965=5, "Highly Satisfied", M1965&gt;=4, "Very Satisfied", M1965&gt;=3, "Satisfied", M1965&gt;=2, "Neutral", M1965&lt;2, "Dissatisfied")</f>
        <v>Neutral</v>
      </c>
      <c r="AA1965" s="16" t="str">
        <f t="shared" si="309"/>
        <v>High Value</v>
      </c>
      <c r="AB1965" s="16" t="str" cm="1">
        <f t="array" ref="AB1965">_xlfn.IFS(OR(C1965="Zara", C1965="Mango"), "Luxury Brand", OR(C1965="Gap", C1965="Forever21"), "Budget Brand", TRUE, "Mid-Market")</f>
        <v>Luxury Brand</v>
      </c>
    </row>
    <row r="1966" spans="1:28" x14ac:dyDescent="0.35">
      <c r="A1966" t="s">
        <v>2017</v>
      </c>
      <c r="B1966" t="s">
        <v>13</v>
      </c>
      <c r="C1966" t="s">
        <v>59</v>
      </c>
      <c r="D1966" t="s">
        <v>60</v>
      </c>
      <c r="E1966" t="s">
        <v>2229</v>
      </c>
      <c r="F1966" t="s">
        <v>42</v>
      </c>
      <c r="G1966" s="4">
        <v>93.14</v>
      </c>
      <c r="H1966">
        <v>32.799999999999997</v>
      </c>
      <c r="I1966" s="3">
        <v>62.59</v>
      </c>
      <c r="J1966" s="1">
        <v>45875</v>
      </c>
      <c r="K1966">
        <v>45</v>
      </c>
      <c r="L1966">
        <v>4.5</v>
      </c>
      <c r="M1966">
        <f t="shared" si="300"/>
        <v>4.5</v>
      </c>
      <c r="N1966" t="b">
        <v>0</v>
      </c>
      <c r="O1966" t="s">
        <v>2229</v>
      </c>
      <c r="P1966" t="str">
        <f t="shared" si="301"/>
        <v>No Return</v>
      </c>
      <c r="Q1966" s="4">
        <f t="shared" si="302"/>
        <v>2816.5536000000002</v>
      </c>
      <c r="R1966">
        <f t="shared" si="303"/>
        <v>2025</v>
      </c>
      <c r="S1966" s="4" t="str">
        <f t="shared" si="304"/>
        <v>August</v>
      </c>
      <c r="T1966" s="17">
        <f t="shared" si="305"/>
        <v>30.549919999999997</v>
      </c>
      <c r="U1966" s="17">
        <f t="shared" si="306"/>
        <v>62.590080000000007</v>
      </c>
      <c r="V1966" s="16">
        <f t="shared" si="307"/>
        <v>0</v>
      </c>
      <c r="W1966" s="16" t="str">
        <f t="shared" si="308"/>
        <v>No Size</v>
      </c>
      <c r="X1966" s="16" t="str" cm="1">
        <f t="array" ref="X1966">_xlfn.IFS(K1966 &lt; 10, "Need to Restock", K1966 &lt; 20, "Low Stock", K1966 &lt; 30, "Stock OK", K1966 &gt;= 30, "High Stock")</f>
        <v>High Stock</v>
      </c>
      <c r="Y1966" s="16" t="str" cm="1">
        <f t="array" ref="Y1966">_xlfn.IFS(K1966 &lt;= 15, "Fast Moving", K1966 &lt;= 35, "Moderate Moving", K1966 &gt; 35, "Slow Moving")</f>
        <v>Slow Moving</v>
      </c>
      <c r="Z1966" s="16" t="str" cm="1">
        <f t="array" ref="Z1966">_xlfn.IFS(M1966=5, "Highly Satisfied", M1966&gt;=4, "Very Satisfied", M1966&gt;=3, "Satisfied", M1966&gt;=2, "Neutral", M1966&lt;2, "Dissatisfied")</f>
        <v>Very Satisfied</v>
      </c>
      <c r="AA1966" s="16" t="str">
        <f t="shared" si="309"/>
        <v>Cheap Value</v>
      </c>
      <c r="AB1966" s="16" t="str" cm="1">
        <f t="array" ref="AB1966">_xlfn.IFS(OR(C1966="Zara", C1966="Mango"), "Luxury Brand", OR(C1966="Gap", C1966="Forever21"), "Budget Brand", TRUE, "Mid-Market")</f>
        <v>Budget Brand</v>
      </c>
    </row>
    <row r="1967" spans="1:28" x14ac:dyDescent="0.35">
      <c r="A1967" t="s">
        <v>2018</v>
      </c>
      <c r="B1967" t="s">
        <v>36</v>
      </c>
      <c r="C1967" t="s">
        <v>59</v>
      </c>
      <c r="D1967" t="s">
        <v>15</v>
      </c>
      <c r="E1967" t="s">
        <v>53</v>
      </c>
      <c r="F1967" t="s">
        <v>38</v>
      </c>
      <c r="G1967" s="4">
        <v>96.73</v>
      </c>
      <c r="H1967">
        <v>0</v>
      </c>
      <c r="I1967" s="3">
        <v>96.73</v>
      </c>
      <c r="J1967" s="1">
        <v>45605</v>
      </c>
      <c r="K1967">
        <v>18</v>
      </c>
      <c r="L1967">
        <v>4.8</v>
      </c>
      <c r="M1967">
        <f t="shared" si="300"/>
        <v>4.8</v>
      </c>
      <c r="N1967" t="b">
        <v>0</v>
      </c>
      <c r="O1967" t="s">
        <v>2229</v>
      </c>
      <c r="P1967" t="str">
        <f t="shared" si="301"/>
        <v>No Return</v>
      </c>
      <c r="Q1967" s="4">
        <f t="shared" si="302"/>
        <v>1741.14</v>
      </c>
      <c r="R1967">
        <f t="shared" si="303"/>
        <v>2024</v>
      </c>
      <c r="S1967" s="4" t="str">
        <f t="shared" si="304"/>
        <v>November</v>
      </c>
      <c r="T1967" s="17">
        <f t="shared" si="305"/>
        <v>0</v>
      </c>
      <c r="U1967" s="17">
        <f t="shared" si="306"/>
        <v>96.73</v>
      </c>
      <c r="V1967" s="16">
        <f t="shared" si="307"/>
        <v>0</v>
      </c>
      <c r="W1967" s="16" t="str">
        <f t="shared" si="308"/>
        <v>XS</v>
      </c>
      <c r="X1967" s="16" t="str" cm="1">
        <f t="array" ref="X1967">_xlfn.IFS(K1967 &lt; 10, "Need to Restock", K1967 &lt; 20, "Low Stock", K1967 &lt; 30, "Stock OK", K1967 &gt;= 30, "High Stock")</f>
        <v>Low Stock</v>
      </c>
      <c r="Y1967" s="16" t="str" cm="1">
        <f t="array" ref="Y1967">_xlfn.IFS(K1967 &lt;= 15, "Fast Moving", K1967 &lt;= 35, "Moderate Moving", K1967 &gt; 35, "Slow Moving")</f>
        <v>Moderate Moving</v>
      </c>
      <c r="Z1967" s="16" t="str" cm="1">
        <f t="array" ref="Z1967">_xlfn.IFS(M1967=5, "Highly Satisfied", M1967&gt;=4, "Very Satisfied", M1967&gt;=3, "Satisfied", M1967&gt;=2, "Neutral", M1967&lt;2, "Dissatisfied")</f>
        <v>Very Satisfied</v>
      </c>
      <c r="AA1967" s="16" t="str">
        <f t="shared" si="309"/>
        <v>High Value</v>
      </c>
      <c r="AB1967" s="16" t="str" cm="1">
        <f t="array" ref="AB1967">_xlfn.IFS(OR(C1967="Zara", C1967="Mango"), "Luxury Brand", OR(C1967="Gap", C1967="Forever21"), "Budget Brand", TRUE, "Mid-Market")</f>
        <v>Budget Brand</v>
      </c>
    </row>
    <row r="1968" spans="1:28" x14ac:dyDescent="0.35">
      <c r="A1968" t="s">
        <v>2019</v>
      </c>
      <c r="B1968" t="s">
        <v>25</v>
      </c>
      <c r="C1968" t="s">
        <v>73</v>
      </c>
      <c r="D1968" t="s">
        <v>21</v>
      </c>
      <c r="E1968" t="s">
        <v>2229</v>
      </c>
      <c r="F1968" t="s">
        <v>42</v>
      </c>
      <c r="G1968" s="4">
        <v>19.34</v>
      </c>
      <c r="H1968">
        <v>0</v>
      </c>
      <c r="I1968" s="3">
        <v>19.34</v>
      </c>
      <c r="J1968" s="1">
        <v>45875</v>
      </c>
      <c r="K1968">
        <v>19</v>
      </c>
      <c r="L1968" t="s">
        <v>2229</v>
      </c>
      <c r="M1968">
        <f t="shared" si="300"/>
        <v>3</v>
      </c>
      <c r="N1968" t="b">
        <v>0</v>
      </c>
      <c r="O1968" t="s">
        <v>2229</v>
      </c>
      <c r="P1968" t="str">
        <f t="shared" si="301"/>
        <v>No Return</v>
      </c>
      <c r="Q1968" s="4">
        <f t="shared" si="302"/>
        <v>367.46</v>
      </c>
      <c r="R1968">
        <f t="shared" si="303"/>
        <v>2025</v>
      </c>
      <c r="S1968" s="4" t="str">
        <f t="shared" si="304"/>
        <v>August</v>
      </c>
      <c r="T1968" s="17">
        <f t="shared" si="305"/>
        <v>0</v>
      </c>
      <c r="U1968" s="17">
        <f t="shared" si="306"/>
        <v>19.34</v>
      </c>
      <c r="V1968" s="16">
        <f t="shared" si="307"/>
        <v>0</v>
      </c>
      <c r="W1968" s="16" t="str">
        <f t="shared" si="308"/>
        <v>No Size</v>
      </c>
      <c r="X1968" s="16" t="str" cm="1">
        <f t="array" ref="X1968">_xlfn.IFS(K1968 &lt; 10, "Need to Restock", K1968 &lt; 20, "Low Stock", K1968 &lt; 30, "Stock OK", K1968 &gt;= 30, "High Stock")</f>
        <v>Low Stock</v>
      </c>
      <c r="Y1968" s="16" t="str" cm="1">
        <f t="array" ref="Y1968">_xlfn.IFS(K1968 &lt;= 15, "Fast Moving", K1968 &lt;= 35, "Moderate Moving", K1968 &gt; 35, "Slow Moving")</f>
        <v>Moderate Moving</v>
      </c>
      <c r="Z1968" s="16" t="str" cm="1">
        <f t="array" ref="Z1968">_xlfn.IFS(M1968=5, "Highly Satisfied", M1968&gt;=4, "Very Satisfied", M1968&gt;=3, "Satisfied", M1968&gt;=2, "Neutral", M1968&lt;2, "Dissatisfied")</f>
        <v>Satisfied</v>
      </c>
      <c r="AA1968" s="16" t="str">
        <f t="shared" si="309"/>
        <v>Cheap Value</v>
      </c>
      <c r="AB1968" s="16" t="str" cm="1">
        <f t="array" ref="AB1968">_xlfn.IFS(OR(C1968="Zara", C1968="Mango"), "Luxury Brand", OR(C1968="Gap", C1968="Forever21"), "Budget Brand", TRUE, "Mid-Market")</f>
        <v>Budget Brand</v>
      </c>
    </row>
    <row r="1969" spans="1:28" x14ac:dyDescent="0.35">
      <c r="A1969" t="s">
        <v>2020</v>
      </c>
      <c r="B1969" t="s">
        <v>28</v>
      </c>
      <c r="C1969" t="s">
        <v>14</v>
      </c>
      <c r="D1969" t="s">
        <v>15</v>
      </c>
      <c r="E1969" t="s">
        <v>37</v>
      </c>
      <c r="F1969" t="s">
        <v>17</v>
      </c>
      <c r="G1969" s="4">
        <v>113.88</v>
      </c>
      <c r="H1969">
        <v>31.1</v>
      </c>
      <c r="I1969" s="3">
        <v>78.459999999999994</v>
      </c>
      <c r="J1969" s="1">
        <v>45818</v>
      </c>
      <c r="K1969">
        <v>22</v>
      </c>
      <c r="L1969">
        <v>3.1</v>
      </c>
      <c r="M1969">
        <f t="shared" si="300"/>
        <v>3.1</v>
      </c>
      <c r="N1969" t="b">
        <v>0</v>
      </c>
      <c r="O1969" t="s">
        <v>2229</v>
      </c>
      <c r="P1969" t="str">
        <f t="shared" si="301"/>
        <v>No Return</v>
      </c>
      <c r="Q1969" s="4">
        <f t="shared" si="302"/>
        <v>1726.1930400000001</v>
      </c>
      <c r="R1969">
        <f t="shared" si="303"/>
        <v>2025</v>
      </c>
      <c r="S1969" s="4" t="str">
        <f t="shared" si="304"/>
        <v>June</v>
      </c>
      <c r="T1969" s="17">
        <f t="shared" si="305"/>
        <v>35.416679999999999</v>
      </c>
      <c r="U1969" s="17">
        <f t="shared" si="306"/>
        <v>78.46332000000001</v>
      </c>
      <c r="V1969" s="16">
        <f t="shared" si="307"/>
        <v>0</v>
      </c>
      <c r="W1969" s="16" t="str">
        <f t="shared" si="308"/>
        <v>S</v>
      </c>
      <c r="X1969" s="16" t="str" cm="1">
        <f t="array" ref="X1969">_xlfn.IFS(K1969 &lt; 10, "Need to Restock", K1969 &lt; 20, "Low Stock", K1969 &lt; 30, "Stock OK", K1969 &gt;= 30, "High Stock")</f>
        <v>Stock OK</v>
      </c>
      <c r="Y1969" s="16" t="str" cm="1">
        <f t="array" ref="Y1969">_xlfn.IFS(K1969 &lt;= 15, "Fast Moving", K1969 &lt;= 35, "Moderate Moving", K1969 &gt; 35, "Slow Moving")</f>
        <v>Moderate Moving</v>
      </c>
      <c r="Z1969" s="16" t="str" cm="1">
        <f t="array" ref="Z1969">_xlfn.IFS(M1969=5, "Highly Satisfied", M1969&gt;=4, "Very Satisfied", M1969&gt;=3, "Satisfied", M1969&gt;=2, "Neutral", M1969&lt;2, "Dissatisfied")</f>
        <v>Satisfied</v>
      </c>
      <c r="AA1969" s="16" t="str">
        <f t="shared" si="309"/>
        <v>High Value</v>
      </c>
      <c r="AB1969" s="16" t="str" cm="1">
        <f t="array" ref="AB1969">_xlfn.IFS(OR(C1969="Zara", C1969="Mango"), "Luxury Brand", OR(C1969="Gap", C1969="Forever21"), "Budget Brand", TRUE, "Mid-Market")</f>
        <v>Luxury Brand</v>
      </c>
    </row>
    <row r="1970" spans="1:28" x14ac:dyDescent="0.35">
      <c r="A1970" t="s">
        <v>2021</v>
      </c>
      <c r="B1970" t="s">
        <v>40</v>
      </c>
      <c r="C1970" t="s">
        <v>14</v>
      </c>
      <c r="D1970" t="s">
        <v>15</v>
      </c>
      <c r="E1970" t="s">
        <v>16</v>
      </c>
      <c r="F1970" t="s">
        <v>62</v>
      </c>
      <c r="G1970" s="4">
        <v>90.32</v>
      </c>
      <c r="H1970">
        <v>0</v>
      </c>
      <c r="I1970" s="3">
        <v>90.32</v>
      </c>
      <c r="J1970" s="1">
        <v>45742</v>
      </c>
      <c r="K1970">
        <v>41</v>
      </c>
      <c r="L1970">
        <v>2.8</v>
      </c>
      <c r="M1970">
        <f t="shared" si="300"/>
        <v>2.8</v>
      </c>
      <c r="N1970" t="b">
        <v>0</v>
      </c>
      <c r="O1970" t="s">
        <v>2229</v>
      </c>
      <c r="P1970" t="str">
        <f t="shared" si="301"/>
        <v>No Return</v>
      </c>
      <c r="Q1970" s="4">
        <f t="shared" si="302"/>
        <v>3703.12</v>
      </c>
      <c r="R1970">
        <f t="shared" si="303"/>
        <v>2025</v>
      </c>
      <c r="S1970" s="4" t="str">
        <f t="shared" si="304"/>
        <v>March</v>
      </c>
      <c r="T1970" s="17">
        <f t="shared" si="305"/>
        <v>0</v>
      </c>
      <c r="U1970" s="17">
        <f t="shared" si="306"/>
        <v>90.32</v>
      </c>
      <c r="V1970" s="16">
        <f t="shared" si="307"/>
        <v>0</v>
      </c>
      <c r="W1970" s="16" t="str">
        <f t="shared" si="308"/>
        <v>XL</v>
      </c>
      <c r="X1970" s="16" t="str" cm="1">
        <f t="array" ref="X1970">_xlfn.IFS(K1970 &lt; 10, "Need to Restock", K1970 &lt; 20, "Low Stock", K1970 &lt; 30, "Stock OK", K1970 &gt;= 30, "High Stock")</f>
        <v>High Stock</v>
      </c>
      <c r="Y1970" s="16" t="str" cm="1">
        <f t="array" ref="Y1970">_xlfn.IFS(K1970 &lt;= 15, "Fast Moving", K1970 &lt;= 35, "Moderate Moving", K1970 &gt; 35, "Slow Moving")</f>
        <v>Slow Moving</v>
      </c>
      <c r="Z1970" s="16" t="str" cm="1">
        <f t="array" ref="Z1970">_xlfn.IFS(M1970=5, "Highly Satisfied", M1970&gt;=4, "Very Satisfied", M1970&gt;=3, "Satisfied", M1970&gt;=2, "Neutral", M1970&lt;2, "Dissatisfied")</f>
        <v>Neutral</v>
      </c>
      <c r="AA1970" s="16" t="str">
        <f t="shared" si="309"/>
        <v>High Value</v>
      </c>
      <c r="AB1970" s="16" t="str" cm="1">
        <f t="array" ref="AB1970">_xlfn.IFS(OR(C1970="Zara", C1970="Mango"), "Luxury Brand", OR(C1970="Gap", C1970="Forever21"), "Budget Brand", TRUE, "Mid-Market")</f>
        <v>Luxury Brand</v>
      </c>
    </row>
    <row r="1971" spans="1:28" x14ac:dyDescent="0.35">
      <c r="A1971" t="s">
        <v>2022</v>
      </c>
      <c r="B1971" t="s">
        <v>19</v>
      </c>
      <c r="C1971" t="s">
        <v>30</v>
      </c>
      <c r="D1971" t="s">
        <v>60</v>
      </c>
      <c r="E1971" t="s">
        <v>22</v>
      </c>
      <c r="F1971" t="s">
        <v>38</v>
      </c>
      <c r="G1971" s="4">
        <v>38.119999999999997</v>
      </c>
      <c r="H1971">
        <v>0</v>
      </c>
      <c r="I1971" s="3">
        <v>38.119999999999997</v>
      </c>
      <c r="J1971" s="1">
        <v>45875</v>
      </c>
      <c r="K1971">
        <v>44</v>
      </c>
      <c r="L1971" t="s">
        <v>2229</v>
      </c>
      <c r="M1971">
        <f t="shared" si="300"/>
        <v>3</v>
      </c>
      <c r="N1971" t="b">
        <v>0</v>
      </c>
      <c r="O1971" t="s">
        <v>2229</v>
      </c>
      <c r="P1971" t="str">
        <f t="shared" si="301"/>
        <v>No Return</v>
      </c>
      <c r="Q1971" s="4">
        <f t="shared" si="302"/>
        <v>1677.28</v>
      </c>
      <c r="R1971">
        <f t="shared" si="303"/>
        <v>2025</v>
      </c>
      <c r="S1971" s="4" t="str">
        <f t="shared" si="304"/>
        <v>August</v>
      </c>
      <c r="T1971" s="17">
        <f t="shared" si="305"/>
        <v>0</v>
      </c>
      <c r="U1971" s="17">
        <f t="shared" si="306"/>
        <v>38.119999999999997</v>
      </c>
      <c r="V1971" s="16">
        <f t="shared" si="307"/>
        <v>0</v>
      </c>
      <c r="W1971" s="16" t="str">
        <f t="shared" si="308"/>
        <v>L</v>
      </c>
      <c r="X1971" s="16" t="str" cm="1">
        <f t="array" ref="X1971">_xlfn.IFS(K1971 &lt; 10, "Need to Restock", K1971 &lt; 20, "Low Stock", K1971 &lt; 30, "Stock OK", K1971 &gt;= 30, "High Stock")</f>
        <v>High Stock</v>
      </c>
      <c r="Y1971" s="16" t="str" cm="1">
        <f t="array" ref="Y1971">_xlfn.IFS(K1971 &lt;= 15, "Fast Moving", K1971 &lt;= 35, "Moderate Moving", K1971 &gt; 35, "Slow Moving")</f>
        <v>Slow Moving</v>
      </c>
      <c r="Z1971" s="16" t="str" cm="1">
        <f t="array" ref="Z1971">_xlfn.IFS(M1971=5, "Highly Satisfied", M1971&gt;=4, "Very Satisfied", M1971&gt;=3, "Satisfied", M1971&gt;=2, "Neutral", M1971&lt;2, "Dissatisfied")</f>
        <v>Satisfied</v>
      </c>
      <c r="AA1971" s="16" t="str">
        <f t="shared" si="309"/>
        <v>Cheap Value</v>
      </c>
      <c r="AB1971" s="16" t="str" cm="1">
        <f t="array" ref="AB1971">_xlfn.IFS(OR(C1971="Zara", C1971="Mango"), "Luxury Brand", OR(C1971="Gap", C1971="Forever21"), "Budget Brand", TRUE, "Mid-Market")</f>
        <v>Mid-Market</v>
      </c>
    </row>
    <row r="1972" spans="1:28" x14ac:dyDescent="0.35">
      <c r="A1972" t="s">
        <v>2023</v>
      </c>
      <c r="B1972" t="s">
        <v>28</v>
      </c>
      <c r="C1972" t="s">
        <v>30</v>
      </c>
      <c r="D1972" t="s">
        <v>60</v>
      </c>
      <c r="E1972" t="s">
        <v>37</v>
      </c>
      <c r="F1972" t="s">
        <v>42</v>
      </c>
      <c r="G1972" s="4">
        <v>175.31</v>
      </c>
      <c r="H1972">
        <v>0</v>
      </c>
      <c r="I1972" s="3">
        <v>175.31</v>
      </c>
      <c r="J1972" s="1">
        <v>45875</v>
      </c>
      <c r="K1972">
        <v>13</v>
      </c>
      <c r="L1972" t="s">
        <v>2229</v>
      </c>
      <c r="M1972">
        <f t="shared" si="300"/>
        <v>3</v>
      </c>
      <c r="N1972" t="b">
        <v>0</v>
      </c>
      <c r="O1972" t="s">
        <v>2229</v>
      </c>
      <c r="P1972" t="str">
        <f t="shared" si="301"/>
        <v>No Return</v>
      </c>
      <c r="Q1972" s="4">
        <f t="shared" si="302"/>
        <v>2279.0300000000002</v>
      </c>
      <c r="R1972">
        <f t="shared" si="303"/>
        <v>2025</v>
      </c>
      <c r="S1972" s="4" t="str">
        <f t="shared" si="304"/>
        <v>August</v>
      </c>
      <c r="T1972" s="17">
        <f t="shared" si="305"/>
        <v>0</v>
      </c>
      <c r="U1972" s="17">
        <f t="shared" si="306"/>
        <v>175.31</v>
      </c>
      <c r="V1972" s="16">
        <f t="shared" si="307"/>
        <v>0</v>
      </c>
      <c r="W1972" s="16" t="str">
        <f t="shared" si="308"/>
        <v>S</v>
      </c>
      <c r="X1972" s="16" t="str" cm="1">
        <f t="array" ref="X1972">_xlfn.IFS(K1972 &lt; 10, "Need to Restock", K1972 &lt; 20, "Low Stock", K1972 &lt; 30, "Stock OK", K1972 &gt;= 30, "High Stock")</f>
        <v>Low Stock</v>
      </c>
      <c r="Y1972" s="16" t="str" cm="1">
        <f t="array" ref="Y1972">_xlfn.IFS(K1972 &lt;= 15, "Fast Moving", K1972 &lt;= 35, "Moderate Moving", K1972 &gt; 35, "Slow Moving")</f>
        <v>Fast Moving</v>
      </c>
      <c r="Z1972" s="16" t="str" cm="1">
        <f t="array" ref="Z1972">_xlfn.IFS(M1972=5, "Highly Satisfied", M1972&gt;=4, "Very Satisfied", M1972&gt;=3, "Satisfied", M1972&gt;=2, "Neutral", M1972&lt;2, "Dissatisfied")</f>
        <v>Satisfied</v>
      </c>
      <c r="AA1972" s="16" t="str">
        <f t="shared" si="309"/>
        <v>High Value</v>
      </c>
      <c r="AB1972" s="16" t="str" cm="1">
        <f t="array" ref="AB1972">_xlfn.IFS(OR(C1972="Zara", C1972="Mango"), "Luxury Brand", OR(C1972="Gap", C1972="Forever21"), "Budget Brand", TRUE, "Mid-Market")</f>
        <v>Mid-Market</v>
      </c>
    </row>
    <row r="1973" spans="1:28" x14ac:dyDescent="0.35">
      <c r="A1973" t="s">
        <v>2024</v>
      </c>
      <c r="B1973" t="s">
        <v>40</v>
      </c>
      <c r="C1973" t="s">
        <v>14</v>
      </c>
      <c r="D1973" t="s">
        <v>15</v>
      </c>
      <c r="E1973" t="s">
        <v>22</v>
      </c>
      <c r="F1973" t="s">
        <v>17</v>
      </c>
      <c r="G1973" s="4">
        <v>171.92</v>
      </c>
      <c r="H1973">
        <v>0</v>
      </c>
      <c r="I1973" s="3">
        <v>171.92</v>
      </c>
      <c r="J1973" s="1">
        <v>45816</v>
      </c>
      <c r="K1973">
        <v>12</v>
      </c>
      <c r="L1973">
        <v>1.3</v>
      </c>
      <c r="M1973">
        <f t="shared" si="300"/>
        <v>1.3</v>
      </c>
      <c r="N1973" t="b">
        <v>0</v>
      </c>
      <c r="O1973" t="s">
        <v>2229</v>
      </c>
      <c r="P1973" t="str">
        <f t="shared" si="301"/>
        <v>No Return</v>
      </c>
      <c r="Q1973" s="4">
        <f t="shared" si="302"/>
        <v>2063.04</v>
      </c>
      <c r="R1973">
        <f t="shared" si="303"/>
        <v>2025</v>
      </c>
      <c r="S1973" s="4" t="str">
        <f t="shared" si="304"/>
        <v>June</v>
      </c>
      <c r="T1973" s="17">
        <f t="shared" si="305"/>
        <v>0</v>
      </c>
      <c r="U1973" s="17">
        <f t="shared" si="306"/>
        <v>171.92</v>
      </c>
      <c r="V1973" s="16">
        <f t="shared" si="307"/>
        <v>0</v>
      </c>
      <c r="W1973" s="16" t="str">
        <f t="shared" si="308"/>
        <v>L</v>
      </c>
      <c r="X1973" s="16" t="str" cm="1">
        <f t="array" ref="X1973">_xlfn.IFS(K1973 &lt; 10, "Need to Restock", K1973 &lt; 20, "Low Stock", K1973 &lt; 30, "Stock OK", K1973 &gt;= 30, "High Stock")</f>
        <v>Low Stock</v>
      </c>
      <c r="Y1973" s="16" t="str" cm="1">
        <f t="array" ref="Y1973">_xlfn.IFS(K1973 &lt;= 15, "Fast Moving", K1973 &lt;= 35, "Moderate Moving", K1973 &gt; 35, "Slow Moving")</f>
        <v>Fast Moving</v>
      </c>
      <c r="Z1973" s="16" t="str" cm="1">
        <f t="array" ref="Z1973">_xlfn.IFS(M1973=5, "Highly Satisfied", M1973&gt;=4, "Very Satisfied", M1973&gt;=3, "Satisfied", M1973&gt;=2, "Neutral", M1973&lt;2, "Dissatisfied")</f>
        <v>Dissatisfied</v>
      </c>
      <c r="AA1973" s="16" t="str">
        <f t="shared" si="309"/>
        <v>High Value</v>
      </c>
      <c r="AB1973" s="16" t="str" cm="1">
        <f t="array" ref="AB1973">_xlfn.IFS(OR(C1973="Zara", C1973="Mango"), "Luxury Brand", OR(C1973="Gap", C1973="Forever21"), "Budget Brand", TRUE, "Mid-Market")</f>
        <v>Luxury Brand</v>
      </c>
    </row>
    <row r="1974" spans="1:28" x14ac:dyDescent="0.35">
      <c r="A1974" t="s">
        <v>2025</v>
      </c>
      <c r="B1974" t="s">
        <v>25</v>
      </c>
      <c r="C1974" t="s">
        <v>59</v>
      </c>
      <c r="D1974" t="s">
        <v>60</v>
      </c>
      <c r="E1974" t="s">
        <v>2229</v>
      </c>
      <c r="F1974" t="s">
        <v>42</v>
      </c>
      <c r="G1974" s="4">
        <v>35.6</v>
      </c>
      <c r="H1974">
        <v>0</v>
      </c>
      <c r="I1974" s="3">
        <v>35.6</v>
      </c>
      <c r="J1974" s="1">
        <v>45875</v>
      </c>
      <c r="K1974">
        <v>24</v>
      </c>
      <c r="L1974">
        <v>3.1</v>
      </c>
      <c r="M1974">
        <f t="shared" si="300"/>
        <v>3.1</v>
      </c>
      <c r="N1974" t="b">
        <v>0</v>
      </c>
      <c r="O1974" t="s">
        <v>2229</v>
      </c>
      <c r="P1974" t="str">
        <f t="shared" si="301"/>
        <v>No Return</v>
      </c>
      <c r="Q1974" s="4">
        <f t="shared" si="302"/>
        <v>854.40000000000009</v>
      </c>
      <c r="R1974">
        <f t="shared" si="303"/>
        <v>2025</v>
      </c>
      <c r="S1974" s="4" t="str">
        <f t="shared" si="304"/>
        <v>August</v>
      </c>
      <c r="T1974" s="17">
        <f t="shared" si="305"/>
        <v>0</v>
      </c>
      <c r="U1974" s="17">
        <f t="shared" si="306"/>
        <v>35.6</v>
      </c>
      <c r="V1974" s="16">
        <f t="shared" si="307"/>
        <v>0</v>
      </c>
      <c r="W1974" s="16" t="str">
        <f t="shared" si="308"/>
        <v>No Size</v>
      </c>
      <c r="X1974" s="16" t="str" cm="1">
        <f t="array" ref="X1974">_xlfn.IFS(K1974 &lt; 10, "Need to Restock", K1974 &lt; 20, "Low Stock", K1974 &lt; 30, "Stock OK", K1974 &gt;= 30, "High Stock")</f>
        <v>Stock OK</v>
      </c>
      <c r="Y1974" s="16" t="str" cm="1">
        <f t="array" ref="Y1974">_xlfn.IFS(K1974 &lt;= 15, "Fast Moving", K1974 &lt;= 35, "Moderate Moving", K1974 &gt; 35, "Slow Moving")</f>
        <v>Moderate Moving</v>
      </c>
      <c r="Z1974" s="16" t="str" cm="1">
        <f t="array" ref="Z1974">_xlfn.IFS(M1974=5, "Highly Satisfied", M1974&gt;=4, "Very Satisfied", M1974&gt;=3, "Satisfied", M1974&gt;=2, "Neutral", M1974&lt;2, "Dissatisfied")</f>
        <v>Satisfied</v>
      </c>
      <c r="AA1974" s="16" t="str">
        <f t="shared" si="309"/>
        <v>Cheap Value</v>
      </c>
      <c r="AB1974" s="16" t="str" cm="1">
        <f t="array" ref="AB1974">_xlfn.IFS(OR(C1974="Zara", C1974="Mango"), "Luxury Brand", OR(C1974="Gap", C1974="Forever21"), "Budget Brand", TRUE, "Mid-Market")</f>
        <v>Budget Brand</v>
      </c>
    </row>
    <row r="1975" spans="1:28" x14ac:dyDescent="0.35">
      <c r="A1975" t="s">
        <v>2026</v>
      </c>
      <c r="B1975" t="s">
        <v>36</v>
      </c>
      <c r="C1975" t="s">
        <v>46</v>
      </c>
      <c r="D1975" t="s">
        <v>60</v>
      </c>
      <c r="E1975" t="s">
        <v>56</v>
      </c>
      <c r="F1975" t="s">
        <v>62</v>
      </c>
      <c r="G1975" s="4">
        <v>81.7</v>
      </c>
      <c r="H1975">
        <v>0</v>
      </c>
      <c r="I1975" s="3">
        <v>81.7</v>
      </c>
      <c r="J1975" s="1">
        <v>45875</v>
      </c>
      <c r="K1975">
        <v>33</v>
      </c>
      <c r="L1975" t="s">
        <v>2229</v>
      </c>
      <c r="M1975">
        <f t="shared" si="300"/>
        <v>3</v>
      </c>
      <c r="N1975" t="b">
        <v>1</v>
      </c>
      <c r="O1975" t="s">
        <v>123</v>
      </c>
      <c r="P1975" t="str">
        <f t="shared" si="301"/>
        <v>Wrong Item</v>
      </c>
      <c r="Q1975" s="4">
        <f t="shared" si="302"/>
        <v>2696.1</v>
      </c>
      <c r="R1975">
        <f t="shared" si="303"/>
        <v>2025</v>
      </c>
      <c r="S1975" s="4" t="str">
        <f t="shared" si="304"/>
        <v>August</v>
      </c>
      <c r="T1975" s="17">
        <f t="shared" si="305"/>
        <v>0</v>
      </c>
      <c r="U1975" s="17">
        <f t="shared" si="306"/>
        <v>81.7</v>
      </c>
      <c r="V1975" s="16">
        <f t="shared" si="307"/>
        <v>1</v>
      </c>
      <c r="W1975" s="16" t="str">
        <f t="shared" si="308"/>
        <v>M</v>
      </c>
      <c r="X1975" s="16" t="str" cm="1">
        <f t="array" ref="X1975">_xlfn.IFS(K1975 &lt; 10, "Need to Restock", K1975 &lt; 20, "Low Stock", K1975 &lt; 30, "Stock OK", K1975 &gt;= 30, "High Stock")</f>
        <v>High Stock</v>
      </c>
      <c r="Y1975" s="16" t="str" cm="1">
        <f t="array" ref="Y1975">_xlfn.IFS(K1975 &lt;= 15, "Fast Moving", K1975 &lt;= 35, "Moderate Moving", K1975 &gt; 35, "Slow Moving")</f>
        <v>Moderate Moving</v>
      </c>
      <c r="Z1975" s="16" t="str" cm="1">
        <f t="array" ref="Z1975">_xlfn.IFS(M1975=5, "Highly Satisfied", M1975&gt;=4, "Very Satisfied", M1975&gt;=3, "Satisfied", M1975&gt;=2, "Neutral", M1975&lt;2, "Dissatisfied")</f>
        <v>Satisfied</v>
      </c>
      <c r="AA1975" s="16" t="str">
        <f t="shared" si="309"/>
        <v>High Value</v>
      </c>
      <c r="AB1975" s="16" t="str" cm="1">
        <f t="array" ref="AB1975">_xlfn.IFS(OR(C1975="Zara", C1975="Mango"), "Luxury Brand", OR(C1975="Gap", C1975="Forever21"), "Budget Brand", TRUE, "Mid-Market")</f>
        <v>Mid-Market</v>
      </c>
    </row>
    <row r="1976" spans="1:28" x14ac:dyDescent="0.35">
      <c r="A1976" t="s">
        <v>2027</v>
      </c>
      <c r="B1976" t="s">
        <v>36</v>
      </c>
      <c r="C1976" t="s">
        <v>30</v>
      </c>
      <c r="D1976" t="s">
        <v>60</v>
      </c>
      <c r="E1976" t="s">
        <v>2229</v>
      </c>
      <c r="F1976" t="s">
        <v>64</v>
      </c>
      <c r="G1976" s="4">
        <v>29.7</v>
      </c>
      <c r="H1976">
        <v>0</v>
      </c>
      <c r="I1976" s="3">
        <v>29.7</v>
      </c>
      <c r="J1976" s="1">
        <v>45875</v>
      </c>
      <c r="K1976">
        <v>16</v>
      </c>
      <c r="L1976">
        <v>2.7</v>
      </c>
      <c r="M1976">
        <f t="shared" si="300"/>
        <v>2.7</v>
      </c>
      <c r="N1976" t="b">
        <v>0</v>
      </c>
      <c r="O1976" t="s">
        <v>2229</v>
      </c>
      <c r="P1976" t="str">
        <f t="shared" si="301"/>
        <v>No Return</v>
      </c>
      <c r="Q1976" s="4">
        <f t="shared" si="302"/>
        <v>475.2</v>
      </c>
      <c r="R1976">
        <f t="shared" si="303"/>
        <v>2025</v>
      </c>
      <c r="S1976" s="4" t="str">
        <f t="shared" si="304"/>
        <v>August</v>
      </c>
      <c r="T1976" s="17">
        <f t="shared" si="305"/>
        <v>0</v>
      </c>
      <c r="U1976" s="17">
        <f t="shared" si="306"/>
        <v>29.7</v>
      </c>
      <c r="V1976" s="16">
        <f t="shared" si="307"/>
        <v>0</v>
      </c>
      <c r="W1976" s="16" t="str">
        <f t="shared" si="308"/>
        <v>No Size</v>
      </c>
      <c r="X1976" s="16" t="str" cm="1">
        <f t="array" ref="X1976">_xlfn.IFS(K1976 &lt; 10, "Need to Restock", K1976 &lt; 20, "Low Stock", K1976 &lt; 30, "Stock OK", K1976 &gt;= 30, "High Stock")</f>
        <v>Low Stock</v>
      </c>
      <c r="Y1976" s="16" t="str" cm="1">
        <f t="array" ref="Y1976">_xlfn.IFS(K1976 &lt;= 15, "Fast Moving", K1976 &lt;= 35, "Moderate Moving", K1976 &gt; 35, "Slow Moving")</f>
        <v>Moderate Moving</v>
      </c>
      <c r="Z1976" s="16" t="str" cm="1">
        <f t="array" ref="Z1976">_xlfn.IFS(M1976=5, "Highly Satisfied", M1976&gt;=4, "Very Satisfied", M1976&gt;=3, "Satisfied", M1976&gt;=2, "Neutral", M1976&lt;2, "Dissatisfied")</f>
        <v>Neutral</v>
      </c>
      <c r="AA1976" s="16" t="str">
        <f t="shared" si="309"/>
        <v>Cheap Value</v>
      </c>
      <c r="AB1976" s="16" t="str" cm="1">
        <f t="array" ref="AB1976">_xlfn.IFS(OR(C1976="Zara", C1976="Mango"), "Luxury Brand", OR(C1976="Gap", C1976="Forever21"), "Budget Brand", TRUE, "Mid-Market")</f>
        <v>Mid-Market</v>
      </c>
    </row>
    <row r="1977" spans="1:28" x14ac:dyDescent="0.35">
      <c r="A1977" t="s">
        <v>2028</v>
      </c>
      <c r="B1977" t="s">
        <v>13</v>
      </c>
      <c r="C1977" t="s">
        <v>41</v>
      </c>
      <c r="D1977" t="s">
        <v>21</v>
      </c>
      <c r="E1977" t="s">
        <v>37</v>
      </c>
      <c r="F1977" t="s">
        <v>68</v>
      </c>
      <c r="G1977" s="4">
        <v>239.65</v>
      </c>
      <c r="H1977">
        <v>0</v>
      </c>
      <c r="I1977" s="3">
        <v>239.65</v>
      </c>
      <c r="J1977" s="1">
        <v>45875</v>
      </c>
      <c r="K1977">
        <v>27</v>
      </c>
      <c r="L1977">
        <v>2.9</v>
      </c>
      <c r="M1977">
        <f t="shared" si="300"/>
        <v>2.9</v>
      </c>
      <c r="N1977" t="b">
        <v>0</v>
      </c>
      <c r="O1977" t="s">
        <v>2229</v>
      </c>
      <c r="P1977" t="str">
        <f t="shared" si="301"/>
        <v>No Return</v>
      </c>
      <c r="Q1977" s="4">
        <f t="shared" si="302"/>
        <v>6470.55</v>
      </c>
      <c r="R1977">
        <f t="shared" si="303"/>
        <v>2025</v>
      </c>
      <c r="S1977" s="4" t="str">
        <f t="shared" si="304"/>
        <v>August</v>
      </c>
      <c r="T1977" s="17">
        <f t="shared" si="305"/>
        <v>0</v>
      </c>
      <c r="U1977" s="17">
        <f t="shared" si="306"/>
        <v>239.65</v>
      </c>
      <c r="V1977" s="16">
        <f t="shared" si="307"/>
        <v>0</v>
      </c>
      <c r="W1977" s="16" t="str">
        <f t="shared" si="308"/>
        <v>S</v>
      </c>
      <c r="X1977" s="16" t="str" cm="1">
        <f t="array" ref="X1977">_xlfn.IFS(K1977 &lt; 10, "Need to Restock", K1977 &lt; 20, "Low Stock", K1977 &lt; 30, "Stock OK", K1977 &gt;= 30, "High Stock")</f>
        <v>Stock OK</v>
      </c>
      <c r="Y1977" s="16" t="str" cm="1">
        <f t="array" ref="Y1977">_xlfn.IFS(K1977 &lt;= 15, "Fast Moving", K1977 &lt;= 35, "Moderate Moving", K1977 &gt; 35, "Slow Moving")</f>
        <v>Moderate Moving</v>
      </c>
      <c r="Z1977" s="16" t="str" cm="1">
        <f t="array" ref="Z1977">_xlfn.IFS(M1977=5, "Highly Satisfied", M1977&gt;=4, "Very Satisfied", M1977&gt;=3, "Satisfied", M1977&gt;=2, "Neutral", M1977&lt;2, "Dissatisfied")</f>
        <v>Neutral</v>
      </c>
      <c r="AA1977" s="16" t="str">
        <f t="shared" si="309"/>
        <v>High Value</v>
      </c>
      <c r="AB1977" s="16" t="str" cm="1">
        <f t="array" ref="AB1977">_xlfn.IFS(OR(C1977="Zara", C1977="Mango"), "Luxury Brand", OR(C1977="Gap", C1977="Forever21"), "Budget Brand", TRUE, "Mid-Market")</f>
        <v>Luxury Brand</v>
      </c>
    </row>
    <row r="1978" spans="1:28" x14ac:dyDescent="0.35">
      <c r="A1978" t="s">
        <v>2029</v>
      </c>
      <c r="B1978" t="s">
        <v>19</v>
      </c>
      <c r="C1978" t="s">
        <v>46</v>
      </c>
      <c r="D1978" t="s">
        <v>32</v>
      </c>
      <c r="E1978" t="s">
        <v>56</v>
      </c>
      <c r="F1978" t="s">
        <v>17</v>
      </c>
      <c r="G1978" s="4">
        <v>90.41</v>
      </c>
      <c r="H1978">
        <v>0</v>
      </c>
      <c r="I1978" s="3">
        <v>90.41</v>
      </c>
      <c r="J1978" s="1">
        <v>45875</v>
      </c>
      <c r="K1978">
        <v>11</v>
      </c>
      <c r="L1978" t="s">
        <v>2229</v>
      </c>
      <c r="M1978">
        <f t="shared" si="300"/>
        <v>3</v>
      </c>
      <c r="N1978" t="b">
        <v>0</v>
      </c>
      <c r="O1978" t="s">
        <v>2229</v>
      </c>
      <c r="P1978" t="str">
        <f t="shared" si="301"/>
        <v>No Return</v>
      </c>
      <c r="Q1978" s="4">
        <f t="shared" si="302"/>
        <v>994.51</v>
      </c>
      <c r="R1978">
        <f t="shared" si="303"/>
        <v>2025</v>
      </c>
      <c r="S1978" s="4" t="str">
        <f t="shared" si="304"/>
        <v>August</v>
      </c>
      <c r="T1978" s="17">
        <f t="shared" si="305"/>
        <v>0</v>
      </c>
      <c r="U1978" s="17">
        <f t="shared" si="306"/>
        <v>90.41</v>
      </c>
      <c r="V1978" s="16">
        <f t="shared" si="307"/>
        <v>0</v>
      </c>
      <c r="W1978" s="16" t="str">
        <f t="shared" si="308"/>
        <v>M</v>
      </c>
      <c r="X1978" s="16" t="str" cm="1">
        <f t="array" ref="X1978">_xlfn.IFS(K1978 &lt; 10, "Need to Restock", K1978 &lt; 20, "Low Stock", K1978 &lt; 30, "Stock OK", K1978 &gt;= 30, "High Stock")</f>
        <v>Low Stock</v>
      </c>
      <c r="Y1978" s="16" t="str" cm="1">
        <f t="array" ref="Y1978">_xlfn.IFS(K1978 &lt;= 15, "Fast Moving", K1978 &lt;= 35, "Moderate Moving", K1978 &gt; 35, "Slow Moving")</f>
        <v>Fast Moving</v>
      </c>
      <c r="Z1978" s="16" t="str" cm="1">
        <f t="array" ref="Z1978">_xlfn.IFS(M1978=5, "Highly Satisfied", M1978&gt;=4, "Very Satisfied", M1978&gt;=3, "Satisfied", M1978&gt;=2, "Neutral", M1978&lt;2, "Dissatisfied")</f>
        <v>Satisfied</v>
      </c>
      <c r="AA1978" s="16" t="str">
        <f t="shared" si="309"/>
        <v>High Value</v>
      </c>
      <c r="AB1978" s="16" t="str" cm="1">
        <f t="array" ref="AB1978">_xlfn.IFS(OR(C1978="Zara", C1978="Mango"), "Luxury Brand", OR(C1978="Gap", C1978="Forever21"), "Budget Brand", TRUE, "Mid-Market")</f>
        <v>Mid-Market</v>
      </c>
    </row>
    <row r="1979" spans="1:28" x14ac:dyDescent="0.35">
      <c r="A1979" t="s">
        <v>2030</v>
      </c>
      <c r="B1979" t="s">
        <v>40</v>
      </c>
      <c r="C1979" t="s">
        <v>51</v>
      </c>
      <c r="D1979" t="s">
        <v>21</v>
      </c>
      <c r="E1979" t="s">
        <v>16</v>
      </c>
      <c r="F1979" t="s">
        <v>33</v>
      </c>
      <c r="G1979" s="4">
        <v>81.78</v>
      </c>
      <c r="H1979">
        <v>10</v>
      </c>
      <c r="I1979" s="3">
        <v>73.599999999999994</v>
      </c>
      <c r="J1979" s="1">
        <v>45875</v>
      </c>
      <c r="K1979">
        <v>24</v>
      </c>
      <c r="L1979">
        <v>1.2</v>
      </c>
      <c r="M1979">
        <f t="shared" si="300"/>
        <v>1.2</v>
      </c>
      <c r="N1979" t="b">
        <v>0</v>
      </c>
      <c r="O1979" t="s">
        <v>2229</v>
      </c>
      <c r="P1979" t="str">
        <f t="shared" si="301"/>
        <v>No Return</v>
      </c>
      <c r="Q1979" s="4">
        <f t="shared" si="302"/>
        <v>1766.4480000000001</v>
      </c>
      <c r="R1979">
        <f t="shared" si="303"/>
        <v>2025</v>
      </c>
      <c r="S1979" s="4" t="str">
        <f t="shared" si="304"/>
        <v>August</v>
      </c>
      <c r="T1979" s="17">
        <f t="shared" si="305"/>
        <v>8.1780000000000008</v>
      </c>
      <c r="U1979" s="17">
        <f t="shared" si="306"/>
        <v>73.602000000000004</v>
      </c>
      <c r="V1979" s="16">
        <f t="shared" si="307"/>
        <v>0</v>
      </c>
      <c r="W1979" s="16" t="str">
        <f t="shared" si="308"/>
        <v>XL</v>
      </c>
      <c r="X1979" s="16" t="str" cm="1">
        <f t="array" ref="X1979">_xlfn.IFS(K1979 &lt; 10, "Need to Restock", K1979 &lt; 20, "Low Stock", K1979 &lt; 30, "Stock OK", K1979 &gt;= 30, "High Stock")</f>
        <v>Stock OK</v>
      </c>
      <c r="Y1979" s="16" t="str" cm="1">
        <f t="array" ref="Y1979">_xlfn.IFS(K1979 &lt;= 15, "Fast Moving", K1979 &lt;= 35, "Moderate Moving", K1979 &gt; 35, "Slow Moving")</f>
        <v>Moderate Moving</v>
      </c>
      <c r="Z1979" s="16" t="str" cm="1">
        <f t="array" ref="Z1979">_xlfn.IFS(M1979=5, "Highly Satisfied", M1979&gt;=4, "Very Satisfied", M1979&gt;=3, "Satisfied", M1979&gt;=2, "Neutral", M1979&lt;2, "Dissatisfied")</f>
        <v>Dissatisfied</v>
      </c>
      <c r="AA1979" s="16" t="str">
        <f t="shared" si="309"/>
        <v>Cheap Value</v>
      </c>
      <c r="AB1979" s="16" t="str" cm="1">
        <f t="array" ref="AB1979">_xlfn.IFS(OR(C1979="Zara", C1979="Mango"), "Luxury Brand", OR(C1979="Gap", C1979="Forever21"), "Budget Brand", TRUE, "Mid-Market")</f>
        <v>Mid-Market</v>
      </c>
    </row>
    <row r="1980" spans="1:28" x14ac:dyDescent="0.35">
      <c r="A1980" t="s">
        <v>2031</v>
      </c>
      <c r="B1980" t="s">
        <v>13</v>
      </c>
      <c r="C1980" t="s">
        <v>73</v>
      </c>
      <c r="D1980" t="s">
        <v>21</v>
      </c>
      <c r="E1980" t="s">
        <v>22</v>
      </c>
      <c r="F1980" t="s">
        <v>26</v>
      </c>
      <c r="G1980" s="4">
        <v>142.55000000000001</v>
      </c>
      <c r="H1980">
        <v>0</v>
      </c>
      <c r="I1980" s="3">
        <v>142.55000000000001</v>
      </c>
      <c r="J1980" s="1">
        <v>45875</v>
      </c>
      <c r="K1980">
        <v>21</v>
      </c>
      <c r="L1980">
        <v>4.5</v>
      </c>
      <c r="M1980">
        <f t="shared" si="300"/>
        <v>4.5</v>
      </c>
      <c r="N1980" t="b">
        <v>0</v>
      </c>
      <c r="O1980" t="s">
        <v>2229</v>
      </c>
      <c r="P1980" t="str">
        <f t="shared" si="301"/>
        <v>No Return</v>
      </c>
      <c r="Q1980" s="4">
        <f t="shared" si="302"/>
        <v>2993.55</v>
      </c>
      <c r="R1980">
        <f t="shared" si="303"/>
        <v>2025</v>
      </c>
      <c r="S1980" s="4" t="str">
        <f t="shared" si="304"/>
        <v>August</v>
      </c>
      <c r="T1980" s="17">
        <f t="shared" si="305"/>
        <v>0</v>
      </c>
      <c r="U1980" s="17">
        <f t="shared" si="306"/>
        <v>142.55000000000001</v>
      </c>
      <c r="V1980" s="16">
        <f t="shared" si="307"/>
        <v>0</v>
      </c>
      <c r="W1980" s="16" t="str">
        <f t="shared" si="308"/>
        <v>L</v>
      </c>
      <c r="X1980" s="16" t="str" cm="1">
        <f t="array" ref="X1980">_xlfn.IFS(K1980 &lt; 10, "Need to Restock", K1980 &lt; 20, "Low Stock", K1980 &lt; 30, "Stock OK", K1980 &gt;= 30, "High Stock")</f>
        <v>Stock OK</v>
      </c>
      <c r="Y1980" s="16" t="str" cm="1">
        <f t="array" ref="Y1980">_xlfn.IFS(K1980 &lt;= 15, "Fast Moving", K1980 &lt;= 35, "Moderate Moving", K1980 &gt; 35, "Slow Moving")</f>
        <v>Moderate Moving</v>
      </c>
      <c r="Z1980" s="16" t="str" cm="1">
        <f t="array" ref="Z1980">_xlfn.IFS(M1980=5, "Highly Satisfied", M1980&gt;=4, "Very Satisfied", M1980&gt;=3, "Satisfied", M1980&gt;=2, "Neutral", M1980&lt;2, "Dissatisfied")</f>
        <v>Very Satisfied</v>
      </c>
      <c r="AA1980" s="16" t="str">
        <f t="shared" si="309"/>
        <v>High Value</v>
      </c>
      <c r="AB1980" s="16" t="str" cm="1">
        <f t="array" ref="AB1980">_xlfn.IFS(OR(C1980="Zara", C1980="Mango"), "Luxury Brand", OR(C1980="Gap", C1980="Forever21"), "Budget Brand", TRUE, "Mid-Market")</f>
        <v>Budget Brand</v>
      </c>
    </row>
    <row r="1981" spans="1:28" x14ac:dyDescent="0.35">
      <c r="A1981" t="s">
        <v>2032</v>
      </c>
      <c r="B1981" t="s">
        <v>40</v>
      </c>
      <c r="C1981" t="s">
        <v>59</v>
      </c>
      <c r="D1981" t="s">
        <v>32</v>
      </c>
      <c r="E1981" t="s">
        <v>37</v>
      </c>
      <c r="F1981" t="s">
        <v>26</v>
      </c>
      <c r="G1981" s="4">
        <v>53.13</v>
      </c>
      <c r="H1981">
        <v>0</v>
      </c>
      <c r="I1981" s="3">
        <v>53.13</v>
      </c>
      <c r="J1981" s="1">
        <v>45875</v>
      </c>
      <c r="K1981">
        <v>5</v>
      </c>
      <c r="L1981">
        <v>4.5999999999999996</v>
      </c>
      <c r="M1981">
        <f t="shared" si="300"/>
        <v>4.5999999999999996</v>
      </c>
      <c r="N1981" t="b">
        <v>0</v>
      </c>
      <c r="O1981" t="s">
        <v>2229</v>
      </c>
      <c r="P1981" t="str">
        <f t="shared" si="301"/>
        <v>No Return</v>
      </c>
      <c r="Q1981" s="4">
        <f t="shared" si="302"/>
        <v>265.65000000000003</v>
      </c>
      <c r="R1981">
        <f t="shared" si="303"/>
        <v>2025</v>
      </c>
      <c r="S1981" s="4" t="str">
        <f t="shared" si="304"/>
        <v>August</v>
      </c>
      <c r="T1981" s="17">
        <f t="shared" si="305"/>
        <v>0</v>
      </c>
      <c r="U1981" s="17">
        <f t="shared" si="306"/>
        <v>53.13</v>
      </c>
      <c r="V1981" s="16">
        <f t="shared" si="307"/>
        <v>0</v>
      </c>
      <c r="W1981" s="16" t="str">
        <f t="shared" si="308"/>
        <v>S</v>
      </c>
      <c r="X1981" s="16" t="str" cm="1">
        <f t="array" ref="X1981">_xlfn.IFS(K1981 &lt; 10, "Need to Restock", K1981 &lt; 20, "Low Stock", K1981 &lt; 30, "Stock OK", K1981 &gt;= 30, "High Stock")</f>
        <v>Need to Restock</v>
      </c>
      <c r="Y1981" s="16" t="str" cm="1">
        <f t="array" ref="Y1981">_xlfn.IFS(K1981 &lt;= 15, "Fast Moving", K1981 &lt;= 35, "Moderate Moving", K1981 &gt; 35, "Slow Moving")</f>
        <v>Fast Moving</v>
      </c>
      <c r="Z1981" s="16" t="str" cm="1">
        <f t="array" ref="Z1981">_xlfn.IFS(M1981=5, "Highly Satisfied", M1981&gt;=4, "Very Satisfied", M1981&gt;=3, "Satisfied", M1981&gt;=2, "Neutral", M1981&lt;2, "Dissatisfied")</f>
        <v>Very Satisfied</v>
      </c>
      <c r="AA1981" s="16" t="str">
        <f t="shared" si="309"/>
        <v>Cheap Value</v>
      </c>
      <c r="AB1981" s="16" t="str" cm="1">
        <f t="array" ref="AB1981">_xlfn.IFS(OR(C1981="Zara", C1981="Mango"), "Luxury Brand", OR(C1981="Gap", C1981="Forever21"), "Budget Brand", TRUE, "Mid-Market")</f>
        <v>Budget Brand</v>
      </c>
    </row>
    <row r="1982" spans="1:28" x14ac:dyDescent="0.35">
      <c r="A1982" t="s">
        <v>2033</v>
      </c>
      <c r="B1982" t="s">
        <v>36</v>
      </c>
      <c r="C1982" t="s">
        <v>73</v>
      </c>
      <c r="D1982" t="s">
        <v>60</v>
      </c>
      <c r="E1982" t="s">
        <v>22</v>
      </c>
      <c r="F1982" t="s">
        <v>62</v>
      </c>
      <c r="G1982" s="4">
        <v>80.81</v>
      </c>
      <c r="H1982">
        <v>0</v>
      </c>
      <c r="I1982" s="3">
        <v>80.81</v>
      </c>
      <c r="J1982" s="1">
        <v>45875</v>
      </c>
      <c r="K1982">
        <v>15</v>
      </c>
      <c r="L1982">
        <v>4.5999999999999996</v>
      </c>
      <c r="M1982">
        <f t="shared" si="300"/>
        <v>4.5999999999999996</v>
      </c>
      <c r="N1982" t="b">
        <v>0</v>
      </c>
      <c r="O1982" t="s">
        <v>2229</v>
      </c>
      <c r="P1982" t="str">
        <f t="shared" si="301"/>
        <v>No Return</v>
      </c>
      <c r="Q1982" s="4">
        <f t="shared" si="302"/>
        <v>1212.1500000000001</v>
      </c>
      <c r="R1982">
        <f t="shared" si="303"/>
        <v>2025</v>
      </c>
      <c r="S1982" s="4" t="str">
        <f t="shared" si="304"/>
        <v>August</v>
      </c>
      <c r="T1982" s="17">
        <f t="shared" si="305"/>
        <v>0</v>
      </c>
      <c r="U1982" s="17">
        <f t="shared" si="306"/>
        <v>80.81</v>
      </c>
      <c r="V1982" s="16">
        <f t="shared" si="307"/>
        <v>0</v>
      </c>
      <c r="W1982" s="16" t="str">
        <f t="shared" si="308"/>
        <v>L</v>
      </c>
      <c r="X1982" s="16" t="str" cm="1">
        <f t="array" ref="X1982">_xlfn.IFS(K1982 &lt; 10, "Need to Restock", K1982 &lt; 20, "Low Stock", K1982 &lt; 30, "Stock OK", K1982 &gt;= 30, "High Stock")</f>
        <v>Low Stock</v>
      </c>
      <c r="Y1982" s="16" t="str" cm="1">
        <f t="array" ref="Y1982">_xlfn.IFS(K1982 &lt;= 15, "Fast Moving", K1982 &lt;= 35, "Moderate Moving", K1982 &gt; 35, "Slow Moving")</f>
        <v>Fast Moving</v>
      </c>
      <c r="Z1982" s="16" t="str" cm="1">
        <f t="array" ref="Z1982">_xlfn.IFS(M1982=5, "Highly Satisfied", M1982&gt;=4, "Very Satisfied", M1982&gt;=3, "Satisfied", M1982&gt;=2, "Neutral", M1982&lt;2, "Dissatisfied")</f>
        <v>Very Satisfied</v>
      </c>
      <c r="AA1982" s="16" t="str">
        <f t="shared" si="309"/>
        <v>High Value</v>
      </c>
      <c r="AB1982" s="16" t="str" cm="1">
        <f t="array" ref="AB1982">_xlfn.IFS(OR(C1982="Zara", C1982="Mango"), "Luxury Brand", OR(C1982="Gap", C1982="Forever21"), "Budget Brand", TRUE, "Mid-Market")</f>
        <v>Budget Brand</v>
      </c>
    </row>
    <row r="1983" spans="1:28" x14ac:dyDescent="0.35">
      <c r="A1983" t="s">
        <v>2034</v>
      </c>
      <c r="B1983" t="s">
        <v>19</v>
      </c>
      <c r="C1983" t="s">
        <v>20</v>
      </c>
      <c r="D1983" t="s">
        <v>32</v>
      </c>
      <c r="E1983" t="s">
        <v>56</v>
      </c>
      <c r="F1983" t="s">
        <v>62</v>
      </c>
      <c r="G1983" s="4">
        <v>89.39</v>
      </c>
      <c r="H1983">
        <v>0</v>
      </c>
      <c r="I1983" s="3">
        <v>89.39</v>
      </c>
      <c r="J1983" s="1">
        <v>45875</v>
      </c>
      <c r="K1983">
        <v>33</v>
      </c>
      <c r="L1983">
        <v>4.2</v>
      </c>
      <c r="M1983">
        <f t="shared" si="300"/>
        <v>4.2</v>
      </c>
      <c r="N1983" t="b">
        <v>0</v>
      </c>
      <c r="O1983" t="s">
        <v>2229</v>
      </c>
      <c r="P1983" t="str">
        <f t="shared" si="301"/>
        <v>No Return</v>
      </c>
      <c r="Q1983" s="4">
        <f t="shared" si="302"/>
        <v>2949.87</v>
      </c>
      <c r="R1983">
        <f t="shared" si="303"/>
        <v>2025</v>
      </c>
      <c r="S1983" s="4" t="str">
        <f t="shared" si="304"/>
        <v>August</v>
      </c>
      <c r="T1983" s="17">
        <f t="shared" si="305"/>
        <v>0</v>
      </c>
      <c r="U1983" s="17">
        <f t="shared" si="306"/>
        <v>89.39</v>
      </c>
      <c r="V1983" s="16">
        <f t="shared" si="307"/>
        <v>0</v>
      </c>
      <c r="W1983" s="16" t="str">
        <f t="shared" si="308"/>
        <v>M</v>
      </c>
      <c r="X1983" s="16" t="str" cm="1">
        <f t="array" ref="X1983">_xlfn.IFS(K1983 &lt; 10, "Need to Restock", K1983 &lt; 20, "Low Stock", K1983 &lt; 30, "Stock OK", K1983 &gt;= 30, "High Stock")</f>
        <v>High Stock</v>
      </c>
      <c r="Y1983" s="16" t="str" cm="1">
        <f t="array" ref="Y1983">_xlfn.IFS(K1983 &lt;= 15, "Fast Moving", K1983 &lt;= 35, "Moderate Moving", K1983 &gt; 35, "Slow Moving")</f>
        <v>Moderate Moving</v>
      </c>
      <c r="Z1983" s="16" t="str" cm="1">
        <f t="array" ref="Z1983">_xlfn.IFS(M1983=5, "Highly Satisfied", M1983&gt;=4, "Very Satisfied", M1983&gt;=3, "Satisfied", M1983&gt;=2, "Neutral", M1983&lt;2, "Dissatisfied")</f>
        <v>Very Satisfied</v>
      </c>
      <c r="AA1983" s="16" t="str">
        <f t="shared" si="309"/>
        <v>High Value</v>
      </c>
      <c r="AB1983" s="16" t="str" cm="1">
        <f t="array" ref="AB1983">_xlfn.IFS(OR(C1983="Zara", C1983="Mango"), "Luxury Brand", OR(C1983="Gap", C1983="Forever21"), "Budget Brand", TRUE, "Mid-Market")</f>
        <v>Mid-Market</v>
      </c>
    </row>
    <row r="1984" spans="1:28" x14ac:dyDescent="0.35">
      <c r="A1984" t="s">
        <v>2035</v>
      </c>
      <c r="B1984" t="s">
        <v>36</v>
      </c>
      <c r="C1984" t="s">
        <v>41</v>
      </c>
      <c r="D1984" t="s">
        <v>60</v>
      </c>
      <c r="E1984" t="s">
        <v>37</v>
      </c>
      <c r="F1984" t="s">
        <v>42</v>
      </c>
      <c r="G1984" s="4">
        <v>37.9</v>
      </c>
      <c r="H1984">
        <v>37.9</v>
      </c>
      <c r="I1984" s="3">
        <v>23.54</v>
      </c>
      <c r="J1984" s="1">
        <v>45875</v>
      </c>
      <c r="K1984">
        <v>34</v>
      </c>
      <c r="L1984">
        <v>1.3</v>
      </c>
      <c r="M1984">
        <f t="shared" si="300"/>
        <v>1.3</v>
      </c>
      <c r="N1984" t="b">
        <v>0</v>
      </c>
      <c r="O1984" t="s">
        <v>2229</v>
      </c>
      <c r="P1984" t="str">
        <f t="shared" si="301"/>
        <v>No Return</v>
      </c>
      <c r="Q1984" s="4">
        <f t="shared" si="302"/>
        <v>800.22059999999988</v>
      </c>
      <c r="R1984">
        <f t="shared" si="303"/>
        <v>2025</v>
      </c>
      <c r="S1984" s="4" t="str">
        <f t="shared" si="304"/>
        <v>August</v>
      </c>
      <c r="T1984" s="17">
        <f t="shared" si="305"/>
        <v>14.364099999999999</v>
      </c>
      <c r="U1984" s="17">
        <f t="shared" si="306"/>
        <v>23.535899999999998</v>
      </c>
      <c r="V1984" s="16">
        <f t="shared" si="307"/>
        <v>0</v>
      </c>
      <c r="W1984" s="16" t="str">
        <f t="shared" si="308"/>
        <v>S</v>
      </c>
      <c r="X1984" s="16" t="str" cm="1">
        <f t="array" ref="X1984">_xlfn.IFS(K1984 &lt; 10, "Need to Restock", K1984 &lt; 20, "Low Stock", K1984 &lt; 30, "Stock OK", K1984 &gt;= 30, "High Stock")</f>
        <v>High Stock</v>
      </c>
      <c r="Y1984" s="16" t="str" cm="1">
        <f t="array" ref="Y1984">_xlfn.IFS(K1984 &lt;= 15, "Fast Moving", K1984 &lt;= 35, "Moderate Moving", K1984 &gt; 35, "Slow Moving")</f>
        <v>Moderate Moving</v>
      </c>
      <c r="Z1984" s="16" t="str" cm="1">
        <f t="array" ref="Z1984">_xlfn.IFS(M1984=5, "Highly Satisfied", M1984&gt;=4, "Very Satisfied", M1984&gt;=3, "Satisfied", M1984&gt;=2, "Neutral", M1984&lt;2, "Dissatisfied")</f>
        <v>Dissatisfied</v>
      </c>
      <c r="AA1984" s="16" t="str">
        <f t="shared" si="309"/>
        <v>Cheap Value</v>
      </c>
      <c r="AB1984" s="16" t="str" cm="1">
        <f t="array" ref="AB1984">_xlfn.IFS(OR(C1984="Zara", C1984="Mango"), "Luxury Brand", OR(C1984="Gap", C1984="Forever21"), "Budget Brand", TRUE, "Mid-Market")</f>
        <v>Luxury Brand</v>
      </c>
    </row>
    <row r="1985" spans="1:28" x14ac:dyDescent="0.35">
      <c r="A1985" t="s">
        <v>2036</v>
      </c>
      <c r="B1985" t="s">
        <v>25</v>
      </c>
      <c r="C1985" t="s">
        <v>41</v>
      </c>
      <c r="D1985" t="s">
        <v>15</v>
      </c>
      <c r="E1985" t="s">
        <v>2229</v>
      </c>
      <c r="F1985" t="s">
        <v>68</v>
      </c>
      <c r="G1985" s="4">
        <v>44.49</v>
      </c>
      <c r="H1985">
        <v>0</v>
      </c>
      <c r="I1985" s="3">
        <v>44.49</v>
      </c>
      <c r="J1985" s="1">
        <v>45835</v>
      </c>
      <c r="K1985">
        <v>34</v>
      </c>
      <c r="L1985">
        <v>2.1</v>
      </c>
      <c r="M1985">
        <f t="shared" si="300"/>
        <v>2.1</v>
      </c>
      <c r="N1985" t="b">
        <v>0</v>
      </c>
      <c r="O1985" t="s">
        <v>2229</v>
      </c>
      <c r="P1985" t="str">
        <f t="shared" si="301"/>
        <v>No Return</v>
      </c>
      <c r="Q1985" s="4">
        <f t="shared" si="302"/>
        <v>1512.66</v>
      </c>
      <c r="R1985">
        <f t="shared" si="303"/>
        <v>2025</v>
      </c>
      <c r="S1985" s="4" t="str">
        <f t="shared" si="304"/>
        <v>June</v>
      </c>
      <c r="T1985" s="17">
        <f t="shared" si="305"/>
        <v>0</v>
      </c>
      <c r="U1985" s="17">
        <f t="shared" si="306"/>
        <v>44.49</v>
      </c>
      <c r="V1985" s="16">
        <f t="shared" si="307"/>
        <v>0</v>
      </c>
      <c r="W1985" s="16" t="str">
        <f t="shared" si="308"/>
        <v>No Size</v>
      </c>
      <c r="X1985" s="16" t="str" cm="1">
        <f t="array" ref="X1985">_xlfn.IFS(K1985 &lt; 10, "Need to Restock", K1985 &lt; 20, "Low Stock", K1985 &lt; 30, "Stock OK", K1985 &gt;= 30, "High Stock")</f>
        <v>High Stock</v>
      </c>
      <c r="Y1985" s="16" t="str" cm="1">
        <f t="array" ref="Y1985">_xlfn.IFS(K1985 &lt;= 15, "Fast Moving", K1985 &lt;= 35, "Moderate Moving", K1985 &gt; 35, "Slow Moving")</f>
        <v>Moderate Moving</v>
      </c>
      <c r="Z1985" s="16" t="str" cm="1">
        <f t="array" ref="Z1985">_xlfn.IFS(M1985=5, "Highly Satisfied", M1985&gt;=4, "Very Satisfied", M1985&gt;=3, "Satisfied", M1985&gt;=2, "Neutral", M1985&lt;2, "Dissatisfied")</f>
        <v>Neutral</v>
      </c>
      <c r="AA1985" s="16" t="str">
        <f t="shared" si="309"/>
        <v>Cheap Value</v>
      </c>
      <c r="AB1985" s="16" t="str" cm="1">
        <f t="array" ref="AB1985">_xlfn.IFS(OR(C1985="Zara", C1985="Mango"), "Luxury Brand", OR(C1985="Gap", C1985="Forever21"), "Budget Brand", TRUE, "Mid-Market")</f>
        <v>Luxury Brand</v>
      </c>
    </row>
    <row r="1986" spans="1:28" x14ac:dyDescent="0.35">
      <c r="A1986" t="s">
        <v>2037</v>
      </c>
      <c r="B1986" t="s">
        <v>19</v>
      </c>
      <c r="C1986" t="s">
        <v>41</v>
      </c>
      <c r="D1986" t="s">
        <v>60</v>
      </c>
      <c r="E1986" t="s">
        <v>22</v>
      </c>
      <c r="F1986" t="s">
        <v>54</v>
      </c>
      <c r="G1986" s="4">
        <v>111.7</v>
      </c>
      <c r="H1986">
        <v>0</v>
      </c>
      <c r="I1986" s="3">
        <v>111.7</v>
      </c>
      <c r="J1986" s="1">
        <v>45875</v>
      </c>
      <c r="K1986">
        <v>2</v>
      </c>
      <c r="L1986" t="s">
        <v>2229</v>
      </c>
      <c r="M1986">
        <f t="shared" ref="M1986:M2049" si="310">IF(L1986="null", 3, L1986)</f>
        <v>3</v>
      </c>
      <c r="N1986" t="b">
        <v>1</v>
      </c>
      <c r="O1986" t="s">
        <v>71</v>
      </c>
      <c r="P1986" t="str">
        <f t="shared" ref="P1986:P2049" si="311">IF(O1986="null", "No Return", O1986)</f>
        <v>Size Issue</v>
      </c>
      <c r="Q1986" s="4">
        <f t="shared" ref="Q1986:Q2049" si="312">U1986 * K1986</f>
        <v>223.4</v>
      </c>
      <c r="R1986">
        <f t="shared" ref="R1986:R2049" si="313">YEAR(J1986)</f>
        <v>2025</v>
      </c>
      <c r="S1986" s="4" t="str">
        <f t="shared" ref="S1986:S2049" si="314">TEXT(J1986, "mmmm")</f>
        <v>August</v>
      </c>
      <c r="T1986" s="17">
        <f t="shared" ref="T1986:T2049" si="315">G1986 * (H1986 / 100)</f>
        <v>0</v>
      </c>
      <c r="U1986" s="17">
        <f t="shared" ref="U1986:U2049" si="316">G1986 * (1 - (H1986 / 100))</f>
        <v>111.7</v>
      </c>
      <c r="V1986" s="16">
        <f t="shared" ref="V1986:V2049" si="317">IF(N1986=TRUE, 1, 0)</f>
        <v>1</v>
      </c>
      <c r="W1986" s="16" t="str">
        <f t="shared" ref="W1986:W2049" si="318">IF(E1986="null", "No Size", E1986)</f>
        <v>L</v>
      </c>
      <c r="X1986" s="16" t="str" cm="1">
        <f t="array" ref="X1986">_xlfn.IFS(K1986 &lt; 10, "Need to Restock", K1986 &lt; 20, "Low Stock", K1986 &lt; 30, "Stock OK", K1986 &gt;= 30, "High Stock")</f>
        <v>Need to Restock</v>
      </c>
      <c r="Y1986" s="16" t="str" cm="1">
        <f t="array" ref="Y1986">_xlfn.IFS(K1986 &lt;= 15, "Fast Moving", K1986 &lt;= 35, "Moderate Moving", K1986 &gt; 35, "Slow Moving")</f>
        <v>Fast Moving</v>
      </c>
      <c r="Z1986" s="16" t="str" cm="1">
        <f t="array" ref="Z1986">_xlfn.IFS(M1986=5, "Highly Satisfied", M1986&gt;=4, "Very Satisfied", M1986&gt;=3, "Satisfied", M1986&gt;=2, "Neutral", M1986&lt;2, "Dissatisfied")</f>
        <v>Satisfied</v>
      </c>
      <c r="AA1986" s="16" t="str">
        <f t="shared" ref="AA1986:AA2049" si="319">IF(I1986 &gt;= 74.88, "High Value", "Cheap Value")</f>
        <v>High Value</v>
      </c>
      <c r="AB1986" s="16" t="str" cm="1">
        <f t="array" ref="AB1986">_xlfn.IFS(OR(C1986="Zara", C1986="Mango"), "Luxury Brand", OR(C1986="Gap", C1986="Forever21"), "Budget Brand", TRUE, "Mid-Market")</f>
        <v>Luxury Brand</v>
      </c>
    </row>
    <row r="1987" spans="1:28" x14ac:dyDescent="0.35">
      <c r="A1987" t="s">
        <v>2038</v>
      </c>
      <c r="B1987" t="s">
        <v>19</v>
      </c>
      <c r="C1987" t="s">
        <v>46</v>
      </c>
      <c r="D1987" t="s">
        <v>15</v>
      </c>
      <c r="E1987" t="s">
        <v>22</v>
      </c>
      <c r="F1987" t="s">
        <v>62</v>
      </c>
      <c r="G1987" s="4">
        <v>109.76</v>
      </c>
      <c r="H1987">
        <v>0</v>
      </c>
      <c r="I1987" s="3">
        <v>109.76</v>
      </c>
      <c r="J1987" s="1">
        <v>45669</v>
      </c>
      <c r="K1987">
        <v>23</v>
      </c>
      <c r="L1987">
        <v>2</v>
      </c>
      <c r="M1987">
        <f t="shared" si="310"/>
        <v>2</v>
      </c>
      <c r="N1987" t="b">
        <v>1</v>
      </c>
      <c r="O1987" t="s">
        <v>81</v>
      </c>
      <c r="P1987" t="str">
        <f t="shared" si="311"/>
        <v>Quality Issue</v>
      </c>
      <c r="Q1987" s="4">
        <f t="shared" si="312"/>
        <v>2524.48</v>
      </c>
      <c r="R1987">
        <f t="shared" si="313"/>
        <v>2025</v>
      </c>
      <c r="S1987" s="4" t="str">
        <f t="shared" si="314"/>
        <v>January</v>
      </c>
      <c r="T1987" s="17">
        <f t="shared" si="315"/>
        <v>0</v>
      </c>
      <c r="U1987" s="17">
        <f t="shared" si="316"/>
        <v>109.76</v>
      </c>
      <c r="V1987" s="16">
        <f t="shared" si="317"/>
        <v>1</v>
      </c>
      <c r="W1987" s="16" t="str">
        <f t="shared" si="318"/>
        <v>L</v>
      </c>
      <c r="X1987" s="16" t="str" cm="1">
        <f t="array" ref="X1987">_xlfn.IFS(K1987 &lt; 10, "Need to Restock", K1987 &lt; 20, "Low Stock", K1987 &lt; 30, "Stock OK", K1987 &gt;= 30, "High Stock")</f>
        <v>Stock OK</v>
      </c>
      <c r="Y1987" s="16" t="str" cm="1">
        <f t="array" ref="Y1987">_xlfn.IFS(K1987 &lt;= 15, "Fast Moving", K1987 &lt;= 35, "Moderate Moving", K1987 &gt; 35, "Slow Moving")</f>
        <v>Moderate Moving</v>
      </c>
      <c r="Z1987" s="16" t="str" cm="1">
        <f t="array" ref="Z1987">_xlfn.IFS(M1987=5, "Highly Satisfied", M1987&gt;=4, "Very Satisfied", M1987&gt;=3, "Satisfied", M1987&gt;=2, "Neutral", M1987&lt;2, "Dissatisfied")</f>
        <v>Neutral</v>
      </c>
      <c r="AA1987" s="16" t="str">
        <f t="shared" si="319"/>
        <v>High Value</v>
      </c>
      <c r="AB1987" s="16" t="str" cm="1">
        <f t="array" ref="AB1987">_xlfn.IFS(OR(C1987="Zara", C1987="Mango"), "Luxury Brand", OR(C1987="Gap", C1987="Forever21"), "Budget Brand", TRUE, "Mid-Market")</f>
        <v>Mid-Market</v>
      </c>
    </row>
    <row r="1988" spans="1:28" x14ac:dyDescent="0.35">
      <c r="A1988" t="s">
        <v>2039</v>
      </c>
      <c r="B1988" t="s">
        <v>25</v>
      </c>
      <c r="C1988" t="s">
        <v>20</v>
      </c>
      <c r="D1988" t="s">
        <v>32</v>
      </c>
      <c r="E1988" t="s">
        <v>2229</v>
      </c>
      <c r="F1988" t="s">
        <v>62</v>
      </c>
      <c r="G1988" s="4">
        <v>33</v>
      </c>
      <c r="H1988">
        <v>0</v>
      </c>
      <c r="I1988" s="3">
        <v>33</v>
      </c>
      <c r="J1988" s="1">
        <v>45875</v>
      </c>
      <c r="K1988">
        <v>50</v>
      </c>
      <c r="L1988">
        <v>4</v>
      </c>
      <c r="M1988">
        <f t="shared" si="310"/>
        <v>4</v>
      </c>
      <c r="N1988" t="b">
        <v>0</v>
      </c>
      <c r="O1988" t="s">
        <v>2229</v>
      </c>
      <c r="P1988" t="str">
        <f t="shared" si="311"/>
        <v>No Return</v>
      </c>
      <c r="Q1988" s="4">
        <f t="shared" si="312"/>
        <v>1650</v>
      </c>
      <c r="R1988">
        <f t="shared" si="313"/>
        <v>2025</v>
      </c>
      <c r="S1988" s="4" t="str">
        <f t="shared" si="314"/>
        <v>August</v>
      </c>
      <c r="T1988" s="17">
        <f t="shared" si="315"/>
        <v>0</v>
      </c>
      <c r="U1988" s="17">
        <f t="shared" si="316"/>
        <v>33</v>
      </c>
      <c r="V1988" s="16">
        <f t="shared" si="317"/>
        <v>0</v>
      </c>
      <c r="W1988" s="16" t="str">
        <f t="shared" si="318"/>
        <v>No Size</v>
      </c>
      <c r="X1988" s="16" t="str" cm="1">
        <f t="array" ref="X1988">_xlfn.IFS(K1988 &lt; 10, "Need to Restock", K1988 &lt; 20, "Low Stock", K1988 &lt; 30, "Stock OK", K1988 &gt;= 30, "High Stock")</f>
        <v>High Stock</v>
      </c>
      <c r="Y1988" s="16" t="str" cm="1">
        <f t="array" ref="Y1988">_xlfn.IFS(K1988 &lt;= 15, "Fast Moving", K1988 &lt;= 35, "Moderate Moving", K1988 &gt; 35, "Slow Moving")</f>
        <v>Slow Moving</v>
      </c>
      <c r="Z1988" s="16" t="str" cm="1">
        <f t="array" ref="Z1988">_xlfn.IFS(M1988=5, "Highly Satisfied", M1988&gt;=4, "Very Satisfied", M1988&gt;=3, "Satisfied", M1988&gt;=2, "Neutral", M1988&lt;2, "Dissatisfied")</f>
        <v>Very Satisfied</v>
      </c>
      <c r="AA1988" s="16" t="str">
        <f t="shared" si="319"/>
        <v>Cheap Value</v>
      </c>
      <c r="AB1988" s="16" t="str" cm="1">
        <f t="array" ref="AB1988">_xlfn.IFS(OR(C1988="Zara", C1988="Mango"), "Luxury Brand", OR(C1988="Gap", C1988="Forever21"), "Budget Brand", TRUE, "Mid-Market")</f>
        <v>Mid-Market</v>
      </c>
    </row>
    <row r="1989" spans="1:28" x14ac:dyDescent="0.35">
      <c r="A1989" t="s">
        <v>2040</v>
      </c>
      <c r="B1989" t="s">
        <v>28</v>
      </c>
      <c r="C1989" t="s">
        <v>51</v>
      </c>
      <c r="D1989" t="s">
        <v>21</v>
      </c>
      <c r="E1989" t="s">
        <v>56</v>
      </c>
      <c r="F1989" t="s">
        <v>44</v>
      </c>
      <c r="G1989" s="4">
        <v>150.65</v>
      </c>
      <c r="H1989">
        <v>8.9</v>
      </c>
      <c r="I1989" s="3">
        <v>137.24</v>
      </c>
      <c r="J1989" s="1">
        <v>45875</v>
      </c>
      <c r="K1989">
        <v>43</v>
      </c>
      <c r="L1989">
        <v>3.4</v>
      </c>
      <c r="M1989">
        <f t="shared" si="310"/>
        <v>3.4</v>
      </c>
      <c r="N1989" t="b">
        <v>0</v>
      </c>
      <c r="O1989" t="s">
        <v>2229</v>
      </c>
      <c r="P1989" t="str">
        <f t="shared" si="311"/>
        <v>No Return</v>
      </c>
      <c r="Q1989" s="4">
        <f t="shared" si="312"/>
        <v>5901.4124500000007</v>
      </c>
      <c r="R1989">
        <f t="shared" si="313"/>
        <v>2025</v>
      </c>
      <c r="S1989" s="4" t="str">
        <f t="shared" si="314"/>
        <v>August</v>
      </c>
      <c r="T1989" s="17">
        <f t="shared" si="315"/>
        <v>13.407850000000002</v>
      </c>
      <c r="U1989" s="17">
        <f t="shared" si="316"/>
        <v>137.24215000000001</v>
      </c>
      <c r="V1989" s="16">
        <f t="shared" si="317"/>
        <v>0</v>
      </c>
      <c r="W1989" s="16" t="str">
        <f t="shared" si="318"/>
        <v>M</v>
      </c>
      <c r="X1989" s="16" t="str" cm="1">
        <f t="array" ref="X1989">_xlfn.IFS(K1989 &lt; 10, "Need to Restock", K1989 &lt; 20, "Low Stock", K1989 &lt; 30, "Stock OK", K1989 &gt;= 30, "High Stock")</f>
        <v>High Stock</v>
      </c>
      <c r="Y1989" s="16" t="str" cm="1">
        <f t="array" ref="Y1989">_xlfn.IFS(K1989 &lt;= 15, "Fast Moving", K1989 &lt;= 35, "Moderate Moving", K1989 &gt; 35, "Slow Moving")</f>
        <v>Slow Moving</v>
      </c>
      <c r="Z1989" s="16" t="str" cm="1">
        <f t="array" ref="Z1989">_xlfn.IFS(M1989=5, "Highly Satisfied", M1989&gt;=4, "Very Satisfied", M1989&gt;=3, "Satisfied", M1989&gt;=2, "Neutral", M1989&lt;2, "Dissatisfied")</f>
        <v>Satisfied</v>
      </c>
      <c r="AA1989" s="16" t="str">
        <f t="shared" si="319"/>
        <v>High Value</v>
      </c>
      <c r="AB1989" s="16" t="str" cm="1">
        <f t="array" ref="AB1989">_xlfn.IFS(OR(C1989="Zara", C1989="Mango"), "Luxury Brand", OR(C1989="Gap", C1989="Forever21"), "Budget Brand", TRUE, "Mid-Market")</f>
        <v>Mid-Market</v>
      </c>
    </row>
    <row r="1990" spans="1:28" x14ac:dyDescent="0.35">
      <c r="A1990" t="s">
        <v>2041</v>
      </c>
      <c r="B1990" t="s">
        <v>36</v>
      </c>
      <c r="C1990" t="s">
        <v>14</v>
      </c>
      <c r="D1990" t="s">
        <v>32</v>
      </c>
      <c r="E1990" t="s">
        <v>37</v>
      </c>
      <c r="F1990" t="s">
        <v>44</v>
      </c>
      <c r="G1990" s="4">
        <v>66.34</v>
      </c>
      <c r="H1990">
        <v>19</v>
      </c>
      <c r="I1990" s="3">
        <v>53.74</v>
      </c>
      <c r="J1990" s="1">
        <v>45875</v>
      </c>
      <c r="K1990">
        <v>42</v>
      </c>
      <c r="L1990">
        <v>1.9</v>
      </c>
      <c r="M1990">
        <f t="shared" si="310"/>
        <v>1.9</v>
      </c>
      <c r="N1990" t="b">
        <v>0</v>
      </c>
      <c r="O1990" t="s">
        <v>2229</v>
      </c>
      <c r="P1990" t="str">
        <f t="shared" si="311"/>
        <v>No Return</v>
      </c>
      <c r="Q1990" s="4">
        <f t="shared" si="312"/>
        <v>2256.8868000000002</v>
      </c>
      <c r="R1990">
        <f t="shared" si="313"/>
        <v>2025</v>
      </c>
      <c r="S1990" s="4" t="str">
        <f t="shared" si="314"/>
        <v>August</v>
      </c>
      <c r="T1990" s="17">
        <f t="shared" si="315"/>
        <v>12.604600000000001</v>
      </c>
      <c r="U1990" s="17">
        <f t="shared" si="316"/>
        <v>53.735400000000006</v>
      </c>
      <c r="V1990" s="16">
        <f t="shared" si="317"/>
        <v>0</v>
      </c>
      <c r="W1990" s="16" t="str">
        <f t="shared" si="318"/>
        <v>S</v>
      </c>
      <c r="X1990" s="16" t="str" cm="1">
        <f t="array" ref="X1990">_xlfn.IFS(K1990 &lt; 10, "Need to Restock", K1990 &lt; 20, "Low Stock", K1990 &lt; 30, "Stock OK", K1990 &gt;= 30, "High Stock")</f>
        <v>High Stock</v>
      </c>
      <c r="Y1990" s="16" t="str" cm="1">
        <f t="array" ref="Y1990">_xlfn.IFS(K1990 &lt;= 15, "Fast Moving", K1990 &lt;= 35, "Moderate Moving", K1990 &gt; 35, "Slow Moving")</f>
        <v>Slow Moving</v>
      </c>
      <c r="Z1990" s="16" t="str" cm="1">
        <f t="array" ref="Z1990">_xlfn.IFS(M1990=5, "Highly Satisfied", M1990&gt;=4, "Very Satisfied", M1990&gt;=3, "Satisfied", M1990&gt;=2, "Neutral", M1990&lt;2, "Dissatisfied")</f>
        <v>Dissatisfied</v>
      </c>
      <c r="AA1990" s="16" t="str">
        <f t="shared" si="319"/>
        <v>Cheap Value</v>
      </c>
      <c r="AB1990" s="16" t="str" cm="1">
        <f t="array" ref="AB1990">_xlfn.IFS(OR(C1990="Zara", C1990="Mango"), "Luxury Brand", OR(C1990="Gap", C1990="Forever21"), "Budget Brand", TRUE, "Mid-Market")</f>
        <v>Luxury Brand</v>
      </c>
    </row>
    <row r="1991" spans="1:28" x14ac:dyDescent="0.35">
      <c r="A1991" t="s">
        <v>2042</v>
      </c>
      <c r="B1991" t="s">
        <v>36</v>
      </c>
      <c r="C1991" t="s">
        <v>59</v>
      </c>
      <c r="D1991" t="s">
        <v>15</v>
      </c>
      <c r="E1991" t="s">
        <v>56</v>
      </c>
      <c r="F1991" t="s">
        <v>23</v>
      </c>
      <c r="G1991" s="4">
        <v>27.89</v>
      </c>
      <c r="H1991">
        <v>17.399999999999999</v>
      </c>
      <c r="I1991" s="3">
        <v>23.04</v>
      </c>
      <c r="J1991" s="1">
        <v>45541</v>
      </c>
      <c r="K1991">
        <v>43</v>
      </c>
      <c r="L1991">
        <v>2.1</v>
      </c>
      <c r="M1991">
        <f t="shared" si="310"/>
        <v>2.1</v>
      </c>
      <c r="N1991" t="b">
        <v>0</v>
      </c>
      <c r="O1991" t="s">
        <v>2229</v>
      </c>
      <c r="P1991" t="str">
        <f t="shared" si="311"/>
        <v>No Return</v>
      </c>
      <c r="Q1991" s="4">
        <f t="shared" si="312"/>
        <v>990.59702000000004</v>
      </c>
      <c r="R1991">
        <f t="shared" si="313"/>
        <v>2024</v>
      </c>
      <c r="S1991" s="4" t="str">
        <f t="shared" si="314"/>
        <v>September</v>
      </c>
      <c r="T1991" s="17">
        <f t="shared" si="315"/>
        <v>4.8528599999999997</v>
      </c>
      <c r="U1991" s="17">
        <f t="shared" si="316"/>
        <v>23.037140000000001</v>
      </c>
      <c r="V1991" s="16">
        <f t="shared" si="317"/>
        <v>0</v>
      </c>
      <c r="W1991" s="16" t="str">
        <f t="shared" si="318"/>
        <v>M</v>
      </c>
      <c r="X1991" s="16" t="str" cm="1">
        <f t="array" ref="X1991">_xlfn.IFS(K1991 &lt; 10, "Need to Restock", K1991 &lt; 20, "Low Stock", K1991 &lt; 30, "Stock OK", K1991 &gt;= 30, "High Stock")</f>
        <v>High Stock</v>
      </c>
      <c r="Y1991" s="16" t="str" cm="1">
        <f t="array" ref="Y1991">_xlfn.IFS(K1991 &lt;= 15, "Fast Moving", K1991 &lt;= 35, "Moderate Moving", K1991 &gt; 35, "Slow Moving")</f>
        <v>Slow Moving</v>
      </c>
      <c r="Z1991" s="16" t="str" cm="1">
        <f t="array" ref="Z1991">_xlfn.IFS(M1991=5, "Highly Satisfied", M1991&gt;=4, "Very Satisfied", M1991&gt;=3, "Satisfied", M1991&gt;=2, "Neutral", M1991&lt;2, "Dissatisfied")</f>
        <v>Neutral</v>
      </c>
      <c r="AA1991" s="16" t="str">
        <f t="shared" si="319"/>
        <v>Cheap Value</v>
      </c>
      <c r="AB1991" s="16" t="str" cm="1">
        <f t="array" ref="AB1991">_xlfn.IFS(OR(C1991="Zara", C1991="Mango"), "Luxury Brand", OR(C1991="Gap", C1991="Forever21"), "Budget Brand", TRUE, "Mid-Market")</f>
        <v>Budget Brand</v>
      </c>
    </row>
    <row r="1992" spans="1:28" x14ac:dyDescent="0.35">
      <c r="A1992" t="s">
        <v>2043</v>
      </c>
      <c r="B1992" t="s">
        <v>25</v>
      </c>
      <c r="C1992" t="s">
        <v>20</v>
      </c>
      <c r="D1992" t="s">
        <v>60</v>
      </c>
      <c r="E1992" t="s">
        <v>2229</v>
      </c>
      <c r="F1992" t="s">
        <v>38</v>
      </c>
      <c r="G1992" s="4">
        <v>60.18</v>
      </c>
      <c r="H1992">
        <v>0</v>
      </c>
      <c r="I1992" s="3">
        <v>60.18</v>
      </c>
      <c r="J1992" s="1">
        <v>45875</v>
      </c>
      <c r="K1992">
        <v>36</v>
      </c>
      <c r="L1992">
        <v>1.4</v>
      </c>
      <c r="M1992">
        <f t="shared" si="310"/>
        <v>1.4</v>
      </c>
      <c r="N1992" t="b">
        <v>0</v>
      </c>
      <c r="O1992" t="s">
        <v>2229</v>
      </c>
      <c r="P1992" t="str">
        <f t="shared" si="311"/>
        <v>No Return</v>
      </c>
      <c r="Q1992" s="4">
        <f t="shared" si="312"/>
        <v>2166.48</v>
      </c>
      <c r="R1992">
        <f t="shared" si="313"/>
        <v>2025</v>
      </c>
      <c r="S1992" s="4" t="str">
        <f t="shared" si="314"/>
        <v>August</v>
      </c>
      <c r="T1992" s="17">
        <f t="shared" si="315"/>
        <v>0</v>
      </c>
      <c r="U1992" s="17">
        <f t="shared" si="316"/>
        <v>60.18</v>
      </c>
      <c r="V1992" s="16">
        <f t="shared" si="317"/>
        <v>0</v>
      </c>
      <c r="W1992" s="16" t="str">
        <f t="shared" si="318"/>
        <v>No Size</v>
      </c>
      <c r="X1992" s="16" t="str" cm="1">
        <f t="array" ref="X1992">_xlfn.IFS(K1992 &lt; 10, "Need to Restock", K1992 &lt; 20, "Low Stock", K1992 &lt; 30, "Stock OK", K1992 &gt;= 30, "High Stock")</f>
        <v>High Stock</v>
      </c>
      <c r="Y1992" s="16" t="str" cm="1">
        <f t="array" ref="Y1992">_xlfn.IFS(K1992 &lt;= 15, "Fast Moving", K1992 &lt;= 35, "Moderate Moving", K1992 &gt; 35, "Slow Moving")</f>
        <v>Slow Moving</v>
      </c>
      <c r="Z1992" s="16" t="str" cm="1">
        <f t="array" ref="Z1992">_xlfn.IFS(M1992=5, "Highly Satisfied", M1992&gt;=4, "Very Satisfied", M1992&gt;=3, "Satisfied", M1992&gt;=2, "Neutral", M1992&lt;2, "Dissatisfied")</f>
        <v>Dissatisfied</v>
      </c>
      <c r="AA1992" s="16" t="str">
        <f t="shared" si="319"/>
        <v>Cheap Value</v>
      </c>
      <c r="AB1992" s="16" t="str" cm="1">
        <f t="array" ref="AB1992">_xlfn.IFS(OR(C1992="Zara", C1992="Mango"), "Luxury Brand", OR(C1992="Gap", C1992="Forever21"), "Budget Brand", TRUE, "Mid-Market")</f>
        <v>Mid-Market</v>
      </c>
    </row>
    <row r="1993" spans="1:28" x14ac:dyDescent="0.35">
      <c r="A1993" t="s">
        <v>2044</v>
      </c>
      <c r="B1993" t="s">
        <v>19</v>
      </c>
      <c r="C1993" t="s">
        <v>14</v>
      </c>
      <c r="D1993" t="s">
        <v>32</v>
      </c>
      <c r="E1993" t="s">
        <v>16</v>
      </c>
      <c r="F1993" t="s">
        <v>17</v>
      </c>
      <c r="G1993" s="4">
        <v>54.26</v>
      </c>
      <c r="H1993">
        <v>18.399999999999999</v>
      </c>
      <c r="I1993" s="3">
        <v>44.28</v>
      </c>
      <c r="J1993" s="1">
        <v>45875</v>
      </c>
      <c r="K1993">
        <v>29</v>
      </c>
      <c r="L1993">
        <v>2.6</v>
      </c>
      <c r="M1993">
        <f t="shared" si="310"/>
        <v>2.6</v>
      </c>
      <c r="N1993" t="b">
        <v>0</v>
      </c>
      <c r="O1993" t="s">
        <v>2229</v>
      </c>
      <c r="P1993" t="str">
        <f t="shared" si="311"/>
        <v>No Return</v>
      </c>
      <c r="Q1993" s="4">
        <f t="shared" si="312"/>
        <v>1284.00864</v>
      </c>
      <c r="R1993">
        <f t="shared" si="313"/>
        <v>2025</v>
      </c>
      <c r="S1993" s="4" t="str">
        <f t="shared" si="314"/>
        <v>August</v>
      </c>
      <c r="T1993" s="17">
        <f t="shared" si="315"/>
        <v>9.9838399999999989</v>
      </c>
      <c r="U1993" s="17">
        <f t="shared" si="316"/>
        <v>44.276160000000004</v>
      </c>
      <c r="V1993" s="16">
        <f t="shared" si="317"/>
        <v>0</v>
      </c>
      <c r="W1993" s="16" t="str">
        <f t="shared" si="318"/>
        <v>XL</v>
      </c>
      <c r="X1993" s="16" t="str" cm="1">
        <f t="array" ref="X1993">_xlfn.IFS(K1993 &lt; 10, "Need to Restock", K1993 &lt; 20, "Low Stock", K1993 &lt; 30, "Stock OK", K1993 &gt;= 30, "High Stock")</f>
        <v>Stock OK</v>
      </c>
      <c r="Y1993" s="16" t="str" cm="1">
        <f t="array" ref="Y1993">_xlfn.IFS(K1993 &lt;= 15, "Fast Moving", K1993 &lt;= 35, "Moderate Moving", K1993 &gt; 35, "Slow Moving")</f>
        <v>Moderate Moving</v>
      </c>
      <c r="Z1993" s="16" t="str" cm="1">
        <f t="array" ref="Z1993">_xlfn.IFS(M1993=5, "Highly Satisfied", M1993&gt;=4, "Very Satisfied", M1993&gt;=3, "Satisfied", M1993&gt;=2, "Neutral", M1993&lt;2, "Dissatisfied")</f>
        <v>Neutral</v>
      </c>
      <c r="AA1993" s="16" t="str">
        <f t="shared" si="319"/>
        <v>Cheap Value</v>
      </c>
      <c r="AB1993" s="16" t="str" cm="1">
        <f t="array" ref="AB1993">_xlfn.IFS(OR(C1993="Zara", C1993="Mango"), "Luxury Brand", OR(C1993="Gap", C1993="Forever21"), "Budget Brand", TRUE, "Mid-Market")</f>
        <v>Luxury Brand</v>
      </c>
    </row>
    <row r="1994" spans="1:28" x14ac:dyDescent="0.35">
      <c r="A1994" t="s">
        <v>2045</v>
      </c>
      <c r="B1994" t="s">
        <v>28</v>
      </c>
      <c r="C1994" t="s">
        <v>20</v>
      </c>
      <c r="D1994" t="s">
        <v>15</v>
      </c>
      <c r="E1994" t="s">
        <v>37</v>
      </c>
      <c r="F1994" t="s">
        <v>17</v>
      </c>
      <c r="G1994" s="4">
        <v>78.44</v>
      </c>
      <c r="H1994">
        <v>0</v>
      </c>
      <c r="I1994" s="3">
        <v>78.44</v>
      </c>
      <c r="J1994" s="1">
        <v>45555</v>
      </c>
      <c r="K1994">
        <v>42</v>
      </c>
      <c r="L1994" t="s">
        <v>2229</v>
      </c>
      <c r="M1994">
        <f t="shared" si="310"/>
        <v>3</v>
      </c>
      <c r="N1994" t="b">
        <v>1</v>
      </c>
      <c r="O1994" t="s">
        <v>81</v>
      </c>
      <c r="P1994" t="str">
        <f t="shared" si="311"/>
        <v>Quality Issue</v>
      </c>
      <c r="Q1994" s="4">
        <f t="shared" si="312"/>
        <v>3294.48</v>
      </c>
      <c r="R1994">
        <f t="shared" si="313"/>
        <v>2024</v>
      </c>
      <c r="S1994" s="4" t="str">
        <f t="shared" si="314"/>
        <v>September</v>
      </c>
      <c r="T1994" s="17">
        <f t="shared" si="315"/>
        <v>0</v>
      </c>
      <c r="U1994" s="17">
        <f t="shared" si="316"/>
        <v>78.44</v>
      </c>
      <c r="V1994" s="16">
        <f t="shared" si="317"/>
        <v>1</v>
      </c>
      <c r="W1994" s="16" t="str">
        <f t="shared" si="318"/>
        <v>S</v>
      </c>
      <c r="X1994" s="16" t="str" cm="1">
        <f t="array" ref="X1994">_xlfn.IFS(K1994 &lt; 10, "Need to Restock", K1994 &lt; 20, "Low Stock", K1994 &lt; 30, "Stock OK", K1994 &gt;= 30, "High Stock")</f>
        <v>High Stock</v>
      </c>
      <c r="Y1994" s="16" t="str" cm="1">
        <f t="array" ref="Y1994">_xlfn.IFS(K1994 &lt;= 15, "Fast Moving", K1994 &lt;= 35, "Moderate Moving", K1994 &gt; 35, "Slow Moving")</f>
        <v>Slow Moving</v>
      </c>
      <c r="Z1994" s="16" t="str" cm="1">
        <f t="array" ref="Z1994">_xlfn.IFS(M1994=5, "Highly Satisfied", M1994&gt;=4, "Very Satisfied", M1994&gt;=3, "Satisfied", M1994&gt;=2, "Neutral", M1994&lt;2, "Dissatisfied")</f>
        <v>Satisfied</v>
      </c>
      <c r="AA1994" s="16" t="str">
        <f t="shared" si="319"/>
        <v>High Value</v>
      </c>
      <c r="AB1994" s="16" t="str" cm="1">
        <f t="array" ref="AB1994">_xlfn.IFS(OR(C1994="Zara", C1994="Mango"), "Luxury Brand", OR(C1994="Gap", C1994="Forever21"), "Budget Brand", TRUE, "Mid-Market")</f>
        <v>Mid-Market</v>
      </c>
    </row>
    <row r="1995" spans="1:28" x14ac:dyDescent="0.35">
      <c r="A1995" t="s">
        <v>2046</v>
      </c>
      <c r="B1995" t="s">
        <v>13</v>
      </c>
      <c r="C1995" t="s">
        <v>46</v>
      </c>
      <c r="D1995" t="s">
        <v>32</v>
      </c>
      <c r="E1995" t="s">
        <v>53</v>
      </c>
      <c r="F1995" t="s">
        <v>26</v>
      </c>
      <c r="G1995" s="4">
        <v>183.05</v>
      </c>
      <c r="H1995">
        <v>0</v>
      </c>
      <c r="I1995" s="3">
        <v>183.05</v>
      </c>
      <c r="J1995" s="1">
        <v>45875</v>
      </c>
      <c r="K1995">
        <v>4</v>
      </c>
      <c r="L1995">
        <v>4.5999999999999996</v>
      </c>
      <c r="M1995">
        <f t="shared" si="310"/>
        <v>4.5999999999999996</v>
      </c>
      <c r="N1995" t="b">
        <v>0</v>
      </c>
      <c r="O1995" t="s">
        <v>2229</v>
      </c>
      <c r="P1995" t="str">
        <f t="shared" si="311"/>
        <v>No Return</v>
      </c>
      <c r="Q1995" s="4">
        <f t="shared" si="312"/>
        <v>732.2</v>
      </c>
      <c r="R1995">
        <f t="shared" si="313"/>
        <v>2025</v>
      </c>
      <c r="S1995" s="4" t="str">
        <f t="shared" si="314"/>
        <v>August</v>
      </c>
      <c r="T1995" s="17">
        <f t="shared" si="315"/>
        <v>0</v>
      </c>
      <c r="U1995" s="17">
        <f t="shared" si="316"/>
        <v>183.05</v>
      </c>
      <c r="V1995" s="16">
        <f t="shared" si="317"/>
        <v>0</v>
      </c>
      <c r="W1995" s="16" t="str">
        <f t="shared" si="318"/>
        <v>XS</v>
      </c>
      <c r="X1995" s="16" t="str" cm="1">
        <f t="array" ref="X1995">_xlfn.IFS(K1995 &lt; 10, "Need to Restock", K1995 &lt; 20, "Low Stock", K1995 &lt; 30, "Stock OK", K1995 &gt;= 30, "High Stock")</f>
        <v>Need to Restock</v>
      </c>
      <c r="Y1995" s="16" t="str" cm="1">
        <f t="array" ref="Y1995">_xlfn.IFS(K1995 &lt;= 15, "Fast Moving", K1995 &lt;= 35, "Moderate Moving", K1995 &gt; 35, "Slow Moving")</f>
        <v>Fast Moving</v>
      </c>
      <c r="Z1995" s="16" t="str" cm="1">
        <f t="array" ref="Z1995">_xlfn.IFS(M1995=5, "Highly Satisfied", M1995&gt;=4, "Very Satisfied", M1995&gt;=3, "Satisfied", M1995&gt;=2, "Neutral", M1995&lt;2, "Dissatisfied")</f>
        <v>Very Satisfied</v>
      </c>
      <c r="AA1995" s="16" t="str">
        <f t="shared" si="319"/>
        <v>High Value</v>
      </c>
      <c r="AB1995" s="16" t="str" cm="1">
        <f t="array" ref="AB1995">_xlfn.IFS(OR(C1995="Zara", C1995="Mango"), "Luxury Brand", OR(C1995="Gap", C1995="Forever21"), "Budget Brand", TRUE, "Mid-Market")</f>
        <v>Mid-Market</v>
      </c>
    </row>
    <row r="1996" spans="1:28" x14ac:dyDescent="0.35">
      <c r="A1996" t="s">
        <v>2047</v>
      </c>
      <c r="B1996" t="s">
        <v>28</v>
      </c>
      <c r="C1996" t="s">
        <v>20</v>
      </c>
      <c r="D1996" t="s">
        <v>15</v>
      </c>
      <c r="E1996" t="s">
        <v>56</v>
      </c>
      <c r="F1996" t="s">
        <v>38</v>
      </c>
      <c r="G1996" s="4">
        <v>76.3</v>
      </c>
      <c r="H1996">
        <v>0</v>
      </c>
      <c r="I1996" s="3">
        <v>76.3</v>
      </c>
      <c r="J1996" s="1">
        <v>45841</v>
      </c>
      <c r="K1996">
        <v>35</v>
      </c>
      <c r="L1996">
        <v>2.6</v>
      </c>
      <c r="M1996">
        <f t="shared" si="310"/>
        <v>2.6</v>
      </c>
      <c r="N1996" t="b">
        <v>0</v>
      </c>
      <c r="O1996" t="s">
        <v>2229</v>
      </c>
      <c r="P1996" t="str">
        <f t="shared" si="311"/>
        <v>No Return</v>
      </c>
      <c r="Q1996" s="4">
        <f t="shared" si="312"/>
        <v>2670.5</v>
      </c>
      <c r="R1996">
        <f t="shared" si="313"/>
        <v>2025</v>
      </c>
      <c r="S1996" s="4" t="str">
        <f t="shared" si="314"/>
        <v>July</v>
      </c>
      <c r="T1996" s="17">
        <f t="shared" si="315"/>
        <v>0</v>
      </c>
      <c r="U1996" s="17">
        <f t="shared" si="316"/>
        <v>76.3</v>
      </c>
      <c r="V1996" s="16">
        <f t="shared" si="317"/>
        <v>0</v>
      </c>
      <c r="W1996" s="16" t="str">
        <f t="shared" si="318"/>
        <v>M</v>
      </c>
      <c r="X1996" s="16" t="str" cm="1">
        <f t="array" ref="X1996">_xlfn.IFS(K1996 &lt; 10, "Need to Restock", K1996 &lt; 20, "Low Stock", K1996 &lt; 30, "Stock OK", K1996 &gt;= 30, "High Stock")</f>
        <v>High Stock</v>
      </c>
      <c r="Y1996" s="16" t="str" cm="1">
        <f t="array" ref="Y1996">_xlfn.IFS(K1996 &lt;= 15, "Fast Moving", K1996 &lt;= 35, "Moderate Moving", K1996 &gt; 35, "Slow Moving")</f>
        <v>Moderate Moving</v>
      </c>
      <c r="Z1996" s="16" t="str" cm="1">
        <f t="array" ref="Z1996">_xlfn.IFS(M1996=5, "Highly Satisfied", M1996&gt;=4, "Very Satisfied", M1996&gt;=3, "Satisfied", M1996&gt;=2, "Neutral", M1996&lt;2, "Dissatisfied")</f>
        <v>Neutral</v>
      </c>
      <c r="AA1996" s="16" t="str">
        <f t="shared" si="319"/>
        <v>High Value</v>
      </c>
      <c r="AB1996" s="16" t="str" cm="1">
        <f t="array" ref="AB1996">_xlfn.IFS(OR(C1996="Zara", C1996="Mango"), "Luxury Brand", OR(C1996="Gap", C1996="Forever21"), "Budget Brand", TRUE, "Mid-Market")</f>
        <v>Mid-Market</v>
      </c>
    </row>
    <row r="1997" spans="1:28" x14ac:dyDescent="0.35">
      <c r="A1997" t="s">
        <v>2048</v>
      </c>
      <c r="B1997" t="s">
        <v>19</v>
      </c>
      <c r="C1997" t="s">
        <v>14</v>
      </c>
      <c r="D1997" t="s">
        <v>15</v>
      </c>
      <c r="E1997" t="s">
        <v>53</v>
      </c>
      <c r="F1997" t="s">
        <v>64</v>
      </c>
      <c r="G1997" s="4">
        <v>84.21</v>
      </c>
      <c r="H1997">
        <v>0</v>
      </c>
      <c r="I1997" s="3">
        <v>84.21</v>
      </c>
      <c r="J1997" s="1">
        <v>45672</v>
      </c>
      <c r="K1997">
        <v>43</v>
      </c>
      <c r="L1997">
        <v>3.4</v>
      </c>
      <c r="M1997">
        <f t="shared" si="310"/>
        <v>3.4</v>
      </c>
      <c r="N1997" t="b">
        <v>0</v>
      </c>
      <c r="O1997" t="s">
        <v>2229</v>
      </c>
      <c r="P1997" t="str">
        <f t="shared" si="311"/>
        <v>No Return</v>
      </c>
      <c r="Q1997" s="4">
        <f t="shared" si="312"/>
        <v>3621.0299999999997</v>
      </c>
      <c r="R1997">
        <f t="shared" si="313"/>
        <v>2025</v>
      </c>
      <c r="S1997" s="4" t="str">
        <f t="shared" si="314"/>
        <v>January</v>
      </c>
      <c r="T1997" s="17">
        <f t="shared" si="315"/>
        <v>0</v>
      </c>
      <c r="U1997" s="17">
        <f t="shared" si="316"/>
        <v>84.21</v>
      </c>
      <c r="V1997" s="16">
        <f t="shared" si="317"/>
        <v>0</v>
      </c>
      <c r="W1997" s="16" t="str">
        <f t="shared" si="318"/>
        <v>XS</v>
      </c>
      <c r="X1997" s="16" t="str" cm="1">
        <f t="array" ref="X1997">_xlfn.IFS(K1997 &lt; 10, "Need to Restock", K1997 &lt; 20, "Low Stock", K1997 &lt; 30, "Stock OK", K1997 &gt;= 30, "High Stock")</f>
        <v>High Stock</v>
      </c>
      <c r="Y1997" s="16" t="str" cm="1">
        <f t="array" ref="Y1997">_xlfn.IFS(K1997 &lt;= 15, "Fast Moving", K1997 &lt;= 35, "Moderate Moving", K1997 &gt; 35, "Slow Moving")</f>
        <v>Slow Moving</v>
      </c>
      <c r="Z1997" s="16" t="str" cm="1">
        <f t="array" ref="Z1997">_xlfn.IFS(M1997=5, "Highly Satisfied", M1997&gt;=4, "Very Satisfied", M1997&gt;=3, "Satisfied", M1997&gt;=2, "Neutral", M1997&lt;2, "Dissatisfied")</f>
        <v>Satisfied</v>
      </c>
      <c r="AA1997" s="16" t="str">
        <f t="shared" si="319"/>
        <v>High Value</v>
      </c>
      <c r="AB1997" s="16" t="str" cm="1">
        <f t="array" ref="AB1997">_xlfn.IFS(OR(C1997="Zara", C1997="Mango"), "Luxury Brand", OR(C1997="Gap", C1997="Forever21"), "Budget Brand", TRUE, "Mid-Market")</f>
        <v>Luxury Brand</v>
      </c>
    </row>
    <row r="1998" spans="1:28" x14ac:dyDescent="0.35">
      <c r="A1998" t="s">
        <v>2049</v>
      </c>
      <c r="B1998" t="s">
        <v>25</v>
      </c>
      <c r="C1998" t="s">
        <v>51</v>
      </c>
      <c r="D1998" t="s">
        <v>15</v>
      </c>
      <c r="E1998" t="s">
        <v>2229</v>
      </c>
      <c r="F1998" t="s">
        <v>38</v>
      </c>
      <c r="G1998" s="4">
        <v>77.34</v>
      </c>
      <c r="H1998">
        <v>0</v>
      </c>
      <c r="I1998" s="3">
        <v>77.34</v>
      </c>
      <c r="J1998" s="1">
        <v>45667</v>
      </c>
      <c r="K1998">
        <v>27</v>
      </c>
      <c r="L1998" t="s">
        <v>2229</v>
      </c>
      <c r="M1998">
        <f t="shared" si="310"/>
        <v>3</v>
      </c>
      <c r="N1998" t="b">
        <v>0</v>
      </c>
      <c r="O1998" t="s">
        <v>2229</v>
      </c>
      <c r="P1998" t="str">
        <f t="shared" si="311"/>
        <v>No Return</v>
      </c>
      <c r="Q1998" s="4">
        <f t="shared" si="312"/>
        <v>2088.1800000000003</v>
      </c>
      <c r="R1998">
        <f t="shared" si="313"/>
        <v>2025</v>
      </c>
      <c r="S1998" s="4" t="str">
        <f t="shared" si="314"/>
        <v>January</v>
      </c>
      <c r="T1998" s="17">
        <f t="shared" si="315"/>
        <v>0</v>
      </c>
      <c r="U1998" s="17">
        <f t="shared" si="316"/>
        <v>77.34</v>
      </c>
      <c r="V1998" s="16">
        <f t="shared" si="317"/>
        <v>0</v>
      </c>
      <c r="W1998" s="16" t="str">
        <f t="shared" si="318"/>
        <v>No Size</v>
      </c>
      <c r="X1998" s="16" t="str" cm="1">
        <f t="array" ref="X1998">_xlfn.IFS(K1998 &lt; 10, "Need to Restock", K1998 &lt; 20, "Low Stock", K1998 &lt; 30, "Stock OK", K1998 &gt;= 30, "High Stock")</f>
        <v>Stock OK</v>
      </c>
      <c r="Y1998" s="16" t="str" cm="1">
        <f t="array" ref="Y1998">_xlfn.IFS(K1998 &lt;= 15, "Fast Moving", K1998 &lt;= 35, "Moderate Moving", K1998 &gt; 35, "Slow Moving")</f>
        <v>Moderate Moving</v>
      </c>
      <c r="Z1998" s="16" t="str" cm="1">
        <f t="array" ref="Z1998">_xlfn.IFS(M1998=5, "Highly Satisfied", M1998&gt;=4, "Very Satisfied", M1998&gt;=3, "Satisfied", M1998&gt;=2, "Neutral", M1998&lt;2, "Dissatisfied")</f>
        <v>Satisfied</v>
      </c>
      <c r="AA1998" s="16" t="str">
        <f t="shared" si="319"/>
        <v>High Value</v>
      </c>
      <c r="AB1998" s="16" t="str" cm="1">
        <f t="array" ref="AB1998">_xlfn.IFS(OR(C1998="Zara", C1998="Mango"), "Luxury Brand", OR(C1998="Gap", C1998="Forever21"), "Budget Brand", TRUE, "Mid-Market")</f>
        <v>Mid-Market</v>
      </c>
    </row>
    <row r="1999" spans="1:28" x14ac:dyDescent="0.35">
      <c r="A1999" t="s">
        <v>2050</v>
      </c>
      <c r="B1999" t="s">
        <v>40</v>
      </c>
      <c r="C1999" t="s">
        <v>14</v>
      </c>
      <c r="D1999" t="s">
        <v>15</v>
      </c>
      <c r="E1999" t="s">
        <v>37</v>
      </c>
      <c r="F1999" t="s">
        <v>62</v>
      </c>
      <c r="G1999" s="4">
        <v>122.82</v>
      </c>
      <c r="H1999">
        <v>45.4</v>
      </c>
      <c r="I1999" s="3">
        <v>67.06</v>
      </c>
      <c r="J1999" s="1">
        <v>45534</v>
      </c>
      <c r="K1999">
        <v>9</v>
      </c>
      <c r="L1999">
        <v>3.1</v>
      </c>
      <c r="M1999">
        <f t="shared" si="310"/>
        <v>3.1</v>
      </c>
      <c r="N1999" t="b">
        <v>0</v>
      </c>
      <c r="O1999" t="s">
        <v>2229</v>
      </c>
      <c r="P1999" t="str">
        <f t="shared" si="311"/>
        <v>No Return</v>
      </c>
      <c r="Q1999" s="4">
        <f t="shared" si="312"/>
        <v>603.53747999999996</v>
      </c>
      <c r="R1999">
        <f t="shared" si="313"/>
        <v>2024</v>
      </c>
      <c r="S1999" s="4" t="str">
        <f t="shared" si="314"/>
        <v>August</v>
      </c>
      <c r="T1999" s="17">
        <f t="shared" si="315"/>
        <v>55.760279999999995</v>
      </c>
      <c r="U1999" s="17">
        <f t="shared" si="316"/>
        <v>67.059719999999999</v>
      </c>
      <c r="V1999" s="16">
        <f t="shared" si="317"/>
        <v>0</v>
      </c>
      <c r="W1999" s="16" t="str">
        <f t="shared" si="318"/>
        <v>S</v>
      </c>
      <c r="X1999" s="16" t="str" cm="1">
        <f t="array" ref="X1999">_xlfn.IFS(K1999 &lt; 10, "Need to Restock", K1999 &lt; 20, "Low Stock", K1999 &lt; 30, "Stock OK", K1999 &gt;= 30, "High Stock")</f>
        <v>Need to Restock</v>
      </c>
      <c r="Y1999" s="16" t="str" cm="1">
        <f t="array" ref="Y1999">_xlfn.IFS(K1999 &lt;= 15, "Fast Moving", K1999 &lt;= 35, "Moderate Moving", K1999 &gt; 35, "Slow Moving")</f>
        <v>Fast Moving</v>
      </c>
      <c r="Z1999" s="16" t="str" cm="1">
        <f t="array" ref="Z1999">_xlfn.IFS(M1999=5, "Highly Satisfied", M1999&gt;=4, "Very Satisfied", M1999&gt;=3, "Satisfied", M1999&gt;=2, "Neutral", M1999&lt;2, "Dissatisfied")</f>
        <v>Satisfied</v>
      </c>
      <c r="AA1999" s="16" t="str">
        <f t="shared" si="319"/>
        <v>Cheap Value</v>
      </c>
      <c r="AB1999" s="16" t="str" cm="1">
        <f t="array" ref="AB1999">_xlfn.IFS(OR(C1999="Zara", C1999="Mango"), "Luxury Brand", OR(C1999="Gap", C1999="Forever21"), "Budget Brand", TRUE, "Mid-Market")</f>
        <v>Luxury Brand</v>
      </c>
    </row>
    <row r="2000" spans="1:28" x14ac:dyDescent="0.35">
      <c r="A2000" t="s">
        <v>2051</v>
      </c>
      <c r="B2000" t="s">
        <v>40</v>
      </c>
      <c r="C2000" t="s">
        <v>41</v>
      </c>
      <c r="D2000" t="s">
        <v>21</v>
      </c>
      <c r="E2000" t="s">
        <v>47</v>
      </c>
      <c r="F2000" t="s">
        <v>42</v>
      </c>
      <c r="G2000" s="4">
        <v>103.85</v>
      </c>
      <c r="H2000">
        <v>0</v>
      </c>
      <c r="I2000" s="3">
        <v>103.85</v>
      </c>
      <c r="J2000" s="1">
        <v>45875</v>
      </c>
      <c r="K2000">
        <v>26</v>
      </c>
      <c r="L2000">
        <v>3.1</v>
      </c>
      <c r="M2000">
        <f t="shared" si="310"/>
        <v>3.1</v>
      </c>
      <c r="N2000" t="b">
        <v>0</v>
      </c>
      <c r="O2000" t="s">
        <v>2229</v>
      </c>
      <c r="P2000" t="str">
        <f t="shared" si="311"/>
        <v>No Return</v>
      </c>
      <c r="Q2000" s="4">
        <f t="shared" si="312"/>
        <v>2700.1</v>
      </c>
      <c r="R2000">
        <f t="shared" si="313"/>
        <v>2025</v>
      </c>
      <c r="S2000" s="4" t="str">
        <f t="shared" si="314"/>
        <v>August</v>
      </c>
      <c r="T2000" s="17">
        <f t="shared" si="315"/>
        <v>0</v>
      </c>
      <c r="U2000" s="17">
        <f t="shared" si="316"/>
        <v>103.85</v>
      </c>
      <c r="V2000" s="16">
        <f t="shared" si="317"/>
        <v>0</v>
      </c>
      <c r="W2000" s="16" t="str">
        <f t="shared" si="318"/>
        <v>XXL</v>
      </c>
      <c r="X2000" s="16" t="str" cm="1">
        <f t="array" ref="X2000">_xlfn.IFS(K2000 &lt; 10, "Need to Restock", K2000 &lt; 20, "Low Stock", K2000 &lt; 30, "Stock OK", K2000 &gt;= 30, "High Stock")</f>
        <v>Stock OK</v>
      </c>
      <c r="Y2000" s="16" t="str" cm="1">
        <f t="array" ref="Y2000">_xlfn.IFS(K2000 &lt;= 15, "Fast Moving", K2000 &lt;= 35, "Moderate Moving", K2000 &gt; 35, "Slow Moving")</f>
        <v>Moderate Moving</v>
      </c>
      <c r="Z2000" s="16" t="str" cm="1">
        <f t="array" ref="Z2000">_xlfn.IFS(M2000=5, "Highly Satisfied", M2000&gt;=4, "Very Satisfied", M2000&gt;=3, "Satisfied", M2000&gt;=2, "Neutral", M2000&lt;2, "Dissatisfied")</f>
        <v>Satisfied</v>
      </c>
      <c r="AA2000" s="16" t="str">
        <f t="shared" si="319"/>
        <v>High Value</v>
      </c>
      <c r="AB2000" s="16" t="str" cm="1">
        <f t="array" ref="AB2000">_xlfn.IFS(OR(C2000="Zara", C2000="Mango"), "Luxury Brand", OR(C2000="Gap", C2000="Forever21"), "Budget Brand", TRUE, "Mid-Market")</f>
        <v>Luxury Brand</v>
      </c>
    </row>
    <row r="2001" spans="1:28" x14ac:dyDescent="0.35">
      <c r="A2001" t="s">
        <v>2052</v>
      </c>
      <c r="B2001" t="s">
        <v>36</v>
      </c>
      <c r="C2001" t="s">
        <v>46</v>
      </c>
      <c r="D2001" t="s">
        <v>32</v>
      </c>
      <c r="E2001" t="s">
        <v>47</v>
      </c>
      <c r="F2001" t="s">
        <v>17</v>
      </c>
      <c r="G2001" s="4">
        <v>117.73</v>
      </c>
      <c r="H2001">
        <v>41.3</v>
      </c>
      <c r="I2001" s="3">
        <v>69.11</v>
      </c>
      <c r="J2001" s="1">
        <v>45875</v>
      </c>
      <c r="K2001">
        <v>8</v>
      </c>
      <c r="L2001" t="s">
        <v>2229</v>
      </c>
      <c r="M2001">
        <f t="shared" si="310"/>
        <v>3</v>
      </c>
      <c r="N2001" t="b">
        <v>0</v>
      </c>
      <c r="O2001" t="s">
        <v>2229</v>
      </c>
      <c r="P2001" t="str">
        <f t="shared" si="311"/>
        <v>No Return</v>
      </c>
      <c r="Q2001" s="4">
        <f t="shared" si="312"/>
        <v>552.86008000000004</v>
      </c>
      <c r="R2001">
        <f t="shared" si="313"/>
        <v>2025</v>
      </c>
      <c r="S2001" s="4" t="str">
        <f t="shared" si="314"/>
        <v>August</v>
      </c>
      <c r="T2001" s="17">
        <f t="shared" si="315"/>
        <v>48.622489999999999</v>
      </c>
      <c r="U2001" s="17">
        <f t="shared" si="316"/>
        <v>69.107510000000005</v>
      </c>
      <c r="V2001" s="16">
        <f t="shared" si="317"/>
        <v>0</v>
      </c>
      <c r="W2001" s="16" t="str">
        <f t="shared" si="318"/>
        <v>XXL</v>
      </c>
      <c r="X2001" s="16" t="str" cm="1">
        <f t="array" ref="X2001">_xlfn.IFS(K2001 &lt; 10, "Need to Restock", K2001 &lt; 20, "Low Stock", K2001 &lt; 30, "Stock OK", K2001 &gt;= 30, "High Stock")</f>
        <v>Need to Restock</v>
      </c>
      <c r="Y2001" s="16" t="str" cm="1">
        <f t="array" ref="Y2001">_xlfn.IFS(K2001 &lt;= 15, "Fast Moving", K2001 &lt;= 35, "Moderate Moving", K2001 &gt; 35, "Slow Moving")</f>
        <v>Fast Moving</v>
      </c>
      <c r="Z2001" s="16" t="str" cm="1">
        <f t="array" ref="Z2001">_xlfn.IFS(M2001=5, "Highly Satisfied", M2001&gt;=4, "Very Satisfied", M2001&gt;=3, "Satisfied", M2001&gt;=2, "Neutral", M2001&lt;2, "Dissatisfied")</f>
        <v>Satisfied</v>
      </c>
      <c r="AA2001" s="16" t="str">
        <f t="shared" si="319"/>
        <v>Cheap Value</v>
      </c>
      <c r="AB2001" s="16" t="str" cm="1">
        <f t="array" ref="AB2001">_xlfn.IFS(OR(C2001="Zara", C2001="Mango"), "Luxury Brand", OR(C2001="Gap", C2001="Forever21"), "Budget Brand", TRUE, "Mid-Market")</f>
        <v>Mid-Market</v>
      </c>
    </row>
    <row r="2002" spans="1:28" x14ac:dyDescent="0.35">
      <c r="A2002" t="s">
        <v>2053</v>
      </c>
      <c r="B2002" t="s">
        <v>40</v>
      </c>
      <c r="C2002" t="s">
        <v>73</v>
      </c>
      <c r="D2002" t="s">
        <v>32</v>
      </c>
      <c r="E2002" t="s">
        <v>16</v>
      </c>
      <c r="F2002" t="s">
        <v>44</v>
      </c>
      <c r="G2002" s="4">
        <v>115.98</v>
      </c>
      <c r="H2002">
        <v>0</v>
      </c>
      <c r="I2002" s="3">
        <v>115.98</v>
      </c>
      <c r="J2002" s="1">
        <v>45875</v>
      </c>
      <c r="K2002">
        <v>42</v>
      </c>
      <c r="L2002">
        <v>3.7</v>
      </c>
      <c r="M2002">
        <f t="shared" si="310"/>
        <v>3.7</v>
      </c>
      <c r="N2002" t="b">
        <v>0</v>
      </c>
      <c r="O2002" t="s">
        <v>2229</v>
      </c>
      <c r="P2002" t="str">
        <f t="shared" si="311"/>
        <v>No Return</v>
      </c>
      <c r="Q2002" s="4">
        <f t="shared" si="312"/>
        <v>4871.16</v>
      </c>
      <c r="R2002">
        <f t="shared" si="313"/>
        <v>2025</v>
      </c>
      <c r="S2002" s="4" t="str">
        <f t="shared" si="314"/>
        <v>August</v>
      </c>
      <c r="T2002" s="17">
        <f t="shared" si="315"/>
        <v>0</v>
      </c>
      <c r="U2002" s="17">
        <f t="shared" si="316"/>
        <v>115.98</v>
      </c>
      <c r="V2002" s="16">
        <f t="shared" si="317"/>
        <v>0</v>
      </c>
      <c r="W2002" s="16" t="str">
        <f t="shared" si="318"/>
        <v>XL</v>
      </c>
      <c r="X2002" s="16" t="str" cm="1">
        <f t="array" ref="X2002">_xlfn.IFS(K2002 &lt; 10, "Need to Restock", K2002 &lt; 20, "Low Stock", K2002 &lt; 30, "Stock OK", K2002 &gt;= 30, "High Stock")</f>
        <v>High Stock</v>
      </c>
      <c r="Y2002" s="16" t="str" cm="1">
        <f t="array" ref="Y2002">_xlfn.IFS(K2002 &lt;= 15, "Fast Moving", K2002 &lt;= 35, "Moderate Moving", K2002 &gt; 35, "Slow Moving")</f>
        <v>Slow Moving</v>
      </c>
      <c r="Z2002" s="16" t="str" cm="1">
        <f t="array" ref="Z2002">_xlfn.IFS(M2002=5, "Highly Satisfied", M2002&gt;=4, "Very Satisfied", M2002&gt;=3, "Satisfied", M2002&gt;=2, "Neutral", M2002&lt;2, "Dissatisfied")</f>
        <v>Satisfied</v>
      </c>
      <c r="AA2002" s="16" t="str">
        <f t="shared" si="319"/>
        <v>High Value</v>
      </c>
      <c r="AB2002" s="16" t="str" cm="1">
        <f t="array" ref="AB2002">_xlfn.IFS(OR(C2002="Zara", C2002="Mango"), "Luxury Brand", OR(C2002="Gap", C2002="Forever21"), "Budget Brand", TRUE, "Mid-Market")</f>
        <v>Budget Brand</v>
      </c>
    </row>
    <row r="2003" spans="1:28" x14ac:dyDescent="0.35">
      <c r="A2003" t="s">
        <v>2054</v>
      </c>
      <c r="B2003" t="s">
        <v>40</v>
      </c>
      <c r="C2003" t="s">
        <v>14</v>
      </c>
      <c r="D2003" t="s">
        <v>32</v>
      </c>
      <c r="E2003" t="s">
        <v>22</v>
      </c>
      <c r="F2003" t="s">
        <v>62</v>
      </c>
      <c r="G2003" s="4">
        <v>175.43</v>
      </c>
      <c r="H2003">
        <v>0</v>
      </c>
      <c r="I2003" s="3">
        <v>175.43</v>
      </c>
      <c r="J2003" s="1">
        <v>45875</v>
      </c>
      <c r="K2003">
        <v>3</v>
      </c>
      <c r="L2003">
        <v>1.8</v>
      </c>
      <c r="M2003">
        <f t="shared" si="310"/>
        <v>1.8</v>
      </c>
      <c r="N2003" t="b">
        <v>1</v>
      </c>
      <c r="O2003" t="s">
        <v>34</v>
      </c>
      <c r="P2003" t="str">
        <f t="shared" si="311"/>
        <v>Color Mismatch</v>
      </c>
      <c r="Q2003" s="4">
        <f t="shared" si="312"/>
        <v>526.29</v>
      </c>
      <c r="R2003">
        <f t="shared" si="313"/>
        <v>2025</v>
      </c>
      <c r="S2003" s="4" t="str">
        <f t="shared" si="314"/>
        <v>August</v>
      </c>
      <c r="T2003" s="17">
        <f t="shared" si="315"/>
        <v>0</v>
      </c>
      <c r="U2003" s="17">
        <f t="shared" si="316"/>
        <v>175.43</v>
      </c>
      <c r="V2003" s="16">
        <f t="shared" si="317"/>
        <v>1</v>
      </c>
      <c r="W2003" s="16" t="str">
        <f t="shared" si="318"/>
        <v>L</v>
      </c>
      <c r="X2003" s="16" t="str" cm="1">
        <f t="array" ref="X2003">_xlfn.IFS(K2003 &lt; 10, "Need to Restock", K2003 &lt; 20, "Low Stock", K2003 &lt; 30, "Stock OK", K2003 &gt;= 30, "High Stock")</f>
        <v>Need to Restock</v>
      </c>
      <c r="Y2003" s="16" t="str" cm="1">
        <f t="array" ref="Y2003">_xlfn.IFS(K2003 &lt;= 15, "Fast Moving", K2003 &lt;= 35, "Moderate Moving", K2003 &gt; 35, "Slow Moving")</f>
        <v>Fast Moving</v>
      </c>
      <c r="Z2003" s="16" t="str" cm="1">
        <f t="array" ref="Z2003">_xlfn.IFS(M2003=5, "Highly Satisfied", M2003&gt;=4, "Very Satisfied", M2003&gt;=3, "Satisfied", M2003&gt;=2, "Neutral", M2003&lt;2, "Dissatisfied")</f>
        <v>Dissatisfied</v>
      </c>
      <c r="AA2003" s="16" t="str">
        <f t="shared" si="319"/>
        <v>High Value</v>
      </c>
      <c r="AB2003" s="16" t="str" cm="1">
        <f t="array" ref="AB2003">_xlfn.IFS(OR(C2003="Zara", C2003="Mango"), "Luxury Brand", OR(C2003="Gap", C2003="Forever21"), "Budget Brand", TRUE, "Mid-Market")</f>
        <v>Luxury Brand</v>
      </c>
    </row>
    <row r="2004" spans="1:28" x14ac:dyDescent="0.35">
      <c r="A2004" t="s">
        <v>2055</v>
      </c>
      <c r="B2004" t="s">
        <v>13</v>
      </c>
      <c r="C2004" t="s">
        <v>59</v>
      </c>
      <c r="D2004" t="s">
        <v>15</v>
      </c>
      <c r="E2004" t="s">
        <v>37</v>
      </c>
      <c r="F2004" t="s">
        <v>44</v>
      </c>
      <c r="G2004" s="4">
        <v>162.81</v>
      </c>
      <c r="H2004">
        <v>0</v>
      </c>
      <c r="I2004" s="3">
        <v>162.81</v>
      </c>
      <c r="J2004" s="1">
        <v>45667</v>
      </c>
      <c r="K2004">
        <v>40</v>
      </c>
      <c r="L2004">
        <v>2.1</v>
      </c>
      <c r="M2004">
        <f t="shared" si="310"/>
        <v>2.1</v>
      </c>
      <c r="N2004" t="b">
        <v>0</v>
      </c>
      <c r="O2004" t="s">
        <v>2229</v>
      </c>
      <c r="P2004" t="str">
        <f t="shared" si="311"/>
        <v>No Return</v>
      </c>
      <c r="Q2004" s="4">
        <f t="shared" si="312"/>
        <v>6512.4</v>
      </c>
      <c r="R2004">
        <f t="shared" si="313"/>
        <v>2025</v>
      </c>
      <c r="S2004" s="4" t="str">
        <f t="shared" si="314"/>
        <v>January</v>
      </c>
      <c r="T2004" s="17">
        <f t="shared" si="315"/>
        <v>0</v>
      </c>
      <c r="U2004" s="17">
        <f t="shared" si="316"/>
        <v>162.81</v>
      </c>
      <c r="V2004" s="16">
        <f t="shared" si="317"/>
        <v>0</v>
      </c>
      <c r="W2004" s="16" t="str">
        <f t="shared" si="318"/>
        <v>S</v>
      </c>
      <c r="X2004" s="16" t="str" cm="1">
        <f t="array" ref="X2004">_xlfn.IFS(K2004 &lt; 10, "Need to Restock", K2004 &lt; 20, "Low Stock", K2004 &lt; 30, "Stock OK", K2004 &gt;= 30, "High Stock")</f>
        <v>High Stock</v>
      </c>
      <c r="Y2004" s="16" t="str" cm="1">
        <f t="array" ref="Y2004">_xlfn.IFS(K2004 &lt;= 15, "Fast Moving", K2004 &lt;= 35, "Moderate Moving", K2004 &gt; 35, "Slow Moving")</f>
        <v>Slow Moving</v>
      </c>
      <c r="Z2004" s="16" t="str" cm="1">
        <f t="array" ref="Z2004">_xlfn.IFS(M2004=5, "Highly Satisfied", M2004&gt;=4, "Very Satisfied", M2004&gt;=3, "Satisfied", M2004&gt;=2, "Neutral", M2004&lt;2, "Dissatisfied")</f>
        <v>Neutral</v>
      </c>
      <c r="AA2004" s="16" t="str">
        <f t="shared" si="319"/>
        <v>High Value</v>
      </c>
      <c r="AB2004" s="16" t="str" cm="1">
        <f t="array" ref="AB2004">_xlfn.IFS(OR(C2004="Zara", C2004="Mango"), "Luxury Brand", OR(C2004="Gap", C2004="Forever21"), "Budget Brand", TRUE, "Mid-Market")</f>
        <v>Budget Brand</v>
      </c>
    </row>
    <row r="2005" spans="1:28" x14ac:dyDescent="0.35">
      <c r="A2005" t="s">
        <v>2056</v>
      </c>
      <c r="B2005" t="s">
        <v>40</v>
      </c>
      <c r="C2005" t="s">
        <v>20</v>
      </c>
      <c r="D2005" t="s">
        <v>15</v>
      </c>
      <c r="E2005" t="s">
        <v>22</v>
      </c>
      <c r="F2005" t="s">
        <v>64</v>
      </c>
      <c r="G2005" s="4">
        <v>146.68</v>
      </c>
      <c r="H2005">
        <v>0</v>
      </c>
      <c r="I2005" s="3">
        <v>146.68</v>
      </c>
      <c r="J2005" s="1">
        <v>45511</v>
      </c>
      <c r="K2005">
        <v>8</v>
      </c>
      <c r="L2005" t="s">
        <v>2229</v>
      </c>
      <c r="M2005">
        <f t="shared" si="310"/>
        <v>3</v>
      </c>
      <c r="N2005" t="b">
        <v>0</v>
      </c>
      <c r="O2005" t="s">
        <v>2229</v>
      </c>
      <c r="P2005" t="str">
        <f t="shared" si="311"/>
        <v>No Return</v>
      </c>
      <c r="Q2005" s="4">
        <f t="shared" si="312"/>
        <v>1173.44</v>
      </c>
      <c r="R2005">
        <f t="shared" si="313"/>
        <v>2024</v>
      </c>
      <c r="S2005" s="4" t="str">
        <f t="shared" si="314"/>
        <v>August</v>
      </c>
      <c r="T2005" s="17">
        <f t="shared" si="315"/>
        <v>0</v>
      </c>
      <c r="U2005" s="17">
        <f t="shared" si="316"/>
        <v>146.68</v>
      </c>
      <c r="V2005" s="16">
        <f t="shared" si="317"/>
        <v>0</v>
      </c>
      <c r="W2005" s="16" t="str">
        <f t="shared" si="318"/>
        <v>L</v>
      </c>
      <c r="X2005" s="16" t="str" cm="1">
        <f t="array" ref="X2005">_xlfn.IFS(K2005 &lt; 10, "Need to Restock", K2005 &lt; 20, "Low Stock", K2005 &lt; 30, "Stock OK", K2005 &gt;= 30, "High Stock")</f>
        <v>Need to Restock</v>
      </c>
      <c r="Y2005" s="16" t="str" cm="1">
        <f t="array" ref="Y2005">_xlfn.IFS(K2005 &lt;= 15, "Fast Moving", K2005 &lt;= 35, "Moderate Moving", K2005 &gt; 35, "Slow Moving")</f>
        <v>Fast Moving</v>
      </c>
      <c r="Z2005" s="16" t="str" cm="1">
        <f t="array" ref="Z2005">_xlfn.IFS(M2005=5, "Highly Satisfied", M2005&gt;=4, "Very Satisfied", M2005&gt;=3, "Satisfied", M2005&gt;=2, "Neutral", M2005&lt;2, "Dissatisfied")</f>
        <v>Satisfied</v>
      </c>
      <c r="AA2005" s="16" t="str">
        <f t="shared" si="319"/>
        <v>High Value</v>
      </c>
      <c r="AB2005" s="16" t="str" cm="1">
        <f t="array" ref="AB2005">_xlfn.IFS(OR(C2005="Zara", C2005="Mango"), "Luxury Brand", OR(C2005="Gap", C2005="Forever21"), "Budget Brand", TRUE, "Mid-Market")</f>
        <v>Mid-Market</v>
      </c>
    </row>
    <row r="2006" spans="1:28" x14ac:dyDescent="0.35">
      <c r="A2006" t="s">
        <v>2057</v>
      </c>
      <c r="B2006" t="s">
        <v>40</v>
      </c>
      <c r="C2006" t="s">
        <v>46</v>
      </c>
      <c r="D2006" t="s">
        <v>32</v>
      </c>
      <c r="E2006" t="s">
        <v>22</v>
      </c>
      <c r="F2006" t="s">
        <v>23</v>
      </c>
      <c r="G2006" s="4">
        <v>82.9</v>
      </c>
      <c r="H2006">
        <v>42.2</v>
      </c>
      <c r="I2006" s="3">
        <v>47.92</v>
      </c>
      <c r="J2006" s="1">
        <v>45875</v>
      </c>
      <c r="K2006">
        <v>4</v>
      </c>
      <c r="L2006">
        <v>2.1</v>
      </c>
      <c r="M2006">
        <f t="shared" si="310"/>
        <v>2.1</v>
      </c>
      <c r="N2006" t="b">
        <v>0</v>
      </c>
      <c r="O2006" t="s">
        <v>2229</v>
      </c>
      <c r="P2006" t="str">
        <f t="shared" si="311"/>
        <v>No Return</v>
      </c>
      <c r="Q2006" s="4">
        <f t="shared" si="312"/>
        <v>191.66479999999999</v>
      </c>
      <c r="R2006">
        <f t="shared" si="313"/>
        <v>2025</v>
      </c>
      <c r="S2006" s="4" t="str">
        <f t="shared" si="314"/>
        <v>August</v>
      </c>
      <c r="T2006" s="17">
        <f t="shared" si="315"/>
        <v>34.983800000000009</v>
      </c>
      <c r="U2006" s="17">
        <f t="shared" si="316"/>
        <v>47.916199999999996</v>
      </c>
      <c r="V2006" s="16">
        <f t="shared" si="317"/>
        <v>0</v>
      </c>
      <c r="W2006" s="16" t="str">
        <f t="shared" si="318"/>
        <v>L</v>
      </c>
      <c r="X2006" s="16" t="str" cm="1">
        <f t="array" ref="X2006">_xlfn.IFS(K2006 &lt; 10, "Need to Restock", K2006 &lt; 20, "Low Stock", K2006 &lt; 30, "Stock OK", K2006 &gt;= 30, "High Stock")</f>
        <v>Need to Restock</v>
      </c>
      <c r="Y2006" s="16" t="str" cm="1">
        <f t="array" ref="Y2006">_xlfn.IFS(K2006 &lt;= 15, "Fast Moving", K2006 &lt;= 35, "Moderate Moving", K2006 &gt; 35, "Slow Moving")</f>
        <v>Fast Moving</v>
      </c>
      <c r="Z2006" s="16" t="str" cm="1">
        <f t="array" ref="Z2006">_xlfn.IFS(M2006=5, "Highly Satisfied", M2006&gt;=4, "Very Satisfied", M2006&gt;=3, "Satisfied", M2006&gt;=2, "Neutral", M2006&lt;2, "Dissatisfied")</f>
        <v>Neutral</v>
      </c>
      <c r="AA2006" s="16" t="str">
        <f t="shared" si="319"/>
        <v>Cheap Value</v>
      </c>
      <c r="AB2006" s="16" t="str" cm="1">
        <f t="array" ref="AB2006">_xlfn.IFS(OR(C2006="Zara", C2006="Mango"), "Luxury Brand", OR(C2006="Gap", C2006="Forever21"), "Budget Brand", TRUE, "Mid-Market")</f>
        <v>Mid-Market</v>
      </c>
    </row>
    <row r="2007" spans="1:28" x14ac:dyDescent="0.35">
      <c r="A2007" t="s">
        <v>2058</v>
      </c>
      <c r="B2007" t="s">
        <v>19</v>
      </c>
      <c r="C2007" t="s">
        <v>14</v>
      </c>
      <c r="D2007" t="s">
        <v>32</v>
      </c>
      <c r="E2007" t="s">
        <v>53</v>
      </c>
      <c r="F2007" t="s">
        <v>33</v>
      </c>
      <c r="G2007" s="4">
        <v>92.9</v>
      </c>
      <c r="H2007">
        <v>0</v>
      </c>
      <c r="I2007" s="3">
        <v>92.9</v>
      </c>
      <c r="J2007" s="1">
        <v>45875</v>
      </c>
      <c r="K2007">
        <v>30</v>
      </c>
      <c r="L2007" t="s">
        <v>2229</v>
      </c>
      <c r="M2007">
        <f t="shared" si="310"/>
        <v>3</v>
      </c>
      <c r="N2007" t="b">
        <v>0</v>
      </c>
      <c r="O2007" t="s">
        <v>2229</v>
      </c>
      <c r="P2007" t="str">
        <f t="shared" si="311"/>
        <v>No Return</v>
      </c>
      <c r="Q2007" s="4">
        <f t="shared" si="312"/>
        <v>2787</v>
      </c>
      <c r="R2007">
        <f t="shared" si="313"/>
        <v>2025</v>
      </c>
      <c r="S2007" s="4" t="str">
        <f t="shared" si="314"/>
        <v>August</v>
      </c>
      <c r="T2007" s="17">
        <f t="shared" si="315"/>
        <v>0</v>
      </c>
      <c r="U2007" s="17">
        <f t="shared" si="316"/>
        <v>92.9</v>
      </c>
      <c r="V2007" s="16">
        <f t="shared" si="317"/>
        <v>0</v>
      </c>
      <c r="W2007" s="16" t="str">
        <f t="shared" si="318"/>
        <v>XS</v>
      </c>
      <c r="X2007" s="16" t="str" cm="1">
        <f t="array" ref="X2007">_xlfn.IFS(K2007 &lt; 10, "Need to Restock", K2007 &lt; 20, "Low Stock", K2007 &lt; 30, "Stock OK", K2007 &gt;= 30, "High Stock")</f>
        <v>High Stock</v>
      </c>
      <c r="Y2007" s="16" t="str" cm="1">
        <f t="array" ref="Y2007">_xlfn.IFS(K2007 &lt;= 15, "Fast Moving", K2007 &lt;= 35, "Moderate Moving", K2007 &gt; 35, "Slow Moving")</f>
        <v>Moderate Moving</v>
      </c>
      <c r="Z2007" s="16" t="str" cm="1">
        <f t="array" ref="Z2007">_xlfn.IFS(M2007=5, "Highly Satisfied", M2007&gt;=4, "Very Satisfied", M2007&gt;=3, "Satisfied", M2007&gt;=2, "Neutral", M2007&lt;2, "Dissatisfied")</f>
        <v>Satisfied</v>
      </c>
      <c r="AA2007" s="16" t="str">
        <f t="shared" si="319"/>
        <v>High Value</v>
      </c>
      <c r="AB2007" s="16" t="str" cm="1">
        <f t="array" ref="AB2007">_xlfn.IFS(OR(C2007="Zara", C2007="Mango"), "Luxury Brand", OR(C2007="Gap", C2007="Forever21"), "Budget Brand", TRUE, "Mid-Market")</f>
        <v>Luxury Brand</v>
      </c>
    </row>
    <row r="2008" spans="1:28" x14ac:dyDescent="0.35">
      <c r="A2008" t="s">
        <v>2059</v>
      </c>
      <c r="B2008" t="s">
        <v>40</v>
      </c>
      <c r="C2008" t="s">
        <v>30</v>
      </c>
      <c r="D2008" t="s">
        <v>21</v>
      </c>
      <c r="E2008" t="s">
        <v>47</v>
      </c>
      <c r="F2008" t="s">
        <v>42</v>
      </c>
      <c r="G2008" s="4">
        <v>133.88999999999999</v>
      </c>
      <c r="H2008">
        <v>5.7</v>
      </c>
      <c r="I2008" s="3">
        <v>126.26</v>
      </c>
      <c r="J2008" s="1">
        <v>45875</v>
      </c>
      <c r="K2008">
        <v>17</v>
      </c>
      <c r="L2008">
        <v>3.4</v>
      </c>
      <c r="M2008">
        <f t="shared" si="310"/>
        <v>3.4</v>
      </c>
      <c r="N2008" t="b">
        <v>1</v>
      </c>
      <c r="O2008" t="s">
        <v>71</v>
      </c>
      <c r="P2008" t="str">
        <f t="shared" si="311"/>
        <v>Size Issue</v>
      </c>
      <c r="Q2008" s="4">
        <f t="shared" si="312"/>
        <v>2146.3905899999995</v>
      </c>
      <c r="R2008">
        <f t="shared" si="313"/>
        <v>2025</v>
      </c>
      <c r="S2008" s="4" t="str">
        <f t="shared" si="314"/>
        <v>August</v>
      </c>
      <c r="T2008" s="17">
        <f t="shared" si="315"/>
        <v>7.6317299999999992</v>
      </c>
      <c r="U2008" s="17">
        <f t="shared" si="316"/>
        <v>126.25826999999998</v>
      </c>
      <c r="V2008" s="16">
        <f t="shared" si="317"/>
        <v>1</v>
      </c>
      <c r="W2008" s="16" t="str">
        <f t="shared" si="318"/>
        <v>XXL</v>
      </c>
      <c r="X2008" s="16" t="str" cm="1">
        <f t="array" ref="X2008">_xlfn.IFS(K2008 &lt; 10, "Need to Restock", K2008 &lt; 20, "Low Stock", K2008 &lt; 30, "Stock OK", K2008 &gt;= 30, "High Stock")</f>
        <v>Low Stock</v>
      </c>
      <c r="Y2008" s="16" t="str" cm="1">
        <f t="array" ref="Y2008">_xlfn.IFS(K2008 &lt;= 15, "Fast Moving", K2008 &lt;= 35, "Moderate Moving", K2008 &gt; 35, "Slow Moving")</f>
        <v>Moderate Moving</v>
      </c>
      <c r="Z2008" s="16" t="str" cm="1">
        <f t="array" ref="Z2008">_xlfn.IFS(M2008=5, "Highly Satisfied", M2008&gt;=4, "Very Satisfied", M2008&gt;=3, "Satisfied", M2008&gt;=2, "Neutral", M2008&lt;2, "Dissatisfied")</f>
        <v>Satisfied</v>
      </c>
      <c r="AA2008" s="16" t="str">
        <f t="shared" si="319"/>
        <v>High Value</v>
      </c>
      <c r="AB2008" s="16" t="str" cm="1">
        <f t="array" ref="AB2008">_xlfn.IFS(OR(C2008="Zara", C2008="Mango"), "Luxury Brand", OR(C2008="Gap", C2008="Forever21"), "Budget Brand", TRUE, "Mid-Market")</f>
        <v>Mid-Market</v>
      </c>
    </row>
    <row r="2009" spans="1:28" x14ac:dyDescent="0.35">
      <c r="A2009" t="s">
        <v>2060</v>
      </c>
      <c r="B2009" t="s">
        <v>40</v>
      </c>
      <c r="C2009" t="s">
        <v>51</v>
      </c>
      <c r="D2009" t="s">
        <v>21</v>
      </c>
      <c r="E2009" t="s">
        <v>47</v>
      </c>
      <c r="F2009" t="s">
        <v>54</v>
      </c>
      <c r="G2009" s="4">
        <v>89.1</v>
      </c>
      <c r="H2009">
        <v>0</v>
      </c>
      <c r="I2009" s="3">
        <v>89.1</v>
      </c>
      <c r="J2009" s="1">
        <v>45875</v>
      </c>
      <c r="K2009">
        <v>8</v>
      </c>
      <c r="L2009">
        <v>2.2000000000000002</v>
      </c>
      <c r="M2009">
        <f t="shared" si="310"/>
        <v>2.2000000000000002</v>
      </c>
      <c r="N2009" t="b">
        <v>0</v>
      </c>
      <c r="O2009" t="s">
        <v>2229</v>
      </c>
      <c r="P2009" t="str">
        <f t="shared" si="311"/>
        <v>No Return</v>
      </c>
      <c r="Q2009" s="4">
        <f t="shared" si="312"/>
        <v>712.8</v>
      </c>
      <c r="R2009">
        <f t="shared" si="313"/>
        <v>2025</v>
      </c>
      <c r="S2009" s="4" t="str">
        <f t="shared" si="314"/>
        <v>August</v>
      </c>
      <c r="T2009" s="17">
        <f t="shared" si="315"/>
        <v>0</v>
      </c>
      <c r="U2009" s="17">
        <f t="shared" si="316"/>
        <v>89.1</v>
      </c>
      <c r="V2009" s="16">
        <f t="shared" si="317"/>
        <v>0</v>
      </c>
      <c r="W2009" s="16" t="str">
        <f t="shared" si="318"/>
        <v>XXL</v>
      </c>
      <c r="X2009" s="16" t="str" cm="1">
        <f t="array" ref="X2009">_xlfn.IFS(K2009 &lt; 10, "Need to Restock", K2009 &lt; 20, "Low Stock", K2009 &lt; 30, "Stock OK", K2009 &gt;= 30, "High Stock")</f>
        <v>Need to Restock</v>
      </c>
      <c r="Y2009" s="16" t="str" cm="1">
        <f t="array" ref="Y2009">_xlfn.IFS(K2009 &lt;= 15, "Fast Moving", K2009 &lt;= 35, "Moderate Moving", K2009 &gt; 35, "Slow Moving")</f>
        <v>Fast Moving</v>
      </c>
      <c r="Z2009" s="16" t="str" cm="1">
        <f t="array" ref="Z2009">_xlfn.IFS(M2009=5, "Highly Satisfied", M2009&gt;=4, "Very Satisfied", M2009&gt;=3, "Satisfied", M2009&gt;=2, "Neutral", M2009&lt;2, "Dissatisfied")</f>
        <v>Neutral</v>
      </c>
      <c r="AA2009" s="16" t="str">
        <f t="shared" si="319"/>
        <v>High Value</v>
      </c>
      <c r="AB2009" s="16" t="str" cm="1">
        <f t="array" ref="AB2009">_xlfn.IFS(OR(C2009="Zara", C2009="Mango"), "Luxury Brand", OR(C2009="Gap", C2009="Forever21"), "Budget Brand", TRUE, "Mid-Market")</f>
        <v>Mid-Market</v>
      </c>
    </row>
    <row r="2010" spans="1:28" x14ac:dyDescent="0.35">
      <c r="A2010" t="s">
        <v>2061</v>
      </c>
      <c r="B2010" t="s">
        <v>13</v>
      </c>
      <c r="C2010" t="s">
        <v>30</v>
      </c>
      <c r="D2010" t="s">
        <v>21</v>
      </c>
      <c r="E2010" t="s">
        <v>16</v>
      </c>
      <c r="F2010" t="s">
        <v>54</v>
      </c>
      <c r="G2010" s="4">
        <v>175.62</v>
      </c>
      <c r="H2010">
        <v>3.2</v>
      </c>
      <c r="I2010" s="3">
        <v>170</v>
      </c>
      <c r="J2010" s="1">
        <v>45875</v>
      </c>
      <c r="K2010">
        <v>46</v>
      </c>
      <c r="L2010" t="s">
        <v>2229</v>
      </c>
      <c r="M2010">
        <f t="shared" si="310"/>
        <v>3</v>
      </c>
      <c r="N2010" t="b">
        <v>0</v>
      </c>
      <c r="O2010" t="s">
        <v>2229</v>
      </c>
      <c r="P2010" t="str">
        <f t="shared" si="311"/>
        <v>No Return</v>
      </c>
      <c r="Q2010" s="4">
        <f t="shared" si="312"/>
        <v>7820.0073599999996</v>
      </c>
      <c r="R2010">
        <f t="shared" si="313"/>
        <v>2025</v>
      </c>
      <c r="S2010" s="4" t="str">
        <f t="shared" si="314"/>
        <v>August</v>
      </c>
      <c r="T2010" s="17">
        <f t="shared" si="315"/>
        <v>5.6198399999999999</v>
      </c>
      <c r="U2010" s="17">
        <f t="shared" si="316"/>
        <v>170.00015999999999</v>
      </c>
      <c r="V2010" s="16">
        <f t="shared" si="317"/>
        <v>0</v>
      </c>
      <c r="W2010" s="16" t="str">
        <f t="shared" si="318"/>
        <v>XL</v>
      </c>
      <c r="X2010" s="16" t="str" cm="1">
        <f t="array" ref="X2010">_xlfn.IFS(K2010 &lt; 10, "Need to Restock", K2010 &lt; 20, "Low Stock", K2010 &lt; 30, "Stock OK", K2010 &gt;= 30, "High Stock")</f>
        <v>High Stock</v>
      </c>
      <c r="Y2010" s="16" t="str" cm="1">
        <f t="array" ref="Y2010">_xlfn.IFS(K2010 &lt;= 15, "Fast Moving", K2010 &lt;= 35, "Moderate Moving", K2010 &gt; 35, "Slow Moving")</f>
        <v>Slow Moving</v>
      </c>
      <c r="Z2010" s="16" t="str" cm="1">
        <f t="array" ref="Z2010">_xlfn.IFS(M2010=5, "Highly Satisfied", M2010&gt;=4, "Very Satisfied", M2010&gt;=3, "Satisfied", M2010&gt;=2, "Neutral", M2010&lt;2, "Dissatisfied")</f>
        <v>Satisfied</v>
      </c>
      <c r="AA2010" s="16" t="str">
        <f t="shared" si="319"/>
        <v>High Value</v>
      </c>
      <c r="AB2010" s="16" t="str" cm="1">
        <f t="array" ref="AB2010">_xlfn.IFS(OR(C2010="Zara", C2010="Mango"), "Luxury Brand", OR(C2010="Gap", C2010="Forever21"), "Budget Brand", TRUE, "Mid-Market")</f>
        <v>Mid-Market</v>
      </c>
    </row>
    <row r="2011" spans="1:28" x14ac:dyDescent="0.35">
      <c r="A2011" t="s">
        <v>2062</v>
      </c>
      <c r="B2011" t="s">
        <v>40</v>
      </c>
      <c r="C2011" t="s">
        <v>46</v>
      </c>
      <c r="D2011" t="s">
        <v>60</v>
      </c>
      <c r="E2011" t="s">
        <v>22</v>
      </c>
      <c r="F2011" t="s">
        <v>26</v>
      </c>
      <c r="G2011" s="4">
        <v>154.02000000000001</v>
      </c>
      <c r="H2011">
        <v>0</v>
      </c>
      <c r="I2011" s="3">
        <v>154.02000000000001</v>
      </c>
      <c r="J2011" s="1">
        <v>45875</v>
      </c>
      <c r="K2011">
        <v>21</v>
      </c>
      <c r="L2011">
        <v>3.3</v>
      </c>
      <c r="M2011">
        <f t="shared" si="310"/>
        <v>3.3</v>
      </c>
      <c r="N2011" t="b">
        <v>0</v>
      </c>
      <c r="O2011" t="s">
        <v>2229</v>
      </c>
      <c r="P2011" t="str">
        <f t="shared" si="311"/>
        <v>No Return</v>
      </c>
      <c r="Q2011" s="4">
        <f t="shared" si="312"/>
        <v>3234.42</v>
      </c>
      <c r="R2011">
        <f t="shared" si="313"/>
        <v>2025</v>
      </c>
      <c r="S2011" s="4" t="str">
        <f t="shared" si="314"/>
        <v>August</v>
      </c>
      <c r="T2011" s="17">
        <f t="shared" si="315"/>
        <v>0</v>
      </c>
      <c r="U2011" s="17">
        <f t="shared" si="316"/>
        <v>154.02000000000001</v>
      </c>
      <c r="V2011" s="16">
        <f t="shared" si="317"/>
        <v>0</v>
      </c>
      <c r="W2011" s="16" t="str">
        <f t="shared" si="318"/>
        <v>L</v>
      </c>
      <c r="X2011" s="16" t="str" cm="1">
        <f t="array" ref="X2011">_xlfn.IFS(K2011 &lt; 10, "Need to Restock", K2011 &lt; 20, "Low Stock", K2011 &lt; 30, "Stock OK", K2011 &gt;= 30, "High Stock")</f>
        <v>Stock OK</v>
      </c>
      <c r="Y2011" s="16" t="str" cm="1">
        <f t="array" ref="Y2011">_xlfn.IFS(K2011 &lt;= 15, "Fast Moving", K2011 &lt;= 35, "Moderate Moving", K2011 &gt; 35, "Slow Moving")</f>
        <v>Moderate Moving</v>
      </c>
      <c r="Z2011" s="16" t="str" cm="1">
        <f t="array" ref="Z2011">_xlfn.IFS(M2011=5, "Highly Satisfied", M2011&gt;=4, "Very Satisfied", M2011&gt;=3, "Satisfied", M2011&gt;=2, "Neutral", M2011&lt;2, "Dissatisfied")</f>
        <v>Satisfied</v>
      </c>
      <c r="AA2011" s="16" t="str">
        <f t="shared" si="319"/>
        <v>High Value</v>
      </c>
      <c r="AB2011" s="16" t="str" cm="1">
        <f t="array" ref="AB2011">_xlfn.IFS(OR(C2011="Zara", C2011="Mango"), "Luxury Brand", OR(C2011="Gap", C2011="Forever21"), "Budget Brand", TRUE, "Mid-Market")</f>
        <v>Mid-Market</v>
      </c>
    </row>
    <row r="2012" spans="1:28" x14ac:dyDescent="0.35">
      <c r="A2012" t="s">
        <v>2063</v>
      </c>
      <c r="B2012" t="s">
        <v>13</v>
      </c>
      <c r="C2012" t="s">
        <v>14</v>
      </c>
      <c r="D2012" t="s">
        <v>32</v>
      </c>
      <c r="E2012" t="s">
        <v>37</v>
      </c>
      <c r="F2012" t="s">
        <v>54</v>
      </c>
      <c r="G2012" s="4">
        <v>215.1</v>
      </c>
      <c r="H2012">
        <v>0</v>
      </c>
      <c r="I2012" s="3">
        <v>215.1</v>
      </c>
      <c r="J2012" s="1">
        <v>45875</v>
      </c>
      <c r="K2012">
        <v>16</v>
      </c>
      <c r="L2012">
        <v>2.5</v>
      </c>
      <c r="M2012">
        <f t="shared" si="310"/>
        <v>2.5</v>
      </c>
      <c r="N2012" t="b">
        <v>0</v>
      </c>
      <c r="O2012" t="s">
        <v>2229</v>
      </c>
      <c r="P2012" t="str">
        <f t="shared" si="311"/>
        <v>No Return</v>
      </c>
      <c r="Q2012" s="4">
        <f t="shared" si="312"/>
        <v>3441.6</v>
      </c>
      <c r="R2012">
        <f t="shared" si="313"/>
        <v>2025</v>
      </c>
      <c r="S2012" s="4" t="str">
        <f t="shared" si="314"/>
        <v>August</v>
      </c>
      <c r="T2012" s="17">
        <f t="shared" si="315"/>
        <v>0</v>
      </c>
      <c r="U2012" s="17">
        <f t="shared" si="316"/>
        <v>215.1</v>
      </c>
      <c r="V2012" s="16">
        <f t="shared" si="317"/>
        <v>0</v>
      </c>
      <c r="W2012" s="16" t="str">
        <f t="shared" si="318"/>
        <v>S</v>
      </c>
      <c r="X2012" s="16" t="str" cm="1">
        <f t="array" ref="X2012">_xlfn.IFS(K2012 &lt; 10, "Need to Restock", K2012 &lt; 20, "Low Stock", K2012 &lt; 30, "Stock OK", K2012 &gt;= 30, "High Stock")</f>
        <v>Low Stock</v>
      </c>
      <c r="Y2012" s="16" t="str" cm="1">
        <f t="array" ref="Y2012">_xlfn.IFS(K2012 &lt;= 15, "Fast Moving", K2012 &lt;= 35, "Moderate Moving", K2012 &gt; 35, "Slow Moving")</f>
        <v>Moderate Moving</v>
      </c>
      <c r="Z2012" s="16" t="str" cm="1">
        <f t="array" ref="Z2012">_xlfn.IFS(M2012=5, "Highly Satisfied", M2012&gt;=4, "Very Satisfied", M2012&gt;=3, "Satisfied", M2012&gt;=2, "Neutral", M2012&lt;2, "Dissatisfied")</f>
        <v>Neutral</v>
      </c>
      <c r="AA2012" s="16" t="str">
        <f t="shared" si="319"/>
        <v>High Value</v>
      </c>
      <c r="AB2012" s="16" t="str" cm="1">
        <f t="array" ref="AB2012">_xlfn.IFS(OR(C2012="Zara", C2012="Mango"), "Luxury Brand", OR(C2012="Gap", C2012="Forever21"), "Budget Brand", TRUE, "Mid-Market")</f>
        <v>Luxury Brand</v>
      </c>
    </row>
    <row r="2013" spans="1:28" x14ac:dyDescent="0.35">
      <c r="A2013" t="s">
        <v>2064</v>
      </c>
      <c r="B2013" t="s">
        <v>19</v>
      </c>
      <c r="C2013" t="s">
        <v>51</v>
      </c>
      <c r="D2013" t="s">
        <v>32</v>
      </c>
      <c r="E2013" t="s">
        <v>56</v>
      </c>
      <c r="F2013" t="s">
        <v>68</v>
      </c>
      <c r="G2013" s="4">
        <v>40.28</v>
      </c>
      <c r="H2013">
        <v>0</v>
      </c>
      <c r="I2013" s="3">
        <v>40.28</v>
      </c>
      <c r="J2013" s="1">
        <v>45875</v>
      </c>
      <c r="K2013">
        <v>35</v>
      </c>
      <c r="L2013">
        <v>3.8</v>
      </c>
      <c r="M2013">
        <f t="shared" si="310"/>
        <v>3.8</v>
      </c>
      <c r="N2013" t="b">
        <v>0</v>
      </c>
      <c r="O2013" t="s">
        <v>2229</v>
      </c>
      <c r="P2013" t="str">
        <f t="shared" si="311"/>
        <v>No Return</v>
      </c>
      <c r="Q2013" s="4">
        <f t="shared" si="312"/>
        <v>1409.8</v>
      </c>
      <c r="R2013">
        <f t="shared" si="313"/>
        <v>2025</v>
      </c>
      <c r="S2013" s="4" t="str">
        <f t="shared" si="314"/>
        <v>August</v>
      </c>
      <c r="T2013" s="17">
        <f t="shared" si="315"/>
        <v>0</v>
      </c>
      <c r="U2013" s="17">
        <f t="shared" si="316"/>
        <v>40.28</v>
      </c>
      <c r="V2013" s="16">
        <f t="shared" si="317"/>
        <v>0</v>
      </c>
      <c r="W2013" s="16" t="str">
        <f t="shared" si="318"/>
        <v>M</v>
      </c>
      <c r="X2013" s="16" t="str" cm="1">
        <f t="array" ref="X2013">_xlfn.IFS(K2013 &lt; 10, "Need to Restock", K2013 &lt; 20, "Low Stock", K2013 &lt; 30, "Stock OK", K2013 &gt;= 30, "High Stock")</f>
        <v>High Stock</v>
      </c>
      <c r="Y2013" s="16" t="str" cm="1">
        <f t="array" ref="Y2013">_xlfn.IFS(K2013 &lt;= 15, "Fast Moving", K2013 &lt;= 35, "Moderate Moving", K2013 &gt; 35, "Slow Moving")</f>
        <v>Moderate Moving</v>
      </c>
      <c r="Z2013" s="16" t="str" cm="1">
        <f t="array" ref="Z2013">_xlfn.IFS(M2013=5, "Highly Satisfied", M2013&gt;=4, "Very Satisfied", M2013&gt;=3, "Satisfied", M2013&gt;=2, "Neutral", M2013&lt;2, "Dissatisfied")</f>
        <v>Satisfied</v>
      </c>
      <c r="AA2013" s="16" t="str">
        <f t="shared" si="319"/>
        <v>Cheap Value</v>
      </c>
      <c r="AB2013" s="16" t="str" cm="1">
        <f t="array" ref="AB2013">_xlfn.IFS(OR(C2013="Zara", C2013="Mango"), "Luxury Brand", OR(C2013="Gap", C2013="Forever21"), "Budget Brand", TRUE, "Mid-Market")</f>
        <v>Mid-Market</v>
      </c>
    </row>
    <row r="2014" spans="1:28" x14ac:dyDescent="0.35">
      <c r="A2014" t="s">
        <v>2065</v>
      </c>
      <c r="B2014" t="s">
        <v>25</v>
      </c>
      <c r="C2014" t="s">
        <v>73</v>
      </c>
      <c r="D2014" t="s">
        <v>32</v>
      </c>
      <c r="E2014" t="s">
        <v>2229</v>
      </c>
      <c r="F2014" t="s">
        <v>38</v>
      </c>
      <c r="G2014" s="4">
        <v>25.95</v>
      </c>
      <c r="H2014">
        <v>18.8</v>
      </c>
      <c r="I2014" s="3">
        <v>21.07</v>
      </c>
      <c r="J2014" s="1">
        <v>45875</v>
      </c>
      <c r="K2014">
        <v>1</v>
      </c>
      <c r="L2014">
        <v>4</v>
      </c>
      <c r="M2014">
        <f t="shared" si="310"/>
        <v>4</v>
      </c>
      <c r="N2014" t="b">
        <v>0</v>
      </c>
      <c r="O2014" t="s">
        <v>2229</v>
      </c>
      <c r="P2014" t="str">
        <f t="shared" si="311"/>
        <v>No Return</v>
      </c>
      <c r="Q2014" s="4">
        <f t="shared" si="312"/>
        <v>21.071400000000001</v>
      </c>
      <c r="R2014">
        <f t="shared" si="313"/>
        <v>2025</v>
      </c>
      <c r="S2014" s="4" t="str">
        <f t="shared" si="314"/>
        <v>August</v>
      </c>
      <c r="T2014" s="17">
        <f t="shared" si="315"/>
        <v>4.8785999999999996</v>
      </c>
      <c r="U2014" s="17">
        <f t="shared" si="316"/>
        <v>21.071400000000001</v>
      </c>
      <c r="V2014" s="16">
        <f t="shared" si="317"/>
        <v>0</v>
      </c>
      <c r="W2014" s="16" t="str">
        <f t="shared" si="318"/>
        <v>No Size</v>
      </c>
      <c r="X2014" s="16" t="str" cm="1">
        <f t="array" ref="X2014">_xlfn.IFS(K2014 &lt; 10, "Need to Restock", K2014 &lt; 20, "Low Stock", K2014 &lt; 30, "Stock OK", K2014 &gt;= 30, "High Stock")</f>
        <v>Need to Restock</v>
      </c>
      <c r="Y2014" s="16" t="str" cm="1">
        <f t="array" ref="Y2014">_xlfn.IFS(K2014 &lt;= 15, "Fast Moving", K2014 &lt;= 35, "Moderate Moving", K2014 &gt; 35, "Slow Moving")</f>
        <v>Fast Moving</v>
      </c>
      <c r="Z2014" s="16" t="str" cm="1">
        <f t="array" ref="Z2014">_xlfn.IFS(M2014=5, "Highly Satisfied", M2014&gt;=4, "Very Satisfied", M2014&gt;=3, "Satisfied", M2014&gt;=2, "Neutral", M2014&lt;2, "Dissatisfied")</f>
        <v>Very Satisfied</v>
      </c>
      <c r="AA2014" s="16" t="str">
        <f t="shared" si="319"/>
        <v>Cheap Value</v>
      </c>
      <c r="AB2014" s="16" t="str" cm="1">
        <f t="array" ref="AB2014">_xlfn.IFS(OR(C2014="Zara", C2014="Mango"), "Luxury Brand", OR(C2014="Gap", C2014="Forever21"), "Budget Brand", TRUE, "Mid-Market")</f>
        <v>Budget Brand</v>
      </c>
    </row>
    <row r="2015" spans="1:28" x14ac:dyDescent="0.35">
      <c r="A2015" t="s">
        <v>2066</v>
      </c>
      <c r="B2015" t="s">
        <v>25</v>
      </c>
      <c r="C2015" t="s">
        <v>20</v>
      </c>
      <c r="D2015" t="s">
        <v>32</v>
      </c>
      <c r="E2015" t="s">
        <v>2229</v>
      </c>
      <c r="F2015" t="s">
        <v>62</v>
      </c>
      <c r="G2015" s="4">
        <v>21.26</v>
      </c>
      <c r="H2015">
        <v>50.7</v>
      </c>
      <c r="I2015" s="3">
        <v>10.48</v>
      </c>
      <c r="J2015" s="1">
        <v>45875</v>
      </c>
      <c r="K2015">
        <v>39</v>
      </c>
      <c r="L2015">
        <v>4.3</v>
      </c>
      <c r="M2015">
        <f t="shared" si="310"/>
        <v>4.3</v>
      </c>
      <c r="N2015" t="b">
        <v>0</v>
      </c>
      <c r="O2015" t="s">
        <v>2229</v>
      </c>
      <c r="P2015" t="str">
        <f t="shared" si="311"/>
        <v>No Return</v>
      </c>
      <c r="Q2015" s="4">
        <f t="shared" si="312"/>
        <v>408.76602000000003</v>
      </c>
      <c r="R2015">
        <f t="shared" si="313"/>
        <v>2025</v>
      </c>
      <c r="S2015" s="4" t="str">
        <f t="shared" si="314"/>
        <v>August</v>
      </c>
      <c r="T2015" s="17">
        <f t="shared" si="315"/>
        <v>10.778820000000001</v>
      </c>
      <c r="U2015" s="17">
        <f t="shared" si="316"/>
        <v>10.48118</v>
      </c>
      <c r="V2015" s="16">
        <f t="shared" si="317"/>
        <v>0</v>
      </c>
      <c r="W2015" s="16" t="str">
        <f t="shared" si="318"/>
        <v>No Size</v>
      </c>
      <c r="X2015" s="16" t="str" cm="1">
        <f t="array" ref="X2015">_xlfn.IFS(K2015 &lt; 10, "Need to Restock", K2015 &lt; 20, "Low Stock", K2015 &lt; 30, "Stock OK", K2015 &gt;= 30, "High Stock")</f>
        <v>High Stock</v>
      </c>
      <c r="Y2015" s="16" t="str" cm="1">
        <f t="array" ref="Y2015">_xlfn.IFS(K2015 &lt;= 15, "Fast Moving", K2015 &lt;= 35, "Moderate Moving", K2015 &gt; 35, "Slow Moving")</f>
        <v>Slow Moving</v>
      </c>
      <c r="Z2015" s="16" t="str" cm="1">
        <f t="array" ref="Z2015">_xlfn.IFS(M2015=5, "Highly Satisfied", M2015&gt;=4, "Very Satisfied", M2015&gt;=3, "Satisfied", M2015&gt;=2, "Neutral", M2015&lt;2, "Dissatisfied")</f>
        <v>Very Satisfied</v>
      </c>
      <c r="AA2015" s="16" t="str">
        <f t="shared" si="319"/>
        <v>Cheap Value</v>
      </c>
      <c r="AB2015" s="16" t="str" cm="1">
        <f t="array" ref="AB2015">_xlfn.IFS(OR(C2015="Zara", C2015="Mango"), "Luxury Brand", OR(C2015="Gap", C2015="Forever21"), "Budget Brand", TRUE, "Mid-Market")</f>
        <v>Mid-Market</v>
      </c>
    </row>
    <row r="2016" spans="1:28" x14ac:dyDescent="0.35">
      <c r="A2016" t="s">
        <v>2067</v>
      </c>
      <c r="B2016" t="s">
        <v>40</v>
      </c>
      <c r="C2016" t="s">
        <v>14</v>
      </c>
      <c r="D2016" t="s">
        <v>15</v>
      </c>
      <c r="E2016" t="s">
        <v>53</v>
      </c>
      <c r="F2016" t="s">
        <v>42</v>
      </c>
      <c r="G2016" s="4">
        <v>146.07</v>
      </c>
      <c r="H2016">
        <v>0</v>
      </c>
      <c r="I2016" s="3">
        <v>146.07</v>
      </c>
      <c r="J2016" s="1">
        <v>45847</v>
      </c>
      <c r="K2016">
        <v>33</v>
      </c>
      <c r="L2016">
        <v>3.7</v>
      </c>
      <c r="M2016">
        <f t="shared" si="310"/>
        <v>3.7</v>
      </c>
      <c r="N2016" t="b">
        <v>0</v>
      </c>
      <c r="O2016" t="s">
        <v>2229</v>
      </c>
      <c r="P2016" t="str">
        <f t="shared" si="311"/>
        <v>No Return</v>
      </c>
      <c r="Q2016" s="4">
        <f t="shared" si="312"/>
        <v>4820.3099999999995</v>
      </c>
      <c r="R2016">
        <f t="shared" si="313"/>
        <v>2025</v>
      </c>
      <c r="S2016" s="4" t="str">
        <f t="shared" si="314"/>
        <v>July</v>
      </c>
      <c r="T2016" s="17">
        <f t="shared" si="315"/>
        <v>0</v>
      </c>
      <c r="U2016" s="17">
        <f t="shared" si="316"/>
        <v>146.07</v>
      </c>
      <c r="V2016" s="16">
        <f t="shared" si="317"/>
        <v>0</v>
      </c>
      <c r="W2016" s="16" t="str">
        <f t="shared" si="318"/>
        <v>XS</v>
      </c>
      <c r="X2016" s="16" t="str" cm="1">
        <f t="array" ref="X2016">_xlfn.IFS(K2016 &lt; 10, "Need to Restock", K2016 &lt; 20, "Low Stock", K2016 &lt; 30, "Stock OK", K2016 &gt;= 30, "High Stock")</f>
        <v>High Stock</v>
      </c>
      <c r="Y2016" s="16" t="str" cm="1">
        <f t="array" ref="Y2016">_xlfn.IFS(K2016 &lt;= 15, "Fast Moving", K2016 &lt;= 35, "Moderate Moving", K2016 &gt; 35, "Slow Moving")</f>
        <v>Moderate Moving</v>
      </c>
      <c r="Z2016" s="16" t="str" cm="1">
        <f t="array" ref="Z2016">_xlfn.IFS(M2016=5, "Highly Satisfied", M2016&gt;=4, "Very Satisfied", M2016&gt;=3, "Satisfied", M2016&gt;=2, "Neutral", M2016&lt;2, "Dissatisfied")</f>
        <v>Satisfied</v>
      </c>
      <c r="AA2016" s="16" t="str">
        <f t="shared" si="319"/>
        <v>High Value</v>
      </c>
      <c r="AB2016" s="16" t="str" cm="1">
        <f t="array" ref="AB2016">_xlfn.IFS(OR(C2016="Zara", C2016="Mango"), "Luxury Brand", OR(C2016="Gap", C2016="Forever21"), "Budget Brand", TRUE, "Mid-Market")</f>
        <v>Luxury Brand</v>
      </c>
    </row>
    <row r="2017" spans="1:28" x14ac:dyDescent="0.35">
      <c r="A2017" t="s">
        <v>2068</v>
      </c>
      <c r="B2017" t="s">
        <v>40</v>
      </c>
      <c r="C2017" t="s">
        <v>51</v>
      </c>
      <c r="D2017" t="s">
        <v>15</v>
      </c>
      <c r="E2017" t="s">
        <v>37</v>
      </c>
      <c r="F2017" t="s">
        <v>38</v>
      </c>
      <c r="G2017" s="4">
        <v>135.97</v>
      </c>
      <c r="H2017">
        <v>0</v>
      </c>
      <c r="I2017" s="3">
        <v>135.97</v>
      </c>
      <c r="J2017" s="1">
        <v>45545</v>
      </c>
      <c r="K2017">
        <v>30</v>
      </c>
      <c r="L2017">
        <v>1.1000000000000001</v>
      </c>
      <c r="M2017">
        <f t="shared" si="310"/>
        <v>1.1000000000000001</v>
      </c>
      <c r="N2017" t="b">
        <v>0</v>
      </c>
      <c r="O2017" t="s">
        <v>2229</v>
      </c>
      <c r="P2017" t="str">
        <f t="shared" si="311"/>
        <v>No Return</v>
      </c>
      <c r="Q2017" s="4">
        <f t="shared" si="312"/>
        <v>4079.1</v>
      </c>
      <c r="R2017">
        <f t="shared" si="313"/>
        <v>2024</v>
      </c>
      <c r="S2017" s="4" t="str">
        <f t="shared" si="314"/>
        <v>September</v>
      </c>
      <c r="T2017" s="17">
        <f t="shared" si="315"/>
        <v>0</v>
      </c>
      <c r="U2017" s="17">
        <f t="shared" si="316"/>
        <v>135.97</v>
      </c>
      <c r="V2017" s="16">
        <f t="shared" si="317"/>
        <v>0</v>
      </c>
      <c r="W2017" s="16" t="str">
        <f t="shared" si="318"/>
        <v>S</v>
      </c>
      <c r="X2017" s="16" t="str" cm="1">
        <f t="array" ref="X2017">_xlfn.IFS(K2017 &lt; 10, "Need to Restock", K2017 &lt; 20, "Low Stock", K2017 &lt; 30, "Stock OK", K2017 &gt;= 30, "High Stock")</f>
        <v>High Stock</v>
      </c>
      <c r="Y2017" s="16" t="str" cm="1">
        <f t="array" ref="Y2017">_xlfn.IFS(K2017 &lt;= 15, "Fast Moving", K2017 &lt;= 35, "Moderate Moving", K2017 &gt; 35, "Slow Moving")</f>
        <v>Moderate Moving</v>
      </c>
      <c r="Z2017" s="16" t="str" cm="1">
        <f t="array" ref="Z2017">_xlfn.IFS(M2017=5, "Highly Satisfied", M2017&gt;=4, "Very Satisfied", M2017&gt;=3, "Satisfied", M2017&gt;=2, "Neutral", M2017&lt;2, "Dissatisfied")</f>
        <v>Dissatisfied</v>
      </c>
      <c r="AA2017" s="16" t="str">
        <f t="shared" si="319"/>
        <v>High Value</v>
      </c>
      <c r="AB2017" s="16" t="str" cm="1">
        <f t="array" ref="AB2017">_xlfn.IFS(OR(C2017="Zara", C2017="Mango"), "Luxury Brand", OR(C2017="Gap", C2017="Forever21"), "Budget Brand", TRUE, "Mid-Market")</f>
        <v>Mid-Market</v>
      </c>
    </row>
    <row r="2018" spans="1:28" x14ac:dyDescent="0.35">
      <c r="A2018" t="s">
        <v>2069</v>
      </c>
      <c r="B2018" t="s">
        <v>28</v>
      </c>
      <c r="C2018" t="s">
        <v>14</v>
      </c>
      <c r="D2018" t="s">
        <v>15</v>
      </c>
      <c r="E2018" t="s">
        <v>22</v>
      </c>
      <c r="F2018" t="s">
        <v>44</v>
      </c>
      <c r="G2018" s="4">
        <v>84.88</v>
      </c>
      <c r="H2018">
        <v>7.4</v>
      </c>
      <c r="I2018" s="3">
        <v>78.599999999999994</v>
      </c>
      <c r="J2018" s="1">
        <v>45742</v>
      </c>
      <c r="K2018">
        <v>42</v>
      </c>
      <c r="L2018">
        <v>3.4</v>
      </c>
      <c r="M2018">
        <f t="shared" si="310"/>
        <v>3.4</v>
      </c>
      <c r="N2018" t="b">
        <v>0</v>
      </c>
      <c r="O2018" t="s">
        <v>2229</v>
      </c>
      <c r="P2018" t="str">
        <f t="shared" si="311"/>
        <v>No Return</v>
      </c>
      <c r="Q2018" s="4">
        <f t="shared" si="312"/>
        <v>3301.1529599999999</v>
      </c>
      <c r="R2018">
        <f t="shared" si="313"/>
        <v>2025</v>
      </c>
      <c r="S2018" s="4" t="str">
        <f t="shared" si="314"/>
        <v>March</v>
      </c>
      <c r="T2018" s="17">
        <f t="shared" si="315"/>
        <v>6.2811200000000005</v>
      </c>
      <c r="U2018" s="17">
        <f t="shared" si="316"/>
        <v>78.598879999999994</v>
      </c>
      <c r="V2018" s="16">
        <f t="shared" si="317"/>
        <v>0</v>
      </c>
      <c r="W2018" s="16" t="str">
        <f t="shared" si="318"/>
        <v>L</v>
      </c>
      <c r="X2018" s="16" t="str" cm="1">
        <f t="array" ref="X2018">_xlfn.IFS(K2018 &lt; 10, "Need to Restock", K2018 &lt; 20, "Low Stock", K2018 &lt; 30, "Stock OK", K2018 &gt;= 30, "High Stock")</f>
        <v>High Stock</v>
      </c>
      <c r="Y2018" s="16" t="str" cm="1">
        <f t="array" ref="Y2018">_xlfn.IFS(K2018 &lt;= 15, "Fast Moving", K2018 &lt;= 35, "Moderate Moving", K2018 &gt; 35, "Slow Moving")</f>
        <v>Slow Moving</v>
      </c>
      <c r="Z2018" s="16" t="str" cm="1">
        <f t="array" ref="Z2018">_xlfn.IFS(M2018=5, "Highly Satisfied", M2018&gt;=4, "Very Satisfied", M2018&gt;=3, "Satisfied", M2018&gt;=2, "Neutral", M2018&lt;2, "Dissatisfied")</f>
        <v>Satisfied</v>
      </c>
      <c r="AA2018" s="16" t="str">
        <f t="shared" si="319"/>
        <v>High Value</v>
      </c>
      <c r="AB2018" s="16" t="str" cm="1">
        <f t="array" ref="AB2018">_xlfn.IFS(OR(C2018="Zara", C2018="Mango"), "Luxury Brand", OR(C2018="Gap", C2018="Forever21"), "Budget Brand", TRUE, "Mid-Market")</f>
        <v>Luxury Brand</v>
      </c>
    </row>
    <row r="2019" spans="1:28" x14ac:dyDescent="0.35">
      <c r="A2019" t="s">
        <v>2070</v>
      </c>
      <c r="B2019" t="s">
        <v>28</v>
      </c>
      <c r="C2019" t="s">
        <v>46</v>
      </c>
      <c r="D2019" t="s">
        <v>21</v>
      </c>
      <c r="E2019" t="s">
        <v>53</v>
      </c>
      <c r="F2019" t="s">
        <v>54</v>
      </c>
      <c r="G2019" s="4">
        <v>159.25</v>
      </c>
      <c r="H2019">
        <v>5.5</v>
      </c>
      <c r="I2019" s="3">
        <v>150.49</v>
      </c>
      <c r="J2019" s="1">
        <v>45875</v>
      </c>
      <c r="K2019">
        <v>8</v>
      </c>
      <c r="L2019" t="s">
        <v>2229</v>
      </c>
      <c r="M2019">
        <f t="shared" si="310"/>
        <v>3</v>
      </c>
      <c r="N2019" t="b">
        <v>0</v>
      </c>
      <c r="O2019" t="s">
        <v>2229</v>
      </c>
      <c r="P2019" t="str">
        <f t="shared" si="311"/>
        <v>No Return</v>
      </c>
      <c r="Q2019" s="4">
        <f t="shared" si="312"/>
        <v>1203.9299999999998</v>
      </c>
      <c r="R2019">
        <f t="shared" si="313"/>
        <v>2025</v>
      </c>
      <c r="S2019" s="4" t="str">
        <f t="shared" si="314"/>
        <v>August</v>
      </c>
      <c r="T2019" s="17">
        <f t="shared" si="315"/>
        <v>8.7587500000000009</v>
      </c>
      <c r="U2019" s="17">
        <f t="shared" si="316"/>
        <v>150.49124999999998</v>
      </c>
      <c r="V2019" s="16">
        <f t="shared" si="317"/>
        <v>0</v>
      </c>
      <c r="W2019" s="16" t="str">
        <f t="shared" si="318"/>
        <v>XS</v>
      </c>
      <c r="X2019" s="16" t="str" cm="1">
        <f t="array" ref="X2019">_xlfn.IFS(K2019 &lt; 10, "Need to Restock", K2019 &lt; 20, "Low Stock", K2019 &lt; 30, "Stock OK", K2019 &gt;= 30, "High Stock")</f>
        <v>Need to Restock</v>
      </c>
      <c r="Y2019" s="16" t="str" cm="1">
        <f t="array" ref="Y2019">_xlfn.IFS(K2019 &lt;= 15, "Fast Moving", K2019 &lt;= 35, "Moderate Moving", K2019 &gt; 35, "Slow Moving")</f>
        <v>Fast Moving</v>
      </c>
      <c r="Z2019" s="16" t="str" cm="1">
        <f t="array" ref="Z2019">_xlfn.IFS(M2019=5, "Highly Satisfied", M2019&gt;=4, "Very Satisfied", M2019&gt;=3, "Satisfied", M2019&gt;=2, "Neutral", M2019&lt;2, "Dissatisfied")</f>
        <v>Satisfied</v>
      </c>
      <c r="AA2019" s="16" t="str">
        <f t="shared" si="319"/>
        <v>High Value</v>
      </c>
      <c r="AB2019" s="16" t="str" cm="1">
        <f t="array" ref="AB2019">_xlfn.IFS(OR(C2019="Zara", C2019="Mango"), "Luxury Brand", OR(C2019="Gap", C2019="Forever21"), "Budget Brand", TRUE, "Mid-Market")</f>
        <v>Mid-Market</v>
      </c>
    </row>
    <row r="2020" spans="1:28" x14ac:dyDescent="0.35">
      <c r="A2020" t="s">
        <v>2071</v>
      </c>
      <c r="B2020" t="s">
        <v>36</v>
      </c>
      <c r="C2020" t="s">
        <v>51</v>
      </c>
      <c r="D2020" t="s">
        <v>21</v>
      </c>
      <c r="E2020" t="s">
        <v>56</v>
      </c>
      <c r="F2020" t="s">
        <v>68</v>
      </c>
      <c r="G2020" s="4">
        <v>84.29</v>
      </c>
      <c r="H2020">
        <v>0</v>
      </c>
      <c r="I2020" s="3">
        <v>84.29</v>
      </c>
      <c r="J2020" s="1">
        <v>45875</v>
      </c>
      <c r="K2020">
        <v>4</v>
      </c>
      <c r="L2020">
        <v>2.8</v>
      </c>
      <c r="M2020">
        <f t="shared" si="310"/>
        <v>2.8</v>
      </c>
      <c r="N2020" t="b">
        <v>0</v>
      </c>
      <c r="O2020" t="s">
        <v>2229</v>
      </c>
      <c r="P2020" t="str">
        <f t="shared" si="311"/>
        <v>No Return</v>
      </c>
      <c r="Q2020" s="4">
        <f t="shared" si="312"/>
        <v>337.16</v>
      </c>
      <c r="R2020">
        <f t="shared" si="313"/>
        <v>2025</v>
      </c>
      <c r="S2020" s="4" t="str">
        <f t="shared" si="314"/>
        <v>August</v>
      </c>
      <c r="T2020" s="17">
        <f t="shared" si="315"/>
        <v>0</v>
      </c>
      <c r="U2020" s="17">
        <f t="shared" si="316"/>
        <v>84.29</v>
      </c>
      <c r="V2020" s="16">
        <f t="shared" si="317"/>
        <v>0</v>
      </c>
      <c r="W2020" s="16" t="str">
        <f t="shared" si="318"/>
        <v>M</v>
      </c>
      <c r="X2020" s="16" t="str" cm="1">
        <f t="array" ref="X2020">_xlfn.IFS(K2020 &lt; 10, "Need to Restock", K2020 &lt; 20, "Low Stock", K2020 &lt; 30, "Stock OK", K2020 &gt;= 30, "High Stock")</f>
        <v>Need to Restock</v>
      </c>
      <c r="Y2020" s="16" t="str" cm="1">
        <f t="array" ref="Y2020">_xlfn.IFS(K2020 &lt;= 15, "Fast Moving", K2020 &lt;= 35, "Moderate Moving", K2020 &gt; 35, "Slow Moving")</f>
        <v>Fast Moving</v>
      </c>
      <c r="Z2020" s="16" t="str" cm="1">
        <f t="array" ref="Z2020">_xlfn.IFS(M2020=5, "Highly Satisfied", M2020&gt;=4, "Very Satisfied", M2020&gt;=3, "Satisfied", M2020&gt;=2, "Neutral", M2020&lt;2, "Dissatisfied")</f>
        <v>Neutral</v>
      </c>
      <c r="AA2020" s="16" t="str">
        <f t="shared" si="319"/>
        <v>High Value</v>
      </c>
      <c r="AB2020" s="16" t="str" cm="1">
        <f t="array" ref="AB2020">_xlfn.IFS(OR(C2020="Zara", C2020="Mango"), "Luxury Brand", OR(C2020="Gap", C2020="Forever21"), "Budget Brand", TRUE, "Mid-Market")</f>
        <v>Mid-Market</v>
      </c>
    </row>
    <row r="2021" spans="1:28" x14ac:dyDescent="0.35">
      <c r="A2021" t="s">
        <v>2072</v>
      </c>
      <c r="B2021" t="s">
        <v>25</v>
      </c>
      <c r="C2021" t="s">
        <v>73</v>
      </c>
      <c r="D2021" t="s">
        <v>21</v>
      </c>
      <c r="E2021" t="s">
        <v>2229</v>
      </c>
      <c r="F2021" t="s">
        <v>17</v>
      </c>
      <c r="G2021" s="4">
        <v>38.86</v>
      </c>
      <c r="H2021">
        <v>0</v>
      </c>
      <c r="I2021" s="3">
        <v>38.86</v>
      </c>
      <c r="J2021" s="1">
        <v>45875</v>
      </c>
      <c r="K2021">
        <v>44</v>
      </c>
      <c r="L2021" t="s">
        <v>2229</v>
      </c>
      <c r="M2021">
        <f t="shared" si="310"/>
        <v>3</v>
      </c>
      <c r="N2021" t="b">
        <v>0</v>
      </c>
      <c r="O2021" t="s">
        <v>2229</v>
      </c>
      <c r="P2021" t="str">
        <f t="shared" si="311"/>
        <v>No Return</v>
      </c>
      <c r="Q2021" s="4">
        <f t="shared" si="312"/>
        <v>1709.84</v>
      </c>
      <c r="R2021">
        <f t="shared" si="313"/>
        <v>2025</v>
      </c>
      <c r="S2021" s="4" t="str">
        <f t="shared" si="314"/>
        <v>August</v>
      </c>
      <c r="T2021" s="17">
        <f t="shared" si="315"/>
        <v>0</v>
      </c>
      <c r="U2021" s="17">
        <f t="shared" si="316"/>
        <v>38.86</v>
      </c>
      <c r="V2021" s="16">
        <f t="shared" si="317"/>
        <v>0</v>
      </c>
      <c r="W2021" s="16" t="str">
        <f t="shared" si="318"/>
        <v>No Size</v>
      </c>
      <c r="X2021" s="16" t="str" cm="1">
        <f t="array" ref="X2021">_xlfn.IFS(K2021 &lt; 10, "Need to Restock", K2021 &lt; 20, "Low Stock", K2021 &lt; 30, "Stock OK", K2021 &gt;= 30, "High Stock")</f>
        <v>High Stock</v>
      </c>
      <c r="Y2021" s="16" t="str" cm="1">
        <f t="array" ref="Y2021">_xlfn.IFS(K2021 &lt;= 15, "Fast Moving", K2021 &lt;= 35, "Moderate Moving", K2021 &gt; 35, "Slow Moving")</f>
        <v>Slow Moving</v>
      </c>
      <c r="Z2021" s="16" t="str" cm="1">
        <f t="array" ref="Z2021">_xlfn.IFS(M2021=5, "Highly Satisfied", M2021&gt;=4, "Very Satisfied", M2021&gt;=3, "Satisfied", M2021&gt;=2, "Neutral", M2021&lt;2, "Dissatisfied")</f>
        <v>Satisfied</v>
      </c>
      <c r="AA2021" s="16" t="str">
        <f t="shared" si="319"/>
        <v>Cheap Value</v>
      </c>
      <c r="AB2021" s="16" t="str" cm="1">
        <f t="array" ref="AB2021">_xlfn.IFS(OR(C2021="Zara", C2021="Mango"), "Luxury Brand", OR(C2021="Gap", C2021="Forever21"), "Budget Brand", TRUE, "Mid-Market")</f>
        <v>Budget Brand</v>
      </c>
    </row>
    <row r="2022" spans="1:28" x14ac:dyDescent="0.35">
      <c r="A2022" t="s">
        <v>2073</v>
      </c>
      <c r="B2022" t="s">
        <v>19</v>
      </c>
      <c r="C2022" t="s">
        <v>30</v>
      </c>
      <c r="D2022" t="s">
        <v>60</v>
      </c>
      <c r="E2022" t="s">
        <v>56</v>
      </c>
      <c r="F2022" t="s">
        <v>42</v>
      </c>
      <c r="G2022" s="4">
        <v>38.72</v>
      </c>
      <c r="H2022">
        <v>0</v>
      </c>
      <c r="I2022" s="3">
        <v>38.72</v>
      </c>
      <c r="J2022" s="1">
        <v>45875</v>
      </c>
      <c r="K2022">
        <v>35</v>
      </c>
      <c r="L2022">
        <v>4</v>
      </c>
      <c r="M2022">
        <f t="shared" si="310"/>
        <v>4</v>
      </c>
      <c r="N2022" t="b">
        <v>0</v>
      </c>
      <c r="O2022" t="s">
        <v>2229</v>
      </c>
      <c r="P2022" t="str">
        <f t="shared" si="311"/>
        <v>No Return</v>
      </c>
      <c r="Q2022" s="4">
        <f t="shared" si="312"/>
        <v>1355.2</v>
      </c>
      <c r="R2022">
        <f t="shared" si="313"/>
        <v>2025</v>
      </c>
      <c r="S2022" s="4" t="str">
        <f t="shared" si="314"/>
        <v>August</v>
      </c>
      <c r="T2022" s="17">
        <f t="shared" si="315"/>
        <v>0</v>
      </c>
      <c r="U2022" s="17">
        <f t="shared" si="316"/>
        <v>38.72</v>
      </c>
      <c r="V2022" s="16">
        <f t="shared" si="317"/>
        <v>0</v>
      </c>
      <c r="W2022" s="16" t="str">
        <f t="shared" si="318"/>
        <v>M</v>
      </c>
      <c r="X2022" s="16" t="str" cm="1">
        <f t="array" ref="X2022">_xlfn.IFS(K2022 &lt; 10, "Need to Restock", K2022 &lt; 20, "Low Stock", K2022 &lt; 30, "Stock OK", K2022 &gt;= 30, "High Stock")</f>
        <v>High Stock</v>
      </c>
      <c r="Y2022" s="16" t="str" cm="1">
        <f t="array" ref="Y2022">_xlfn.IFS(K2022 &lt;= 15, "Fast Moving", K2022 &lt;= 35, "Moderate Moving", K2022 &gt; 35, "Slow Moving")</f>
        <v>Moderate Moving</v>
      </c>
      <c r="Z2022" s="16" t="str" cm="1">
        <f t="array" ref="Z2022">_xlfn.IFS(M2022=5, "Highly Satisfied", M2022&gt;=4, "Very Satisfied", M2022&gt;=3, "Satisfied", M2022&gt;=2, "Neutral", M2022&lt;2, "Dissatisfied")</f>
        <v>Very Satisfied</v>
      </c>
      <c r="AA2022" s="16" t="str">
        <f t="shared" si="319"/>
        <v>Cheap Value</v>
      </c>
      <c r="AB2022" s="16" t="str" cm="1">
        <f t="array" ref="AB2022">_xlfn.IFS(OR(C2022="Zara", C2022="Mango"), "Luxury Brand", OR(C2022="Gap", C2022="Forever21"), "Budget Brand", TRUE, "Mid-Market")</f>
        <v>Mid-Market</v>
      </c>
    </row>
    <row r="2023" spans="1:28" x14ac:dyDescent="0.35">
      <c r="A2023" t="s">
        <v>2074</v>
      </c>
      <c r="B2023" t="s">
        <v>40</v>
      </c>
      <c r="C2023" t="s">
        <v>14</v>
      </c>
      <c r="D2023" t="s">
        <v>21</v>
      </c>
      <c r="E2023" t="s">
        <v>53</v>
      </c>
      <c r="F2023" t="s">
        <v>26</v>
      </c>
      <c r="G2023" s="4">
        <v>177.1</v>
      </c>
      <c r="H2023">
        <v>0</v>
      </c>
      <c r="I2023" s="3">
        <v>177.1</v>
      </c>
      <c r="J2023" s="1">
        <v>45875</v>
      </c>
      <c r="K2023">
        <v>49</v>
      </c>
      <c r="L2023">
        <v>1.6</v>
      </c>
      <c r="M2023">
        <f t="shared" si="310"/>
        <v>1.6</v>
      </c>
      <c r="N2023" t="b">
        <v>0</v>
      </c>
      <c r="O2023" t="s">
        <v>2229</v>
      </c>
      <c r="P2023" t="str">
        <f t="shared" si="311"/>
        <v>No Return</v>
      </c>
      <c r="Q2023" s="4">
        <f t="shared" si="312"/>
        <v>8677.9</v>
      </c>
      <c r="R2023">
        <f t="shared" si="313"/>
        <v>2025</v>
      </c>
      <c r="S2023" s="4" t="str">
        <f t="shared" si="314"/>
        <v>August</v>
      </c>
      <c r="T2023" s="17">
        <f t="shared" si="315"/>
        <v>0</v>
      </c>
      <c r="U2023" s="17">
        <f t="shared" si="316"/>
        <v>177.1</v>
      </c>
      <c r="V2023" s="16">
        <f t="shared" si="317"/>
        <v>0</v>
      </c>
      <c r="W2023" s="16" t="str">
        <f t="shared" si="318"/>
        <v>XS</v>
      </c>
      <c r="X2023" s="16" t="str" cm="1">
        <f t="array" ref="X2023">_xlfn.IFS(K2023 &lt; 10, "Need to Restock", K2023 &lt; 20, "Low Stock", K2023 &lt; 30, "Stock OK", K2023 &gt;= 30, "High Stock")</f>
        <v>High Stock</v>
      </c>
      <c r="Y2023" s="16" t="str" cm="1">
        <f t="array" ref="Y2023">_xlfn.IFS(K2023 &lt;= 15, "Fast Moving", K2023 &lt;= 35, "Moderate Moving", K2023 &gt; 35, "Slow Moving")</f>
        <v>Slow Moving</v>
      </c>
      <c r="Z2023" s="16" t="str" cm="1">
        <f t="array" ref="Z2023">_xlfn.IFS(M2023=5, "Highly Satisfied", M2023&gt;=4, "Very Satisfied", M2023&gt;=3, "Satisfied", M2023&gt;=2, "Neutral", M2023&lt;2, "Dissatisfied")</f>
        <v>Dissatisfied</v>
      </c>
      <c r="AA2023" s="16" t="str">
        <f t="shared" si="319"/>
        <v>High Value</v>
      </c>
      <c r="AB2023" s="16" t="str" cm="1">
        <f t="array" ref="AB2023">_xlfn.IFS(OR(C2023="Zara", C2023="Mango"), "Luxury Brand", OR(C2023="Gap", C2023="Forever21"), "Budget Brand", TRUE, "Mid-Market")</f>
        <v>Luxury Brand</v>
      </c>
    </row>
    <row r="2024" spans="1:28" x14ac:dyDescent="0.35">
      <c r="A2024" t="s">
        <v>2075</v>
      </c>
      <c r="B2024" t="s">
        <v>36</v>
      </c>
      <c r="C2024" t="s">
        <v>73</v>
      </c>
      <c r="D2024" t="s">
        <v>15</v>
      </c>
      <c r="E2024" t="s">
        <v>53</v>
      </c>
      <c r="F2024" t="s">
        <v>38</v>
      </c>
      <c r="G2024" s="4">
        <v>31.49</v>
      </c>
      <c r="H2024">
        <v>0</v>
      </c>
      <c r="I2024" s="3">
        <v>31.49</v>
      </c>
      <c r="J2024" s="1">
        <v>45584</v>
      </c>
      <c r="K2024">
        <v>28</v>
      </c>
      <c r="L2024" t="s">
        <v>2229</v>
      </c>
      <c r="M2024">
        <f t="shared" si="310"/>
        <v>3</v>
      </c>
      <c r="N2024" t="b">
        <v>0</v>
      </c>
      <c r="O2024" t="s">
        <v>2229</v>
      </c>
      <c r="P2024" t="str">
        <f t="shared" si="311"/>
        <v>No Return</v>
      </c>
      <c r="Q2024" s="4">
        <f t="shared" si="312"/>
        <v>881.71999999999991</v>
      </c>
      <c r="R2024">
        <f t="shared" si="313"/>
        <v>2024</v>
      </c>
      <c r="S2024" s="4" t="str">
        <f t="shared" si="314"/>
        <v>October</v>
      </c>
      <c r="T2024" s="17">
        <f t="shared" si="315"/>
        <v>0</v>
      </c>
      <c r="U2024" s="17">
        <f t="shared" si="316"/>
        <v>31.49</v>
      </c>
      <c r="V2024" s="16">
        <f t="shared" si="317"/>
        <v>0</v>
      </c>
      <c r="W2024" s="16" t="str">
        <f t="shared" si="318"/>
        <v>XS</v>
      </c>
      <c r="X2024" s="16" t="str" cm="1">
        <f t="array" ref="X2024">_xlfn.IFS(K2024 &lt; 10, "Need to Restock", K2024 &lt; 20, "Low Stock", K2024 &lt; 30, "Stock OK", K2024 &gt;= 30, "High Stock")</f>
        <v>Stock OK</v>
      </c>
      <c r="Y2024" s="16" t="str" cm="1">
        <f t="array" ref="Y2024">_xlfn.IFS(K2024 &lt;= 15, "Fast Moving", K2024 &lt;= 35, "Moderate Moving", K2024 &gt; 35, "Slow Moving")</f>
        <v>Moderate Moving</v>
      </c>
      <c r="Z2024" s="16" t="str" cm="1">
        <f t="array" ref="Z2024">_xlfn.IFS(M2024=5, "Highly Satisfied", M2024&gt;=4, "Very Satisfied", M2024&gt;=3, "Satisfied", M2024&gt;=2, "Neutral", M2024&lt;2, "Dissatisfied")</f>
        <v>Satisfied</v>
      </c>
      <c r="AA2024" s="16" t="str">
        <f t="shared" si="319"/>
        <v>Cheap Value</v>
      </c>
      <c r="AB2024" s="16" t="str" cm="1">
        <f t="array" ref="AB2024">_xlfn.IFS(OR(C2024="Zara", C2024="Mango"), "Luxury Brand", OR(C2024="Gap", C2024="Forever21"), "Budget Brand", TRUE, "Mid-Market")</f>
        <v>Budget Brand</v>
      </c>
    </row>
    <row r="2025" spans="1:28" x14ac:dyDescent="0.35">
      <c r="A2025" t="s">
        <v>2076</v>
      </c>
      <c r="B2025" t="s">
        <v>19</v>
      </c>
      <c r="C2025" t="s">
        <v>20</v>
      </c>
      <c r="D2025" t="s">
        <v>60</v>
      </c>
      <c r="E2025" t="s">
        <v>2229</v>
      </c>
      <c r="F2025" t="s">
        <v>23</v>
      </c>
      <c r="G2025" s="4">
        <v>118.14</v>
      </c>
      <c r="H2025">
        <v>0</v>
      </c>
      <c r="I2025" s="3">
        <v>118.14</v>
      </c>
      <c r="J2025" s="1">
        <v>45875</v>
      </c>
      <c r="K2025">
        <v>33</v>
      </c>
      <c r="L2025">
        <v>2.4</v>
      </c>
      <c r="M2025">
        <f t="shared" si="310"/>
        <v>2.4</v>
      </c>
      <c r="N2025" t="b">
        <v>0</v>
      </c>
      <c r="O2025" t="s">
        <v>2229</v>
      </c>
      <c r="P2025" t="str">
        <f t="shared" si="311"/>
        <v>No Return</v>
      </c>
      <c r="Q2025" s="4">
        <f t="shared" si="312"/>
        <v>3898.62</v>
      </c>
      <c r="R2025">
        <f t="shared" si="313"/>
        <v>2025</v>
      </c>
      <c r="S2025" s="4" t="str">
        <f t="shared" si="314"/>
        <v>August</v>
      </c>
      <c r="T2025" s="17">
        <f t="shared" si="315"/>
        <v>0</v>
      </c>
      <c r="U2025" s="17">
        <f t="shared" si="316"/>
        <v>118.14</v>
      </c>
      <c r="V2025" s="16">
        <f t="shared" si="317"/>
        <v>0</v>
      </c>
      <c r="W2025" s="16" t="str">
        <f t="shared" si="318"/>
        <v>No Size</v>
      </c>
      <c r="X2025" s="16" t="str" cm="1">
        <f t="array" ref="X2025">_xlfn.IFS(K2025 &lt; 10, "Need to Restock", K2025 &lt; 20, "Low Stock", K2025 &lt; 30, "Stock OK", K2025 &gt;= 30, "High Stock")</f>
        <v>High Stock</v>
      </c>
      <c r="Y2025" s="16" t="str" cm="1">
        <f t="array" ref="Y2025">_xlfn.IFS(K2025 &lt;= 15, "Fast Moving", K2025 &lt;= 35, "Moderate Moving", K2025 &gt; 35, "Slow Moving")</f>
        <v>Moderate Moving</v>
      </c>
      <c r="Z2025" s="16" t="str" cm="1">
        <f t="array" ref="Z2025">_xlfn.IFS(M2025=5, "Highly Satisfied", M2025&gt;=4, "Very Satisfied", M2025&gt;=3, "Satisfied", M2025&gt;=2, "Neutral", M2025&lt;2, "Dissatisfied")</f>
        <v>Neutral</v>
      </c>
      <c r="AA2025" s="16" t="str">
        <f t="shared" si="319"/>
        <v>High Value</v>
      </c>
      <c r="AB2025" s="16" t="str" cm="1">
        <f t="array" ref="AB2025">_xlfn.IFS(OR(C2025="Zara", C2025="Mango"), "Luxury Brand", OR(C2025="Gap", C2025="Forever21"), "Budget Brand", TRUE, "Mid-Market")</f>
        <v>Mid-Market</v>
      </c>
    </row>
    <row r="2026" spans="1:28" x14ac:dyDescent="0.35">
      <c r="A2026" t="s">
        <v>2077</v>
      </c>
      <c r="B2026" t="s">
        <v>19</v>
      </c>
      <c r="C2026" t="s">
        <v>59</v>
      </c>
      <c r="D2026" t="s">
        <v>15</v>
      </c>
      <c r="E2026" t="s">
        <v>37</v>
      </c>
      <c r="F2026" t="s">
        <v>44</v>
      </c>
      <c r="G2026" s="4">
        <v>26.51</v>
      </c>
      <c r="H2026">
        <v>24</v>
      </c>
      <c r="I2026" s="3">
        <v>20.149999999999999</v>
      </c>
      <c r="J2026" s="1">
        <v>45801</v>
      </c>
      <c r="K2026">
        <v>1</v>
      </c>
      <c r="L2026">
        <v>4.7</v>
      </c>
      <c r="M2026">
        <f t="shared" si="310"/>
        <v>4.7</v>
      </c>
      <c r="N2026" t="b">
        <v>0</v>
      </c>
      <c r="O2026" t="s">
        <v>2229</v>
      </c>
      <c r="P2026" t="str">
        <f t="shared" si="311"/>
        <v>No Return</v>
      </c>
      <c r="Q2026" s="4">
        <f t="shared" si="312"/>
        <v>20.147600000000001</v>
      </c>
      <c r="R2026">
        <f t="shared" si="313"/>
        <v>2025</v>
      </c>
      <c r="S2026" s="4" t="str">
        <f t="shared" si="314"/>
        <v>May</v>
      </c>
      <c r="T2026" s="17">
        <f t="shared" si="315"/>
        <v>6.3624000000000001</v>
      </c>
      <c r="U2026" s="17">
        <f t="shared" si="316"/>
        <v>20.147600000000001</v>
      </c>
      <c r="V2026" s="16">
        <f t="shared" si="317"/>
        <v>0</v>
      </c>
      <c r="W2026" s="16" t="str">
        <f t="shared" si="318"/>
        <v>S</v>
      </c>
      <c r="X2026" s="16" t="str" cm="1">
        <f t="array" ref="X2026">_xlfn.IFS(K2026 &lt; 10, "Need to Restock", K2026 &lt; 20, "Low Stock", K2026 &lt; 30, "Stock OK", K2026 &gt;= 30, "High Stock")</f>
        <v>Need to Restock</v>
      </c>
      <c r="Y2026" s="16" t="str" cm="1">
        <f t="array" ref="Y2026">_xlfn.IFS(K2026 &lt;= 15, "Fast Moving", K2026 &lt;= 35, "Moderate Moving", K2026 &gt; 35, "Slow Moving")</f>
        <v>Fast Moving</v>
      </c>
      <c r="Z2026" s="16" t="str" cm="1">
        <f t="array" ref="Z2026">_xlfn.IFS(M2026=5, "Highly Satisfied", M2026&gt;=4, "Very Satisfied", M2026&gt;=3, "Satisfied", M2026&gt;=2, "Neutral", M2026&lt;2, "Dissatisfied")</f>
        <v>Very Satisfied</v>
      </c>
      <c r="AA2026" s="16" t="str">
        <f t="shared" si="319"/>
        <v>Cheap Value</v>
      </c>
      <c r="AB2026" s="16" t="str" cm="1">
        <f t="array" ref="AB2026">_xlfn.IFS(OR(C2026="Zara", C2026="Mango"), "Luxury Brand", OR(C2026="Gap", C2026="Forever21"), "Budget Brand", TRUE, "Mid-Market")</f>
        <v>Budget Brand</v>
      </c>
    </row>
    <row r="2027" spans="1:28" x14ac:dyDescent="0.35">
      <c r="A2027" t="s">
        <v>2078</v>
      </c>
      <c r="B2027" t="s">
        <v>19</v>
      </c>
      <c r="C2027" t="s">
        <v>73</v>
      </c>
      <c r="D2027" t="s">
        <v>32</v>
      </c>
      <c r="E2027" t="s">
        <v>22</v>
      </c>
      <c r="F2027" t="s">
        <v>42</v>
      </c>
      <c r="G2027" s="4">
        <v>29.61</v>
      </c>
      <c r="H2027">
        <v>0</v>
      </c>
      <c r="I2027" s="3">
        <v>29.61</v>
      </c>
      <c r="J2027" s="1">
        <v>45875</v>
      </c>
      <c r="K2027">
        <v>9</v>
      </c>
      <c r="L2027">
        <v>1</v>
      </c>
      <c r="M2027">
        <f t="shared" si="310"/>
        <v>1</v>
      </c>
      <c r="N2027" t="b">
        <v>0</v>
      </c>
      <c r="O2027" t="s">
        <v>2229</v>
      </c>
      <c r="P2027" t="str">
        <f t="shared" si="311"/>
        <v>No Return</v>
      </c>
      <c r="Q2027" s="4">
        <f t="shared" si="312"/>
        <v>266.49</v>
      </c>
      <c r="R2027">
        <f t="shared" si="313"/>
        <v>2025</v>
      </c>
      <c r="S2027" s="4" t="str">
        <f t="shared" si="314"/>
        <v>August</v>
      </c>
      <c r="T2027" s="17">
        <f t="shared" si="315"/>
        <v>0</v>
      </c>
      <c r="U2027" s="17">
        <f t="shared" si="316"/>
        <v>29.61</v>
      </c>
      <c r="V2027" s="16">
        <f t="shared" si="317"/>
        <v>0</v>
      </c>
      <c r="W2027" s="16" t="str">
        <f t="shared" si="318"/>
        <v>L</v>
      </c>
      <c r="X2027" s="16" t="str" cm="1">
        <f t="array" ref="X2027">_xlfn.IFS(K2027 &lt; 10, "Need to Restock", K2027 &lt; 20, "Low Stock", K2027 &lt; 30, "Stock OK", K2027 &gt;= 30, "High Stock")</f>
        <v>Need to Restock</v>
      </c>
      <c r="Y2027" s="16" t="str" cm="1">
        <f t="array" ref="Y2027">_xlfn.IFS(K2027 &lt;= 15, "Fast Moving", K2027 &lt;= 35, "Moderate Moving", K2027 &gt; 35, "Slow Moving")</f>
        <v>Fast Moving</v>
      </c>
      <c r="Z2027" s="16" t="str" cm="1">
        <f t="array" ref="Z2027">_xlfn.IFS(M2027=5, "Highly Satisfied", M2027&gt;=4, "Very Satisfied", M2027&gt;=3, "Satisfied", M2027&gt;=2, "Neutral", M2027&lt;2, "Dissatisfied")</f>
        <v>Dissatisfied</v>
      </c>
      <c r="AA2027" s="16" t="str">
        <f t="shared" si="319"/>
        <v>Cheap Value</v>
      </c>
      <c r="AB2027" s="16" t="str" cm="1">
        <f t="array" ref="AB2027">_xlfn.IFS(OR(C2027="Zara", C2027="Mango"), "Luxury Brand", OR(C2027="Gap", C2027="Forever21"), "Budget Brand", TRUE, "Mid-Market")</f>
        <v>Budget Brand</v>
      </c>
    </row>
    <row r="2028" spans="1:28" x14ac:dyDescent="0.35">
      <c r="A2028" t="s">
        <v>2079</v>
      </c>
      <c r="B2028" t="s">
        <v>13</v>
      </c>
      <c r="C2028" t="s">
        <v>51</v>
      </c>
      <c r="D2028" t="s">
        <v>60</v>
      </c>
      <c r="E2028" t="s">
        <v>37</v>
      </c>
      <c r="F2028" t="s">
        <v>38</v>
      </c>
      <c r="G2028" s="4">
        <v>244.13</v>
      </c>
      <c r="H2028">
        <v>0</v>
      </c>
      <c r="I2028" s="3">
        <v>244.13</v>
      </c>
      <c r="J2028" s="1">
        <v>45875</v>
      </c>
      <c r="K2028">
        <v>2</v>
      </c>
      <c r="L2028">
        <v>3.5</v>
      </c>
      <c r="M2028">
        <f t="shared" si="310"/>
        <v>3.5</v>
      </c>
      <c r="N2028" t="b">
        <v>1</v>
      </c>
      <c r="O2028" t="s">
        <v>71</v>
      </c>
      <c r="P2028" t="str">
        <f t="shared" si="311"/>
        <v>Size Issue</v>
      </c>
      <c r="Q2028" s="4">
        <f t="shared" si="312"/>
        <v>488.26</v>
      </c>
      <c r="R2028">
        <f t="shared" si="313"/>
        <v>2025</v>
      </c>
      <c r="S2028" s="4" t="str">
        <f t="shared" si="314"/>
        <v>August</v>
      </c>
      <c r="T2028" s="17">
        <f t="shared" si="315"/>
        <v>0</v>
      </c>
      <c r="U2028" s="17">
        <f t="shared" si="316"/>
        <v>244.13</v>
      </c>
      <c r="V2028" s="16">
        <f t="shared" si="317"/>
        <v>1</v>
      </c>
      <c r="W2028" s="16" t="str">
        <f t="shared" si="318"/>
        <v>S</v>
      </c>
      <c r="X2028" s="16" t="str" cm="1">
        <f t="array" ref="X2028">_xlfn.IFS(K2028 &lt; 10, "Need to Restock", K2028 &lt; 20, "Low Stock", K2028 &lt; 30, "Stock OK", K2028 &gt;= 30, "High Stock")</f>
        <v>Need to Restock</v>
      </c>
      <c r="Y2028" s="16" t="str" cm="1">
        <f t="array" ref="Y2028">_xlfn.IFS(K2028 &lt;= 15, "Fast Moving", K2028 &lt;= 35, "Moderate Moving", K2028 &gt; 35, "Slow Moving")</f>
        <v>Fast Moving</v>
      </c>
      <c r="Z2028" s="16" t="str" cm="1">
        <f t="array" ref="Z2028">_xlfn.IFS(M2028=5, "Highly Satisfied", M2028&gt;=4, "Very Satisfied", M2028&gt;=3, "Satisfied", M2028&gt;=2, "Neutral", M2028&lt;2, "Dissatisfied")</f>
        <v>Satisfied</v>
      </c>
      <c r="AA2028" s="16" t="str">
        <f t="shared" si="319"/>
        <v>High Value</v>
      </c>
      <c r="AB2028" s="16" t="str" cm="1">
        <f t="array" ref="AB2028">_xlfn.IFS(OR(C2028="Zara", C2028="Mango"), "Luxury Brand", OR(C2028="Gap", C2028="Forever21"), "Budget Brand", TRUE, "Mid-Market")</f>
        <v>Mid-Market</v>
      </c>
    </row>
    <row r="2029" spans="1:28" x14ac:dyDescent="0.35">
      <c r="A2029" t="s">
        <v>2080</v>
      </c>
      <c r="B2029" t="s">
        <v>25</v>
      </c>
      <c r="C2029" t="s">
        <v>59</v>
      </c>
      <c r="D2029" t="s">
        <v>15</v>
      </c>
      <c r="E2029" t="s">
        <v>2229</v>
      </c>
      <c r="F2029" t="s">
        <v>33</v>
      </c>
      <c r="G2029" s="4">
        <v>16.54</v>
      </c>
      <c r="H2029">
        <v>0</v>
      </c>
      <c r="I2029" s="3">
        <v>16.54</v>
      </c>
      <c r="J2029" s="1">
        <v>45773</v>
      </c>
      <c r="K2029">
        <v>30</v>
      </c>
      <c r="L2029" t="s">
        <v>2229</v>
      </c>
      <c r="M2029">
        <f t="shared" si="310"/>
        <v>3</v>
      </c>
      <c r="N2029" t="b">
        <v>0</v>
      </c>
      <c r="O2029" t="s">
        <v>2229</v>
      </c>
      <c r="P2029" t="str">
        <f t="shared" si="311"/>
        <v>No Return</v>
      </c>
      <c r="Q2029" s="4">
        <f t="shared" si="312"/>
        <v>496.2</v>
      </c>
      <c r="R2029">
        <f t="shared" si="313"/>
        <v>2025</v>
      </c>
      <c r="S2029" s="4" t="str">
        <f t="shared" si="314"/>
        <v>April</v>
      </c>
      <c r="T2029" s="17">
        <f t="shared" si="315"/>
        <v>0</v>
      </c>
      <c r="U2029" s="17">
        <f t="shared" si="316"/>
        <v>16.54</v>
      </c>
      <c r="V2029" s="16">
        <f t="shared" si="317"/>
        <v>0</v>
      </c>
      <c r="W2029" s="16" t="str">
        <f t="shared" si="318"/>
        <v>No Size</v>
      </c>
      <c r="X2029" s="16" t="str" cm="1">
        <f t="array" ref="X2029">_xlfn.IFS(K2029 &lt; 10, "Need to Restock", K2029 &lt; 20, "Low Stock", K2029 &lt; 30, "Stock OK", K2029 &gt;= 30, "High Stock")</f>
        <v>High Stock</v>
      </c>
      <c r="Y2029" s="16" t="str" cm="1">
        <f t="array" ref="Y2029">_xlfn.IFS(K2029 &lt;= 15, "Fast Moving", K2029 &lt;= 35, "Moderate Moving", K2029 &gt; 35, "Slow Moving")</f>
        <v>Moderate Moving</v>
      </c>
      <c r="Z2029" s="16" t="str" cm="1">
        <f t="array" ref="Z2029">_xlfn.IFS(M2029=5, "Highly Satisfied", M2029&gt;=4, "Very Satisfied", M2029&gt;=3, "Satisfied", M2029&gt;=2, "Neutral", M2029&lt;2, "Dissatisfied")</f>
        <v>Satisfied</v>
      </c>
      <c r="AA2029" s="16" t="str">
        <f t="shared" si="319"/>
        <v>Cheap Value</v>
      </c>
      <c r="AB2029" s="16" t="str" cm="1">
        <f t="array" ref="AB2029">_xlfn.IFS(OR(C2029="Zara", C2029="Mango"), "Luxury Brand", OR(C2029="Gap", C2029="Forever21"), "Budget Brand", TRUE, "Mid-Market")</f>
        <v>Budget Brand</v>
      </c>
    </row>
    <row r="2030" spans="1:28" x14ac:dyDescent="0.35">
      <c r="A2030" t="s">
        <v>2081</v>
      </c>
      <c r="B2030" t="s">
        <v>19</v>
      </c>
      <c r="C2030" t="s">
        <v>14</v>
      </c>
      <c r="D2030" t="s">
        <v>32</v>
      </c>
      <c r="E2030" t="s">
        <v>37</v>
      </c>
      <c r="F2030" t="s">
        <v>33</v>
      </c>
      <c r="G2030" s="4">
        <v>100.98</v>
      </c>
      <c r="H2030">
        <v>0</v>
      </c>
      <c r="I2030" s="3">
        <v>100.98</v>
      </c>
      <c r="J2030" s="1">
        <v>45875</v>
      </c>
      <c r="K2030">
        <v>41</v>
      </c>
      <c r="L2030" t="s">
        <v>2229</v>
      </c>
      <c r="M2030">
        <f t="shared" si="310"/>
        <v>3</v>
      </c>
      <c r="N2030" t="b">
        <v>0</v>
      </c>
      <c r="O2030" t="s">
        <v>2229</v>
      </c>
      <c r="P2030" t="str">
        <f t="shared" si="311"/>
        <v>No Return</v>
      </c>
      <c r="Q2030" s="4">
        <f t="shared" si="312"/>
        <v>4140.18</v>
      </c>
      <c r="R2030">
        <f t="shared" si="313"/>
        <v>2025</v>
      </c>
      <c r="S2030" s="4" t="str">
        <f t="shared" si="314"/>
        <v>August</v>
      </c>
      <c r="T2030" s="17">
        <f t="shared" si="315"/>
        <v>0</v>
      </c>
      <c r="U2030" s="17">
        <f t="shared" si="316"/>
        <v>100.98</v>
      </c>
      <c r="V2030" s="16">
        <f t="shared" si="317"/>
        <v>0</v>
      </c>
      <c r="W2030" s="16" t="str">
        <f t="shared" si="318"/>
        <v>S</v>
      </c>
      <c r="X2030" s="16" t="str" cm="1">
        <f t="array" ref="X2030">_xlfn.IFS(K2030 &lt; 10, "Need to Restock", K2030 &lt; 20, "Low Stock", K2030 &lt; 30, "Stock OK", K2030 &gt;= 30, "High Stock")</f>
        <v>High Stock</v>
      </c>
      <c r="Y2030" s="16" t="str" cm="1">
        <f t="array" ref="Y2030">_xlfn.IFS(K2030 &lt;= 15, "Fast Moving", K2030 &lt;= 35, "Moderate Moving", K2030 &gt; 35, "Slow Moving")</f>
        <v>Slow Moving</v>
      </c>
      <c r="Z2030" s="16" t="str" cm="1">
        <f t="array" ref="Z2030">_xlfn.IFS(M2030=5, "Highly Satisfied", M2030&gt;=4, "Very Satisfied", M2030&gt;=3, "Satisfied", M2030&gt;=2, "Neutral", M2030&lt;2, "Dissatisfied")</f>
        <v>Satisfied</v>
      </c>
      <c r="AA2030" s="16" t="str">
        <f t="shared" si="319"/>
        <v>High Value</v>
      </c>
      <c r="AB2030" s="16" t="str" cm="1">
        <f t="array" ref="AB2030">_xlfn.IFS(OR(C2030="Zara", C2030="Mango"), "Luxury Brand", OR(C2030="Gap", C2030="Forever21"), "Budget Brand", TRUE, "Mid-Market")</f>
        <v>Luxury Brand</v>
      </c>
    </row>
    <row r="2031" spans="1:28" x14ac:dyDescent="0.35">
      <c r="A2031" t="s">
        <v>2082</v>
      </c>
      <c r="B2031" t="s">
        <v>13</v>
      </c>
      <c r="C2031" t="s">
        <v>20</v>
      </c>
      <c r="D2031" t="s">
        <v>21</v>
      </c>
      <c r="E2031" t="s">
        <v>2229</v>
      </c>
      <c r="F2031" t="s">
        <v>38</v>
      </c>
      <c r="G2031" s="4">
        <v>175.42</v>
      </c>
      <c r="H2031">
        <v>0</v>
      </c>
      <c r="I2031" s="3">
        <v>175.42</v>
      </c>
      <c r="J2031" s="1">
        <v>45875</v>
      </c>
      <c r="K2031">
        <v>5</v>
      </c>
      <c r="L2031">
        <v>3.6</v>
      </c>
      <c r="M2031">
        <f t="shared" si="310"/>
        <v>3.6</v>
      </c>
      <c r="N2031" t="b">
        <v>0</v>
      </c>
      <c r="O2031" t="s">
        <v>2229</v>
      </c>
      <c r="P2031" t="str">
        <f t="shared" si="311"/>
        <v>No Return</v>
      </c>
      <c r="Q2031" s="4">
        <f t="shared" si="312"/>
        <v>877.09999999999991</v>
      </c>
      <c r="R2031">
        <f t="shared" si="313"/>
        <v>2025</v>
      </c>
      <c r="S2031" s="4" t="str">
        <f t="shared" si="314"/>
        <v>August</v>
      </c>
      <c r="T2031" s="17">
        <f t="shared" si="315"/>
        <v>0</v>
      </c>
      <c r="U2031" s="17">
        <f t="shared" si="316"/>
        <v>175.42</v>
      </c>
      <c r="V2031" s="16">
        <f t="shared" si="317"/>
        <v>0</v>
      </c>
      <c r="W2031" s="16" t="str">
        <f t="shared" si="318"/>
        <v>No Size</v>
      </c>
      <c r="X2031" s="16" t="str" cm="1">
        <f t="array" ref="X2031">_xlfn.IFS(K2031 &lt; 10, "Need to Restock", K2031 &lt; 20, "Low Stock", K2031 &lt; 30, "Stock OK", K2031 &gt;= 30, "High Stock")</f>
        <v>Need to Restock</v>
      </c>
      <c r="Y2031" s="16" t="str" cm="1">
        <f t="array" ref="Y2031">_xlfn.IFS(K2031 &lt;= 15, "Fast Moving", K2031 &lt;= 35, "Moderate Moving", K2031 &gt; 35, "Slow Moving")</f>
        <v>Fast Moving</v>
      </c>
      <c r="Z2031" s="16" t="str" cm="1">
        <f t="array" ref="Z2031">_xlfn.IFS(M2031=5, "Highly Satisfied", M2031&gt;=4, "Very Satisfied", M2031&gt;=3, "Satisfied", M2031&gt;=2, "Neutral", M2031&lt;2, "Dissatisfied")</f>
        <v>Satisfied</v>
      </c>
      <c r="AA2031" s="16" t="str">
        <f t="shared" si="319"/>
        <v>High Value</v>
      </c>
      <c r="AB2031" s="16" t="str" cm="1">
        <f t="array" ref="AB2031">_xlfn.IFS(OR(C2031="Zara", C2031="Mango"), "Luxury Brand", OR(C2031="Gap", C2031="Forever21"), "Budget Brand", TRUE, "Mid-Market")</f>
        <v>Mid-Market</v>
      </c>
    </row>
    <row r="2032" spans="1:28" x14ac:dyDescent="0.35">
      <c r="A2032" t="s">
        <v>2083</v>
      </c>
      <c r="B2032" t="s">
        <v>40</v>
      </c>
      <c r="C2032" t="s">
        <v>51</v>
      </c>
      <c r="D2032" t="s">
        <v>15</v>
      </c>
      <c r="E2032" t="s">
        <v>47</v>
      </c>
      <c r="F2032" t="s">
        <v>23</v>
      </c>
      <c r="G2032" s="4">
        <v>133.15</v>
      </c>
      <c r="H2032">
        <v>20.3</v>
      </c>
      <c r="I2032" s="3">
        <v>106.12</v>
      </c>
      <c r="J2032" s="1">
        <v>45811</v>
      </c>
      <c r="K2032">
        <v>9</v>
      </c>
      <c r="L2032">
        <v>3.2</v>
      </c>
      <c r="M2032">
        <f t="shared" si="310"/>
        <v>3.2</v>
      </c>
      <c r="N2032" t="b">
        <v>0</v>
      </c>
      <c r="O2032" t="s">
        <v>2229</v>
      </c>
      <c r="P2032" t="str">
        <f t="shared" si="311"/>
        <v>No Return</v>
      </c>
      <c r="Q2032" s="4">
        <f t="shared" si="312"/>
        <v>955.08494999999994</v>
      </c>
      <c r="R2032">
        <f t="shared" si="313"/>
        <v>2025</v>
      </c>
      <c r="S2032" s="4" t="str">
        <f t="shared" si="314"/>
        <v>June</v>
      </c>
      <c r="T2032" s="17">
        <f t="shared" si="315"/>
        <v>27.029450000000004</v>
      </c>
      <c r="U2032" s="17">
        <f t="shared" si="316"/>
        <v>106.12054999999999</v>
      </c>
      <c r="V2032" s="16">
        <f t="shared" si="317"/>
        <v>0</v>
      </c>
      <c r="W2032" s="16" t="str">
        <f t="shared" si="318"/>
        <v>XXL</v>
      </c>
      <c r="X2032" s="16" t="str" cm="1">
        <f t="array" ref="X2032">_xlfn.IFS(K2032 &lt; 10, "Need to Restock", K2032 &lt; 20, "Low Stock", K2032 &lt; 30, "Stock OK", K2032 &gt;= 30, "High Stock")</f>
        <v>Need to Restock</v>
      </c>
      <c r="Y2032" s="16" t="str" cm="1">
        <f t="array" ref="Y2032">_xlfn.IFS(K2032 &lt;= 15, "Fast Moving", K2032 &lt;= 35, "Moderate Moving", K2032 &gt; 35, "Slow Moving")</f>
        <v>Fast Moving</v>
      </c>
      <c r="Z2032" s="16" t="str" cm="1">
        <f t="array" ref="Z2032">_xlfn.IFS(M2032=5, "Highly Satisfied", M2032&gt;=4, "Very Satisfied", M2032&gt;=3, "Satisfied", M2032&gt;=2, "Neutral", M2032&lt;2, "Dissatisfied")</f>
        <v>Satisfied</v>
      </c>
      <c r="AA2032" s="16" t="str">
        <f t="shared" si="319"/>
        <v>High Value</v>
      </c>
      <c r="AB2032" s="16" t="str" cm="1">
        <f t="array" ref="AB2032">_xlfn.IFS(OR(C2032="Zara", C2032="Mango"), "Luxury Brand", OR(C2032="Gap", C2032="Forever21"), "Budget Brand", TRUE, "Mid-Market")</f>
        <v>Mid-Market</v>
      </c>
    </row>
    <row r="2033" spans="1:28" x14ac:dyDescent="0.35">
      <c r="A2033" t="s">
        <v>2084</v>
      </c>
      <c r="B2033" t="s">
        <v>40</v>
      </c>
      <c r="C2033" t="s">
        <v>20</v>
      </c>
      <c r="D2033" t="s">
        <v>32</v>
      </c>
      <c r="E2033" t="s">
        <v>2229</v>
      </c>
      <c r="F2033" t="s">
        <v>23</v>
      </c>
      <c r="G2033" s="4">
        <v>94.21</v>
      </c>
      <c r="H2033">
        <v>44.7</v>
      </c>
      <c r="I2033" s="3">
        <v>52.1</v>
      </c>
      <c r="J2033" s="1">
        <v>45875</v>
      </c>
      <c r="K2033">
        <v>48</v>
      </c>
      <c r="L2033">
        <v>4.3</v>
      </c>
      <c r="M2033">
        <f t="shared" si="310"/>
        <v>4.3</v>
      </c>
      <c r="N2033" t="b">
        <v>0</v>
      </c>
      <c r="O2033" t="s">
        <v>2229</v>
      </c>
      <c r="P2033" t="str">
        <f t="shared" si="311"/>
        <v>No Return</v>
      </c>
      <c r="Q2033" s="4">
        <f t="shared" si="312"/>
        <v>2500.7102399999994</v>
      </c>
      <c r="R2033">
        <f t="shared" si="313"/>
        <v>2025</v>
      </c>
      <c r="S2033" s="4" t="str">
        <f t="shared" si="314"/>
        <v>August</v>
      </c>
      <c r="T2033" s="17">
        <f t="shared" si="315"/>
        <v>42.111869999999996</v>
      </c>
      <c r="U2033" s="17">
        <f t="shared" si="316"/>
        <v>52.098129999999991</v>
      </c>
      <c r="V2033" s="16">
        <f t="shared" si="317"/>
        <v>0</v>
      </c>
      <c r="W2033" s="16" t="str">
        <f t="shared" si="318"/>
        <v>No Size</v>
      </c>
      <c r="X2033" s="16" t="str" cm="1">
        <f t="array" ref="X2033">_xlfn.IFS(K2033 &lt; 10, "Need to Restock", K2033 &lt; 20, "Low Stock", K2033 &lt; 30, "Stock OK", K2033 &gt;= 30, "High Stock")</f>
        <v>High Stock</v>
      </c>
      <c r="Y2033" s="16" t="str" cm="1">
        <f t="array" ref="Y2033">_xlfn.IFS(K2033 &lt;= 15, "Fast Moving", K2033 &lt;= 35, "Moderate Moving", K2033 &gt; 35, "Slow Moving")</f>
        <v>Slow Moving</v>
      </c>
      <c r="Z2033" s="16" t="str" cm="1">
        <f t="array" ref="Z2033">_xlfn.IFS(M2033=5, "Highly Satisfied", M2033&gt;=4, "Very Satisfied", M2033&gt;=3, "Satisfied", M2033&gt;=2, "Neutral", M2033&lt;2, "Dissatisfied")</f>
        <v>Very Satisfied</v>
      </c>
      <c r="AA2033" s="16" t="str">
        <f t="shared" si="319"/>
        <v>Cheap Value</v>
      </c>
      <c r="AB2033" s="16" t="str" cm="1">
        <f t="array" ref="AB2033">_xlfn.IFS(OR(C2033="Zara", C2033="Mango"), "Luxury Brand", OR(C2033="Gap", C2033="Forever21"), "Budget Brand", TRUE, "Mid-Market")</f>
        <v>Mid-Market</v>
      </c>
    </row>
    <row r="2034" spans="1:28" x14ac:dyDescent="0.35">
      <c r="A2034" t="s">
        <v>2085</v>
      </c>
      <c r="B2034" t="s">
        <v>19</v>
      </c>
      <c r="C2034" t="s">
        <v>73</v>
      </c>
      <c r="D2034" t="s">
        <v>21</v>
      </c>
      <c r="E2034" t="s">
        <v>56</v>
      </c>
      <c r="F2034" t="s">
        <v>23</v>
      </c>
      <c r="G2034" s="4">
        <v>115.44</v>
      </c>
      <c r="H2034">
        <v>0</v>
      </c>
      <c r="I2034" s="3">
        <v>115.44</v>
      </c>
      <c r="J2034" s="1">
        <v>45875</v>
      </c>
      <c r="K2034">
        <v>21</v>
      </c>
      <c r="L2034">
        <v>1.2</v>
      </c>
      <c r="M2034">
        <f t="shared" si="310"/>
        <v>1.2</v>
      </c>
      <c r="N2034" t="b">
        <v>0</v>
      </c>
      <c r="O2034" t="s">
        <v>2229</v>
      </c>
      <c r="P2034" t="str">
        <f t="shared" si="311"/>
        <v>No Return</v>
      </c>
      <c r="Q2034" s="4">
        <f t="shared" si="312"/>
        <v>2424.2399999999998</v>
      </c>
      <c r="R2034">
        <f t="shared" si="313"/>
        <v>2025</v>
      </c>
      <c r="S2034" s="4" t="str">
        <f t="shared" si="314"/>
        <v>August</v>
      </c>
      <c r="T2034" s="17">
        <f t="shared" si="315"/>
        <v>0</v>
      </c>
      <c r="U2034" s="17">
        <f t="shared" si="316"/>
        <v>115.44</v>
      </c>
      <c r="V2034" s="16">
        <f t="shared" si="317"/>
        <v>0</v>
      </c>
      <c r="W2034" s="16" t="str">
        <f t="shared" si="318"/>
        <v>M</v>
      </c>
      <c r="X2034" s="16" t="str" cm="1">
        <f t="array" ref="X2034">_xlfn.IFS(K2034 &lt; 10, "Need to Restock", K2034 &lt; 20, "Low Stock", K2034 &lt; 30, "Stock OK", K2034 &gt;= 30, "High Stock")</f>
        <v>Stock OK</v>
      </c>
      <c r="Y2034" s="16" t="str" cm="1">
        <f t="array" ref="Y2034">_xlfn.IFS(K2034 &lt;= 15, "Fast Moving", K2034 &lt;= 35, "Moderate Moving", K2034 &gt; 35, "Slow Moving")</f>
        <v>Moderate Moving</v>
      </c>
      <c r="Z2034" s="16" t="str" cm="1">
        <f t="array" ref="Z2034">_xlfn.IFS(M2034=5, "Highly Satisfied", M2034&gt;=4, "Very Satisfied", M2034&gt;=3, "Satisfied", M2034&gt;=2, "Neutral", M2034&lt;2, "Dissatisfied")</f>
        <v>Dissatisfied</v>
      </c>
      <c r="AA2034" s="16" t="str">
        <f t="shared" si="319"/>
        <v>High Value</v>
      </c>
      <c r="AB2034" s="16" t="str" cm="1">
        <f t="array" ref="AB2034">_xlfn.IFS(OR(C2034="Zara", C2034="Mango"), "Luxury Brand", OR(C2034="Gap", C2034="Forever21"), "Budget Brand", TRUE, "Mid-Market")</f>
        <v>Budget Brand</v>
      </c>
    </row>
    <row r="2035" spans="1:28" x14ac:dyDescent="0.35">
      <c r="A2035" t="s">
        <v>2086</v>
      </c>
      <c r="B2035" t="s">
        <v>13</v>
      </c>
      <c r="C2035" t="s">
        <v>14</v>
      </c>
      <c r="D2035" t="s">
        <v>15</v>
      </c>
      <c r="E2035" t="s">
        <v>37</v>
      </c>
      <c r="F2035" t="s">
        <v>33</v>
      </c>
      <c r="G2035" s="4">
        <v>194.39</v>
      </c>
      <c r="H2035">
        <v>26.5</v>
      </c>
      <c r="I2035" s="3">
        <v>142.88</v>
      </c>
      <c r="J2035" s="1">
        <v>45762</v>
      </c>
      <c r="K2035">
        <v>12</v>
      </c>
      <c r="L2035">
        <v>1.2</v>
      </c>
      <c r="M2035">
        <f t="shared" si="310"/>
        <v>1.2</v>
      </c>
      <c r="N2035" t="b">
        <v>0</v>
      </c>
      <c r="O2035" t="s">
        <v>2229</v>
      </c>
      <c r="P2035" t="str">
        <f t="shared" si="311"/>
        <v>No Return</v>
      </c>
      <c r="Q2035" s="4">
        <f t="shared" si="312"/>
        <v>1714.5197999999998</v>
      </c>
      <c r="R2035">
        <f t="shared" si="313"/>
        <v>2025</v>
      </c>
      <c r="S2035" s="4" t="str">
        <f t="shared" si="314"/>
        <v>April</v>
      </c>
      <c r="T2035" s="17">
        <f t="shared" si="315"/>
        <v>51.513349999999996</v>
      </c>
      <c r="U2035" s="17">
        <f t="shared" si="316"/>
        <v>142.87664999999998</v>
      </c>
      <c r="V2035" s="16">
        <f t="shared" si="317"/>
        <v>0</v>
      </c>
      <c r="W2035" s="16" t="str">
        <f t="shared" si="318"/>
        <v>S</v>
      </c>
      <c r="X2035" s="16" t="str" cm="1">
        <f t="array" ref="X2035">_xlfn.IFS(K2035 &lt; 10, "Need to Restock", K2035 &lt; 20, "Low Stock", K2035 &lt; 30, "Stock OK", K2035 &gt;= 30, "High Stock")</f>
        <v>Low Stock</v>
      </c>
      <c r="Y2035" s="16" t="str" cm="1">
        <f t="array" ref="Y2035">_xlfn.IFS(K2035 &lt;= 15, "Fast Moving", K2035 &lt;= 35, "Moderate Moving", K2035 &gt; 35, "Slow Moving")</f>
        <v>Fast Moving</v>
      </c>
      <c r="Z2035" s="16" t="str" cm="1">
        <f t="array" ref="Z2035">_xlfn.IFS(M2035=5, "Highly Satisfied", M2035&gt;=4, "Very Satisfied", M2035&gt;=3, "Satisfied", M2035&gt;=2, "Neutral", M2035&lt;2, "Dissatisfied")</f>
        <v>Dissatisfied</v>
      </c>
      <c r="AA2035" s="16" t="str">
        <f t="shared" si="319"/>
        <v>High Value</v>
      </c>
      <c r="AB2035" s="16" t="str" cm="1">
        <f t="array" ref="AB2035">_xlfn.IFS(OR(C2035="Zara", C2035="Mango"), "Luxury Brand", OR(C2035="Gap", C2035="Forever21"), "Budget Brand", TRUE, "Mid-Market")</f>
        <v>Luxury Brand</v>
      </c>
    </row>
    <row r="2036" spans="1:28" x14ac:dyDescent="0.35">
      <c r="A2036" t="s">
        <v>2087</v>
      </c>
      <c r="B2036" t="s">
        <v>28</v>
      </c>
      <c r="C2036" t="s">
        <v>30</v>
      </c>
      <c r="D2036" t="s">
        <v>15</v>
      </c>
      <c r="E2036" t="s">
        <v>22</v>
      </c>
      <c r="F2036" t="s">
        <v>33</v>
      </c>
      <c r="G2036" s="4">
        <v>132.38999999999999</v>
      </c>
      <c r="H2036">
        <v>27.6</v>
      </c>
      <c r="I2036" s="3">
        <v>95.85</v>
      </c>
      <c r="J2036" s="1">
        <v>45596</v>
      </c>
      <c r="K2036">
        <v>16</v>
      </c>
      <c r="L2036" t="s">
        <v>2229</v>
      </c>
      <c r="M2036">
        <f t="shared" si="310"/>
        <v>3</v>
      </c>
      <c r="N2036" t="b">
        <v>0</v>
      </c>
      <c r="O2036" t="s">
        <v>2229</v>
      </c>
      <c r="P2036" t="str">
        <f t="shared" si="311"/>
        <v>No Return</v>
      </c>
      <c r="Q2036" s="4">
        <f t="shared" si="312"/>
        <v>1533.6057599999997</v>
      </c>
      <c r="R2036">
        <f t="shared" si="313"/>
        <v>2024</v>
      </c>
      <c r="S2036" s="4" t="str">
        <f t="shared" si="314"/>
        <v>October</v>
      </c>
      <c r="T2036" s="17">
        <f t="shared" si="315"/>
        <v>36.539639999999999</v>
      </c>
      <c r="U2036" s="17">
        <f t="shared" si="316"/>
        <v>95.850359999999981</v>
      </c>
      <c r="V2036" s="16">
        <f t="shared" si="317"/>
        <v>0</v>
      </c>
      <c r="W2036" s="16" t="str">
        <f t="shared" si="318"/>
        <v>L</v>
      </c>
      <c r="X2036" s="16" t="str" cm="1">
        <f t="array" ref="X2036">_xlfn.IFS(K2036 &lt; 10, "Need to Restock", K2036 &lt; 20, "Low Stock", K2036 &lt; 30, "Stock OK", K2036 &gt;= 30, "High Stock")</f>
        <v>Low Stock</v>
      </c>
      <c r="Y2036" s="16" t="str" cm="1">
        <f t="array" ref="Y2036">_xlfn.IFS(K2036 &lt;= 15, "Fast Moving", K2036 &lt;= 35, "Moderate Moving", K2036 &gt; 35, "Slow Moving")</f>
        <v>Moderate Moving</v>
      </c>
      <c r="Z2036" s="16" t="str" cm="1">
        <f t="array" ref="Z2036">_xlfn.IFS(M2036=5, "Highly Satisfied", M2036&gt;=4, "Very Satisfied", M2036&gt;=3, "Satisfied", M2036&gt;=2, "Neutral", M2036&lt;2, "Dissatisfied")</f>
        <v>Satisfied</v>
      </c>
      <c r="AA2036" s="16" t="str">
        <f t="shared" si="319"/>
        <v>High Value</v>
      </c>
      <c r="AB2036" s="16" t="str" cm="1">
        <f t="array" ref="AB2036">_xlfn.IFS(OR(C2036="Zara", C2036="Mango"), "Luxury Brand", OR(C2036="Gap", C2036="Forever21"), "Budget Brand", TRUE, "Mid-Market")</f>
        <v>Mid-Market</v>
      </c>
    </row>
    <row r="2037" spans="1:28" x14ac:dyDescent="0.35">
      <c r="A2037" t="s">
        <v>2088</v>
      </c>
      <c r="B2037" t="s">
        <v>25</v>
      </c>
      <c r="C2037" t="s">
        <v>20</v>
      </c>
      <c r="D2037" t="s">
        <v>15</v>
      </c>
      <c r="E2037" t="s">
        <v>2229</v>
      </c>
      <c r="F2037" t="s">
        <v>17</v>
      </c>
      <c r="G2037" s="4">
        <v>52.54</v>
      </c>
      <c r="H2037">
        <v>14.6</v>
      </c>
      <c r="I2037" s="3">
        <v>44.87</v>
      </c>
      <c r="J2037" s="1">
        <v>45552</v>
      </c>
      <c r="K2037">
        <v>7</v>
      </c>
      <c r="L2037">
        <v>1.4</v>
      </c>
      <c r="M2037">
        <f t="shared" si="310"/>
        <v>1.4</v>
      </c>
      <c r="N2037" t="b">
        <v>0</v>
      </c>
      <c r="O2037" t="s">
        <v>2229</v>
      </c>
      <c r="P2037" t="str">
        <f t="shared" si="311"/>
        <v>No Return</v>
      </c>
      <c r="Q2037" s="4">
        <f t="shared" si="312"/>
        <v>314.08411999999998</v>
      </c>
      <c r="R2037">
        <f t="shared" si="313"/>
        <v>2024</v>
      </c>
      <c r="S2037" s="4" t="str">
        <f t="shared" si="314"/>
        <v>September</v>
      </c>
      <c r="T2037" s="17">
        <f t="shared" si="315"/>
        <v>7.6708399999999992</v>
      </c>
      <c r="U2037" s="17">
        <f t="shared" si="316"/>
        <v>44.869160000000001</v>
      </c>
      <c r="V2037" s="16">
        <f t="shared" si="317"/>
        <v>0</v>
      </c>
      <c r="W2037" s="16" t="str">
        <f t="shared" si="318"/>
        <v>No Size</v>
      </c>
      <c r="X2037" s="16" t="str" cm="1">
        <f t="array" ref="X2037">_xlfn.IFS(K2037 &lt; 10, "Need to Restock", K2037 &lt; 20, "Low Stock", K2037 &lt; 30, "Stock OK", K2037 &gt;= 30, "High Stock")</f>
        <v>Need to Restock</v>
      </c>
      <c r="Y2037" s="16" t="str" cm="1">
        <f t="array" ref="Y2037">_xlfn.IFS(K2037 &lt;= 15, "Fast Moving", K2037 &lt;= 35, "Moderate Moving", K2037 &gt; 35, "Slow Moving")</f>
        <v>Fast Moving</v>
      </c>
      <c r="Z2037" s="16" t="str" cm="1">
        <f t="array" ref="Z2037">_xlfn.IFS(M2037=5, "Highly Satisfied", M2037&gt;=4, "Very Satisfied", M2037&gt;=3, "Satisfied", M2037&gt;=2, "Neutral", M2037&lt;2, "Dissatisfied")</f>
        <v>Dissatisfied</v>
      </c>
      <c r="AA2037" s="16" t="str">
        <f t="shared" si="319"/>
        <v>Cheap Value</v>
      </c>
      <c r="AB2037" s="16" t="str" cm="1">
        <f t="array" ref="AB2037">_xlfn.IFS(OR(C2037="Zara", C2037="Mango"), "Luxury Brand", OR(C2037="Gap", C2037="Forever21"), "Budget Brand", TRUE, "Mid-Market")</f>
        <v>Mid-Market</v>
      </c>
    </row>
    <row r="2038" spans="1:28" x14ac:dyDescent="0.35">
      <c r="A2038" t="s">
        <v>2089</v>
      </c>
      <c r="B2038" t="s">
        <v>40</v>
      </c>
      <c r="C2038" t="s">
        <v>20</v>
      </c>
      <c r="D2038" t="s">
        <v>15</v>
      </c>
      <c r="E2038" t="s">
        <v>16</v>
      </c>
      <c r="F2038" t="s">
        <v>26</v>
      </c>
      <c r="G2038" s="4">
        <v>165.01</v>
      </c>
      <c r="H2038">
        <v>41.2</v>
      </c>
      <c r="I2038" s="3">
        <v>97.03</v>
      </c>
      <c r="J2038" s="1">
        <v>45584</v>
      </c>
      <c r="K2038">
        <v>22</v>
      </c>
      <c r="L2038" t="s">
        <v>2229</v>
      </c>
      <c r="M2038">
        <f t="shared" si="310"/>
        <v>3</v>
      </c>
      <c r="N2038" t="b">
        <v>0</v>
      </c>
      <c r="O2038" t="s">
        <v>2229</v>
      </c>
      <c r="P2038" t="str">
        <f t="shared" si="311"/>
        <v>No Return</v>
      </c>
      <c r="Q2038" s="4">
        <f t="shared" si="312"/>
        <v>2134.5693599999995</v>
      </c>
      <c r="R2038">
        <f t="shared" si="313"/>
        <v>2024</v>
      </c>
      <c r="S2038" s="4" t="str">
        <f t="shared" si="314"/>
        <v>October</v>
      </c>
      <c r="T2038" s="17">
        <f t="shared" si="315"/>
        <v>67.984120000000004</v>
      </c>
      <c r="U2038" s="17">
        <f t="shared" si="316"/>
        <v>97.025879999999987</v>
      </c>
      <c r="V2038" s="16">
        <f t="shared" si="317"/>
        <v>0</v>
      </c>
      <c r="W2038" s="16" t="str">
        <f t="shared" si="318"/>
        <v>XL</v>
      </c>
      <c r="X2038" s="16" t="str" cm="1">
        <f t="array" ref="X2038">_xlfn.IFS(K2038 &lt; 10, "Need to Restock", K2038 &lt; 20, "Low Stock", K2038 &lt; 30, "Stock OK", K2038 &gt;= 30, "High Stock")</f>
        <v>Stock OK</v>
      </c>
      <c r="Y2038" s="16" t="str" cm="1">
        <f t="array" ref="Y2038">_xlfn.IFS(K2038 &lt;= 15, "Fast Moving", K2038 &lt;= 35, "Moderate Moving", K2038 &gt; 35, "Slow Moving")</f>
        <v>Moderate Moving</v>
      </c>
      <c r="Z2038" s="16" t="str" cm="1">
        <f t="array" ref="Z2038">_xlfn.IFS(M2038=5, "Highly Satisfied", M2038&gt;=4, "Very Satisfied", M2038&gt;=3, "Satisfied", M2038&gt;=2, "Neutral", M2038&lt;2, "Dissatisfied")</f>
        <v>Satisfied</v>
      </c>
      <c r="AA2038" s="16" t="str">
        <f t="shared" si="319"/>
        <v>High Value</v>
      </c>
      <c r="AB2038" s="16" t="str" cm="1">
        <f t="array" ref="AB2038">_xlfn.IFS(OR(C2038="Zara", C2038="Mango"), "Luxury Brand", OR(C2038="Gap", C2038="Forever21"), "Budget Brand", TRUE, "Mid-Market")</f>
        <v>Mid-Market</v>
      </c>
    </row>
    <row r="2039" spans="1:28" x14ac:dyDescent="0.35">
      <c r="A2039" t="s">
        <v>2090</v>
      </c>
      <c r="B2039" t="s">
        <v>25</v>
      </c>
      <c r="C2039" t="s">
        <v>51</v>
      </c>
      <c r="D2039" t="s">
        <v>15</v>
      </c>
      <c r="E2039" t="s">
        <v>2229</v>
      </c>
      <c r="F2039" t="s">
        <v>64</v>
      </c>
      <c r="G2039" s="4">
        <v>42.94</v>
      </c>
      <c r="H2039">
        <v>34.299999999999997</v>
      </c>
      <c r="I2039" s="3">
        <v>28.21</v>
      </c>
      <c r="J2039" s="1">
        <v>45648</v>
      </c>
      <c r="K2039">
        <v>41</v>
      </c>
      <c r="L2039" t="s">
        <v>2229</v>
      </c>
      <c r="M2039">
        <f t="shared" si="310"/>
        <v>3</v>
      </c>
      <c r="N2039" t="b">
        <v>0</v>
      </c>
      <c r="O2039" t="s">
        <v>2229</v>
      </c>
      <c r="P2039" t="str">
        <f t="shared" si="311"/>
        <v>No Return</v>
      </c>
      <c r="Q2039" s="4">
        <f t="shared" si="312"/>
        <v>1156.6747800000001</v>
      </c>
      <c r="R2039">
        <f t="shared" si="313"/>
        <v>2024</v>
      </c>
      <c r="S2039" s="4" t="str">
        <f t="shared" si="314"/>
        <v>December</v>
      </c>
      <c r="T2039" s="17">
        <f t="shared" si="315"/>
        <v>14.728419999999998</v>
      </c>
      <c r="U2039" s="17">
        <f t="shared" si="316"/>
        <v>28.211580000000001</v>
      </c>
      <c r="V2039" s="16">
        <f t="shared" si="317"/>
        <v>0</v>
      </c>
      <c r="W2039" s="16" t="str">
        <f t="shared" si="318"/>
        <v>No Size</v>
      </c>
      <c r="X2039" s="16" t="str" cm="1">
        <f t="array" ref="X2039">_xlfn.IFS(K2039 &lt; 10, "Need to Restock", K2039 &lt; 20, "Low Stock", K2039 &lt; 30, "Stock OK", K2039 &gt;= 30, "High Stock")</f>
        <v>High Stock</v>
      </c>
      <c r="Y2039" s="16" t="str" cm="1">
        <f t="array" ref="Y2039">_xlfn.IFS(K2039 &lt;= 15, "Fast Moving", K2039 &lt;= 35, "Moderate Moving", K2039 &gt; 35, "Slow Moving")</f>
        <v>Slow Moving</v>
      </c>
      <c r="Z2039" s="16" t="str" cm="1">
        <f t="array" ref="Z2039">_xlfn.IFS(M2039=5, "Highly Satisfied", M2039&gt;=4, "Very Satisfied", M2039&gt;=3, "Satisfied", M2039&gt;=2, "Neutral", M2039&lt;2, "Dissatisfied")</f>
        <v>Satisfied</v>
      </c>
      <c r="AA2039" s="16" t="str">
        <f t="shared" si="319"/>
        <v>Cheap Value</v>
      </c>
      <c r="AB2039" s="16" t="str" cm="1">
        <f t="array" ref="AB2039">_xlfn.IFS(OR(C2039="Zara", C2039="Mango"), "Luxury Brand", OR(C2039="Gap", C2039="Forever21"), "Budget Brand", TRUE, "Mid-Market")</f>
        <v>Mid-Market</v>
      </c>
    </row>
    <row r="2040" spans="1:28" x14ac:dyDescent="0.35">
      <c r="A2040" t="s">
        <v>2091</v>
      </c>
      <c r="B2040" t="s">
        <v>19</v>
      </c>
      <c r="C2040" t="s">
        <v>20</v>
      </c>
      <c r="D2040" t="s">
        <v>32</v>
      </c>
      <c r="E2040" t="s">
        <v>16</v>
      </c>
      <c r="F2040" t="s">
        <v>54</v>
      </c>
      <c r="G2040" s="4">
        <v>72.78</v>
      </c>
      <c r="H2040">
        <v>0</v>
      </c>
      <c r="I2040" s="3">
        <v>72.78</v>
      </c>
      <c r="J2040" s="1">
        <v>45875</v>
      </c>
      <c r="K2040">
        <v>49</v>
      </c>
      <c r="L2040">
        <v>3.1</v>
      </c>
      <c r="M2040">
        <f t="shared" si="310"/>
        <v>3.1</v>
      </c>
      <c r="N2040" t="b">
        <v>0</v>
      </c>
      <c r="O2040" t="s">
        <v>2229</v>
      </c>
      <c r="P2040" t="str">
        <f t="shared" si="311"/>
        <v>No Return</v>
      </c>
      <c r="Q2040" s="4">
        <f t="shared" si="312"/>
        <v>3566.2200000000003</v>
      </c>
      <c r="R2040">
        <f t="shared" si="313"/>
        <v>2025</v>
      </c>
      <c r="S2040" s="4" t="str">
        <f t="shared" si="314"/>
        <v>August</v>
      </c>
      <c r="T2040" s="17">
        <f t="shared" si="315"/>
        <v>0</v>
      </c>
      <c r="U2040" s="17">
        <f t="shared" si="316"/>
        <v>72.78</v>
      </c>
      <c r="V2040" s="16">
        <f t="shared" si="317"/>
        <v>0</v>
      </c>
      <c r="W2040" s="16" t="str">
        <f t="shared" si="318"/>
        <v>XL</v>
      </c>
      <c r="X2040" s="16" t="str" cm="1">
        <f t="array" ref="X2040">_xlfn.IFS(K2040 &lt; 10, "Need to Restock", K2040 &lt; 20, "Low Stock", K2040 &lt; 30, "Stock OK", K2040 &gt;= 30, "High Stock")</f>
        <v>High Stock</v>
      </c>
      <c r="Y2040" s="16" t="str" cm="1">
        <f t="array" ref="Y2040">_xlfn.IFS(K2040 &lt;= 15, "Fast Moving", K2040 &lt;= 35, "Moderate Moving", K2040 &gt; 35, "Slow Moving")</f>
        <v>Slow Moving</v>
      </c>
      <c r="Z2040" s="16" t="str" cm="1">
        <f t="array" ref="Z2040">_xlfn.IFS(M2040=5, "Highly Satisfied", M2040&gt;=4, "Very Satisfied", M2040&gt;=3, "Satisfied", M2040&gt;=2, "Neutral", M2040&lt;2, "Dissatisfied")</f>
        <v>Satisfied</v>
      </c>
      <c r="AA2040" s="16" t="str">
        <f t="shared" si="319"/>
        <v>Cheap Value</v>
      </c>
      <c r="AB2040" s="16" t="str" cm="1">
        <f t="array" ref="AB2040">_xlfn.IFS(OR(C2040="Zara", C2040="Mango"), "Luxury Brand", OR(C2040="Gap", C2040="Forever21"), "Budget Brand", TRUE, "Mid-Market")</f>
        <v>Mid-Market</v>
      </c>
    </row>
    <row r="2041" spans="1:28" x14ac:dyDescent="0.35">
      <c r="A2041" t="s">
        <v>2092</v>
      </c>
      <c r="B2041" t="s">
        <v>28</v>
      </c>
      <c r="C2041" t="s">
        <v>20</v>
      </c>
      <c r="D2041" t="s">
        <v>32</v>
      </c>
      <c r="E2041" t="s">
        <v>37</v>
      </c>
      <c r="F2041" t="s">
        <v>17</v>
      </c>
      <c r="G2041" s="4">
        <v>189.32</v>
      </c>
      <c r="H2041">
        <v>0</v>
      </c>
      <c r="I2041" s="3">
        <v>189.32</v>
      </c>
      <c r="J2041" s="1">
        <v>45875</v>
      </c>
      <c r="K2041">
        <v>35</v>
      </c>
      <c r="L2041">
        <v>2.5</v>
      </c>
      <c r="M2041">
        <f t="shared" si="310"/>
        <v>2.5</v>
      </c>
      <c r="N2041" t="b">
        <v>0</v>
      </c>
      <c r="O2041" t="s">
        <v>2229</v>
      </c>
      <c r="P2041" t="str">
        <f t="shared" si="311"/>
        <v>No Return</v>
      </c>
      <c r="Q2041" s="4">
        <f t="shared" si="312"/>
        <v>6626.2</v>
      </c>
      <c r="R2041">
        <f t="shared" si="313"/>
        <v>2025</v>
      </c>
      <c r="S2041" s="4" t="str">
        <f t="shared" si="314"/>
        <v>August</v>
      </c>
      <c r="T2041" s="17">
        <f t="shared" si="315"/>
        <v>0</v>
      </c>
      <c r="U2041" s="17">
        <f t="shared" si="316"/>
        <v>189.32</v>
      </c>
      <c r="V2041" s="16">
        <f t="shared" si="317"/>
        <v>0</v>
      </c>
      <c r="W2041" s="16" t="str">
        <f t="shared" si="318"/>
        <v>S</v>
      </c>
      <c r="X2041" s="16" t="str" cm="1">
        <f t="array" ref="X2041">_xlfn.IFS(K2041 &lt; 10, "Need to Restock", K2041 &lt; 20, "Low Stock", K2041 &lt; 30, "Stock OK", K2041 &gt;= 30, "High Stock")</f>
        <v>High Stock</v>
      </c>
      <c r="Y2041" s="16" t="str" cm="1">
        <f t="array" ref="Y2041">_xlfn.IFS(K2041 &lt;= 15, "Fast Moving", K2041 &lt;= 35, "Moderate Moving", K2041 &gt; 35, "Slow Moving")</f>
        <v>Moderate Moving</v>
      </c>
      <c r="Z2041" s="16" t="str" cm="1">
        <f t="array" ref="Z2041">_xlfn.IFS(M2041=5, "Highly Satisfied", M2041&gt;=4, "Very Satisfied", M2041&gt;=3, "Satisfied", M2041&gt;=2, "Neutral", M2041&lt;2, "Dissatisfied")</f>
        <v>Neutral</v>
      </c>
      <c r="AA2041" s="16" t="str">
        <f t="shared" si="319"/>
        <v>High Value</v>
      </c>
      <c r="AB2041" s="16" t="str" cm="1">
        <f t="array" ref="AB2041">_xlfn.IFS(OR(C2041="Zara", C2041="Mango"), "Luxury Brand", OR(C2041="Gap", C2041="Forever21"), "Budget Brand", TRUE, "Mid-Market")</f>
        <v>Mid-Market</v>
      </c>
    </row>
    <row r="2042" spans="1:28" x14ac:dyDescent="0.35">
      <c r="A2042" t="s">
        <v>2093</v>
      </c>
      <c r="B2042" t="s">
        <v>40</v>
      </c>
      <c r="C2042" t="s">
        <v>51</v>
      </c>
      <c r="D2042" t="s">
        <v>60</v>
      </c>
      <c r="E2042" t="s">
        <v>16</v>
      </c>
      <c r="F2042" t="s">
        <v>33</v>
      </c>
      <c r="G2042" s="4">
        <v>157</v>
      </c>
      <c r="H2042">
        <v>55.7</v>
      </c>
      <c r="I2042" s="3">
        <v>69.55</v>
      </c>
      <c r="J2042" s="1">
        <v>45875</v>
      </c>
      <c r="K2042">
        <v>6</v>
      </c>
      <c r="L2042">
        <v>2.1</v>
      </c>
      <c r="M2042">
        <f t="shared" si="310"/>
        <v>2.1</v>
      </c>
      <c r="N2042" t="b">
        <v>0</v>
      </c>
      <c r="O2042" t="s">
        <v>2229</v>
      </c>
      <c r="P2042" t="str">
        <f t="shared" si="311"/>
        <v>No Return</v>
      </c>
      <c r="Q2042" s="4">
        <f t="shared" si="312"/>
        <v>417.30599999999993</v>
      </c>
      <c r="R2042">
        <f t="shared" si="313"/>
        <v>2025</v>
      </c>
      <c r="S2042" s="4" t="str">
        <f t="shared" si="314"/>
        <v>August</v>
      </c>
      <c r="T2042" s="17">
        <f t="shared" si="315"/>
        <v>87.449000000000012</v>
      </c>
      <c r="U2042" s="17">
        <f t="shared" si="316"/>
        <v>69.550999999999988</v>
      </c>
      <c r="V2042" s="16">
        <f t="shared" si="317"/>
        <v>0</v>
      </c>
      <c r="W2042" s="16" t="str">
        <f t="shared" si="318"/>
        <v>XL</v>
      </c>
      <c r="X2042" s="16" t="str" cm="1">
        <f t="array" ref="X2042">_xlfn.IFS(K2042 &lt; 10, "Need to Restock", K2042 &lt; 20, "Low Stock", K2042 &lt; 30, "Stock OK", K2042 &gt;= 30, "High Stock")</f>
        <v>Need to Restock</v>
      </c>
      <c r="Y2042" s="16" t="str" cm="1">
        <f t="array" ref="Y2042">_xlfn.IFS(K2042 &lt;= 15, "Fast Moving", K2042 &lt;= 35, "Moderate Moving", K2042 &gt; 35, "Slow Moving")</f>
        <v>Fast Moving</v>
      </c>
      <c r="Z2042" s="16" t="str" cm="1">
        <f t="array" ref="Z2042">_xlfn.IFS(M2042=5, "Highly Satisfied", M2042&gt;=4, "Very Satisfied", M2042&gt;=3, "Satisfied", M2042&gt;=2, "Neutral", M2042&lt;2, "Dissatisfied")</f>
        <v>Neutral</v>
      </c>
      <c r="AA2042" s="16" t="str">
        <f t="shared" si="319"/>
        <v>Cheap Value</v>
      </c>
      <c r="AB2042" s="16" t="str" cm="1">
        <f t="array" ref="AB2042">_xlfn.IFS(OR(C2042="Zara", C2042="Mango"), "Luxury Brand", OR(C2042="Gap", C2042="Forever21"), "Budget Brand", TRUE, "Mid-Market")</f>
        <v>Mid-Market</v>
      </c>
    </row>
    <row r="2043" spans="1:28" x14ac:dyDescent="0.35">
      <c r="A2043" t="s">
        <v>2094</v>
      </c>
      <c r="B2043" t="s">
        <v>19</v>
      </c>
      <c r="C2043" t="s">
        <v>59</v>
      </c>
      <c r="D2043" t="s">
        <v>15</v>
      </c>
      <c r="E2043" t="s">
        <v>37</v>
      </c>
      <c r="F2043" t="s">
        <v>64</v>
      </c>
      <c r="G2043" s="4">
        <v>28.73</v>
      </c>
      <c r="H2043">
        <v>26.4</v>
      </c>
      <c r="I2043" s="3">
        <v>21.15</v>
      </c>
      <c r="J2043" s="1">
        <v>45575</v>
      </c>
      <c r="K2043">
        <v>47</v>
      </c>
      <c r="L2043">
        <v>2.2999999999999998</v>
      </c>
      <c r="M2043">
        <f t="shared" si="310"/>
        <v>2.2999999999999998</v>
      </c>
      <c r="N2043" t="b">
        <v>1</v>
      </c>
      <c r="O2043" t="s">
        <v>71</v>
      </c>
      <c r="P2043" t="str">
        <f t="shared" si="311"/>
        <v>Size Issue</v>
      </c>
      <c r="Q2043" s="4">
        <f t="shared" si="312"/>
        <v>993.82816000000003</v>
      </c>
      <c r="R2043">
        <f t="shared" si="313"/>
        <v>2024</v>
      </c>
      <c r="S2043" s="4" t="str">
        <f t="shared" si="314"/>
        <v>October</v>
      </c>
      <c r="T2043" s="17">
        <f t="shared" si="315"/>
        <v>7.5847200000000008</v>
      </c>
      <c r="U2043" s="17">
        <f t="shared" si="316"/>
        <v>21.14528</v>
      </c>
      <c r="V2043" s="16">
        <f t="shared" si="317"/>
        <v>1</v>
      </c>
      <c r="W2043" s="16" t="str">
        <f t="shared" si="318"/>
        <v>S</v>
      </c>
      <c r="X2043" s="16" t="str" cm="1">
        <f t="array" ref="X2043">_xlfn.IFS(K2043 &lt; 10, "Need to Restock", K2043 &lt; 20, "Low Stock", K2043 &lt; 30, "Stock OK", K2043 &gt;= 30, "High Stock")</f>
        <v>High Stock</v>
      </c>
      <c r="Y2043" s="16" t="str" cm="1">
        <f t="array" ref="Y2043">_xlfn.IFS(K2043 &lt;= 15, "Fast Moving", K2043 &lt;= 35, "Moderate Moving", K2043 &gt; 35, "Slow Moving")</f>
        <v>Slow Moving</v>
      </c>
      <c r="Z2043" s="16" t="str" cm="1">
        <f t="array" ref="Z2043">_xlfn.IFS(M2043=5, "Highly Satisfied", M2043&gt;=4, "Very Satisfied", M2043&gt;=3, "Satisfied", M2043&gt;=2, "Neutral", M2043&lt;2, "Dissatisfied")</f>
        <v>Neutral</v>
      </c>
      <c r="AA2043" s="16" t="str">
        <f t="shared" si="319"/>
        <v>Cheap Value</v>
      </c>
      <c r="AB2043" s="16" t="str" cm="1">
        <f t="array" ref="AB2043">_xlfn.IFS(OR(C2043="Zara", C2043="Mango"), "Luxury Brand", OR(C2043="Gap", C2043="Forever21"), "Budget Brand", TRUE, "Mid-Market")</f>
        <v>Budget Brand</v>
      </c>
    </row>
    <row r="2044" spans="1:28" x14ac:dyDescent="0.35">
      <c r="A2044" t="s">
        <v>2095</v>
      </c>
      <c r="B2044" t="s">
        <v>13</v>
      </c>
      <c r="C2044" t="s">
        <v>73</v>
      </c>
      <c r="D2044" t="s">
        <v>21</v>
      </c>
      <c r="E2044" t="s">
        <v>22</v>
      </c>
      <c r="F2044" t="s">
        <v>38</v>
      </c>
      <c r="G2044" s="4">
        <v>144.63999999999999</v>
      </c>
      <c r="H2044">
        <v>0</v>
      </c>
      <c r="I2044" s="3">
        <v>144.63999999999999</v>
      </c>
      <c r="J2044" s="1">
        <v>45875</v>
      </c>
      <c r="K2044">
        <v>0</v>
      </c>
      <c r="L2044">
        <v>4.5</v>
      </c>
      <c r="M2044">
        <f t="shared" si="310"/>
        <v>4.5</v>
      </c>
      <c r="N2044" t="b">
        <v>0</v>
      </c>
      <c r="O2044" t="s">
        <v>2229</v>
      </c>
      <c r="P2044" t="str">
        <f t="shared" si="311"/>
        <v>No Return</v>
      </c>
      <c r="Q2044" s="4">
        <f t="shared" si="312"/>
        <v>0</v>
      </c>
      <c r="R2044">
        <f t="shared" si="313"/>
        <v>2025</v>
      </c>
      <c r="S2044" s="4" t="str">
        <f t="shared" si="314"/>
        <v>August</v>
      </c>
      <c r="T2044" s="17">
        <f t="shared" si="315"/>
        <v>0</v>
      </c>
      <c r="U2044" s="17">
        <f t="shared" si="316"/>
        <v>144.63999999999999</v>
      </c>
      <c r="V2044" s="16">
        <f t="shared" si="317"/>
        <v>0</v>
      </c>
      <c r="W2044" s="16" t="str">
        <f t="shared" si="318"/>
        <v>L</v>
      </c>
      <c r="X2044" s="16" t="str" cm="1">
        <f t="array" ref="X2044">_xlfn.IFS(K2044 &lt; 10, "Need to Restock", K2044 &lt; 20, "Low Stock", K2044 &lt; 30, "Stock OK", K2044 &gt;= 30, "High Stock")</f>
        <v>Need to Restock</v>
      </c>
      <c r="Y2044" s="16" t="str" cm="1">
        <f t="array" ref="Y2044">_xlfn.IFS(K2044 &lt;= 15, "Fast Moving", K2044 &lt;= 35, "Moderate Moving", K2044 &gt; 35, "Slow Moving")</f>
        <v>Fast Moving</v>
      </c>
      <c r="Z2044" s="16" t="str" cm="1">
        <f t="array" ref="Z2044">_xlfn.IFS(M2044=5, "Highly Satisfied", M2044&gt;=4, "Very Satisfied", M2044&gt;=3, "Satisfied", M2044&gt;=2, "Neutral", M2044&lt;2, "Dissatisfied")</f>
        <v>Very Satisfied</v>
      </c>
      <c r="AA2044" s="16" t="str">
        <f t="shared" si="319"/>
        <v>High Value</v>
      </c>
      <c r="AB2044" s="16" t="str" cm="1">
        <f t="array" ref="AB2044">_xlfn.IFS(OR(C2044="Zara", C2044="Mango"), "Luxury Brand", OR(C2044="Gap", C2044="Forever21"), "Budget Brand", TRUE, "Mid-Market")</f>
        <v>Budget Brand</v>
      </c>
    </row>
    <row r="2045" spans="1:28" x14ac:dyDescent="0.35">
      <c r="A2045" t="s">
        <v>2096</v>
      </c>
      <c r="B2045" t="s">
        <v>28</v>
      </c>
      <c r="C2045" t="s">
        <v>30</v>
      </c>
      <c r="D2045" t="s">
        <v>32</v>
      </c>
      <c r="E2045" t="s">
        <v>22</v>
      </c>
      <c r="F2045" t="s">
        <v>42</v>
      </c>
      <c r="G2045" s="4">
        <v>180.99</v>
      </c>
      <c r="H2045">
        <v>0</v>
      </c>
      <c r="I2045" s="3">
        <v>180.99</v>
      </c>
      <c r="J2045" s="1">
        <v>45875</v>
      </c>
      <c r="K2045">
        <v>0</v>
      </c>
      <c r="L2045">
        <v>4.5</v>
      </c>
      <c r="M2045">
        <f t="shared" si="310"/>
        <v>4.5</v>
      </c>
      <c r="N2045" t="b">
        <v>0</v>
      </c>
      <c r="O2045" t="s">
        <v>2229</v>
      </c>
      <c r="P2045" t="str">
        <f t="shared" si="311"/>
        <v>No Return</v>
      </c>
      <c r="Q2045" s="4">
        <f t="shared" si="312"/>
        <v>0</v>
      </c>
      <c r="R2045">
        <f t="shared" si="313"/>
        <v>2025</v>
      </c>
      <c r="S2045" s="4" t="str">
        <f t="shared" si="314"/>
        <v>August</v>
      </c>
      <c r="T2045" s="17">
        <f t="shared" si="315"/>
        <v>0</v>
      </c>
      <c r="U2045" s="17">
        <f t="shared" si="316"/>
        <v>180.99</v>
      </c>
      <c r="V2045" s="16">
        <f t="shared" si="317"/>
        <v>0</v>
      </c>
      <c r="W2045" s="16" t="str">
        <f t="shared" si="318"/>
        <v>L</v>
      </c>
      <c r="X2045" s="16" t="str" cm="1">
        <f t="array" ref="X2045">_xlfn.IFS(K2045 &lt; 10, "Need to Restock", K2045 &lt; 20, "Low Stock", K2045 &lt; 30, "Stock OK", K2045 &gt;= 30, "High Stock")</f>
        <v>Need to Restock</v>
      </c>
      <c r="Y2045" s="16" t="str" cm="1">
        <f t="array" ref="Y2045">_xlfn.IFS(K2045 &lt;= 15, "Fast Moving", K2045 &lt;= 35, "Moderate Moving", K2045 &gt; 35, "Slow Moving")</f>
        <v>Fast Moving</v>
      </c>
      <c r="Z2045" s="16" t="str" cm="1">
        <f t="array" ref="Z2045">_xlfn.IFS(M2045=5, "Highly Satisfied", M2045&gt;=4, "Very Satisfied", M2045&gt;=3, "Satisfied", M2045&gt;=2, "Neutral", M2045&lt;2, "Dissatisfied")</f>
        <v>Very Satisfied</v>
      </c>
      <c r="AA2045" s="16" t="str">
        <f t="shared" si="319"/>
        <v>High Value</v>
      </c>
      <c r="AB2045" s="16" t="str" cm="1">
        <f t="array" ref="AB2045">_xlfn.IFS(OR(C2045="Zara", C2045="Mango"), "Luxury Brand", OR(C2045="Gap", C2045="Forever21"), "Budget Brand", TRUE, "Mid-Market")</f>
        <v>Mid-Market</v>
      </c>
    </row>
    <row r="2046" spans="1:28" x14ac:dyDescent="0.35">
      <c r="A2046" t="s">
        <v>2097</v>
      </c>
      <c r="B2046" t="s">
        <v>19</v>
      </c>
      <c r="C2046" t="s">
        <v>51</v>
      </c>
      <c r="D2046" t="s">
        <v>32</v>
      </c>
      <c r="E2046" t="s">
        <v>56</v>
      </c>
      <c r="F2046" t="s">
        <v>44</v>
      </c>
      <c r="G2046" s="4">
        <v>74.959999999999994</v>
      </c>
      <c r="H2046">
        <v>56.1</v>
      </c>
      <c r="I2046" s="3">
        <v>32.909999999999997</v>
      </c>
      <c r="J2046" s="1">
        <v>45875</v>
      </c>
      <c r="K2046">
        <v>16</v>
      </c>
      <c r="L2046" t="s">
        <v>2229</v>
      </c>
      <c r="M2046">
        <f t="shared" si="310"/>
        <v>3</v>
      </c>
      <c r="N2046" t="b">
        <v>1</v>
      </c>
      <c r="O2046" t="s">
        <v>123</v>
      </c>
      <c r="P2046" t="str">
        <f t="shared" si="311"/>
        <v>Wrong Item</v>
      </c>
      <c r="Q2046" s="4">
        <f t="shared" si="312"/>
        <v>526.5190399999999</v>
      </c>
      <c r="R2046">
        <f t="shared" si="313"/>
        <v>2025</v>
      </c>
      <c r="S2046" s="4" t="str">
        <f t="shared" si="314"/>
        <v>August</v>
      </c>
      <c r="T2046" s="17">
        <f t="shared" si="315"/>
        <v>42.05256</v>
      </c>
      <c r="U2046" s="17">
        <f t="shared" si="316"/>
        <v>32.907439999999994</v>
      </c>
      <c r="V2046" s="16">
        <f t="shared" si="317"/>
        <v>1</v>
      </c>
      <c r="W2046" s="16" t="str">
        <f t="shared" si="318"/>
        <v>M</v>
      </c>
      <c r="X2046" s="16" t="str" cm="1">
        <f t="array" ref="X2046">_xlfn.IFS(K2046 &lt; 10, "Need to Restock", K2046 &lt; 20, "Low Stock", K2046 &lt; 30, "Stock OK", K2046 &gt;= 30, "High Stock")</f>
        <v>Low Stock</v>
      </c>
      <c r="Y2046" s="16" t="str" cm="1">
        <f t="array" ref="Y2046">_xlfn.IFS(K2046 &lt;= 15, "Fast Moving", K2046 &lt;= 35, "Moderate Moving", K2046 &gt; 35, "Slow Moving")</f>
        <v>Moderate Moving</v>
      </c>
      <c r="Z2046" s="16" t="str" cm="1">
        <f t="array" ref="Z2046">_xlfn.IFS(M2046=5, "Highly Satisfied", M2046&gt;=4, "Very Satisfied", M2046&gt;=3, "Satisfied", M2046&gt;=2, "Neutral", M2046&lt;2, "Dissatisfied")</f>
        <v>Satisfied</v>
      </c>
      <c r="AA2046" s="16" t="str">
        <f t="shared" si="319"/>
        <v>Cheap Value</v>
      </c>
      <c r="AB2046" s="16" t="str" cm="1">
        <f t="array" ref="AB2046">_xlfn.IFS(OR(C2046="Zara", C2046="Mango"), "Luxury Brand", OR(C2046="Gap", C2046="Forever21"), "Budget Brand", TRUE, "Mid-Market")</f>
        <v>Mid-Market</v>
      </c>
    </row>
    <row r="2047" spans="1:28" x14ac:dyDescent="0.35">
      <c r="A2047" t="s">
        <v>2098</v>
      </c>
      <c r="B2047" t="s">
        <v>40</v>
      </c>
      <c r="C2047" t="s">
        <v>51</v>
      </c>
      <c r="D2047" t="s">
        <v>32</v>
      </c>
      <c r="E2047" t="s">
        <v>47</v>
      </c>
      <c r="F2047" t="s">
        <v>62</v>
      </c>
      <c r="G2047" s="4">
        <v>63.46</v>
      </c>
      <c r="H2047">
        <v>0</v>
      </c>
      <c r="I2047" s="3">
        <v>63.46</v>
      </c>
      <c r="J2047" s="1">
        <v>45875</v>
      </c>
      <c r="K2047">
        <v>36</v>
      </c>
      <c r="L2047">
        <v>1.2</v>
      </c>
      <c r="M2047">
        <f t="shared" si="310"/>
        <v>1.2</v>
      </c>
      <c r="N2047" t="b">
        <v>0</v>
      </c>
      <c r="O2047" t="s">
        <v>2229</v>
      </c>
      <c r="P2047" t="str">
        <f t="shared" si="311"/>
        <v>No Return</v>
      </c>
      <c r="Q2047" s="4">
        <f t="shared" si="312"/>
        <v>2284.56</v>
      </c>
      <c r="R2047">
        <f t="shared" si="313"/>
        <v>2025</v>
      </c>
      <c r="S2047" s="4" t="str">
        <f t="shared" si="314"/>
        <v>August</v>
      </c>
      <c r="T2047" s="17">
        <f t="shared" si="315"/>
        <v>0</v>
      </c>
      <c r="U2047" s="17">
        <f t="shared" si="316"/>
        <v>63.46</v>
      </c>
      <c r="V2047" s="16">
        <f t="shared" si="317"/>
        <v>0</v>
      </c>
      <c r="W2047" s="16" t="str">
        <f t="shared" si="318"/>
        <v>XXL</v>
      </c>
      <c r="X2047" s="16" t="str" cm="1">
        <f t="array" ref="X2047">_xlfn.IFS(K2047 &lt; 10, "Need to Restock", K2047 &lt; 20, "Low Stock", K2047 &lt; 30, "Stock OK", K2047 &gt;= 30, "High Stock")</f>
        <v>High Stock</v>
      </c>
      <c r="Y2047" s="16" t="str" cm="1">
        <f t="array" ref="Y2047">_xlfn.IFS(K2047 &lt;= 15, "Fast Moving", K2047 &lt;= 35, "Moderate Moving", K2047 &gt; 35, "Slow Moving")</f>
        <v>Slow Moving</v>
      </c>
      <c r="Z2047" s="16" t="str" cm="1">
        <f t="array" ref="Z2047">_xlfn.IFS(M2047=5, "Highly Satisfied", M2047&gt;=4, "Very Satisfied", M2047&gt;=3, "Satisfied", M2047&gt;=2, "Neutral", M2047&lt;2, "Dissatisfied")</f>
        <v>Dissatisfied</v>
      </c>
      <c r="AA2047" s="16" t="str">
        <f t="shared" si="319"/>
        <v>Cheap Value</v>
      </c>
      <c r="AB2047" s="16" t="str" cm="1">
        <f t="array" ref="AB2047">_xlfn.IFS(OR(C2047="Zara", C2047="Mango"), "Luxury Brand", OR(C2047="Gap", C2047="Forever21"), "Budget Brand", TRUE, "Mid-Market")</f>
        <v>Mid-Market</v>
      </c>
    </row>
    <row r="2048" spans="1:28" x14ac:dyDescent="0.35">
      <c r="A2048" t="s">
        <v>2099</v>
      </c>
      <c r="B2048" t="s">
        <v>28</v>
      </c>
      <c r="C2048" t="s">
        <v>41</v>
      </c>
      <c r="D2048" t="s">
        <v>15</v>
      </c>
      <c r="E2048" t="s">
        <v>37</v>
      </c>
      <c r="F2048" t="s">
        <v>26</v>
      </c>
      <c r="G2048" s="4">
        <v>105.95</v>
      </c>
      <c r="H2048">
        <v>31.6</v>
      </c>
      <c r="I2048" s="3">
        <v>72.47</v>
      </c>
      <c r="J2048" s="1">
        <v>45748</v>
      </c>
      <c r="K2048">
        <v>38</v>
      </c>
      <c r="L2048">
        <v>3.5</v>
      </c>
      <c r="M2048">
        <f t="shared" si="310"/>
        <v>3.5</v>
      </c>
      <c r="N2048" t="b">
        <v>0</v>
      </c>
      <c r="O2048" t="s">
        <v>2229</v>
      </c>
      <c r="P2048" t="str">
        <f t="shared" si="311"/>
        <v>No Return</v>
      </c>
      <c r="Q2048" s="4">
        <f t="shared" si="312"/>
        <v>2753.8523999999998</v>
      </c>
      <c r="R2048">
        <f t="shared" si="313"/>
        <v>2025</v>
      </c>
      <c r="S2048" s="4" t="str">
        <f t="shared" si="314"/>
        <v>April</v>
      </c>
      <c r="T2048" s="17">
        <f t="shared" si="315"/>
        <v>33.480200000000004</v>
      </c>
      <c r="U2048" s="17">
        <f t="shared" si="316"/>
        <v>72.469799999999992</v>
      </c>
      <c r="V2048" s="16">
        <f t="shared" si="317"/>
        <v>0</v>
      </c>
      <c r="W2048" s="16" t="str">
        <f t="shared" si="318"/>
        <v>S</v>
      </c>
      <c r="X2048" s="16" t="str" cm="1">
        <f t="array" ref="X2048">_xlfn.IFS(K2048 &lt; 10, "Need to Restock", K2048 &lt; 20, "Low Stock", K2048 &lt; 30, "Stock OK", K2048 &gt;= 30, "High Stock")</f>
        <v>High Stock</v>
      </c>
      <c r="Y2048" s="16" t="str" cm="1">
        <f t="array" ref="Y2048">_xlfn.IFS(K2048 &lt;= 15, "Fast Moving", K2048 &lt;= 35, "Moderate Moving", K2048 &gt; 35, "Slow Moving")</f>
        <v>Slow Moving</v>
      </c>
      <c r="Z2048" s="16" t="str" cm="1">
        <f t="array" ref="Z2048">_xlfn.IFS(M2048=5, "Highly Satisfied", M2048&gt;=4, "Very Satisfied", M2048&gt;=3, "Satisfied", M2048&gt;=2, "Neutral", M2048&lt;2, "Dissatisfied")</f>
        <v>Satisfied</v>
      </c>
      <c r="AA2048" s="16" t="str">
        <f t="shared" si="319"/>
        <v>Cheap Value</v>
      </c>
      <c r="AB2048" s="16" t="str" cm="1">
        <f t="array" ref="AB2048">_xlfn.IFS(OR(C2048="Zara", C2048="Mango"), "Luxury Brand", OR(C2048="Gap", C2048="Forever21"), "Budget Brand", TRUE, "Mid-Market")</f>
        <v>Luxury Brand</v>
      </c>
    </row>
    <row r="2049" spans="1:28" x14ac:dyDescent="0.35">
      <c r="A2049" t="s">
        <v>2100</v>
      </c>
      <c r="B2049" t="s">
        <v>40</v>
      </c>
      <c r="C2049" t="s">
        <v>41</v>
      </c>
      <c r="D2049" t="s">
        <v>60</v>
      </c>
      <c r="E2049" t="s">
        <v>37</v>
      </c>
      <c r="F2049" t="s">
        <v>62</v>
      </c>
      <c r="G2049" s="4">
        <v>86.55</v>
      </c>
      <c r="H2049">
        <v>24.5</v>
      </c>
      <c r="I2049" s="3">
        <v>65.349999999999994</v>
      </c>
      <c r="J2049" s="1">
        <v>45875</v>
      </c>
      <c r="K2049">
        <v>40</v>
      </c>
      <c r="L2049">
        <v>3.5</v>
      </c>
      <c r="M2049">
        <f t="shared" si="310"/>
        <v>3.5</v>
      </c>
      <c r="N2049" t="b">
        <v>0</v>
      </c>
      <c r="O2049" t="s">
        <v>2229</v>
      </c>
      <c r="P2049" t="str">
        <f t="shared" si="311"/>
        <v>No Return</v>
      </c>
      <c r="Q2049" s="4">
        <f t="shared" si="312"/>
        <v>2613.8099999999995</v>
      </c>
      <c r="R2049">
        <f t="shared" si="313"/>
        <v>2025</v>
      </c>
      <c r="S2049" s="4" t="str">
        <f t="shared" si="314"/>
        <v>August</v>
      </c>
      <c r="T2049" s="17">
        <f t="shared" si="315"/>
        <v>21.204750000000001</v>
      </c>
      <c r="U2049" s="17">
        <f t="shared" si="316"/>
        <v>65.345249999999993</v>
      </c>
      <c r="V2049" s="16">
        <f t="shared" si="317"/>
        <v>0</v>
      </c>
      <c r="W2049" s="16" t="str">
        <f t="shared" si="318"/>
        <v>S</v>
      </c>
      <c r="X2049" s="16" t="str" cm="1">
        <f t="array" ref="X2049">_xlfn.IFS(K2049 &lt; 10, "Need to Restock", K2049 &lt; 20, "Low Stock", K2049 &lt; 30, "Stock OK", K2049 &gt;= 30, "High Stock")</f>
        <v>High Stock</v>
      </c>
      <c r="Y2049" s="16" t="str" cm="1">
        <f t="array" ref="Y2049">_xlfn.IFS(K2049 &lt;= 15, "Fast Moving", K2049 &lt;= 35, "Moderate Moving", K2049 &gt; 35, "Slow Moving")</f>
        <v>Slow Moving</v>
      </c>
      <c r="Z2049" s="16" t="str" cm="1">
        <f t="array" ref="Z2049">_xlfn.IFS(M2049=5, "Highly Satisfied", M2049&gt;=4, "Very Satisfied", M2049&gt;=3, "Satisfied", M2049&gt;=2, "Neutral", M2049&lt;2, "Dissatisfied")</f>
        <v>Satisfied</v>
      </c>
      <c r="AA2049" s="16" t="str">
        <f t="shared" si="319"/>
        <v>Cheap Value</v>
      </c>
      <c r="AB2049" s="16" t="str" cm="1">
        <f t="array" ref="AB2049">_xlfn.IFS(OR(C2049="Zara", C2049="Mango"), "Luxury Brand", OR(C2049="Gap", C2049="Forever21"), "Budget Brand", TRUE, "Mid-Market")</f>
        <v>Luxury Brand</v>
      </c>
    </row>
    <row r="2050" spans="1:28" x14ac:dyDescent="0.35">
      <c r="A2050" t="s">
        <v>2101</v>
      </c>
      <c r="B2050" t="s">
        <v>36</v>
      </c>
      <c r="C2050" t="s">
        <v>59</v>
      </c>
      <c r="D2050" t="s">
        <v>32</v>
      </c>
      <c r="E2050" t="s">
        <v>56</v>
      </c>
      <c r="F2050" t="s">
        <v>62</v>
      </c>
      <c r="G2050" s="4">
        <v>90.97</v>
      </c>
      <c r="H2050">
        <v>10.8</v>
      </c>
      <c r="I2050" s="3">
        <v>81.150000000000006</v>
      </c>
      <c r="J2050" s="1">
        <v>45875</v>
      </c>
      <c r="K2050">
        <v>33</v>
      </c>
      <c r="L2050">
        <v>2.2000000000000002</v>
      </c>
      <c r="M2050">
        <f t="shared" ref="M2050:M2113" si="320">IF(L2050="null", 3, L2050)</f>
        <v>2.2000000000000002</v>
      </c>
      <c r="N2050" t="b">
        <v>1</v>
      </c>
      <c r="O2050" t="s">
        <v>76</v>
      </c>
      <c r="P2050" t="str">
        <f t="shared" ref="P2050:P2113" si="321">IF(O2050="null", "No Return", O2050)</f>
        <v>Damaged</v>
      </c>
      <c r="Q2050" s="4">
        <f t="shared" ref="Q2050:Q2113" si="322">U2050 * K2050</f>
        <v>2677.7929199999999</v>
      </c>
      <c r="R2050">
        <f t="shared" ref="R2050:R2113" si="323">YEAR(J2050)</f>
        <v>2025</v>
      </c>
      <c r="S2050" s="4" t="str">
        <f t="shared" ref="S2050:S2113" si="324">TEXT(J2050, "mmmm")</f>
        <v>August</v>
      </c>
      <c r="T2050" s="17">
        <f t="shared" ref="T2050:T2113" si="325">G2050 * (H2050 / 100)</f>
        <v>9.8247600000000013</v>
      </c>
      <c r="U2050" s="17">
        <f t="shared" ref="U2050:U2113" si="326">G2050 * (1 - (H2050 / 100))</f>
        <v>81.145240000000001</v>
      </c>
      <c r="V2050" s="16">
        <f t="shared" ref="V2050:V2113" si="327">IF(N2050=TRUE, 1, 0)</f>
        <v>1</v>
      </c>
      <c r="W2050" s="16" t="str">
        <f t="shared" ref="W2050:W2113" si="328">IF(E2050="null", "No Size", E2050)</f>
        <v>M</v>
      </c>
      <c r="X2050" s="16" t="str" cm="1">
        <f t="array" ref="X2050">_xlfn.IFS(K2050 &lt; 10, "Need to Restock", K2050 &lt; 20, "Low Stock", K2050 &lt; 30, "Stock OK", K2050 &gt;= 30, "High Stock")</f>
        <v>High Stock</v>
      </c>
      <c r="Y2050" s="16" t="str" cm="1">
        <f t="array" ref="Y2050">_xlfn.IFS(K2050 &lt;= 15, "Fast Moving", K2050 &lt;= 35, "Moderate Moving", K2050 &gt; 35, "Slow Moving")</f>
        <v>Moderate Moving</v>
      </c>
      <c r="Z2050" s="16" t="str" cm="1">
        <f t="array" ref="Z2050">_xlfn.IFS(M2050=5, "Highly Satisfied", M2050&gt;=4, "Very Satisfied", M2050&gt;=3, "Satisfied", M2050&gt;=2, "Neutral", M2050&lt;2, "Dissatisfied")</f>
        <v>Neutral</v>
      </c>
      <c r="AA2050" s="16" t="str">
        <f t="shared" ref="AA2050:AA2113" si="329">IF(I2050 &gt;= 74.88, "High Value", "Cheap Value")</f>
        <v>High Value</v>
      </c>
      <c r="AB2050" s="16" t="str" cm="1">
        <f t="array" ref="AB2050">_xlfn.IFS(OR(C2050="Zara", C2050="Mango"), "Luxury Brand", OR(C2050="Gap", C2050="Forever21"), "Budget Brand", TRUE, "Mid-Market")</f>
        <v>Budget Brand</v>
      </c>
    </row>
    <row r="2051" spans="1:28" x14ac:dyDescent="0.35">
      <c r="A2051" t="s">
        <v>2102</v>
      </c>
      <c r="B2051" t="s">
        <v>40</v>
      </c>
      <c r="C2051" t="s">
        <v>41</v>
      </c>
      <c r="D2051" t="s">
        <v>21</v>
      </c>
      <c r="E2051" t="s">
        <v>22</v>
      </c>
      <c r="F2051" t="s">
        <v>54</v>
      </c>
      <c r="G2051" s="4">
        <v>122.41</v>
      </c>
      <c r="H2051">
        <v>48.2</v>
      </c>
      <c r="I2051" s="3">
        <v>63.41</v>
      </c>
      <c r="J2051" s="1">
        <v>45875</v>
      </c>
      <c r="K2051">
        <v>49</v>
      </c>
      <c r="L2051">
        <v>4.5</v>
      </c>
      <c r="M2051">
        <f t="shared" si="320"/>
        <v>4.5</v>
      </c>
      <c r="N2051" t="b">
        <v>0</v>
      </c>
      <c r="O2051" t="s">
        <v>2229</v>
      </c>
      <c r="P2051" t="str">
        <f t="shared" si="321"/>
        <v>No Return</v>
      </c>
      <c r="Q2051" s="4">
        <f t="shared" si="322"/>
        <v>3107.01062</v>
      </c>
      <c r="R2051">
        <f t="shared" si="323"/>
        <v>2025</v>
      </c>
      <c r="S2051" s="4" t="str">
        <f t="shared" si="324"/>
        <v>August</v>
      </c>
      <c r="T2051" s="17">
        <f t="shared" si="325"/>
        <v>59.001620000000003</v>
      </c>
      <c r="U2051" s="17">
        <f t="shared" si="326"/>
        <v>63.408380000000001</v>
      </c>
      <c r="V2051" s="16">
        <f t="shared" si="327"/>
        <v>0</v>
      </c>
      <c r="W2051" s="16" t="str">
        <f t="shared" si="328"/>
        <v>L</v>
      </c>
      <c r="X2051" s="16" t="str" cm="1">
        <f t="array" ref="X2051">_xlfn.IFS(K2051 &lt; 10, "Need to Restock", K2051 &lt; 20, "Low Stock", K2051 &lt; 30, "Stock OK", K2051 &gt;= 30, "High Stock")</f>
        <v>High Stock</v>
      </c>
      <c r="Y2051" s="16" t="str" cm="1">
        <f t="array" ref="Y2051">_xlfn.IFS(K2051 &lt;= 15, "Fast Moving", K2051 &lt;= 35, "Moderate Moving", K2051 &gt; 35, "Slow Moving")</f>
        <v>Slow Moving</v>
      </c>
      <c r="Z2051" s="16" t="str" cm="1">
        <f t="array" ref="Z2051">_xlfn.IFS(M2051=5, "Highly Satisfied", M2051&gt;=4, "Very Satisfied", M2051&gt;=3, "Satisfied", M2051&gt;=2, "Neutral", M2051&lt;2, "Dissatisfied")</f>
        <v>Very Satisfied</v>
      </c>
      <c r="AA2051" s="16" t="str">
        <f t="shared" si="329"/>
        <v>Cheap Value</v>
      </c>
      <c r="AB2051" s="16" t="str" cm="1">
        <f t="array" ref="AB2051">_xlfn.IFS(OR(C2051="Zara", C2051="Mango"), "Luxury Brand", OR(C2051="Gap", C2051="Forever21"), "Budget Brand", TRUE, "Mid-Market")</f>
        <v>Luxury Brand</v>
      </c>
    </row>
    <row r="2052" spans="1:28" x14ac:dyDescent="0.35">
      <c r="A2052" t="s">
        <v>2103</v>
      </c>
      <c r="B2052" t="s">
        <v>28</v>
      </c>
      <c r="C2052" t="s">
        <v>30</v>
      </c>
      <c r="D2052" t="s">
        <v>21</v>
      </c>
      <c r="E2052" t="s">
        <v>47</v>
      </c>
      <c r="F2052" t="s">
        <v>38</v>
      </c>
      <c r="G2052" s="4">
        <v>198.22</v>
      </c>
      <c r="H2052">
        <v>0</v>
      </c>
      <c r="I2052" s="3">
        <v>198.22</v>
      </c>
      <c r="J2052" s="1">
        <v>45875</v>
      </c>
      <c r="K2052">
        <v>12</v>
      </c>
      <c r="L2052" t="s">
        <v>2229</v>
      </c>
      <c r="M2052">
        <f t="shared" si="320"/>
        <v>3</v>
      </c>
      <c r="N2052" t="b">
        <v>0</v>
      </c>
      <c r="O2052" t="s">
        <v>2229</v>
      </c>
      <c r="P2052" t="str">
        <f t="shared" si="321"/>
        <v>No Return</v>
      </c>
      <c r="Q2052" s="4">
        <f t="shared" si="322"/>
        <v>2378.64</v>
      </c>
      <c r="R2052">
        <f t="shared" si="323"/>
        <v>2025</v>
      </c>
      <c r="S2052" s="4" t="str">
        <f t="shared" si="324"/>
        <v>August</v>
      </c>
      <c r="T2052" s="17">
        <f t="shared" si="325"/>
        <v>0</v>
      </c>
      <c r="U2052" s="17">
        <f t="shared" si="326"/>
        <v>198.22</v>
      </c>
      <c r="V2052" s="16">
        <f t="shared" si="327"/>
        <v>0</v>
      </c>
      <c r="W2052" s="16" t="str">
        <f t="shared" si="328"/>
        <v>XXL</v>
      </c>
      <c r="X2052" s="16" t="str" cm="1">
        <f t="array" ref="X2052">_xlfn.IFS(K2052 &lt; 10, "Need to Restock", K2052 &lt; 20, "Low Stock", K2052 &lt; 30, "Stock OK", K2052 &gt;= 30, "High Stock")</f>
        <v>Low Stock</v>
      </c>
      <c r="Y2052" s="16" t="str" cm="1">
        <f t="array" ref="Y2052">_xlfn.IFS(K2052 &lt;= 15, "Fast Moving", K2052 &lt;= 35, "Moderate Moving", K2052 &gt; 35, "Slow Moving")</f>
        <v>Fast Moving</v>
      </c>
      <c r="Z2052" s="16" t="str" cm="1">
        <f t="array" ref="Z2052">_xlfn.IFS(M2052=5, "Highly Satisfied", M2052&gt;=4, "Very Satisfied", M2052&gt;=3, "Satisfied", M2052&gt;=2, "Neutral", M2052&lt;2, "Dissatisfied")</f>
        <v>Satisfied</v>
      </c>
      <c r="AA2052" s="16" t="str">
        <f t="shared" si="329"/>
        <v>High Value</v>
      </c>
      <c r="AB2052" s="16" t="str" cm="1">
        <f t="array" ref="AB2052">_xlfn.IFS(OR(C2052="Zara", C2052="Mango"), "Luxury Brand", OR(C2052="Gap", C2052="Forever21"), "Budget Brand", TRUE, "Mid-Market")</f>
        <v>Mid-Market</v>
      </c>
    </row>
    <row r="2053" spans="1:28" x14ac:dyDescent="0.35">
      <c r="A2053" t="s">
        <v>2104</v>
      </c>
      <c r="B2053" t="s">
        <v>28</v>
      </c>
      <c r="C2053" t="s">
        <v>14</v>
      </c>
      <c r="D2053" t="s">
        <v>21</v>
      </c>
      <c r="E2053" t="s">
        <v>56</v>
      </c>
      <c r="F2053" t="s">
        <v>54</v>
      </c>
      <c r="G2053" s="4">
        <v>129.56</v>
      </c>
      <c r="H2053">
        <v>20.8</v>
      </c>
      <c r="I2053" s="3">
        <v>102.61</v>
      </c>
      <c r="J2053" s="1">
        <v>45875</v>
      </c>
      <c r="K2053">
        <v>3</v>
      </c>
      <c r="L2053">
        <v>2.9</v>
      </c>
      <c r="M2053">
        <f t="shared" si="320"/>
        <v>2.9</v>
      </c>
      <c r="N2053" t="b">
        <v>0</v>
      </c>
      <c r="O2053" t="s">
        <v>2229</v>
      </c>
      <c r="P2053" t="str">
        <f t="shared" si="321"/>
        <v>No Return</v>
      </c>
      <c r="Q2053" s="4">
        <f t="shared" si="322"/>
        <v>307.83456000000001</v>
      </c>
      <c r="R2053">
        <f t="shared" si="323"/>
        <v>2025</v>
      </c>
      <c r="S2053" s="4" t="str">
        <f t="shared" si="324"/>
        <v>August</v>
      </c>
      <c r="T2053" s="17">
        <f t="shared" si="325"/>
        <v>26.948480000000004</v>
      </c>
      <c r="U2053" s="17">
        <f t="shared" si="326"/>
        <v>102.61152000000001</v>
      </c>
      <c r="V2053" s="16">
        <f t="shared" si="327"/>
        <v>0</v>
      </c>
      <c r="W2053" s="16" t="str">
        <f t="shared" si="328"/>
        <v>M</v>
      </c>
      <c r="X2053" s="16" t="str" cm="1">
        <f t="array" ref="X2053">_xlfn.IFS(K2053 &lt; 10, "Need to Restock", K2053 &lt; 20, "Low Stock", K2053 &lt; 30, "Stock OK", K2053 &gt;= 30, "High Stock")</f>
        <v>Need to Restock</v>
      </c>
      <c r="Y2053" s="16" t="str" cm="1">
        <f t="array" ref="Y2053">_xlfn.IFS(K2053 &lt;= 15, "Fast Moving", K2053 &lt;= 35, "Moderate Moving", K2053 &gt; 35, "Slow Moving")</f>
        <v>Fast Moving</v>
      </c>
      <c r="Z2053" s="16" t="str" cm="1">
        <f t="array" ref="Z2053">_xlfn.IFS(M2053=5, "Highly Satisfied", M2053&gt;=4, "Very Satisfied", M2053&gt;=3, "Satisfied", M2053&gt;=2, "Neutral", M2053&lt;2, "Dissatisfied")</f>
        <v>Neutral</v>
      </c>
      <c r="AA2053" s="16" t="str">
        <f t="shared" si="329"/>
        <v>High Value</v>
      </c>
      <c r="AB2053" s="16" t="str" cm="1">
        <f t="array" ref="AB2053">_xlfn.IFS(OR(C2053="Zara", C2053="Mango"), "Luxury Brand", OR(C2053="Gap", C2053="Forever21"), "Budget Brand", TRUE, "Mid-Market")</f>
        <v>Luxury Brand</v>
      </c>
    </row>
    <row r="2054" spans="1:28" x14ac:dyDescent="0.35">
      <c r="A2054" t="s">
        <v>2105</v>
      </c>
      <c r="B2054" t="s">
        <v>25</v>
      </c>
      <c r="C2054" t="s">
        <v>14</v>
      </c>
      <c r="D2054" t="s">
        <v>60</v>
      </c>
      <c r="E2054" t="s">
        <v>2229</v>
      </c>
      <c r="F2054" t="s">
        <v>23</v>
      </c>
      <c r="G2054" s="4">
        <v>49.31</v>
      </c>
      <c r="H2054">
        <v>0</v>
      </c>
      <c r="I2054" s="3">
        <v>49.31</v>
      </c>
      <c r="J2054" s="1">
        <v>45875</v>
      </c>
      <c r="K2054">
        <v>49</v>
      </c>
      <c r="L2054">
        <v>3.4</v>
      </c>
      <c r="M2054">
        <f t="shared" si="320"/>
        <v>3.4</v>
      </c>
      <c r="N2054" t="b">
        <v>0</v>
      </c>
      <c r="O2054" t="s">
        <v>2229</v>
      </c>
      <c r="P2054" t="str">
        <f t="shared" si="321"/>
        <v>No Return</v>
      </c>
      <c r="Q2054" s="4">
        <f t="shared" si="322"/>
        <v>2416.19</v>
      </c>
      <c r="R2054">
        <f t="shared" si="323"/>
        <v>2025</v>
      </c>
      <c r="S2054" s="4" t="str">
        <f t="shared" si="324"/>
        <v>August</v>
      </c>
      <c r="T2054" s="17">
        <f t="shared" si="325"/>
        <v>0</v>
      </c>
      <c r="U2054" s="17">
        <f t="shared" si="326"/>
        <v>49.31</v>
      </c>
      <c r="V2054" s="16">
        <f t="shared" si="327"/>
        <v>0</v>
      </c>
      <c r="W2054" s="16" t="str">
        <f t="shared" si="328"/>
        <v>No Size</v>
      </c>
      <c r="X2054" s="16" t="str" cm="1">
        <f t="array" ref="X2054">_xlfn.IFS(K2054 &lt; 10, "Need to Restock", K2054 &lt; 20, "Low Stock", K2054 &lt; 30, "Stock OK", K2054 &gt;= 30, "High Stock")</f>
        <v>High Stock</v>
      </c>
      <c r="Y2054" s="16" t="str" cm="1">
        <f t="array" ref="Y2054">_xlfn.IFS(K2054 &lt;= 15, "Fast Moving", K2054 &lt;= 35, "Moderate Moving", K2054 &gt; 35, "Slow Moving")</f>
        <v>Slow Moving</v>
      </c>
      <c r="Z2054" s="16" t="str" cm="1">
        <f t="array" ref="Z2054">_xlfn.IFS(M2054=5, "Highly Satisfied", M2054&gt;=4, "Very Satisfied", M2054&gt;=3, "Satisfied", M2054&gt;=2, "Neutral", M2054&lt;2, "Dissatisfied")</f>
        <v>Satisfied</v>
      </c>
      <c r="AA2054" s="16" t="str">
        <f t="shared" si="329"/>
        <v>Cheap Value</v>
      </c>
      <c r="AB2054" s="16" t="str" cm="1">
        <f t="array" ref="AB2054">_xlfn.IFS(OR(C2054="Zara", C2054="Mango"), "Luxury Brand", OR(C2054="Gap", C2054="Forever21"), "Budget Brand", TRUE, "Mid-Market")</f>
        <v>Luxury Brand</v>
      </c>
    </row>
    <row r="2055" spans="1:28" x14ac:dyDescent="0.35">
      <c r="A2055" t="s">
        <v>2106</v>
      </c>
      <c r="B2055" t="s">
        <v>13</v>
      </c>
      <c r="C2055" t="s">
        <v>20</v>
      </c>
      <c r="D2055" t="s">
        <v>60</v>
      </c>
      <c r="E2055" t="s">
        <v>37</v>
      </c>
      <c r="F2055" t="s">
        <v>23</v>
      </c>
      <c r="G2055" s="4">
        <v>206.94</v>
      </c>
      <c r="H2055">
        <v>0</v>
      </c>
      <c r="I2055" s="3">
        <v>206.94</v>
      </c>
      <c r="J2055" s="1">
        <v>45875</v>
      </c>
      <c r="K2055">
        <v>43</v>
      </c>
      <c r="L2055">
        <v>3.3</v>
      </c>
      <c r="M2055">
        <f t="shared" si="320"/>
        <v>3.3</v>
      </c>
      <c r="N2055" t="b">
        <v>0</v>
      </c>
      <c r="O2055" t="s">
        <v>2229</v>
      </c>
      <c r="P2055" t="str">
        <f t="shared" si="321"/>
        <v>No Return</v>
      </c>
      <c r="Q2055" s="4">
        <f t="shared" si="322"/>
        <v>8898.42</v>
      </c>
      <c r="R2055">
        <f t="shared" si="323"/>
        <v>2025</v>
      </c>
      <c r="S2055" s="4" t="str">
        <f t="shared" si="324"/>
        <v>August</v>
      </c>
      <c r="T2055" s="17">
        <f t="shared" si="325"/>
        <v>0</v>
      </c>
      <c r="U2055" s="17">
        <f t="shared" si="326"/>
        <v>206.94</v>
      </c>
      <c r="V2055" s="16">
        <f t="shared" si="327"/>
        <v>0</v>
      </c>
      <c r="W2055" s="16" t="str">
        <f t="shared" si="328"/>
        <v>S</v>
      </c>
      <c r="X2055" s="16" t="str" cm="1">
        <f t="array" ref="X2055">_xlfn.IFS(K2055 &lt; 10, "Need to Restock", K2055 &lt; 20, "Low Stock", K2055 &lt; 30, "Stock OK", K2055 &gt;= 30, "High Stock")</f>
        <v>High Stock</v>
      </c>
      <c r="Y2055" s="16" t="str" cm="1">
        <f t="array" ref="Y2055">_xlfn.IFS(K2055 &lt;= 15, "Fast Moving", K2055 &lt;= 35, "Moderate Moving", K2055 &gt; 35, "Slow Moving")</f>
        <v>Slow Moving</v>
      </c>
      <c r="Z2055" s="16" t="str" cm="1">
        <f t="array" ref="Z2055">_xlfn.IFS(M2055=5, "Highly Satisfied", M2055&gt;=4, "Very Satisfied", M2055&gt;=3, "Satisfied", M2055&gt;=2, "Neutral", M2055&lt;2, "Dissatisfied")</f>
        <v>Satisfied</v>
      </c>
      <c r="AA2055" s="16" t="str">
        <f t="shared" si="329"/>
        <v>High Value</v>
      </c>
      <c r="AB2055" s="16" t="str" cm="1">
        <f t="array" ref="AB2055">_xlfn.IFS(OR(C2055="Zara", C2055="Mango"), "Luxury Brand", OR(C2055="Gap", C2055="Forever21"), "Budget Brand", TRUE, "Mid-Market")</f>
        <v>Mid-Market</v>
      </c>
    </row>
    <row r="2056" spans="1:28" x14ac:dyDescent="0.35">
      <c r="A2056" t="s">
        <v>2107</v>
      </c>
      <c r="B2056" t="s">
        <v>25</v>
      </c>
      <c r="C2056" t="s">
        <v>30</v>
      </c>
      <c r="D2056" t="s">
        <v>60</v>
      </c>
      <c r="E2056" t="s">
        <v>2229</v>
      </c>
      <c r="F2056" t="s">
        <v>26</v>
      </c>
      <c r="G2056" s="4">
        <v>36.93</v>
      </c>
      <c r="H2056">
        <v>0</v>
      </c>
      <c r="I2056" s="3">
        <v>36.93</v>
      </c>
      <c r="J2056" s="1">
        <v>45875</v>
      </c>
      <c r="K2056">
        <v>18</v>
      </c>
      <c r="L2056" t="s">
        <v>2229</v>
      </c>
      <c r="M2056">
        <f t="shared" si="320"/>
        <v>3</v>
      </c>
      <c r="N2056" t="b">
        <v>0</v>
      </c>
      <c r="O2056" t="s">
        <v>2229</v>
      </c>
      <c r="P2056" t="str">
        <f t="shared" si="321"/>
        <v>No Return</v>
      </c>
      <c r="Q2056" s="4">
        <f t="shared" si="322"/>
        <v>664.74</v>
      </c>
      <c r="R2056">
        <f t="shared" si="323"/>
        <v>2025</v>
      </c>
      <c r="S2056" s="4" t="str">
        <f t="shared" si="324"/>
        <v>August</v>
      </c>
      <c r="T2056" s="17">
        <f t="shared" si="325"/>
        <v>0</v>
      </c>
      <c r="U2056" s="17">
        <f t="shared" si="326"/>
        <v>36.93</v>
      </c>
      <c r="V2056" s="16">
        <f t="shared" si="327"/>
        <v>0</v>
      </c>
      <c r="W2056" s="16" t="str">
        <f t="shared" si="328"/>
        <v>No Size</v>
      </c>
      <c r="X2056" s="16" t="str" cm="1">
        <f t="array" ref="X2056">_xlfn.IFS(K2056 &lt; 10, "Need to Restock", K2056 &lt; 20, "Low Stock", K2056 &lt; 30, "Stock OK", K2056 &gt;= 30, "High Stock")</f>
        <v>Low Stock</v>
      </c>
      <c r="Y2056" s="16" t="str" cm="1">
        <f t="array" ref="Y2056">_xlfn.IFS(K2056 &lt;= 15, "Fast Moving", K2056 &lt;= 35, "Moderate Moving", K2056 &gt; 35, "Slow Moving")</f>
        <v>Moderate Moving</v>
      </c>
      <c r="Z2056" s="16" t="str" cm="1">
        <f t="array" ref="Z2056">_xlfn.IFS(M2056=5, "Highly Satisfied", M2056&gt;=4, "Very Satisfied", M2056&gt;=3, "Satisfied", M2056&gt;=2, "Neutral", M2056&lt;2, "Dissatisfied")</f>
        <v>Satisfied</v>
      </c>
      <c r="AA2056" s="16" t="str">
        <f t="shared" si="329"/>
        <v>Cheap Value</v>
      </c>
      <c r="AB2056" s="16" t="str" cm="1">
        <f t="array" ref="AB2056">_xlfn.IFS(OR(C2056="Zara", C2056="Mango"), "Luxury Brand", OR(C2056="Gap", C2056="Forever21"), "Budget Brand", TRUE, "Mid-Market")</f>
        <v>Mid-Market</v>
      </c>
    </row>
    <row r="2057" spans="1:28" x14ac:dyDescent="0.35">
      <c r="A2057" t="s">
        <v>2108</v>
      </c>
      <c r="B2057" t="s">
        <v>25</v>
      </c>
      <c r="C2057" t="s">
        <v>20</v>
      </c>
      <c r="D2057" t="s">
        <v>60</v>
      </c>
      <c r="E2057" t="s">
        <v>2229</v>
      </c>
      <c r="F2057" t="s">
        <v>44</v>
      </c>
      <c r="G2057" s="4">
        <v>21.85</v>
      </c>
      <c r="H2057">
        <v>12</v>
      </c>
      <c r="I2057" s="3">
        <v>19.23</v>
      </c>
      <c r="J2057" s="1">
        <v>45875</v>
      </c>
      <c r="K2057">
        <v>18</v>
      </c>
      <c r="L2057">
        <v>4.8</v>
      </c>
      <c r="M2057">
        <f t="shared" si="320"/>
        <v>4.8</v>
      </c>
      <c r="N2057" t="b">
        <v>0</v>
      </c>
      <c r="O2057" t="s">
        <v>2229</v>
      </c>
      <c r="P2057" t="str">
        <f t="shared" si="321"/>
        <v>No Return</v>
      </c>
      <c r="Q2057" s="4">
        <f t="shared" si="322"/>
        <v>346.10400000000004</v>
      </c>
      <c r="R2057">
        <f t="shared" si="323"/>
        <v>2025</v>
      </c>
      <c r="S2057" s="4" t="str">
        <f t="shared" si="324"/>
        <v>August</v>
      </c>
      <c r="T2057" s="17">
        <f t="shared" si="325"/>
        <v>2.6219999999999999</v>
      </c>
      <c r="U2057" s="17">
        <f t="shared" si="326"/>
        <v>19.228000000000002</v>
      </c>
      <c r="V2057" s="16">
        <f t="shared" si="327"/>
        <v>0</v>
      </c>
      <c r="W2057" s="16" t="str">
        <f t="shared" si="328"/>
        <v>No Size</v>
      </c>
      <c r="X2057" s="16" t="str" cm="1">
        <f t="array" ref="X2057">_xlfn.IFS(K2057 &lt; 10, "Need to Restock", K2057 &lt; 20, "Low Stock", K2057 &lt; 30, "Stock OK", K2057 &gt;= 30, "High Stock")</f>
        <v>Low Stock</v>
      </c>
      <c r="Y2057" s="16" t="str" cm="1">
        <f t="array" ref="Y2057">_xlfn.IFS(K2057 &lt;= 15, "Fast Moving", K2057 &lt;= 35, "Moderate Moving", K2057 &gt; 35, "Slow Moving")</f>
        <v>Moderate Moving</v>
      </c>
      <c r="Z2057" s="16" t="str" cm="1">
        <f t="array" ref="Z2057">_xlfn.IFS(M2057=5, "Highly Satisfied", M2057&gt;=4, "Very Satisfied", M2057&gt;=3, "Satisfied", M2057&gt;=2, "Neutral", M2057&lt;2, "Dissatisfied")</f>
        <v>Very Satisfied</v>
      </c>
      <c r="AA2057" s="16" t="str">
        <f t="shared" si="329"/>
        <v>Cheap Value</v>
      </c>
      <c r="AB2057" s="16" t="str" cm="1">
        <f t="array" ref="AB2057">_xlfn.IFS(OR(C2057="Zara", C2057="Mango"), "Luxury Brand", OR(C2057="Gap", C2057="Forever21"), "Budget Brand", TRUE, "Mid-Market")</f>
        <v>Mid-Market</v>
      </c>
    </row>
    <row r="2058" spans="1:28" x14ac:dyDescent="0.35">
      <c r="A2058" t="s">
        <v>2109</v>
      </c>
      <c r="B2058" t="s">
        <v>28</v>
      </c>
      <c r="C2058" t="s">
        <v>30</v>
      </c>
      <c r="D2058" t="s">
        <v>21</v>
      </c>
      <c r="E2058" t="s">
        <v>37</v>
      </c>
      <c r="F2058" t="s">
        <v>68</v>
      </c>
      <c r="G2058" s="4">
        <v>174.65</v>
      </c>
      <c r="H2058">
        <v>43.8</v>
      </c>
      <c r="I2058" s="3">
        <v>98.15</v>
      </c>
      <c r="J2058" s="1">
        <v>45875</v>
      </c>
      <c r="K2058">
        <v>28</v>
      </c>
      <c r="L2058">
        <v>3.3</v>
      </c>
      <c r="M2058">
        <f t="shared" si="320"/>
        <v>3.3</v>
      </c>
      <c r="N2058" t="b">
        <v>0</v>
      </c>
      <c r="O2058" t="s">
        <v>2229</v>
      </c>
      <c r="P2058" t="str">
        <f t="shared" si="321"/>
        <v>No Return</v>
      </c>
      <c r="Q2058" s="4">
        <f t="shared" si="322"/>
        <v>2748.2924000000003</v>
      </c>
      <c r="R2058">
        <f t="shared" si="323"/>
        <v>2025</v>
      </c>
      <c r="S2058" s="4" t="str">
        <f t="shared" si="324"/>
        <v>August</v>
      </c>
      <c r="T2058" s="17">
        <f t="shared" si="325"/>
        <v>76.49669999999999</v>
      </c>
      <c r="U2058" s="17">
        <f t="shared" si="326"/>
        <v>98.153300000000016</v>
      </c>
      <c r="V2058" s="16">
        <f t="shared" si="327"/>
        <v>0</v>
      </c>
      <c r="W2058" s="16" t="str">
        <f t="shared" si="328"/>
        <v>S</v>
      </c>
      <c r="X2058" s="16" t="str" cm="1">
        <f t="array" ref="X2058">_xlfn.IFS(K2058 &lt; 10, "Need to Restock", K2058 &lt; 20, "Low Stock", K2058 &lt; 30, "Stock OK", K2058 &gt;= 30, "High Stock")</f>
        <v>Stock OK</v>
      </c>
      <c r="Y2058" s="16" t="str" cm="1">
        <f t="array" ref="Y2058">_xlfn.IFS(K2058 &lt;= 15, "Fast Moving", K2058 &lt;= 35, "Moderate Moving", K2058 &gt; 35, "Slow Moving")</f>
        <v>Moderate Moving</v>
      </c>
      <c r="Z2058" s="16" t="str" cm="1">
        <f t="array" ref="Z2058">_xlfn.IFS(M2058=5, "Highly Satisfied", M2058&gt;=4, "Very Satisfied", M2058&gt;=3, "Satisfied", M2058&gt;=2, "Neutral", M2058&lt;2, "Dissatisfied")</f>
        <v>Satisfied</v>
      </c>
      <c r="AA2058" s="16" t="str">
        <f t="shared" si="329"/>
        <v>High Value</v>
      </c>
      <c r="AB2058" s="16" t="str" cm="1">
        <f t="array" ref="AB2058">_xlfn.IFS(OR(C2058="Zara", C2058="Mango"), "Luxury Brand", OR(C2058="Gap", C2058="Forever21"), "Budget Brand", TRUE, "Mid-Market")</f>
        <v>Mid-Market</v>
      </c>
    </row>
    <row r="2059" spans="1:28" x14ac:dyDescent="0.35">
      <c r="A2059" t="s">
        <v>2110</v>
      </c>
      <c r="B2059" t="s">
        <v>25</v>
      </c>
      <c r="C2059" t="s">
        <v>41</v>
      </c>
      <c r="D2059" t="s">
        <v>15</v>
      </c>
      <c r="E2059" t="s">
        <v>2229</v>
      </c>
      <c r="F2059" t="s">
        <v>23</v>
      </c>
      <c r="G2059" s="4">
        <v>19.96</v>
      </c>
      <c r="H2059">
        <v>0</v>
      </c>
      <c r="I2059" s="3">
        <v>19.96</v>
      </c>
      <c r="J2059" s="1">
        <v>45827</v>
      </c>
      <c r="K2059">
        <v>16</v>
      </c>
      <c r="L2059">
        <v>1.4</v>
      </c>
      <c r="M2059">
        <f t="shared" si="320"/>
        <v>1.4</v>
      </c>
      <c r="N2059" t="b">
        <v>0</v>
      </c>
      <c r="O2059" t="s">
        <v>2229</v>
      </c>
      <c r="P2059" t="str">
        <f t="shared" si="321"/>
        <v>No Return</v>
      </c>
      <c r="Q2059" s="4">
        <f t="shared" si="322"/>
        <v>319.36</v>
      </c>
      <c r="R2059">
        <f t="shared" si="323"/>
        <v>2025</v>
      </c>
      <c r="S2059" s="4" t="str">
        <f t="shared" si="324"/>
        <v>June</v>
      </c>
      <c r="T2059" s="17">
        <f t="shared" si="325"/>
        <v>0</v>
      </c>
      <c r="U2059" s="17">
        <f t="shared" si="326"/>
        <v>19.96</v>
      </c>
      <c r="V2059" s="16">
        <f t="shared" si="327"/>
        <v>0</v>
      </c>
      <c r="W2059" s="16" t="str">
        <f t="shared" si="328"/>
        <v>No Size</v>
      </c>
      <c r="X2059" s="16" t="str" cm="1">
        <f t="array" ref="X2059">_xlfn.IFS(K2059 &lt; 10, "Need to Restock", K2059 &lt; 20, "Low Stock", K2059 &lt; 30, "Stock OK", K2059 &gt;= 30, "High Stock")</f>
        <v>Low Stock</v>
      </c>
      <c r="Y2059" s="16" t="str" cm="1">
        <f t="array" ref="Y2059">_xlfn.IFS(K2059 &lt;= 15, "Fast Moving", K2059 &lt;= 35, "Moderate Moving", K2059 &gt; 35, "Slow Moving")</f>
        <v>Moderate Moving</v>
      </c>
      <c r="Z2059" s="16" t="str" cm="1">
        <f t="array" ref="Z2059">_xlfn.IFS(M2059=5, "Highly Satisfied", M2059&gt;=4, "Very Satisfied", M2059&gt;=3, "Satisfied", M2059&gt;=2, "Neutral", M2059&lt;2, "Dissatisfied")</f>
        <v>Dissatisfied</v>
      </c>
      <c r="AA2059" s="16" t="str">
        <f t="shared" si="329"/>
        <v>Cheap Value</v>
      </c>
      <c r="AB2059" s="16" t="str" cm="1">
        <f t="array" ref="AB2059">_xlfn.IFS(OR(C2059="Zara", C2059="Mango"), "Luxury Brand", OR(C2059="Gap", C2059="Forever21"), "Budget Brand", TRUE, "Mid-Market")</f>
        <v>Luxury Brand</v>
      </c>
    </row>
    <row r="2060" spans="1:28" x14ac:dyDescent="0.35">
      <c r="A2060" t="s">
        <v>2111</v>
      </c>
      <c r="B2060" t="s">
        <v>19</v>
      </c>
      <c r="C2060" t="s">
        <v>46</v>
      </c>
      <c r="D2060" t="s">
        <v>32</v>
      </c>
      <c r="E2060" t="s">
        <v>56</v>
      </c>
      <c r="F2060" t="s">
        <v>44</v>
      </c>
      <c r="G2060" s="4">
        <v>90.46</v>
      </c>
      <c r="H2060">
        <v>54.1</v>
      </c>
      <c r="I2060" s="3">
        <v>41.52</v>
      </c>
      <c r="J2060" s="1">
        <v>45875</v>
      </c>
      <c r="K2060">
        <v>15</v>
      </c>
      <c r="L2060">
        <v>2.5</v>
      </c>
      <c r="M2060">
        <f t="shared" si="320"/>
        <v>2.5</v>
      </c>
      <c r="N2060" t="b">
        <v>0</v>
      </c>
      <c r="O2060" t="s">
        <v>2229</v>
      </c>
      <c r="P2060" t="str">
        <f t="shared" si="321"/>
        <v>No Return</v>
      </c>
      <c r="Q2060" s="4">
        <f t="shared" si="322"/>
        <v>622.81709999999998</v>
      </c>
      <c r="R2060">
        <f t="shared" si="323"/>
        <v>2025</v>
      </c>
      <c r="S2060" s="4" t="str">
        <f t="shared" si="324"/>
        <v>August</v>
      </c>
      <c r="T2060" s="17">
        <f t="shared" si="325"/>
        <v>48.938859999999998</v>
      </c>
      <c r="U2060" s="17">
        <f t="shared" si="326"/>
        <v>41.521139999999995</v>
      </c>
      <c r="V2060" s="16">
        <f t="shared" si="327"/>
        <v>0</v>
      </c>
      <c r="W2060" s="16" t="str">
        <f t="shared" si="328"/>
        <v>M</v>
      </c>
      <c r="X2060" s="16" t="str" cm="1">
        <f t="array" ref="X2060">_xlfn.IFS(K2060 &lt; 10, "Need to Restock", K2060 &lt; 20, "Low Stock", K2060 &lt; 30, "Stock OK", K2060 &gt;= 30, "High Stock")</f>
        <v>Low Stock</v>
      </c>
      <c r="Y2060" s="16" t="str" cm="1">
        <f t="array" ref="Y2060">_xlfn.IFS(K2060 &lt;= 15, "Fast Moving", K2060 &lt;= 35, "Moderate Moving", K2060 &gt; 35, "Slow Moving")</f>
        <v>Fast Moving</v>
      </c>
      <c r="Z2060" s="16" t="str" cm="1">
        <f t="array" ref="Z2060">_xlfn.IFS(M2060=5, "Highly Satisfied", M2060&gt;=4, "Very Satisfied", M2060&gt;=3, "Satisfied", M2060&gt;=2, "Neutral", M2060&lt;2, "Dissatisfied")</f>
        <v>Neutral</v>
      </c>
      <c r="AA2060" s="16" t="str">
        <f t="shared" si="329"/>
        <v>Cheap Value</v>
      </c>
      <c r="AB2060" s="16" t="str" cm="1">
        <f t="array" ref="AB2060">_xlfn.IFS(OR(C2060="Zara", C2060="Mango"), "Luxury Brand", OR(C2060="Gap", C2060="Forever21"), "Budget Brand", TRUE, "Mid-Market")</f>
        <v>Mid-Market</v>
      </c>
    </row>
    <row r="2061" spans="1:28" x14ac:dyDescent="0.35">
      <c r="A2061" t="s">
        <v>2112</v>
      </c>
      <c r="B2061" t="s">
        <v>28</v>
      </c>
      <c r="C2061" t="s">
        <v>46</v>
      </c>
      <c r="D2061" t="s">
        <v>32</v>
      </c>
      <c r="E2061" t="s">
        <v>22</v>
      </c>
      <c r="F2061" t="s">
        <v>42</v>
      </c>
      <c r="G2061" s="4">
        <v>189.24</v>
      </c>
      <c r="H2061">
        <v>0</v>
      </c>
      <c r="I2061" s="3">
        <v>189.24</v>
      </c>
      <c r="J2061" s="1">
        <v>45875</v>
      </c>
      <c r="K2061">
        <v>25</v>
      </c>
      <c r="L2061">
        <v>3.6</v>
      </c>
      <c r="M2061">
        <f t="shared" si="320"/>
        <v>3.6</v>
      </c>
      <c r="N2061" t="b">
        <v>1</v>
      </c>
      <c r="O2061" t="s">
        <v>34</v>
      </c>
      <c r="P2061" t="str">
        <f t="shared" si="321"/>
        <v>Color Mismatch</v>
      </c>
      <c r="Q2061" s="4">
        <f t="shared" si="322"/>
        <v>4731</v>
      </c>
      <c r="R2061">
        <f t="shared" si="323"/>
        <v>2025</v>
      </c>
      <c r="S2061" s="4" t="str">
        <f t="shared" si="324"/>
        <v>August</v>
      </c>
      <c r="T2061" s="17">
        <f t="shared" si="325"/>
        <v>0</v>
      </c>
      <c r="U2061" s="17">
        <f t="shared" si="326"/>
        <v>189.24</v>
      </c>
      <c r="V2061" s="16">
        <f t="shared" si="327"/>
        <v>1</v>
      </c>
      <c r="W2061" s="16" t="str">
        <f t="shared" si="328"/>
        <v>L</v>
      </c>
      <c r="X2061" s="16" t="str" cm="1">
        <f t="array" ref="X2061">_xlfn.IFS(K2061 &lt; 10, "Need to Restock", K2061 &lt; 20, "Low Stock", K2061 &lt; 30, "Stock OK", K2061 &gt;= 30, "High Stock")</f>
        <v>Stock OK</v>
      </c>
      <c r="Y2061" s="16" t="str" cm="1">
        <f t="array" ref="Y2061">_xlfn.IFS(K2061 &lt;= 15, "Fast Moving", K2061 &lt;= 35, "Moderate Moving", K2061 &gt; 35, "Slow Moving")</f>
        <v>Moderate Moving</v>
      </c>
      <c r="Z2061" s="16" t="str" cm="1">
        <f t="array" ref="Z2061">_xlfn.IFS(M2061=5, "Highly Satisfied", M2061&gt;=4, "Very Satisfied", M2061&gt;=3, "Satisfied", M2061&gt;=2, "Neutral", M2061&lt;2, "Dissatisfied")</f>
        <v>Satisfied</v>
      </c>
      <c r="AA2061" s="16" t="str">
        <f t="shared" si="329"/>
        <v>High Value</v>
      </c>
      <c r="AB2061" s="16" t="str" cm="1">
        <f t="array" ref="AB2061">_xlfn.IFS(OR(C2061="Zara", C2061="Mango"), "Luxury Brand", OR(C2061="Gap", C2061="Forever21"), "Budget Brand", TRUE, "Mid-Market")</f>
        <v>Mid-Market</v>
      </c>
    </row>
    <row r="2062" spans="1:28" x14ac:dyDescent="0.35">
      <c r="A2062" t="s">
        <v>2113</v>
      </c>
      <c r="B2062" t="s">
        <v>13</v>
      </c>
      <c r="C2062" t="s">
        <v>30</v>
      </c>
      <c r="D2062" t="s">
        <v>60</v>
      </c>
      <c r="E2062" t="s">
        <v>47</v>
      </c>
      <c r="F2062" t="s">
        <v>26</v>
      </c>
      <c r="G2062" s="4">
        <v>231.24</v>
      </c>
      <c r="H2062">
        <v>44.6</v>
      </c>
      <c r="I2062" s="3">
        <v>128.11000000000001</v>
      </c>
      <c r="J2062" s="1">
        <v>45875</v>
      </c>
      <c r="K2062">
        <v>15</v>
      </c>
      <c r="L2062">
        <v>3.7</v>
      </c>
      <c r="M2062">
        <f t="shared" si="320"/>
        <v>3.7</v>
      </c>
      <c r="N2062" t="b">
        <v>0</v>
      </c>
      <c r="O2062" t="s">
        <v>2229</v>
      </c>
      <c r="P2062" t="str">
        <f t="shared" si="321"/>
        <v>No Return</v>
      </c>
      <c r="Q2062" s="4">
        <f t="shared" si="322"/>
        <v>1921.6044000000002</v>
      </c>
      <c r="R2062">
        <f t="shared" si="323"/>
        <v>2025</v>
      </c>
      <c r="S2062" s="4" t="str">
        <f t="shared" si="324"/>
        <v>August</v>
      </c>
      <c r="T2062" s="17">
        <f t="shared" si="325"/>
        <v>103.13304000000001</v>
      </c>
      <c r="U2062" s="17">
        <f t="shared" si="326"/>
        <v>128.10696000000002</v>
      </c>
      <c r="V2062" s="16">
        <f t="shared" si="327"/>
        <v>0</v>
      </c>
      <c r="W2062" s="16" t="str">
        <f t="shared" si="328"/>
        <v>XXL</v>
      </c>
      <c r="X2062" s="16" t="str" cm="1">
        <f t="array" ref="X2062">_xlfn.IFS(K2062 &lt; 10, "Need to Restock", K2062 &lt; 20, "Low Stock", K2062 &lt; 30, "Stock OK", K2062 &gt;= 30, "High Stock")</f>
        <v>Low Stock</v>
      </c>
      <c r="Y2062" s="16" t="str" cm="1">
        <f t="array" ref="Y2062">_xlfn.IFS(K2062 &lt;= 15, "Fast Moving", K2062 &lt;= 35, "Moderate Moving", K2062 &gt; 35, "Slow Moving")</f>
        <v>Fast Moving</v>
      </c>
      <c r="Z2062" s="16" t="str" cm="1">
        <f t="array" ref="Z2062">_xlfn.IFS(M2062=5, "Highly Satisfied", M2062&gt;=4, "Very Satisfied", M2062&gt;=3, "Satisfied", M2062&gt;=2, "Neutral", M2062&lt;2, "Dissatisfied")</f>
        <v>Satisfied</v>
      </c>
      <c r="AA2062" s="16" t="str">
        <f t="shared" si="329"/>
        <v>High Value</v>
      </c>
      <c r="AB2062" s="16" t="str" cm="1">
        <f t="array" ref="AB2062">_xlfn.IFS(OR(C2062="Zara", C2062="Mango"), "Luxury Brand", OR(C2062="Gap", C2062="Forever21"), "Budget Brand", TRUE, "Mid-Market")</f>
        <v>Mid-Market</v>
      </c>
    </row>
    <row r="2063" spans="1:28" x14ac:dyDescent="0.35">
      <c r="A2063" t="s">
        <v>2114</v>
      </c>
      <c r="B2063" t="s">
        <v>25</v>
      </c>
      <c r="C2063" t="s">
        <v>41</v>
      </c>
      <c r="D2063" t="s">
        <v>32</v>
      </c>
      <c r="E2063" t="s">
        <v>2229</v>
      </c>
      <c r="F2063" t="s">
        <v>54</v>
      </c>
      <c r="G2063" s="4">
        <v>66.48</v>
      </c>
      <c r="H2063">
        <v>0</v>
      </c>
      <c r="I2063" s="3">
        <v>66.48</v>
      </c>
      <c r="J2063" s="1">
        <v>45875</v>
      </c>
      <c r="K2063">
        <v>38</v>
      </c>
      <c r="L2063">
        <v>1.4</v>
      </c>
      <c r="M2063">
        <f t="shared" si="320"/>
        <v>1.4</v>
      </c>
      <c r="N2063" t="b">
        <v>0</v>
      </c>
      <c r="O2063" t="s">
        <v>2229</v>
      </c>
      <c r="P2063" t="str">
        <f t="shared" si="321"/>
        <v>No Return</v>
      </c>
      <c r="Q2063" s="4">
        <f t="shared" si="322"/>
        <v>2526.2400000000002</v>
      </c>
      <c r="R2063">
        <f t="shared" si="323"/>
        <v>2025</v>
      </c>
      <c r="S2063" s="4" t="str">
        <f t="shared" si="324"/>
        <v>August</v>
      </c>
      <c r="T2063" s="17">
        <f t="shared" si="325"/>
        <v>0</v>
      </c>
      <c r="U2063" s="17">
        <f t="shared" si="326"/>
        <v>66.48</v>
      </c>
      <c r="V2063" s="16">
        <f t="shared" si="327"/>
        <v>0</v>
      </c>
      <c r="W2063" s="16" t="str">
        <f t="shared" si="328"/>
        <v>No Size</v>
      </c>
      <c r="X2063" s="16" t="str" cm="1">
        <f t="array" ref="X2063">_xlfn.IFS(K2063 &lt; 10, "Need to Restock", K2063 &lt; 20, "Low Stock", K2063 &lt; 30, "Stock OK", K2063 &gt;= 30, "High Stock")</f>
        <v>High Stock</v>
      </c>
      <c r="Y2063" s="16" t="str" cm="1">
        <f t="array" ref="Y2063">_xlfn.IFS(K2063 &lt;= 15, "Fast Moving", K2063 &lt;= 35, "Moderate Moving", K2063 &gt; 35, "Slow Moving")</f>
        <v>Slow Moving</v>
      </c>
      <c r="Z2063" s="16" t="str" cm="1">
        <f t="array" ref="Z2063">_xlfn.IFS(M2063=5, "Highly Satisfied", M2063&gt;=4, "Very Satisfied", M2063&gt;=3, "Satisfied", M2063&gt;=2, "Neutral", M2063&lt;2, "Dissatisfied")</f>
        <v>Dissatisfied</v>
      </c>
      <c r="AA2063" s="16" t="str">
        <f t="shared" si="329"/>
        <v>Cheap Value</v>
      </c>
      <c r="AB2063" s="16" t="str" cm="1">
        <f t="array" ref="AB2063">_xlfn.IFS(OR(C2063="Zara", C2063="Mango"), "Luxury Brand", OR(C2063="Gap", C2063="Forever21"), "Budget Brand", TRUE, "Mid-Market")</f>
        <v>Luxury Brand</v>
      </c>
    </row>
    <row r="2064" spans="1:28" x14ac:dyDescent="0.35">
      <c r="A2064" t="s">
        <v>2115</v>
      </c>
      <c r="B2064" t="s">
        <v>25</v>
      </c>
      <c r="C2064" t="s">
        <v>46</v>
      </c>
      <c r="D2064" t="s">
        <v>32</v>
      </c>
      <c r="E2064" t="s">
        <v>2229</v>
      </c>
      <c r="F2064" t="s">
        <v>54</v>
      </c>
      <c r="G2064" s="4">
        <v>37.270000000000003</v>
      </c>
      <c r="H2064">
        <v>0</v>
      </c>
      <c r="I2064" s="3">
        <v>37.270000000000003</v>
      </c>
      <c r="J2064" s="1">
        <v>45875</v>
      </c>
      <c r="K2064">
        <v>15</v>
      </c>
      <c r="L2064">
        <v>3.8</v>
      </c>
      <c r="M2064">
        <f t="shared" si="320"/>
        <v>3.8</v>
      </c>
      <c r="N2064" t="b">
        <v>0</v>
      </c>
      <c r="O2064" t="s">
        <v>2229</v>
      </c>
      <c r="P2064" t="str">
        <f t="shared" si="321"/>
        <v>No Return</v>
      </c>
      <c r="Q2064" s="4">
        <f t="shared" si="322"/>
        <v>559.05000000000007</v>
      </c>
      <c r="R2064">
        <f t="shared" si="323"/>
        <v>2025</v>
      </c>
      <c r="S2064" s="4" t="str">
        <f t="shared" si="324"/>
        <v>August</v>
      </c>
      <c r="T2064" s="17">
        <f t="shared" si="325"/>
        <v>0</v>
      </c>
      <c r="U2064" s="17">
        <f t="shared" si="326"/>
        <v>37.270000000000003</v>
      </c>
      <c r="V2064" s="16">
        <f t="shared" si="327"/>
        <v>0</v>
      </c>
      <c r="W2064" s="16" t="str">
        <f t="shared" si="328"/>
        <v>No Size</v>
      </c>
      <c r="X2064" s="16" t="str" cm="1">
        <f t="array" ref="X2064">_xlfn.IFS(K2064 &lt; 10, "Need to Restock", K2064 &lt; 20, "Low Stock", K2064 &lt; 30, "Stock OK", K2064 &gt;= 30, "High Stock")</f>
        <v>Low Stock</v>
      </c>
      <c r="Y2064" s="16" t="str" cm="1">
        <f t="array" ref="Y2064">_xlfn.IFS(K2064 &lt;= 15, "Fast Moving", K2064 &lt;= 35, "Moderate Moving", K2064 &gt; 35, "Slow Moving")</f>
        <v>Fast Moving</v>
      </c>
      <c r="Z2064" s="16" t="str" cm="1">
        <f t="array" ref="Z2064">_xlfn.IFS(M2064=5, "Highly Satisfied", M2064&gt;=4, "Very Satisfied", M2064&gt;=3, "Satisfied", M2064&gt;=2, "Neutral", M2064&lt;2, "Dissatisfied")</f>
        <v>Satisfied</v>
      </c>
      <c r="AA2064" s="16" t="str">
        <f t="shared" si="329"/>
        <v>Cheap Value</v>
      </c>
      <c r="AB2064" s="16" t="str" cm="1">
        <f t="array" ref="AB2064">_xlfn.IFS(OR(C2064="Zara", C2064="Mango"), "Luxury Brand", OR(C2064="Gap", C2064="Forever21"), "Budget Brand", TRUE, "Mid-Market")</f>
        <v>Mid-Market</v>
      </c>
    </row>
    <row r="2065" spans="1:28" x14ac:dyDescent="0.35">
      <c r="A2065" t="s">
        <v>2116</v>
      </c>
      <c r="B2065" t="s">
        <v>28</v>
      </c>
      <c r="C2065" t="s">
        <v>20</v>
      </c>
      <c r="D2065" t="s">
        <v>15</v>
      </c>
      <c r="E2065" t="s">
        <v>22</v>
      </c>
      <c r="F2065" t="s">
        <v>68</v>
      </c>
      <c r="G2065" s="4">
        <v>178.05</v>
      </c>
      <c r="H2065">
        <v>0</v>
      </c>
      <c r="I2065" s="3">
        <v>178.05</v>
      </c>
      <c r="J2065" s="1">
        <v>45724</v>
      </c>
      <c r="K2065">
        <v>24</v>
      </c>
      <c r="L2065" t="s">
        <v>2229</v>
      </c>
      <c r="M2065">
        <f t="shared" si="320"/>
        <v>3</v>
      </c>
      <c r="N2065" t="b">
        <v>0</v>
      </c>
      <c r="O2065" t="s">
        <v>2229</v>
      </c>
      <c r="P2065" t="str">
        <f t="shared" si="321"/>
        <v>No Return</v>
      </c>
      <c r="Q2065" s="4">
        <f t="shared" si="322"/>
        <v>4273.2000000000007</v>
      </c>
      <c r="R2065">
        <f t="shared" si="323"/>
        <v>2025</v>
      </c>
      <c r="S2065" s="4" t="str">
        <f t="shared" si="324"/>
        <v>March</v>
      </c>
      <c r="T2065" s="17">
        <f t="shared" si="325"/>
        <v>0</v>
      </c>
      <c r="U2065" s="17">
        <f t="shared" si="326"/>
        <v>178.05</v>
      </c>
      <c r="V2065" s="16">
        <f t="shared" si="327"/>
        <v>0</v>
      </c>
      <c r="W2065" s="16" t="str">
        <f t="shared" si="328"/>
        <v>L</v>
      </c>
      <c r="X2065" s="16" t="str" cm="1">
        <f t="array" ref="X2065">_xlfn.IFS(K2065 &lt; 10, "Need to Restock", K2065 &lt; 20, "Low Stock", K2065 &lt; 30, "Stock OK", K2065 &gt;= 30, "High Stock")</f>
        <v>Stock OK</v>
      </c>
      <c r="Y2065" s="16" t="str" cm="1">
        <f t="array" ref="Y2065">_xlfn.IFS(K2065 &lt;= 15, "Fast Moving", K2065 &lt;= 35, "Moderate Moving", K2065 &gt; 35, "Slow Moving")</f>
        <v>Moderate Moving</v>
      </c>
      <c r="Z2065" s="16" t="str" cm="1">
        <f t="array" ref="Z2065">_xlfn.IFS(M2065=5, "Highly Satisfied", M2065&gt;=4, "Very Satisfied", M2065&gt;=3, "Satisfied", M2065&gt;=2, "Neutral", M2065&lt;2, "Dissatisfied")</f>
        <v>Satisfied</v>
      </c>
      <c r="AA2065" s="16" t="str">
        <f t="shared" si="329"/>
        <v>High Value</v>
      </c>
      <c r="AB2065" s="16" t="str" cm="1">
        <f t="array" ref="AB2065">_xlfn.IFS(OR(C2065="Zara", C2065="Mango"), "Luxury Brand", OR(C2065="Gap", C2065="Forever21"), "Budget Brand", TRUE, "Mid-Market")</f>
        <v>Mid-Market</v>
      </c>
    </row>
    <row r="2066" spans="1:28" x14ac:dyDescent="0.35">
      <c r="A2066" t="s">
        <v>2117</v>
      </c>
      <c r="B2066" t="s">
        <v>19</v>
      </c>
      <c r="C2066" t="s">
        <v>73</v>
      </c>
      <c r="D2066" t="s">
        <v>15</v>
      </c>
      <c r="E2066" t="s">
        <v>53</v>
      </c>
      <c r="F2066" t="s">
        <v>23</v>
      </c>
      <c r="G2066" s="4">
        <v>73.760000000000005</v>
      </c>
      <c r="H2066">
        <v>0</v>
      </c>
      <c r="I2066" s="3">
        <v>73.760000000000005</v>
      </c>
      <c r="J2066" s="1">
        <v>45523</v>
      </c>
      <c r="K2066">
        <v>25</v>
      </c>
      <c r="L2066">
        <v>1.3</v>
      </c>
      <c r="M2066">
        <f t="shared" si="320"/>
        <v>1.3</v>
      </c>
      <c r="N2066" t="b">
        <v>0</v>
      </c>
      <c r="O2066" t="s">
        <v>2229</v>
      </c>
      <c r="P2066" t="str">
        <f t="shared" si="321"/>
        <v>No Return</v>
      </c>
      <c r="Q2066" s="4">
        <f t="shared" si="322"/>
        <v>1844.0000000000002</v>
      </c>
      <c r="R2066">
        <f t="shared" si="323"/>
        <v>2024</v>
      </c>
      <c r="S2066" s="4" t="str">
        <f t="shared" si="324"/>
        <v>August</v>
      </c>
      <c r="T2066" s="17">
        <f t="shared" si="325"/>
        <v>0</v>
      </c>
      <c r="U2066" s="17">
        <f t="shared" si="326"/>
        <v>73.760000000000005</v>
      </c>
      <c r="V2066" s="16">
        <f t="shared" si="327"/>
        <v>0</v>
      </c>
      <c r="W2066" s="16" t="str">
        <f t="shared" si="328"/>
        <v>XS</v>
      </c>
      <c r="X2066" s="16" t="str" cm="1">
        <f t="array" ref="X2066">_xlfn.IFS(K2066 &lt; 10, "Need to Restock", K2066 &lt; 20, "Low Stock", K2066 &lt; 30, "Stock OK", K2066 &gt;= 30, "High Stock")</f>
        <v>Stock OK</v>
      </c>
      <c r="Y2066" s="16" t="str" cm="1">
        <f t="array" ref="Y2066">_xlfn.IFS(K2066 &lt;= 15, "Fast Moving", K2066 &lt;= 35, "Moderate Moving", K2066 &gt; 35, "Slow Moving")</f>
        <v>Moderate Moving</v>
      </c>
      <c r="Z2066" s="16" t="str" cm="1">
        <f t="array" ref="Z2066">_xlfn.IFS(M2066=5, "Highly Satisfied", M2066&gt;=4, "Very Satisfied", M2066&gt;=3, "Satisfied", M2066&gt;=2, "Neutral", M2066&lt;2, "Dissatisfied")</f>
        <v>Dissatisfied</v>
      </c>
      <c r="AA2066" s="16" t="str">
        <f t="shared" si="329"/>
        <v>Cheap Value</v>
      </c>
      <c r="AB2066" s="16" t="str" cm="1">
        <f t="array" ref="AB2066">_xlfn.IFS(OR(C2066="Zara", C2066="Mango"), "Luxury Brand", OR(C2066="Gap", C2066="Forever21"), "Budget Brand", TRUE, "Mid-Market")</f>
        <v>Budget Brand</v>
      </c>
    </row>
    <row r="2067" spans="1:28" x14ac:dyDescent="0.35">
      <c r="A2067" t="s">
        <v>2118</v>
      </c>
      <c r="B2067" t="s">
        <v>36</v>
      </c>
      <c r="C2067" t="s">
        <v>14</v>
      </c>
      <c r="D2067" t="s">
        <v>21</v>
      </c>
      <c r="E2067" t="s">
        <v>16</v>
      </c>
      <c r="F2067" t="s">
        <v>23</v>
      </c>
      <c r="G2067" s="4">
        <v>36.229999999999997</v>
      </c>
      <c r="H2067">
        <v>0</v>
      </c>
      <c r="I2067" s="3">
        <v>36.229999999999997</v>
      </c>
      <c r="J2067" s="1">
        <v>45875</v>
      </c>
      <c r="K2067">
        <v>49</v>
      </c>
      <c r="L2067" t="s">
        <v>2229</v>
      </c>
      <c r="M2067">
        <f t="shared" si="320"/>
        <v>3</v>
      </c>
      <c r="N2067" t="b">
        <v>0</v>
      </c>
      <c r="O2067" t="s">
        <v>2229</v>
      </c>
      <c r="P2067" t="str">
        <f t="shared" si="321"/>
        <v>No Return</v>
      </c>
      <c r="Q2067" s="4">
        <f t="shared" si="322"/>
        <v>1775.2699999999998</v>
      </c>
      <c r="R2067">
        <f t="shared" si="323"/>
        <v>2025</v>
      </c>
      <c r="S2067" s="4" t="str">
        <f t="shared" si="324"/>
        <v>August</v>
      </c>
      <c r="T2067" s="17">
        <f t="shared" si="325"/>
        <v>0</v>
      </c>
      <c r="U2067" s="17">
        <f t="shared" si="326"/>
        <v>36.229999999999997</v>
      </c>
      <c r="V2067" s="16">
        <f t="shared" si="327"/>
        <v>0</v>
      </c>
      <c r="W2067" s="16" t="str">
        <f t="shared" si="328"/>
        <v>XL</v>
      </c>
      <c r="X2067" s="16" t="str" cm="1">
        <f t="array" ref="X2067">_xlfn.IFS(K2067 &lt; 10, "Need to Restock", K2067 &lt; 20, "Low Stock", K2067 &lt; 30, "Stock OK", K2067 &gt;= 30, "High Stock")</f>
        <v>High Stock</v>
      </c>
      <c r="Y2067" s="16" t="str" cm="1">
        <f t="array" ref="Y2067">_xlfn.IFS(K2067 &lt;= 15, "Fast Moving", K2067 &lt;= 35, "Moderate Moving", K2067 &gt; 35, "Slow Moving")</f>
        <v>Slow Moving</v>
      </c>
      <c r="Z2067" s="16" t="str" cm="1">
        <f t="array" ref="Z2067">_xlfn.IFS(M2067=5, "Highly Satisfied", M2067&gt;=4, "Very Satisfied", M2067&gt;=3, "Satisfied", M2067&gt;=2, "Neutral", M2067&lt;2, "Dissatisfied")</f>
        <v>Satisfied</v>
      </c>
      <c r="AA2067" s="16" t="str">
        <f t="shared" si="329"/>
        <v>Cheap Value</v>
      </c>
      <c r="AB2067" s="16" t="str" cm="1">
        <f t="array" ref="AB2067">_xlfn.IFS(OR(C2067="Zara", C2067="Mango"), "Luxury Brand", OR(C2067="Gap", C2067="Forever21"), "Budget Brand", TRUE, "Mid-Market")</f>
        <v>Luxury Brand</v>
      </c>
    </row>
    <row r="2068" spans="1:28" x14ac:dyDescent="0.35">
      <c r="A2068" t="s">
        <v>2119</v>
      </c>
      <c r="B2068" t="s">
        <v>36</v>
      </c>
      <c r="C2068" t="s">
        <v>46</v>
      </c>
      <c r="D2068" t="s">
        <v>15</v>
      </c>
      <c r="E2068" t="s">
        <v>37</v>
      </c>
      <c r="F2068" t="s">
        <v>64</v>
      </c>
      <c r="G2068" s="4">
        <v>48.89</v>
      </c>
      <c r="H2068">
        <v>0</v>
      </c>
      <c r="I2068" s="3">
        <v>48.89</v>
      </c>
      <c r="J2068" s="1">
        <v>45636</v>
      </c>
      <c r="K2068">
        <v>9</v>
      </c>
      <c r="L2068">
        <v>3.1</v>
      </c>
      <c r="M2068">
        <f t="shared" si="320"/>
        <v>3.1</v>
      </c>
      <c r="N2068" t="b">
        <v>0</v>
      </c>
      <c r="O2068" t="s">
        <v>2229</v>
      </c>
      <c r="P2068" t="str">
        <f t="shared" si="321"/>
        <v>No Return</v>
      </c>
      <c r="Q2068" s="4">
        <f t="shared" si="322"/>
        <v>440.01</v>
      </c>
      <c r="R2068">
        <f t="shared" si="323"/>
        <v>2024</v>
      </c>
      <c r="S2068" s="4" t="str">
        <f t="shared" si="324"/>
        <v>December</v>
      </c>
      <c r="T2068" s="17">
        <f t="shared" si="325"/>
        <v>0</v>
      </c>
      <c r="U2068" s="17">
        <f t="shared" si="326"/>
        <v>48.89</v>
      </c>
      <c r="V2068" s="16">
        <f t="shared" si="327"/>
        <v>0</v>
      </c>
      <c r="W2068" s="16" t="str">
        <f t="shared" si="328"/>
        <v>S</v>
      </c>
      <c r="X2068" s="16" t="str" cm="1">
        <f t="array" ref="X2068">_xlfn.IFS(K2068 &lt; 10, "Need to Restock", K2068 &lt; 20, "Low Stock", K2068 &lt; 30, "Stock OK", K2068 &gt;= 30, "High Stock")</f>
        <v>Need to Restock</v>
      </c>
      <c r="Y2068" s="16" t="str" cm="1">
        <f t="array" ref="Y2068">_xlfn.IFS(K2068 &lt;= 15, "Fast Moving", K2068 &lt;= 35, "Moderate Moving", K2068 &gt; 35, "Slow Moving")</f>
        <v>Fast Moving</v>
      </c>
      <c r="Z2068" s="16" t="str" cm="1">
        <f t="array" ref="Z2068">_xlfn.IFS(M2068=5, "Highly Satisfied", M2068&gt;=4, "Very Satisfied", M2068&gt;=3, "Satisfied", M2068&gt;=2, "Neutral", M2068&lt;2, "Dissatisfied")</f>
        <v>Satisfied</v>
      </c>
      <c r="AA2068" s="16" t="str">
        <f t="shared" si="329"/>
        <v>Cheap Value</v>
      </c>
      <c r="AB2068" s="16" t="str" cm="1">
        <f t="array" ref="AB2068">_xlfn.IFS(OR(C2068="Zara", C2068="Mango"), "Luxury Brand", OR(C2068="Gap", C2068="Forever21"), "Budget Brand", TRUE, "Mid-Market")</f>
        <v>Mid-Market</v>
      </c>
    </row>
    <row r="2069" spans="1:28" x14ac:dyDescent="0.35">
      <c r="A2069" t="s">
        <v>2120</v>
      </c>
      <c r="B2069" t="s">
        <v>19</v>
      </c>
      <c r="C2069" t="s">
        <v>46</v>
      </c>
      <c r="D2069" t="s">
        <v>21</v>
      </c>
      <c r="E2069" t="s">
        <v>16</v>
      </c>
      <c r="F2069" t="s">
        <v>23</v>
      </c>
      <c r="G2069" s="4">
        <v>94.15</v>
      </c>
      <c r="H2069">
        <v>31</v>
      </c>
      <c r="I2069" s="3">
        <v>64.959999999999994</v>
      </c>
      <c r="J2069" s="1">
        <v>45875</v>
      </c>
      <c r="K2069">
        <v>25</v>
      </c>
      <c r="L2069" t="s">
        <v>2229</v>
      </c>
      <c r="M2069">
        <f t="shared" si="320"/>
        <v>3</v>
      </c>
      <c r="N2069" t="b">
        <v>0</v>
      </c>
      <c r="O2069" t="s">
        <v>2229</v>
      </c>
      <c r="P2069" t="str">
        <f t="shared" si="321"/>
        <v>No Return</v>
      </c>
      <c r="Q2069" s="4">
        <f t="shared" si="322"/>
        <v>1624.0874999999999</v>
      </c>
      <c r="R2069">
        <f t="shared" si="323"/>
        <v>2025</v>
      </c>
      <c r="S2069" s="4" t="str">
        <f t="shared" si="324"/>
        <v>August</v>
      </c>
      <c r="T2069" s="17">
        <f t="shared" si="325"/>
        <v>29.186500000000002</v>
      </c>
      <c r="U2069" s="17">
        <f t="shared" si="326"/>
        <v>64.963499999999996</v>
      </c>
      <c r="V2069" s="16">
        <f t="shared" si="327"/>
        <v>0</v>
      </c>
      <c r="W2069" s="16" t="str">
        <f t="shared" si="328"/>
        <v>XL</v>
      </c>
      <c r="X2069" s="16" t="str" cm="1">
        <f t="array" ref="X2069">_xlfn.IFS(K2069 &lt; 10, "Need to Restock", K2069 &lt; 20, "Low Stock", K2069 &lt; 30, "Stock OK", K2069 &gt;= 30, "High Stock")</f>
        <v>Stock OK</v>
      </c>
      <c r="Y2069" s="16" t="str" cm="1">
        <f t="array" ref="Y2069">_xlfn.IFS(K2069 &lt;= 15, "Fast Moving", K2069 &lt;= 35, "Moderate Moving", K2069 &gt; 35, "Slow Moving")</f>
        <v>Moderate Moving</v>
      </c>
      <c r="Z2069" s="16" t="str" cm="1">
        <f t="array" ref="Z2069">_xlfn.IFS(M2069=5, "Highly Satisfied", M2069&gt;=4, "Very Satisfied", M2069&gt;=3, "Satisfied", M2069&gt;=2, "Neutral", M2069&lt;2, "Dissatisfied")</f>
        <v>Satisfied</v>
      </c>
      <c r="AA2069" s="16" t="str">
        <f t="shared" si="329"/>
        <v>Cheap Value</v>
      </c>
      <c r="AB2069" s="16" t="str" cm="1">
        <f t="array" ref="AB2069">_xlfn.IFS(OR(C2069="Zara", C2069="Mango"), "Luxury Brand", OR(C2069="Gap", C2069="Forever21"), "Budget Brand", TRUE, "Mid-Market")</f>
        <v>Mid-Market</v>
      </c>
    </row>
    <row r="2070" spans="1:28" x14ac:dyDescent="0.35">
      <c r="A2070" t="s">
        <v>2121</v>
      </c>
      <c r="B2070" t="s">
        <v>25</v>
      </c>
      <c r="C2070" t="s">
        <v>73</v>
      </c>
      <c r="D2070" t="s">
        <v>60</v>
      </c>
      <c r="E2070" t="s">
        <v>2229</v>
      </c>
      <c r="F2070" t="s">
        <v>68</v>
      </c>
      <c r="G2070" s="4">
        <v>27.7</v>
      </c>
      <c r="H2070">
        <v>0</v>
      </c>
      <c r="I2070" s="3">
        <v>27.7</v>
      </c>
      <c r="J2070" s="1">
        <v>45875</v>
      </c>
      <c r="K2070">
        <v>27</v>
      </c>
      <c r="L2070">
        <v>4.8</v>
      </c>
      <c r="M2070">
        <f t="shared" si="320"/>
        <v>4.8</v>
      </c>
      <c r="N2070" t="b">
        <v>0</v>
      </c>
      <c r="O2070" t="s">
        <v>2229</v>
      </c>
      <c r="P2070" t="str">
        <f t="shared" si="321"/>
        <v>No Return</v>
      </c>
      <c r="Q2070" s="4">
        <f t="shared" si="322"/>
        <v>747.9</v>
      </c>
      <c r="R2070">
        <f t="shared" si="323"/>
        <v>2025</v>
      </c>
      <c r="S2070" s="4" t="str">
        <f t="shared" si="324"/>
        <v>August</v>
      </c>
      <c r="T2070" s="17">
        <f t="shared" si="325"/>
        <v>0</v>
      </c>
      <c r="U2070" s="17">
        <f t="shared" si="326"/>
        <v>27.7</v>
      </c>
      <c r="V2070" s="16">
        <f t="shared" si="327"/>
        <v>0</v>
      </c>
      <c r="W2070" s="16" t="str">
        <f t="shared" si="328"/>
        <v>No Size</v>
      </c>
      <c r="X2070" s="16" t="str" cm="1">
        <f t="array" ref="X2070">_xlfn.IFS(K2070 &lt; 10, "Need to Restock", K2070 &lt; 20, "Low Stock", K2070 &lt; 30, "Stock OK", K2070 &gt;= 30, "High Stock")</f>
        <v>Stock OK</v>
      </c>
      <c r="Y2070" s="16" t="str" cm="1">
        <f t="array" ref="Y2070">_xlfn.IFS(K2070 &lt;= 15, "Fast Moving", K2070 &lt;= 35, "Moderate Moving", K2070 &gt; 35, "Slow Moving")</f>
        <v>Moderate Moving</v>
      </c>
      <c r="Z2070" s="16" t="str" cm="1">
        <f t="array" ref="Z2070">_xlfn.IFS(M2070=5, "Highly Satisfied", M2070&gt;=4, "Very Satisfied", M2070&gt;=3, "Satisfied", M2070&gt;=2, "Neutral", M2070&lt;2, "Dissatisfied")</f>
        <v>Very Satisfied</v>
      </c>
      <c r="AA2070" s="16" t="str">
        <f t="shared" si="329"/>
        <v>Cheap Value</v>
      </c>
      <c r="AB2070" s="16" t="str" cm="1">
        <f t="array" ref="AB2070">_xlfn.IFS(OR(C2070="Zara", C2070="Mango"), "Luxury Brand", OR(C2070="Gap", C2070="Forever21"), "Budget Brand", TRUE, "Mid-Market")</f>
        <v>Budget Brand</v>
      </c>
    </row>
    <row r="2071" spans="1:28" x14ac:dyDescent="0.35">
      <c r="A2071" t="s">
        <v>2122</v>
      </c>
      <c r="B2071" t="s">
        <v>28</v>
      </c>
      <c r="C2071" t="s">
        <v>46</v>
      </c>
      <c r="D2071" t="s">
        <v>15</v>
      </c>
      <c r="E2071" t="s">
        <v>47</v>
      </c>
      <c r="F2071" t="s">
        <v>38</v>
      </c>
      <c r="G2071" s="4">
        <v>122.55</v>
      </c>
      <c r="H2071">
        <v>11.2</v>
      </c>
      <c r="I2071" s="3">
        <v>108.82</v>
      </c>
      <c r="J2071" s="1">
        <v>45567</v>
      </c>
      <c r="K2071">
        <v>23</v>
      </c>
      <c r="L2071" t="s">
        <v>2229</v>
      </c>
      <c r="M2071">
        <f t="shared" si="320"/>
        <v>3</v>
      </c>
      <c r="N2071" t="b">
        <v>0</v>
      </c>
      <c r="O2071" t="s">
        <v>2229</v>
      </c>
      <c r="P2071" t="str">
        <f t="shared" si="321"/>
        <v>No Return</v>
      </c>
      <c r="Q2071" s="4">
        <f t="shared" si="322"/>
        <v>2502.9611999999997</v>
      </c>
      <c r="R2071">
        <f t="shared" si="323"/>
        <v>2024</v>
      </c>
      <c r="S2071" s="4" t="str">
        <f t="shared" si="324"/>
        <v>October</v>
      </c>
      <c r="T2071" s="17">
        <f t="shared" si="325"/>
        <v>13.725599999999998</v>
      </c>
      <c r="U2071" s="17">
        <f t="shared" si="326"/>
        <v>108.8244</v>
      </c>
      <c r="V2071" s="16">
        <f t="shared" si="327"/>
        <v>0</v>
      </c>
      <c r="W2071" s="16" t="str">
        <f t="shared" si="328"/>
        <v>XXL</v>
      </c>
      <c r="X2071" s="16" t="str" cm="1">
        <f t="array" ref="X2071">_xlfn.IFS(K2071 &lt; 10, "Need to Restock", K2071 &lt; 20, "Low Stock", K2071 &lt; 30, "Stock OK", K2071 &gt;= 30, "High Stock")</f>
        <v>Stock OK</v>
      </c>
      <c r="Y2071" s="16" t="str" cm="1">
        <f t="array" ref="Y2071">_xlfn.IFS(K2071 &lt;= 15, "Fast Moving", K2071 &lt;= 35, "Moderate Moving", K2071 &gt; 35, "Slow Moving")</f>
        <v>Moderate Moving</v>
      </c>
      <c r="Z2071" s="16" t="str" cm="1">
        <f t="array" ref="Z2071">_xlfn.IFS(M2071=5, "Highly Satisfied", M2071&gt;=4, "Very Satisfied", M2071&gt;=3, "Satisfied", M2071&gt;=2, "Neutral", M2071&lt;2, "Dissatisfied")</f>
        <v>Satisfied</v>
      </c>
      <c r="AA2071" s="16" t="str">
        <f t="shared" si="329"/>
        <v>High Value</v>
      </c>
      <c r="AB2071" s="16" t="str" cm="1">
        <f t="array" ref="AB2071">_xlfn.IFS(OR(C2071="Zara", C2071="Mango"), "Luxury Brand", OR(C2071="Gap", C2071="Forever21"), "Budget Brand", TRUE, "Mid-Market")</f>
        <v>Mid-Market</v>
      </c>
    </row>
    <row r="2072" spans="1:28" x14ac:dyDescent="0.35">
      <c r="A2072" t="s">
        <v>2123</v>
      </c>
      <c r="B2072" t="s">
        <v>40</v>
      </c>
      <c r="C2072" t="s">
        <v>41</v>
      </c>
      <c r="D2072" t="s">
        <v>15</v>
      </c>
      <c r="E2072" t="s">
        <v>16</v>
      </c>
      <c r="F2072" t="s">
        <v>23</v>
      </c>
      <c r="G2072" s="4">
        <v>173.77</v>
      </c>
      <c r="H2072">
        <v>17</v>
      </c>
      <c r="I2072" s="3">
        <v>144.22999999999999</v>
      </c>
      <c r="J2072" s="1">
        <v>45616</v>
      </c>
      <c r="K2072">
        <v>5</v>
      </c>
      <c r="L2072">
        <v>1.9</v>
      </c>
      <c r="M2072">
        <f t="shared" si="320"/>
        <v>1.9</v>
      </c>
      <c r="N2072" t="b">
        <v>0</v>
      </c>
      <c r="O2072" t="s">
        <v>2229</v>
      </c>
      <c r="P2072" t="str">
        <f t="shared" si="321"/>
        <v>No Return</v>
      </c>
      <c r="Q2072" s="4">
        <f t="shared" si="322"/>
        <v>721.14549999999997</v>
      </c>
      <c r="R2072">
        <f t="shared" si="323"/>
        <v>2024</v>
      </c>
      <c r="S2072" s="4" t="str">
        <f t="shared" si="324"/>
        <v>November</v>
      </c>
      <c r="T2072" s="17">
        <f t="shared" si="325"/>
        <v>29.540900000000004</v>
      </c>
      <c r="U2072" s="17">
        <f t="shared" si="326"/>
        <v>144.22909999999999</v>
      </c>
      <c r="V2072" s="16">
        <f t="shared" si="327"/>
        <v>0</v>
      </c>
      <c r="W2072" s="16" t="str">
        <f t="shared" si="328"/>
        <v>XL</v>
      </c>
      <c r="X2072" s="16" t="str" cm="1">
        <f t="array" ref="X2072">_xlfn.IFS(K2072 &lt; 10, "Need to Restock", K2072 &lt; 20, "Low Stock", K2072 &lt; 30, "Stock OK", K2072 &gt;= 30, "High Stock")</f>
        <v>Need to Restock</v>
      </c>
      <c r="Y2072" s="16" t="str" cm="1">
        <f t="array" ref="Y2072">_xlfn.IFS(K2072 &lt;= 15, "Fast Moving", K2072 &lt;= 35, "Moderate Moving", K2072 &gt; 35, "Slow Moving")</f>
        <v>Fast Moving</v>
      </c>
      <c r="Z2072" s="16" t="str" cm="1">
        <f t="array" ref="Z2072">_xlfn.IFS(M2072=5, "Highly Satisfied", M2072&gt;=4, "Very Satisfied", M2072&gt;=3, "Satisfied", M2072&gt;=2, "Neutral", M2072&lt;2, "Dissatisfied")</f>
        <v>Dissatisfied</v>
      </c>
      <c r="AA2072" s="16" t="str">
        <f t="shared" si="329"/>
        <v>High Value</v>
      </c>
      <c r="AB2072" s="16" t="str" cm="1">
        <f t="array" ref="AB2072">_xlfn.IFS(OR(C2072="Zara", C2072="Mango"), "Luxury Brand", OR(C2072="Gap", C2072="Forever21"), "Budget Brand", TRUE, "Mid-Market")</f>
        <v>Luxury Brand</v>
      </c>
    </row>
    <row r="2073" spans="1:28" x14ac:dyDescent="0.35">
      <c r="A2073" t="s">
        <v>2124</v>
      </c>
      <c r="B2073" t="s">
        <v>25</v>
      </c>
      <c r="C2073" t="s">
        <v>20</v>
      </c>
      <c r="D2073" t="s">
        <v>60</v>
      </c>
      <c r="E2073" t="s">
        <v>2229</v>
      </c>
      <c r="F2073" t="s">
        <v>23</v>
      </c>
      <c r="G2073" s="4">
        <v>77.45</v>
      </c>
      <c r="H2073">
        <v>0</v>
      </c>
      <c r="I2073" s="3">
        <v>77.45</v>
      </c>
      <c r="J2073" s="1">
        <v>45875</v>
      </c>
      <c r="K2073">
        <v>0</v>
      </c>
      <c r="L2073">
        <v>3.1</v>
      </c>
      <c r="M2073">
        <f t="shared" si="320"/>
        <v>3.1</v>
      </c>
      <c r="N2073" t="b">
        <v>0</v>
      </c>
      <c r="O2073" t="s">
        <v>2229</v>
      </c>
      <c r="P2073" t="str">
        <f t="shared" si="321"/>
        <v>No Return</v>
      </c>
      <c r="Q2073" s="4">
        <f t="shared" si="322"/>
        <v>0</v>
      </c>
      <c r="R2073">
        <f t="shared" si="323"/>
        <v>2025</v>
      </c>
      <c r="S2073" s="4" t="str">
        <f t="shared" si="324"/>
        <v>August</v>
      </c>
      <c r="T2073" s="17">
        <f t="shared" si="325"/>
        <v>0</v>
      </c>
      <c r="U2073" s="17">
        <f t="shared" si="326"/>
        <v>77.45</v>
      </c>
      <c r="V2073" s="16">
        <f t="shared" si="327"/>
        <v>0</v>
      </c>
      <c r="W2073" s="16" t="str">
        <f t="shared" si="328"/>
        <v>No Size</v>
      </c>
      <c r="X2073" s="16" t="str" cm="1">
        <f t="array" ref="X2073">_xlfn.IFS(K2073 &lt; 10, "Need to Restock", K2073 &lt; 20, "Low Stock", K2073 &lt; 30, "Stock OK", K2073 &gt;= 30, "High Stock")</f>
        <v>Need to Restock</v>
      </c>
      <c r="Y2073" s="16" t="str" cm="1">
        <f t="array" ref="Y2073">_xlfn.IFS(K2073 &lt;= 15, "Fast Moving", K2073 &lt;= 35, "Moderate Moving", K2073 &gt; 35, "Slow Moving")</f>
        <v>Fast Moving</v>
      </c>
      <c r="Z2073" s="16" t="str" cm="1">
        <f t="array" ref="Z2073">_xlfn.IFS(M2073=5, "Highly Satisfied", M2073&gt;=4, "Very Satisfied", M2073&gt;=3, "Satisfied", M2073&gt;=2, "Neutral", M2073&lt;2, "Dissatisfied")</f>
        <v>Satisfied</v>
      </c>
      <c r="AA2073" s="16" t="str">
        <f t="shared" si="329"/>
        <v>High Value</v>
      </c>
      <c r="AB2073" s="16" t="str" cm="1">
        <f t="array" ref="AB2073">_xlfn.IFS(OR(C2073="Zara", C2073="Mango"), "Luxury Brand", OR(C2073="Gap", C2073="Forever21"), "Budget Brand", TRUE, "Mid-Market")</f>
        <v>Mid-Market</v>
      </c>
    </row>
    <row r="2074" spans="1:28" x14ac:dyDescent="0.35">
      <c r="A2074" t="s">
        <v>2125</v>
      </c>
      <c r="B2074" t="s">
        <v>36</v>
      </c>
      <c r="C2074" t="s">
        <v>20</v>
      </c>
      <c r="D2074" t="s">
        <v>21</v>
      </c>
      <c r="E2074" t="s">
        <v>56</v>
      </c>
      <c r="F2074" t="s">
        <v>26</v>
      </c>
      <c r="G2074" s="4">
        <v>34.159999999999997</v>
      </c>
      <c r="H2074">
        <v>0</v>
      </c>
      <c r="I2074" s="3">
        <v>34.159999999999997</v>
      </c>
      <c r="J2074" s="1">
        <v>45875</v>
      </c>
      <c r="K2074">
        <v>37</v>
      </c>
      <c r="L2074">
        <v>1.3</v>
      </c>
      <c r="M2074">
        <f t="shared" si="320"/>
        <v>1.3</v>
      </c>
      <c r="N2074" t="b">
        <v>0</v>
      </c>
      <c r="O2074" t="s">
        <v>2229</v>
      </c>
      <c r="P2074" t="str">
        <f t="shared" si="321"/>
        <v>No Return</v>
      </c>
      <c r="Q2074" s="4">
        <f t="shared" si="322"/>
        <v>1263.9199999999998</v>
      </c>
      <c r="R2074">
        <f t="shared" si="323"/>
        <v>2025</v>
      </c>
      <c r="S2074" s="4" t="str">
        <f t="shared" si="324"/>
        <v>August</v>
      </c>
      <c r="T2074" s="17">
        <f t="shared" si="325"/>
        <v>0</v>
      </c>
      <c r="U2074" s="17">
        <f t="shared" si="326"/>
        <v>34.159999999999997</v>
      </c>
      <c r="V2074" s="16">
        <f t="shared" si="327"/>
        <v>0</v>
      </c>
      <c r="W2074" s="16" t="str">
        <f t="shared" si="328"/>
        <v>M</v>
      </c>
      <c r="X2074" s="16" t="str" cm="1">
        <f t="array" ref="X2074">_xlfn.IFS(K2074 &lt; 10, "Need to Restock", K2074 &lt; 20, "Low Stock", K2074 &lt; 30, "Stock OK", K2074 &gt;= 30, "High Stock")</f>
        <v>High Stock</v>
      </c>
      <c r="Y2074" s="16" t="str" cm="1">
        <f t="array" ref="Y2074">_xlfn.IFS(K2074 &lt;= 15, "Fast Moving", K2074 &lt;= 35, "Moderate Moving", K2074 &gt; 35, "Slow Moving")</f>
        <v>Slow Moving</v>
      </c>
      <c r="Z2074" s="16" t="str" cm="1">
        <f t="array" ref="Z2074">_xlfn.IFS(M2074=5, "Highly Satisfied", M2074&gt;=4, "Very Satisfied", M2074&gt;=3, "Satisfied", M2074&gt;=2, "Neutral", M2074&lt;2, "Dissatisfied")</f>
        <v>Dissatisfied</v>
      </c>
      <c r="AA2074" s="16" t="str">
        <f t="shared" si="329"/>
        <v>Cheap Value</v>
      </c>
      <c r="AB2074" s="16" t="str" cm="1">
        <f t="array" ref="AB2074">_xlfn.IFS(OR(C2074="Zara", C2074="Mango"), "Luxury Brand", OR(C2074="Gap", C2074="Forever21"), "Budget Brand", TRUE, "Mid-Market")</f>
        <v>Mid-Market</v>
      </c>
    </row>
    <row r="2075" spans="1:28" x14ac:dyDescent="0.35">
      <c r="A2075" t="s">
        <v>2126</v>
      </c>
      <c r="B2075" t="s">
        <v>25</v>
      </c>
      <c r="C2075" t="s">
        <v>73</v>
      </c>
      <c r="D2075" t="s">
        <v>60</v>
      </c>
      <c r="E2075" t="s">
        <v>2229</v>
      </c>
      <c r="F2075" t="s">
        <v>33</v>
      </c>
      <c r="G2075" s="4">
        <v>71.3</v>
      </c>
      <c r="H2075">
        <v>0</v>
      </c>
      <c r="I2075" s="3">
        <v>71.3</v>
      </c>
      <c r="J2075" s="1">
        <v>45875</v>
      </c>
      <c r="K2075">
        <v>21</v>
      </c>
      <c r="L2075">
        <v>1.6</v>
      </c>
      <c r="M2075">
        <f t="shared" si="320"/>
        <v>1.6</v>
      </c>
      <c r="N2075" t="b">
        <v>0</v>
      </c>
      <c r="O2075" t="s">
        <v>2229</v>
      </c>
      <c r="P2075" t="str">
        <f t="shared" si="321"/>
        <v>No Return</v>
      </c>
      <c r="Q2075" s="4">
        <f t="shared" si="322"/>
        <v>1497.3</v>
      </c>
      <c r="R2075">
        <f t="shared" si="323"/>
        <v>2025</v>
      </c>
      <c r="S2075" s="4" t="str">
        <f t="shared" si="324"/>
        <v>August</v>
      </c>
      <c r="T2075" s="17">
        <f t="shared" si="325"/>
        <v>0</v>
      </c>
      <c r="U2075" s="17">
        <f t="shared" si="326"/>
        <v>71.3</v>
      </c>
      <c r="V2075" s="16">
        <f t="shared" si="327"/>
        <v>0</v>
      </c>
      <c r="W2075" s="16" t="str">
        <f t="shared" si="328"/>
        <v>No Size</v>
      </c>
      <c r="X2075" s="16" t="str" cm="1">
        <f t="array" ref="X2075">_xlfn.IFS(K2075 &lt; 10, "Need to Restock", K2075 &lt; 20, "Low Stock", K2075 &lt; 30, "Stock OK", K2075 &gt;= 30, "High Stock")</f>
        <v>Stock OK</v>
      </c>
      <c r="Y2075" s="16" t="str" cm="1">
        <f t="array" ref="Y2075">_xlfn.IFS(K2075 &lt;= 15, "Fast Moving", K2075 &lt;= 35, "Moderate Moving", K2075 &gt; 35, "Slow Moving")</f>
        <v>Moderate Moving</v>
      </c>
      <c r="Z2075" s="16" t="str" cm="1">
        <f t="array" ref="Z2075">_xlfn.IFS(M2075=5, "Highly Satisfied", M2075&gt;=4, "Very Satisfied", M2075&gt;=3, "Satisfied", M2075&gt;=2, "Neutral", M2075&lt;2, "Dissatisfied")</f>
        <v>Dissatisfied</v>
      </c>
      <c r="AA2075" s="16" t="str">
        <f t="shared" si="329"/>
        <v>Cheap Value</v>
      </c>
      <c r="AB2075" s="16" t="str" cm="1">
        <f t="array" ref="AB2075">_xlfn.IFS(OR(C2075="Zara", C2075="Mango"), "Luxury Brand", OR(C2075="Gap", C2075="Forever21"), "Budget Brand", TRUE, "Mid-Market")</f>
        <v>Budget Brand</v>
      </c>
    </row>
    <row r="2076" spans="1:28" x14ac:dyDescent="0.35">
      <c r="A2076" t="s">
        <v>2127</v>
      </c>
      <c r="B2076" t="s">
        <v>19</v>
      </c>
      <c r="C2076" t="s">
        <v>46</v>
      </c>
      <c r="D2076" t="s">
        <v>60</v>
      </c>
      <c r="E2076" t="s">
        <v>56</v>
      </c>
      <c r="F2076" t="s">
        <v>68</v>
      </c>
      <c r="G2076" s="4">
        <v>63.67</v>
      </c>
      <c r="H2076">
        <v>0</v>
      </c>
      <c r="I2076" s="3">
        <v>63.67</v>
      </c>
      <c r="J2076" s="1">
        <v>45875</v>
      </c>
      <c r="K2076">
        <v>18</v>
      </c>
      <c r="L2076">
        <v>1.6</v>
      </c>
      <c r="M2076">
        <f t="shared" si="320"/>
        <v>1.6</v>
      </c>
      <c r="N2076" t="b">
        <v>0</v>
      </c>
      <c r="O2076" t="s">
        <v>2229</v>
      </c>
      <c r="P2076" t="str">
        <f t="shared" si="321"/>
        <v>No Return</v>
      </c>
      <c r="Q2076" s="4">
        <f t="shared" si="322"/>
        <v>1146.06</v>
      </c>
      <c r="R2076">
        <f t="shared" si="323"/>
        <v>2025</v>
      </c>
      <c r="S2076" s="4" t="str">
        <f t="shared" si="324"/>
        <v>August</v>
      </c>
      <c r="T2076" s="17">
        <f t="shared" si="325"/>
        <v>0</v>
      </c>
      <c r="U2076" s="17">
        <f t="shared" si="326"/>
        <v>63.67</v>
      </c>
      <c r="V2076" s="16">
        <f t="shared" si="327"/>
        <v>0</v>
      </c>
      <c r="W2076" s="16" t="str">
        <f t="shared" si="328"/>
        <v>M</v>
      </c>
      <c r="X2076" s="16" t="str" cm="1">
        <f t="array" ref="X2076">_xlfn.IFS(K2076 &lt; 10, "Need to Restock", K2076 &lt; 20, "Low Stock", K2076 &lt; 30, "Stock OK", K2076 &gt;= 30, "High Stock")</f>
        <v>Low Stock</v>
      </c>
      <c r="Y2076" s="16" t="str" cm="1">
        <f t="array" ref="Y2076">_xlfn.IFS(K2076 &lt;= 15, "Fast Moving", K2076 &lt;= 35, "Moderate Moving", K2076 &gt; 35, "Slow Moving")</f>
        <v>Moderate Moving</v>
      </c>
      <c r="Z2076" s="16" t="str" cm="1">
        <f t="array" ref="Z2076">_xlfn.IFS(M2076=5, "Highly Satisfied", M2076&gt;=4, "Very Satisfied", M2076&gt;=3, "Satisfied", M2076&gt;=2, "Neutral", M2076&lt;2, "Dissatisfied")</f>
        <v>Dissatisfied</v>
      </c>
      <c r="AA2076" s="16" t="str">
        <f t="shared" si="329"/>
        <v>Cheap Value</v>
      </c>
      <c r="AB2076" s="16" t="str" cm="1">
        <f t="array" ref="AB2076">_xlfn.IFS(OR(C2076="Zara", C2076="Mango"), "Luxury Brand", OR(C2076="Gap", C2076="Forever21"), "Budget Brand", TRUE, "Mid-Market")</f>
        <v>Mid-Market</v>
      </c>
    </row>
    <row r="2077" spans="1:28" x14ac:dyDescent="0.35">
      <c r="A2077" t="s">
        <v>2128</v>
      </c>
      <c r="B2077" t="s">
        <v>13</v>
      </c>
      <c r="C2077" t="s">
        <v>73</v>
      </c>
      <c r="D2077" t="s">
        <v>32</v>
      </c>
      <c r="E2077" t="s">
        <v>37</v>
      </c>
      <c r="F2077" t="s">
        <v>38</v>
      </c>
      <c r="G2077" s="4">
        <v>249.98</v>
      </c>
      <c r="H2077">
        <v>0</v>
      </c>
      <c r="I2077" s="3">
        <v>249.98</v>
      </c>
      <c r="J2077" s="1">
        <v>45875</v>
      </c>
      <c r="K2077">
        <v>46</v>
      </c>
      <c r="L2077">
        <v>3.6</v>
      </c>
      <c r="M2077">
        <f t="shared" si="320"/>
        <v>3.6</v>
      </c>
      <c r="N2077" t="b">
        <v>0</v>
      </c>
      <c r="O2077" t="s">
        <v>2229</v>
      </c>
      <c r="P2077" t="str">
        <f t="shared" si="321"/>
        <v>No Return</v>
      </c>
      <c r="Q2077" s="4">
        <f t="shared" si="322"/>
        <v>11499.08</v>
      </c>
      <c r="R2077">
        <f t="shared" si="323"/>
        <v>2025</v>
      </c>
      <c r="S2077" s="4" t="str">
        <f t="shared" si="324"/>
        <v>August</v>
      </c>
      <c r="T2077" s="17">
        <f t="shared" si="325"/>
        <v>0</v>
      </c>
      <c r="U2077" s="17">
        <f t="shared" si="326"/>
        <v>249.98</v>
      </c>
      <c r="V2077" s="16">
        <f t="shared" si="327"/>
        <v>0</v>
      </c>
      <c r="W2077" s="16" t="str">
        <f t="shared" si="328"/>
        <v>S</v>
      </c>
      <c r="X2077" s="16" t="str" cm="1">
        <f t="array" ref="X2077">_xlfn.IFS(K2077 &lt; 10, "Need to Restock", K2077 &lt; 20, "Low Stock", K2077 &lt; 30, "Stock OK", K2077 &gt;= 30, "High Stock")</f>
        <v>High Stock</v>
      </c>
      <c r="Y2077" s="16" t="str" cm="1">
        <f t="array" ref="Y2077">_xlfn.IFS(K2077 &lt;= 15, "Fast Moving", K2077 &lt;= 35, "Moderate Moving", K2077 &gt; 35, "Slow Moving")</f>
        <v>Slow Moving</v>
      </c>
      <c r="Z2077" s="16" t="str" cm="1">
        <f t="array" ref="Z2077">_xlfn.IFS(M2077=5, "Highly Satisfied", M2077&gt;=4, "Very Satisfied", M2077&gt;=3, "Satisfied", M2077&gt;=2, "Neutral", M2077&lt;2, "Dissatisfied")</f>
        <v>Satisfied</v>
      </c>
      <c r="AA2077" s="16" t="str">
        <f t="shared" si="329"/>
        <v>High Value</v>
      </c>
      <c r="AB2077" s="16" t="str" cm="1">
        <f t="array" ref="AB2077">_xlfn.IFS(OR(C2077="Zara", C2077="Mango"), "Luxury Brand", OR(C2077="Gap", C2077="Forever21"), "Budget Brand", TRUE, "Mid-Market")</f>
        <v>Budget Brand</v>
      </c>
    </row>
    <row r="2078" spans="1:28" x14ac:dyDescent="0.35">
      <c r="A2078" t="s">
        <v>2129</v>
      </c>
      <c r="B2078" t="s">
        <v>13</v>
      </c>
      <c r="C2078" t="s">
        <v>51</v>
      </c>
      <c r="D2078" t="s">
        <v>15</v>
      </c>
      <c r="E2078" t="s">
        <v>16</v>
      </c>
      <c r="F2078" t="s">
        <v>44</v>
      </c>
      <c r="G2078" s="4">
        <v>103.92</v>
      </c>
      <c r="H2078">
        <v>0</v>
      </c>
      <c r="I2078" s="3">
        <v>103.92</v>
      </c>
      <c r="J2078" s="1">
        <v>45589</v>
      </c>
      <c r="K2078">
        <v>5</v>
      </c>
      <c r="L2078" t="s">
        <v>2229</v>
      </c>
      <c r="M2078">
        <f t="shared" si="320"/>
        <v>3</v>
      </c>
      <c r="N2078" t="b">
        <v>0</v>
      </c>
      <c r="O2078" t="s">
        <v>2229</v>
      </c>
      <c r="P2078" t="str">
        <f t="shared" si="321"/>
        <v>No Return</v>
      </c>
      <c r="Q2078" s="4">
        <f t="shared" si="322"/>
        <v>519.6</v>
      </c>
      <c r="R2078">
        <f t="shared" si="323"/>
        <v>2024</v>
      </c>
      <c r="S2078" s="4" t="str">
        <f t="shared" si="324"/>
        <v>October</v>
      </c>
      <c r="T2078" s="17">
        <f t="shared" si="325"/>
        <v>0</v>
      </c>
      <c r="U2078" s="17">
        <f t="shared" si="326"/>
        <v>103.92</v>
      </c>
      <c r="V2078" s="16">
        <f t="shared" si="327"/>
        <v>0</v>
      </c>
      <c r="W2078" s="16" t="str">
        <f t="shared" si="328"/>
        <v>XL</v>
      </c>
      <c r="X2078" s="16" t="str" cm="1">
        <f t="array" ref="X2078">_xlfn.IFS(K2078 &lt; 10, "Need to Restock", K2078 &lt; 20, "Low Stock", K2078 &lt; 30, "Stock OK", K2078 &gt;= 30, "High Stock")</f>
        <v>Need to Restock</v>
      </c>
      <c r="Y2078" s="16" t="str" cm="1">
        <f t="array" ref="Y2078">_xlfn.IFS(K2078 &lt;= 15, "Fast Moving", K2078 &lt;= 35, "Moderate Moving", K2078 &gt; 35, "Slow Moving")</f>
        <v>Fast Moving</v>
      </c>
      <c r="Z2078" s="16" t="str" cm="1">
        <f t="array" ref="Z2078">_xlfn.IFS(M2078=5, "Highly Satisfied", M2078&gt;=4, "Very Satisfied", M2078&gt;=3, "Satisfied", M2078&gt;=2, "Neutral", M2078&lt;2, "Dissatisfied")</f>
        <v>Satisfied</v>
      </c>
      <c r="AA2078" s="16" t="str">
        <f t="shared" si="329"/>
        <v>High Value</v>
      </c>
      <c r="AB2078" s="16" t="str" cm="1">
        <f t="array" ref="AB2078">_xlfn.IFS(OR(C2078="Zara", C2078="Mango"), "Luxury Brand", OR(C2078="Gap", C2078="Forever21"), "Budget Brand", TRUE, "Mid-Market")</f>
        <v>Mid-Market</v>
      </c>
    </row>
    <row r="2079" spans="1:28" x14ac:dyDescent="0.35">
      <c r="A2079" t="s">
        <v>2130</v>
      </c>
      <c r="B2079" t="s">
        <v>28</v>
      </c>
      <c r="C2079" t="s">
        <v>20</v>
      </c>
      <c r="D2079" t="s">
        <v>60</v>
      </c>
      <c r="E2079" t="s">
        <v>16</v>
      </c>
      <c r="F2079" t="s">
        <v>26</v>
      </c>
      <c r="G2079" s="4">
        <v>116.76</v>
      </c>
      <c r="H2079">
        <v>0</v>
      </c>
      <c r="I2079" s="3">
        <v>116.76</v>
      </c>
      <c r="J2079" s="1">
        <v>45875</v>
      </c>
      <c r="K2079">
        <v>13</v>
      </c>
      <c r="L2079" t="s">
        <v>2229</v>
      </c>
      <c r="M2079">
        <f t="shared" si="320"/>
        <v>3</v>
      </c>
      <c r="N2079" t="b">
        <v>0</v>
      </c>
      <c r="O2079" t="s">
        <v>2229</v>
      </c>
      <c r="P2079" t="str">
        <f t="shared" si="321"/>
        <v>No Return</v>
      </c>
      <c r="Q2079" s="4">
        <f t="shared" si="322"/>
        <v>1517.88</v>
      </c>
      <c r="R2079">
        <f t="shared" si="323"/>
        <v>2025</v>
      </c>
      <c r="S2079" s="4" t="str">
        <f t="shared" si="324"/>
        <v>August</v>
      </c>
      <c r="T2079" s="17">
        <f t="shared" si="325"/>
        <v>0</v>
      </c>
      <c r="U2079" s="17">
        <f t="shared" si="326"/>
        <v>116.76</v>
      </c>
      <c r="V2079" s="16">
        <f t="shared" si="327"/>
        <v>0</v>
      </c>
      <c r="W2079" s="16" t="str">
        <f t="shared" si="328"/>
        <v>XL</v>
      </c>
      <c r="X2079" s="16" t="str" cm="1">
        <f t="array" ref="X2079">_xlfn.IFS(K2079 &lt; 10, "Need to Restock", K2079 &lt; 20, "Low Stock", K2079 &lt; 30, "Stock OK", K2079 &gt;= 30, "High Stock")</f>
        <v>Low Stock</v>
      </c>
      <c r="Y2079" s="16" t="str" cm="1">
        <f t="array" ref="Y2079">_xlfn.IFS(K2079 &lt;= 15, "Fast Moving", K2079 &lt;= 35, "Moderate Moving", K2079 &gt; 35, "Slow Moving")</f>
        <v>Fast Moving</v>
      </c>
      <c r="Z2079" s="16" t="str" cm="1">
        <f t="array" ref="Z2079">_xlfn.IFS(M2079=5, "Highly Satisfied", M2079&gt;=4, "Very Satisfied", M2079&gt;=3, "Satisfied", M2079&gt;=2, "Neutral", M2079&lt;2, "Dissatisfied")</f>
        <v>Satisfied</v>
      </c>
      <c r="AA2079" s="16" t="str">
        <f t="shared" si="329"/>
        <v>High Value</v>
      </c>
      <c r="AB2079" s="16" t="str" cm="1">
        <f t="array" ref="AB2079">_xlfn.IFS(OR(C2079="Zara", C2079="Mango"), "Luxury Brand", OR(C2079="Gap", C2079="Forever21"), "Budget Brand", TRUE, "Mid-Market")</f>
        <v>Mid-Market</v>
      </c>
    </row>
    <row r="2080" spans="1:28" x14ac:dyDescent="0.35">
      <c r="A2080" t="s">
        <v>2131</v>
      </c>
      <c r="B2080" t="s">
        <v>28</v>
      </c>
      <c r="C2080" t="s">
        <v>59</v>
      </c>
      <c r="D2080" t="s">
        <v>21</v>
      </c>
      <c r="E2080" t="s">
        <v>47</v>
      </c>
      <c r="F2080" t="s">
        <v>33</v>
      </c>
      <c r="G2080" s="4">
        <v>102.61</v>
      </c>
      <c r="H2080">
        <v>0</v>
      </c>
      <c r="I2080" s="3">
        <v>102.61</v>
      </c>
      <c r="J2080" s="1">
        <v>45875</v>
      </c>
      <c r="K2080">
        <v>47</v>
      </c>
      <c r="L2080">
        <v>3.5</v>
      </c>
      <c r="M2080">
        <f t="shared" si="320"/>
        <v>3.5</v>
      </c>
      <c r="N2080" t="b">
        <v>0</v>
      </c>
      <c r="O2080" t="s">
        <v>2229</v>
      </c>
      <c r="P2080" t="str">
        <f t="shared" si="321"/>
        <v>No Return</v>
      </c>
      <c r="Q2080" s="4">
        <f t="shared" si="322"/>
        <v>4822.67</v>
      </c>
      <c r="R2080">
        <f t="shared" si="323"/>
        <v>2025</v>
      </c>
      <c r="S2080" s="4" t="str">
        <f t="shared" si="324"/>
        <v>August</v>
      </c>
      <c r="T2080" s="17">
        <f t="shared" si="325"/>
        <v>0</v>
      </c>
      <c r="U2080" s="17">
        <f t="shared" si="326"/>
        <v>102.61</v>
      </c>
      <c r="V2080" s="16">
        <f t="shared" si="327"/>
        <v>0</v>
      </c>
      <c r="W2080" s="16" t="str">
        <f t="shared" si="328"/>
        <v>XXL</v>
      </c>
      <c r="X2080" s="16" t="str" cm="1">
        <f t="array" ref="X2080">_xlfn.IFS(K2080 &lt; 10, "Need to Restock", K2080 &lt; 20, "Low Stock", K2080 &lt; 30, "Stock OK", K2080 &gt;= 30, "High Stock")</f>
        <v>High Stock</v>
      </c>
      <c r="Y2080" s="16" t="str" cm="1">
        <f t="array" ref="Y2080">_xlfn.IFS(K2080 &lt;= 15, "Fast Moving", K2080 &lt;= 35, "Moderate Moving", K2080 &gt; 35, "Slow Moving")</f>
        <v>Slow Moving</v>
      </c>
      <c r="Z2080" s="16" t="str" cm="1">
        <f t="array" ref="Z2080">_xlfn.IFS(M2080=5, "Highly Satisfied", M2080&gt;=4, "Very Satisfied", M2080&gt;=3, "Satisfied", M2080&gt;=2, "Neutral", M2080&lt;2, "Dissatisfied")</f>
        <v>Satisfied</v>
      </c>
      <c r="AA2080" s="16" t="str">
        <f t="shared" si="329"/>
        <v>High Value</v>
      </c>
      <c r="AB2080" s="16" t="str" cm="1">
        <f t="array" ref="AB2080">_xlfn.IFS(OR(C2080="Zara", C2080="Mango"), "Luxury Brand", OR(C2080="Gap", C2080="Forever21"), "Budget Brand", TRUE, "Mid-Market")</f>
        <v>Budget Brand</v>
      </c>
    </row>
    <row r="2081" spans="1:28" x14ac:dyDescent="0.35">
      <c r="A2081" t="s">
        <v>2132</v>
      </c>
      <c r="B2081" t="s">
        <v>25</v>
      </c>
      <c r="C2081" t="s">
        <v>51</v>
      </c>
      <c r="D2081" t="s">
        <v>15</v>
      </c>
      <c r="E2081" t="s">
        <v>2229</v>
      </c>
      <c r="F2081" t="s">
        <v>23</v>
      </c>
      <c r="G2081" s="4">
        <v>43.48</v>
      </c>
      <c r="H2081">
        <v>0</v>
      </c>
      <c r="I2081" s="3">
        <v>43.48</v>
      </c>
      <c r="J2081" s="1">
        <v>45527</v>
      </c>
      <c r="K2081">
        <v>11</v>
      </c>
      <c r="L2081">
        <v>4.7</v>
      </c>
      <c r="M2081">
        <f t="shared" si="320"/>
        <v>4.7</v>
      </c>
      <c r="N2081" t="b">
        <v>0</v>
      </c>
      <c r="O2081" t="s">
        <v>2229</v>
      </c>
      <c r="P2081" t="str">
        <f t="shared" si="321"/>
        <v>No Return</v>
      </c>
      <c r="Q2081" s="4">
        <f t="shared" si="322"/>
        <v>478.28</v>
      </c>
      <c r="R2081">
        <f t="shared" si="323"/>
        <v>2024</v>
      </c>
      <c r="S2081" s="4" t="str">
        <f t="shared" si="324"/>
        <v>August</v>
      </c>
      <c r="T2081" s="17">
        <f t="shared" si="325"/>
        <v>0</v>
      </c>
      <c r="U2081" s="17">
        <f t="shared" si="326"/>
        <v>43.48</v>
      </c>
      <c r="V2081" s="16">
        <f t="shared" si="327"/>
        <v>0</v>
      </c>
      <c r="W2081" s="16" t="str">
        <f t="shared" si="328"/>
        <v>No Size</v>
      </c>
      <c r="X2081" s="16" t="str" cm="1">
        <f t="array" ref="X2081">_xlfn.IFS(K2081 &lt; 10, "Need to Restock", K2081 &lt; 20, "Low Stock", K2081 &lt; 30, "Stock OK", K2081 &gt;= 30, "High Stock")</f>
        <v>Low Stock</v>
      </c>
      <c r="Y2081" s="16" t="str" cm="1">
        <f t="array" ref="Y2081">_xlfn.IFS(K2081 &lt;= 15, "Fast Moving", K2081 &lt;= 35, "Moderate Moving", K2081 &gt; 35, "Slow Moving")</f>
        <v>Fast Moving</v>
      </c>
      <c r="Z2081" s="16" t="str" cm="1">
        <f t="array" ref="Z2081">_xlfn.IFS(M2081=5, "Highly Satisfied", M2081&gt;=4, "Very Satisfied", M2081&gt;=3, "Satisfied", M2081&gt;=2, "Neutral", M2081&lt;2, "Dissatisfied")</f>
        <v>Very Satisfied</v>
      </c>
      <c r="AA2081" s="16" t="str">
        <f t="shared" si="329"/>
        <v>Cheap Value</v>
      </c>
      <c r="AB2081" s="16" t="str" cm="1">
        <f t="array" ref="AB2081">_xlfn.IFS(OR(C2081="Zara", C2081="Mango"), "Luxury Brand", OR(C2081="Gap", C2081="Forever21"), "Budget Brand", TRUE, "Mid-Market")</f>
        <v>Mid-Market</v>
      </c>
    </row>
    <row r="2082" spans="1:28" x14ac:dyDescent="0.35">
      <c r="A2082" t="s">
        <v>2133</v>
      </c>
      <c r="B2082" t="s">
        <v>25</v>
      </c>
      <c r="C2082" t="s">
        <v>73</v>
      </c>
      <c r="D2082" t="s">
        <v>21</v>
      </c>
      <c r="E2082" t="s">
        <v>2229</v>
      </c>
      <c r="F2082" t="s">
        <v>23</v>
      </c>
      <c r="G2082" s="4">
        <v>39.9</v>
      </c>
      <c r="H2082">
        <v>0</v>
      </c>
      <c r="I2082" s="3">
        <v>39.9</v>
      </c>
      <c r="J2082" s="1">
        <v>45875</v>
      </c>
      <c r="K2082">
        <v>6</v>
      </c>
      <c r="L2082">
        <v>2.4</v>
      </c>
      <c r="M2082">
        <f t="shared" si="320"/>
        <v>2.4</v>
      </c>
      <c r="N2082" t="b">
        <v>1</v>
      </c>
      <c r="O2082" t="s">
        <v>76</v>
      </c>
      <c r="P2082" t="str">
        <f t="shared" si="321"/>
        <v>Damaged</v>
      </c>
      <c r="Q2082" s="4">
        <f t="shared" si="322"/>
        <v>239.39999999999998</v>
      </c>
      <c r="R2082">
        <f t="shared" si="323"/>
        <v>2025</v>
      </c>
      <c r="S2082" s="4" t="str">
        <f t="shared" si="324"/>
        <v>August</v>
      </c>
      <c r="T2082" s="17">
        <f t="shared" si="325"/>
        <v>0</v>
      </c>
      <c r="U2082" s="17">
        <f t="shared" si="326"/>
        <v>39.9</v>
      </c>
      <c r="V2082" s="16">
        <f t="shared" si="327"/>
        <v>1</v>
      </c>
      <c r="W2082" s="16" t="str">
        <f t="shared" si="328"/>
        <v>No Size</v>
      </c>
      <c r="X2082" s="16" t="str" cm="1">
        <f t="array" ref="X2082">_xlfn.IFS(K2082 &lt; 10, "Need to Restock", K2082 &lt; 20, "Low Stock", K2082 &lt; 30, "Stock OK", K2082 &gt;= 30, "High Stock")</f>
        <v>Need to Restock</v>
      </c>
      <c r="Y2082" s="16" t="str" cm="1">
        <f t="array" ref="Y2082">_xlfn.IFS(K2082 &lt;= 15, "Fast Moving", K2082 &lt;= 35, "Moderate Moving", K2082 &gt; 35, "Slow Moving")</f>
        <v>Fast Moving</v>
      </c>
      <c r="Z2082" s="16" t="str" cm="1">
        <f t="array" ref="Z2082">_xlfn.IFS(M2082=5, "Highly Satisfied", M2082&gt;=4, "Very Satisfied", M2082&gt;=3, "Satisfied", M2082&gt;=2, "Neutral", M2082&lt;2, "Dissatisfied")</f>
        <v>Neutral</v>
      </c>
      <c r="AA2082" s="16" t="str">
        <f t="shared" si="329"/>
        <v>Cheap Value</v>
      </c>
      <c r="AB2082" s="16" t="str" cm="1">
        <f t="array" ref="AB2082">_xlfn.IFS(OR(C2082="Zara", C2082="Mango"), "Luxury Brand", OR(C2082="Gap", C2082="Forever21"), "Budget Brand", TRUE, "Mid-Market")</f>
        <v>Budget Brand</v>
      </c>
    </row>
    <row r="2083" spans="1:28" x14ac:dyDescent="0.35">
      <c r="A2083" t="s">
        <v>2134</v>
      </c>
      <c r="B2083" t="s">
        <v>36</v>
      </c>
      <c r="C2083" t="s">
        <v>14</v>
      </c>
      <c r="D2083" t="s">
        <v>15</v>
      </c>
      <c r="E2083" t="s">
        <v>37</v>
      </c>
      <c r="F2083" t="s">
        <v>23</v>
      </c>
      <c r="G2083" s="4">
        <v>86</v>
      </c>
      <c r="H2083">
        <v>36.700000000000003</v>
      </c>
      <c r="I2083" s="3">
        <v>54.44</v>
      </c>
      <c r="J2083" s="1">
        <v>45770</v>
      </c>
      <c r="K2083">
        <v>18</v>
      </c>
      <c r="L2083">
        <v>2.4</v>
      </c>
      <c r="M2083">
        <f t="shared" si="320"/>
        <v>2.4</v>
      </c>
      <c r="N2083" t="b">
        <v>1</v>
      </c>
      <c r="O2083" t="s">
        <v>71</v>
      </c>
      <c r="P2083" t="str">
        <f t="shared" si="321"/>
        <v>Size Issue</v>
      </c>
      <c r="Q2083" s="4">
        <f t="shared" si="322"/>
        <v>979.88400000000001</v>
      </c>
      <c r="R2083">
        <f t="shared" si="323"/>
        <v>2025</v>
      </c>
      <c r="S2083" s="4" t="str">
        <f t="shared" si="324"/>
        <v>April</v>
      </c>
      <c r="T2083" s="17">
        <f t="shared" si="325"/>
        <v>31.562000000000005</v>
      </c>
      <c r="U2083" s="17">
        <f t="shared" si="326"/>
        <v>54.438000000000002</v>
      </c>
      <c r="V2083" s="16">
        <f t="shared" si="327"/>
        <v>1</v>
      </c>
      <c r="W2083" s="16" t="str">
        <f t="shared" si="328"/>
        <v>S</v>
      </c>
      <c r="X2083" s="16" t="str" cm="1">
        <f t="array" ref="X2083">_xlfn.IFS(K2083 &lt; 10, "Need to Restock", K2083 &lt; 20, "Low Stock", K2083 &lt; 30, "Stock OK", K2083 &gt;= 30, "High Stock")</f>
        <v>Low Stock</v>
      </c>
      <c r="Y2083" s="16" t="str" cm="1">
        <f t="array" ref="Y2083">_xlfn.IFS(K2083 &lt;= 15, "Fast Moving", K2083 &lt;= 35, "Moderate Moving", K2083 &gt; 35, "Slow Moving")</f>
        <v>Moderate Moving</v>
      </c>
      <c r="Z2083" s="16" t="str" cm="1">
        <f t="array" ref="Z2083">_xlfn.IFS(M2083=5, "Highly Satisfied", M2083&gt;=4, "Very Satisfied", M2083&gt;=3, "Satisfied", M2083&gt;=2, "Neutral", M2083&lt;2, "Dissatisfied")</f>
        <v>Neutral</v>
      </c>
      <c r="AA2083" s="16" t="str">
        <f t="shared" si="329"/>
        <v>Cheap Value</v>
      </c>
      <c r="AB2083" s="16" t="str" cm="1">
        <f t="array" ref="AB2083">_xlfn.IFS(OR(C2083="Zara", C2083="Mango"), "Luxury Brand", OR(C2083="Gap", C2083="Forever21"), "Budget Brand", TRUE, "Mid-Market")</f>
        <v>Luxury Brand</v>
      </c>
    </row>
    <row r="2084" spans="1:28" x14ac:dyDescent="0.35">
      <c r="A2084" t="s">
        <v>2135</v>
      </c>
      <c r="B2084" t="s">
        <v>28</v>
      </c>
      <c r="C2084" t="s">
        <v>59</v>
      </c>
      <c r="D2084" t="s">
        <v>60</v>
      </c>
      <c r="E2084" t="s">
        <v>47</v>
      </c>
      <c r="F2084" t="s">
        <v>42</v>
      </c>
      <c r="G2084" s="4">
        <v>154.47999999999999</v>
      </c>
      <c r="H2084">
        <v>58.5</v>
      </c>
      <c r="I2084" s="3">
        <v>64.11</v>
      </c>
      <c r="J2084" s="1">
        <v>45875</v>
      </c>
      <c r="K2084">
        <v>19</v>
      </c>
      <c r="L2084">
        <v>3.2</v>
      </c>
      <c r="M2084">
        <f t="shared" si="320"/>
        <v>3.2</v>
      </c>
      <c r="N2084" t="b">
        <v>0</v>
      </c>
      <c r="O2084" t="s">
        <v>2229</v>
      </c>
      <c r="P2084" t="str">
        <f t="shared" si="321"/>
        <v>No Return</v>
      </c>
      <c r="Q2084" s="4">
        <f t="shared" si="322"/>
        <v>1218.0748000000001</v>
      </c>
      <c r="R2084">
        <f t="shared" si="323"/>
        <v>2025</v>
      </c>
      <c r="S2084" s="4" t="str">
        <f t="shared" si="324"/>
        <v>August</v>
      </c>
      <c r="T2084" s="17">
        <f t="shared" si="325"/>
        <v>90.370799999999988</v>
      </c>
      <c r="U2084" s="17">
        <f t="shared" si="326"/>
        <v>64.109200000000001</v>
      </c>
      <c r="V2084" s="16">
        <f t="shared" si="327"/>
        <v>0</v>
      </c>
      <c r="W2084" s="16" t="str">
        <f t="shared" si="328"/>
        <v>XXL</v>
      </c>
      <c r="X2084" s="16" t="str" cm="1">
        <f t="array" ref="X2084">_xlfn.IFS(K2084 &lt; 10, "Need to Restock", K2084 &lt; 20, "Low Stock", K2084 &lt; 30, "Stock OK", K2084 &gt;= 30, "High Stock")</f>
        <v>Low Stock</v>
      </c>
      <c r="Y2084" s="16" t="str" cm="1">
        <f t="array" ref="Y2084">_xlfn.IFS(K2084 &lt;= 15, "Fast Moving", K2084 &lt;= 35, "Moderate Moving", K2084 &gt; 35, "Slow Moving")</f>
        <v>Moderate Moving</v>
      </c>
      <c r="Z2084" s="16" t="str" cm="1">
        <f t="array" ref="Z2084">_xlfn.IFS(M2084=5, "Highly Satisfied", M2084&gt;=4, "Very Satisfied", M2084&gt;=3, "Satisfied", M2084&gt;=2, "Neutral", M2084&lt;2, "Dissatisfied")</f>
        <v>Satisfied</v>
      </c>
      <c r="AA2084" s="16" t="str">
        <f t="shared" si="329"/>
        <v>Cheap Value</v>
      </c>
      <c r="AB2084" s="16" t="str" cm="1">
        <f t="array" ref="AB2084">_xlfn.IFS(OR(C2084="Zara", C2084="Mango"), "Luxury Brand", OR(C2084="Gap", C2084="Forever21"), "Budget Brand", TRUE, "Mid-Market")</f>
        <v>Budget Brand</v>
      </c>
    </row>
    <row r="2085" spans="1:28" x14ac:dyDescent="0.35">
      <c r="A2085" t="s">
        <v>2136</v>
      </c>
      <c r="B2085" t="s">
        <v>40</v>
      </c>
      <c r="C2085" t="s">
        <v>59</v>
      </c>
      <c r="D2085" t="s">
        <v>60</v>
      </c>
      <c r="E2085" t="s">
        <v>37</v>
      </c>
      <c r="F2085" t="s">
        <v>17</v>
      </c>
      <c r="G2085" s="4">
        <v>141.97</v>
      </c>
      <c r="H2085">
        <v>35.299999999999997</v>
      </c>
      <c r="I2085" s="3">
        <v>91.85</v>
      </c>
      <c r="J2085" s="1">
        <v>45875</v>
      </c>
      <c r="K2085">
        <v>12</v>
      </c>
      <c r="L2085">
        <v>2.6</v>
      </c>
      <c r="M2085">
        <f t="shared" si="320"/>
        <v>2.6</v>
      </c>
      <c r="N2085" t="b">
        <v>0</v>
      </c>
      <c r="O2085" t="s">
        <v>2229</v>
      </c>
      <c r="P2085" t="str">
        <f t="shared" si="321"/>
        <v>No Return</v>
      </c>
      <c r="Q2085" s="4">
        <f t="shared" si="322"/>
        <v>1102.2550799999999</v>
      </c>
      <c r="R2085">
        <f t="shared" si="323"/>
        <v>2025</v>
      </c>
      <c r="S2085" s="4" t="str">
        <f t="shared" si="324"/>
        <v>August</v>
      </c>
      <c r="T2085" s="17">
        <f t="shared" si="325"/>
        <v>50.115409999999997</v>
      </c>
      <c r="U2085" s="17">
        <f t="shared" si="326"/>
        <v>91.854590000000002</v>
      </c>
      <c r="V2085" s="16">
        <f t="shared" si="327"/>
        <v>0</v>
      </c>
      <c r="W2085" s="16" t="str">
        <f t="shared" si="328"/>
        <v>S</v>
      </c>
      <c r="X2085" s="16" t="str" cm="1">
        <f t="array" ref="X2085">_xlfn.IFS(K2085 &lt; 10, "Need to Restock", K2085 &lt; 20, "Low Stock", K2085 &lt; 30, "Stock OK", K2085 &gt;= 30, "High Stock")</f>
        <v>Low Stock</v>
      </c>
      <c r="Y2085" s="16" t="str" cm="1">
        <f t="array" ref="Y2085">_xlfn.IFS(K2085 &lt;= 15, "Fast Moving", K2085 &lt;= 35, "Moderate Moving", K2085 &gt; 35, "Slow Moving")</f>
        <v>Fast Moving</v>
      </c>
      <c r="Z2085" s="16" t="str" cm="1">
        <f t="array" ref="Z2085">_xlfn.IFS(M2085=5, "Highly Satisfied", M2085&gt;=4, "Very Satisfied", M2085&gt;=3, "Satisfied", M2085&gt;=2, "Neutral", M2085&lt;2, "Dissatisfied")</f>
        <v>Neutral</v>
      </c>
      <c r="AA2085" s="16" t="str">
        <f t="shared" si="329"/>
        <v>High Value</v>
      </c>
      <c r="AB2085" s="16" t="str" cm="1">
        <f t="array" ref="AB2085">_xlfn.IFS(OR(C2085="Zara", C2085="Mango"), "Luxury Brand", OR(C2085="Gap", C2085="Forever21"), "Budget Brand", TRUE, "Mid-Market")</f>
        <v>Budget Brand</v>
      </c>
    </row>
    <row r="2086" spans="1:28" x14ac:dyDescent="0.35">
      <c r="A2086" t="s">
        <v>2137</v>
      </c>
      <c r="B2086" t="s">
        <v>13</v>
      </c>
      <c r="C2086" t="s">
        <v>59</v>
      </c>
      <c r="D2086" t="s">
        <v>15</v>
      </c>
      <c r="E2086" t="s">
        <v>53</v>
      </c>
      <c r="F2086" t="s">
        <v>17</v>
      </c>
      <c r="G2086" s="4">
        <v>119.36</v>
      </c>
      <c r="H2086">
        <v>0</v>
      </c>
      <c r="I2086" s="3">
        <v>119.36</v>
      </c>
      <c r="J2086" s="1">
        <v>45840</v>
      </c>
      <c r="K2086">
        <v>30</v>
      </c>
      <c r="L2086">
        <v>2.7</v>
      </c>
      <c r="M2086">
        <f t="shared" si="320"/>
        <v>2.7</v>
      </c>
      <c r="N2086" t="b">
        <v>1</v>
      </c>
      <c r="O2086" t="s">
        <v>71</v>
      </c>
      <c r="P2086" t="str">
        <f t="shared" si="321"/>
        <v>Size Issue</v>
      </c>
      <c r="Q2086" s="4">
        <f t="shared" si="322"/>
        <v>3580.8</v>
      </c>
      <c r="R2086">
        <f t="shared" si="323"/>
        <v>2025</v>
      </c>
      <c r="S2086" s="4" t="str">
        <f t="shared" si="324"/>
        <v>July</v>
      </c>
      <c r="T2086" s="17">
        <f t="shared" si="325"/>
        <v>0</v>
      </c>
      <c r="U2086" s="17">
        <f t="shared" si="326"/>
        <v>119.36</v>
      </c>
      <c r="V2086" s="16">
        <f t="shared" si="327"/>
        <v>1</v>
      </c>
      <c r="W2086" s="16" t="str">
        <f t="shared" si="328"/>
        <v>XS</v>
      </c>
      <c r="X2086" s="16" t="str" cm="1">
        <f t="array" ref="X2086">_xlfn.IFS(K2086 &lt; 10, "Need to Restock", K2086 &lt; 20, "Low Stock", K2086 &lt; 30, "Stock OK", K2086 &gt;= 30, "High Stock")</f>
        <v>High Stock</v>
      </c>
      <c r="Y2086" s="16" t="str" cm="1">
        <f t="array" ref="Y2086">_xlfn.IFS(K2086 &lt;= 15, "Fast Moving", K2086 &lt;= 35, "Moderate Moving", K2086 &gt; 35, "Slow Moving")</f>
        <v>Moderate Moving</v>
      </c>
      <c r="Z2086" s="16" t="str" cm="1">
        <f t="array" ref="Z2086">_xlfn.IFS(M2086=5, "Highly Satisfied", M2086&gt;=4, "Very Satisfied", M2086&gt;=3, "Satisfied", M2086&gt;=2, "Neutral", M2086&lt;2, "Dissatisfied")</f>
        <v>Neutral</v>
      </c>
      <c r="AA2086" s="16" t="str">
        <f t="shared" si="329"/>
        <v>High Value</v>
      </c>
      <c r="AB2086" s="16" t="str" cm="1">
        <f t="array" ref="AB2086">_xlfn.IFS(OR(C2086="Zara", C2086="Mango"), "Luxury Brand", OR(C2086="Gap", C2086="Forever21"), "Budget Brand", TRUE, "Mid-Market")</f>
        <v>Budget Brand</v>
      </c>
    </row>
    <row r="2087" spans="1:28" x14ac:dyDescent="0.35">
      <c r="A2087" t="s">
        <v>2138</v>
      </c>
      <c r="B2087" t="s">
        <v>25</v>
      </c>
      <c r="C2087" t="s">
        <v>73</v>
      </c>
      <c r="D2087" t="s">
        <v>60</v>
      </c>
      <c r="E2087" t="s">
        <v>2229</v>
      </c>
      <c r="F2087" t="s">
        <v>62</v>
      </c>
      <c r="G2087" s="4">
        <v>15.71</v>
      </c>
      <c r="H2087">
        <v>47.6</v>
      </c>
      <c r="I2087" s="3">
        <v>8.23</v>
      </c>
      <c r="J2087" s="1">
        <v>45875</v>
      </c>
      <c r="K2087">
        <v>42</v>
      </c>
      <c r="L2087">
        <v>2</v>
      </c>
      <c r="M2087">
        <f t="shared" si="320"/>
        <v>2</v>
      </c>
      <c r="N2087" t="b">
        <v>0</v>
      </c>
      <c r="O2087" t="s">
        <v>2229</v>
      </c>
      <c r="P2087" t="str">
        <f t="shared" si="321"/>
        <v>No Return</v>
      </c>
      <c r="Q2087" s="4">
        <f t="shared" si="322"/>
        <v>345.74568000000005</v>
      </c>
      <c r="R2087">
        <f t="shared" si="323"/>
        <v>2025</v>
      </c>
      <c r="S2087" s="4" t="str">
        <f t="shared" si="324"/>
        <v>August</v>
      </c>
      <c r="T2087" s="17">
        <f t="shared" si="325"/>
        <v>7.4779600000000013</v>
      </c>
      <c r="U2087" s="17">
        <f t="shared" si="326"/>
        <v>8.2320400000000014</v>
      </c>
      <c r="V2087" s="16">
        <f t="shared" si="327"/>
        <v>0</v>
      </c>
      <c r="W2087" s="16" t="str">
        <f t="shared" si="328"/>
        <v>No Size</v>
      </c>
      <c r="X2087" s="16" t="str" cm="1">
        <f t="array" ref="X2087">_xlfn.IFS(K2087 &lt; 10, "Need to Restock", K2087 &lt; 20, "Low Stock", K2087 &lt; 30, "Stock OK", K2087 &gt;= 30, "High Stock")</f>
        <v>High Stock</v>
      </c>
      <c r="Y2087" s="16" t="str" cm="1">
        <f t="array" ref="Y2087">_xlfn.IFS(K2087 &lt;= 15, "Fast Moving", K2087 &lt;= 35, "Moderate Moving", K2087 &gt; 35, "Slow Moving")</f>
        <v>Slow Moving</v>
      </c>
      <c r="Z2087" s="16" t="str" cm="1">
        <f t="array" ref="Z2087">_xlfn.IFS(M2087=5, "Highly Satisfied", M2087&gt;=4, "Very Satisfied", M2087&gt;=3, "Satisfied", M2087&gt;=2, "Neutral", M2087&lt;2, "Dissatisfied")</f>
        <v>Neutral</v>
      </c>
      <c r="AA2087" s="16" t="str">
        <f t="shared" si="329"/>
        <v>Cheap Value</v>
      </c>
      <c r="AB2087" s="16" t="str" cm="1">
        <f t="array" ref="AB2087">_xlfn.IFS(OR(C2087="Zara", C2087="Mango"), "Luxury Brand", OR(C2087="Gap", C2087="Forever21"), "Budget Brand", TRUE, "Mid-Market")</f>
        <v>Budget Brand</v>
      </c>
    </row>
    <row r="2088" spans="1:28" x14ac:dyDescent="0.35">
      <c r="A2088" t="s">
        <v>2139</v>
      </c>
      <c r="B2088" t="s">
        <v>28</v>
      </c>
      <c r="C2088" t="s">
        <v>41</v>
      </c>
      <c r="D2088" t="s">
        <v>21</v>
      </c>
      <c r="E2088" t="s">
        <v>56</v>
      </c>
      <c r="F2088" t="s">
        <v>26</v>
      </c>
      <c r="G2088" s="4">
        <v>89.12</v>
      </c>
      <c r="H2088">
        <v>0</v>
      </c>
      <c r="I2088" s="3">
        <v>89.12</v>
      </c>
      <c r="J2088" s="1">
        <v>45875</v>
      </c>
      <c r="K2088">
        <v>27</v>
      </c>
      <c r="L2088" t="s">
        <v>2229</v>
      </c>
      <c r="M2088">
        <f t="shared" si="320"/>
        <v>3</v>
      </c>
      <c r="N2088" t="b">
        <v>1</v>
      </c>
      <c r="O2088" t="s">
        <v>76</v>
      </c>
      <c r="P2088" t="str">
        <f t="shared" si="321"/>
        <v>Damaged</v>
      </c>
      <c r="Q2088" s="4">
        <f t="shared" si="322"/>
        <v>2406.2400000000002</v>
      </c>
      <c r="R2088">
        <f t="shared" si="323"/>
        <v>2025</v>
      </c>
      <c r="S2088" s="4" t="str">
        <f t="shared" si="324"/>
        <v>August</v>
      </c>
      <c r="T2088" s="17">
        <f t="shared" si="325"/>
        <v>0</v>
      </c>
      <c r="U2088" s="17">
        <f t="shared" si="326"/>
        <v>89.12</v>
      </c>
      <c r="V2088" s="16">
        <f t="shared" si="327"/>
        <v>1</v>
      </c>
      <c r="W2088" s="16" t="str">
        <f t="shared" si="328"/>
        <v>M</v>
      </c>
      <c r="X2088" s="16" t="str" cm="1">
        <f t="array" ref="X2088">_xlfn.IFS(K2088 &lt; 10, "Need to Restock", K2088 &lt; 20, "Low Stock", K2088 &lt; 30, "Stock OK", K2088 &gt;= 30, "High Stock")</f>
        <v>Stock OK</v>
      </c>
      <c r="Y2088" s="16" t="str" cm="1">
        <f t="array" ref="Y2088">_xlfn.IFS(K2088 &lt;= 15, "Fast Moving", K2088 &lt;= 35, "Moderate Moving", K2088 &gt; 35, "Slow Moving")</f>
        <v>Moderate Moving</v>
      </c>
      <c r="Z2088" s="16" t="str" cm="1">
        <f t="array" ref="Z2088">_xlfn.IFS(M2088=5, "Highly Satisfied", M2088&gt;=4, "Very Satisfied", M2088&gt;=3, "Satisfied", M2088&gt;=2, "Neutral", M2088&lt;2, "Dissatisfied")</f>
        <v>Satisfied</v>
      </c>
      <c r="AA2088" s="16" t="str">
        <f t="shared" si="329"/>
        <v>High Value</v>
      </c>
      <c r="AB2088" s="16" t="str" cm="1">
        <f t="array" ref="AB2088">_xlfn.IFS(OR(C2088="Zara", C2088="Mango"), "Luxury Brand", OR(C2088="Gap", C2088="Forever21"), "Budget Brand", TRUE, "Mid-Market")</f>
        <v>Luxury Brand</v>
      </c>
    </row>
    <row r="2089" spans="1:28" x14ac:dyDescent="0.35">
      <c r="A2089" t="s">
        <v>2140</v>
      </c>
      <c r="B2089" t="s">
        <v>36</v>
      </c>
      <c r="C2089" t="s">
        <v>46</v>
      </c>
      <c r="D2089" t="s">
        <v>32</v>
      </c>
      <c r="E2089" t="s">
        <v>37</v>
      </c>
      <c r="F2089" t="s">
        <v>42</v>
      </c>
      <c r="G2089" s="4">
        <v>30.43</v>
      </c>
      <c r="H2089">
        <v>0</v>
      </c>
      <c r="I2089" s="3">
        <v>30.43</v>
      </c>
      <c r="J2089" s="1">
        <v>45875</v>
      </c>
      <c r="K2089">
        <v>32</v>
      </c>
      <c r="L2089">
        <v>3.1</v>
      </c>
      <c r="M2089">
        <f t="shared" si="320"/>
        <v>3.1</v>
      </c>
      <c r="N2089" t="b">
        <v>0</v>
      </c>
      <c r="O2089" t="s">
        <v>2229</v>
      </c>
      <c r="P2089" t="str">
        <f t="shared" si="321"/>
        <v>No Return</v>
      </c>
      <c r="Q2089" s="4">
        <f t="shared" si="322"/>
        <v>973.76</v>
      </c>
      <c r="R2089">
        <f t="shared" si="323"/>
        <v>2025</v>
      </c>
      <c r="S2089" s="4" t="str">
        <f t="shared" si="324"/>
        <v>August</v>
      </c>
      <c r="T2089" s="17">
        <f t="shared" si="325"/>
        <v>0</v>
      </c>
      <c r="U2089" s="17">
        <f t="shared" si="326"/>
        <v>30.43</v>
      </c>
      <c r="V2089" s="16">
        <f t="shared" si="327"/>
        <v>0</v>
      </c>
      <c r="W2089" s="16" t="str">
        <f t="shared" si="328"/>
        <v>S</v>
      </c>
      <c r="X2089" s="16" t="str" cm="1">
        <f t="array" ref="X2089">_xlfn.IFS(K2089 &lt; 10, "Need to Restock", K2089 &lt; 20, "Low Stock", K2089 &lt; 30, "Stock OK", K2089 &gt;= 30, "High Stock")</f>
        <v>High Stock</v>
      </c>
      <c r="Y2089" s="16" t="str" cm="1">
        <f t="array" ref="Y2089">_xlfn.IFS(K2089 &lt;= 15, "Fast Moving", K2089 &lt;= 35, "Moderate Moving", K2089 &gt; 35, "Slow Moving")</f>
        <v>Moderate Moving</v>
      </c>
      <c r="Z2089" s="16" t="str" cm="1">
        <f t="array" ref="Z2089">_xlfn.IFS(M2089=5, "Highly Satisfied", M2089&gt;=4, "Very Satisfied", M2089&gt;=3, "Satisfied", M2089&gt;=2, "Neutral", M2089&lt;2, "Dissatisfied")</f>
        <v>Satisfied</v>
      </c>
      <c r="AA2089" s="16" t="str">
        <f t="shared" si="329"/>
        <v>Cheap Value</v>
      </c>
      <c r="AB2089" s="16" t="str" cm="1">
        <f t="array" ref="AB2089">_xlfn.IFS(OR(C2089="Zara", C2089="Mango"), "Luxury Brand", OR(C2089="Gap", C2089="Forever21"), "Budget Brand", TRUE, "Mid-Market")</f>
        <v>Mid-Market</v>
      </c>
    </row>
    <row r="2090" spans="1:28" x14ac:dyDescent="0.35">
      <c r="A2090" t="s">
        <v>2141</v>
      </c>
      <c r="B2090" t="s">
        <v>40</v>
      </c>
      <c r="C2090" t="s">
        <v>73</v>
      </c>
      <c r="D2090" t="s">
        <v>21</v>
      </c>
      <c r="E2090" t="s">
        <v>53</v>
      </c>
      <c r="F2090" t="s">
        <v>23</v>
      </c>
      <c r="G2090" s="4">
        <v>115.4</v>
      </c>
      <c r="H2090">
        <v>0</v>
      </c>
      <c r="I2090" s="3">
        <v>115.4</v>
      </c>
      <c r="J2090" s="1">
        <v>45875</v>
      </c>
      <c r="K2090">
        <v>7</v>
      </c>
      <c r="L2090">
        <v>4.5</v>
      </c>
      <c r="M2090">
        <f t="shared" si="320"/>
        <v>4.5</v>
      </c>
      <c r="N2090" t="b">
        <v>0</v>
      </c>
      <c r="O2090" t="s">
        <v>2229</v>
      </c>
      <c r="P2090" t="str">
        <f t="shared" si="321"/>
        <v>No Return</v>
      </c>
      <c r="Q2090" s="4">
        <f t="shared" si="322"/>
        <v>807.80000000000007</v>
      </c>
      <c r="R2090">
        <f t="shared" si="323"/>
        <v>2025</v>
      </c>
      <c r="S2090" s="4" t="str">
        <f t="shared" si="324"/>
        <v>August</v>
      </c>
      <c r="T2090" s="17">
        <f t="shared" si="325"/>
        <v>0</v>
      </c>
      <c r="U2090" s="17">
        <f t="shared" si="326"/>
        <v>115.4</v>
      </c>
      <c r="V2090" s="16">
        <f t="shared" si="327"/>
        <v>0</v>
      </c>
      <c r="W2090" s="16" t="str">
        <f t="shared" si="328"/>
        <v>XS</v>
      </c>
      <c r="X2090" s="16" t="str" cm="1">
        <f t="array" ref="X2090">_xlfn.IFS(K2090 &lt; 10, "Need to Restock", K2090 &lt; 20, "Low Stock", K2090 &lt; 30, "Stock OK", K2090 &gt;= 30, "High Stock")</f>
        <v>Need to Restock</v>
      </c>
      <c r="Y2090" s="16" t="str" cm="1">
        <f t="array" ref="Y2090">_xlfn.IFS(K2090 &lt;= 15, "Fast Moving", K2090 &lt;= 35, "Moderate Moving", K2090 &gt; 35, "Slow Moving")</f>
        <v>Fast Moving</v>
      </c>
      <c r="Z2090" s="16" t="str" cm="1">
        <f t="array" ref="Z2090">_xlfn.IFS(M2090=5, "Highly Satisfied", M2090&gt;=4, "Very Satisfied", M2090&gt;=3, "Satisfied", M2090&gt;=2, "Neutral", M2090&lt;2, "Dissatisfied")</f>
        <v>Very Satisfied</v>
      </c>
      <c r="AA2090" s="16" t="str">
        <f t="shared" si="329"/>
        <v>High Value</v>
      </c>
      <c r="AB2090" s="16" t="str" cm="1">
        <f t="array" ref="AB2090">_xlfn.IFS(OR(C2090="Zara", C2090="Mango"), "Luxury Brand", OR(C2090="Gap", C2090="Forever21"), "Budget Brand", TRUE, "Mid-Market")</f>
        <v>Budget Brand</v>
      </c>
    </row>
    <row r="2091" spans="1:28" x14ac:dyDescent="0.35">
      <c r="A2091" t="s">
        <v>2142</v>
      </c>
      <c r="B2091" t="s">
        <v>13</v>
      </c>
      <c r="C2091" t="s">
        <v>59</v>
      </c>
      <c r="D2091" t="s">
        <v>21</v>
      </c>
      <c r="E2091" t="s">
        <v>37</v>
      </c>
      <c r="F2091" t="s">
        <v>17</v>
      </c>
      <c r="G2091" s="4">
        <v>155.19999999999999</v>
      </c>
      <c r="H2091">
        <v>0</v>
      </c>
      <c r="I2091" s="3">
        <v>155.19999999999999</v>
      </c>
      <c r="J2091" s="1">
        <v>45875</v>
      </c>
      <c r="K2091">
        <v>5</v>
      </c>
      <c r="L2091">
        <v>4.8</v>
      </c>
      <c r="M2091">
        <f t="shared" si="320"/>
        <v>4.8</v>
      </c>
      <c r="N2091" t="b">
        <v>0</v>
      </c>
      <c r="O2091" t="s">
        <v>2229</v>
      </c>
      <c r="P2091" t="str">
        <f t="shared" si="321"/>
        <v>No Return</v>
      </c>
      <c r="Q2091" s="4">
        <f t="shared" si="322"/>
        <v>776</v>
      </c>
      <c r="R2091">
        <f t="shared" si="323"/>
        <v>2025</v>
      </c>
      <c r="S2091" s="4" t="str">
        <f t="shared" si="324"/>
        <v>August</v>
      </c>
      <c r="T2091" s="17">
        <f t="shared" si="325"/>
        <v>0</v>
      </c>
      <c r="U2091" s="17">
        <f t="shared" si="326"/>
        <v>155.19999999999999</v>
      </c>
      <c r="V2091" s="16">
        <f t="shared" si="327"/>
        <v>0</v>
      </c>
      <c r="W2091" s="16" t="str">
        <f t="shared" si="328"/>
        <v>S</v>
      </c>
      <c r="X2091" s="16" t="str" cm="1">
        <f t="array" ref="X2091">_xlfn.IFS(K2091 &lt; 10, "Need to Restock", K2091 &lt; 20, "Low Stock", K2091 &lt; 30, "Stock OK", K2091 &gt;= 30, "High Stock")</f>
        <v>Need to Restock</v>
      </c>
      <c r="Y2091" s="16" t="str" cm="1">
        <f t="array" ref="Y2091">_xlfn.IFS(K2091 &lt;= 15, "Fast Moving", K2091 &lt;= 35, "Moderate Moving", K2091 &gt; 35, "Slow Moving")</f>
        <v>Fast Moving</v>
      </c>
      <c r="Z2091" s="16" t="str" cm="1">
        <f t="array" ref="Z2091">_xlfn.IFS(M2091=5, "Highly Satisfied", M2091&gt;=4, "Very Satisfied", M2091&gt;=3, "Satisfied", M2091&gt;=2, "Neutral", M2091&lt;2, "Dissatisfied")</f>
        <v>Very Satisfied</v>
      </c>
      <c r="AA2091" s="16" t="str">
        <f t="shared" si="329"/>
        <v>High Value</v>
      </c>
      <c r="AB2091" s="16" t="str" cm="1">
        <f t="array" ref="AB2091">_xlfn.IFS(OR(C2091="Zara", C2091="Mango"), "Luxury Brand", OR(C2091="Gap", C2091="Forever21"), "Budget Brand", TRUE, "Mid-Market")</f>
        <v>Budget Brand</v>
      </c>
    </row>
    <row r="2092" spans="1:28" x14ac:dyDescent="0.35">
      <c r="A2092" t="s">
        <v>2143</v>
      </c>
      <c r="B2092" t="s">
        <v>36</v>
      </c>
      <c r="C2092" t="s">
        <v>73</v>
      </c>
      <c r="D2092" t="s">
        <v>32</v>
      </c>
      <c r="E2092" t="s">
        <v>22</v>
      </c>
      <c r="F2092" t="s">
        <v>38</v>
      </c>
      <c r="G2092" s="4">
        <v>104.83</v>
      </c>
      <c r="H2092">
        <v>0</v>
      </c>
      <c r="I2092" s="3">
        <v>104.83</v>
      </c>
      <c r="J2092" s="1">
        <v>45875</v>
      </c>
      <c r="K2092">
        <v>26</v>
      </c>
      <c r="L2092">
        <v>4</v>
      </c>
      <c r="M2092">
        <f t="shared" si="320"/>
        <v>4</v>
      </c>
      <c r="N2092" t="b">
        <v>0</v>
      </c>
      <c r="O2092" t="s">
        <v>2229</v>
      </c>
      <c r="P2092" t="str">
        <f t="shared" si="321"/>
        <v>No Return</v>
      </c>
      <c r="Q2092" s="4">
        <f t="shared" si="322"/>
        <v>2725.58</v>
      </c>
      <c r="R2092">
        <f t="shared" si="323"/>
        <v>2025</v>
      </c>
      <c r="S2092" s="4" t="str">
        <f t="shared" si="324"/>
        <v>August</v>
      </c>
      <c r="T2092" s="17">
        <f t="shared" si="325"/>
        <v>0</v>
      </c>
      <c r="U2092" s="17">
        <f t="shared" si="326"/>
        <v>104.83</v>
      </c>
      <c r="V2092" s="16">
        <f t="shared" si="327"/>
        <v>0</v>
      </c>
      <c r="W2092" s="16" t="str">
        <f t="shared" si="328"/>
        <v>L</v>
      </c>
      <c r="X2092" s="16" t="str" cm="1">
        <f t="array" ref="X2092">_xlfn.IFS(K2092 &lt; 10, "Need to Restock", K2092 &lt; 20, "Low Stock", K2092 &lt; 30, "Stock OK", K2092 &gt;= 30, "High Stock")</f>
        <v>Stock OK</v>
      </c>
      <c r="Y2092" s="16" t="str" cm="1">
        <f t="array" ref="Y2092">_xlfn.IFS(K2092 &lt;= 15, "Fast Moving", K2092 &lt;= 35, "Moderate Moving", K2092 &gt; 35, "Slow Moving")</f>
        <v>Moderate Moving</v>
      </c>
      <c r="Z2092" s="16" t="str" cm="1">
        <f t="array" ref="Z2092">_xlfn.IFS(M2092=5, "Highly Satisfied", M2092&gt;=4, "Very Satisfied", M2092&gt;=3, "Satisfied", M2092&gt;=2, "Neutral", M2092&lt;2, "Dissatisfied")</f>
        <v>Very Satisfied</v>
      </c>
      <c r="AA2092" s="16" t="str">
        <f t="shared" si="329"/>
        <v>High Value</v>
      </c>
      <c r="AB2092" s="16" t="str" cm="1">
        <f t="array" ref="AB2092">_xlfn.IFS(OR(C2092="Zara", C2092="Mango"), "Luxury Brand", OR(C2092="Gap", C2092="Forever21"), "Budget Brand", TRUE, "Mid-Market")</f>
        <v>Budget Brand</v>
      </c>
    </row>
    <row r="2093" spans="1:28" x14ac:dyDescent="0.35">
      <c r="A2093" t="s">
        <v>2144</v>
      </c>
      <c r="B2093" t="s">
        <v>25</v>
      </c>
      <c r="C2093" t="s">
        <v>59</v>
      </c>
      <c r="D2093" t="s">
        <v>60</v>
      </c>
      <c r="E2093" t="s">
        <v>2229</v>
      </c>
      <c r="F2093" t="s">
        <v>38</v>
      </c>
      <c r="G2093" s="4">
        <v>41.62</v>
      </c>
      <c r="H2093">
        <v>0</v>
      </c>
      <c r="I2093" s="3">
        <v>41.62</v>
      </c>
      <c r="J2093" s="1">
        <v>45875</v>
      </c>
      <c r="K2093">
        <v>33</v>
      </c>
      <c r="L2093" t="s">
        <v>2229</v>
      </c>
      <c r="M2093">
        <f t="shared" si="320"/>
        <v>3</v>
      </c>
      <c r="N2093" t="b">
        <v>0</v>
      </c>
      <c r="O2093" t="s">
        <v>2229</v>
      </c>
      <c r="P2093" t="str">
        <f t="shared" si="321"/>
        <v>No Return</v>
      </c>
      <c r="Q2093" s="4">
        <f t="shared" si="322"/>
        <v>1373.4599999999998</v>
      </c>
      <c r="R2093">
        <f t="shared" si="323"/>
        <v>2025</v>
      </c>
      <c r="S2093" s="4" t="str">
        <f t="shared" si="324"/>
        <v>August</v>
      </c>
      <c r="T2093" s="17">
        <f t="shared" si="325"/>
        <v>0</v>
      </c>
      <c r="U2093" s="17">
        <f t="shared" si="326"/>
        <v>41.62</v>
      </c>
      <c r="V2093" s="16">
        <f t="shared" si="327"/>
        <v>0</v>
      </c>
      <c r="W2093" s="16" t="str">
        <f t="shared" si="328"/>
        <v>No Size</v>
      </c>
      <c r="X2093" s="16" t="str" cm="1">
        <f t="array" ref="X2093">_xlfn.IFS(K2093 &lt; 10, "Need to Restock", K2093 &lt; 20, "Low Stock", K2093 &lt; 30, "Stock OK", K2093 &gt;= 30, "High Stock")</f>
        <v>High Stock</v>
      </c>
      <c r="Y2093" s="16" t="str" cm="1">
        <f t="array" ref="Y2093">_xlfn.IFS(K2093 &lt;= 15, "Fast Moving", K2093 &lt;= 35, "Moderate Moving", K2093 &gt; 35, "Slow Moving")</f>
        <v>Moderate Moving</v>
      </c>
      <c r="Z2093" s="16" t="str" cm="1">
        <f t="array" ref="Z2093">_xlfn.IFS(M2093=5, "Highly Satisfied", M2093&gt;=4, "Very Satisfied", M2093&gt;=3, "Satisfied", M2093&gt;=2, "Neutral", M2093&lt;2, "Dissatisfied")</f>
        <v>Satisfied</v>
      </c>
      <c r="AA2093" s="16" t="str">
        <f t="shared" si="329"/>
        <v>Cheap Value</v>
      </c>
      <c r="AB2093" s="16" t="str" cm="1">
        <f t="array" ref="AB2093">_xlfn.IFS(OR(C2093="Zara", C2093="Mango"), "Luxury Brand", OR(C2093="Gap", C2093="Forever21"), "Budget Brand", TRUE, "Mid-Market")</f>
        <v>Budget Brand</v>
      </c>
    </row>
    <row r="2094" spans="1:28" x14ac:dyDescent="0.35">
      <c r="A2094" t="s">
        <v>2145</v>
      </c>
      <c r="B2094" t="s">
        <v>36</v>
      </c>
      <c r="C2094" t="s">
        <v>51</v>
      </c>
      <c r="D2094" t="s">
        <v>15</v>
      </c>
      <c r="E2094" t="s">
        <v>56</v>
      </c>
      <c r="F2094" t="s">
        <v>54</v>
      </c>
      <c r="G2094" s="4">
        <v>94.92</v>
      </c>
      <c r="H2094">
        <v>0</v>
      </c>
      <c r="I2094" s="3">
        <v>94.92</v>
      </c>
      <c r="J2094" s="1">
        <v>45564</v>
      </c>
      <c r="K2094">
        <v>20</v>
      </c>
      <c r="L2094">
        <v>2.2999999999999998</v>
      </c>
      <c r="M2094">
        <f t="shared" si="320"/>
        <v>2.2999999999999998</v>
      </c>
      <c r="N2094" t="b">
        <v>0</v>
      </c>
      <c r="O2094" t="s">
        <v>2229</v>
      </c>
      <c r="P2094" t="str">
        <f t="shared" si="321"/>
        <v>No Return</v>
      </c>
      <c r="Q2094" s="4">
        <f t="shared" si="322"/>
        <v>1898.4</v>
      </c>
      <c r="R2094">
        <f t="shared" si="323"/>
        <v>2024</v>
      </c>
      <c r="S2094" s="4" t="str">
        <f t="shared" si="324"/>
        <v>September</v>
      </c>
      <c r="T2094" s="17">
        <f t="shared" si="325"/>
        <v>0</v>
      </c>
      <c r="U2094" s="17">
        <f t="shared" si="326"/>
        <v>94.92</v>
      </c>
      <c r="V2094" s="16">
        <f t="shared" si="327"/>
        <v>0</v>
      </c>
      <c r="W2094" s="16" t="str">
        <f t="shared" si="328"/>
        <v>M</v>
      </c>
      <c r="X2094" s="16" t="str" cm="1">
        <f t="array" ref="X2094">_xlfn.IFS(K2094 &lt; 10, "Need to Restock", K2094 &lt; 20, "Low Stock", K2094 &lt; 30, "Stock OK", K2094 &gt;= 30, "High Stock")</f>
        <v>Stock OK</v>
      </c>
      <c r="Y2094" s="16" t="str" cm="1">
        <f t="array" ref="Y2094">_xlfn.IFS(K2094 &lt;= 15, "Fast Moving", K2094 &lt;= 35, "Moderate Moving", K2094 &gt; 35, "Slow Moving")</f>
        <v>Moderate Moving</v>
      </c>
      <c r="Z2094" s="16" t="str" cm="1">
        <f t="array" ref="Z2094">_xlfn.IFS(M2094=5, "Highly Satisfied", M2094&gt;=4, "Very Satisfied", M2094&gt;=3, "Satisfied", M2094&gt;=2, "Neutral", M2094&lt;2, "Dissatisfied")</f>
        <v>Neutral</v>
      </c>
      <c r="AA2094" s="16" t="str">
        <f t="shared" si="329"/>
        <v>High Value</v>
      </c>
      <c r="AB2094" s="16" t="str" cm="1">
        <f t="array" ref="AB2094">_xlfn.IFS(OR(C2094="Zara", C2094="Mango"), "Luxury Brand", OR(C2094="Gap", C2094="Forever21"), "Budget Brand", TRUE, "Mid-Market")</f>
        <v>Mid-Market</v>
      </c>
    </row>
    <row r="2095" spans="1:28" x14ac:dyDescent="0.35">
      <c r="A2095" t="s">
        <v>2146</v>
      </c>
      <c r="B2095" t="s">
        <v>36</v>
      </c>
      <c r="C2095" t="s">
        <v>41</v>
      </c>
      <c r="D2095" t="s">
        <v>32</v>
      </c>
      <c r="E2095" t="s">
        <v>47</v>
      </c>
      <c r="F2095" t="s">
        <v>17</v>
      </c>
      <c r="G2095" s="4">
        <v>107.92</v>
      </c>
      <c r="H2095">
        <v>22.2</v>
      </c>
      <c r="I2095" s="3">
        <v>83.96</v>
      </c>
      <c r="J2095" s="1">
        <v>45875</v>
      </c>
      <c r="K2095">
        <v>35</v>
      </c>
      <c r="L2095">
        <v>3.7</v>
      </c>
      <c r="M2095">
        <f t="shared" si="320"/>
        <v>3.7</v>
      </c>
      <c r="N2095" t="b">
        <v>0</v>
      </c>
      <c r="O2095" t="s">
        <v>2229</v>
      </c>
      <c r="P2095" t="str">
        <f t="shared" si="321"/>
        <v>No Return</v>
      </c>
      <c r="Q2095" s="4">
        <f t="shared" si="322"/>
        <v>2938.6615999999999</v>
      </c>
      <c r="R2095">
        <f t="shared" si="323"/>
        <v>2025</v>
      </c>
      <c r="S2095" s="4" t="str">
        <f t="shared" si="324"/>
        <v>August</v>
      </c>
      <c r="T2095" s="17">
        <f t="shared" si="325"/>
        <v>23.95824</v>
      </c>
      <c r="U2095" s="17">
        <f t="shared" si="326"/>
        <v>83.961759999999998</v>
      </c>
      <c r="V2095" s="16">
        <f t="shared" si="327"/>
        <v>0</v>
      </c>
      <c r="W2095" s="16" t="str">
        <f t="shared" si="328"/>
        <v>XXL</v>
      </c>
      <c r="X2095" s="16" t="str" cm="1">
        <f t="array" ref="X2095">_xlfn.IFS(K2095 &lt; 10, "Need to Restock", K2095 &lt; 20, "Low Stock", K2095 &lt; 30, "Stock OK", K2095 &gt;= 30, "High Stock")</f>
        <v>High Stock</v>
      </c>
      <c r="Y2095" s="16" t="str" cm="1">
        <f t="array" ref="Y2095">_xlfn.IFS(K2095 &lt;= 15, "Fast Moving", K2095 &lt;= 35, "Moderate Moving", K2095 &gt; 35, "Slow Moving")</f>
        <v>Moderate Moving</v>
      </c>
      <c r="Z2095" s="16" t="str" cm="1">
        <f t="array" ref="Z2095">_xlfn.IFS(M2095=5, "Highly Satisfied", M2095&gt;=4, "Very Satisfied", M2095&gt;=3, "Satisfied", M2095&gt;=2, "Neutral", M2095&lt;2, "Dissatisfied")</f>
        <v>Satisfied</v>
      </c>
      <c r="AA2095" s="16" t="str">
        <f t="shared" si="329"/>
        <v>High Value</v>
      </c>
      <c r="AB2095" s="16" t="str" cm="1">
        <f t="array" ref="AB2095">_xlfn.IFS(OR(C2095="Zara", C2095="Mango"), "Luxury Brand", OR(C2095="Gap", C2095="Forever21"), "Budget Brand", TRUE, "Mid-Market")</f>
        <v>Luxury Brand</v>
      </c>
    </row>
    <row r="2096" spans="1:28" x14ac:dyDescent="0.35">
      <c r="A2096" t="s">
        <v>2147</v>
      </c>
      <c r="B2096" t="s">
        <v>25</v>
      </c>
      <c r="C2096" t="s">
        <v>73</v>
      </c>
      <c r="D2096" t="s">
        <v>60</v>
      </c>
      <c r="E2096" t="s">
        <v>2229</v>
      </c>
      <c r="F2096" t="s">
        <v>44</v>
      </c>
      <c r="G2096" s="4">
        <v>45.52</v>
      </c>
      <c r="H2096">
        <v>0</v>
      </c>
      <c r="I2096" s="3">
        <v>45.52</v>
      </c>
      <c r="J2096" s="1">
        <v>45875</v>
      </c>
      <c r="K2096">
        <v>41</v>
      </c>
      <c r="L2096">
        <v>1.6</v>
      </c>
      <c r="M2096">
        <f t="shared" si="320"/>
        <v>1.6</v>
      </c>
      <c r="N2096" t="b">
        <v>0</v>
      </c>
      <c r="O2096" t="s">
        <v>2229</v>
      </c>
      <c r="P2096" t="str">
        <f t="shared" si="321"/>
        <v>No Return</v>
      </c>
      <c r="Q2096" s="4">
        <f t="shared" si="322"/>
        <v>1866.3200000000002</v>
      </c>
      <c r="R2096">
        <f t="shared" si="323"/>
        <v>2025</v>
      </c>
      <c r="S2096" s="4" t="str">
        <f t="shared" si="324"/>
        <v>August</v>
      </c>
      <c r="T2096" s="17">
        <f t="shared" si="325"/>
        <v>0</v>
      </c>
      <c r="U2096" s="17">
        <f t="shared" si="326"/>
        <v>45.52</v>
      </c>
      <c r="V2096" s="16">
        <f t="shared" si="327"/>
        <v>0</v>
      </c>
      <c r="W2096" s="16" t="str">
        <f t="shared" si="328"/>
        <v>No Size</v>
      </c>
      <c r="X2096" s="16" t="str" cm="1">
        <f t="array" ref="X2096">_xlfn.IFS(K2096 &lt; 10, "Need to Restock", K2096 &lt; 20, "Low Stock", K2096 &lt; 30, "Stock OK", K2096 &gt;= 30, "High Stock")</f>
        <v>High Stock</v>
      </c>
      <c r="Y2096" s="16" t="str" cm="1">
        <f t="array" ref="Y2096">_xlfn.IFS(K2096 &lt;= 15, "Fast Moving", K2096 &lt;= 35, "Moderate Moving", K2096 &gt; 35, "Slow Moving")</f>
        <v>Slow Moving</v>
      </c>
      <c r="Z2096" s="16" t="str" cm="1">
        <f t="array" ref="Z2096">_xlfn.IFS(M2096=5, "Highly Satisfied", M2096&gt;=4, "Very Satisfied", M2096&gt;=3, "Satisfied", M2096&gt;=2, "Neutral", M2096&lt;2, "Dissatisfied")</f>
        <v>Dissatisfied</v>
      </c>
      <c r="AA2096" s="16" t="str">
        <f t="shared" si="329"/>
        <v>Cheap Value</v>
      </c>
      <c r="AB2096" s="16" t="str" cm="1">
        <f t="array" ref="AB2096">_xlfn.IFS(OR(C2096="Zara", C2096="Mango"), "Luxury Brand", OR(C2096="Gap", C2096="Forever21"), "Budget Brand", TRUE, "Mid-Market")</f>
        <v>Budget Brand</v>
      </c>
    </row>
    <row r="2097" spans="1:28" x14ac:dyDescent="0.35">
      <c r="A2097" t="s">
        <v>2148</v>
      </c>
      <c r="B2097" t="s">
        <v>36</v>
      </c>
      <c r="C2097" t="s">
        <v>59</v>
      </c>
      <c r="D2097" t="s">
        <v>21</v>
      </c>
      <c r="E2097" t="s">
        <v>56</v>
      </c>
      <c r="F2097" t="s">
        <v>44</v>
      </c>
      <c r="G2097" s="4">
        <v>112.1</v>
      </c>
      <c r="H2097">
        <v>30.7</v>
      </c>
      <c r="I2097" s="3">
        <v>77.69</v>
      </c>
      <c r="J2097" s="1">
        <v>45875</v>
      </c>
      <c r="K2097">
        <v>10</v>
      </c>
      <c r="L2097">
        <v>1</v>
      </c>
      <c r="M2097">
        <f t="shared" si="320"/>
        <v>1</v>
      </c>
      <c r="N2097" t="b">
        <v>0</v>
      </c>
      <c r="O2097" t="s">
        <v>2229</v>
      </c>
      <c r="P2097" t="str">
        <f t="shared" si="321"/>
        <v>No Return</v>
      </c>
      <c r="Q2097" s="4">
        <f t="shared" si="322"/>
        <v>776.85299999999995</v>
      </c>
      <c r="R2097">
        <f t="shared" si="323"/>
        <v>2025</v>
      </c>
      <c r="S2097" s="4" t="str">
        <f t="shared" si="324"/>
        <v>August</v>
      </c>
      <c r="T2097" s="17">
        <f t="shared" si="325"/>
        <v>34.414699999999996</v>
      </c>
      <c r="U2097" s="17">
        <f t="shared" si="326"/>
        <v>77.685299999999998</v>
      </c>
      <c r="V2097" s="16">
        <f t="shared" si="327"/>
        <v>0</v>
      </c>
      <c r="W2097" s="16" t="str">
        <f t="shared" si="328"/>
        <v>M</v>
      </c>
      <c r="X2097" s="16" t="str" cm="1">
        <f t="array" ref="X2097">_xlfn.IFS(K2097 &lt; 10, "Need to Restock", K2097 &lt; 20, "Low Stock", K2097 &lt; 30, "Stock OK", K2097 &gt;= 30, "High Stock")</f>
        <v>Low Stock</v>
      </c>
      <c r="Y2097" s="16" t="str" cm="1">
        <f t="array" ref="Y2097">_xlfn.IFS(K2097 &lt;= 15, "Fast Moving", K2097 &lt;= 35, "Moderate Moving", K2097 &gt; 35, "Slow Moving")</f>
        <v>Fast Moving</v>
      </c>
      <c r="Z2097" s="16" t="str" cm="1">
        <f t="array" ref="Z2097">_xlfn.IFS(M2097=5, "Highly Satisfied", M2097&gt;=4, "Very Satisfied", M2097&gt;=3, "Satisfied", M2097&gt;=2, "Neutral", M2097&lt;2, "Dissatisfied")</f>
        <v>Dissatisfied</v>
      </c>
      <c r="AA2097" s="16" t="str">
        <f t="shared" si="329"/>
        <v>High Value</v>
      </c>
      <c r="AB2097" s="16" t="str" cm="1">
        <f t="array" ref="AB2097">_xlfn.IFS(OR(C2097="Zara", C2097="Mango"), "Luxury Brand", OR(C2097="Gap", C2097="Forever21"), "Budget Brand", TRUE, "Mid-Market")</f>
        <v>Budget Brand</v>
      </c>
    </row>
    <row r="2098" spans="1:28" x14ac:dyDescent="0.35">
      <c r="A2098" t="s">
        <v>2149</v>
      </c>
      <c r="B2098" t="s">
        <v>28</v>
      </c>
      <c r="C2098" t="s">
        <v>20</v>
      </c>
      <c r="D2098" t="s">
        <v>15</v>
      </c>
      <c r="E2098" t="s">
        <v>22</v>
      </c>
      <c r="F2098" t="s">
        <v>64</v>
      </c>
      <c r="G2098" s="4">
        <v>103.9</v>
      </c>
      <c r="H2098">
        <v>0</v>
      </c>
      <c r="I2098" s="3">
        <v>103.9</v>
      </c>
      <c r="J2098" s="1">
        <v>45861</v>
      </c>
      <c r="K2098">
        <v>27</v>
      </c>
      <c r="L2098">
        <v>2.1</v>
      </c>
      <c r="M2098">
        <f t="shared" si="320"/>
        <v>2.1</v>
      </c>
      <c r="N2098" t="b">
        <v>0</v>
      </c>
      <c r="O2098" t="s">
        <v>2229</v>
      </c>
      <c r="P2098" t="str">
        <f t="shared" si="321"/>
        <v>No Return</v>
      </c>
      <c r="Q2098" s="4">
        <f t="shared" si="322"/>
        <v>2805.3</v>
      </c>
      <c r="R2098">
        <f t="shared" si="323"/>
        <v>2025</v>
      </c>
      <c r="S2098" s="4" t="str">
        <f t="shared" si="324"/>
        <v>July</v>
      </c>
      <c r="T2098" s="17">
        <f t="shared" si="325"/>
        <v>0</v>
      </c>
      <c r="U2098" s="17">
        <f t="shared" si="326"/>
        <v>103.9</v>
      </c>
      <c r="V2098" s="16">
        <f t="shared" si="327"/>
        <v>0</v>
      </c>
      <c r="W2098" s="16" t="str">
        <f t="shared" si="328"/>
        <v>L</v>
      </c>
      <c r="X2098" s="16" t="str" cm="1">
        <f t="array" ref="X2098">_xlfn.IFS(K2098 &lt; 10, "Need to Restock", K2098 &lt; 20, "Low Stock", K2098 &lt; 30, "Stock OK", K2098 &gt;= 30, "High Stock")</f>
        <v>Stock OK</v>
      </c>
      <c r="Y2098" s="16" t="str" cm="1">
        <f t="array" ref="Y2098">_xlfn.IFS(K2098 &lt;= 15, "Fast Moving", K2098 &lt;= 35, "Moderate Moving", K2098 &gt; 35, "Slow Moving")</f>
        <v>Moderate Moving</v>
      </c>
      <c r="Z2098" s="16" t="str" cm="1">
        <f t="array" ref="Z2098">_xlfn.IFS(M2098=5, "Highly Satisfied", M2098&gt;=4, "Very Satisfied", M2098&gt;=3, "Satisfied", M2098&gt;=2, "Neutral", M2098&lt;2, "Dissatisfied")</f>
        <v>Neutral</v>
      </c>
      <c r="AA2098" s="16" t="str">
        <f t="shared" si="329"/>
        <v>High Value</v>
      </c>
      <c r="AB2098" s="16" t="str" cm="1">
        <f t="array" ref="AB2098">_xlfn.IFS(OR(C2098="Zara", C2098="Mango"), "Luxury Brand", OR(C2098="Gap", C2098="Forever21"), "Budget Brand", TRUE, "Mid-Market")</f>
        <v>Mid-Market</v>
      </c>
    </row>
    <row r="2099" spans="1:28" x14ac:dyDescent="0.35">
      <c r="A2099" t="s">
        <v>2150</v>
      </c>
      <c r="B2099" t="s">
        <v>13</v>
      </c>
      <c r="C2099" t="s">
        <v>30</v>
      </c>
      <c r="D2099" t="s">
        <v>21</v>
      </c>
      <c r="E2099" t="s">
        <v>22</v>
      </c>
      <c r="F2099" t="s">
        <v>23</v>
      </c>
      <c r="G2099" s="4">
        <v>168.02</v>
      </c>
      <c r="H2099">
        <v>0</v>
      </c>
      <c r="I2099" s="3">
        <v>168.02</v>
      </c>
      <c r="J2099" s="1">
        <v>45875</v>
      </c>
      <c r="K2099">
        <v>30</v>
      </c>
      <c r="L2099">
        <v>1.6</v>
      </c>
      <c r="M2099">
        <f t="shared" si="320"/>
        <v>1.6</v>
      </c>
      <c r="N2099" t="b">
        <v>1</v>
      </c>
      <c r="O2099" t="s">
        <v>71</v>
      </c>
      <c r="P2099" t="str">
        <f t="shared" si="321"/>
        <v>Size Issue</v>
      </c>
      <c r="Q2099" s="4">
        <f t="shared" si="322"/>
        <v>5040.6000000000004</v>
      </c>
      <c r="R2099">
        <f t="shared" si="323"/>
        <v>2025</v>
      </c>
      <c r="S2099" s="4" t="str">
        <f t="shared" si="324"/>
        <v>August</v>
      </c>
      <c r="T2099" s="17">
        <f t="shared" si="325"/>
        <v>0</v>
      </c>
      <c r="U2099" s="17">
        <f t="shared" si="326"/>
        <v>168.02</v>
      </c>
      <c r="V2099" s="16">
        <f t="shared" si="327"/>
        <v>1</v>
      </c>
      <c r="W2099" s="16" t="str">
        <f t="shared" si="328"/>
        <v>L</v>
      </c>
      <c r="X2099" s="16" t="str" cm="1">
        <f t="array" ref="X2099">_xlfn.IFS(K2099 &lt; 10, "Need to Restock", K2099 &lt; 20, "Low Stock", K2099 &lt; 30, "Stock OK", K2099 &gt;= 30, "High Stock")</f>
        <v>High Stock</v>
      </c>
      <c r="Y2099" s="16" t="str" cm="1">
        <f t="array" ref="Y2099">_xlfn.IFS(K2099 &lt;= 15, "Fast Moving", K2099 &lt;= 35, "Moderate Moving", K2099 &gt; 35, "Slow Moving")</f>
        <v>Moderate Moving</v>
      </c>
      <c r="Z2099" s="16" t="str" cm="1">
        <f t="array" ref="Z2099">_xlfn.IFS(M2099=5, "Highly Satisfied", M2099&gt;=4, "Very Satisfied", M2099&gt;=3, "Satisfied", M2099&gt;=2, "Neutral", M2099&lt;2, "Dissatisfied")</f>
        <v>Dissatisfied</v>
      </c>
      <c r="AA2099" s="16" t="str">
        <f t="shared" si="329"/>
        <v>High Value</v>
      </c>
      <c r="AB2099" s="16" t="str" cm="1">
        <f t="array" ref="AB2099">_xlfn.IFS(OR(C2099="Zara", C2099="Mango"), "Luxury Brand", OR(C2099="Gap", C2099="Forever21"), "Budget Brand", TRUE, "Mid-Market")</f>
        <v>Mid-Market</v>
      </c>
    </row>
    <row r="2100" spans="1:28" x14ac:dyDescent="0.35">
      <c r="A2100" t="s">
        <v>2151</v>
      </c>
      <c r="B2100" t="s">
        <v>28</v>
      </c>
      <c r="C2100" t="s">
        <v>41</v>
      </c>
      <c r="D2100" t="s">
        <v>32</v>
      </c>
      <c r="E2100" t="s">
        <v>56</v>
      </c>
      <c r="F2100" t="s">
        <v>68</v>
      </c>
      <c r="G2100" s="4">
        <v>80.41</v>
      </c>
      <c r="H2100">
        <v>0</v>
      </c>
      <c r="I2100" s="3">
        <v>80.41</v>
      </c>
      <c r="J2100" s="1">
        <v>45875</v>
      </c>
      <c r="K2100">
        <v>46</v>
      </c>
      <c r="L2100">
        <v>2.8</v>
      </c>
      <c r="M2100">
        <f t="shared" si="320"/>
        <v>2.8</v>
      </c>
      <c r="N2100" t="b">
        <v>0</v>
      </c>
      <c r="O2100" t="s">
        <v>2229</v>
      </c>
      <c r="P2100" t="str">
        <f t="shared" si="321"/>
        <v>No Return</v>
      </c>
      <c r="Q2100" s="4">
        <f t="shared" si="322"/>
        <v>3698.8599999999997</v>
      </c>
      <c r="R2100">
        <f t="shared" si="323"/>
        <v>2025</v>
      </c>
      <c r="S2100" s="4" t="str">
        <f t="shared" si="324"/>
        <v>August</v>
      </c>
      <c r="T2100" s="17">
        <f t="shared" si="325"/>
        <v>0</v>
      </c>
      <c r="U2100" s="17">
        <f t="shared" si="326"/>
        <v>80.41</v>
      </c>
      <c r="V2100" s="16">
        <f t="shared" si="327"/>
        <v>0</v>
      </c>
      <c r="W2100" s="16" t="str">
        <f t="shared" si="328"/>
        <v>M</v>
      </c>
      <c r="X2100" s="16" t="str" cm="1">
        <f t="array" ref="X2100">_xlfn.IFS(K2100 &lt; 10, "Need to Restock", K2100 &lt; 20, "Low Stock", K2100 &lt; 30, "Stock OK", K2100 &gt;= 30, "High Stock")</f>
        <v>High Stock</v>
      </c>
      <c r="Y2100" s="16" t="str" cm="1">
        <f t="array" ref="Y2100">_xlfn.IFS(K2100 &lt;= 15, "Fast Moving", K2100 &lt;= 35, "Moderate Moving", K2100 &gt; 35, "Slow Moving")</f>
        <v>Slow Moving</v>
      </c>
      <c r="Z2100" s="16" t="str" cm="1">
        <f t="array" ref="Z2100">_xlfn.IFS(M2100=5, "Highly Satisfied", M2100&gt;=4, "Very Satisfied", M2100&gt;=3, "Satisfied", M2100&gt;=2, "Neutral", M2100&lt;2, "Dissatisfied")</f>
        <v>Neutral</v>
      </c>
      <c r="AA2100" s="16" t="str">
        <f t="shared" si="329"/>
        <v>High Value</v>
      </c>
      <c r="AB2100" s="16" t="str" cm="1">
        <f t="array" ref="AB2100">_xlfn.IFS(OR(C2100="Zara", C2100="Mango"), "Luxury Brand", OR(C2100="Gap", C2100="Forever21"), "Budget Brand", TRUE, "Mid-Market")</f>
        <v>Luxury Brand</v>
      </c>
    </row>
    <row r="2101" spans="1:28" x14ac:dyDescent="0.35">
      <c r="A2101" t="s">
        <v>2152</v>
      </c>
      <c r="B2101" t="s">
        <v>36</v>
      </c>
      <c r="C2101" t="s">
        <v>73</v>
      </c>
      <c r="D2101" t="s">
        <v>15</v>
      </c>
      <c r="E2101" t="s">
        <v>16</v>
      </c>
      <c r="F2101" t="s">
        <v>44</v>
      </c>
      <c r="G2101" s="4">
        <v>102.76</v>
      </c>
      <c r="H2101">
        <v>0</v>
      </c>
      <c r="I2101" s="3">
        <v>102.76</v>
      </c>
      <c r="J2101" s="1">
        <v>45612</v>
      </c>
      <c r="K2101">
        <v>35</v>
      </c>
      <c r="L2101">
        <v>2.2000000000000002</v>
      </c>
      <c r="M2101">
        <f t="shared" si="320"/>
        <v>2.2000000000000002</v>
      </c>
      <c r="N2101" t="b">
        <v>0</v>
      </c>
      <c r="O2101" t="s">
        <v>2229</v>
      </c>
      <c r="P2101" t="str">
        <f t="shared" si="321"/>
        <v>No Return</v>
      </c>
      <c r="Q2101" s="4">
        <f t="shared" si="322"/>
        <v>3596.6000000000004</v>
      </c>
      <c r="R2101">
        <f t="shared" si="323"/>
        <v>2024</v>
      </c>
      <c r="S2101" s="4" t="str">
        <f t="shared" si="324"/>
        <v>November</v>
      </c>
      <c r="T2101" s="17">
        <f t="shared" si="325"/>
        <v>0</v>
      </c>
      <c r="U2101" s="17">
        <f t="shared" si="326"/>
        <v>102.76</v>
      </c>
      <c r="V2101" s="16">
        <f t="shared" si="327"/>
        <v>0</v>
      </c>
      <c r="W2101" s="16" t="str">
        <f t="shared" si="328"/>
        <v>XL</v>
      </c>
      <c r="X2101" s="16" t="str" cm="1">
        <f t="array" ref="X2101">_xlfn.IFS(K2101 &lt; 10, "Need to Restock", K2101 &lt; 20, "Low Stock", K2101 &lt; 30, "Stock OK", K2101 &gt;= 30, "High Stock")</f>
        <v>High Stock</v>
      </c>
      <c r="Y2101" s="16" t="str" cm="1">
        <f t="array" ref="Y2101">_xlfn.IFS(K2101 &lt;= 15, "Fast Moving", K2101 &lt;= 35, "Moderate Moving", K2101 &gt; 35, "Slow Moving")</f>
        <v>Moderate Moving</v>
      </c>
      <c r="Z2101" s="16" t="str" cm="1">
        <f t="array" ref="Z2101">_xlfn.IFS(M2101=5, "Highly Satisfied", M2101&gt;=4, "Very Satisfied", M2101&gt;=3, "Satisfied", M2101&gt;=2, "Neutral", M2101&lt;2, "Dissatisfied")</f>
        <v>Neutral</v>
      </c>
      <c r="AA2101" s="16" t="str">
        <f t="shared" si="329"/>
        <v>High Value</v>
      </c>
      <c r="AB2101" s="16" t="str" cm="1">
        <f t="array" ref="AB2101">_xlfn.IFS(OR(C2101="Zara", C2101="Mango"), "Luxury Brand", OR(C2101="Gap", C2101="Forever21"), "Budget Brand", TRUE, "Mid-Market")</f>
        <v>Budget Brand</v>
      </c>
    </row>
    <row r="2102" spans="1:28" x14ac:dyDescent="0.35">
      <c r="A2102" t="s">
        <v>2153</v>
      </c>
      <c r="B2102" t="s">
        <v>19</v>
      </c>
      <c r="C2102" t="s">
        <v>73</v>
      </c>
      <c r="D2102" t="s">
        <v>32</v>
      </c>
      <c r="E2102" t="s">
        <v>47</v>
      </c>
      <c r="F2102" t="s">
        <v>26</v>
      </c>
      <c r="G2102" s="4">
        <v>81.2</v>
      </c>
      <c r="H2102">
        <v>0</v>
      </c>
      <c r="I2102" s="3">
        <v>81.2</v>
      </c>
      <c r="J2102" s="1">
        <v>45875</v>
      </c>
      <c r="K2102">
        <v>27</v>
      </c>
      <c r="L2102">
        <v>1.7</v>
      </c>
      <c r="M2102">
        <f t="shared" si="320"/>
        <v>1.7</v>
      </c>
      <c r="N2102" t="b">
        <v>0</v>
      </c>
      <c r="O2102" t="s">
        <v>2229</v>
      </c>
      <c r="P2102" t="str">
        <f t="shared" si="321"/>
        <v>No Return</v>
      </c>
      <c r="Q2102" s="4">
        <f t="shared" si="322"/>
        <v>2192.4</v>
      </c>
      <c r="R2102">
        <f t="shared" si="323"/>
        <v>2025</v>
      </c>
      <c r="S2102" s="4" t="str">
        <f t="shared" si="324"/>
        <v>August</v>
      </c>
      <c r="T2102" s="17">
        <f t="shared" si="325"/>
        <v>0</v>
      </c>
      <c r="U2102" s="17">
        <f t="shared" si="326"/>
        <v>81.2</v>
      </c>
      <c r="V2102" s="16">
        <f t="shared" si="327"/>
        <v>0</v>
      </c>
      <c r="W2102" s="16" t="str">
        <f t="shared" si="328"/>
        <v>XXL</v>
      </c>
      <c r="X2102" s="16" t="str" cm="1">
        <f t="array" ref="X2102">_xlfn.IFS(K2102 &lt; 10, "Need to Restock", K2102 &lt; 20, "Low Stock", K2102 &lt; 30, "Stock OK", K2102 &gt;= 30, "High Stock")</f>
        <v>Stock OK</v>
      </c>
      <c r="Y2102" s="16" t="str" cm="1">
        <f t="array" ref="Y2102">_xlfn.IFS(K2102 &lt;= 15, "Fast Moving", K2102 &lt;= 35, "Moderate Moving", K2102 &gt; 35, "Slow Moving")</f>
        <v>Moderate Moving</v>
      </c>
      <c r="Z2102" s="16" t="str" cm="1">
        <f t="array" ref="Z2102">_xlfn.IFS(M2102=5, "Highly Satisfied", M2102&gt;=4, "Very Satisfied", M2102&gt;=3, "Satisfied", M2102&gt;=2, "Neutral", M2102&lt;2, "Dissatisfied")</f>
        <v>Dissatisfied</v>
      </c>
      <c r="AA2102" s="16" t="str">
        <f t="shared" si="329"/>
        <v>High Value</v>
      </c>
      <c r="AB2102" s="16" t="str" cm="1">
        <f t="array" ref="AB2102">_xlfn.IFS(OR(C2102="Zara", C2102="Mango"), "Luxury Brand", OR(C2102="Gap", C2102="Forever21"), "Budget Brand", TRUE, "Mid-Market")</f>
        <v>Budget Brand</v>
      </c>
    </row>
    <row r="2103" spans="1:28" x14ac:dyDescent="0.35">
      <c r="A2103" t="s">
        <v>2154</v>
      </c>
      <c r="B2103" t="s">
        <v>25</v>
      </c>
      <c r="C2103" t="s">
        <v>20</v>
      </c>
      <c r="D2103" t="s">
        <v>32</v>
      </c>
      <c r="E2103" t="s">
        <v>2229</v>
      </c>
      <c r="F2103" t="s">
        <v>38</v>
      </c>
      <c r="G2103" s="4">
        <v>68.95</v>
      </c>
      <c r="H2103">
        <v>0</v>
      </c>
      <c r="I2103" s="3">
        <v>68.95</v>
      </c>
      <c r="J2103" s="1">
        <v>45875</v>
      </c>
      <c r="K2103">
        <v>47</v>
      </c>
      <c r="L2103">
        <v>3.6</v>
      </c>
      <c r="M2103">
        <f t="shared" si="320"/>
        <v>3.6</v>
      </c>
      <c r="N2103" t="b">
        <v>0</v>
      </c>
      <c r="O2103" t="s">
        <v>2229</v>
      </c>
      <c r="P2103" t="str">
        <f t="shared" si="321"/>
        <v>No Return</v>
      </c>
      <c r="Q2103" s="4">
        <f t="shared" si="322"/>
        <v>3240.65</v>
      </c>
      <c r="R2103">
        <f t="shared" si="323"/>
        <v>2025</v>
      </c>
      <c r="S2103" s="4" t="str">
        <f t="shared" si="324"/>
        <v>August</v>
      </c>
      <c r="T2103" s="17">
        <f t="shared" si="325"/>
        <v>0</v>
      </c>
      <c r="U2103" s="17">
        <f t="shared" si="326"/>
        <v>68.95</v>
      </c>
      <c r="V2103" s="16">
        <f t="shared" si="327"/>
        <v>0</v>
      </c>
      <c r="W2103" s="16" t="str">
        <f t="shared" si="328"/>
        <v>No Size</v>
      </c>
      <c r="X2103" s="16" t="str" cm="1">
        <f t="array" ref="X2103">_xlfn.IFS(K2103 &lt; 10, "Need to Restock", K2103 &lt; 20, "Low Stock", K2103 &lt; 30, "Stock OK", K2103 &gt;= 30, "High Stock")</f>
        <v>High Stock</v>
      </c>
      <c r="Y2103" s="16" t="str" cm="1">
        <f t="array" ref="Y2103">_xlfn.IFS(K2103 &lt;= 15, "Fast Moving", K2103 &lt;= 35, "Moderate Moving", K2103 &gt; 35, "Slow Moving")</f>
        <v>Slow Moving</v>
      </c>
      <c r="Z2103" s="16" t="str" cm="1">
        <f t="array" ref="Z2103">_xlfn.IFS(M2103=5, "Highly Satisfied", M2103&gt;=4, "Very Satisfied", M2103&gt;=3, "Satisfied", M2103&gt;=2, "Neutral", M2103&lt;2, "Dissatisfied")</f>
        <v>Satisfied</v>
      </c>
      <c r="AA2103" s="16" t="str">
        <f t="shared" si="329"/>
        <v>Cheap Value</v>
      </c>
      <c r="AB2103" s="16" t="str" cm="1">
        <f t="array" ref="AB2103">_xlfn.IFS(OR(C2103="Zara", C2103="Mango"), "Luxury Brand", OR(C2103="Gap", C2103="Forever21"), "Budget Brand", TRUE, "Mid-Market")</f>
        <v>Mid-Market</v>
      </c>
    </row>
    <row r="2104" spans="1:28" x14ac:dyDescent="0.35">
      <c r="A2104" t="s">
        <v>2155</v>
      </c>
      <c r="B2104" t="s">
        <v>36</v>
      </c>
      <c r="C2104" t="s">
        <v>14</v>
      </c>
      <c r="D2104" t="s">
        <v>60</v>
      </c>
      <c r="E2104" t="s">
        <v>53</v>
      </c>
      <c r="F2104" t="s">
        <v>64</v>
      </c>
      <c r="G2104" s="4">
        <v>43.04</v>
      </c>
      <c r="H2104">
        <v>0</v>
      </c>
      <c r="I2104" s="3">
        <v>43.04</v>
      </c>
      <c r="J2104" s="1">
        <v>45875</v>
      </c>
      <c r="K2104">
        <v>26</v>
      </c>
      <c r="L2104">
        <v>4.8</v>
      </c>
      <c r="M2104">
        <f t="shared" si="320"/>
        <v>4.8</v>
      </c>
      <c r="N2104" t="b">
        <v>1</v>
      </c>
      <c r="O2104" t="s">
        <v>123</v>
      </c>
      <c r="P2104" t="str">
        <f t="shared" si="321"/>
        <v>Wrong Item</v>
      </c>
      <c r="Q2104" s="4">
        <f t="shared" si="322"/>
        <v>1119.04</v>
      </c>
      <c r="R2104">
        <f t="shared" si="323"/>
        <v>2025</v>
      </c>
      <c r="S2104" s="4" t="str">
        <f t="shared" si="324"/>
        <v>August</v>
      </c>
      <c r="T2104" s="17">
        <f t="shared" si="325"/>
        <v>0</v>
      </c>
      <c r="U2104" s="17">
        <f t="shared" si="326"/>
        <v>43.04</v>
      </c>
      <c r="V2104" s="16">
        <f t="shared" si="327"/>
        <v>1</v>
      </c>
      <c r="W2104" s="16" t="str">
        <f t="shared" si="328"/>
        <v>XS</v>
      </c>
      <c r="X2104" s="16" t="str" cm="1">
        <f t="array" ref="X2104">_xlfn.IFS(K2104 &lt; 10, "Need to Restock", K2104 &lt; 20, "Low Stock", K2104 &lt; 30, "Stock OK", K2104 &gt;= 30, "High Stock")</f>
        <v>Stock OK</v>
      </c>
      <c r="Y2104" s="16" t="str" cm="1">
        <f t="array" ref="Y2104">_xlfn.IFS(K2104 &lt;= 15, "Fast Moving", K2104 &lt;= 35, "Moderate Moving", K2104 &gt; 35, "Slow Moving")</f>
        <v>Moderate Moving</v>
      </c>
      <c r="Z2104" s="16" t="str" cm="1">
        <f t="array" ref="Z2104">_xlfn.IFS(M2104=5, "Highly Satisfied", M2104&gt;=4, "Very Satisfied", M2104&gt;=3, "Satisfied", M2104&gt;=2, "Neutral", M2104&lt;2, "Dissatisfied")</f>
        <v>Very Satisfied</v>
      </c>
      <c r="AA2104" s="16" t="str">
        <f t="shared" si="329"/>
        <v>Cheap Value</v>
      </c>
      <c r="AB2104" s="16" t="str" cm="1">
        <f t="array" ref="AB2104">_xlfn.IFS(OR(C2104="Zara", C2104="Mango"), "Luxury Brand", OR(C2104="Gap", C2104="Forever21"), "Budget Brand", TRUE, "Mid-Market")</f>
        <v>Luxury Brand</v>
      </c>
    </row>
    <row r="2105" spans="1:28" x14ac:dyDescent="0.35">
      <c r="A2105" t="s">
        <v>2156</v>
      </c>
      <c r="B2105" t="s">
        <v>19</v>
      </c>
      <c r="C2105" t="s">
        <v>14</v>
      </c>
      <c r="D2105" t="s">
        <v>15</v>
      </c>
      <c r="E2105" t="s">
        <v>53</v>
      </c>
      <c r="F2105" t="s">
        <v>54</v>
      </c>
      <c r="G2105" s="4">
        <v>81.819999999999993</v>
      </c>
      <c r="H2105">
        <v>0</v>
      </c>
      <c r="I2105" s="3">
        <v>81.819999999999993</v>
      </c>
      <c r="J2105" s="1">
        <v>45786</v>
      </c>
      <c r="K2105">
        <v>1</v>
      </c>
      <c r="L2105">
        <v>3.5</v>
      </c>
      <c r="M2105">
        <f t="shared" si="320"/>
        <v>3.5</v>
      </c>
      <c r="N2105" t="b">
        <v>0</v>
      </c>
      <c r="O2105" t="s">
        <v>2229</v>
      </c>
      <c r="P2105" t="str">
        <f t="shared" si="321"/>
        <v>No Return</v>
      </c>
      <c r="Q2105" s="4">
        <f t="shared" si="322"/>
        <v>81.819999999999993</v>
      </c>
      <c r="R2105">
        <f t="shared" si="323"/>
        <v>2025</v>
      </c>
      <c r="S2105" s="4" t="str">
        <f t="shared" si="324"/>
        <v>May</v>
      </c>
      <c r="T2105" s="17">
        <f t="shared" si="325"/>
        <v>0</v>
      </c>
      <c r="U2105" s="17">
        <f t="shared" si="326"/>
        <v>81.819999999999993</v>
      </c>
      <c r="V2105" s="16">
        <f t="shared" si="327"/>
        <v>0</v>
      </c>
      <c r="W2105" s="16" t="str">
        <f t="shared" si="328"/>
        <v>XS</v>
      </c>
      <c r="X2105" s="16" t="str" cm="1">
        <f t="array" ref="X2105">_xlfn.IFS(K2105 &lt; 10, "Need to Restock", K2105 &lt; 20, "Low Stock", K2105 &lt; 30, "Stock OK", K2105 &gt;= 30, "High Stock")</f>
        <v>Need to Restock</v>
      </c>
      <c r="Y2105" s="16" t="str" cm="1">
        <f t="array" ref="Y2105">_xlfn.IFS(K2105 &lt;= 15, "Fast Moving", K2105 &lt;= 35, "Moderate Moving", K2105 &gt; 35, "Slow Moving")</f>
        <v>Fast Moving</v>
      </c>
      <c r="Z2105" s="16" t="str" cm="1">
        <f t="array" ref="Z2105">_xlfn.IFS(M2105=5, "Highly Satisfied", M2105&gt;=4, "Very Satisfied", M2105&gt;=3, "Satisfied", M2105&gt;=2, "Neutral", M2105&lt;2, "Dissatisfied")</f>
        <v>Satisfied</v>
      </c>
      <c r="AA2105" s="16" t="str">
        <f t="shared" si="329"/>
        <v>High Value</v>
      </c>
      <c r="AB2105" s="16" t="str" cm="1">
        <f t="array" ref="AB2105">_xlfn.IFS(OR(C2105="Zara", C2105="Mango"), "Luxury Brand", OR(C2105="Gap", C2105="Forever21"), "Budget Brand", TRUE, "Mid-Market")</f>
        <v>Luxury Brand</v>
      </c>
    </row>
    <row r="2106" spans="1:28" x14ac:dyDescent="0.35">
      <c r="A2106" t="s">
        <v>2157</v>
      </c>
      <c r="B2106" t="s">
        <v>25</v>
      </c>
      <c r="C2106" t="s">
        <v>41</v>
      </c>
      <c r="D2106" t="s">
        <v>60</v>
      </c>
      <c r="E2106" t="s">
        <v>2229</v>
      </c>
      <c r="F2106" t="s">
        <v>42</v>
      </c>
      <c r="G2106" s="4">
        <v>53.7</v>
      </c>
      <c r="H2106">
        <v>0</v>
      </c>
      <c r="I2106" s="3">
        <v>53.7</v>
      </c>
      <c r="J2106" s="1">
        <v>45875</v>
      </c>
      <c r="K2106">
        <v>16</v>
      </c>
      <c r="L2106">
        <v>1.4</v>
      </c>
      <c r="M2106">
        <f t="shared" si="320"/>
        <v>1.4</v>
      </c>
      <c r="N2106" t="b">
        <v>1</v>
      </c>
      <c r="O2106" t="s">
        <v>76</v>
      </c>
      <c r="P2106" t="str">
        <f t="shared" si="321"/>
        <v>Damaged</v>
      </c>
      <c r="Q2106" s="4">
        <f t="shared" si="322"/>
        <v>859.2</v>
      </c>
      <c r="R2106">
        <f t="shared" si="323"/>
        <v>2025</v>
      </c>
      <c r="S2106" s="4" t="str">
        <f t="shared" si="324"/>
        <v>August</v>
      </c>
      <c r="T2106" s="17">
        <f t="shared" si="325"/>
        <v>0</v>
      </c>
      <c r="U2106" s="17">
        <f t="shared" si="326"/>
        <v>53.7</v>
      </c>
      <c r="V2106" s="16">
        <f t="shared" si="327"/>
        <v>1</v>
      </c>
      <c r="W2106" s="16" t="str">
        <f t="shared" si="328"/>
        <v>No Size</v>
      </c>
      <c r="X2106" s="16" t="str" cm="1">
        <f t="array" ref="X2106">_xlfn.IFS(K2106 &lt; 10, "Need to Restock", K2106 &lt; 20, "Low Stock", K2106 &lt; 30, "Stock OK", K2106 &gt;= 30, "High Stock")</f>
        <v>Low Stock</v>
      </c>
      <c r="Y2106" s="16" t="str" cm="1">
        <f t="array" ref="Y2106">_xlfn.IFS(K2106 &lt;= 15, "Fast Moving", K2106 &lt;= 35, "Moderate Moving", K2106 &gt; 35, "Slow Moving")</f>
        <v>Moderate Moving</v>
      </c>
      <c r="Z2106" s="16" t="str" cm="1">
        <f t="array" ref="Z2106">_xlfn.IFS(M2106=5, "Highly Satisfied", M2106&gt;=4, "Very Satisfied", M2106&gt;=3, "Satisfied", M2106&gt;=2, "Neutral", M2106&lt;2, "Dissatisfied")</f>
        <v>Dissatisfied</v>
      </c>
      <c r="AA2106" s="16" t="str">
        <f t="shared" si="329"/>
        <v>Cheap Value</v>
      </c>
      <c r="AB2106" s="16" t="str" cm="1">
        <f t="array" ref="AB2106">_xlfn.IFS(OR(C2106="Zara", C2106="Mango"), "Luxury Brand", OR(C2106="Gap", C2106="Forever21"), "Budget Brand", TRUE, "Mid-Market")</f>
        <v>Luxury Brand</v>
      </c>
    </row>
    <row r="2107" spans="1:28" x14ac:dyDescent="0.35">
      <c r="A2107" t="s">
        <v>2158</v>
      </c>
      <c r="B2107" t="s">
        <v>19</v>
      </c>
      <c r="C2107" t="s">
        <v>41</v>
      </c>
      <c r="D2107" t="s">
        <v>60</v>
      </c>
      <c r="E2107" t="s">
        <v>22</v>
      </c>
      <c r="F2107" t="s">
        <v>17</v>
      </c>
      <c r="G2107" s="4">
        <v>100.11</v>
      </c>
      <c r="H2107">
        <v>0</v>
      </c>
      <c r="I2107" s="3">
        <v>100.11</v>
      </c>
      <c r="J2107" s="1">
        <v>45875</v>
      </c>
      <c r="K2107">
        <v>41</v>
      </c>
      <c r="L2107">
        <v>4.7</v>
      </c>
      <c r="M2107">
        <f t="shared" si="320"/>
        <v>4.7</v>
      </c>
      <c r="N2107" t="b">
        <v>0</v>
      </c>
      <c r="O2107" t="s">
        <v>2229</v>
      </c>
      <c r="P2107" t="str">
        <f t="shared" si="321"/>
        <v>No Return</v>
      </c>
      <c r="Q2107" s="4">
        <f t="shared" si="322"/>
        <v>4104.51</v>
      </c>
      <c r="R2107">
        <f t="shared" si="323"/>
        <v>2025</v>
      </c>
      <c r="S2107" s="4" t="str">
        <f t="shared" si="324"/>
        <v>August</v>
      </c>
      <c r="T2107" s="17">
        <f t="shared" si="325"/>
        <v>0</v>
      </c>
      <c r="U2107" s="17">
        <f t="shared" si="326"/>
        <v>100.11</v>
      </c>
      <c r="V2107" s="16">
        <f t="shared" si="327"/>
        <v>0</v>
      </c>
      <c r="W2107" s="16" t="str">
        <f t="shared" si="328"/>
        <v>L</v>
      </c>
      <c r="X2107" s="16" t="str" cm="1">
        <f t="array" ref="X2107">_xlfn.IFS(K2107 &lt; 10, "Need to Restock", K2107 &lt; 20, "Low Stock", K2107 &lt; 30, "Stock OK", K2107 &gt;= 30, "High Stock")</f>
        <v>High Stock</v>
      </c>
      <c r="Y2107" s="16" t="str" cm="1">
        <f t="array" ref="Y2107">_xlfn.IFS(K2107 &lt;= 15, "Fast Moving", K2107 &lt;= 35, "Moderate Moving", K2107 &gt; 35, "Slow Moving")</f>
        <v>Slow Moving</v>
      </c>
      <c r="Z2107" s="16" t="str" cm="1">
        <f t="array" ref="Z2107">_xlfn.IFS(M2107=5, "Highly Satisfied", M2107&gt;=4, "Very Satisfied", M2107&gt;=3, "Satisfied", M2107&gt;=2, "Neutral", M2107&lt;2, "Dissatisfied")</f>
        <v>Very Satisfied</v>
      </c>
      <c r="AA2107" s="16" t="str">
        <f t="shared" si="329"/>
        <v>High Value</v>
      </c>
      <c r="AB2107" s="16" t="str" cm="1">
        <f t="array" ref="AB2107">_xlfn.IFS(OR(C2107="Zara", C2107="Mango"), "Luxury Brand", OR(C2107="Gap", C2107="Forever21"), "Budget Brand", TRUE, "Mid-Market")</f>
        <v>Luxury Brand</v>
      </c>
    </row>
    <row r="2108" spans="1:28" x14ac:dyDescent="0.35">
      <c r="A2108" t="s">
        <v>2159</v>
      </c>
      <c r="B2108" t="s">
        <v>25</v>
      </c>
      <c r="C2108" t="s">
        <v>51</v>
      </c>
      <c r="D2108" t="s">
        <v>21</v>
      </c>
      <c r="E2108" t="s">
        <v>2229</v>
      </c>
      <c r="F2108" t="s">
        <v>38</v>
      </c>
      <c r="G2108" s="4">
        <v>24.08</v>
      </c>
      <c r="H2108">
        <v>38.5</v>
      </c>
      <c r="I2108" s="3">
        <v>14.81</v>
      </c>
      <c r="J2108" s="1">
        <v>45875</v>
      </c>
      <c r="K2108">
        <v>43</v>
      </c>
      <c r="L2108">
        <v>4.0999999999999996</v>
      </c>
      <c r="M2108">
        <f t="shared" si="320"/>
        <v>4.0999999999999996</v>
      </c>
      <c r="N2108" t="b">
        <v>0</v>
      </c>
      <c r="O2108" t="s">
        <v>2229</v>
      </c>
      <c r="P2108" t="str">
        <f t="shared" si="321"/>
        <v>No Return</v>
      </c>
      <c r="Q2108" s="4">
        <f t="shared" si="322"/>
        <v>636.79559999999992</v>
      </c>
      <c r="R2108">
        <f t="shared" si="323"/>
        <v>2025</v>
      </c>
      <c r="S2108" s="4" t="str">
        <f t="shared" si="324"/>
        <v>August</v>
      </c>
      <c r="T2108" s="17">
        <f t="shared" si="325"/>
        <v>9.2707999999999995</v>
      </c>
      <c r="U2108" s="17">
        <f t="shared" si="326"/>
        <v>14.809199999999999</v>
      </c>
      <c r="V2108" s="16">
        <f t="shared" si="327"/>
        <v>0</v>
      </c>
      <c r="W2108" s="16" t="str">
        <f t="shared" si="328"/>
        <v>No Size</v>
      </c>
      <c r="X2108" s="16" t="str" cm="1">
        <f t="array" ref="X2108">_xlfn.IFS(K2108 &lt; 10, "Need to Restock", K2108 &lt; 20, "Low Stock", K2108 &lt; 30, "Stock OK", K2108 &gt;= 30, "High Stock")</f>
        <v>High Stock</v>
      </c>
      <c r="Y2108" s="16" t="str" cm="1">
        <f t="array" ref="Y2108">_xlfn.IFS(K2108 &lt;= 15, "Fast Moving", K2108 &lt;= 35, "Moderate Moving", K2108 &gt; 35, "Slow Moving")</f>
        <v>Slow Moving</v>
      </c>
      <c r="Z2108" s="16" t="str" cm="1">
        <f t="array" ref="Z2108">_xlfn.IFS(M2108=5, "Highly Satisfied", M2108&gt;=4, "Very Satisfied", M2108&gt;=3, "Satisfied", M2108&gt;=2, "Neutral", M2108&lt;2, "Dissatisfied")</f>
        <v>Very Satisfied</v>
      </c>
      <c r="AA2108" s="16" t="str">
        <f t="shared" si="329"/>
        <v>Cheap Value</v>
      </c>
      <c r="AB2108" s="16" t="str" cm="1">
        <f t="array" ref="AB2108">_xlfn.IFS(OR(C2108="Zara", C2108="Mango"), "Luxury Brand", OR(C2108="Gap", C2108="Forever21"), "Budget Brand", TRUE, "Mid-Market")</f>
        <v>Mid-Market</v>
      </c>
    </row>
    <row r="2109" spans="1:28" x14ac:dyDescent="0.35">
      <c r="A2109" t="s">
        <v>2160</v>
      </c>
      <c r="B2109" t="s">
        <v>25</v>
      </c>
      <c r="C2109" t="s">
        <v>51</v>
      </c>
      <c r="D2109" t="s">
        <v>15</v>
      </c>
      <c r="E2109" t="s">
        <v>2229</v>
      </c>
      <c r="F2109" t="s">
        <v>17</v>
      </c>
      <c r="G2109" s="4">
        <v>74.77</v>
      </c>
      <c r="H2109">
        <v>0</v>
      </c>
      <c r="I2109" s="3">
        <v>74.77</v>
      </c>
      <c r="J2109" s="1">
        <v>45734</v>
      </c>
      <c r="K2109">
        <v>26</v>
      </c>
      <c r="L2109">
        <v>2.9</v>
      </c>
      <c r="M2109">
        <f t="shared" si="320"/>
        <v>2.9</v>
      </c>
      <c r="N2109" t="b">
        <v>0</v>
      </c>
      <c r="O2109" t="s">
        <v>2229</v>
      </c>
      <c r="P2109" t="str">
        <f t="shared" si="321"/>
        <v>No Return</v>
      </c>
      <c r="Q2109" s="4">
        <f t="shared" si="322"/>
        <v>1944.02</v>
      </c>
      <c r="R2109">
        <f t="shared" si="323"/>
        <v>2025</v>
      </c>
      <c r="S2109" s="4" t="str">
        <f t="shared" si="324"/>
        <v>March</v>
      </c>
      <c r="T2109" s="17">
        <f t="shared" si="325"/>
        <v>0</v>
      </c>
      <c r="U2109" s="17">
        <f t="shared" si="326"/>
        <v>74.77</v>
      </c>
      <c r="V2109" s="16">
        <f t="shared" si="327"/>
        <v>0</v>
      </c>
      <c r="W2109" s="16" t="str">
        <f t="shared" si="328"/>
        <v>No Size</v>
      </c>
      <c r="X2109" s="16" t="str" cm="1">
        <f t="array" ref="X2109">_xlfn.IFS(K2109 &lt; 10, "Need to Restock", K2109 &lt; 20, "Low Stock", K2109 &lt; 30, "Stock OK", K2109 &gt;= 30, "High Stock")</f>
        <v>Stock OK</v>
      </c>
      <c r="Y2109" s="16" t="str" cm="1">
        <f t="array" ref="Y2109">_xlfn.IFS(K2109 &lt;= 15, "Fast Moving", K2109 &lt;= 35, "Moderate Moving", K2109 &gt; 35, "Slow Moving")</f>
        <v>Moderate Moving</v>
      </c>
      <c r="Z2109" s="16" t="str" cm="1">
        <f t="array" ref="Z2109">_xlfn.IFS(M2109=5, "Highly Satisfied", M2109&gt;=4, "Very Satisfied", M2109&gt;=3, "Satisfied", M2109&gt;=2, "Neutral", M2109&lt;2, "Dissatisfied")</f>
        <v>Neutral</v>
      </c>
      <c r="AA2109" s="16" t="str">
        <f t="shared" si="329"/>
        <v>Cheap Value</v>
      </c>
      <c r="AB2109" s="16" t="str" cm="1">
        <f t="array" ref="AB2109">_xlfn.IFS(OR(C2109="Zara", C2109="Mango"), "Luxury Brand", OR(C2109="Gap", C2109="Forever21"), "Budget Brand", TRUE, "Mid-Market")</f>
        <v>Mid-Market</v>
      </c>
    </row>
    <row r="2110" spans="1:28" x14ac:dyDescent="0.35">
      <c r="A2110" t="s">
        <v>2161</v>
      </c>
      <c r="B2110" t="s">
        <v>40</v>
      </c>
      <c r="C2110" t="s">
        <v>46</v>
      </c>
      <c r="D2110" t="s">
        <v>15</v>
      </c>
      <c r="E2110" t="s">
        <v>16</v>
      </c>
      <c r="F2110" t="s">
        <v>62</v>
      </c>
      <c r="G2110" s="4">
        <v>105.98</v>
      </c>
      <c r="H2110">
        <v>0</v>
      </c>
      <c r="I2110" s="3">
        <v>105.98</v>
      </c>
      <c r="J2110" s="1">
        <v>45567</v>
      </c>
      <c r="K2110">
        <v>32</v>
      </c>
      <c r="L2110">
        <v>2.5</v>
      </c>
      <c r="M2110">
        <f t="shared" si="320"/>
        <v>2.5</v>
      </c>
      <c r="N2110" t="b">
        <v>1</v>
      </c>
      <c r="O2110" t="s">
        <v>71</v>
      </c>
      <c r="P2110" t="str">
        <f t="shared" si="321"/>
        <v>Size Issue</v>
      </c>
      <c r="Q2110" s="4">
        <f t="shared" si="322"/>
        <v>3391.36</v>
      </c>
      <c r="R2110">
        <f t="shared" si="323"/>
        <v>2024</v>
      </c>
      <c r="S2110" s="4" t="str">
        <f t="shared" si="324"/>
        <v>October</v>
      </c>
      <c r="T2110" s="17">
        <f t="shared" si="325"/>
        <v>0</v>
      </c>
      <c r="U2110" s="17">
        <f t="shared" si="326"/>
        <v>105.98</v>
      </c>
      <c r="V2110" s="16">
        <f t="shared" si="327"/>
        <v>1</v>
      </c>
      <c r="W2110" s="16" t="str">
        <f t="shared" si="328"/>
        <v>XL</v>
      </c>
      <c r="X2110" s="16" t="str" cm="1">
        <f t="array" ref="X2110">_xlfn.IFS(K2110 &lt; 10, "Need to Restock", K2110 &lt; 20, "Low Stock", K2110 &lt; 30, "Stock OK", K2110 &gt;= 30, "High Stock")</f>
        <v>High Stock</v>
      </c>
      <c r="Y2110" s="16" t="str" cm="1">
        <f t="array" ref="Y2110">_xlfn.IFS(K2110 &lt;= 15, "Fast Moving", K2110 &lt;= 35, "Moderate Moving", K2110 &gt; 35, "Slow Moving")</f>
        <v>Moderate Moving</v>
      </c>
      <c r="Z2110" s="16" t="str" cm="1">
        <f t="array" ref="Z2110">_xlfn.IFS(M2110=5, "Highly Satisfied", M2110&gt;=4, "Very Satisfied", M2110&gt;=3, "Satisfied", M2110&gt;=2, "Neutral", M2110&lt;2, "Dissatisfied")</f>
        <v>Neutral</v>
      </c>
      <c r="AA2110" s="16" t="str">
        <f t="shared" si="329"/>
        <v>High Value</v>
      </c>
      <c r="AB2110" s="16" t="str" cm="1">
        <f t="array" ref="AB2110">_xlfn.IFS(OR(C2110="Zara", C2110="Mango"), "Luxury Brand", OR(C2110="Gap", C2110="Forever21"), "Budget Brand", TRUE, "Mid-Market")</f>
        <v>Mid-Market</v>
      </c>
    </row>
    <row r="2111" spans="1:28" x14ac:dyDescent="0.35">
      <c r="A2111" t="s">
        <v>2162</v>
      </c>
      <c r="B2111" t="s">
        <v>28</v>
      </c>
      <c r="C2111" t="s">
        <v>14</v>
      </c>
      <c r="D2111" t="s">
        <v>60</v>
      </c>
      <c r="E2111" t="s">
        <v>22</v>
      </c>
      <c r="F2111" t="s">
        <v>33</v>
      </c>
      <c r="G2111" s="4">
        <v>81.650000000000006</v>
      </c>
      <c r="H2111">
        <v>7.7</v>
      </c>
      <c r="I2111" s="3">
        <v>75.36</v>
      </c>
      <c r="J2111" s="1">
        <v>45875</v>
      </c>
      <c r="K2111">
        <v>23</v>
      </c>
      <c r="L2111">
        <v>2.6</v>
      </c>
      <c r="M2111">
        <f t="shared" si="320"/>
        <v>2.6</v>
      </c>
      <c r="N2111" t="b">
        <v>0</v>
      </c>
      <c r="O2111" t="s">
        <v>2229</v>
      </c>
      <c r="P2111" t="str">
        <f t="shared" si="321"/>
        <v>No Return</v>
      </c>
      <c r="Q2111" s="4">
        <f t="shared" si="322"/>
        <v>1733.3478500000003</v>
      </c>
      <c r="R2111">
        <f t="shared" si="323"/>
        <v>2025</v>
      </c>
      <c r="S2111" s="4" t="str">
        <f t="shared" si="324"/>
        <v>August</v>
      </c>
      <c r="T2111" s="17">
        <f t="shared" si="325"/>
        <v>6.2870500000000007</v>
      </c>
      <c r="U2111" s="17">
        <f t="shared" si="326"/>
        <v>75.362950000000012</v>
      </c>
      <c r="V2111" s="16">
        <f t="shared" si="327"/>
        <v>0</v>
      </c>
      <c r="W2111" s="16" t="str">
        <f t="shared" si="328"/>
        <v>L</v>
      </c>
      <c r="X2111" s="16" t="str" cm="1">
        <f t="array" ref="X2111">_xlfn.IFS(K2111 &lt; 10, "Need to Restock", K2111 &lt; 20, "Low Stock", K2111 &lt; 30, "Stock OK", K2111 &gt;= 30, "High Stock")</f>
        <v>Stock OK</v>
      </c>
      <c r="Y2111" s="16" t="str" cm="1">
        <f t="array" ref="Y2111">_xlfn.IFS(K2111 &lt;= 15, "Fast Moving", K2111 &lt;= 35, "Moderate Moving", K2111 &gt; 35, "Slow Moving")</f>
        <v>Moderate Moving</v>
      </c>
      <c r="Z2111" s="16" t="str" cm="1">
        <f t="array" ref="Z2111">_xlfn.IFS(M2111=5, "Highly Satisfied", M2111&gt;=4, "Very Satisfied", M2111&gt;=3, "Satisfied", M2111&gt;=2, "Neutral", M2111&lt;2, "Dissatisfied")</f>
        <v>Neutral</v>
      </c>
      <c r="AA2111" s="16" t="str">
        <f t="shared" si="329"/>
        <v>High Value</v>
      </c>
      <c r="AB2111" s="16" t="str" cm="1">
        <f t="array" ref="AB2111">_xlfn.IFS(OR(C2111="Zara", C2111="Mango"), "Luxury Brand", OR(C2111="Gap", C2111="Forever21"), "Budget Brand", TRUE, "Mid-Market")</f>
        <v>Luxury Brand</v>
      </c>
    </row>
    <row r="2112" spans="1:28" x14ac:dyDescent="0.35">
      <c r="A2112" t="s">
        <v>2163</v>
      </c>
      <c r="B2112" t="s">
        <v>28</v>
      </c>
      <c r="C2112" t="s">
        <v>73</v>
      </c>
      <c r="D2112" t="s">
        <v>32</v>
      </c>
      <c r="E2112" t="s">
        <v>37</v>
      </c>
      <c r="F2112" t="s">
        <v>26</v>
      </c>
      <c r="G2112" s="4">
        <v>92.66</v>
      </c>
      <c r="H2112">
        <v>8.3000000000000007</v>
      </c>
      <c r="I2112" s="3">
        <v>84.97</v>
      </c>
      <c r="J2112" s="1">
        <v>45875</v>
      </c>
      <c r="K2112">
        <v>5</v>
      </c>
      <c r="L2112">
        <v>3.3</v>
      </c>
      <c r="M2112">
        <f t="shared" si="320"/>
        <v>3.3</v>
      </c>
      <c r="N2112" t="b">
        <v>0</v>
      </c>
      <c r="O2112" t="s">
        <v>2229</v>
      </c>
      <c r="P2112" t="str">
        <f t="shared" si="321"/>
        <v>No Return</v>
      </c>
      <c r="Q2112" s="4">
        <f t="shared" si="322"/>
        <v>424.84610000000004</v>
      </c>
      <c r="R2112">
        <f t="shared" si="323"/>
        <v>2025</v>
      </c>
      <c r="S2112" s="4" t="str">
        <f t="shared" si="324"/>
        <v>August</v>
      </c>
      <c r="T2112" s="17">
        <f t="shared" si="325"/>
        <v>7.6907800000000002</v>
      </c>
      <c r="U2112" s="17">
        <f t="shared" si="326"/>
        <v>84.969220000000007</v>
      </c>
      <c r="V2112" s="16">
        <f t="shared" si="327"/>
        <v>0</v>
      </c>
      <c r="W2112" s="16" t="str">
        <f t="shared" si="328"/>
        <v>S</v>
      </c>
      <c r="X2112" s="16" t="str" cm="1">
        <f t="array" ref="X2112">_xlfn.IFS(K2112 &lt; 10, "Need to Restock", K2112 &lt; 20, "Low Stock", K2112 &lt; 30, "Stock OK", K2112 &gt;= 30, "High Stock")</f>
        <v>Need to Restock</v>
      </c>
      <c r="Y2112" s="16" t="str" cm="1">
        <f t="array" ref="Y2112">_xlfn.IFS(K2112 &lt;= 15, "Fast Moving", K2112 &lt;= 35, "Moderate Moving", K2112 &gt; 35, "Slow Moving")</f>
        <v>Fast Moving</v>
      </c>
      <c r="Z2112" s="16" t="str" cm="1">
        <f t="array" ref="Z2112">_xlfn.IFS(M2112=5, "Highly Satisfied", M2112&gt;=4, "Very Satisfied", M2112&gt;=3, "Satisfied", M2112&gt;=2, "Neutral", M2112&lt;2, "Dissatisfied")</f>
        <v>Satisfied</v>
      </c>
      <c r="AA2112" s="16" t="str">
        <f t="shared" si="329"/>
        <v>High Value</v>
      </c>
      <c r="AB2112" s="16" t="str" cm="1">
        <f t="array" ref="AB2112">_xlfn.IFS(OR(C2112="Zara", C2112="Mango"), "Luxury Brand", OR(C2112="Gap", C2112="Forever21"), "Budget Brand", TRUE, "Mid-Market")</f>
        <v>Budget Brand</v>
      </c>
    </row>
    <row r="2113" spans="1:28" x14ac:dyDescent="0.35">
      <c r="A2113" t="s">
        <v>2164</v>
      </c>
      <c r="B2113" t="s">
        <v>25</v>
      </c>
      <c r="C2113" t="s">
        <v>41</v>
      </c>
      <c r="D2113" t="s">
        <v>60</v>
      </c>
      <c r="E2113" t="s">
        <v>2229</v>
      </c>
      <c r="F2113" t="s">
        <v>68</v>
      </c>
      <c r="G2113" s="4">
        <v>41.04</v>
      </c>
      <c r="H2113">
        <v>0</v>
      </c>
      <c r="I2113" s="3">
        <v>41.04</v>
      </c>
      <c r="J2113" s="1">
        <v>45875</v>
      </c>
      <c r="K2113">
        <v>43</v>
      </c>
      <c r="L2113" t="s">
        <v>2229</v>
      </c>
      <c r="M2113">
        <f t="shared" si="320"/>
        <v>3</v>
      </c>
      <c r="N2113" t="b">
        <v>0</v>
      </c>
      <c r="O2113" t="s">
        <v>2229</v>
      </c>
      <c r="P2113" t="str">
        <f t="shared" si="321"/>
        <v>No Return</v>
      </c>
      <c r="Q2113" s="4">
        <f t="shared" si="322"/>
        <v>1764.72</v>
      </c>
      <c r="R2113">
        <f t="shared" si="323"/>
        <v>2025</v>
      </c>
      <c r="S2113" s="4" t="str">
        <f t="shared" si="324"/>
        <v>August</v>
      </c>
      <c r="T2113" s="17">
        <f t="shared" si="325"/>
        <v>0</v>
      </c>
      <c r="U2113" s="17">
        <f t="shared" si="326"/>
        <v>41.04</v>
      </c>
      <c r="V2113" s="16">
        <f t="shared" si="327"/>
        <v>0</v>
      </c>
      <c r="W2113" s="16" t="str">
        <f t="shared" si="328"/>
        <v>No Size</v>
      </c>
      <c r="X2113" s="16" t="str" cm="1">
        <f t="array" ref="X2113">_xlfn.IFS(K2113 &lt; 10, "Need to Restock", K2113 &lt; 20, "Low Stock", K2113 &lt; 30, "Stock OK", K2113 &gt;= 30, "High Stock")</f>
        <v>High Stock</v>
      </c>
      <c r="Y2113" s="16" t="str" cm="1">
        <f t="array" ref="Y2113">_xlfn.IFS(K2113 &lt;= 15, "Fast Moving", K2113 &lt;= 35, "Moderate Moving", K2113 &gt; 35, "Slow Moving")</f>
        <v>Slow Moving</v>
      </c>
      <c r="Z2113" s="16" t="str" cm="1">
        <f t="array" ref="Z2113">_xlfn.IFS(M2113=5, "Highly Satisfied", M2113&gt;=4, "Very Satisfied", M2113&gt;=3, "Satisfied", M2113&gt;=2, "Neutral", M2113&lt;2, "Dissatisfied")</f>
        <v>Satisfied</v>
      </c>
      <c r="AA2113" s="16" t="str">
        <f t="shared" si="329"/>
        <v>Cheap Value</v>
      </c>
      <c r="AB2113" s="16" t="str" cm="1">
        <f t="array" ref="AB2113">_xlfn.IFS(OR(C2113="Zara", C2113="Mango"), "Luxury Brand", OR(C2113="Gap", C2113="Forever21"), "Budget Brand", TRUE, "Mid-Market")</f>
        <v>Luxury Brand</v>
      </c>
    </row>
    <row r="2114" spans="1:28" x14ac:dyDescent="0.35">
      <c r="A2114" t="s">
        <v>2165</v>
      </c>
      <c r="B2114" t="s">
        <v>13</v>
      </c>
      <c r="C2114" t="s">
        <v>73</v>
      </c>
      <c r="D2114" t="s">
        <v>32</v>
      </c>
      <c r="E2114" t="s">
        <v>56</v>
      </c>
      <c r="F2114" t="s">
        <v>23</v>
      </c>
      <c r="G2114" s="4">
        <v>169.98</v>
      </c>
      <c r="H2114">
        <v>5.8</v>
      </c>
      <c r="I2114" s="3">
        <v>160.12</v>
      </c>
      <c r="J2114" s="1">
        <v>45875</v>
      </c>
      <c r="K2114">
        <v>12</v>
      </c>
      <c r="L2114">
        <v>2.1</v>
      </c>
      <c r="M2114">
        <f t="shared" ref="M2114:M2177" si="330">IF(L2114="null", 3, L2114)</f>
        <v>2.1</v>
      </c>
      <c r="N2114" t="b">
        <v>0</v>
      </c>
      <c r="O2114" t="s">
        <v>2229</v>
      </c>
      <c r="P2114" t="str">
        <f t="shared" ref="P2114:P2177" si="331">IF(O2114="null", "No Return", O2114)</f>
        <v>No Return</v>
      </c>
      <c r="Q2114" s="4">
        <f t="shared" ref="Q2114:Q2177" si="332">U2114 * K2114</f>
        <v>1921.4539199999997</v>
      </c>
      <c r="R2114">
        <f t="shared" ref="R2114:R2177" si="333">YEAR(J2114)</f>
        <v>2025</v>
      </c>
      <c r="S2114" s="4" t="str">
        <f t="shared" ref="S2114:S2177" si="334">TEXT(J2114, "mmmm")</f>
        <v>August</v>
      </c>
      <c r="T2114" s="17">
        <f t="shared" ref="T2114:T2177" si="335">G2114 * (H2114 / 100)</f>
        <v>9.8588399999999989</v>
      </c>
      <c r="U2114" s="17">
        <f t="shared" ref="U2114:U2177" si="336">G2114 * (1 - (H2114 / 100))</f>
        <v>160.12115999999997</v>
      </c>
      <c r="V2114" s="16">
        <f t="shared" ref="V2114:V2177" si="337">IF(N2114=TRUE, 1, 0)</f>
        <v>0</v>
      </c>
      <c r="W2114" s="16" t="str">
        <f t="shared" ref="W2114:W2177" si="338">IF(E2114="null", "No Size", E2114)</f>
        <v>M</v>
      </c>
      <c r="X2114" s="16" t="str" cm="1">
        <f t="array" ref="X2114">_xlfn.IFS(K2114 &lt; 10, "Need to Restock", K2114 &lt; 20, "Low Stock", K2114 &lt; 30, "Stock OK", K2114 &gt;= 30, "High Stock")</f>
        <v>Low Stock</v>
      </c>
      <c r="Y2114" s="16" t="str" cm="1">
        <f t="array" ref="Y2114">_xlfn.IFS(K2114 &lt;= 15, "Fast Moving", K2114 &lt;= 35, "Moderate Moving", K2114 &gt; 35, "Slow Moving")</f>
        <v>Fast Moving</v>
      </c>
      <c r="Z2114" s="16" t="str" cm="1">
        <f t="array" ref="Z2114">_xlfn.IFS(M2114=5, "Highly Satisfied", M2114&gt;=4, "Very Satisfied", M2114&gt;=3, "Satisfied", M2114&gt;=2, "Neutral", M2114&lt;2, "Dissatisfied")</f>
        <v>Neutral</v>
      </c>
      <c r="AA2114" s="16" t="str">
        <f t="shared" ref="AA2114:AA2177" si="339">IF(I2114 &gt;= 74.88, "High Value", "Cheap Value")</f>
        <v>High Value</v>
      </c>
      <c r="AB2114" s="16" t="str" cm="1">
        <f t="array" ref="AB2114">_xlfn.IFS(OR(C2114="Zara", C2114="Mango"), "Luxury Brand", OR(C2114="Gap", C2114="Forever21"), "Budget Brand", TRUE, "Mid-Market")</f>
        <v>Budget Brand</v>
      </c>
    </row>
    <row r="2115" spans="1:28" x14ac:dyDescent="0.35">
      <c r="A2115" t="s">
        <v>2166</v>
      </c>
      <c r="B2115" t="s">
        <v>25</v>
      </c>
      <c r="C2115" t="s">
        <v>41</v>
      </c>
      <c r="D2115" t="s">
        <v>21</v>
      </c>
      <c r="E2115" t="s">
        <v>2229</v>
      </c>
      <c r="F2115" t="s">
        <v>17</v>
      </c>
      <c r="G2115" s="4">
        <v>66.12</v>
      </c>
      <c r="H2115">
        <v>51</v>
      </c>
      <c r="I2115" s="3">
        <v>32.4</v>
      </c>
      <c r="J2115" s="1">
        <v>45875</v>
      </c>
      <c r="K2115">
        <v>17</v>
      </c>
      <c r="L2115">
        <v>2.2000000000000002</v>
      </c>
      <c r="M2115">
        <f t="shared" si="330"/>
        <v>2.2000000000000002</v>
      </c>
      <c r="N2115" t="b">
        <v>0</v>
      </c>
      <c r="O2115" t="s">
        <v>2229</v>
      </c>
      <c r="P2115" t="str">
        <f t="shared" si="331"/>
        <v>No Return</v>
      </c>
      <c r="Q2115" s="4">
        <f t="shared" si="332"/>
        <v>550.77960000000007</v>
      </c>
      <c r="R2115">
        <f t="shared" si="333"/>
        <v>2025</v>
      </c>
      <c r="S2115" s="4" t="str">
        <f t="shared" si="334"/>
        <v>August</v>
      </c>
      <c r="T2115" s="17">
        <f t="shared" si="335"/>
        <v>33.721200000000003</v>
      </c>
      <c r="U2115" s="17">
        <f t="shared" si="336"/>
        <v>32.398800000000001</v>
      </c>
      <c r="V2115" s="16">
        <f t="shared" si="337"/>
        <v>0</v>
      </c>
      <c r="W2115" s="16" t="str">
        <f t="shared" si="338"/>
        <v>No Size</v>
      </c>
      <c r="X2115" s="16" t="str" cm="1">
        <f t="array" ref="X2115">_xlfn.IFS(K2115 &lt; 10, "Need to Restock", K2115 &lt; 20, "Low Stock", K2115 &lt; 30, "Stock OK", K2115 &gt;= 30, "High Stock")</f>
        <v>Low Stock</v>
      </c>
      <c r="Y2115" s="16" t="str" cm="1">
        <f t="array" ref="Y2115">_xlfn.IFS(K2115 &lt;= 15, "Fast Moving", K2115 &lt;= 35, "Moderate Moving", K2115 &gt; 35, "Slow Moving")</f>
        <v>Moderate Moving</v>
      </c>
      <c r="Z2115" s="16" t="str" cm="1">
        <f t="array" ref="Z2115">_xlfn.IFS(M2115=5, "Highly Satisfied", M2115&gt;=4, "Very Satisfied", M2115&gt;=3, "Satisfied", M2115&gt;=2, "Neutral", M2115&lt;2, "Dissatisfied")</f>
        <v>Neutral</v>
      </c>
      <c r="AA2115" s="16" t="str">
        <f t="shared" si="339"/>
        <v>Cheap Value</v>
      </c>
      <c r="AB2115" s="16" t="str" cm="1">
        <f t="array" ref="AB2115">_xlfn.IFS(OR(C2115="Zara", C2115="Mango"), "Luxury Brand", OR(C2115="Gap", C2115="Forever21"), "Budget Brand", TRUE, "Mid-Market")</f>
        <v>Luxury Brand</v>
      </c>
    </row>
    <row r="2116" spans="1:28" x14ac:dyDescent="0.35">
      <c r="A2116" t="s">
        <v>2167</v>
      </c>
      <c r="B2116" t="s">
        <v>40</v>
      </c>
      <c r="C2116" t="s">
        <v>30</v>
      </c>
      <c r="D2116" t="s">
        <v>15</v>
      </c>
      <c r="E2116" t="s">
        <v>37</v>
      </c>
      <c r="F2116" t="s">
        <v>64</v>
      </c>
      <c r="G2116" s="4">
        <v>139.87</v>
      </c>
      <c r="H2116">
        <v>14.5</v>
      </c>
      <c r="I2116" s="3">
        <v>119.59</v>
      </c>
      <c r="J2116" s="1">
        <v>45548</v>
      </c>
      <c r="K2116">
        <v>13</v>
      </c>
      <c r="L2116">
        <v>1.3</v>
      </c>
      <c r="M2116">
        <f t="shared" si="330"/>
        <v>1.3</v>
      </c>
      <c r="N2116" t="b">
        <v>0</v>
      </c>
      <c r="O2116" t="s">
        <v>2229</v>
      </c>
      <c r="P2116" t="str">
        <f t="shared" si="331"/>
        <v>No Return</v>
      </c>
      <c r="Q2116" s="4">
        <f t="shared" si="332"/>
        <v>1554.6550500000001</v>
      </c>
      <c r="R2116">
        <f t="shared" si="333"/>
        <v>2024</v>
      </c>
      <c r="S2116" s="4" t="str">
        <f t="shared" si="334"/>
        <v>September</v>
      </c>
      <c r="T2116" s="17">
        <f t="shared" si="335"/>
        <v>20.28115</v>
      </c>
      <c r="U2116" s="17">
        <f t="shared" si="336"/>
        <v>119.58885000000001</v>
      </c>
      <c r="V2116" s="16">
        <f t="shared" si="337"/>
        <v>0</v>
      </c>
      <c r="W2116" s="16" t="str">
        <f t="shared" si="338"/>
        <v>S</v>
      </c>
      <c r="X2116" s="16" t="str" cm="1">
        <f t="array" ref="X2116">_xlfn.IFS(K2116 &lt; 10, "Need to Restock", K2116 &lt; 20, "Low Stock", K2116 &lt; 30, "Stock OK", K2116 &gt;= 30, "High Stock")</f>
        <v>Low Stock</v>
      </c>
      <c r="Y2116" s="16" t="str" cm="1">
        <f t="array" ref="Y2116">_xlfn.IFS(K2116 &lt;= 15, "Fast Moving", K2116 &lt;= 35, "Moderate Moving", K2116 &gt; 35, "Slow Moving")</f>
        <v>Fast Moving</v>
      </c>
      <c r="Z2116" s="16" t="str" cm="1">
        <f t="array" ref="Z2116">_xlfn.IFS(M2116=5, "Highly Satisfied", M2116&gt;=4, "Very Satisfied", M2116&gt;=3, "Satisfied", M2116&gt;=2, "Neutral", M2116&lt;2, "Dissatisfied")</f>
        <v>Dissatisfied</v>
      </c>
      <c r="AA2116" s="16" t="str">
        <f t="shared" si="339"/>
        <v>High Value</v>
      </c>
      <c r="AB2116" s="16" t="str" cm="1">
        <f t="array" ref="AB2116">_xlfn.IFS(OR(C2116="Zara", C2116="Mango"), "Luxury Brand", OR(C2116="Gap", C2116="Forever21"), "Budget Brand", TRUE, "Mid-Market")</f>
        <v>Mid-Market</v>
      </c>
    </row>
    <row r="2117" spans="1:28" x14ac:dyDescent="0.35">
      <c r="A2117" t="s">
        <v>2168</v>
      </c>
      <c r="B2117" t="s">
        <v>25</v>
      </c>
      <c r="C2117" t="s">
        <v>14</v>
      </c>
      <c r="D2117" t="s">
        <v>21</v>
      </c>
      <c r="E2117" t="s">
        <v>2229</v>
      </c>
      <c r="F2117" t="s">
        <v>23</v>
      </c>
      <c r="G2117" s="4">
        <v>70.23</v>
      </c>
      <c r="H2117">
        <v>49.9</v>
      </c>
      <c r="I2117" s="3">
        <v>35.19</v>
      </c>
      <c r="J2117" s="1">
        <v>45875</v>
      </c>
      <c r="K2117">
        <v>0</v>
      </c>
      <c r="L2117">
        <v>4.5999999999999996</v>
      </c>
      <c r="M2117">
        <f t="shared" si="330"/>
        <v>4.5999999999999996</v>
      </c>
      <c r="N2117" t="b">
        <v>1</v>
      </c>
      <c r="O2117" t="s">
        <v>76</v>
      </c>
      <c r="P2117" t="str">
        <f t="shared" si="331"/>
        <v>Damaged</v>
      </c>
      <c r="Q2117" s="4">
        <f t="shared" si="332"/>
        <v>0</v>
      </c>
      <c r="R2117">
        <f t="shared" si="333"/>
        <v>2025</v>
      </c>
      <c r="S2117" s="4" t="str">
        <f t="shared" si="334"/>
        <v>August</v>
      </c>
      <c r="T2117" s="17">
        <f t="shared" si="335"/>
        <v>35.04477</v>
      </c>
      <c r="U2117" s="17">
        <f t="shared" si="336"/>
        <v>35.185230000000004</v>
      </c>
      <c r="V2117" s="16">
        <f t="shared" si="337"/>
        <v>1</v>
      </c>
      <c r="W2117" s="16" t="str">
        <f t="shared" si="338"/>
        <v>No Size</v>
      </c>
      <c r="X2117" s="16" t="str" cm="1">
        <f t="array" ref="X2117">_xlfn.IFS(K2117 &lt; 10, "Need to Restock", K2117 &lt; 20, "Low Stock", K2117 &lt; 30, "Stock OK", K2117 &gt;= 30, "High Stock")</f>
        <v>Need to Restock</v>
      </c>
      <c r="Y2117" s="16" t="str" cm="1">
        <f t="array" ref="Y2117">_xlfn.IFS(K2117 &lt;= 15, "Fast Moving", K2117 &lt;= 35, "Moderate Moving", K2117 &gt; 35, "Slow Moving")</f>
        <v>Fast Moving</v>
      </c>
      <c r="Z2117" s="16" t="str" cm="1">
        <f t="array" ref="Z2117">_xlfn.IFS(M2117=5, "Highly Satisfied", M2117&gt;=4, "Very Satisfied", M2117&gt;=3, "Satisfied", M2117&gt;=2, "Neutral", M2117&lt;2, "Dissatisfied")</f>
        <v>Very Satisfied</v>
      </c>
      <c r="AA2117" s="16" t="str">
        <f t="shared" si="339"/>
        <v>Cheap Value</v>
      </c>
      <c r="AB2117" s="16" t="str" cm="1">
        <f t="array" ref="AB2117">_xlfn.IFS(OR(C2117="Zara", C2117="Mango"), "Luxury Brand", OR(C2117="Gap", C2117="Forever21"), "Budget Brand", TRUE, "Mid-Market")</f>
        <v>Luxury Brand</v>
      </c>
    </row>
    <row r="2118" spans="1:28" x14ac:dyDescent="0.35">
      <c r="A2118" t="s">
        <v>2169</v>
      </c>
      <c r="B2118" t="s">
        <v>28</v>
      </c>
      <c r="C2118" t="s">
        <v>14</v>
      </c>
      <c r="D2118" t="s">
        <v>21</v>
      </c>
      <c r="E2118" t="s">
        <v>16</v>
      </c>
      <c r="F2118" t="s">
        <v>42</v>
      </c>
      <c r="G2118" s="4">
        <v>129.9</v>
      </c>
      <c r="H2118">
        <v>39.9</v>
      </c>
      <c r="I2118" s="3">
        <v>78.069999999999993</v>
      </c>
      <c r="J2118" s="1">
        <v>45875</v>
      </c>
      <c r="K2118">
        <v>28</v>
      </c>
      <c r="L2118">
        <v>1.3</v>
      </c>
      <c r="M2118">
        <f t="shared" si="330"/>
        <v>1.3</v>
      </c>
      <c r="N2118" t="b">
        <v>0</v>
      </c>
      <c r="O2118" t="s">
        <v>2229</v>
      </c>
      <c r="P2118" t="str">
        <f t="shared" si="331"/>
        <v>No Return</v>
      </c>
      <c r="Q2118" s="4">
        <f t="shared" si="332"/>
        <v>2185.9572000000003</v>
      </c>
      <c r="R2118">
        <f t="shared" si="333"/>
        <v>2025</v>
      </c>
      <c r="S2118" s="4" t="str">
        <f t="shared" si="334"/>
        <v>August</v>
      </c>
      <c r="T2118" s="17">
        <f t="shared" si="335"/>
        <v>51.830099999999995</v>
      </c>
      <c r="U2118" s="17">
        <f t="shared" si="336"/>
        <v>78.069900000000004</v>
      </c>
      <c r="V2118" s="16">
        <f t="shared" si="337"/>
        <v>0</v>
      </c>
      <c r="W2118" s="16" t="str">
        <f t="shared" si="338"/>
        <v>XL</v>
      </c>
      <c r="X2118" s="16" t="str" cm="1">
        <f t="array" ref="X2118">_xlfn.IFS(K2118 &lt; 10, "Need to Restock", K2118 &lt; 20, "Low Stock", K2118 &lt; 30, "Stock OK", K2118 &gt;= 30, "High Stock")</f>
        <v>Stock OK</v>
      </c>
      <c r="Y2118" s="16" t="str" cm="1">
        <f t="array" ref="Y2118">_xlfn.IFS(K2118 &lt;= 15, "Fast Moving", K2118 &lt;= 35, "Moderate Moving", K2118 &gt; 35, "Slow Moving")</f>
        <v>Moderate Moving</v>
      </c>
      <c r="Z2118" s="16" t="str" cm="1">
        <f t="array" ref="Z2118">_xlfn.IFS(M2118=5, "Highly Satisfied", M2118&gt;=4, "Very Satisfied", M2118&gt;=3, "Satisfied", M2118&gt;=2, "Neutral", M2118&lt;2, "Dissatisfied")</f>
        <v>Dissatisfied</v>
      </c>
      <c r="AA2118" s="16" t="str">
        <f t="shared" si="339"/>
        <v>High Value</v>
      </c>
      <c r="AB2118" s="16" t="str" cm="1">
        <f t="array" ref="AB2118">_xlfn.IFS(OR(C2118="Zara", C2118="Mango"), "Luxury Brand", OR(C2118="Gap", C2118="Forever21"), "Budget Brand", TRUE, "Mid-Market")</f>
        <v>Luxury Brand</v>
      </c>
    </row>
    <row r="2119" spans="1:28" x14ac:dyDescent="0.35">
      <c r="A2119" t="s">
        <v>2170</v>
      </c>
      <c r="B2119" t="s">
        <v>36</v>
      </c>
      <c r="C2119" t="s">
        <v>14</v>
      </c>
      <c r="D2119" t="s">
        <v>15</v>
      </c>
      <c r="E2119" t="s">
        <v>22</v>
      </c>
      <c r="F2119" t="s">
        <v>54</v>
      </c>
      <c r="G2119" s="4">
        <v>75.78</v>
      </c>
      <c r="H2119">
        <v>0</v>
      </c>
      <c r="I2119" s="3">
        <v>75.78</v>
      </c>
      <c r="J2119" s="1">
        <v>45685</v>
      </c>
      <c r="K2119">
        <v>12</v>
      </c>
      <c r="L2119">
        <v>3.6</v>
      </c>
      <c r="M2119">
        <f t="shared" si="330"/>
        <v>3.6</v>
      </c>
      <c r="N2119" t="b">
        <v>0</v>
      </c>
      <c r="O2119" t="s">
        <v>2229</v>
      </c>
      <c r="P2119" t="str">
        <f t="shared" si="331"/>
        <v>No Return</v>
      </c>
      <c r="Q2119" s="4">
        <f t="shared" si="332"/>
        <v>909.36</v>
      </c>
      <c r="R2119">
        <f t="shared" si="333"/>
        <v>2025</v>
      </c>
      <c r="S2119" s="4" t="str">
        <f t="shared" si="334"/>
        <v>January</v>
      </c>
      <c r="T2119" s="17">
        <f t="shared" si="335"/>
        <v>0</v>
      </c>
      <c r="U2119" s="17">
        <f t="shared" si="336"/>
        <v>75.78</v>
      </c>
      <c r="V2119" s="16">
        <f t="shared" si="337"/>
        <v>0</v>
      </c>
      <c r="W2119" s="16" t="str">
        <f t="shared" si="338"/>
        <v>L</v>
      </c>
      <c r="X2119" s="16" t="str" cm="1">
        <f t="array" ref="X2119">_xlfn.IFS(K2119 &lt; 10, "Need to Restock", K2119 &lt; 20, "Low Stock", K2119 &lt; 30, "Stock OK", K2119 &gt;= 30, "High Stock")</f>
        <v>Low Stock</v>
      </c>
      <c r="Y2119" s="16" t="str" cm="1">
        <f t="array" ref="Y2119">_xlfn.IFS(K2119 &lt;= 15, "Fast Moving", K2119 &lt;= 35, "Moderate Moving", K2119 &gt; 35, "Slow Moving")</f>
        <v>Fast Moving</v>
      </c>
      <c r="Z2119" s="16" t="str" cm="1">
        <f t="array" ref="Z2119">_xlfn.IFS(M2119=5, "Highly Satisfied", M2119&gt;=4, "Very Satisfied", M2119&gt;=3, "Satisfied", M2119&gt;=2, "Neutral", M2119&lt;2, "Dissatisfied")</f>
        <v>Satisfied</v>
      </c>
      <c r="AA2119" s="16" t="str">
        <f t="shared" si="339"/>
        <v>High Value</v>
      </c>
      <c r="AB2119" s="16" t="str" cm="1">
        <f t="array" ref="AB2119">_xlfn.IFS(OR(C2119="Zara", C2119="Mango"), "Luxury Brand", OR(C2119="Gap", C2119="Forever21"), "Budget Brand", TRUE, "Mid-Market")</f>
        <v>Luxury Brand</v>
      </c>
    </row>
    <row r="2120" spans="1:28" x14ac:dyDescent="0.35">
      <c r="A2120" t="s">
        <v>2171</v>
      </c>
      <c r="B2120" t="s">
        <v>36</v>
      </c>
      <c r="C2120" t="s">
        <v>46</v>
      </c>
      <c r="D2120" t="s">
        <v>21</v>
      </c>
      <c r="E2120" t="s">
        <v>56</v>
      </c>
      <c r="F2120" t="s">
        <v>54</v>
      </c>
      <c r="G2120" s="4">
        <v>93.41</v>
      </c>
      <c r="H2120">
        <v>0</v>
      </c>
      <c r="I2120" s="3">
        <v>93.41</v>
      </c>
      <c r="J2120" s="1">
        <v>45875</v>
      </c>
      <c r="K2120">
        <v>4</v>
      </c>
      <c r="L2120">
        <v>3.2</v>
      </c>
      <c r="M2120">
        <f t="shared" si="330"/>
        <v>3.2</v>
      </c>
      <c r="N2120" t="b">
        <v>1</v>
      </c>
      <c r="O2120" t="s">
        <v>71</v>
      </c>
      <c r="P2120" t="str">
        <f t="shared" si="331"/>
        <v>Size Issue</v>
      </c>
      <c r="Q2120" s="4">
        <f t="shared" si="332"/>
        <v>373.64</v>
      </c>
      <c r="R2120">
        <f t="shared" si="333"/>
        <v>2025</v>
      </c>
      <c r="S2120" s="4" t="str">
        <f t="shared" si="334"/>
        <v>August</v>
      </c>
      <c r="T2120" s="17">
        <f t="shared" si="335"/>
        <v>0</v>
      </c>
      <c r="U2120" s="17">
        <f t="shared" si="336"/>
        <v>93.41</v>
      </c>
      <c r="V2120" s="16">
        <f t="shared" si="337"/>
        <v>1</v>
      </c>
      <c r="W2120" s="16" t="str">
        <f t="shared" si="338"/>
        <v>M</v>
      </c>
      <c r="X2120" s="16" t="str" cm="1">
        <f t="array" ref="X2120">_xlfn.IFS(K2120 &lt; 10, "Need to Restock", K2120 &lt; 20, "Low Stock", K2120 &lt; 30, "Stock OK", K2120 &gt;= 30, "High Stock")</f>
        <v>Need to Restock</v>
      </c>
      <c r="Y2120" s="16" t="str" cm="1">
        <f t="array" ref="Y2120">_xlfn.IFS(K2120 &lt;= 15, "Fast Moving", K2120 &lt;= 35, "Moderate Moving", K2120 &gt; 35, "Slow Moving")</f>
        <v>Fast Moving</v>
      </c>
      <c r="Z2120" s="16" t="str" cm="1">
        <f t="array" ref="Z2120">_xlfn.IFS(M2120=5, "Highly Satisfied", M2120&gt;=4, "Very Satisfied", M2120&gt;=3, "Satisfied", M2120&gt;=2, "Neutral", M2120&lt;2, "Dissatisfied")</f>
        <v>Satisfied</v>
      </c>
      <c r="AA2120" s="16" t="str">
        <f t="shared" si="339"/>
        <v>High Value</v>
      </c>
      <c r="AB2120" s="16" t="str" cm="1">
        <f t="array" ref="AB2120">_xlfn.IFS(OR(C2120="Zara", C2120="Mango"), "Luxury Brand", OR(C2120="Gap", C2120="Forever21"), "Budget Brand", TRUE, "Mid-Market")</f>
        <v>Mid-Market</v>
      </c>
    </row>
    <row r="2121" spans="1:28" x14ac:dyDescent="0.35">
      <c r="A2121" t="s">
        <v>2172</v>
      </c>
      <c r="B2121" t="s">
        <v>19</v>
      </c>
      <c r="C2121" t="s">
        <v>30</v>
      </c>
      <c r="D2121" t="s">
        <v>15</v>
      </c>
      <c r="E2121" t="s">
        <v>22</v>
      </c>
      <c r="F2121" t="s">
        <v>17</v>
      </c>
      <c r="G2121" s="4">
        <v>66.900000000000006</v>
      </c>
      <c r="H2121">
        <v>0</v>
      </c>
      <c r="I2121" s="3">
        <v>66.900000000000006</v>
      </c>
      <c r="J2121" s="1">
        <v>45784</v>
      </c>
      <c r="K2121">
        <v>1</v>
      </c>
      <c r="L2121">
        <v>2.8</v>
      </c>
      <c r="M2121">
        <f t="shared" si="330"/>
        <v>2.8</v>
      </c>
      <c r="N2121" t="b">
        <v>0</v>
      </c>
      <c r="O2121" t="s">
        <v>2229</v>
      </c>
      <c r="P2121" t="str">
        <f t="shared" si="331"/>
        <v>No Return</v>
      </c>
      <c r="Q2121" s="4">
        <f t="shared" si="332"/>
        <v>66.900000000000006</v>
      </c>
      <c r="R2121">
        <f t="shared" si="333"/>
        <v>2025</v>
      </c>
      <c r="S2121" s="4" t="str">
        <f t="shared" si="334"/>
        <v>May</v>
      </c>
      <c r="T2121" s="17">
        <f t="shared" si="335"/>
        <v>0</v>
      </c>
      <c r="U2121" s="17">
        <f t="shared" si="336"/>
        <v>66.900000000000006</v>
      </c>
      <c r="V2121" s="16">
        <f t="shared" si="337"/>
        <v>0</v>
      </c>
      <c r="W2121" s="16" t="str">
        <f t="shared" si="338"/>
        <v>L</v>
      </c>
      <c r="X2121" s="16" t="str" cm="1">
        <f t="array" ref="X2121">_xlfn.IFS(K2121 &lt; 10, "Need to Restock", K2121 &lt; 20, "Low Stock", K2121 &lt; 30, "Stock OK", K2121 &gt;= 30, "High Stock")</f>
        <v>Need to Restock</v>
      </c>
      <c r="Y2121" s="16" t="str" cm="1">
        <f t="array" ref="Y2121">_xlfn.IFS(K2121 &lt;= 15, "Fast Moving", K2121 &lt;= 35, "Moderate Moving", K2121 &gt; 35, "Slow Moving")</f>
        <v>Fast Moving</v>
      </c>
      <c r="Z2121" s="16" t="str" cm="1">
        <f t="array" ref="Z2121">_xlfn.IFS(M2121=5, "Highly Satisfied", M2121&gt;=4, "Very Satisfied", M2121&gt;=3, "Satisfied", M2121&gt;=2, "Neutral", M2121&lt;2, "Dissatisfied")</f>
        <v>Neutral</v>
      </c>
      <c r="AA2121" s="16" t="str">
        <f t="shared" si="339"/>
        <v>Cheap Value</v>
      </c>
      <c r="AB2121" s="16" t="str" cm="1">
        <f t="array" ref="AB2121">_xlfn.IFS(OR(C2121="Zara", C2121="Mango"), "Luxury Brand", OR(C2121="Gap", C2121="Forever21"), "Budget Brand", TRUE, "Mid-Market")</f>
        <v>Mid-Market</v>
      </c>
    </row>
    <row r="2122" spans="1:28" x14ac:dyDescent="0.35">
      <c r="A2122" t="s">
        <v>2173</v>
      </c>
      <c r="B2122" t="s">
        <v>19</v>
      </c>
      <c r="C2122" t="s">
        <v>41</v>
      </c>
      <c r="D2122" t="s">
        <v>32</v>
      </c>
      <c r="E2122" t="s">
        <v>22</v>
      </c>
      <c r="F2122" t="s">
        <v>44</v>
      </c>
      <c r="G2122" s="4">
        <v>110.45</v>
      </c>
      <c r="H2122">
        <v>6.6</v>
      </c>
      <c r="I2122" s="3">
        <v>103.16</v>
      </c>
      <c r="J2122" s="1">
        <v>45875</v>
      </c>
      <c r="K2122">
        <v>6</v>
      </c>
      <c r="L2122" t="s">
        <v>2229</v>
      </c>
      <c r="M2122">
        <f t="shared" si="330"/>
        <v>3</v>
      </c>
      <c r="N2122" t="b">
        <v>0</v>
      </c>
      <c r="O2122" t="s">
        <v>2229</v>
      </c>
      <c r="P2122" t="str">
        <f t="shared" si="331"/>
        <v>No Return</v>
      </c>
      <c r="Q2122" s="4">
        <f t="shared" si="332"/>
        <v>618.96179999999993</v>
      </c>
      <c r="R2122">
        <f t="shared" si="333"/>
        <v>2025</v>
      </c>
      <c r="S2122" s="4" t="str">
        <f t="shared" si="334"/>
        <v>August</v>
      </c>
      <c r="T2122" s="17">
        <f t="shared" si="335"/>
        <v>7.2897000000000007</v>
      </c>
      <c r="U2122" s="17">
        <f t="shared" si="336"/>
        <v>103.16029999999999</v>
      </c>
      <c r="V2122" s="16">
        <f t="shared" si="337"/>
        <v>0</v>
      </c>
      <c r="W2122" s="16" t="str">
        <f t="shared" si="338"/>
        <v>L</v>
      </c>
      <c r="X2122" s="16" t="str" cm="1">
        <f t="array" ref="X2122">_xlfn.IFS(K2122 &lt; 10, "Need to Restock", K2122 &lt; 20, "Low Stock", K2122 &lt; 30, "Stock OK", K2122 &gt;= 30, "High Stock")</f>
        <v>Need to Restock</v>
      </c>
      <c r="Y2122" s="16" t="str" cm="1">
        <f t="array" ref="Y2122">_xlfn.IFS(K2122 &lt;= 15, "Fast Moving", K2122 &lt;= 35, "Moderate Moving", K2122 &gt; 35, "Slow Moving")</f>
        <v>Fast Moving</v>
      </c>
      <c r="Z2122" s="16" t="str" cm="1">
        <f t="array" ref="Z2122">_xlfn.IFS(M2122=5, "Highly Satisfied", M2122&gt;=4, "Very Satisfied", M2122&gt;=3, "Satisfied", M2122&gt;=2, "Neutral", M2122&lt;2, "Dissatisfied")</f>
        <v>Satisfied</v>
      </c>
      <c r="AA2122" s="16" t="str">
        <f t="shared" si="339"/>
        <v>High Value</v>
      </c>
      <c r="AB2122" s="16" t="str" cm="1">
        <f t="array" ref="AB2122">_xlfn.IFS(OR(C2122="Zara", C2122="Mango"), "Luxury Brand", OR(C2122="Gap", C2122="Forever21"), "Budget Brand", TRUE, "Mid-Market")</f>
        <v>Luxury Brand</v>
      </c>
    </row>
    <row r="2123" spans="1:28" x14ac:dyDescent="0.35">
      <c r="A2123" t="s">
        <v>2174</v>
      </c>
      <c r="B2123" t="s">
        <v>36</v>
      </c>
      <c r="C2123" t="s">
        <v>14</v>
      </c>
      <c r="D2123" t="s">
        <v>32</v>
      </c>
      <c r="E2123" t="s">
        <v>22</v>
      </c>
      <c r="F2123" t="s">
        <v>38</v>
      </c>
      <c r="G2123" s="4">
        <v>52.73</v>
      </c>
      <c r="H2123">
        <v>0</v>
      </c>
      <c r="I2123" s="3">
        <v>52.73</v>
      </c>
      <c r="J2123" s="1">
        <v>45875</v>
      </c>
      <c r="K2123">
        <v>10</v>
      </c>
      <c r="L2123">
        <v>4.5</v>
      </c>
      <c r="M2123">
        <f t="shared" si="330"/>
        <v>4.5</v>
      </c>
      <c r="N2123" t="b">
        <v>0</v>
      </c>
      <c r="O2123" t="s">
        <v>2229</v>
      </c>
      <c r="P2123" t="str">
        <f t="shared" si="331"/>
        <v>No Return</v>
      </c>
      <c r="Q2123" s="4">
        <f t="shared" si="332"/>
        <v>527.29999999999995</v>
      </c>
      <c r="R2123">
        <f t="shared" si="333"/>
        <v>2025</v>
      </c>
      <c r="S2123" s="4" t="str">
        <f t="shared" si="334"/>
        <v>August</v>
      </c>
      <c r="T2123" s="17">
        <f t="shared" si="335"/>
        <v>0</v>
      </c>
      <c r="U2123" s="17">
        <f t="shared" si="336"/>
        <v>52.73</v>
      </c>
      <c r="V2123" s="16">
        <f t="shared" si="337"/>
        <v>0</v>
      </c>
      <c r="W2123" s="16" t="str">
        <f t="shared" si="338"/>
        <v>L</v>
      </c>
      <c r="X2123" s="16" t="str" cm="1">
        <f t="array" ref="X2123">_xlfn.IFS(K2123 &lt; 10, "Need to Restock", K2123 &lt; 20, "Low Stock", K2123 &lt; 30, "Stock OK", K2123 &gt;= 30, "High Stock")</f>
        <v>Low Stock</v>
      </c>
      <c r="Y2123" s="16" t="str" cm="1">
        <f t="array" ref="Y2123">_xlfn.IFS(K2123 &lt;= 15, "Fast Moving", K2123 &lt;= 35, "Moderate Moving", K2123 &gt; 35, "Slow Moving")</f>
        <v>Fast Moving</v>
      </c>
      <c r="Z2123" s="16" t="str" cm="1">
        <f t="array" ref="Z2123">_xlfn.IFS(M2123=5, "Highly Satisfied", M2123&gt;=4, "Very Satisfied", M2123&gt;=3, "Satisfied", M2123&gt;=2, "Neutral", M2123&lt;2, "Dissatisfied")</f>
        <v>Very Satisfied</v>
      </c>
      <c r="AA2123" s="16" t="str">
        <f t="shared" si="339"/>
        <v>Cheap Value</v>
      </c>
      <c r="AB2123" s="16" t="str" cm="1">
        <f t="array" ref="AB2123">_xlfn.IFS(OR(C2123="Zara", C2123="Mango"), "Luxury Brand", OR(C2123="Gap", C2123="Forever21"), "Budget Brand", TRUE, "Mid-Market")</f>
        <v>Luxury Brand</v>
      </c>
    </row>
    <row r="2124" spans="1:28" x14ac:dyDescent="0.35">
      <c r="A2124" t="s">
        <v>2175</v>
      </c>
      <c r="B2124" t="s">
        <v>13</v>
      </c>
      <c r="C2124" t="s">
        <v>51</v>
      </c>
      <c r="D2124" t="s">
        <v>32</v>
      </c>
      <c r="E2124" t="s">
        <v>22</v>
      </c>
      <c r="F2124" t="s">
        <v>42</v>
      </c>
      <c r="G2124" s="4">
        <v>89.13</v>
      </c>
      <c r="H2124">
        <v>0</v>
      </c>
      <c r="I2124" s="3">
        <v>89.13</v>
      </c>
      <c r="J2124" s="1">
        <v>45875</v>
      </c>
      <c r="K2124">
        <v>17</v>
      </c>
      <c r="L2124">
        <v>4.0999999999999996</v>
      </c>
      <c r="M2124">
        <f t="shared" si="330"/>
        <v>4.0999999999999996</v>
      </c>
      <c r="N2124" t="b">
        <v>0</v>
      </c>
      <c r="O2124" t="s">
        <v>2229</v>
      </c>
      <c r="P2124" t="str">
        <f t="shared" si="331"/>
        <v>No Return</v>
      </c>
      <c r="Q2124" s="4">
        <f t="shared" si="332"/>
        <v>1515.21</v>
      </c>
      <c r="R2124">
        <f t="shared" si="333"/>
        <v>2025</v>
      </c>
      <c r="S2124" s="4" t="str">
        <f t="shared" si="334"/>
        <v>August</v>
      </c>
      <c r="T2124" s="17">
        <f t="shared" si="335"/>
        <v>0</v>
      </c>
      <c r="U2124" s="17">
        <f t="shared" si="336"/>
        <v>89.13</v>
      </c>
      <c r="V2124" s="16">
        <f t="shared" si="337"/>
        <v>0</v>
      </c>
      <c r="W2124" s="16" t="str">
        <f t="shared" si="338"/>
        <v>L</v>
      </c>
      <c r="X2124" s="16" t="str" cm="1">
        <f t="array" ref="X2124">_xlfn.IFS(K2124 &lt; 10, "Need to Restock", K2124 &lt; 20, "Low Stock", K2124 &lt; 30, "Stock OK", K2124 &gt;= 30, "High Stock")</f>
        <v>Low Stock</v>
      </c>
      <c r="Y2124" s="16" t="str" cm="1">
        <f t="array" ref="Y2124">_xlfn.IFS(K2124 &lt;= 15, "Fast Moving", K2124 &lt;= 35, "Moderate Moving", K2124 &gt; 35, "Slow Moving")</f>
        <v>Moderate Moving</v>
      </c>
      <c r="Z2124" s="16" t="str" cm="1">
        <f t="array" ref="Z2124">_xlfn.IFS(M2124=5, "Highly Satisfied", M2124&gt;=4, "Very Satisfied", M2124&gt;=3, "Satisfied", M2124&gt;=2, "Neutral", M2124&lt;2, "Dissatisfied")</f>
        <v>Very Satisfied</v>
      </c>
      <c r="AA2124" s="16" t="str">
        <f t="shared" si="339"/>
        <v>High Value</v>
      </c>
      <c r="AB2124" s="16" t="str" cm="1">
        <f t="array" ref="AB2124">_xlfn.IFS(OR(C2124="Zara", C2124="Mango"), "Luxury Brand", OR(C2124="Gap", C2124="Forever21"), "Budget Brand", TRUE, "Mid-Market")</f>
        <v>Mid-Market</v>
      </c>
    </row>
    <row r="2125" spans="1:28" x14ac:dyDescent="0.35">
      <c r="A2125" t="s">
        <v>2176</v>
      </c>
      <c r="B2125" t="s">
        <v>13</v>
      </c>
      <c r="C2125" t="s">
        <v>30</v>
      </c>
      <c r="D2125" t="s">
        <v>60</v>
      </c>
      <c r="E2125" t="s">
        <v>22</v>
      </c>
      <c r="F2125" t="s">
        <v>44</v>
      </c>
      <c r="G2125" s="4">
        <v>171.78</v>
      </c>
      <c r="H2125">
        <v>44.1</v>
      </c>
      <c r="I2125" s="3">
        <v>96.03</v>
      </c>
      <c r="J2125" s="1">
        <v>45875</v>
      </c>
      <c r="K2125">
        <v>25</v>
      </c>
      <c r="L2125" t="s">
        <v>2229</v>
      </c>
      <c r="M2125">
        <f t="shared" si="330"/>
        <v>3</v>
      </c>
      <c r="N2125" t="b">
        <v>1</v>
      </c>
      <c r="O2125" t="s">
        <v>34</v>
      </c>
      <c r="P2125" t="str">
        <f t="shared" si="331"/>
        <v>Color Mismatch</v>
      </c>
      <c r="Q2125" s="4">
        <f t="shared" si="332"/>
        <v>2400.6254999999996</v>
      </c>
      <c r="R2125">
        <f t="shared" si="333"/>
        <v>2025</v>
      </c>
      <c r="S2125" s="4" t="str">
        <f t="shared" si="334"/>
        <v>August</v>
      </c>
      <c r="T2125" s="17">
        <f t="shared" si="335"/>
        <v>75.754980000000003</v>
      </c>
      <c r="U2125" s="17">
        <f t="shared" si="336"/>
        <v>96.025019999999984</v>
      </c>
      <c r="V2125" s="16">
        <f t="shared" si="337"/>
        <v>1</v>
      </c>
      <c r="W2125" s="16" t="str">
        <f t="shared" si="338"/>
        <v>L</v>
      </c>
      <c r="X2125" s="16" t="str" cm="1">
        <f t="array" ref="X2125">_xlfn.IFS(K2125 &lt; 10, "Need to Restock", K2125 &lt; 20, "Low Stock", K2125 &lt; 30, "Stock OK", K2125 &gt;= 30, "High Stock")</f>
        <v>Stock OK</v>
      </c>
      <c r="Y2125" s="16" t="str" cm="1">
        <f t="array" ref="Y2125">_xlfn.IFS(K2125 &lt;= 15, "Fast Moving", K2125 &lt;= 35, "Moderate Moving", K2125 &gt; 35, "Slow Moving")</f>
        <v>Moderate Moving</v>
      </c>
      <c r="Z2125" s="16" t="str" cm="1">
        <f t="array" ref="Z2125">_xlfn.IFS(M2125=5, "Highly Satisfied", M2125&gt;=4, "Very Satisfied", M2125&gt;=3, "Satisfied", M2125&gt;=2, "Neutral", M2125&lt;2, "Dissatisfied")</f>
        <v>Satisfied</v>
      </c>
      <c r="AA2125" s="16" t="str">
        <f t="shared" si="339"/>
        <v>High Value</v>
      </c>
      <c r="AB2125" s="16" t="str" cm="1">
        <f t="array" ref="AB2125">_xlfn.IFS(OR(C2125="Zara", C2125="Mango"), "Luxury Brand", OR(C2125="Gap", C2125="Forever21"), "Budget Brand", TRUE, "Mid-Market")</f>
        <v>Mid-Market</v>
      </c>
    </row>
    <row r="2126" spans="1:28" x14ac:dyDescent="0.35">
      <c r="A2126" t="s">
        <v>2177</v>
      </c>
      <c r="B2126" t="s">
        <v>28</v>
      </c>
      <c r="C2126" t="s">
        <v>59</v>
      </c>
      <c r="D2126" t="s">
        <v>21</v>
      </c>
      <c r="E2126" t="s">
        <v>56</v>
      </c>
      <c r="F2126" t="s">
        <v>23</v>
      </c>
      <c r="G2126" s="4">
        <v>129</v>
      </c>
      <c r="H2126">
        <v>0</v>
      </c>
      <c r="I2126" s="3">
        <v>129</v>
      </c>
      <c r="J2126" s="1">
        <v>45875</v>
      </c>
      <c r="K2126">
        <v>13</v>
      </c>
      <c r="L2126">
        <v>3.8</v>
      </c>
      <c r="M2126">
        <f t="shared" si="330"/>
        <v>3.8</v>
      </c>
      <c r="N2126" t="b">
        <v>1</v>
      </c>
      <c r="O2126" t="s">
        <v>113</v>
      </c>
      <c r="P2126" t="str">
        <f t="shared" si="331"/>
        <v>Changed Mind</v>
      </c>
      <c r="Q2126" s="4">
        <f t="shared" si="332"/>
        <v>1677</v>
      </c>
      <c r="R2126">
        <f t="shared" si="333"/>
        <v>2025</v>
      </c>
      <c r="S2126" s="4" t="str">
        <f t="shared" si="334"/>
        <v>August</v>
      </c>
      <c r="T2126" s="17">
        <f t="shared" si="335"/>
        <v>0</v>
      </c>
      <c r="U2126" s="17">
        <f t="shared" si="336"/>
        <v>129</v>
      </c>
      <c r="V2126" s="16">
        <f t="shared" si="337"/>
        <v>1</v>
      </c>
      <c r="W2126" s="16" t="str">
        <f t="shared" si="338"/>
        <v>M</v>
      </c>
      <c r="X2126" s="16" t="str" cm="1">
        <f t="array" ref="X2126">_xlfn.IFS(K2126 &lt; 10, "Need to Restock", K2126 &lt; 20, "Low Stock", K2126 &lt; 30, "Stock OK", K2126 &gt;= 30, "High Stock")</f>
        <v>Low Stock</v>
      </c>
      <c r="Y2126" s="16" t="str" cm="1">
        <f t="array" ref="Y2126">_xlfn.IFS(K2126 &lt;= 15, "Fast Moving", K2126 &lt;= 35, "Moderate Moving", K2126 &gt; 35, "Slow Moving")</f>
        <v>Fast Moving</v>
      </c>
      <c r="Z2126" s="16" t="str" cm="1">
        <f t="array" ref="Z2126">_xlfn.IFS(M2126=5, "Highly Satisfied", M2126&gt;=4, "Very Satisfied", M2126&gt;=3, "Satisfied", M2126&gt;=2, "Neutral", M2126&lt;2, "Dissatisfied")</f>
        <v>Satisfied</v>
      </c>
      <c r="AA2126" s="16" t="str">
        <f t="shared" si="339"/>
        <v>High Value</v>
      </c>
      <c r="AB2126" s="16" t="str" cm="1">
        <f t="array" ref="AB2126">_xlfn.IFS(OR(C2126="Zara", C2126="Mango"), "Luxury Brand", OR(C2126="Gap", C2126="Forever21"), "Budget Brand", TRUE, "Mid-Market")</f>
        <v>Budget Brand</v>
      </c>
    </row>
    <row r="2127" spans="1:28" x14ac:dyDescent="0.35">
      <c r="A2127" t="s">
        <v>2178</v>
      </c>
      <c r="B2127" t="s">
        <v>28</v>
      </c>
      <c r="C2127" t="s">
        <v>14</v>
      </c>
      <c r="D2127" t="s">
        <v>60</v>
      </c>
      <c r="E2127" t="s">
        <v>53</v>
      </c>
      <c r="F2127" t="s">
        <v>68</v>
      </c>
      <c r="G2127" s="4">
        <v>160.59</v>
      </c>
      <c r="H2127">
        <v>0</v>
      </c>
      <c r="I2127" s="3">
        <v>160.59</v>
      </c>
      <c r="J2127" s="1">
        <v>45875</v>
      </c>
      <c r="K2127">
        <v>8</v>
      </c>
      <c r="L2127">
        <v>2.9</v>
      </c>
      <c r="M2127">
        <f t="shared" si="330"/>
        <v>2.9</v>
      </c>
      <c r="N2127" t="b">
        <v>0</v>
      </c>
      <c r="O2127" t="s">
        <v>2229</v>
      </c>
      <c r="P2127" t="str">
        <f t="shared" si="331"/>
        <v>No Return</v>
      </c>
      <c r="Q2127" s="4">
        <f t="shared" si="332"/>
        <v>1284.72</v>
      </c>
      <c r="R2127">
        <f t="shared" si="333"/>
        <v>2025</v>
      </c>
      <c r="S2127" s="4" t="str">
        <f t="shared" si="334"/>
        <v>August</v>
      </c>
      <c r="T2127" s="17">
        <f t="shared" si="335"/>
        <v>0</v>
      </c>
      <c r="U2127" s="17">
        <f t="shared" si="336"/>
        <v>160.59</v>
      </c>
      <c r="V2127" s="16">
        <f t="shared" si="337"/>
        <v>0</v>
      </c>
      <c r="W2127" s="16" t="str">
        <f t="shared" si="338"/>
        <v>XS</v>
      </c>
      <c r="X2127" s="16" t="str" cm="1">
        <f t="array" ref="X2127">_xlfn.IFS(K2127 &lt; 10, "Need to Restock", K2127 &lt; 20, "Low Stock", K2127 &lt; 30, "Stock OK", K2127 &gt;= 30, "High Stock")</f>
        <v>Need to Restock</v>
      </c>
      <c r="Y2127" s="16" t="str" cm="1">
        <f t="array" ref="Y2127">_xlfn.IFS(K2127 &lt;= 15, "Fast Moving", K2127 &lt;= 35, "Moderate Moving", K2127 &gt; 35, "Slow Moving")</f>
        <v>Fast Moving</v>
      </c>
      <c r="Z2127" s="16" t="str" cm="1">
        <f t="array" ref="Z2127">_xlfn.IFS(M2127=5, "Highly Satisfied", M2127&gt;=4, "Very Satisfied", M2127&gt;=3, "Satisfied", M2127&gt;=2, "Neutral", M2127&lt;2, "Dissatisfied")</f>
        <v>Neutral</v>
      </c>
      <c r="AA2127" s="16" t="str">
        <f t="shared" si="339"/>
        <v>High Value</v>
      </c>
      <c r="AB2127" s="16" t="str" cm="1">
        <f t="array" ref="AB2127">_xlfn.IFS(OR(C2127="Zara", C2127="Mango"), "Luxury Brand", OR(C2127="Gap", C2127="Forever21"), "Budget Brand", TRUE, "Mid-Market")</f>
        <v>Luxury Brand</v>
      </c>
    </row>
    <row r="2128" spans="1:28" x14ac:dyDescent="0.35">
      <c r="A2128" t="s">
        <v>2179</v>
      </c>
      <c r="B2128" t="s">
        <v>19</v>
      </c>
      <c r="C2128" t="s">
        <v>30</v>
      </c>
      <c r="D2128" t="s">
        <v>60</v>
      </c>
      <c r="E2128" t="s">
        <v>22</v>
      </c>
      <c r="F2128" t="s">
        <v>17</v>
      </c>
      <c r="G2128" s="4">
        <v>56.38</v>
      </c>
      <c r="H2128">
        <v>0</v>
      </c>
      <c r="I2128" s="3">
        <v>56.38</v>
      </c>
      <c r="J2128" s="1">
        <v>45875</v>
      </c>
      <c r="K2128">
        <v>9</v>
      </c>
      <c r="L2128" t="s">
        <v>2229</v>
      </c>
      <c r="M2128">
        <f t="shared" si="330"/>
        <v>3</v>
      </c>
      <c r="N2128" t="b">
        <v>0</v>
      </c>
      <c r="O2128" t="s">
        <v>2229</v>
      </c>
      <c r="P2128" t="str">
        <f t="shared" si="331"/>
        <v>No Return</v>
      </c>
      <c r="Q2128" s="4">
        <f t="shared" si="332"/>
        <v>507.42</v>
      </c>
      <c r="R2128">
        <f t="shared" si="333"/>
        <v>2025</v>
      </c>
      <c r="S2128" s="4" t="str">
        <f t="shared" si="334"/>
        <v>August</v>
      </c>
      <c r="T2128" s="17">
        <f t="shared" si="335"/>
        <v>0</v>
      </c>
      <c r="U2128" s="17">
        <f t="shared" si="336"/>
        <v>56.38</v>
      </c>
      <c r="V2128" s="16">
        <f t="shared" si="337"/>
        <v>0</v>
      </c>
      <c r="W2128" s="16" t="str">
        <f t="shared" si="338"/>
        <v>L</v>
      </c>
      <c r="X2128" s="16" t="str" cm="1">
        <f t="array" ref="X2128">_xlfn.IFS(K2128 &lt; 10, "Need to Restock", K2128 &lt; 20, "Low Stock", K2128 &lt; 30, "Stock OK", K2128 &gt;= 30, "High Stock")</f>
        <v>Need to Restock</v>
      </c>
      <c r="Y2128" s="16" t="str" cm="1">
        <f t="array" ref="Y2128">_xlfn.IFS(K2128 &lt;= 15, "Fast Moving", K2128 &lt;= 35, "Moderate Moving", K2128 &gt; 35, "Slow Moving")</f>
        <v>Fast Moving</v>
      </c>
      <c r="Z2128" s="16" t="str" cm="1">
        <f t="array" ref="Z2128">_xlfn.IFS(M2128=5, "Highly Satisfied", M2128&gt;=4, "Very Satisfied", M2128&gt;=3, "Satisfied", M2128&gt;=2, "Neutral", M2128&lt;2, "Dissatisfied")</f>
        <v>Satisfied</v>
      </c>
      <c r="AA2128" s="16" t="str">
        <f t="shared" si="339"/>
        <v>Cheap Value</v>
      </c>
      <c r="AB2128" s="16" t="str" cm="1">
        <f t="array" ref="AB2128">_xlfn.IFS(OR(C2128="Zara", C2128="Mango"), "Luxury Brand", OR(C2128="Gap", C2128="Forever21"), "Budget Brand", TRUE, "Mid-Market")</f>
        <v>Mid-Market</v>
      </c>
    </row>
    <row r="2129" spans="1:28" x14ac:dyDescent="0.35">
      <c r="A2129" t="s">
        <v>2180</v>
      </c>
      <c r="B2129" t="s">
        <v>13</v>
      </c>
      <c r="C2129" t="s">
        <v>59</v>
      </c>
      <c r="D2129" t="s">
        <v>21</v>
      </c>
      <c r="E2129" t="s">
        <v>22</v>
      </c>
      <c r="F2129" t="s">
        <v>44</v>
      </c>
      <c r="G2129" s="4">
        <v>109.2</v>
      </c>
      <c r="H2129">
        <v>26.6</v>
      </c>
      <c r="I2129" s="3">
        <v>80.150000000000006</v>
      </c>
      <c r="J2129" s="1">
        <v>45875</v>
      </c>
      <c r="K2129">
        <v>21</v>
      </c>
      <c r="L2129">
        <v>3.9</v>
      </c>
      <c r="M2129">
        <f t="shared" si="330"/>
        <v>3.9</v>
      </c>
      <c r="N2129" t="b">
        <v>1</v>
      </c>
      <c r="O2129" t="s">
        <v>81</v>
      </c>
      <c r="P2129" t="str">
        <f t="shared" si="331"/>
        <v>Quality Issue</v>
      </c>
      <c r="Q2129" s="4">
        <f t="shared" si="332"/>
        <v>1683.2087999999999</v>
      </c>
      <c r="R2129">
        <f t="shared" si="333"/>
        <v>2025</v>
      </c>
      <c r="S2129" s="4" t="str">
        <f t="shared" si="334"/>
        <v>August</v>
      </c>
      <c r="T2129" s="17">
        <f t="shared" si="335"/>
        <v>29.047200000000004</v>
      </c>
      <c r="U2129" s="17">
        <f t="shared" si="336"/>
        <v>80.152799999999999</v>
      </c>
      <c r="V2129" s="16">
        <f t="shared" si="337"/>
        <v>1</v>
      </c>
      <c r="W2129" s="16" t="str">
        <f t="shared" si="338"/>
        <v>L</v>
      </c>
      <c r="X2129" s="16" t="str" cm="1">
        <f t="array" ref="X2129">_xlfn.IFS(K2129 &lt; 10, "Need to Restock", K2129 &lt; 20, "Low Stock", K2129 &lt; 30, "Stock OK", K2129 &gt;= 30, "High Stock")</f>
        <v>Stock OK</v>
      </c>
      <c r="Y2129" s="16" t="str" cm="1">
        <f t="array" ref="Y2129">_xlfn.IFS(K2129 &lt;= 15, "Fast Moving", K2129 &lt;= 35, "Moderate Moving", K2129 &gt; 35, "Slow Moving")</f>
        <v>Moderate Moving</v>
      </c>
      <c r="Z2129" s="16" t="str" cm="1">
        <f t="array" ref="Z2129">_xlfn.IFS(M2129=5, "Highly Satisfied", M2129&gt;=4, "Very Satisfied", M2129&gt;=3, "Satisfied", M2129&gt;=2, "Neutral", M2129&lt;2, "Dissatisfied")</f>
        <v>Satisfied</v>
      </c>
      <c r="AA2129" s="16" t="str">
        <f t="shared" si="339"/>
        <v>High Value</v>
      </c>
      <c r="AB2129" s="16" t="str" cm="1">
        <f t="array" ref="AB2129">_xlfn.IFS(OR(C2129="Zara", C2129="Mango"), "Luxury Brand", OR(C2129="Gap", C2129="Forever21"), "Budget Brand", TRUE, "Mid-Market")</f>
        <v>Budget Brand</v>
      </c>
    </row>
    <row r="2130" spans="1:28" x14ac:dyDescent="0.35">
      <c r="A2130" t="s">
        <v>2181</v>
      </c>
      <c r="B2130" t="s">
        <v>25</v>
      </c>
      <c r="C2130" t="s">
        <v>20</v>
      </c>
      <c r="D2130" t="s">
        <v>15</v>
      </c>
      <c r="E2130" t="s">
        <v>2229</v>
      </c>
      <c r="F2130" t="s">
        <v>23</v>
      </c>
      <c r="G2130" s="4">
        <v>21.43</v>
      </c>
      <c r="H2130">
        <v>0</v>
      </c>
      <c r="I2130" s="3">
        <v>21.43</v>
      </c>
      <c r="J2130" s="1">
        <v>45691</v>
      </c>
      <c r="K2130">
        <v>38</v>
      </c>
      <c r="L2130">
        <v>1.9</v>
      </c>
      <c r="M2130">
        <f t="shared" si="330"/>
        <v>1.9</v>
      </c>
      <c r="N2130" t="b">
        <v>0</v>
      </c>
      <c r="O2130" t="s">
        <v>2229</v>
      </c>
      <c r="P2130" t="str">
        <f t="shared" si="331"/>
        <v>No Return</v>
      </c>
      <c r="Q2130" s="4">
        <f t="shared" si="332"/>
        <v>814.34</v>
      </c>
      <c r="R2130">
        <f t="shared" si="333"/>
        <v>2025</v>
      </c>
      <c r="S2130" s="4" t="str">
        <f t="shared" si="334"/>
        <v>February</v>
      </c>
      <c r="T2130" s="17">
        <f t="shared" si="335"/>
        <v>0</v>
      </c>
      <c r="U2130" s="17">
        <f t="shared" si="336"/>
        <v>21.43</v>
      </c>
      <c r="V2130" s="16">
        <f t="shared" si="337"/>
        <v>0</v>
      </c>
      <c r="W2130" s="16" t="str">
        <f t="shared" si="338"/>
        <v>No Size</v>
      </c>
      <c r="X2130" s="16" t="str" cm="1">
        <f t="array" ref="X2130">_xlfn.IFS(K2130 &lt; 10, "Need to Restock", K2130 &lt; 20, "Low Stock", K2130 &lt; 30, "Stock OK", K2130 &gt;= 30, "High Stock")</f>
        <v>High Stock</v>
      </c>
      <c r="Y2130" s="16" t="str" cm="1">
        <f t="array" ref="Y2130">_xlfn.IFS(K2130 &lt;= 15, "Fast Moving", K2130 &lt;= 35, "Moderate Moving", K2130 &gt; 35, "Slow Moving")</f>
        <v>Slow Moving</v>
      </c>
      <c r="Z2130" s="16" t="str" cm="1">
        <f t="array" ref="Z2130">_xlfn.IFS(M2130=5, "Highly Satisfied", M2130&gt;=4, "Very Satisfied", M2130&gt;=3, "Satisfied", M2130&gt;=2, "Neutral", M2130&lt;2, "Dissatisfied")</f>
        <v>Dissatisfied</v>
      </c>
      <c r="AA2130" s="16" t="str">
        <f t="shared" si="339"/>
        <v>Cheap Value</v>
      </c>
      <c r="AB2130" s="16" t="str" cm="1">
        <f t="array" ref="AB2130">_xlfn.IFS(OR(C2130="Zara", C2130="Mango"), "Luxury Brand", OR(C2130="Gap", C2130="Forever21"), "Budget Brand", TRUE, "Mid-Market")</f>
        <v>Mid-Market</v>
      </c>
    </row>
    <row r="2131" spans="1:28" x14ac:dyDescent="0.35">
      <c r="A2131" t="s">
        <v>2182</v>
      </c>
      <c r="B2131" t="s">
        <v>28</v>
      </c>
      <c r="C2131" t="s">
        <v>46</v>
      </c>
      <c r="D2131" t="s">
        <v>21</v>
      </c>
      <c r="E2131" t="s">
        <v>56</v>
      </c>
      <c r="F2131" t="s">
        <v>64</v>
      </c>
      <c r="G2131" s="4">
        <v>87.11</v>
      </c>
      <c r="H2131">
        <v>0</v>
      </c>
      <c r="I2131" s="3">
        <v>87.11</v>
      </c>
      <c r="J2131" s="1">
        <v>45875</v>
      </c>
      <c r="K2131">
        <v>36</v>
      </c>
      <c r="L2131">
        <v>2.2999999999999998</v>
      </c>
      <c r="M2131">
        <f t="shared" si="330"/>
        <v>2.2999999999999998</v>
      </c>
      <c r="N2131" t="b">
        <v>0</v>
      </c>
      <c r="O2131" t="s">
        <v>2229</v>
      </c>
      <c r="P2131" t="str">
        <f t="shared" si="331"/>
        <v>No Return</v>
      </c>
      <c r="Q2131" s="4">
        <f t="shared" si="332"/>
        <v>3135.96</v>
      </c>
      <c r="R2131">
        <f t="shared" si="333"/>
        <v>2025</v>
      </c>
      <c r="S2131" s="4" t="str">
        <f t="shared" si="334"/>
        <v>August</v>
      </c>
      <c r="T2131" s="17">
        <f t="shared" si="335"/>
        <v>0</v>
      </c>
      <c r="U2131" s="17">
        <f t="shared" si="336"/>
        <v>87.11</v>
      </c>
      <c r="V2131" s="16">
        <f t="shared" si="337"/>
        <v>0</v>
      </c>
      <c r="W2131" s="16" t="str">
        <f t="shared" si="338"/>
        <v>M</v>
      </c>
      <c r="X2131" s="16" t="str" cm="1">
        <f t="array" ref="X2131">_xlfn.IFS(K2131 &lt; 10, "Need to Restock", K2131 &lt; 20, "Low Stock", K2131 &lt; 30, "Stock OK", K2131 &gt;= 30, "High Stock")</f>
        <v>High Stock</v>
      </c>
      <c r="Y2131" s="16" t="str" cm="1">
        <f t="array" ref="Y2131">_xlfn.IFS(K2131 &lt;= 15, "Fast Moving", K2131 &lt;= 35, "Moderate Moving", K2131 &gt; 35, "Slow Moving")</f>
        <v>Slow Moving</v>
      </c>
      <c r="Z2131" s="16" t="str" cm="1">
        <f t="array" ref="Z2131">_xlfn.IFS(M2131=5, "Highly Satisfied", M2131&gt;=4, "Very Satisfied", M2131&gt;=3, "Satisfied", M2131&gt;=2, "Neutral", M2131&lt;2, "Dissatisfied")</f>
        <v>Neutral</v>
      </c>
      <c r="AA2131" s="16" t="str">
        <f t="shared" si="339"/>
        <v>High Value</v>
      </c>
      <c r="AB2131" s="16" t="str" cm="1">
        <f t="array" ref="AB2131">_xlfn.IFS(OR(C2131="Zara", C2131="Mango"), "Luxury Brand", OR(C2131="Gap", C2131="Forever21"), "Budget Brand", TRUE, "Mid-Market")</f>
        <v>Mid-Market</v>
      </c>
    </row>
    <row r="2132" spans="1:28" x14ac:dyDescent="0.35">
      <c r="A2132" t="s">
        <v>2183</v>
      </c>
      <c r="B2132" t="s">
        <v>25</v>
      </c>
      <c r="C2132" t="s">
        <v>73</v>
      </c>
      <c r="D2132" t="s">
        <v>32</v>
      </c>
      <c r="E2132" t="s">
        <v>2229</v>
      </c>
      <c r="F2132" t="s">
        <v>62</v>
      </c>
      <c r="G2132" s="4">
        <v>36.29</v>
      </c>
      <c r="H2132">
        <v>0</v>
      </c>
      <c r="I2132" s="3">
        <v>36.29</v>
      </c>
      <c r="J2132" s="1">
        <v>45875</v>
      </c>
      <c r="K2132">
        <v>47</v>
      </c>
      <c r="L2132">
        <v>2.8</v>
      </c>
      <c r="M2132">
        <f t="shared" si="330"/>
        <v>2.8</v>
      </c>
      <c r="N2132" t="b">
        <v>0</v>
      </c>
      <c r="O2132" t="s">
        <v>2229</v>
      </c>
      <c r="P2132" t="str">
        <f t="shared" si="331"/>
        <v>No Return</v>
      </c>
      <c r="Q2132" s="4">
        <f t="shared" si="332"/>
        <v>1705.6299999999999</v>
      </c>
      <c r="R2132">
        <f t="shared" si="333"/>
        <v>2025</v>
      </c>
      <c r="S2132" s="4" t="str">
        <f t="shared" si="334"/>
        <v>August</v>
      </c>
      <c r="T2132" s="17">
        <f t="shared" si="335"/>
        <v>0</v>
      </c>
      <c r="U2132" s="17">
        <f t="shared" si="336"/>
        <v>36.29</v>
      </c>
      <c r="V2132" s="16">
        <f t="shared" si="337"/>
        <v>0</v>
      </c>
      <c r="W2132" s="16" t="str">
        <f t="shared" si="338"/>
        <v>No Size</v>
      </c>
      <c r="X2132" s="16" t="str" cm="1">
        <f t="array" ref="X2132">_xlfn.IFS(K2132 &lt; 10, "Need to Restock", K2132 &lt; 20, "Low Stock", K2132 &lt; 30, "Stock OK", K2132 &gt;= 30, "High Stock")</f>
        <v>High Stock</v>
      </c>
      <c r="Y2132" s="16" t="str" cm="1">
        <f t="array" ref="Y2132">_xlfn.IFS(K2132 &lt;= 15, "Fast Moving", K2132 &lt;= 35, "Moderate Moving", K2132 &gt; 35, "Slow Moving")</f>
        <v>Slow Moving</v>
      </c>
      <c r="Z2132" s="16" t="str" cm="1">
        <f t="array" ref="Z2132">_xlfn.IFS(M2132=5, "Highly Satisfied", M2132&gt;=4, "Very Satisfied", M2132&gt;=3, "Satisfied", M2132&gt;=2, "Neutral", M2132&lt;2, "Dissatisfied")</f>
        <v>Neutral</v>
      </c>
      <c r="AA2132" s="16" t="str">
        <f t="shared" si="339"/>
        <v>Cheap Value</v>
      </c>
      <c r="AB2132" s="16" t="str" cm="1">
        <f t="array" ref="AB2132">_xlfn.IFS(OR(C2132="Zara", C2132="Mango"), "Luxury Brand", OR(C2132="Gap", C2132="Forever21"), "Budget Brand", TRUE, "Mid-Market")</f>
        <v>Budget Brand</v>
      </c>
    </row>
    <row r="2133" spans="1:28" x14ac:dyDescent="0.35">
      <c r="A2133" t="s">
        <v>2184</v>
      </c>
      <c r="B2133" t="s">
        <v>40</v>
      </c>
      <c r="C2133" t="s">
        <v>46</v>
      </c>
      <c r="D2133" t="s">
        <v>15</v>
      </c>
      <c r="E2133" t="s">
        <v>56</v>
      </c>
      <c r="F2133" t="s">
        <v>44</v>
      </c>
      <c r="G2133" s="4">
        <v>105.59</v>
      </c>
      <c r="H2133">
        <v>0</v>
      </c>
      <c r="I2133" s="3">
        <v>105.59</v>
      </c>
      <c r="J2133" s="1">
        <v>45835</v>
      </c>
      <c r="K2133">
        <v>37</v>
      </c>
      <c r="L2133">
        <v>4.7</v>
      </c>
      <c r="M2133">
        <f t="shared" si="330"/>
        <v>4.7</v>
      </c>
      <c r="N2133" t="b">
        <v>0</v>
      </c>
      <c r="O2133" t="s">
        <v>2229</v>
      </c>
      <c r="P2133" t="str">
        <f t="shared" si="331"/>
        <v>No Return</v>
      </c>
      <c r="Q2133" s="4">
        <f t="shared" si="332"/>
        <v>3906.83</v>
      </c>
      <c r="R2133">
        <f t="shared" si="333"/>
        <v>2025</v>
      </c>
      <c r="S2133" s="4" t="str">
        <f t="shared" si="334"/>
        <v>June</v>
      </c>
      <c r="T2133" s="17">
        <f t="shared" si="335"/>
        <v>0</v>
      </c>
      <c r="U2133" s="17">
        <f t="shared" si="336"/>
        <v>105.59</v>
      </c>
      <c r="V2133" s="16">
        <f t="shared" si="337"/>
        <v>0</v>
      </c>
      <c r="W2133" s="16" t="str">
        <f t="shared" si="338"/>
        <v>M</v>
      </c>
      <c r="X2133" s="16" t="str" cm="1">
        <f t="array" ref="X2133">_xlfn.IFS(K2133 &lt; 10, "Need to Restock", K2133 &lt; 20, "Low Stock", K2133 &lt; 30, "Stock OK", K2133 &gt;= 30, "High Stock")</f>
        <v>High Stock</v>
      </c>
      <c r="Y2133" s="16" t="str" cm="1">
        <f t="array" ref="Y2133">_xlfn.IFS(K2133 &lt;= 15, "Fast Moving", K2133 &lt;= 35, "Moderate Moving", K2133 &gt; 35, "Slow Moving")</f>
        <v>Slow Moving</v>
      </c>
      <c r="Z2133" s="16" t="str" cm="1">
        <f t="array" ref="Z2133">_xlfn.IFS(M2133=5, "Highly Satisfied", M2133&gt;=4, "Very Satisfied", M2133&gt;=3, "Satisfied", M2133&gt;=2, "Neutral", M2133&lt;2, "Dissatisfied")</f>
        <v>Very Satisfied</v>
      </c>
      <c r="AA2133" s="16" t="str">
        <f t="shared" si="339"/>
        <v>High Value</v>
      </c>
      <c r="AB2133" s="16" t="str" cm="1">
        <f t="array" ref="AB2133">_xlfn.IFS(OR(C2133="Zara", C2133="Mango"), "Luxury Brand", OR(C2133="Gap", C2133="Forever21"), "Budget Brand", TRUE, "Mid-Market")</f>
        <v>Mid-Market</v>
      </c>
    </row>
    <row r="2134" spans="1:28" x14ac:dyDescent="0.35">
      <c r="A2134" t="s">
        <v>2185</v>
      </c>
      <c r="B2134" t="s">
        <v>40</v>
      </c>
      <c r="C2134" t="s">
        <v>14</v>
      </c>
      <c r="D2134" t="s">
        <v>32</v>
      </c>
      <c r="E2134" t="s">
        <v>37</v>
      </c>
      <c r="F2134" t="s">
        <v>26</v>
      </c>
      <c r="G2134" s="4">
        <v>93.5</v>
      </c>
      <c r="H2134">
        <v>0</v>
      </c>
      <c r="I2134" s="3">
        <v>93.5</v>
      </c>
      <c r="J2134" s="1">
        <v>45875</v>
      </c>
      <c r="K2134">
        <v>4</v>
      </c>
      <c r="L2134">
        <v>3.7</v>
      </c>
      <c r="M2134">
        <f t="shared" si="330"/>
        <v>3.7</v>
      </c>
      <c r="N2134" t="b">
        <v>0</v>
      </c>
      <c r="O2134" t="s">
        <v>2229</v>
      </c>
      <c r="P2134" t="str">
        <f t="shared" si="331"/>
        <v>No Return</v>
      </c>
      <c r="Q2134" s="4">
        <f t="shared" si="332"/>
        <v>374</v>
      </c>
      <c r="R2134">
        <f t="shared" si="333"/>
        <v>2025</v>
      </c>
      <c r="S2134" s="4" t="str">
        <f t="shared" si="334"/>
        <v>August</v>
      </c>
      <c r="T2134" s="17">
        <f t="shared" si="335"/>
        <v>0</v>
      </c>
      <c r="U2134" s="17">
        <f t="shared" si="336"/>
        <v>93.5</v>
      </c>
      <c r="V2134" s="16">
        <f t="shared" si="337"/>
        <v>0</v>
      </c>
      <c r="W2134" s="16" t="str">
        <f t="shared" si="338"/>
        <v>S</v>
      </c>
      <c r="X2134" s="16" t="str" cm="1">
        <f t="array" ref="X2134">_xlfn.IFS(K2134 &lt; 10, "Need to Restock", K2134 &lt; 20, "Low Stock", K2134 &lt; 30, "Stock OK", K2134 &gt;= 30, "High Stock")</f>
        <v>Need to Restock</v>
      </c>
      <c r="Y2134" s="16" t="str" cm="1">
        <f t="array" ref="Y2134">_xlfn.IFS(K2134 &lt;= 15, "Fast Moving", K2134 &lt;= 35, "Moderate Moving", K2134 &gt; 35, "Slow Moving")</f>
        <v>Fast Moving</v>
      </c>
      <c r="Z2134" s="16" t="str" cm="1">
        <f t="array" ref="Z2134">_xlfn.IFS(M2134=5, "Highly Satisfied", M2134&gt;=4, "Very Satisfied", M2134&gt;=3, "Satisfied", M2134&gt;=2, "Neutral", M2134&lt;2, "Dissatisfied")</f>
        <v>Satisfied</v>
      </c>
      <c r="AA2134" s="16" t="str">
        <f t="shared" si="339"/>
        <v>High Value</v>
      </c>
      <c r="AB2134" s="16" t="str" cm="1">
        <f t="array" ref="AB2134">_xlfn.IFS(OR(C2134="Zara", C2134="Mango"), "Luxury Brand", OR(C2134="Gap", C2134="Forever21"), "Budget Brand", TRUE, "Mid-Market")</f>
        <v>Luxury Brand</v>
      </c>
    </row>
    <row r="2135" spans="1:28" x14ac:dyDescent="0.35">
      <c r="A2135" t="s">
        <v>2186</v>
      </c>
      <c r="B2135" t="s">
        <v>25</v>
      </c>
      <c r="C2135" t="s">
        <v>51</v>
      </c>
      <c r="D2135" t="s">
        <v>21</v>
      </c>
      <c r="E2135" t="s">
        <v>2229</v>
      </c>
      <c r="F2135" t="s">
        <v>26</v>
      </c>
      <c r="G2135" s="4">
        <v>41.72</v>
      </c>
      <c r="H2135">
        <v>9.5</v>
      </c>
      <c r="I2135" s="3">
        <v>37.76</v>
      </c>
      <c r="J2135" s="1">
        <v>45875</v>
      </c>
      <c r="K2135">
        <v>9</v>
      </c>
      <c r="L2135">
        <v>3.9</v>
      </c>
      <c r="M2135">
        <f t="shared" si="330"/>
        <v>3.9</v>
      </c>
      <c r="N2135" t="b">
        <v>0</v>
      </c>
      <c r="O2135" t="s">
        <v>2229</v>
      </c>
      <c r="P2135" t="str">
        <f t="shared" si="331"/>
        <v>No Return</v>
      </c>
      <c r="Q2135" s="4">
        <f t="shared" si="332"/>
        <v>339.80939999999998</v>
      </c>
      <c r="R2135">
        <f t="shared" si="333"/>
        <v>2025</v>
      </c>
      <c r="S2135" s="4" t="str">
        <f t="shared" si="334"/>
        <v>August</v>
      </c>
      <c r="T2135" s="17">
        <f t="shared" si="335"/>
        <v>3.9634</v>
      </c>
      <c r="U2135" s="17">
        <f t="shared" si="336"/>
        <v>37.756599999999999</v>
      </c>
      <c r="V2135" s="16">
        <f t="shared" si="337"/>
        <v>0</v>
      </c>
      <c r="W2135" s="16" t="str">
        <f t="shared" si="338"/>
        <v>No Size</v>
      </c>
      <c r="X2135" s="16" t="str" cm="1">
        <f t="array" ref="X2135">_xlfn.IFS(K2135 &lt; 10, "Need to Restock", K2135 &lt; 20, "Low Stock", K2135 &lt; 30, "Stock OK", K2135 &gt;= 30, "High Stock")</f>
        <v>Need to Restock</v>
      </c>
      <c r="Y2135" s="16" t="str" cm="1">
        <f t="array" ref="Y2135">_xlfn.IFS(K2135 &lt;= 15, "Fast Moving", K2135 &lt;= 35, "Moderate Moving", K2135 &gt; 35, "Slow Moving")</f>
        <v>Fast Moving</v>
      </c>
      <c r="Z2135" s="16" t="str" cm="1">
        <f t="array" ref="Z2135">_xlfn.IFS(M2135=5, "Highly Satisfied", M2135&gt;=4, "Very Satisfied", M2135&gt;=3, "Satisfied", M2135&gt;=2, "Neutral", M2135&lt;2, "Dissatisfied")</f>
        <v>Satisfied</v>
      </c>
      <c r="AA2135" s="16" t="str">
        <f t="shared" si="339"/>
        <v>Cheap Value</v>
      </c>
      <c r="AB2135" s="16" t="str" cm="1">
        <f t="array" ref="AB2135">_xlfn.IFS(OR(C2135="Zara", C2135="Mango"), "Luxury Brand", OR(C2135="Gap", C2135="Forever21"), "Budget Brand", TRUE, "Mid-Market")</f>
        <v>Mid-Market</v>
      </c>
    </row>
    <row r="2136" spans="1:28" x14ac:dyDescent="0.35">
      <c r="A2136" t="s">
        <v>2187</v>
      </c>
      <c r="B2136" t="s">
        <v>25</v>
      </c>
      <c r="C2136" t="s">
        <v>41</v>
      </c>
      <c r="D2136" t="s">
        <v>60</v>
      </c>
      <c r="E2136" t="s">
        <v>2229</v>
      </c>
      <c r="F2136" t="s">
        <v>17</v>
      </c>
      <c r="G2136" s="4">
        <v>74.540000000000006</v>
      </c>
      <c r="H2136">
        <v>58.1</v>
      </c>
      <c r="I2136" s="3">
        <v>31.23</v>
      </c>
      <c r="J2136" s="1">
        <v>45875</v>
      </c>
      <c r="K2136">
        <v>35</v>
      </c>
      <c r="L2136">
        <v>4.8</v>
      </c>
      <c r="M2136">
        <f t="shared" si="330"/>
        <v>4.8</v>
      </c>
      <c r="N2136" t="b">
        <v>0</v>
      </c>
      <c r="O2136" t="s">
        <v>2229</v>
      </c>
      <c r="P2136" t="str">
        <f t="shared" si="331"/>
        <v>No Return</v>
      </c>
      <c r="Q2136" s="4">
        <f t="shared" si="332"/>
        <v>1093.1291000000003</v>
      </c>
      <c r="R2136">
        <f t="shared" si="333"/>
        <v>2025</v>
      </c>
      <c r="S2136" s="4" t="str">
        <f t="shared" si="334"/>
        <v>August</v>
      </c>
      <c r="T2136" s="17">
        <f t="shared" si="335"/>
        <v>43.307740000000003</v>
      </c>
      <c r="U2136" s="17">
        <f t="shared" si="336"/>
        <v>31.232260000000007</v>
      </c>
      <c r="V2136" s="16">
        <f t="shared" si="337"/>
        <v>0</v>
      </c>
      <c r="W2136" s="16" t="str">
        <f t="shared" si="338"/>
        <v>No Size</v>
      </c>
      <c r="X2136" s="16" t="str" cm="1">
        <f t="array" ref="X2136">_xlfn.IFS(K2136 &lt; 10, "Need to Restock", K2136 &lt; 20, "Low Stock", K2136 &lt; 30, "Stock OK", K2136 &gt;= 30, "High Stock")</f>
        <v>High Stock</v>
      </c>
      <c r="Y2136" s="16" t="str" cm="1">
        <f t="array" ref="Y2136">_xlfn.IFS(K2136 &lt;= 15, "Fast Moving", K2136 &lt;= 35, "Moderate Moving", K2136 &gt; 35, "Slow Moving")</f>
        <v>Moderate Moving</v>
      </c>
      <c r="Z2136" s="16" t="str" cm="1">
        <f t="array" ref="Z2136">_xlfn.IFS(M2136=5, "Highly Satisfied", M2136&gt;=4, "Very Satisfied", M2136&gt;=3, "Satisfied", M2136&gt;=2, "Neutral", M2136&lt;2, "Dissatisfied")</f>
        <v>Very Satisfied</v>
      </c>
      <c r="AA2136" s="16" t="str">
        <f t="shared" si="339"/>
        <v>Cheap Value</v>
      </c>
      <c r="AB2136" s="16" t="str" cm="1">
        <f t="array" ref="AB2136">_xlfn.IFS(OR(C2136="Zara", C2136="Mango"), "Luxury Brand", OR(C2136="Gap", C2136="Forever21"), "Budget Brand", TRUE, "Mid-Market")</f>
        <v>Luxury Brand</v>
      </c>
    </row>
    <row r="2137" spans="1:28" x14ac:dyDescent="0.35">
      <c r="A2137" t="s">
        <v>2188</v>
      </c>
      <c r="B2137" t="s">
        <v>40</v>
      </c>
      <c r="C2137" t="s">
        <v>20</v>
      </c>
      <c r="D2137" t="s">
        <v>15</v>
      </c>
      <c r="E2137" t="s">
        <v>2229</v>
      </c>
      <c r="F2137" t="s">
        <v>42</v>
      </c>
      <c r="G2137" s="4">
        <v>85.49</v>
      </c>
      <c r="H2137">
        <v>0</v>
      </c>
      <c r="I2137" s="3">
        <v>85.49</v>
      </c>
      <c r="J2137" s="1">
        <v>45642</v>
      </c>
      <c r="K2137">
        <v>0</v>
      </c>
      <c r="L2137">
        <v>3.7</v>
      </c>
      <c r="M2137">
        <f t="shared" si="330"/>
        <v>3.7</v>
      </c>
      <c r="N2137" t="b">
        <v>0</v>
      </c>
      <c r="O2137" t="s">
        <v>2229</v>
      </c>
      <c r="P2137" t="str">
        <f t="shared" si="331"/>
        <v>No Return</v>
      </c>
      <c r="Q2137" s="4">
        <f t="shared" si="332"/>
        <v>0</v>
      </c>
      <c r="R2137">
        <f t="shared" si="333"/>
        <v>2024</v>
      </c>
      <c r="S2137" s="4" t="str">
        <f t="shared" si="334"/>
        <v>December</v>
      </c>
      <c r="T2137" s="17">
        <f t="shared" si="335"/>
        <v>0</v>
      </c>
      <c r="U2137" s="17">
        <f t="shared" si="336"/>
        <v>85.49</v>
      </c>
      <c r="V2137" s="16">
        <f t="shared" si="337"/>
        <v>0</v>
      </c>
      <c r="W2137" s="16" t="str">
        <f t="shared" si="338"/>
        <v>No Size</v>
      </c>
      <c r="X2137" s="16" t="str" cm="1">
        <f t="array" ref="X2137">_xlfn.IFS(K2137 &lt; 10, "Need to Restock", K2137 &lt; 20, "Low Stock", K2137 &lt; 30, "Stock OK", K2137 &gt;= 30, "High Stock")</f>
        <v>Need to Restock</v>
      </c>
      <c r="Y2137" s="16" t="str" cm="1">
        <f t="array" ref="Y2137">_xlfn.IFS(K2137 &lt;= 15, "Fast Moving", K2137 &lt;= 35, "Moderate Moving", K2137 &gt; 35, "Slow Moving")</f>
        <v>Fast Moving</v>
      </c>
      <c r="Z2137" s="16" t="str" cm="1">
        <f t="array" ref="Z2137">_xlfn.IFS(M2137=5, "Highly Satisfied", M2137&gt;=4, "Very Satisfied", M2137&gt;=3, "Satisfied", M2137&gt;=2, "Neutral", M2137&lt;2, "Dissatisfied")</f>
        <v>Satisfied</v>
      </c>
      <c r="AA2137" s="16" t="str">
        <f t="shared" si="339"/>
        <v>High Value</v>
      </c>
      <c r="AB2137" s="16" t="str" cm="1">
        <f t="array" ref="AB2137">_xlfn.IFS(OR(C2137="Zara", C2137="Mango"), "Luxury Brand", OR(C2137="Gap", C2137="Forever21"), "Budget Brand", TRUE, "Mid-Market")</f>
        <v>Mid-Market</v>
      </c>
    </row>
    <row r="2138" spans="1:28" x14ac:dyDescent="0.35">
      <c r="A2138" t="s">
        <v>2189</v>
      </c>
      <c r="B2138" t="s">
        <v>40</v>
      </c>
      <c r="C2138" t="s">
        <v>14</v>
      </c>
      <c r="D2138" t="s">
        <v>60</v>
      </c>
      <c r="E2138" t="s">
        <v>56</v>
      </c>
      <c r="F2138" t="s">
        <v>44</v>
      </c>
      <c r="G2138" s="4">
        <v>131.05000000000001</v>
      </c>
      <c r="H2138">
        <v>0</v>
      </c>
      <c r="I2138" s="3">
        <v>131.05000000000001</v>
      </c>
      <c r="J2138" s="1">
        <v>45875</v>
      </c>
      <c r="K2138">
        <v>23</v>
      </c>
      <c r="L2138">
        <v>4.9000000000000004</v>
      </c>
      <c r="M2138">
        <f t="shared" si="330"/>
        <v>4.9000000000000004</v>
      </c>
      <c r="N2138" t="b">
        <v>0</v>
      </c>
      <c r="O2138" t="s">
        <v>2229</v>
      </c>
      <c r="P2138" t="str">
        <f t="shared" si="331"/>
        <v>No Return</v>
      </c>
      <c r="Q2138" s="4">
        <f t="shared" si="332"/>
        <v>3014.15</v>
      </c>
      <c r="R2138">
        <f t="shared" si="333"/>
        <v>2025</v>
      </c>
      <c r="S2138" s="4" t="str">
        <f t="shared" si="334"/>
        <v>August</v>
      </c>
      <c r="T2138" s="17">
        <f t="shared" si="335"/>
        <v>0</v>
      </c>
      <c r="U2138" s="17">
        <f t="shared" si="336"/>
        <v>131.05000000000001</v>
      </c>
      <c r="V2138" s="16">
        <f t="shared" si="337"/>
        <v>0</v>
      </c>
      <c r="W2138" s="16" t="str">
        <f t="shared" si="338"/>
        <v>M</v>
      </c>
      <c r="X2138" s="16" t="str" cm="1">
        <f t="array" ref="X2138">_xlfn.IFS(K2138 &lt; 10, "Need to Restock", K2138 &lt; 20, "Low Stock", K2138 &lt; 30, "Stock OK", K2138 &gt;= 30, "High Stock")</f>
        <v>Stock OK</v>
      </c>
      <c r="Y2138" s="16" t="str" cm="1">
        <f t="array" ref="Y2138">_xlfn.IFS(K2138 &lt;= 15, "Fast Moving", K2138 &lt;= 35, "Moderate Moving", K2138 &gt; 35, "Slow Moving")</f>
        <v>Moderate Moving</v>
      </c>
      <c r="Z2138" s="16" t="str" cm="1">
        <f t="array" ref="Z2138">_xlfn.IFS(M2138=5, "Highly Satisfied", M2138&gt;=4, "Very Satisfied", M2138&gt;=3, "Satisfied", M2138&gt;=2, "Neutral", M2138&lt;2, "Dissatisfied")</f>
        <v>Very Satisfied</v>
      </c>
      <c r="AA2138" s="16" t="str">
        <f t="shared" si="339"/>
        <v>High Value</v>
      </c>
      <c r="AB2138" s="16" t="str" cm="1">
        <f t="array" ref="AB2138">_xlfn.IFS(OR(C2138="Zara", C2138="Mango"), "Luxury Brand", OR(C2138="Gap", C2138="Forever21"), "Budget Brand", TRUE, "Mid-Market")</f>
        <v>Luxury Brand</v>
      </c>
    </row>
    <row r="2139" spans="1:28" x14ac:dyDescent="0.35">
      <c r="A2139" t="s">
        <v>2190</v>
      </c>
      <c r="B2139" t="s">
        <v>36</v>
      </c>
      <c r="C2139" t="s">
        <v>73</v>
      </c>
      <c r="D2139" t="s">
        <v>60</v>
      </c>
      <c r="E2139" t="s">
        <v>16</v>
      </c>
      <c r="F2139" t="s">
        <v>23</v>
      </c>
      <c r="G2139" s="4">
        <v>63.5</v>
      </c>
      <c r="H2139">
        <v>0</v>
      </c>
      <c r="I2139" s="3">
        <v>63.5</v>
      </c>
      <c r="J2139" s="1">
        <v>45875</v>
      </c>
      <c r="K2139">
        <v>17</v>
      </c>
      <c r="L2139">
        <v>2.6</v>
      </c>
      <c r="M2139">
        <f t="shared" si="330"/>
        <v>2.6</v>
      </c>
      <c r="N2139" t="b">
        <v>0</v>
      </c>
      <c r="O2139" t="s">
        <v>2229</v>
      </c>
      <c r="P2139" t="str">
        <f t="shared" si="331"/>
        <v>No Return</v>
      </c>
      <c r="Q2139" s="4">
        <f t="shared" si="332"/>
        <v>1079.5</v>
      </c>
      <c r="R2139">
        <f t="shared" si="333"/>
        <v>2025</v>
      </c>
      <c r="S2139" s="4" t="str">
        <f t="shared" si="334"/>
        <v>August</v>
      </c>
      <c r="T2139" s="17">
        <f t="shared" si="335"/>
        <v>0</v>
      </c>
      <c r="U2139" s="17">
        <f t="shared" si="336"/>
        <v>63.5</v>
      </c>
      <c r="V2139" s="16">
        <f t="shared" si="337"/>
        <v>0</v>
      </c>
      <c r="W2139" s="16" t="str">
        <f t="shared" si="338"/>
        <v>XL</v>
      </c>
      <c r="X2139" s="16" t="str" cm="1">
        <f t="array" ref="X2139">_xlfn.IFS(K2139 &lt; 10, "Need to Restock", K2139 &lt; 20, "Low Stock", K2139 &lt; 30, "Stock OK", K2139 &gt;= 30, "High Stock")</f>
        <v>Low Stock</v>
      </c>
      <c r="Y2139" s="16" t="str" cm="1">
        <f t="array" ref="Y2139">_xlfn.IFS(K2139 &lt;= 15, "Fast Moving", K2139 &lt;= 35, "Moderate Moving", K2139 &gt; 35, "Slow Moving")</f>
        <v>Moderate Moving</v>
      </c>
      <c r="Z2139" s="16" t="str" cm="1">
        <f t="array" ref="Z2139">_xlfn.IFS(M2139=5, "Highly Satisfied", M2139&gt;=4, "Very Satisfied", M2139&gt;=3, "Satisfied", M2139&gt;=2, "Neutral", M2139&lt;2, "Dissatisfied")</f>
        <v>Neutral</v>
      </c>
      <c r="AA2139" s="16" t="str">
        <f t="shared" si="339"/>
        <v>Cheap Value</v>
      </c>
      <c r="AB2139" s="16" t="str" cm="1">
        <f t="array" ref="AB2139">_xlfn.IFS(OR(C2139="Zara", C2139="Mango"), "Luxury Brand", OR(C2139="Gap", C2139="Forever21"), "Budget Brand", TRUE, "Mid-Market")</f>
        <v>Budget Brand</v>
      </c>
    </row>
    <row r="2140" spans="1:28" x14ac:dyDescent="0.35">
      <c r="A2140" t="s">
        <v>2191</v>
      </c>
      <c r="B2140" t="s">
        <v>19</v>
      </c>
      <c r="C2140" t="s">
        <v>20</v>
      </c>
      <c r="D2140" t="s">
        <v>32</v>
      </c>
      <c r="E2140" t="s">
        <v>56</v>
      </c>
      <c r="F2140" t="s">
        <v>54</v>
      </c>
      <c r="G2140" s="4">
        <v>75.540000000000006</v>
      </c>
      <c r="H2140">
        <v>0</v>
      </c>
      <c r="I2140" s="3">
        <v>75.540000000000006</v>
      </c>
      <c r="J2140" s="1">
        <v>45875</v>
      </c>
      <c r="K2140">
        <v>7</v>
      </c>
      <c r="L2140">
        <v>3.3</v>
      </c>
      <c r="M2140">
        <f t="shared" si="330"/>
        <v>3.3</v>
      </c>
      <c r="N2140" t="b">
        <v>0</v>
      </c>
      <c r="O2140" t="s">
        <v>2229</v>
      </c>
      <c r="P2140" t="str">
        <f t="shared" si="331"/>
        <v>No Return</v>
      </c>
      <c r="Q2140" s="4">
        <f t="shared" si="332"/>
        <v>528.78000000000009</v>
      </c>
      <c r="R2140">
        <f t="shared" si="333"/>
        <v>2025</v>
      </c>
      <c r="S2140" s="4" t="str">
        <f t="shared" si="334"/>
        <v>August</v>
      </c>
      <c r="T2140" s="17">
        <f t="shared" si="335"/>
        <v>0</v>
      </c>
      <c r="U2140" s="17">
        <f t="shared" si="336"/>
        <v>75.540000000000006</v>
      </c>
      <c r="V2140" s="16">
        <f t="shared" si="337"/>
        <v>0</v>
      </c>
      <c r="W2140" s="16" t="str">
        <f t="shared" si="338"/>
        <v>M</v>
      </c>
      <c r="X2140" s="16" t="str" cm="1">
        <f t="array" ref="X2140">_xlfn.IFS(K2140 &lt; 10, "Need to Restock", K2140 &lt; 20, "Low Stock", K2140 &lt; 30, "Stock OK", K2140 &gt;= 30, "High Stock")</f>
        <v>Need to Restock</v>
      </c>
      <c r="Y2140" s="16" t="str" cm="1">
        <f t="array" ref="Y2140">_xlfn.IFS(K2140 &lt;= 15, "Fast Moving", K2140 &lt;= 35, "Moderate Moving", K2140 &gt; 35, "Slow Moving")</f>
        <v>Fast Moving</v>
      </c>
      <c r="Z2140" s="16" t="str" cm="1">
        <f t="array" ref="Z2140">_xlfn.IFS(M2140=5, "Highly Satisfied", M2140&gt;=4, "Very Satisfied", M2140&gt;=3, "Satisfied", M2140&gt;=2, "Neutral", M2140&lt;2, "Dissatisfied")</f>
        <v>Satisfied</v>
      </c>
      <c r="AA2140" s="16" t="str">
        <f t="shared" si="339"/>
        <v>High Value</v>
      </c>
      <c r="AB2140" s="16" t="str" cm="1">
        <f t="array" ref="AB2140">_xlfn.IFS(OR(C2140="Zara", C2140="Mango"), "Luxury Brand", OR(C2140="Gap", C2140="Forever21"), "Budget Brand", TRUE, "Mid-Market")</f>
        <v>Mid-Market</v>
      </c>
    </row>
    <row r="2141" spans="1:28" x14ac:dyDescent="0.35">
      <c r="A2141" t="s">
        <v>2192</v>
      </c>
      <c r="B2141" t="s">
        <v>19</v>
      </c>
      <c r="C2141" t="s">
        <v>41</v>
      </c>
      <c r="D2141" t="s">
        <v>32</v>
      </c>
      <c r="E2141" t="s">
        <v>47</v>
      </c>
      <c r="F2141" t="s">
        <v>54</v>
      </c>
      <c r="G2141" s="4">
        <v>110.77</v>
      </c>
      <c r="H2141">
        <v>0</v>
      </c>
      <c r="I2141" s="3">
        <v>110.77</v>
      </c>
      <c r="J2141" s="1">
        <v>45875</v>
      </c>
      <c r="K2141">
        <v>48</v>
      </c>
      <c r="L2141">
        <v>2.6</v>
      </c>
      <c r="M2141">
        <f t="shared" si="330"/>
        <v>2.6</v>
      </c>
      <c r="N2141" t="b">
        <v>0</v>
      </c>
      <c r="O2141" t="s">
        <v>2229</v>
      </c>
      <c r="P2141" t="str">
        <f t="shared" si="331"/>
        <v>No Return</v>
      </c>
      <c r="Q2141" s="4">
        <f t="shared" si="332"/>
        <v>5316.96</v>
      </c>
      <c r="R2141">
        <f t="shared" si="333"/>
        <v>2025</v>
      </c>
      <c r="S2141" s="4" t="str">
        <f t="shared" si="334"/>
        <v>August</v>
      </c>
      <c r="T2141" s="17">
        <f t="shared" si="335"/>
        <v>0</v>
      </c>
      <c r="U2141" s="17">
        <f t="shared" si="336"/>
        <v>110.77</v>
      </c>
      <c r="V2141" s="16">
        <f t="shared" si="337"/>
        <v>0</v>
      </c>
      <c r="W2141" s="16" t="str">
        <f t="shared" si="338"/>
        <v>XXL</v>
      </c>
      <c r="X2141" s="16" t="str" cm="1">
        <f t="array" ref="X2141">_xlfn.IFS(K2141 &lt; 10, "Need to Restock", K2141 &lt; 20, "Low Stock", K2141 &lt; 30, "Stock OK", K2141 &gt;= 30, "High Stock")</f>
        <v>High Stock</v>
      </c>
      <c r="Y2141" s="16" t="str" cm="1">
        <f t="array" ref="Y2141">_xlfn.IFS(K2141 &lt;= 15, "Fast Moving", K2141 &lt;= 35, "Moderate Moving", K2141 &gt; 35, "Slow Moving")</f>
        <v>Slow Moving</v>
      </c>
      <c r="Z2141" s="16" t="str" cm="1">
        <f t="array" ref="Z2141">_xlfn.IFS(M2141=5, "Highly Satisfied", M2141&gt;=4, "Very Satisfied", M2141&gt;=3, "Satisfied", M2141&gt;=2, "Neutral", M2141&lt;2, "Dissatisfied")</f>
        <v>Neutral</v>
      </c>
      <c r="AA2141" s="16" t="str">
        <f t="shared" si="339"/>
        <v>High Value</v>
      </c>
      <c r="AB2141" s="16" t="str" cm="1">
        <f t="array" ref="AB2141">_xlfn.IFS(OR(C2141="Zara", C2141="Mango"), "Luxury Brand", OR(C2141="Gap", C2141="Forever21"), "Budget Brand", TRUE, "Mid-Market")</f>
        <v>Luxury Brand</v>
      </c>
    </row>
    <row r="2142" spans="1:28" x14ac:dyDescent="0.35">
      <c r="A2142" t="s">
        <v>2193</v>
      </c>
      <c r="B2142" t="s">
        <v>28</v>
      </c>
      <c r="C2142" t="s">
        <v>41</v>
      </c>
      <c r="D2142" t="s">
        <v>60</v>
      </c>
      <c r="E2142" t="s">
        <v>56</v>
      </c>
      <c r="F2142" t="s">
        <v>33</v>
      </c>
      <c r="G2142" s="4">
        <v>190.71</v>
      </c>
      <c r="H2142">
        <v>6.3</v>
      </c>
      <c r="I2142" s="3">
        <v>178.7</v>
      </c>
      <c r="J2142" s="1">
        <v>45875</v>
      </c>
      <c r="K2142">
        <v>1</v>
      </c>
      <c r="L2142">
        <v>2</v>
      </c>
      <c r="M2142">
        <f t="shared" si="330"/>
        <v>2</v>
      </c>
      <c r="N2142" t="b">
        <v>0</v>
      </c>
      <c r="O2142" t="s">
        <v>2229</v>
      </c>
      <c r="P2142" t="str">
        <f t="shared" si="331"/>
        <v>No Return</v>
      </c>
      <c r="Q2142" s="4">
        <f t="shared" si="332"/>
        <v>178.69527000000002</v>
      </c>
      <c r="R2142">
        <f t="shared" si="333"/>
        <v>2025</v>
      </c>
      <c r="S2142" s="4" t="str">
        <f t="shared" si="334"/>
        <v>August</v>
      </c>
      <c r="T2142" s="17">
        <f t="shared" si="335"/>
        <v>12.01473</v>
      </c>
      <c r="U2142" s="17">
        <f t="shared" si="336"/>
        <v>178.69527000000002</v>
      </c>
      <c r="V2142" s="16">
        <f t="shared" si="337"/>
        <v>0</v>
      </c>
      <c r="W2142" s="16" t="str">
        <f t="shared" si="338"/>
        <v>M</v>
      </c>
      <c r="X2142" s="16" t="str" cm="1">
        <f t="array" ref="X2142">_xlfn.IFS(K2142 &lt; 10, "Need to Restock", K2142 &lt; 20, "Low Stock", K2142 &lt; 30, "Stock OK", K2142 &gt;= 30, "High Stock")</f>
        <v>Need to Restock</v>
      </c>
      <c r="Y2142" s="16" t="str" cm="1">
        <f t="array" ref="Y2142">_xlfn.IFS(K2142 &lt;= 15, "Fast Moving", K2142 &lt;= 35, "Moderate Moving", K2142 &gt; 35, "Slow Moving")</f>
        <v>Fast Moving</v>
      </c>
      <c r="Z2142" s="16" t="str" cm="1">
        <f t="array" ref="Z2142">_xlfn.IFS(M2142=5, "Highly Satisfied", M2142&gt;=4, "Very Satisfied", M2142&gt;=3, "Satisfied", M2142&gt;=2, "Neutral", M2142&lt;2, "Dissatisfied")</f>
        <v>Neutral</v>
      </c>
      <c r="AA2142" s="16" t="str">
        <f t="shared" si="339"/>
        <v>High Value</v>
      </c>
      <c r="AB2142" s="16" t="str" cm="1">
        <f t="array" ref="AB2142">_xlfn.IFS(OR(C2142="Zara", C2142="Mango"), "Luxury Brand", OR(C2142="Gap", C2142="Forever21"), "Budget Brand", TRUE, "Mid-Market")</f>
        <v>Luxury Brand</v>
      </c>
    </row>
    <row r="2143" spans="1:28" x14ac:dyDescent="0.35">
      <c r="A2143" t="s">
        <v>2194</v>
      </c>
      <c r="B2143" t="s">
        <v>19</v>
      </c>
      <c r="C2143" t="s">
        <v>41</v>
      </c>
      <c r="D2143" t="s">
        <v>32</v>
      </c>
      <c r="E2143" t="s">
        <v>22</v>
      </c>
      <c r="F2143" t="s">
        <v>33</v>
      </c>
      <c r="G2143" s="4">
        <v>100.56</v>
      </c>
      <c r="H2143">
        <v>17.3</v>
      </c>
      <c r="I2143" s="3">
        <v>83.16</v>
      </c>
      <c r="J2143" s="1">
        <v>45875</v>
      </c>
      <c r="K2143">
        <v>21</v>
      </c>
      <c r="L2143">
        <v>3.6</v>
      </c>
      <c r="M2143">
        <f t="shared" si="330"/>
        <v>3.6</v>
      </c>
      <c r="N2143" t="b">
        <v>0</v>
      </c>
      <c r="O2143" t="s">
        <v>2229</v>
      </c>
      <c r="P2143" t="str">
        <f t="shared" si="331"/>
        <v>No Return</v>
      </c>
      <c r="Q2143" s="4">
        <f t="shared" si="332"/>
        <v>1746.4255199999998</v>
      </c>
      <c r="R2143">
        <f t="shared" si="333"/>
        <v>2025</v>
      </c>
      <c r="S2143" s="4" t="str">
        <f t="shared" si="334"/>
        <v>August</v>
      </c>
      <c r="T2143" s="17">
        <f t="shared" si="335"/>
        <v>17.396880000000003</v>
      </c>
      <c r="U2143" s="17">
        <f t="shared" si="336"/>
        <v>83.163119999999992</v>
      </c>
      <c r="V2143" s="16">
        <f t="shared" si="337"/>
        <v>0</v>
      </c>
      <c r="W2143" s="16" t="str">
        <f t="shared" si="338"/>
        <v>L</v>
      </c>
      <c r="X2143" s="16" t="str" cm="1">
        <f t="array" ref="X2143">_xlfn.IFS(K2143 &lt; 10, "Need to Restock", K2143 &lt; 20, "Low Stock", K2143 &lt; 30, "Stock OK", K2143 &gt;= 30, "High Stock")</f>
        <v>Stock OK</v>
      </c>
      <c r="Y2143" s="16" t="str" cm="1">
        <f t="array" ref="Y2143">_xlfn.IFS(K2143 &lt;= 15, "Fast Moving", K2143 &lt;= 35, "Moderate Moving", K2143 &gt; 35, "Slow Moving")</f>
        <v>Moderate Moving</v>
      </c>
      <c r="Z2143" s="16" t="str" cm="1">
        <f t="array" ref="Z2143">_xlfn.IFS(M2143=5, "Highly Satisfied", M2143&gt;=4, "Very Satisfied", M2143&gt;=3, "Satisfied", M2143&gt;=2, "Neutral", M2143&lt;2, "Dissatisfied")</f>
        <v>Satisfied</v>
      </c>
      <c r="AA2143" s="16" t="str">
        <f t="shared" si="339"/>
        <v>High Value</v>
      </c>
      <c r="AB2143" s="16" t="str" cm="1">
        <f t="array" ref="AB2143">_xlfn.IFS(OR(C2143="Zara", C2143="Mango"), "Luxury Brand", OR(C2143="Gap", C2143="Forever21"), "Budget Brand", TRUE, "Mid-Market")</f>
        <v>Luxury Brand</v>
      </c>
    </row>
    <row r="2144" spans="1:28" x14ac:dyDescent="0.35">
      <c r="A2144" t="s">
        <v>2195</v>
      </c>
      <c r="B2144" t="s">
        <v>13</v>
      </c>
      <c r="C2144" t="s">
        <v>73</v>
      </c>
      <c r="D2144" t="s">
        <v>60</v>
      </c>
      <c r="E2144" t="s">
        <v>47</v>
      </c>
      <c r="F2144" t="s">
        <v>23</v>
      </c>
      <c r="G2144" s="4">
        <v>221.59</v>
      </c>
      <c r="H2144">
        <v>8.6</v>
      </c>
      <c r="I2144" s="3">
        <v>202.53</v>
      </c>
      <c r="J2144" s="1">
        <v>45875</v>
      </c>
      <c r="K2144">
        <v>5</v>
      </c>
      <c r="L2144" t="s">
        <v>2229</v>
      </c>
      <c r="M2144">
        <f t="shared" si="330"/>
        <v>3</v>
      </c>
      <c r="N2144" t="b">
        <v>0</v>
      </c>
      <c r="O2144" t="s">
        <v>2229</v>
      </c>
      <c r="P2144" t="str">
        <f t="shared" si="331"/>
        <v>No Return</v>
      </c>
      <c r="Q2144" s="4">
        <f t="shared" si="332"/>
        <v>1012.6663000000001</v>
      </c>
      <c r="R2144">
        <f t="shared" si="333"/>
        <v>2025</v>
      </c>
      <c r="S2144" s="4" t="str">
        <f t="shared" si="334"/>
        <v>August</v>
      </c>
      <c r="T2144" s="17">
        <f t="shared" si="335"/>
        <v>19.056739999999998</v>
      </c>
      <c r="U2144" s="17">
        <f t="shared" si="336"/>
        <v>202.53326000000001</v>
      </c>
      <c r="V2144" s="16">
        <f t="shared" si="337"/>
        <v>0</v>
      </c>
      <c r="W2144" s="16" t="str">
        <f t="shared" si="338"/>
        <v>XXL</v>
      </c>
      <c r="X2144" s="16" t="str" cm="1">
        <f t="array" ref="X2144">_xlfn.IFS(K2144 &lt; 10, "Need to Restock", K2144 &lt; 20, "Low Stock", K2144 &lt; 30, "Stock OK", K2144 &gt;= 30, "High Stock")</f>
        <v>Need to Restock</v>
      </c>
      <c r="Y2144" s="16" t="str" cm="1">
        <f t="array" ref="Y2144">_xlfn.IFS(K2144 &lt;= 15, "Fast Moving", K2144 &lt;= 35, "Moderate Moving", K2144 &gt; 35, "Slow Moving")</f>
        <v>Fast Moving</v>
      </c>
      <c r="Z2144" s="16" t="str" cm="1">
        <f t="array" ref="Z2144">_xlfn.IFS(M2144=5, "Highly Satisfied", M2144&gt;=4, "Very Satisfied", M2144&gt;=3, "Satisfied", M2144&gt;=2, "Neutral", M2144&lt;2, "Dissatisfied")</f>
        <v>Satisfied</v>
      </c>
      <c r="AA2144" s="16" t="str">
        <f t="shared" si="339"/>
        <v>High Value</v>
      </c>
      <c r="AB2144" s="16" t="str" cm="1">
        <f t="array" ref="AB2144">_xlfn.IFS(OR(C2144="Zara", C2144="Mango"), "Luxury Brand", OR(C2144="Gap", C2144="Forever21"), "Budget Brand", TRUE, "Mid-Market")</f>
        <v>Budget Brand</v>
      </c>
    </row>
    <row r="2145" spans="1:28" x14ac:dyDescent="0.35">
      <c r="A2145" t="s">
        <v>2196</v>
      </c>
      <c r="B2145" t="s">
        <v>36</v>
      </c>
      <c r="C2145" t="s">
        <v>59</v>
      </c>
      <c r="D2145" t="s">
        <v>60</v>
      </c>
      <c r="E2145" t="s">
        <v>22</v>
      </c>
      <c r="F2145" t="s">
        <v>54</v>
      </c>
      <c r="G2145" s="4">
        <v>55.21</v>
      </c>
      <c r="H2145">
        <v>0</v>
      </c>
      <c r="I2145" s="3">
        <v>55.21</v>
      </c>
      <c r="J2145" s="1">
        <v>45875</v>
      </c>
      <c r="K2145">
        <v>21</v>
      </c>
      <c r="L2145">
        <v>1.8</v>
      </c>
      <c r="M2145">
        <f t="shared" si="330"/>
        <v>1.8</v>
      </c>
      <c r="N2145" t="b">
        <v>1</v>
      </c>
      <c r="O2145" t="s">
        <v>123</v>
      </c>
      <c r="P2145" t="str">
        <f t="shared" si="331"/>
        <v>Wrong Item</v>
      </c>
      <c r="Q2145" s="4">
        <f t="shared" si="332"/>
        <v>1159.4100000000001</v>
      </c>
      <c r="R2145">
        <f t="shared" si="333"/>
        <v>2025</v>
      </c>
      <c r="S2145" s="4" t="str">
        <f t="shared" si="334"/>
        <v>August</v>
      </c>
      <c r="T2145" s="17">
        <f t="shared" si="335"/>
        <v>0</v>
      </c>
      <c r="U2145" s="17">
        <f t="shared" si="336"/>
        <v>55.21</v>
      </c>
      <c r="V2145" s="16">
        <f t="shared" si="337"/>
        <v>1</v>
      </c>
      <c r="W2145" s="16" t="str">
        <f t="shared" si="338"/>
        <v>L</v>
      </c>
      <c r="X2145" s="16" t="str" cm="1">
        <f t="array" ref="X2145">_xlfn.IFS(K2145 &lt; 10, "Need to Restock", K2145 &lt; 20, "Low Stock", K2145 &lt; 30, "Stock OK", K2145 &gt;= 30, "High Stock")</f>
        <v>Stock OK</v>
      </c>
      <c r="Y2145" s="16" t="str" cm="1">
        <f t="array" ref="Y2145">_xlfn.IFS(K2145 &lt;= 15, "Fast Moving", K2145 &lt;= 35, "Moderate Moving", K2145 &gt; 35, "Slow Moving")</f>
        <v>Moderate Moving</v>
      </c>
      <c r="Z2145" s="16" t="str" cm="1">
        <f t="array" ref="Z2145">_xlfn.IFS(M2145=5, "Highly Satisfied", M2145&gt;=4, "Very Satisfied", M2145&gt;=3, "Satisfied", M2145&gt;=2, "Neutral", M2145&lt;2, "Dissatisfied")</f>
        <v>Dissatisfied</v>
      </c>
      <c r="AA2145" s="16" t="str">
        <f t="shared" si="339"/>
        <v>Cheap Value</v>
      </c>
      <c r="AB2145" s="16" t="str" cm="1">
        <f t="array" ref="AB2145">_xlfn.IFS(OR(C2145="Zara", C2145="Mango"), "Luxury Brand", OR(C2145="Gap", C2145="Forever21"), "Budget Brand", TRUE, "Mid-Market")</f>
        <v>Budget Brand</v>
      </c>
    </row>
    <row r="2146" spans="1:28" x14ac:dyDescent="0.35">
      <c r="A2146" t="s">
        <v>2197</v>
      </c>
      <c r="B2146" t="s">
        <v>25</v>
      </c>
      <c r="C2146" t="s">
        <v>20</v>
      </c>
      <c r="D2146" t="s">
        <v>32</v>
      </c>
      <c r="E2146" t="s">
        <v>2229</v>
      </c>
      <c r="F2146" t="s">
        <v>26</v>
      </c>
      <c r="G2146" s="4">
        <v>17.87</v>
      </c>
      <c r="H2146">
        <v>0</v>
      </c>
      <c r="I2146" s="3">
        <v>17.87</v>
      </c>
      <c r="J2146" s="1">
        <v>45875</v>
      </c>
      <c r="K2146">
        <v>47</v>
      </c>
      <c r="L2146" t="s">
        <v>2229</v>
      </c>
      <c r="M2146">
        <f t="shared" si="330"/>
        <v>3</v>
      </c>
      <c r="N2146" t="b">
        <v>0</v>
      </c>
      <c r="O2146" t="s">
        <v>2229</v>
      </c>
      <c r="P2146" t="str">
        <f t="shared" si="331"/>
        <v>No Return</v>
      </c>
      <c r="Q2146" s="4">
        <f t="shared" si="332"/>
        <v>839.8900000000001</v>
      </c>
      <c r="R2146">
        <f t="shared" si="333"/>
        <v>2025</v>
      </c>
      <c r="S2146" s="4" t="str">
        <f t="shared" si="334"/>
        <v>August</v>
      </c>
      <c r="T2146" s="17">
        <f t="shared" si="335"/>
        <v>0</v>
      </c>
      <c r="U2146" s="17">
        <f t="shared" si="336"/>
        <v>17.87</v>
      </c>
      <c r="V2146" s="16">
        <f t="shared" si="337"/>
        <v>0</v>
      </c>
      <c r="W2146" s="16" t="str">
        <f t="shared" si="338"/>
        <v>No Size</v>
      </c>
      <c r="X2146" s="16" t="str" cm="1">
        <f t="array" ref="X2146">_xlfn.IFS(K2146 &lt; 10, "Need to Restock", K2146 &lt; 20, "Low Stock", K2146 &lt; 30, "Stock OK", K2146 &gt;= 30, "High Stock")</f>
        <v>High Stock</v>
      </c>
      <c r="Y2146" s="16" t="str" cm="1">
        <f t="array" ref="Y2146">_xlfn.IFS(K2146 &lt;= 15, "Fast Moving", K2146 &lt;= 35, "Moderate Moving", K2146 &gt; 35, "Slow Moving")</f>
        <v>Slow Moving</v>
      </c>
      <c r="Z2146" s="16" t="str" cm="1">
        <f t="array" ref="Z2146">_xlfn.IFS(M2146=5, "Highly Satisfied", M2146&gt;=4, "Very Satisfied", M2146&gt;=3, "Satisfied", M2146&gt;=2, "Neutral", M2146&lt;2, "Dissatisfied")</f>
        <v>Satisfied</v>
      </c>
      <c r="AA2146" s="16" t="str">
        <f t="shared" si="339"/>
        <v>Cheap Value</v>
      </c>
      <c r="AB2146" s="16" t="str" cm="1">
        <f t="array" ref="AB2146">_xlfn.IFS(OR(C2146="Zara", C2146="Mango"), "Luxury Brand", OR(C2146="Gap", C2146="Forever21"), "Budget Brand", TRUE, "Mid-Market")</f>
        <v>Mid-Market</v>
      </c>
    </row>
    <row r="2147" spans="1:28" x14ac:dyDescent="0.35">
      <c r="A2147" t="s">
        <v>2198</v>
      </c>
      <c r="B2147" t="s">
        <v>36</v>
      </c>
      <c r="C2147" t="s">
        <v>20</v>
      </c>
      <c r="D2147" t="s">
        <v>60</v>
      </c>
      <c r="E2147" t="s">
        <v>53</v>
      </c>
      <c r="F2147" t="s">
        <v>23</v>
      </c>
      <c r="G2147" s="4">
        <v>56.57</v>
      </c>
      <c r="H2147">
        <v>0</v>
      </c>
      <c r="I2147" s="3">
        <v>56.57</v>
      </c>
      <c r="J2147" s="1">
        <v>45875</v>
      </c>
      <c r="K2147">
        <v>43</v>
      </c>
      <c r="L2147">
        <v>4.4000000000000004</v>
      </c>
      <c r="M2147">
        <f t="shared" si="330"/>
        <v>4.4000000000000004</v>
      </c>
      <c r="N2147" t="b">
        <v>1</v>
      </c>
      <c r="O2147" t="s">
        <v>71</v>
      </c>
      <c r="P2147" t="str">
        <f t="shared" si="331"/>
        <v>Size Issue</v>
      </c>
      <c r="Q2147" s="4">
        <f t="shared" si="332"/>
        <v>2432.5100000000002</v>
      </c>
      <c r="R2147">
        <f t="shared" si="333"/>
        <v>2025</v>
      </c>
      <c r="S2147" s="4" t="str">
        <f t="shared" si="334"/>
        <v>August</v>
      </c>
      <c r="T2147" s="17">
        <f t="shared" si="335"/>
        <v>0</v>
      </c>
      <c r="U2147" s="17">
        <f t="shared" si="336"/>
        <v>56.57</v>
      </c>
      <c r="V2147" s="16">
        <f t="shared" si="337"/>
        <v>1</v>
      </c>
      <c r="W2147" s="16" t="str">
        <f t="shared" si="338"/>
        <v>XS</v>
      </c>
      <c r="X2147" s="16" t="str" cm="1">
        <f t="array" ref="X2147">_xlfn.IFS(K2147 &lt; 10, "Need to Restock", K2147 &lt; 20, "Low Stock", K2147 &lt; 30, "Stock OK", K2147 &gt;= 30, "High Stock")</f>
        <v>High Stock</v>
      </c>
      <c r="Y2147" s="16" t="str" cm="1">
        <f t="array" ref="Y2147">_xlfn.IFS(K2147 &lt;= 15, "Fast Moving", K2147 &lt;= 35, "Moderate Moving", K2147 &gt; 35, "Slow Moving")</f>
        <v>Slow Moving</v>
      </c>
      <c r="Z2147" s="16" t="str" cm="1">
        <f t="array" ref="Z2147">_xlfn.IFS(M2147=5, "Highly Satisfied", M2147&gt;=4, "Very Satisfied", M2147&gt;=3, "Satisfied", M2147&gt;=2, "Neutral", M2147&lt;2, "Dissatisfied")</f>
        <v>Very Satisfied</v>
      </c>
      <c r="AA2147" s="16" t="str">
        <f t="shared" si="339"/>
        <v>Cheap Value</v>
      </c>
      <c r="AB2147" s="16" t="str" cm="1">
        <f t="array" ref="AB2147">_xlfn.IFS(OR(C2147="Zara", C2147="Mango"), "Luxury Brand", OR(C2147="Gap", C2147="Forever21"), "Budget Brand", TRUE, "Mid-Market")</f>
        <v>Mid-Market</v>
      </c>
    </row>
    <row r="2148" spans="1:28" x14ac:dyDescent="0.35">
      <c r="A2148" t="s">
        <v>2199</v>
      </c>
      <c r="B2148" t="s">
        <v>25</v>
      </c>
      <c r="C2148" t="s">
        <v>59</v>
      </c>
      <c r="D2148" t="s">
        <v>15</v>
      </c>
      <c r="E2148" t="s">
        <v>2229</v>
      </c>
      <c r="F2148" t="s">
        <v>64</v>
      </c>
      <c r="G2148" s="4">
        <v>47.74</v>
      </c>
      <c r="H2148">
        <v>0</v>
      </c>
      <c r="I2148" s="3">
        <v>47.74</v>
      </c>
      <c r="J2148" s="1">
        <v>45651</v>
      </c>
      <c r="K2148">
        <v>17</v>
      </c>
      <c r="L2148">
        <v>2.9</v>
      </c>
      <c r="M2148">
        <f t="shared" si="330"/>
        <v>2.9</v>
      </c>
      <c r="N2148" t="b">
        <v>0</v>
      </c>
      <c r="O2148" t="s">
        <v>2229</v>
      </c>
      <c r="P2148" t="str">
        <f t="shared" si="331"/>
        <v>No Return</v>
      </c>
      <c r="Q2148" s="4">
        <f t="shared" si="332"/>
        <v>811.58</v>
      </c>
      <c r="R2148">
        <f t="shared" si="333"/>
        <v>2024</v>
      </c>
      <c r="S2148" s="4" t="str">
        <f t="shared" si="334"/>
        <v>December</v>
      </c>
      <c r="T2148" s="17">
        <f t="shared" si="335"/>
        <v>0</v>
      </c>
      <c r="U2148" s="17">
        <f t="shared" si="336"/>
        <v>47.74</v>
      </c>
      <c r="V2148" s="16">
        <f t="shared" si="337"/>
        <v>0</v>
      </c>
      <c r="W2148" s="16" t="str">
        <f t="shared" si="338"/>
        <v>No Size</v>
      </c>
      <c r="X2148" s="16" t="str" cm="1">
        <f t="array" ref="X2148">_xlfn.IFS(K2148 &lt; 10, "Need to Restock", K2148 &lt; 20, "Low Stock", K2148 &lt; 30, "Stock OK", K2148 &gt;= 30, "High Stock")</f>
        <v>Low Stock</v>
      </c>
      <c r="Y2148" s="16" t="str" cm="1">
        <f t="array" ref="Y2148">_xlfn.IFS(K2148 &lt;= 15, "Fast Moving", K2148 &lt;= 35, "Moderate Moving", K2148 &gt; 35, "Slow Moving")</f>
        <v>Moderate Moving</v>
      </c>
      <c r="Z2148" s="16" t="str" cm="1">
        <f t="array" ref="Z2148">_xlfn.IFS(M2148=5, "Highly Satisfied", M2148&gt;=4, "Very Satisfied", M2148&gt;=3, "Satisfied", M2148&gt;=2, "Neutral", M2148&lt;2, "Dissatisfied")</f>
        <v>Neutral</v>
      </c>
      <c r="AA2148" s="16" t="str">
        <f t="shared" si="339"/>
        <v>Cheap Value</v>
      </c>
      <c r="AB2148" s="16" t="str" cm="1">
        <f t="array" ref="AB2148">_xlfn.IFS(OR(C2148="Zara", C2148="Mango"), "Luxury Brand", OR(C2148="Gap", C2148="Forever21"), "Budget Brand", TRUE, "Mid-Market")</f>
        <v>Budget Brand</v>
      </c>
    </row>
    <row r="2149" spans="1:28" x14ac:dyDescent="0.35">
      <c r="A2149" t="s">
        <v>2200</v>
      </c>
      <c r="B2149" t="s">
        <v>40</v>
      </c>
      <c r="C2149" t="s">
        <v>30</v>
      </c>
      <c r="D2149" t="s">
        <v>32</v>
      </c>
      <c r="E2149" t="s">
        <v>56</v>
      </c>
      <c r="F2149" t="s">
        <v>62</v>
      </c>
      <c r="G2149" s="4">
        <v>152.88</v>
      </c>
      <c r="H2149">
        <v>8.9</v>
      </c>
      <c r="I2149" s="3">
        <v>139.27000000000001</v>
      </c>
      <c r="J2149" s="1">
        <v>45875</v>
      </c>
      <c r="K2149">
        <v>19</v>
      </c>
      <c r="L2149">
        <v>2.2000000000000002</v>
      </c>
      <c r="M2149">
        <f t="shared" si="330"/>
        <v>2.2000000000000002</v>
      </c>
      <c r="N2149" t="b">
        <v>0</v>
      </c>
      <c r="O2149" t="s">
        <v>2229</v>
      </c>
      <c r="P2149" t="str">
        <f t="shared" si="331"/>
        <v>No Return</v>
      </c>
      <c r="Q2149" s="4">
        <f t="shared" si="332"/>
        <v>2646.19992</v>
      </c>
      <c r="R2149">
        <f t="shared" si="333"/>
        <v>2025</v>
      </c>
      <c r="S2149" s="4" t="str">
        <f t="shared" si="334"/>
        <v>August</v>
      </c>
      <c r="T2149" s="17">
        <f t="shared" si="335"/>
        <v>13.60632</v>
      </c>
      <c r="U2149" s="17">
        <f t="shared" si="336"/>
        <v>139.27368000000001</v>
      </c>
      <c r="V2149" s="16">
        <f t="shared" si="337"/>
        <v>0</v>
      </c>
      <c r="W2149" s="16" t="str">
        <f t="shared" si="338"/>
        <v>M</v>
      </c>
      <c r="X2149" s="16" t="str" cm="1">
        <f t="array" ref="X2149">_xlfn.IFS(K2149 &lt; 10, "Need to Restock", K2149 &lt; 20, "Low Stock", K2149 &lt; 30, "Stock OK", K2149 &gt;= 30, "High Stock")</f>
        <v>Low Stock</v>
      </c>
      <c r="Y2149" s="16" t="str" cm="1">
        <f t="array" ref="Y2149">_xlfn.IFS(K2149 &lt;= 15, "Fast Moving", K2149 &lt;= 35, "Moderate Moving", K2149 &gt; 35, "Slow Moving")</f>
        <v>Moderate Moving</v>
      </c>
      <c r="Z2149" s="16" t="str" cm="1">
        <f t="array" ref="Z2149">_xlfn.IFS(M2149=5, "Highly Satisfied", M2149&gt;=4, "Very Satisfied", M2149&gt;=3, "Satisfied", M2149&gt;=2, "Neutral", M2149&lt;2, "Dissatisfied")</f>
        <v>Neutral</v>
      </c>
      <c r="AA2149" s="16" t="str">
        <f t="shared" si="339"/>
        <v>High Value</v>
      </c>
      <c r="AB2149" s="16" t="str" cm="1">
        <f t="array" ref="AB2149">_xlfn.IFS(OR(C2149="Zara", C2149="Mango"), "Luxury Brand", OR(C2149="Gap", C2149="Forever21"), "Budget Brand", TRUE, "Mid-Market")</f>
        <v>Mid-Market</v>
      </c>
    </row>
    <row r="2150" spans="1:28" x14ac:dyDescent="0.35">
      <c r="A2150" t="s">
        <v>2201</v>
      </c>
      <c r="B2150" t="s">
        <v>13</v>
      </c>
      <c r="C2150" t="s">
        <v>30</v>
      </c>
      <c r="D2150" t="s">
        <v>21</v>
      </c>
      <c r="E2150" t="s">
        <v>56</v>
      </c>
      <c r="F2150" t="s">
        <v>54</v>
      </c>
      <c r="G2150" s="4">
        <v>199.61</v>
      </c>
      <c r="H2150">
        <v>37.700000000000003</v>
      </c>
      <c r="I2150" s="3">
        <v>124.36</v>
      </c>
      <c r="J2150" s="1">
        <v>45875</v>
      </c>
      <c r="K2150">
        <v>6</v>
      </c>
      <c r="L2150" t="s">
        <v>2229</v>
      </c>
      <c r="M2150">
        <f t="shared" si="330"/>
        <v>3</v>
      </c>
      <c r="N2150" t="b">
        <v>0</v>
      </c>
      <c r="O2150" t="s">
        <v>2229</v>
      </c>
      <c r="P2150" t="str">
        <f t="shared" si="331"/>
        <v>No Return</v>
      </c>
      <c r="Q2150" s="4">
        <f t="shared" si="332"/>
        <v>746.14218000000005</v>
      </c>
      <c r="R2150">
        <f t="shared" si="333"/>
        <v>2025</v>
      </c>
      <c r="S2150" s="4" t="str">
        <f t="shared" si="334"/>
        <v>August</v>
      </c>
      <c r="T2150" s="17">
        <f t="shared" si="335"/>
        <v>75.252970000000005</v>
      </c>
      <c r="U2150" s="17">
        <f t="shared" si="336"/>
        <v>124.35703000000001</v>
      </c>
      <c r="V2150" s="16">
        <f t="shared" si="337"/>
        <v>0</v>
      </c>
      <c r="W2150" s="16" t="str">
        <f t="shared" si="338"/>
        <v>M</v>
      </c>
      <c r="X2150" s="16" t="str" cm="1">
        <f t="array" ref="X2150">_xlfn.IFS(K2150 &lt; 10, "Need to Restock", K2150 &lt; 20, "Low Stock", K2150 &lt; 30, "Stock OK", K2150 &gt;= 30, "High Stock")</f>
        <v>Need to Restock</v>
      </c>
      <c r="Y2150" s="16" t="str" cm="1">
        <f t="array" ref="Y2150">_xlfn.IFS(K2150 &lt;= 15, "Fast Moving", K2150 &lt;= 35, "Moderate Moving", K2150 &gt; 35, "Slow Moving")</f>
        <v>Fast Moving</v>
      </c>
      <c r="Z2150" s="16" t="str" cm="1">
        <f t="array" ref="Z2150">_xlfn.IFS(M2150=5, "Highly Satisfied", M2150&gt;=4, "Very Satisfied", M2150&gt;=3, "Satisfied", M2150&gt;=2, "Neutral", M2150&lt;2, "Dissatisfied")</f>
        <v>Satisfied</v>
      </c>
      <c r="AA2150" s="16" t="str">
        <f t="shared" si="339"/>
        <v>High Value</v>
      </c>
      <c r="AB2150" s="16" t="str" cm="1">
        <f t="array" ref="AB2150">_xlfn.IFS(OR(C2150="Zara", C2150="Mango"), "Luxury Brand", OR(C2150="Gap", C2150="Forever21"), "Budget Brand", TRUE, "Mid-Market")</f>
        <v>Mid-Market</v>
      </c>
    </row>
    <row r="2151" spans="1:28" x14ac:dyDescent="0.35">
      <c r="A2151" t="s">
        <v>2202</v>
      </c>
      <c r="B2151" t="s">
        <v>25</v>
      </c>
      <c r="C2151" t="s">
        <v>59</v>
      </c>
      <c r="D2151" t="s">
        <v>60</v>
      </c>
      <c r="E2151" t="s">
        <v>2229</v>
      </c>
      <c r="F2151" t="s">
        <v>38</v>
      </c>
      <c r="G2151" s="4">
        <v>57.25</v>
      </c>
      <c r="H2151">
        <v>0</v>
      </c>
      <c r="I2151" s="3">
        <v>57.25</v>
      </c>
      <c r="J2151" s="1">
        <v>45875</v>
      </c>
      <c r="K2151">
        <v>22</v>
      </c>
      <c r="L2151">
        <v>5</v>
      </c>
      <c r="M2151">
        <f t="shared" si="330"/>
        <v>5</v>
      </c>
      <c r="N2151" t="b">
        <v>0</v>
      </c>
      <c r="O2151" t="s">
        <v>2229</v>
      </c>
      <c r="P2151" t="str">
        <f t="shared" si="331"/>
        <v>No Return</v>
      </c>
      <c r="Q2151" s="4">
        <f t="shared" si="332"/>
        <v>1259.5</v>
      </c>
      <c r="R2151">
        <f t="shared" si="333"/>
        <v>2025</v>
      </c>
      <c r="S2151" s="4" t="str">
        <f t="shared" si="334"/>
        <v>August</v>
      </c>
      <c r="T2151" s="17">
        <f t="shared" si="335"/>
        <v>0</v>
      </c>
      <c r="U2151" s="17">
        <f t="shared" si="336"/>
        <v>57.25</v>
      </c>
      <c r="V2151" s="16">
        <f t="shared" si="337"/>
        <v>0</v>
      </c>
      <c r="W2151" s="16" t="str">
        <f t="shared" si="338"/>
        <v>No Size</v>
      </c>
      <c r="X2151" s="16" t="str" cm="1">
        <f t="array" ref="X2151">_xlfn.IFS(K2151 &lt; 10, "Need to Restock", K2151 &lt; 20, "Low Stock", K2151 &lt; 30, "Stock OK", K2151 &gt;= 30, "High Stock")</f>
        <v>Stock OK</v>
      </c>
      <c r="Y2151" s="16" t="str" cm="1">
        <f t="array" ref="Y2151">_xlfn.IFS(K2151 &lt;= 15, "Fast Moving", K2151 &lt;= 35, "Moderate Moving", K2151 &gt; 35, "Slow Moving")</f>
        <v>Moderate Moving</v>
      </c>
      <c r="Z2151" s="16" t="str" cm="1">
        <f t="array" ref="Z2151">_xlfn.IFS(M2151=5, "Highly Satisfied", M2151&gt;=4, "Very Satisfied", M2151&gt;=3, "Satisfied", M2151&gt;=2, "Neutral", M2151&lt;2, "Dissatisfied")</f>
        <v>Highly Satisfied</v>
      </c>
      <c r="AA2151" s="16" t="str">
        <f t="shared" si="339"/>
        <v>Cheap Value</v>
      </c>
      <c r="AB2151" s="16" t="str" cm="1">
        <f t="array" ref="AB2151">_xlfn.IFS(OR(C2151="Zara", C2151="Mango"), "Luxury Brand", OR(C2151="Gap", C2151="Forever21"), "Budget Brand", TRUE, "Mid-Market")</f>
        <v>Budget Brand</v>
      </c>
    </row>
    <row r="2152" spans="1:28" x14ac:dyDescent="0.35">
      <c r="A2152" t="s">
        <v>2203</v>
      </c>
      <c r="B2152" t="s">
        <v>40</v>
      </c>
      <c r="C2152" t="s">
        <v>46</v>
      </c>
      <c r="D2152" t="s">
        <v>32</v>
      </c>
      <c r="E2152" t="s">
        <v>16</v>
      </c>
      <c r="F2152" t="s">
        <v>42</v>
      </c>
      <c r="G2152" s="4">
        <v>134.41</v>
      </c>
      <c r="H2152">
        <v>55.3</v>
      </c>
      <c r="I2152" s="3">
        <v>60.08</v>
      </c>
      <c r="J2152" s="1">
        <v>45875</v>
      </c>
      <c r="K2152">
        <v>12</v>
      </c>
      <c r="L2152">
        <v>3.2</v>
      </c>
      <c r="M2152">
        <f t="shared" si="330"/>
        <v>3.2</v>
      </c>
      <c r="N2152" t="b">
        <v>0</v>
      </c>
      <c r="O2152" t="s">
        <v>2229</v>
      </c>
      <c r="P2152" t="str">
        <f t="shared" si="331"/>
        <v>No Return</v>
      </c>
      <c r="Q2152" s="4">
        <f t="shared" si="332"/>
        <v>720.9752400000001</v>
      </c>
      <c r="R2152">
        <f t="shared" si="333"/>
        <v>2025</v>
      </c>
      <c r="S2152" s="4" t="str">
        <f t="shared" si="334"/>
        <v>August</v>
      </c>
      <c r="T2152" s="17">
        <f t="shared" si="335"/>
        <v>74.328729999999993</v>
      </c>
      <c r="U2152" s="17">
        <f t="shared" si="336"/>
        <v>60.081270000000011</v>
      </c>
      <c r="V2152" s="16">
        <f t="shared" si="337"/>
        <v>0</v>
      </c>
      <c r="W2152" s="16" t="str">
        <f t="shared" si="338"/>
        <v>XL</v>
      </c>
      <c r="X2152" s="16" t="str" cm="1">
        <f t="array" ref="X2152">_xlfn.IFS(K2152 &lt; 10, "Need to Restock", K2152 &lt; 20, "Low Stock", K2152 &lt; 30, "Stock OK", K2152 &gt;= 30, "High Stock")</f>
        <v>Low Stock</v>
      </c>
      <c r="Y2152" s="16" t="str" cm="1">
        <f t="array" ref="Y2152">_xlfn.IFS(K2152 &lt;= 15, "Fast Moving", K2152 &lt;= 35, "Moderate Moving", K2152 &gt; 35, "Slow Moving")</f>
        <v>Fast Moving</v>
      </c>
      <c r="Z2152" s="16" t="str" cm="1">
        <f t="array" ref="Z2152">_xlfn.IFS(M2152=5, "Highly Satisfied", M2152&gt;=4, "Very Satisfied", M2152&gt;=3, "Satisfied", M2152&gt;=2, "Neutral", M2152&lt;2, "Dissatisfied")</f>
        <v>Satisfied</v>
      </c>
      <c r="AA2152" s="16" t="str">
        <f t="shared" si="339"/>
        <v>Cheap Value</v>
      </c>
      <c r="AB2152" s="16" t="str" cm="1">
        <f t="array" ref="AB2152">_xlfn.IFS(OR(C2152="Zara", C2152="Mango"), "Luxury Brand", OR(C2152="Gap", C2152="Forever21"), "Budget Brand", TRUE, "Mid-Market")</f>
        <v>Mid-Market</v>
      </c>
    </row>
    <row r="2153" spans="1:28" x14ac:dyDescent="0.35">
      <c r="A2153" t="s">
        <v>2204</v>
      </c>
      <c r="B2153" t="s">
        <v>36</v>
      </c>
      <c r="C2153" t="s">
        <v>51</v>
      </c>
      <c r="D2153" t="s">
        <v>32</v>
      </c>
      <c r="E2153" t="s">
        <v>37</v>
      </c>
      <c r="F2153" t="s">
        <v>68</v>
      </c>
      <c r="G2153" s="4">
        <v>111.43</v>
      </c>
      <c r="H2153">
        <v>43.5</v>
      </c>
      <c r="I2153" s="3">
        <v>62.96</v>
      </c>
      <c r="J2153" s="1">
        <v>45875</v>
      </c>
      <c r="K2153">
        <v>22</v>
      </c>
      <c r="L2153">
        <v>4.8</v>
      </c>
      <c r="M2153">
        <f t="shared" si="330"/>
        <v>4.8</v>
      </c>
      <c r="N2153" t="b">
        <v>0</v>
      </c>
      <c r="O2153" t="s">
        <v>2229</v>
      </c>
      <c r="P2153" t="str">
        <f t="shared" si="331"/>
        <v>No Return</v>
      </c>
      <c r="Q2153" s="4">
        <f t="shared" si="332"/>
        <v>1385.0748999999998</v>
      </c>
      <c r="R2153">
        <f t="shared" si="333"/>
        <v>2025</v>
      </c>
      <c r="S2153" s="4" t="str">
        <f t="shared" si="334"/>
        <v>August</v>
      </c>
      <c r="T2153" s="17">
        <f t="shared" si="335"/>
        <v>48.472050000000003</v>
      </c>
      <c r="U2153" s="17">
        <f t="shared" si="336"/>
        <v>62.957949999999997</v>
      </c>
      <c r="V2153" s="16">
        <f t="shared" si="337"/>
        <v>0</v>
      </c>
      <c r="W2153" s="16" t="str">
        <f t="shared" si="338"/>
        <v>S</v>
      </c>
      <c r="X2153" s="16" t="str" cm="1">
        <f t="array" ref="X2153">_xlfn.IFS(K2153 &lt; 10, "Need to Restock", K2153 &lt; 20, "Low Stock", K2153 &lt; 30, "Stock OK", K2153 &gt;= 30, "High Stock")</f>
        <v>Stock OK</v>
      </c>
      <c r="Y2153" s="16" t="str" cm="1">
        <f t="array" ref="Y2153">_xlfn.IFS(K2153 &lt;= 15, "Fast Moving", K2153 &lt;= 35, "Moderate Moving", K2153 &gt; 35, "Slow Moving")</f>
        <v>Moderate Moving</v>
      </c>
      <c r="Z2153" s="16" t="str" cm="1">
        <f t="array" ref="Z2153">_xlfn.IFS(M2153=5, "Highly Satisfied", M2153&gt;=4, "Very Satisfied", M2153&gt;=3, "Satisfied", M2153&gt;=2, "Neutral", M2153&lt;2, "Dissatisfied")</f>
        <v>Very Satisfied</v>
      </c>
      <c r="AA2153" s="16" t="str">
        <f t="shared" si="339"/>
        <v>Cheap Value</v>
      </c>
      <c r="AB2153" s="16" t="str" cm="1">
        <f t="array" ref="AB2153">_xlfn.IFS(OR(C2153="Zara", C2153="Mango"), "Luxury Brand", OR(C2153="Gap", C2153="Forever21"), "Budget Brand", TRUE, "Mid-Market")</f>
        <v>Mid-Market</v>
      </c>
    </row>
    <row r="2154" spans="1:28" x14ac:dyDescent="0.35">
      <c r="A2154" t="s">
        <v>2205</v>
      </c>
      <c r="B2154" t="s">
        <v>25</v>
      </c>
      <c r="C2154" t="s">
        <v>20</v>
      </c>
      <c r="D2154" t="s">
        <v>15</v>
      </c>
      <c r="E2154" t="s">
        <v>2229</v>
      </c>
      <c r="F2154" t="s">
        <v>68</v>
      </c>
      <c r="G2154" s="4">
        <v>15.36</v>
      </c>
      <c r="H2154">
        <v>36.799999999999997</v>
      </c>
      <c r="I2154" s="3">
        <v>9.7100000000000009</v>
      </c>
      <c r="J2154" s="1">
        <v>45776</v>
      </c>
      <c r="K2154">
        <v>46</v>
      </c>
      <c r="L2154">
        <v>2.2999999999999998</v>
      </c>
      <c r="M2154">
        <f t="shared" si="330"/>
        <v>2.2999999999999998</v>
      </c>
      <c r="N2154" t="b">
        <v>0</v>
      </c>
      <c r="O2154" t="s">
        <v>2229</v>
      </c>
      <c r="P2154" t="str">
        <f t="shared" si="331"/>
        <v>No Return</v>
      </c>
      <c r="Q2154" s="4">
        <f t="shared" si="332"/>
        <v>446.54592000000002</v>
      </c>
      <c r="R2154">
        <f t="shared" si="333"/>
        <v>2025</v>
      </c>
      <c r="S2154" s="4" t="str">
        <f t="shared" si="334"/>
        <v>April</v>
      </c>
      <c r="T2154" s="17">
        <f t="shared" si="335"/>
        <v>5.6524799999999997</v>
      </c>
      <c r="U2154" s="17">
        <f t="shared" si="336"/>
        <v>9.7075200000000006</v>
      </c>
      <c r="V2154" s="16">
        <f t="shared" si="337"/>
        <v>0</v>
      </c>
      <c r="W2154" s="16" t="str">
        <f t="shared" si="338"/>
        <v>No Size</v>
      </c>
      <c r="X2154" s="16" t="str" cm="1">
        <f t="array" ref="X2154">_xlfn.IFS(K2154 &lt; 10, "Need to Restock", K2154 &lt; 20, "Low Stock", K2154 &lt; 30, "Stock OK", K2154 &gt;= 30, "High Stock")</f>
        <v>High Stock</v>
      </c>
      <c r="Y2154" s="16" t="str" cm="1">
        <f t="array" ref="Y2154">_xlfn.IFS(K2154 &lt;= 15, "Fast Moving", K2154 &lt;= 35, "Moderate Moving", K2154 &gt; 35, "Slow Moving")</f>
        <v>Slow Moving</v>
      </c>
      <c r="Z2154" s="16" t="str" cm="1">
        <f t="array" ref="Z2154">_xlfn.IFS(M2154=5, "Highly Satisfied", M2154&gt;=4, "Very Satisfied", M2154&gt;=3, "Satisfied", M2154&gt;=2, "Neutral", M2154&lt;2, "Dissatisfied")</f>
        <v>Neutral</v>
      </c>
      <c r="AA2154" s="16" t="str">
        <f t="shared" si="339"/>
        <v>Cheap Value</v>
      </c>
      <c r="AB2154" s="16" t="str" cm="1">
        <f t="array" ref="AB2154">_xlfn.IFS(OR(C2154="Zara", C2154="Mango"), "Luxury Brand", OR(C2154="Gap", C2154="Forever21"), "Budget Brand", TRUE, "Mid-Market")</f>
        <v>Mid-Market</v>
      </c>
    </row>
    <row r="2155" spans="1:28" x14ac:dyDescent="0.35">
      <c r="A2155" t="s">
        <v>2206</v>
      </c>
      <c r="B2155" t="s">
        <v>19</v>
      </c>
      <c r="C2155" t="s">
        <v>59</v>
      </c>
      <c r="D2155" t="s">
        <v>32</v>
      </c>
      <c r="E2155" t="s">
        <v>16</v>
      </c>
      <c r="F2155" t="s">
        <v>26</v>
      </c>
      <c r="G2155" s="4">
        <v>100.03</v>
      </c>
      <c r="H2155">
        <v>51.8</v>
      </c>
      <c r="I2155" s="3">
        <v>48.21</v>
      </c>
      <c r="J2155" s="1">
        <v>45875</v>
      </c>
      <c r="K2155">
        <v>43</v>
      </c>
      <c r="L2155">
        <v>5</v>
      </c>
      <c r="M2155">
        <f t="shared" si="330"/>
        <v>5</v>
      </c>
      <c r="N2155" t="b">
        <v>0</v>
      </c>
      <c r="O2155" t="s">
        <v>2229</v>
      </c>
      <c r="P2155" t="str">
        <f t="shared" si="331"/>
        <v>No Return</v>
      </c>
      <c r="Q2155" s="4">
        <f t="shared" si="332"/>
        <v>2073.2217799999999</v>
      </c>
      <c r="R2155">
        <f t="shared" si="333"/>
        <v>2025</v>
      </c>
      <c r="S2155" s="4" t="str">
        <f t="shared" si="334"/>
        <v>August</v>
      </c>
      <c r="T2155" s="17">
        <f t="shared" si="335"/>
        <v>51.815540000000006</v>
      </c>
      <c r="U2155" s="17">
        <f t="shared" si="336"/>
        <v>48.214459999999995</v>
      </c>
      <c r="V2155" s="16">
        <f t="shared" si="337"/>
        <v>0</v>
      </c>
      <c r="W2155" s="16" t="str">
        <f t="shared" si="338"/>
        <v>XL</v>
      </c>
      <c r="X2155" s="16" t="str" cm="1">
        <f t="array" ref="X2155">_xlfn.IFS(K2155 &lt; 10, "Need to Restock", K2155 &lt; 20, "Low Stock", K2155 &lt; 30, "Stock OK", K2155 &gt;= 30, "High Stock")</f>
        <v>High Stock</v>
      </c>
      <c r="Y2155" s="16" t="str" cm="1">
        <f t="array" ref="Y2155">_xlfn.IFS(K2155 &lt;= 15, "Fast Moving", K2155 &lt;= 35, "Moderate Moving", K2155 &gt; 35, "Slow Moving")</f>
        <v>Slow Moving</v>
      </c>
      <c r="Z2155" s="16" t="str" cm="1">
        <f t="array" ref="Z2155">_xlfn.IFS(M2155=5, "Highly Satisfied", M2155&gt;=4, "Very Satisfied", M2155&gt;=3, "Satisfied", M2155&gt;=2, "Neutral", M2155&lt;2, "Dissatisfied")</f>
        <v>Highly Satisfied</v>
      </c>
      <c r="AA2155" s="16" t="str">
        <f t="shared" si="339"/>
        <v>Cheap Value</v>
      </c>
      <c r="AB2155" s="16" t="str" cm="1">
        <f t="array" ref="AB2155">_xlfn.IFS(OR(C2155="Zara", C2155="Mango"), "Luxury Brand", OR(C2155="Gap", C2155="Forever21"), "Budget Brand", TRUE, "Mid-Market")</f>
        <v>Budget Brand</v>
      </c>
    </row>
    <row r="2156" spans="1:28" x14ac:dyDescent="0.35">
      <c r="A2156" t="s">
        <v>2207</v>
      </c>
      <c r="B2156" t="s">
        <v>28</v>
      </c>
      <c r="C2156" t="s">
        <v>20</v>
      </c>
      <c r="D2156" t="s">
        <v>60</v>
      </c>
      <c r="E2156" t="s">
        <v>37</v>
      </c>
      <c r="F2156" t="s">
        <v>26</v>
      </c>
      <c r="G2156" s="4">
        <v>173.75</v>
      </c>
      <c r="H2156">
        <v>19.2</v>
      </c>
      <c r="I2156" s="3">
        <v>140.38999999999999</v>
      </c>
      <c r="J2156" s="1">
        <v>45875</v>
      </c>
      <c r="K2156">
        <v>38</v>
      </c>
      <c r="L2156" t="s">
        <v>2229</v>
      </c>
      <c r="M2156">
        <f t="shared" si="330"/>
        <v>3</v>
      </c>
      <c r="N2156" t="b">
        <v>0</v>
      </c>
      <c r="O2156" t="s">
        <v>2229</v>
      </c>
      <c r="P2156" t="str">
        <f t="shared" si="331"/>
        <v>No Return</v>
      </c>
      <c r="Q2156" s="4">
        <f t="shared" si="332"/>
        <v>5334.8200000000006</v>
      </c>
      <c r="R2156">
        <f t="shared" si="333"/>
        <v>2025</v>
      </c>
      <c r="S2156" s="4" t="str">
        <f t="shared" si="334"/>
        <v>August</v>
      </c>
      <c r="T2156" s="17">
        <f t="shared" si="335"/>
        <v>33.36</v>
      </c>
      <c r="U2156" s="17">
        <f t="shared" si="336"/>
        <v>140.39000000000001</v>
      </c>
      <c r="V2156" s="16">
        <f t="shared" si="337"/>
        <v>0</v>
      </c>
      <c r="W2156" s="16" t="str">
        <f t="shared" si="338"/>
        <v>S</v>
      </c>
      <c r="X2156" s="16" t="str" cm="1">
        <f t="array" ref="X2156">_xlfn.IFS(K2156 &lt; 10, "Need to Restock", K2156 &lt; 20, "Low Stock", K2156 &lt; 30, "Stock OK", K2156 &gt;= 30, "High Stock")</f>
        <v>High Stock</v>
      </c>
      <c r="Y2156" s="16" t="str" cm="1">
        <f t="array" ref="Y2156">_xlfn.IFS(K2156 &lt;= 15, "Fast Moving", K2156 &lt;= 35, "Moderate Moving", K2156 &gt; 35, "Slow Moving")</f>
        <v>Slow Moving</v>
      </c>
      <c r="Z2156" s="16" t="str" cm="1">
        <f t="array" ref="Z2156">_xlfn.IFS(M2156=5, "Highly Satisfied", M2156&gt;=4, "Very Satisfied", M2156&gt;=3, "Satisfied", M2156&gt;=2, "Neutral", M2156&lt;2, "Dissatisfied")</f>
        <v>Satisfied</v>
      </c>
      <c r="AA2156" s="16" t="str">
        <f t="shared" si="339"/>
        <v>High Value</v>
      </c>
      <c r="AB2156" s="16" t="str" cm="1">
        <f t="array" ref="AB2156">_xlfn.IFS(OR(C2156="Zara", C2156="Mango"), "Luxury Brand", OR(C2156="Gap", C2156="Forever21"), "Budget Brand", TRUE, "Mid-Market")</f>
        <v>Mid-Market</v>
      </c>
    </row>
    <row r="2157" spans="1:28" x14ac:dyDescent="0.35">
      <c r="A2157" t="s">
        <v>2208</v>
      </c>
      <c r="B2157" t="s">
        <v>36</v>
      </c>
      <c r="C2157" t="s">
        <v>59</v>
      </c>
      <c r="D2157" t="s">
        <v>21</v>
      </c>
      <c r="E2157" t="s">
        <v>16</v>
      </c>
      <c r="F2157" t="s">
        <v>44</v>
      </c>
      <c r="G2157" s="4">
        <v>37.979999999999997</v>
      </c>
      <c r="H2157">
        <v>15.2</v>
      </c>
      <c r="I2157" s="3">
        <v>32.21</v>
      </c>
      <c r="J2157" s="1">
        <v>45875</v>
      </c>
      <c r="K2157">
        <v>25</v>
      </c>
      <c r="L2157">
        <v>3.6</v>
      </c>
      <c r="M2157">
        <f t="shared" si="330"/>
        <v>3.6</v>
      </c>
      <c r="N2157" t="b">
        <v>0</v>
      </c>
      <c r="O2157" t="s">
        <v>2229</v>
      </c>
      <c r="P2157" t="str">
        <f t="shared" si="331"/>
        <v>No Return</v>
      </c>
      <c r="Q2157" s="4">
        <f t="shared" si="332"/>
        <v>805.17599999999993</v>
      </c>
      <c r="R2157">
        <f t="shared" si="333"/>
        <v>2025</v>
      </c>
      <c r="S2157" s="4" t="str">
        <f t="shared" si="334"/>
        <v>August</v>
      </c>
      <c r="T2157" s="17">
        <f t="shared" si="335"/>
        <v>5.7729599999999994</v>
      </c>
      <c r="U2157" s="17">
        <f t="shared" si="336"/>
        <v>32.207039999999999</v>
      </c>
      <c r="V2157" s="16">
        <f t="shared" si="337"/>
        <v>0</v>
      </c>
      <c r="W2157" s="16" t="str">
        <f t="shared" si="338"/>
        <v>XL</v>
      </c>
      <c r="X2157" s="16" t="str" cm="1">
        <f t="array" ref="X2157">_xlfn.IFS(K2157 &lt; 10, "Need to Restock", K2157 &lt; 20, "Low Stock", K2157 &lt; 30, "Stock OK", K2157 &gt;= 30, "High Stock")</f>
        <v>Stock OK</v>
      </c>
      <c r="Y2157" s="16" t="str" cm="1">
        <f t="array" ref="Y2157">_xlfn.IFS(K2157 &lt;= 15, "Fast Moving", K2157 &lt;= 35, "Moderate Moving", K2157 &gt; 35, "Slow Moving")</f>
        <v>Moderate Moving</v>
      </c>
      <c r="Z2157" s="16" t="str" cm="1">
        <f t="array" ref="Z2157">_xlfn.IFS(M2157=5, "Highly Satisfied", M2157&gt;=4, "Very Satisfied", M2157&gt;=3, "Satisfied", M2157&gt;=2, "Neutral", M2157&lt;2, "Dissatisfied")</f>
        <v>Satisfied</v>
      </c>
      <c r="AA2157" s="16" t="str">
        <f t="shared" si="339"/>
        <v>Cheap Value</v>
      </c>
      <c r="AB2157" s="16" t="str" cm="1">
        <f t="array" ref="AB2157">_xlfn.IFS(OR(C2157="Zara", C2157="Mango"), "Luxury Brand", OR(C2157="Gap", C2157="Forever21"), "Budget Brand", TRUE, "Mid-Market")</f>
        <v>Budget Brand</v>
      </c>
    </row>
    <row r="2158" spans="1:28" x14ac:dyDescent="0.35">
      <c r="A2158" t="s">
        <v>2209</v>
      </c>
      <c r="B2158" t="s">
        <v>40</v>
      </c>
      <c r="C2158" t="s">
        <v>73</v>
      </c>
      <c r="D2158" t="s">
        <v>60</v>
      </c>
      <c r="E2158" t="s">
        <v>56</v>
      </c>
      <c r="F2158" t="s">
        <v>26</v>
      </c>
      <c r="G2158" s="4">
        <v>154.11000000000001</v>
      </c>
      <c r="H2158">
        <v>0</v>
      </c>
      <c r="I2158" s="3">
        <v>154.11000000000001</v>
      </c>
      <c r="J2158" s="1">
        <v>45875</v>
      </c>
      <c r="K2158">
        <v>50</v>
      </c>
      <c r="L2158">
        <v>3.1</v>
      </c>
      <c r="M2158">
        <f t="shared" si="330"/>
        <v>3.1</v>
      </c>
      <c r="N2158" t="b">
        <v>0</v>
      </c>
      <c r="O2158" t="s">
        <v>2229</v>
      </c>
      <c r="P2158" t="str">
        <f t="shared" si="331"/>
        <v>No Return</v>
      </c>
      <c r="Q2158" s="4">
        <f t="shared" si="332"/>
        <v>7705.5000000000009</v>
      </c>
      <c r="R2158">
        <f t="shared" si="333"/>
        <v>2025</v>
      </c>
      <c r="S2158" s="4" t="str">
        <f t="shared" si="334"/>
        <v>August</v>
      </c>
      <c r="T2158" s="17">
        <f t="shared" si="335"/>
        <v>0</v>
      </c>
      <c r="U2158" s="17">
        <f t="shared" si="336"/>
        <v>154.11000000000001</v>
      </c>
      <c r="V2158" s="16">
        <f t="shared" si="337"/>
        <v>0</v>
      </c>
      <c r="W2158" s="16" t="str">
        <f t="shared" si="338"/>
        <v>M</v>
      </c>
      <c r="X2158" s="16" t="str" cm="1">
        <f t="array" ref="X2158">_xlfn.IFS(K2158 &lt; 10, "Need to Restock", K2158 &lt; 20, "Low Stock", K2158 &lt; 30, "Stock OK", K2158 &gt;= 30, "High Stock")</f>
        <v>High Stock</v>
      </c>
      <c r="Y2158" s="16" t="str" cm="1">
        <f t="array" ref="Y2158">_xlfn.IFS(K2158 &lt;= 15, "Fast Moving", K2158 &lt;= 35, "Moderate Moving", K2158 &gt; 35, "Slow Moving")</f>
        <v>Slow Moving</v>
      </c>
      <c r="Z2158" s="16" t="str" cm="1">
        <f t="array" ref="Z2158">_xlfn.IFS(M2158=5, "Highly Satisfied", M2158&gt;=4, "Very Satisfied", M2158&gt;=3, "Satisfied", M2158&gt;=2, "Neutral", M2158&lt;2, "Dissatisfied")</f>
        <v>Satisfied</v>
      </c>
      <c r="AA2158" s="16" t="str">
        <f t="shared" si="339"/>
        <v>High Value</v>
      </c>
      <c r="AB2158" s="16" t="str" cm="1">
        <f t="array" ref="AB2158">_xlfn.IFS(OR(C2158="Zara", C2158="Mango"), "Luxury Brand", OR(C2158="Gap", C2158="Forever21"), "Budget Brand", TRUE, "Mid-Market")</f>
        <v>Budget Brand</v>
      </c>
    </row>
    <row r="2159" spans="1:28" x14ac:dyDescent="0.35">
      <c r="A2159" t="s">
        <v>2210</v>
      </c>
      <c r="B2159" t="s">
        <v>25</v>
      </c>
      <c r="C2159" t="s">
        <v>51</v>
      </c>
      <c r="D2159" t="s">
        <v>15</v>
      </c>
      <c r="E2159" t="s">
        <v>2229</v>
      </c>
      <c r="F2159" t="s">
        <v>64</v>
      </c>
      <c r="G2159" s="4">
        <v>69.8</v>
      </c>
      <c r="H2159">
        <v>46.9</v>
      </c>
      <c r="I2159" s="3">
        <v>37.06</v>
      </c>
      <c r="J2159" s="1">
        <v>45586</v>
      </c>
      <c r="K2159">
        <v>26</v>
      </c>
      <c r="L2159">
        <v>3.8</v>
      </c>
      <c r="M2159">
        <f t="shared" si="330"/>
        <v>3.8</v>
      </c>
      <c r="N2159" t="b">
        <v>0</v>
      </c>
      <c r="O2159" t="s">
        <v>2229</v>
      </c>
      <c r="P2159" t="str">
        <f t="shared" si="331"/>
        <v>No Return</v>
      </c>
      <c r="Q2159" s="4">
        <f t="shared" si="332"/>
        <v>963.65880000000004</v>
      </c>
      <c r="R2159">
        <f t="shared" si="333"/>
        <v>2024</v>
      </c>
      <c r="S2159" s="4" t="str">
        <f t="shared" si="334"/>
        <v>October</v>
      </c>
      <c r="T2159" s="17">
        <f t="shared" si="335"/>
        <v>32.736199999999997</v>
      </c>
      <c r="U2159" s="17">
        <f t="shared" si="336"/>
        <v>37.063800000000001</v>
      </c>
      <c r="V2159" s="16">
        <f t="shared" si="337"/>
        <v>0</v>
      </c>
      <c r="W2159" s="16" t="str">
        <f t="shared" si="338"/>
        <v>No Size</v>
      </c>
      <c r="X2159" s="16" t="str" cm="1">
        <f t="array" ref="X2159">_xlfn.IFS(K2159 &lt; 10, "Need to Restock", K2159 &lt; 20, "Low Stock", K2159 &lt; 30, "Stock OK", K2159 &gt;= 30, "High Stock")</f>
        <v>Stock OK</v>
      </c>
      <c r="Y2159" s="16" t="str" cm="1">
        <f t="array" ref="Y2159">_xlfn.IFS(K2159 &lt;= 15, "Fast Moving", K2159 &lt;= 35, "Moderate Moving", K2159 &gt; 35, "Slow Moving")</f>
        <v>Moderate Moving</v>
      </c>
      <c r="Z2159" s="16" t="str" cm="1">
        <f t="array" ref="Z2159">_xlfn.IFS(M2159=5, "Highly Satisfied", M2159&gt;=4, "Very Satisfied", M2159&gt;=3, "Satisfied", M2159&gt;=2, "Neutral", M2159&lt;2, "Dissatisfied")</f>
        <v>Satisfied</v>
      </c>
      <c r="AA2159" s="16" t="str">
        <f t="shared" si="339"/>
        <v>Cheap Value</v>
      </c>
      <c r="AB2159" s="16" t="str" cm="1">
        <f t="array" ref="AB2159">_xlfn.IFS(OR(C2159="Zara", C2159="Mango"), "Luxury Brand", OR(C2159="Gap", C2159="Forever21"), "Budget Brand", TRUE, "Mid-Market")</f>
        <v>Mid-Market</v>
      </c>
    </row>
    <row r="2160" spans="1:28" x14ac:dyDescent="0.35">
      <c r="A2160" t="s">
        <v>2211</v>
      </c>
      <c r="B2160" t="s">
        <v>40</v>
      </c>
      <c r="C2160" t="s">
        <v>59</v>
      </c>
      <c r="D2160" t="s">
        <v>21</v>
      </c>
      <c r="E2160" t="s">
        <v>47</v>
      </c>
      <c r="F2160" t="s">
        <v>38</v>
      </c>
      <c r="G2160" s="4">
        <v>171.16</v>
      </c>
      <c r="H2160">
        <v>0</v>
      </c>
      <c r="I2160" s="3">
        <v>171.16</v>
      </c>
      <c r="J2160" s="1">
        <v>45875</v>
      </c>
      <c r="K2160">
        <v>26</v>
      </c>
      <c r="L2160">
        <v>4.3</v>
      </c>
      <c r="M2160">
        <f t="shared" si="330"/>
        <v>4.3</v>
      </c>
      <c r="N2160" t="b">
        <v>0</v>
      </c>
      <c r="O2160" t="s">
        <v>2229</v>
      </c>
      <c r="P2160" t="str">
        <f t="shared" si="331"/>
        <v>No Return</v>
      </c>
      <c r="Q2160" s="4">
        <f t="shared" si="332"/>
        <v>4450.16</v>
      </c>
      <c r="R2160">
        <f t="shared" si="333"/>
        <v>2025</v>
      </c>
      <c r="S2160" s="4" t="str">
        <f t="shared" si="334"/>
        <v>August</v>
      </c>
      <c r="T2160" s="17">
        <f t="shared" si="335"/>
        <v>0</v>
      </c>
      <c r="U2160" s="17">
        <f t="shared" si="336"/>
        <v>171.16</v>
      </c>
      <c r="V2160" s="16">
        <f t="shared" si="337"/>
        <v>0</v>
      </c>
      <c r="W2160" s="16" t="str">
        <f t="shared" si="338"/>
        <v>XXL</v>
      </c>
      <c r="X2160" s="16" t="str" cm="1">
        <f t="array" ref="X2160">_xlfn.IFS(K2160 &lt; 10, "Need to Restock", K2160 &lt; 20, "Low Stock", K2160 &lt; 30, "Stock OK", K2160 &gt;= 30, "High Stock")</f>
        <v>Stock OK</v>
      </c>
      <c r="Y2160" s="16" t="str" cm="1">
        <f t="array" ref="Y2160">_xlfn.IFS(K2160 &lt;= 15, "Fast Moving", K2160 &lt;= 35, "Moderate Moving", K2160 &gt; 35, "Slow Moving")</f>
        <v>Moderate Moving</v>
      </c>
      <c r="Z2160" s="16" t="str" cm="1">
        <f t="array" ref="Z2160">_xlfn.IFS(M2160=5, "Highly Satisfied", M2160&gt;=4, "Very Satisfied", M2160&gt;=3, "Satisfied", M2160&gt;=2, "Neutral", M2160&lt;2, "Dissatisfied")</f>
        <v>Very Satisfied</v>
      </c>
      <c r="AA2160" s="16" t="str">
        <f t="shared" si="339"/>
        <v>High Value</v>
      </c>
      <c r="AB2160" s="16" t="str" cm="1">
        <f t="array" ref="AB2160">_xlfn.IFS(OR(C2160="Zara", C2160="Mango"), "Luxury Brand", OR(C2160="Gap", C2160="Forever21"), "Budget Brand", TRUE, "Mid-Market")</f>
        <v>Budget Brand</v>
      </c>
    </row>
    <row r="2161" spans="1:28" x14ac:dyDescent="0.35">
      <c r="A2161" t="s">
        <v>2212</v>
      </c>
      <c r="B2161" t="s">
        <v>13</v>
      </c>
      <c r="C2161" t="s">
        <v>14</v>
      </c>
      <c r="D2161" t="s">
        <v>60</v>
      </c>
      <c r="E2161" t="s">
        <v>47</v>
      </c>
      <c r="F2161" t="s">
        <v>33</v>
      </c>
      <c r="G2161" s="4">
        <v>118.57</v>
      </c>
      <c r="H2161">
        <v>0</v>
      </c>
      <c r="I2161" s="3">
        <v>118.57</v>
      </c>
      <c r="J2161" s="1">
        <v>45875</v>
      </c>
      <c r="K2161">
        <v>6</v>
      </c>
      <c r="L2161">
        <v>1.4</v>
      </c>
      <c r="M2161">
        <f t="shared" si="330"/>
        <v>1.4</v>
      </c>
      <c r="N2161" t="b">
        <v>1</v>
      </c>
      <c r="O2161" t="s">
        <v>81</v>
      </c>
      <c r="P2161" t="str">
        <f t="shared" si="331"/>
        <v>Quality Issue</v>
      </c>
      <c r="Q2161" s="4">
        <f t="shared" si="332"/>
        <v>711.42</v>
      </c>
      <c r="R2161">
        <f t="shared" si="333"/>
        <v>2025</v>
      </c>
      <c r="S2161" s="4" t="str">
        <f t="shared" si="334"/>
        <v>August</v>
      </c>
      <c r="T2161" s="17">
        <f t="shared" si="335"/>
        <v>0</v>
      </c>
      <c r="U2161" s="17">
        <f t="shared" si="336"/>
        <v>118.57</v>
      </c>
      <c r="V2161" s="16">
        <f t="shared" si="337"/>
        <v>1</v>
      </c>
      <c r="W2161" s="16" t="str">
        <f t="shared" si="338"/>
        <v>XXL</v>
      </c>
      <c r="X2161" s="16" t="str" cm="1">
        <f t="array" ref="X2161">_xlfn.IFS(K2161 &lt; 10, "Need to Restock", K2161 &lt; 20, "Low Stock", K2161 &lt; 30, "Stock OK", K2161 &gt;= 30, "High Stock")</f>
        <v>Need to Restock</v>
      </c>
      <c r="Y2161" s="16" t="str" cm="1">
        <f t="array" ref="Y2161">_xlfn.IFS(K2161 &lt;= 15, "Fast Moving", K2161 &lt;= 35, "Moderate Moving", K2161 &gt; 35, "Slow Moving")</f>
        <v>Fast Moving</v>
      </c>
      <c r="Z2161" s="16" t="str" cm="1">
        <f t="array" ref="Z2161">_xlfn.IFS(M2161=5, "Highly Satisfied", M2161&gt;=4, "Very Satisfied", M2161&gt;=3, "Satisfied", M2161&gt;=2, "Neutral", M2161&lt;2, "Dissatisfied")</f>
        <v>Dissatisfied</v>
      </c>
      <c r="AA2161" s="16" t="str">
        <f t="shared" si="339"/>
        <v>High Value</v>
      </c>
      <c r="AB2161" s="16" t="str" cm="1">
        <f t="array" ref="AB2161">_xlfn.IFS(OR(C2161="Zara", C2161="Mango"), "Luxury Brand", OR(C2161="Gap", C2161="Forever21"), "Budget Brand", TRUE, "Mid-Market")</f>
        <v>Luxury Brand</v>
      </c>
    </row>
    <row r="2162" spans="1:28" x14ac:dyDescent="0.35">
      <c r="A2162" t="s">
        <v>2213</v>
      </c>
      <c r="B2162" t="s">
        <v>40</v>
      </c>
      <c r="C2162" t="s">
        <v>41</v>
      </c>
      <c r="D2162" t="s">
        <v>21</v>
      </c>
      <c r="E2162" t="s">
        <v>47</v>
      </c>
      <c r="F2162" t="s">
        <v>23</v>
      </c>
      <c r="G2162" s="4">
        <v>118.46</v>
      </c>
      <c r="H2162">
        <v>0</v>
      </c>
      <c r="I2162" s="3">
        <v>118.46</v>
      </c>
      <c r="J2162" s="1">
        <v>45875</v>
      </c>
      <c r="K2162">
        <v>40</v>
      </c>
      <c r="L2162">
        <v>2.2999999999999998</v>
      </c>
      <c r="M2162">
        <f t="shared" si="330"/>
        <v>2.2999999999999998</v>
      </c>
      <c r="N2162" t="b">
        <v>0</v>
      </c>
      <c r="O2162" t="s">
        <v>2229</v>
      </c>
      <c r="P2162" t="str">
        <f t="shared" si="331"/>
        <v>No Return</v>
      </c>
      <c r="Q2162" s="4">
        <f t="shared" si="332"/>
        <v>4738.3999999999996</v>
      </c>
      <c r="R2162">
        <f t="shared" si="333"/>
        <v>2025</v>
      </c>
      <c r="S2162" s="4" t="str">
        <f t="shared" si="334"/>
        <v>August</v>
      </c>
      <c r="T2162" s="17">
        <f t="shared" si="335"/>
        <v>0</v>
      </c>
      <c r="U2162" s="17">
        <f t="shared" si="336"/>
        <v>118.46</v>
      </c>
      <c r="V2162" s="16">
        <f t="shared" si="337"/>
        <v>0</v>
      </c>
      <c r="W2162" s="16" t="str">
        <f t="shared" si="338"/>
        <v>XXL</v>
      </c>
      <c r="X2162" s="16" t="str" cm="1">
        <f t="array" ref="X2162">_xlfn.IFS(K2162 &lt; 10, "Need to Restock", K2162 &lt; 20, "Low Stock", K2162 &lt; 30, "Stock OK", K2162 &gt;= 30, "High Stock")</f>
        <v>High Stock</v>
      </c>
      <c r="Y2162" s="16" t="str" cm="1">
        <f t="array" ref="Y2162">_xlfn.IFS(K2162 &lt;= 15, "Fast Moving", K2162 &lt;= 35, "Moderate Moving", K2162 &gt; 35, "Slow Moving")</f>
        <v>Slow Moving</v>
      </c>
      <c r="Z2162" s="16" t="str" cm="1">
        <f t="array" ref="Z2162">_xlfn.IFS(M2162=5, "Highly Satisfied", M2162&gt;=4, "Very Satisfied", M2162&gt;=3, "Satisfied", M2162&gt;=2, "Neutral", M2162&lt;2, "Dissatisfied")</f>
        <v>Neutral</v>
      </c>
      <c r="AA2162" s="16" t="str">
        <f t="shared" si="339"/>
        <v>High Value</v>
      </c>
      <c r="AB2162" s="16" t="str" cm="1">
        <f t="array" ref="AB2162">_xlfn.IFS(OR(C2162="Zara", C2162="Mango"), "Luxury Brand", OR(C2162="Gap", C2162="Forever21"), "Budget Brand", TRUE, "Mid-Market")</f>
        <v>Luxury Brand</v>
      </c>
    </row>
    <row r="2163" spans="1:28" x14ac:dyDescent="0.35">
      <c r="A2163" t="s">
        <v>2214</v>
      </c>
      <c r="B2163" t="s">
        <v>28</v>
      </c>
      <c r="C2163" t="s">
        <v>14</v>
      </c>
      <c r="D2163" t="s">
        <v>60</v>
      </c>
      <c r="E2163" t="s">
        <v>22</v>
      </c>
      <c r="F2163" t="s">
        <v>44</v>
      </c>
      <c r="G2163" s="4">
        <v>122.7</v>
      </c>
      <c r="H2163">
        <v>0</v>
      </c>
      <c r="I2163" s="3">
        <v>122.7</v>
      </c>
      <c r="J2163" s="1">
        <v>45875</v>
      </c>
      <c r="K2163">
        <v>9</v>
      </c>
      <c r="L2163" t="s">
        <v>2229</v>
      </c>
      <c r="M2163">
        <f t="shared" si="330"/>
        <v>3</v>
      </c>
      <c r="N2163" t="b">
        <v>0</v>
      </c>
      <c r="O2163" t="s">
        <v>2229</v>
      </c>
      <c r="P2163" t="str">
        <f t="shared" si="331"/>
        <v>No Return</v>
      </c>
      <c r="Q2163" s="4">
        <f t="shared" si="332"/>
        <v>1104.3</v>
      </c>
      <c r="R2163">
        <f t="shared" si="333"/>
        <v>2025</v>
      </c>
      <c r="S2163" s="4" t="str">
        <f t="shared" si="334"/>
        <v>August</v>
      </c>
      <c r="T2163" s="17">
        <f t="shared" si="335"/>
        <v>0</v>
      </c>
      <c r="U2163" s="17">
        <f t="shared" si="336"/>
        <v>122.7</v>
      </c>
      <c r="V2163" s="16">
        <f t="shared" si="337"/>
        <v>0</v>
      </c>
      <c r="W2163" s="16" t="str">
        <f t="shared" si="338"/>
        <v>L</v>
      </c>
      <c r="X2163" s="16" t="str" cm="1">
        <f t="array" ref="X2163">_xlfn.IFS(K2163 &lt; 10, "Need to Restock", K2163 &lt; 20, "Low Stock", K2163 &lt; 30, "Stock OK", K2163 &gt;= 30, "High Stock")</f>
        <v>Need to Restock</v>
      </c>
      <c r="Y2163" s="16" t="str" cm="1">
        <f t="array" ref="Y2163">_xlfn.IFS(K2163 &lt;= 15, "Fast Moving", K2163 &lt;= 35, "Moderate Moving", K2163 &gt; 35, "Slow Moving")</f>
        <v>Fast Moving</v>
      </c>
      <c r="Z2163" s="16" t="str" cm="1">
        <f t="array" ref="Z2163">_xlfn.IFS(M2163=5, "Highly Satisfied", M2163&gt;=4, "Very Satisfied", M2163&gt;=3, "Satisfied", M2163&gt;=2, "Neutral", M2163&lt;2, "Dissatisfied")</f>
        <v>Satisfied</v>
      </c>
      <c r="AA2163" s="16" t="str">
        <f t="shared" si="339"/>
        <v>High Value</v>
      </c>
      <c r="AB2163" s="16" t="str" cm="1">
        <f t="array" ref="AB2163">_xlfn.IFS(OR(C2163="Zara", C2163="Mango"), "Luxury Brand", OR(C2163="Gap", C2163="Forever21"), "Budget Brand", TRUE, "Mid-Market")</f>
        <v>Luxury Brand</v>
      </c>
    </row>
    <row r="2164" spans="1:28" x14ac:dyDescent="0.35">
      <c r="A2164" t="s">
        <v>2215</v>
      </c>
      <c r="B2164" t="s">
        <v>25</v>
      </c>
      <c r="C2164" t="s">
        <v>59</v>
      </c>
      <c r="D2164" t="s">
        <v>15</v>
      </c>
      <c r="E2164" t="s">
        <v>2229</v>
      </c>
      <c r="F2164" t="s">
        <v>26</v>
      </c>
      <c r="G2164" s="4">
        <v>68.2</v>
      </c>
      <c r="H2164">
        <v>0</v>
      </c>
      <c r="I2164" s="3">
        <v>68.2</v>
      </c>
      <c r="J2164" s="1">
        <v>45752</v>
      </c>
      <c r="K2164">
        <v>2</v>
      </c>
      <c r="L2164">
        <v>3.8</v>
      </c>
      <c r="M2164">
        <f t="shared" si="330"/>
        <v>3.8</v>
      </c>
      <c r="N2164" t="b">
        <v>0</v>
      </c>
      <c r="O2164" t="s">
        <v>2229</v>
      </c>
      <c r="P2164" t="str">
        <f t="shared" si="331"/>
        <v>No Return</v>
      </c>
      <c r="Q2164" s="4">
        <f t="shared" si="332"/>
        <v>136.4</v>
      </c>
      <c r="R2164">
        <f t="shared" si="333"/>
        <v>2025</v>
      </c>
      <c r="S2164" s="4" t="str">
        <f t="shared" si="334"/>
        <v>April</v>
      </c>
      <c r="T2164" s="17">
        <f t="shared" si="335"/>
        <v>0</v>
      </c>
      <c r="U2164" s="17">
        <f t="shared" si="336"/>
        <v>68.2</v>
      </c>
      <c r="V2164" s="16">
        <f t="shared" si="337"/>
        <v>0</v>
      </c>
      <c r="W2164" s="16" t="str">
        <f t="shared" si="338"/>
        <v>No Size</v>
      </c>
      <c r="X2164" s="16" t="str" cm="1">
        <f t="array" ref="X2164">_xlfn.IFS(K2164 &lt; 10, "Need to Restock", K2164 &lt; 20, "Low Stock", K2164 &lt; 30, "Stock OK", K2164 &gt;= 30, "High Stock")</f>
        <v>Need to Restock</v>
      </c>
      <c r="Y2164" s="16" t="str" cm="1">
        <f t="array" ref="Y2164">_xlfn.IFS(K2164 &lt;= 15, "Fast Moving", K2164 &lt;= 35, "Moderate Moving", K2164 &gt; 35, "Slow Moving")</f>
        <v>Fast Moving</v>
      </c>
      <c r="Z2164" s="16" t="str" cm="1">
        <f t="array" ref="Z2164">_xlfn.IFS(M2164=5, "Highly Satisfied", M2164&gt;=4, "Very Satisfied", M2164&gt;=3, "Satisfied", M2164&gt;=2, "Neutral", M2164&lt;2, "Dissatisfied")</f>
        <v>Satisfied</v>
      </c>
      <c r="AA2164" s="16" t="str">
        <f t="shared" si="339"/>
        <v>Cheap Value</v>
      </c>
      <c r="AB2164" s="16" t="str" cm="1">
        <f t="array" ref="AB2164">_xlfn.IFS(OR(C2164="Zara", C2164="Mango"), "Luxury Brand", OR(C2164="Gap", C2164="Forever21"), "Budget Brand", TRUE, "Mid-Market")</f>
        <v>Budget Brand</v>
      </c>
    </row>
    <row r="2165" spans="1:28" x14ac:dyDescent="0.35">
      <c r="A2165" t="s">
        <v>2216</v>
      </c>
      <c r="B2165" t="s">
        <v>28</v>
      </c>
      <c r="C2165" t="s">
        <v>46</v>
      </c>
      <c r="D2165" t="s">
        <v>15</v>
      </c>
      <c r="E2165" t="s">
        <v>16</v>
      </c>
      <c r="F2165" t="s">
        <v>33</v>
      </c>
      <c r="G2165" s="4">
        <v>178.56</v>
      </c>
      <c r="H2165">
        <v>0</v>
      </c>
      <c r="I2165" s="3">
        <v>178.56</v>
      </c>
      <c r="J2165" s="1">
        <v>45732</v>
      </c>
      <c r="K2165">
        <v>46</v>
      </c>
      <c r="L2165">
        <v>2.6</v>
      </c>
      <c r="M2165">
        <f t="shared" si="330"/>
        <v>2.6</v>
      </c>
      <c r="N2165" t="b">
        <v>0</v>
      </c>
      <c r="O2165" t="s">
        <v>2229</v>
      </c>
      <c r="P2165" t="str">
        <f t="shared" si="331"/>
        <v>No Return</v>
      </c>
      <c r="Q2165" s="4">
        <f t="shared" si="332"/>
        <v>8213.76</v>
      </c>
      <c r="R2165">
        <f t="shared" si="333"/>
        <v>2025</v>
      </c>
      <c r="S2165" s="4" t="str">
        <f t="shared" si="334"/>
        <v>March</v>
      </c>
      <c r="T2165" s="17">
        <f t="shared" si="335"/>
        <v>0</v>
      </c>
      <c r="U2165" s="17">
        <f t="shared" si="336"/>
        <v>178.56</v>
      </c>
      <c r="V2165" s="16">
        <f t="shared" si="337"/>
        <v>0</v>
      </c>
      <c r="W2165" s="16" t="str">
        <f t="shared" si="338"/>
        <v>XL</v>
      </c>
      <c r="X2165" s="16" t="str" cm="1">
        <f t="array" ref="X2165">_xlfn.IFS(K2165 &lt; 10, "Need to Restock", K2165 &lt; 20, "Low Stock", K2165 &lt; 30, "Stock OK", K2165 &gt;= 30, "High Stock")</f>
        <v>High Stock</v>
      </c>
      <c r="Y2165" s="16" t="str" cm="1">
        <f t="array" ref="Y2165">_xlfn.IFS(K2165 &lt;= 15, "Fast Moving", K2165 &lt;= 35, "Moderate Moving", K2165 &gt; 35, "Slow Moving")</f>
        <v>Slow Moving</v>
      </c>
      <c r="Z2165" s="16" t="str" cm="1">
        <f t="array" ref="Z2165">_xlfn.IFS(M2165=5, "Highly Satisfied", M2165&gt;=4, "Very Satisfied", M2165&gt;=3, "Satisfied", M2165&gt;=2, "Neutral", M2165&lt;2, "Dissatisfied")</f>
        <v>Neutral</v>
      </c>
      <c r="AA2165" s="16" t="str">
        <f t="shared" si="339"/>
        <v>High Value</v>
      </c>
      <c r="AB2165" s="16" t="str" cm="1">
        <f t="array" ref="AB2165">_xlfn.IFS(OR(C2165="Zara", C2165="Mango"), "Luxury Brand", OR(C2165="Gap", C2165="Forever21"), "Budget Brand", TRUE, "Mid-Market")</f>
        <v>Mid-Market</v>
      </c>
    </row>
    <row r="2166" spans="1:28" x14ac:dyDescent="0.35">
      <c r="A2166" t="s">
        <v>2217</v>
      </c>
      <c r="B2166" t="s">
        <v>25</v>
      </c>
      <c r="C2166" t="s">
        <v>20</v>
      </c>
      <c r="D2166" t="s">
        <v>60</v>
      </c>
      <c r="E2166" t="s">
        <v>2229</v>
      </c>
      <c r="F2166" t="s">
        <v>44</v>
      </c>
      <c r="G2166" s="4">
        <v>30.46</v>
      </c>
      <c r="H2166">
        <v>31.4</v>
      </c>
      <c r="I2166" s="3">
        <v>20.9</v>
      </c>
      <c r="J2166" s="1">
        <v>45875</v>
      </c>
      <c r="K2166">
        <v>40</v>
      </c>
      <c r="L2166">
        <v>2.4</v>
      </c>
      <c r="M2166">
        <f t="shared" si="330"/>
        <v>2.4</v>
      </c>
      <c r="N2166" t="b">
        <v>0</v>
      </c>
      <c r="O2166" t="s">
        <v>2229</v>
      </c>
      <c r="P2166" t="str">
        <f t="shared" si="331"/>
        <v>No Return</v>
      </c>
      <c r="Q2166" s="4">
        <f t="shared" si="332"/>
        <v>835.82240000000002</v>
      </c>
      <c r="R2166">
        <f t="shared" si="333"/>
        <v>2025</v>
      </c>
      <c r="S2166" s="4" t="str">
        <f t="shared" si="334"/>
        <v>August</v>
      </c>
      <c r="T2166" s="17">
        <f t="shared" si="335"/>
        <v>9.5644400000000012</v>
      </c>
      <c r="U2166" s="17">
        <f t="shared" si="336"/>
        <v>20.89556</v>
      </c>
      <c r="V2166" s="16">
        <f t="shared" si="337"/>
        <v>0</v>
      </c>
      <c r="W2166" s="16" t="str">
        <f t="shared" si="338"/>
        <v>No Size</v>
      </c>
      <c r="X2166" s="16" t="str" cm="1">
        <f t="array" ref="X2166">_xlfn.IFS(K2166 &lt; 10, "Need to Restock", K2166 &lt; 20, "Low Stock", K2166 &lt; 30, "Stock OK", K2166 &gt;= 30, "High Stock")</f>
        <v>High Stock</v>
      </c>
      <c r="Y2166" s="16" t="str" cm="1">
        <f t="array" ref="Y2166">_xlfn.IFS(K2166 &lt;= 15, "Fast Moving", K2166 &lt;= 35, "Moderate Moving", K2166 &gt; 35, "Slow Moving")</f>
        <v>Slow Moving</v>
      </c>
      <c r="Z2166" s="16" t="str" cm="1">
        <f t="array" ref="Z2166">_xlfn.IFS(M2166=5, "Highly Satisfied", M2166&gt;=4, "Very Satisfied", M2166&gt;=3, "Satisfied", M2166&gt;=2, "Neutral", M2166&lt;2, "Dissatisfied")</f>
        <v>Neutral</v>
      </c>
      <c r="AA2166" s="16" t="str">
        <f t="shared" si="339"/>
        <v>Cheap Value</v>
      </c>
      <c r="AB2166" s="16" t="str" cm="1">
        <f t="array" ref="AB2166">_xlfn.IFS(OR(C2166="Zara", C2166="Mango"), "Luxury Brand", OR(C2166="Gap", C2166="Forever21"), "Budget Brand", TRUE, "Mid-Market")</f>
        <v>Mid-Market</v>
      </c>
    </row>
    <row r="2167" spans="1:28" x14ac:dyDescent="0.35">
      <c r="A2167" t="s">
        <v>2218</v>
      </c>
      <c r="B2167" t="s">
        <v>25</v>
      </c>
      <c r="C2167" t="s">
        <v>30</v>
      </c>
      <c r="D2167" t="s">
        <v>60</v>
      </c>
      <c r="E2167" t="s">
        <v>2229</v>
      </c>
      <c r="F2167" t="s">
        <v>26</v>
      </c>
      <c r="G2167" s="4">
        <v>76.08</v>
      </c>
      <c r="H2167">
        <v>0</v>
      </c>
      <c r="I2167" s="3">
        <v>76.08</v>
      </c>
      <c r="J2167" s="1">
        <v>45875</v>
      </c>
      <c r="K2167">
        <v>6</v>
      </c>
      <c r="L2167">
        <v>4.9000000000000004</v>
      </c>
      <c r="M2167">
        <f t="shared" si="330"/>
        <v>4.9000000000000004</v>
      </c>
      <c r="N2167" t="b">
        <v>0</v>
      </c>
      <c r="O2167" t="s">
        <v>2229</v>
      </c>
      <c r="P2167" t="str">
        <f t="shared" si="331"/>
        <v>No Return</v>
      </c>
      <c r="Q2167" s="4">
        <f t="shared" si="332"/>
        <v>456.48</v>
      </c>
      <c r="R2167">
        <f t="shared" si="333"/>
        <v>2025</v>
      </c>
      <c r="S2167" s="4" t="str">
        <f t="shared" si="334"/>
        <v>August</v>
      </c>
      <c r="T2167" s="17">
        <f t="shared" si="335"/>
        <v>0</v>
      </c>
      <c r="U2167" s="17">
        <f t="shared" si="336"/>
        <v>76.08</v>
      </c>
      <c r="V2167" s="16">
        <f t="shared" si="337"/>
        <v>0</v>
      </c>
      <c r="W2167" s="16" t="str">
        <f t="shared" si="338"/>
        <v>No Size</v>
      </c>
      <c r="X2167" s="16" t="str" cm="1">
        <f t="array" ref="X2167">_xlfn.IFS(K2167 &lt; 10, "Need to Restock", K2167 &lt; 20, "Low Stock", K2167 &lt; 30, "Stock OK", K2167 &gt;= 30, "High Stock")</f>
        <v>Need to Restock</v>
      </c>
      <c r="Y2167" s="16" t="str" cm="1">
        <f t="array" ref="Y2167">_xlfn.IFS(K2167 &lt;= 15, "Fast Moving", K2167 &lt;= 35, "Moderate Moving", K2167 &gt; 35, "Slow Moving")</f>
        <v>Fast Moving</v>
      </c>
      <c r="Z2167" s="16" t="str" cm="1">
        <f t="array" ref="Z2167">_xlfn.IFS(M2167=5, "Highly Satisfied", M2167&gt;=4, "Very Satisfied", M2167&gt;=3, "Satisfied", M2167&gt;=2, "Neutral", M2167&lt;2, "Dissatisfied")</f>
        <v>Very Satisfied</v>
      </c>
      <c r="AA2167" s="16" t="str">
        <f t="shared" si="339"/>
        <v>High Value</v>
      </c>
      <c r="AB2167" s="16" t="str" cm="1">
        <f t="array" ref="AB2167">_xlfn.IFS(OR(C2167="Zara", C2167="Mango"), "Luxury Brand", OR(C2167="Gap", C2167="Forever21"), "Budget Brand", TRUE, "Mid-Market")</f>
        <v>Mid-Market</v>
      </c>
    </row>
    <row r="2168" spans="1:28" x14ac:dyDescent="0.35">
      <c r="A2168" t="s">
        <v>2219</v>
      </c>
      <c r="B2168" t="s">
        <v>28</v>
      </c>
      <c r="C2168" t="s">
        <v>30</v>
      </c>
      <c r="D2168" t="s">
        <v>21</v>
      </c>
      <c r="E2168" t="s">
        <v>56</v>
      </c>
      <c r="F2168" t="s">
        <v>68</v>
      </c>
      <c r="G2168" s="4">
        <v>116.15</v>
      </c>
      <c r="H2168">
        <v>16.5</v>
      </c>
      <c r="I2168" s="3">
        <v>96.99</v>
      </c>
      <c r="J2168" s="1">
        <v>45875</v>
      </c>
      <c r="K2168">
        <v>11</v>
      </c>
      <c r="L2168">
        <v>3</v>
      </c>
      <c r="M2168">
        <f t="shared" si="330"/>
        <v>3</v>
      </c>
      <c r="N2168" t="b">
        <v>0</v>
      </c>
      <c r="O2168" t="s">
        <v>2229</v>
      </c>
      <c r="P2168" t="str">
        <f t="shared" si="331"/>
        <v>No Return</v>
      </c>
      <c r="Q2168" s="4">
        <f t="shared" si="332"/>
        <v>1066.8377499999999</v>
      </c>
      <c r="R2168">
        <f t="shared" si="333"/>
        <v>2025</v>
      </c>
      <c r="S2168" s="4" t="str">
        <f t="shared" si="334"/>
        <v>August</v>
      </c>
      <c r="T2168" s="17">
        <f t="shared" si="335"/>
        <v>19.164750000000002</v>
      </c>
      <c r="U2168" s="17">
        <f t="shared" si="336"/>
        <v>96.985249999999994</v>
      </c>
      <c r="V2168" s="16">
        <f t="shared" si="337"/>
        <v>0</v>
      </c>
      <c r="W2168" s="16" t="str">
        <f t="shared" si="338"/>
        <v>M</v>
      </c>
      <c r="X2168" s="16" t="str" cm="1">
        <f t="array" ref="X2168">_xlfn.IFS(K2168 &lt; 10, "Need to Restock", K2168 &lt; 20, "Low Stock", K2168 &lt; 30, "Stock OK", K2168 &gt;= 30, "High Stock")</f>
        <v>Low Stock</v>
      </c>
      <c r="Y2168" s="16" t="str" cm="1">
        <f t="array" ref="Y2168">_xlfn.IFS(K2168 &lt;= 15, "Fast Moving", K2168 &lt;= 35, "Moderate Moving", K2168 &gt; 35, "Slow Moving")</f>
        <v>Fast Moving</v>
      </c>
      <c r="Z2168" s="16" t="str" cm="1">
        <f t="array" ref="Z2168">_xlfn.IFS(M2168=5, "Highly Satisfied", M2168&gt;=4, "Very Satisfied", M2168&gt;=3, "Satisfied", M2168&gt;=2, "Neutral", M2168&lt;2, "Dissatisfied")</f>
        <v>Satisfied</v>
      </c>
      <c r="AA2168" s="16" t="str">
        <f t="shared" si="339"/>
        <v>High Value</v>
      </c>
      <c r="AB2168" s="16" t="str" cm="1">
        <f t="array" ref="AB2168">_xlfn.IFS(OR(C2168="Zara", C2168="Mango"), "Luxury Brand", OR(C2168="Gap", C2168="Forever21"), "Budget Brand", TRUE, "Mid-Market")</f>
        <v>Mid-Market</v>
      </c>
    </row>
    <row r="2169" spans="1:28" x14ac:dyDescent="0.35">
      <c r="A2169" t="s">
        <v>2220</v>
      </c>
      <c r="B2169" t="s">
        <v>28</v>
      </c>
      <c r="C2169" t="s">
        <v>46</v>
      </c>
      <c r="D2169" t="s">
        <v>21</v>
      </c>
      <c r="E2169" t="s">
        <v>53</v>
      </c>
      <c r="F2169" t="s">
        <v>33</v>
      </c>
      <c r="G2169" s="4">
        <v>98.22</v>
      </c>
      <c r="H2169">
        <v>0</v>
      </c>
      <c r="I2169" s="3">
        <v>98.22</v>
      </c>
      <c r="J2169" s="1">
        <v>45875</v>
      </c>
      <c r="K2169">
        <v>27</v>
      </c>
      <c r="L2169">
        <v>3.3</v>
      </c>
      <c r="M2169">
        <f t="shared" si="330"/>
        <v>3.3</v>
      </c>
      <c r="N2169" t="b">
        <v>0</v>
      </c>
      <c r="O2169" t="s">
        <v>2229</v>
      </c>
      <c r="P2169" t="str">
        <f t="shared" si="331"/>
        <v>No Return</v>
      </c>
      <c r="Q2169" s="4">
        <f t="shared" si="332"/>
        <v>2651.94</v>
      </c>
      <c r="R2169">
        <f t="shared" si="333"/>
        <v>2025</v>
      </c>
      <c r="S2169" s="4" t="str">
        <f t="shared" si="334"/>
        <v>August</v>
      </c>
      <c r="T2169" s="17">
        <f t="shared" si="335"/>
        <v>0</v>
      </c>
      <c r="U2169" s="17">
        <f t="shared" si="336"/>
        <v>98.22</v>
      </c>
      <c r="V2169" s="16">
        <f t="shared" si="337"/>
        <v>0</v>
      </c>
      <c r="W2169" s="16" t="str">
        <f t="shared" si="338"/>
        <v>XS</v>
      </c>
      <c r="X2169" s="16" t="str" cm="1">
        <f t="array" ref="X2169">_xlfn.IFS(K2169 &lt; 10, "Need to Restock", K2169 &lt; 20, "Low Stock", K2169 &lt; 30, "Stock OK", K2169 &gt;= 30, "High Stock")</f>
        <v>Stock OK</v>
      </c>
      <c r="Y2169" s="16" t="str" cm="1">
        <f t="array" ref="Y2169">_xlfn.IFS(K2169 &lt;= 15, "Fast Moving", K2169 &lt;= 35, "Moderate Moving", K2169 &gt; 35, "Slow Moving")</f>
        <v>Moderate Moving</v>
      </c>
      <c r="Z2169" s="16" t="str" cm="1">
        <f t="array" ref="Z2169">_xlfn.IFS(M2169=5, "Highly Satisfied", M2169&gt;=4, "Very Satisfied", M2169&gt;=3, "Satisfied", M2169&gt;=2, "Neutral", M2169&lt;2, "Dissatisfied")</f>
        <v>Satisfied</v>
      </c>
      <c r="AA2169" s="16" t="str">
        <f t="shared" si="339"/>
        <v>High Value</v>
      </c>
      <c r="AB2169" s="16" t="str" cm="1">
        <f t="array" ref="AB2169">_xlfn.IFS(OR(C2169="Zara", C2169="Mango"), "Luxury Brand", OR(C2169="Gap", C2169="Forever21"), "Budget Brand", TRUE, "Mid-Market")</f>
        <v>Mid-Market</v>
      </c>
    </row>
    <row r="2170" spans="1:28" x14ac:dyDescent="0.35">
      <c r="A2170" t="s">
        <v>2221</v>
      </c>
      <c r="B2170" t="s">
        <v>28</v>
      </c>
      <c r="C2170" t="s">
        <v>51</v>
      </c>
      <c r="D2170" t="s">
        <v>21</v>
      </c>
      <c r="E2170" t="s">
        <v>2229</v>
      </c>
      <c r="F2170" t="s">
        <v>54</v>
      </c>
      <c r="G2170" s="4">
        <v>66.58</v>
      </c>
      <c r="H2170">
        <v>0</v>
      </c>
      <c r="I2170" s="3">
        <v>66.58</v>
      </c>
      <c r="J2170" s="1">
        <v>45875</v>
      </c>
      <c r="K2170">
        <v>45</v>
      </c>
      <c r="L2170">
        <v>3.4</v>
      </c>
      <c r="M2170">
        <f t="shared" si="330"/>
        <v>3.4</v>
      </c>
      <c r="N2170" t="b">
        <v>0</v>
      </c>
      <c r="O2170" t="s">
        <v>2229</v>
      </c>
      <c r="P2170" t="str">
        <f t="shared" si="331"/>
        <v>No Return</v>
      </c>
      <c r="Q2170" s="4">
        <f t="shared" si="332"/>
        <v>2996.1</v>
      </c>
      <c r="R2170">
        <f t="shared" si="333"/>
        <v>2025</v>
      </c>
      <c r="S2170" s="4" t="str">
        <f t="shared" si="334"/>
        <v>August</v>
      </c>
      <c r="T2170" s="17">
        <f t="shared" si="335"/>
        <v>0</v>
      </c>
      <c r="U2170" s="17">
        <f t="shared" si="336"/>
        <v>66.58</v>
      </c>
      <c r="V2170" s="16">
        <f t="shared" si="337"/>
        <v>0</v>
      </c>
      <c r="W2170" s="16" t="str">
        <f t="shared" si="338"/>
        <v>No Size</v>
      </c>
      <c r="X2170" s="16" t="str" cm="1">
        <f t="array" ref="X2170">_xlfn.IFS(K2170 &lt; 10, "Need to Restock", K2170 &lt; 20, "Low Stock", K2170 &lt; 30, "Stock OK", K2170 &gt;= 30, "High Stock")</f>
        <v>High Stock</v>
      </c>
      <c r="Y2170" s="16" t="str" cm="1">
        <f t="array" ref="Y2170">_xlfn.IFS(K2170 &lt;= 15, "Fast Moving", K2170 &lt;= 35, "Moderate Moving", K2170 &gt; 35, "Slow Moving")</f>
        <v>Slow Moving</v>
      </c>
      <c r="Z2170" s="16" t="str" cm="1">
        <f t="array" ref="Z2170">_xlfn.IFS(M2170=5, "Highly Satisfied", M2170&gt;=4, "Very Satisfied", M2170&gt;=3, "Satisfied", M2170&gt;=2, "Neutral", M2170&lt;2, "Dissatisfied")</f>
        <v>Satisfied</v>
      </c>
      <c r="AA2170" s="16" t="str">
        <f t="shared" si="339"/>
        <v>Cheap Value</v>
      </c>
      <c r="AB2170" s="16" t="str" cm="1">
        <f t="array" ref="AB2170">_xlfn.IFS(OR(C2170="Zara", C2170="Mango"), "Luxury Brand", OR(C2170="Gap", C2170="Forever21"), "Budget Brand", TRUE, "Mid-Market")</f>
        <v>Mid-Market</v>
      </c>
    </row>
    <row r="2171" spans="1:28" x14ac:dyDescent="0.35">
      <c r="A2171" t="s">
        <v>2222</v>
      </c>
      <c r="B2171" t="s">
        <v>25</v>
      </c>
      <c r="C2171" t="s">
        <v>20</v>
      </c>
      <c r="D2171" t="s">
        <v>15</v>
      </c>
      <c r="E2171" t="s">
        <v>2229</v>
      </c>
      <c r="F2171" t="s">
        <v>54</v>
      </c>
      <c r="G2171" s="4">
        <v>69.22</v>
      </c>
      <c r="H2171">
        <v>0</v>
      </c>
      <c r="I2171" s="3">
        <v>69.22</v>
      </c>
      <c r="J2171" s="1">
        <v>45540</v>
      </c>
      <c r="K2171">
        <v>42</v>
      </c>
      <c r="L2171">
        <v>3.8</v>
      </c>
      <c r="M2171">
        <f t="shared" si="330"/>
        <v>3.8</v>
      </c>
      <c r="N2171" t="b">
        <v>0</v>
      </c>
      <c r="O2171" t="s">
        <v>2229</v>
      </c>
      <c r="P2171" t="str">
        <f t="shared" si="331"/>
        <v>No Return</v>
      </c>
      <c r="Q2171" s="4">
        <f t="shared" si="332"/>
        <v>2907.24</v>
      </c>
      <c r="R2171">
        <f t="shared" si="333"/>
        <v>2024</v>
      </c>
      <c r="S2171" s="4" t="str">
        <f t="shared" si="334"/>
        <v>September</v>
      </c>
      <c r="T2171" s="17">
        <f t="shared" si="335"/>
        <v>0</v>
      </c>
      <c r="U2171" s="17">
        <f t="shared" si="336"/>
        <v>69.22</v>
      </c>
      <c r="V2171" s="16">
        <f t="shared" si="337"/>
        <v>0</v>
      </c>
      <c r="W2171" s="16" t="str">
        <f t="shared" si="338"/>
        <v>No Size</v>
      </c>
      <c r="X2171" s="16" t="str" cm="1">
        <f t="array" ref="X2171">_xlfn.IFS(K2171 &lt; 10, "Need to Restock", K2171 &lt; 20, "Low Stock", K2171 &lt; 30, "Stock OK", K2171 &gt;= 30, "High Stock")</f>
        <v>High Stock</v>
      </c>
      <c r="Y2171" s="16" t="str" cm="1">
        <f t="array" ref="Y2171">_xlfn.IFS(K2171 &lt;= 15, "Fast Moving", K2171 &lt;= 35, "Moderate Moving", K2171 &gt; 35, "Slow Moving")</f>
        <v>Slow Moving</v>
      </c>
      <c r="Z2171" s="16" t="str" cm="1">
        <f t="array" ref="Z2171">_xlfn.IFS(M2171=5, "Highly Satisfied", M2171&gt;=4, "Very Satisfied", M2171&gt;=3, "Satisfied", M2171&gt;=2, "Neutral", M2171&lt;2, "Dissatisfied")</f>
        <v>Satisfied</v>
      </c>
      <c r="AA2171" s="16" t="str">
        <f t="shared" si="339"/>
        <v>Cheap Value</v>
      </c>
      <c r="AB2171" s="16" t="str" cm="1">
        <f t="array" ref="AB2171">_xlfn.IFS(OR(C2171="Zara", C2171="Mango"), "Luxury Brand", OR(C2171="Gap", C2171="Forever21"), "Budget Brand", TRUE, "Mid-Market")</f>
        <v>Mid-Market</v>
      </c>
    </row>
    <row r="2172" spans="1:28" x14ac:dyDescent="0.35">
      <c r="A2172" t="s">
        <v>2223</v>
      </c>
      <c r="B2172" t="s">
        <v>19</v>
      </c>
      <c r="C2172" t="s">
        <v>20</v>
      </c>
      <c r="D2172" t="s">
        <v>21</v>
      </c>
      <c r="E2172" t="s">
        <v>16</v>
      </c>
      <c r="F2172" t="s">
        <v>26</v>
      </c>
      <c r="G2172" s="4">
        <v>85.01</v>
      </c>
      <c r="H2172">
        <v>0</v>
      </c>
      <c r="I2172" s="3">
        <v>85.01</v>
      </c>
      <c r="J2172" s="1">
        <v>45875</v>
      </c>
      <c r="K2172">
        <v>39</v>
      </c>
      <c r="L2172">
        <v>4.3</v>
      </c>
      <c r="M2172">
        <f t="shared" si="330"/>
        <v>4.3</v>
      </c>
      <c r="N2172" t="b">
        <v>0</v>
      </c>
      <c r="O2172" t="s">
        <v>2229</v>
      </c>
      <c r="P2172" t="str">
        <f t="shared" si="331"/>
        <v>No Return</v>
      </c>
      <c r="Q2172" s="4">
        <f t="shared" si="332"/>
        <v>3315.3900000000003</v>
      </c>
      <c r="R2172">
        <f t="shared" si="333"/>
        <v>2025</v>
      </c>
      <c r="S2172" s="4" t="str">
        <f t="shared" si="334"/>
        <v>August</v>
      </c>
      <c r="T2172" s="17">
        <f t="shared" si="335"/>
        <v>0</v>
      </c>
      <c r="U2172" s="17">
        <f t="shared" si="336"/>
        <v>85.01</v>
      </c>
      <c r="V2172" s="16">
        <f t="shared" si="337"/>
        <v>0</v>
      </c>
      <c r="W2172" s="16" t="str">
        <f t="shared" si="338"/>
        <v>XL</v>
      </c>
      <c r="X2172" s="16" t="str" cm="1">
        <f t="array" ref="X2172">_xlfn.IFS(K2172 &lt; 10, "Need to Restock", K2172 &lt; 20, "Low Stock", K2172 &lt; 30, "Stock OK", K2172 &gt;= 30, "High Stock")</f>
        <v>High Stock</v>
      </c>
      <c r="Y2172" s="16" t="str" cm="1">
        <f t="array" ref="Y2172">_xlfn.IFS(K2172 &lt;= 15, "Fast Moving", K2172 &lt;= 35, "Moderate Moving", K2172 &gt; 35, "Slow Moving")</f>
        <v>Slow Moving</v>
      </c>
      <c r="Z2172" s="16" t="str" cm="1">
        <f t="array" ref="Z2172">_xlfn.IFS(M2172=5, "Highly Satisfied", M2172&gt;=4, "Very Satisfied", M2172&gt;=3, "Satisfied", M2172&gt;=2, "Neutral", M2172&lt;2, "Dissatisfied")</f>
        <v>Very Satisfied</v>
      </c>
      <c r="AA2172" s="16" t="str">
        <f t="shared" si="339"/>
        <v>High Value</v>
      </c>
      <c r="AB2172" s="16" t="str" cm="1">
        <f t="array" ref="AB2172">_xlfn.IFS(OR(C2172="Zara", C2172="Mango"), "Luxury Brand", OR(C2172="Gap", C2172="Forever21"), "Budget Brand", TRUE, "Mid-Market")</f>
        <v>Mid-Market</v>
      </c>
    </row>
    <row r="2173" spans="1:28" x14ac:dyDescent="0.35">
      <c r="A2173" t="s">
        <v>2224</v>
      </c>
      <c r="B2173" t="s">
        <v>19</v>
      </c>
      <c r="C2173" t="s">
        <v>41</v>
      </c>
      <c r="D2173" t="s">
        <v>60</v>
      </c>
      <c r="E2173" t="s">
        <v>16</v>
      </c>
      <c r="F2173" t="s">
        <v>26</v>
      </c>
      <c r="G2173" s="4">
        <v>31.41</v>
      </c>
      <c r="H2173">
        <v>0</v>
      </c>
      <c r="I2173" s="3">
        <v>31.41</v>
      </c>
      <c r="J2173" s="1">
        <v>45875</v>
      </c>
      <c r="K2173">
        <v>10</v>
      </c>
      <c r="L2173">
        <v>2.1</v>
      </c>
      <c r="M2173">
        <f t="shared" si="330"/>
        <v>2.1</v>
      </c>
      <c r="N2173" t="b">
        <v>0</v>
      </c>
      <c r="O2173" t="s">
        <v>2229</v>
      </c>
      <c r="P2173" t="str">
        <f t="shared" si="331"/>
        <v>No Return</v>
      </c>
      <c r="Q2173" s="4">
        <f t="shared" si="332"/>
        <v>314.10000000000002</v>
      </c>
      <c r="R2173">
        <f t="shared" si="333"/>
        <v>2025</v>
      </c>
      <c r="S2173" s="4" t="str">
        <f t="shared" si="334"/>
        <v>August</v>
      </c>
      <c r="T2173" s="17">
        <f t="shared" si="335"/>
        <v>0</v>
      </c>
      <c r="U2173" s="17">
        <f t="shared" si="336"/>
        <v>31.41</v>
      </c>
      <c r="V2173" s="16">
        <f t="shared" si="337"/>
        <v>0</v>
      </c>
      <c r="W2173" s="16" t="str">
        <f t="shared" si="338"/>
        <v>XL</v>
      </c>
      <c r="X2173" s="16" t="str" cm="1">
        <f t="array" ref="X2173">_xlfn.IFS(K2173 &lt; 10, "Need to Restock", K2173 &lt; 20, "Low Stock", K2173 &lt; 30, "Stock OK", K2173 &gt;= 30, "High Stock")</f>
        <v>Low Stock</v>
      </c>
      <c r="Y2173" s="16" t="str" cm="1">
        <f t="array" ref="Y2173">_xlfn.IFS(K2173 &lt;= 15, "Fast Moving", K2173 &lt;= 35, "Moderate Moving", K2173 &gt; 35, "Slow Moving")</f>
        <v>Fast Moving</v>
      </c>
      <c r="Z2173" s="16" t="str" cm="1">
        <f t="array" ref="Z2173">_xlfn.IFS(M2173=5, "Highly Satisfied", M2173&gt;=4, "Very Satisfied", M2173&gt;=3, "Satisfied", M2173&gt;=2, "Neutral", M2173&lt;2, "Dissatisfied")</f>
        <v>Neutral</v>
      </c>
      <c r="AA2173" s="16" t="str">
        <f t="shared" si="339"/>
        <v>Cheap Value</v>
      </c>
      <c r="AB2173" s="16" t="str" cm="1">
        <f t="array" ref="AB2173">_xlfn.IFS(OR(C2173="Zara", C2173="Mango"), "Luxury Brand", OR(C2173="Gap", C2173="Forever21"), "Budget Brand", TRUE, "Mid-Market")</f>
        <v>Luxury Brand</v>
      </c>
    </row>
    <row r="2174" spans="1:28" x14ac:dyDescent="0.35">
      <c r="A2174" t="s">
        <v>2225</v>
      </c>
      <c r="B2174" t="s">
        <v>40</v>
      </c>
      <c r="C2174" t="s">
        <v>30</v>
      </c>
      <c r="D2174" t="s">
        <v>21</v>
      </c>
      <c r="E2174" t="s">
        <v>22</v>
      </c>
      <c r="F2174" t="s">
        <v>68</v>
      </c>
      <c r="G2174" s="4">
        <v>50.58</v>
      </c>
      <c r="H2174">
        <v>0</v>
      </c>
      <c r="I2174" s="3">
        <v>50.58</v>
      </c>
      <c r="J2174" s="1">
        <v>45875</v>
      </c>
      <c r="K2174">
        <v>1</v>
      </c>
      <c r="L2174">
        <v>3.1</v>
      </c>
      <c r="M2174">
        <f t="shared" si="330"/>
        <v>3.1</v>
      </c>
      <c r="N2174" t="b">
        <v>1</v>
      </c>
      <c r="O2174" t="s">
        <v>113</v>
      </c>
      <c r="P2174" t="str">
        <f t="shared" si="331"/>
        <v>Changed Mind</v>
      </c>
      <c r="Q2174" s="4">
        <f t="shared" si="332"/>
        <v>50.58</v>
      </c>
      <c r="R2174">
        <f t="shared" si="333"/>
        <v>2025</v>
      </c>
      <c r="S2174" s="4" t="str">
        <f t="shared" si="334"/>
        <v>August</v>
      </c>
      <c r="T2174" s="17">
        <f t="shared" si="335"/>
        <v>0</v>
      </c>
      <c r="U2174" s="17">
        <f t="shared" si="336"/>
        <v>50.58</v>
      </c>
      <c r="V2174" s="16">
        <f t="shared" si="337"/>
        <v>1</v>
      </c>
      <c r="W2174" s="16" t="str">
        <f t="shared" si="338"/>
        <v>L</v>
      </c>
      <c r="X2174" s="16" t="str" cm="1">
        <f t="array" ref="X2174">_xlfn.IFS(K2174 &lt; 10, "Need to Restock", K2174 &lt; 20, "Low Stock", K2174 &lt; 30, "Stock OK", K2174 &gt;= 30, "High Stock")</f>
        <v>Need to Restock</v>
      </c>
      <c r="Y2174" s="16" t="str" cm="1">
        <f t="array" ref="Y2174">_xlfn.IFS(K2174 &lt;= 15, "Fast Moving", K2174 &lt;= 35, "Moderate Moving", K2174 &gt; 35, "Slow Moving")</f>
        <v>Fast Moving</v>
      </c>
      <c r="Z2174" s="16" t="str" cm="1">
        <f t="array" ref="Z2174">_xlfn.IFS(M2174=5, "Highly Satisfied", M2174&gt;=4, "Very Satisfied", M2174&gt;=3, "Satisfied", M2174&gt;=2, "Neutral", M2174&lt;2, "Dissatisfied")</f>
        <v>Satisfied</v>
      </c>
      <c r="AA2174" s="16" t="str">
        <f t="shared" si="339"/>
        <v>Cheap Value</v>
      </c>
      <c r="AB2174" s="16" t="str" cm="1">
        <f t="array" ref="AB2174">_xlfn.IFS(OR(C2174="Zara", C2174="Mango"), "Luxury Brand", OR(C2174="Gap", C2174="Forever21"), "Budget Brand", TRUE, "Mid-Market")</f>
        <v>Mid-Market</v>
      </c>
    </row>
    <row r="2175" spans="1:28" x14ac:dyDescent="0.35">
      <c r="A2175" t="s">
        <v>2226</v>
      </c>
      <c r="B2175" t="s">
        <v>25</v>
      </c>
      <c r="C2175" t="s">
        <v>30</v>
      </c>
      <c r="D2175" t="s">
        <v>21</v>
      </c>
      <c r="E2175" t="s">
        <v>2229</v>
      </c>
      <c r="F2175" t="s">
        <v>54</v>
      </c>
      <c r="G2175" s="4">
        <v>79.37</v>
      </c>
      <c r="H2175">
        <v>54.8</v>
      </c>
      <c r="I2175" s="3">
        <v>35.880000000000003</v>
      </c>
      <c r="J2175" s="1">
        <v>45875</v>
      </c>
      <c r="K2175">
        <v>40</v>
      </c>
      <c r="L2175">
        <v>2.6</v>
      </c>
      <c r="M2175">
        <f t="shared" si="330"/>
        <v>2.6</v>
      </c>
      <c r="N2175" t="b">
        <v>0</v>
      </c>
      <c r="O2175" t="s">
        <v>2229</v>
      </c>
      <c r="P2175" t="str">
        <f t="shared" si="331"/>
        <v>No Return</v>
      </c>
      <c r="Q2175" s="4">
        <f t="shared" si="332"/>
        <v>1435.0096000000003</v>
      </c>
      <c r="R2175">
        <f t="shared" si="333"/>
        <v>2025</v>
      </c>
      <c r="S2175" s="4" t="str">
        <f t="shared" si="334"/>
        <v>August</v>
      </c>
      <c r="T2175" s="17">
        <f t="shared" si="335"/>
        <v>43.494759999999999</v>
      </c>
      <c r="U2175" s="17">
        <f t="shared" si="336"/>
        <v>35.875240000000005</v>
      </c>
      <c r="V2175" s="16">
        <f t="shared" si="337"/>
        <v>0</v>
      </c>
      <c r="W2175" s="16" t="str">
        <f t="shared" si="338"/>
        <v>No Size</v>
      </c>
      <c r="X2175" s="16" t="str" cm="1">
        <f t="array" ref="X2175">_xlfn.IFS(K2175 &lt; 10, "Need to Restock", K2175 &lt; 20, "Low Stock", K2175 &lt; 30, "Stock OK", K2175 &gt;= 30, "High Stock")</f>
        <v>High Stock</v>
      </c>
      <c r="Y2175" s="16" t="str" cm="1">
        <f t="array" ref="Y2175">_xlfn.IFS(K2175 &lt;= 15, "Fast Moving", K2175 &lt;= 35, "Moderate Moving", K2175 &gt; 35, "Slow Moving")</f>
        <v>Slow Moving</v>
      </c>
      <c r="Z2175" s="16" t="str" cm="1">
        <f t="array" ref="Z2175">_xlfn.IFS(M2175=5, "Highly Satisfied", M2175&gt;=4, "Very Satisfied", M2175&gt;=3, "Satisfied", M2175&gt;=2, "Neutral", M2175&lt;2, "Dissatisfied")</f>
        <v>Neutral</v>
      </c>
      <c r="AA2175" s="16" t="str">
        <f t="shared" si="339"/>
        <v>Cheap Value</v>
      </c>
      <c r="AB2175" s="16" t="str" cm="1">
        <f t="array" ref="AB2175">_xlfn.IFS(OR(C2175="Zara", C2175="Mango"), "Luxury Brand", OR(C2175="Gap", C2175="Forever21"), "Budget Brand", TRUE, "Mid-Market")</f>
        <v>Mid-Market</v>
      </c>
    </row>
    <row r="2176" spans="1:28" x14ac:dyDescent="0.35">
      <c r="A2176" t="s">
        <v>2227</v>
      </c>
      <c r="B2176" t="s">
        <v>36</v>
      </c>
      <c r="C2176" t="s">
        <v>51</v>
      </c>
      <c r="D2176" t="s">
        <v>60</v>
      </c>
      <c r="E2176" t="s">
        <v>16</v>
      </c>
      <c r="F2176" t="s">
        <v>23</v>
      </c>
      <c r="G2176" s="4">
        <v>105.52</v>
      </c>
      <c r="H2176">
        <v>0</v>
      </c>
      <c r="I2176" s="3">
        <v>105.52</v>
      </c>
      <c r="J2176" s="1">
        <v>45875</v>
      </c>
      <c r="K2176">
        <v>20</v>
      </c>
      <c r="L2176">
        <v>4.9000000000000004</v>
      </c>
      <c r="M2176">
        <f t="shared" si="330"/>
        <v>4.9000000000000004</v>
      </c>
      <c r="N2176" t="b">
        <v>1</v>
      </c>
      <c r="O2176" t="s">
        <v>71</v>
      </c>
      <c r="P2176" t="str">
        <f t="shared" si="331"/>
        <v>Size Issue</v>
      </c>
      <c r="Q2176" s="4">
        <f t="shared" si="332"/>
        <v>2110.4</v>
      </c>
      <c r="R2176">
        <f t="shared" si="333"/>
        <v>2025</v>
      </c>
      <c r="S2176" s="4" t="str">
        <f t="shared" si="334"/>
        <v>August</v>
      </c>
      <c r="T2176" s="17">
        <f t="shared" si="335"/>
        <v>0</v>
      </c>
      <c r="U2176" s="17">
        <f t="shared" si="336"/>
        <v>105.52</v>
      </c>
      <c r="V2176" s="16">
        <f t="shared" si="337"/>
        <v>1</v>
      </c>
      <c r="W2176" s="16" t="str">
        <f t="shared" si="338"/>
        <v>XL</v>
      </c>
      <c r="X2176" s="16" t="str" cm="1">
        <f t="array" ref="X2176">_xlfn.IFS(K2176 &lt; 10, "Need to Restock", K2176 &lt; 20, "Low Stock", K2176 &lt; 30, "Stock OK", K2176 &gt;= 30, "High Stock")</f>
        <v>Stock OK</v>
      </c>
      <c r="Y2176" s="16" t="str" cm="1">
        <f t="array" ref="Y2176">_xlfn.IFS(K2176 &lt;= 15, "Fast Moving", K2176 &lt;= 35, "Moderate Moving", K2176 &gt; 35, "Slow Moving")</f>
        <v>Moderate Moving</v>
      </c>
      <c r="Z2176" s="16" t="str" cm="1">
        <f t="array" ref="Z2176">_xlfn.IFS(M2176=5, "Highly Satisfied", M2176&gt;=4, "Very Satisfied", M2176&gt;=3, "Satisfied", M2176&gt;=2, "Neutral", M2176&lt;2, "Dissatisfied")</f>
        <v>Very Satisfied</v>
      </c>
      <c r="AA2176" s="16" t="str">
        <f t="shared" si="339"/>
        <v>High Value</v>
      </c>
      <c r="AB2176" s="16" t="str" cm="1">
        <f t="array" ref="AB2176">_xlfn.IFS(OR(C2176="Zara", C2176="Mango"), "Luxury Brand", OR(C2176="Gap", C2176="Forever21"), "Budget Brand", TRUE, "Mid-Market")</f>
        <v>Mid-Market</v>
      </c>
    </row>
    <row r="2177" spans="1:28" x14ac:dyDescent="0.35">
      <c r="A2177" t="s">
        <v>2228</v>
      </c>
      <c r="B2177" t="s">
        <v>28</v>
      </c>
      <c r="C2177" t="s">
        <v>51</v>
      </c>
      <c r="D2177" t="s">
        <v>60</v>
      </c>
      <c r="E2177" t="s">
        <v>47</v>
      </c>
      <c r="F2177" t="s">
        <v>33</v>
      </c>
      <c r="G2177" s="4">
        <v>154.02000000000001</v>
      </c>
      <c r="H2177">
        <v>0</v>
      </c>
      <c r="I2177" s="3">
        <v>154.02000000000001</v>
      </c>
      <c r="J2177" s="1">
        <v>45875</v>
      </c>
      <c r="K2177">
        <v>23</v>
      </c>
      <c r="L2177">
        <v>1.3</v>
      </c>
      <c r="M2177">
        <f t="shared" si="330"/>
        <v>1.3</v>
      </c>
      <c r="N2177" t="b">
        <v>0</v>
      </c>
      <c r="O2177" t="s">
        <v>2229</v>
      </c>
      <c r="P2177" t="str">
        <f t="shared" si="331"/>
        <v>No Return</v>
      </c>
      <c r="Q2177" s="4">
        <f t="shared" si="332"/>
        <v>3542.46</v>
      </c>
      <c r="R2177">
        <f t="shared" si="333"/>
        <v>2025</v>
      </c>
      <c r="S2177" s="4" t="str">
        <f t="shared" si="334"/>
        <v>August</v>
      </c>
      <c r="T2177" s="17">
        <f t="shared" si="335"/>
        <v>0</v>
      </c>
      <c r="U2177" s="17">
        <f t="shared" si="336"/>
        <v>154.02000000000001</v>
      </c>
      <c r="V2177" s="16">
        <f t="shared" si="337"/>
        <v>0</v>
      </c>
      <c r="W2177" s="16" t="str">
        <f t="shared" si="338"/>
        <v>XXL</v>
      </c>
      <c r="X2177" s="16" t="str" cm="1">
        <f t="array" ref="X2177">_xlfn.IFS(K2177 &lt; 10, "Need to Restock", K2177 &lt; 20, "Low Stock", K2177 &lt; 30, "Stock OK", K2177 &gt;= 30, "High Stock")</f>
        <v>Stock OK</v>
      </c>
      <c r="Y2177" s="16" t="str" cm="1">
        <f t="array" ref="Y2177">_xlfn.IFS(K2177 &lt;= 15, "Fast Moving", K2177 &lt;= 35, "Moderate Moving", K2177 &gt; 35, "Slow Moving")</f>
        <v>Moderate Moving</v>
      </c>
      <c r="Z2177" s="16" t="str" cm="1">
        <f t="array" ref="Z2177">_xlfn.IFS(M2177=5, "Highly Satisfied", M2177&gt;=4, "Very Satisfied", M2177&gt;=3, "Satisfied", M2177&gt;=2, "Neutral", M2177&lt;2, "Dissatisfied")</f>
        <v>Dissatisfied</v>
      </c>
      <c r="AA2177" s="16" t="str">
        <f t="shared" si="339"/>
        <v>High Value</v>
      </c>
      <c r="AB2177" s="16" t="str" cm="1">
        <f t="array" ref="AB2177">_xlfn.IFS(OR(C2177="Zara", C2177="Mango"), "Luxury Brand", OR(C2177="Gap", C2177="Forever21"), "Budget Brand", TRUE, "Mid-Market")</f>
        <v>Mid-Market</v>
      </c>
    </row>
  </sheetData>
  <mergeCells count="3">
    <mergeCell ref="AD15:AE15"/>
    <mergeCell ref="AD6:AE6"/>
    <mergeCell ref="AD3:AE3"/>
  </mergeCells>
  <phoneticPr fontId="18" type="noConversion"/>
  <conditionalFormatting sqref="A1:A1048576">
    <cfRule type="duplicateValues" dxfId="15" priority="10"/>
  </conditionalFormatting>
  <conditionalFormatting sqref="X1:X1048576">
    <cfRule type="colorScale" priority="1">
      <colorScale>
        <cfvo type="min"/>
        <cfvo type="percentile" val="50"/>
        <cfvo type="max"/>
        <color rgb="FFF8696B"/>
        <color rgb="FFFFEB84"/>
        <color rgb="FF63BE7B"/>
      </colorScale>
    </cfRule>
    <cfRule type="dataBar" priority="2">
      <dataBar>
        <cfvo type="min"/>
        <cfvo type="max"/>
        <color rgb="FF63C384"/>
      </dataBar>
      <extLst>
        <ext xmlns:x14="http://schemas.microsoft.com/office/spreadsheetml/2009/9/main" uri="{B025F937-C7B1-47D3-B67F-A62EFF666E3E}">
          <x14:id>{3AFFCEF3-38CE-43A6-AE8D-53A8718870A7}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3662A80A-4AE3-4C40-B678-818D7F01CBD7}">
            <xm:f>NOT(ISERROR(SEARCH($X$10,X1)))</xm:f>
            <xm:f>$X$10</xm:f>
            <x14:dxf>
              <fill>
                <patternFill>
                  <bgColor rgb="FFCFAFE7"/>
                </patternFill>
              </fill>
            </x14:dxf>
          </x14:cfRule>
          <x14:cfRule type="containsText" priority="7" operator="containsText" id="{038DE651-1776-4B4A-B228-74BD598AF48D}">
            <xm:f>NOT(ISERROR(SEARCH($X$4,X1)))</xm:f>
            <xm:f>$X$4</xm:f>
            <x14:dxf>
              <font>
                <color rgb="FF9C5700"/>
              </font>
              <fill>
                <patternFill>
                  <bgColor rgb="FFFFEB9C"/>
                </patternFill>
              </fill>
            </x14:dxf>
          </x14:cfRule>
          <x14:cfRule type="containsText" priority="8" operator="containsText" id="{697CE641-01E4-4C7B-BEED-462973EC2FC2}">
            <xm:f>NOT(ISERROR(SEARCH($X$5,X1)))</xm:f>
            <xm:f>$X$5</xm:f>
            <x14:dxf>
              <font>
                <color rgb="FF006100"/>
              </font>
              <fill>
                <patternFill>
                  <bgColor rgb="FFC6EFCE"/>
                </patternFill>
              </fill>
            </x14:dxf>
          </x14:cfRule>
          <x14:cfRule type="containsText" priority="9" operator="containsText" id="{B8EEFE00-667B-4BCB-ABCE-609A4AA394EB}">
            <xm:f>NOT(ISERROR(SEARCH($X$13,X1)))</xm:f>
            <xm:f>$X$13</xm:f>
            <x14:dxf>
              <font>
                <color rgb="FF9C0006"/>
              </font>
              <fill>
                <patternFill>
                  <bgColor rgb="FFFFC7CE"/>
                </patternFill>
              </fill>
            </x14:dxf>
          </x14:cfRule>
          <xm:sqref>X1:X1048576 Y1:AB2177</xm:sqref>
        </x14:conditionalFormatting>
        <x14:conditionalFormatting xmlns:xm="http://schemas.microsoft.com/office/excel/2006/main">
          <x14:cfRule type="containsText" priority="3" operator="containsText" id="{51083B3C-F0CB-4EF2-99A9-74839A3C99B1}">
            <xm:f>NOT(ISERROR(SEARCH($Y$4,Y1)))</xm:f>
            <xm:f>$Y$4</xm:f>
            <x14:dxf>
              <font>
                <color rgb="FF9C5700"/>
              </font>
              <fill>
                <patternFill>
                  <bgColor rgb="FFFFEB9C"/>
                </patternFill>
              </fill>
            </x14:dxf>
          </x14:cfRule>
          <x14:cfRule type="containsText" priority="4" operator="containsText" id="{05028319-632A-43A4-BECC-36189A2F7EBC}">
            <xm:f>NOT(ISERROR(SEARCH($Y$3,Y1)))</xm:f>
            <xm:f>$Y$3</xm:f>
            <x14:dxf>
              <font>
                <color rgb="FF006100"/>
              </font>
              <fill>
                <patternFill>
                  <bgColor rgb="FFC6EFCE"/>
                </patternFill>
              </fill>
            </x14:dxf>
          </x14:cfRule>
          <x14:cfRule type="containsText" priority="5" operator="containsText" id="{F3D16A3F-4093-46D1-AB1D-8ADC71F5A62D}">
            <xm:f>NOT(ISERROR(SEARCH($Y$2,Y1)))</xm:f>
            <xm:f>$Y$2</xm:f>
            <x14:dxf>
              <font>
                <color rgb="FF9C0006"/>
              </font>
              <fill>
                <patternFill>
                  <bgColor rgb="FFFFC7CE"/>
                </patternFill>
              </fill>
            </x14:dxf>
          </x14:cfRule>
          <xm:sqref>Y1:Y1048576 Z1:AB2177</xm:sqref>
        </x14:conditionalFormatting>
        <x14:conditionalFormatting xmlns:xm="http://schemas.microsoft.com/office/excel/2006/main">
          <x14:cfRule type="dataBar" id="{3AFFCEF3-38CE-43A6-AE8D-53A8718870A7}">
            <x14:dataBar minLength="0" maxLength="100" border="1" negativeBarBorderColorSameAsPositive="0">
              <x14:cfvo type="autoMin"/>
              <x14:cfvo type="autoMax"/>
              <x14:borderColor rgb="FF63C384"/>
              <x14:negativeFillColor rgb="FFFF0000"/>
              <x14:negativeBorderColor rgb="FFFF0000"/>
              <x14:axisColor rgb="FF000000"/>
            </x14:dataBar>
          </x14:cfRule>
          <xm:sqref>X1:X1048576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494C-BD80-4197-8E5A-4EBDF531F841}">
  <dimension ref="A2:J2298"/>
  <sheetViews>
    <sheetView topLeftCell="C97" workbookViewId="0">
      <selection activeCell="H112" sqref="H112:J119"/>
    </sheetView>
  </sheetViews>
  <sheetFormatPr defaultRowHeight="14.5" x14ac:dyDescent="0.35"/>
  <cols>
    <col min="1" max="1" width="13.08984375" bestFit="1" customWidth="1"/>
    <col min="2" max="2" width="19.81640625" bestFit="1" customWidth="1"/>
    <col min="3" max="3" width="15.90625" bestFit="1" customWidth="1"/>
    <col min="4" max="5" width="10.7265625" bestFit="1" customWidth="1"/>
    <col min="6" max="6" width="9.1796875" bestFit="1" customWidth="1"/>
    <col min="7" max="7" width="8.26953125" bestFit="1" customWidth="1"/>
    <col min="8" max="11" width="21.81640625" bestFit="1" customWidth="1"/>
    <col min="12" max="12" width="10.7265625" bestFit="1" customWidth="1"/>
  </cols>
  <sheetData>
    <row r="2" spans="1:2" x14ac:dyDescent="0.35">
      <c r="A2" s="19" t="s">
        <v>2247</v>
      </c>
      <c r="B2" s="19"/>
    </row>
    <row r="3" spans="1:2" x14ac:dyDescent="0.35">
      <c r="A3" s="10" t="s">
        <v>2244</v>
      </c>
      <c r="B3" s="5" t="s">
        <v>2246</v>
      </c>
    </row>
    <row r="4" spans="1:2" x14ac:dyDescent="0.35">
      <c r="A4" s="11" t="s">
        <v>13</v>
      </c>
      <c r="B4" s="12">
        <v>1220519.8400000003</v>
      </c>
    </row>
    <row r="5" spans="1:2" x14ac:dyDescent="0.35">
      <c r="A5" s="11" t="s">
        <v>28</v>
      </c>
      <c r="B5" s="12">
        <v>1018224.7199999995</v>
      </c>
    </row>
    <row r="6" spans="1:2" x14ac:dyDescent="0.35">
      <c r="A6" s="11" t="s">
        <v>40</v>
      </c>
      <c r="B6" s="12">
        <v>780265.2100000002</v>
      </c>
    </row>
    <row r="7" spans="1:2" x14ac:dyDescent="0.35">
      <c r="A7" s="11" t="s">
        <v>36</v>
      </c>
      <c r="B7" s="12">
        <v>581266.65999999968</v>
      </c>
    </row>
    <row r="8" spans="1:2" x14ac:dyDescent="0.35">
      <c r="A8" s="11" t="s">
        <v>19</v>
      </c>
      <c r="B8" s="12">
        <v>578237.41000000061</v>
      </c>
    </row>
    <row r="9" spans="1:2" x14ac:dyDescent="0.35">
      <c r="A9" s="11" t="s">
        <v>25</v>
      </c>
      <c r="B9" s="12">
        <v>447895.8899999999</v>
      </c>
    </row>
    <row r="10" spans="1:2" x14ac:dyDescent="0.35">
      <c r="A10" s="11" t="s">
        <v>2245</v>
      </c>
      <c r="B10" s="12">
        <v>4626409.7300000004</v>
      </c>
    </row>
    <row r="17" spans="1:2" x14ac:dyDescent="0.35">
      <c r="A17" s="20" t="s">
        <v>2249</v>
      </c>
      <c r="B17" s="20"/>
    </row>
    <row r="18" spans="1:2" x14ac:dyDescent="0.35">
      <c r="A18" s="10" t="s">
        <v>2257</v>
      </c>
      <c r="B18" s="5" t="s">
        <v>2248</v>
      </c>
    </row>
    <row r="19" spans="1:2" x14ac:dyDescent="0.35">
      <c r="A19" s="11" t="s">
        <v>20</v>
      </c>
      <c r="B19" s="5">
        <v>3.0923076923076902</v>
      </c>
    </row>
    <row r="20" spans="1:2" x14ac:dyDescent="0.35">
      <c r="A20" s="11" t="s">
        <v>51</v>
      </c>
      <c r="B20" s="5">
        <v>3.0770428015564213</v>
      </c>
    </row>
    <row r="21" spans="1:2" x14ac:dyDescent="0.35">
      <c r="A21" s="11" t="s">
        <v>46</v>
      </c>
      <c r="B21" s="5">
        <v>3.030035335689047</v>
      </c>
    </row>
    <row r="22" spans="1:2" x14ac:dyDescent="0.35">
      <c r="A22" s="11" t="s">
        <v>59</v>
      </c>
      <c r="B22" s="5">
        <v>3.0282786885245896</v>
      </c>
    </row>
    <row r="23" spans="1:2" x14ac:dyDescent="0.35">
      <c r="A23" s="11" t="s">
        <v>30</v>
      </c>
      <c r="B23" s="5">
        <v>3.0049122807017539</v>
      </c>
    </row>
    <row r="24" spans="1:2" x14ac:dyDescent="0.35">
      <c r="A24" s="11" t="s">
        <v>73</v>
      </c>
      <c r="B24" s="5">
        <v>2.9744000000000015</v>
      </c>
    </row>
    <row r="25" spans="1:2" x14ac:dyDescent="0.35">
      <c r="A25" s="11" t="s">
        <v>14</v>
      </c>
      <c r="B25" s="5">
        <v>2.9198083067092648</v>
      </c>
    </row>
    <row r="26" spans="1:2" x14ac:dyDescent="0.35">
      <c r="A26" s="11" t="s">
        <v>41</v>
      </c>
      <c r="B26" s="5">
        <v>2.811971830985915</v>
      </c>
    </row>
    <row r="27" spans="1:2" x14ac:dyDescent="0.35">
      <c r="A27" s="11" t="s">
        <v>2245</v>
      </c>
      <c r="B27" s="5">
        <v>2.9888327205882406</v>
      </c>
    </row>
    <row r="33" spans="1:2" x14ac:dyDescent="0.35">
      <c r="A33" s="20" t="s">
        <v>2252</v>
      </c>
      <c r="B33" s="20"/>
    </row>
    <row r="34" spans="1:2" x14ac:dyDescent="0.35">
      <c r="A34" s="10" t="s">
        <v>2258</v>
      </c>
      <c r="B34" s="5" t="s">
        <v>2251</v>
      </c>
    </row>
    <row r="35" spans="1:2" x14ac:dyDescent="0.35">
      <c r="A35" s="11" t="s">
        <v>2250</v>
      </c>
      <c r="B35" s="5">
        <v>1856</v>
      </c>
    </row>
    <row r="36" spans="1:2" x14ac:dyDescent="0.35">
      <c r="A36" s="11" t="s">
        <v>113</v>
      </c>
      <c r="B36" s="5">
        <v>68</v>
      </c>
    </row>
    <row r="37" spans="1:2" x14ac:dyDescent="0.35">
      <c r="A37" s="11" t="s">
        <v>71</v>
      </c>
      <c r="B37" s="5">
        <v>60</v>
      </c>
    </row>
    <row r="38" spans="1:2" x14ac:dyDescent="0.35">
      <c r="A38" s="11" t="s">
        <v>81</v>
      </c>
      <c r="B38" s="5">
        <v>55</v>
      </c>
    </row>
    <row r="39" spans="1:2" x14ac:dyDescent="0.35">
      <c r="A39" s="11" t="s">
        <v>123</v>
      </c>
      <c r="B39" s="5">
        <v>47</v>
      </c>
    </row>
    <row r="40" spans="1:2" x14ac:dyDescent="0.35">
      <c r="A40" s="11" t="s">
        <v>34</v>
      </c>
      <c r="B40" s="5">
        <v>46</v>
      </c>
    </row>
    <row r="41" spans="1:2" x14ac:dyDescent="0.35">
      <c r="A41" s="11" t="s">
        <v>76</v>
      </c>
      <c r="B41" s="5">
        <v>44</v>
      </c>
    </row>
    <row r="42" spans="1:2" x14ac:dyDescent="0.35">
      <c r="A42" s="11" t="s">
        <v>2245</v>
      </c>
      <c r="B42" s="5">
        <v>2176</v>
      </c>
    </row>
    <row r="49" spans="1:2" x14ac:dyDescent="0.35">
      <c r="A49" s="21" t="s">
        <v>2254</v>
      </c>
      <c r="B49" s="21"/>
    </row>
    <row r="50" spans="1:2" x14ac:dyDescent="0.35">
      <c r="A50" s="8" t="s">
        <v>2244</v>
      </c>
      <c r="B50" t="s">
        <v>2253</v>
      </c>
    </row>
    <row r="51" spans="1:2" x14ac:dyDescent="0.35">
      <c r="A51" s="9" t="s">
        <v>60</v>
      </c>
      <c r="B51">
        <v>14307</v>
      </c>
    </row>
    <row r="52" spans="1:2" x14ac:dyDescent="0.35">
      <c r="A52" s="9" t="s">
        <v>15</v>
      </c>
      <c r="B52">
        <v>13720</v>
      </c>
    </row>
    <row r="53" spans="1:2" x14ac:dyDescent="0.35">
      <c r="A53" s="9" t="s">
        <v>32</v>
      </c>
      <c r="B53">
        <v>13448</v>
      </c>
    </row>
    <row r="54" spans="1:2" x14ac:dyDescent="0.35">
      <c r="A54" s="9" t="s">
        <v>21</v>
      </c>
      <c r="B54">
        <v>12790</v>
      </c>
    </row>
    <row r="55" spans="1:2" x14ac:dyDescent="0.35">
      <c r="A55" s="9" t="s">
        <v>2245</v>
      </c>
      <c r="B55">
        <v>54265</v>
      </c>
    </row>
    <row r="61" spans="1:2" x14ac:dyDescent="0.35">
      <c r="A61" s="21" t="s">
        <v>2260</v>
      </c>
      <c r="B61" s="21"/>
    </row>
    <row r="62" spans="1:2" x14ac:dyDescent="0.35">
      <c r="A62" s="8" t="s">
        <v>7</v>
      </c>
      <c r="B62" t="s">
        <v>2259</v>
      </c>
    </row>
    <row r="63" spans="1:2" x14ac:dyDescent="0.35">
      <c r="A63" s="9" t="s">
        <v>2261</v>
      </c>
      <c r="B63" s="16">
        <v>19</v>
      </c>
    </row>
    <row r="64" spans="1:2" x14ac:dyDescent="0.35">
      <c r="A64" s="9" t="s">
        <v>2262</v>
      </c>
      <c r="B64" s="16">
        <v>301</v>
      </c>
    </row>
    <row r="65" spans="1:2" x14ac:dyDescent="0.35">
      <c r="A65" s="9" t="s">
        <v>2245</v>
      </c>
      <c r="B65" s="16">
        <v>320</v>
      </c>
    </row>
    <row r="80" spans="1:2" x14ac:dyDescent="0.35">
      <c r="A80" s="8" t="s">
        <v>2244</v>
      </c>
      <c r="B80" t="s">
        <v>2274</v>
      </c>
    </row>
    <row r="81" spans="1:6" x14ac:dyDescent="0.35">
      <c r="A81" s="9" t="s">
        <v>2269</v>
      </c>
      <c r="B81" s="31">
        <v>438</v>
      </c>
    </row>
    <row r="82" spans="1:6" x14ac:dyDescent="0.35">
      <c r="A82" s="9" t="s">
        <v>2270</v>
      </c>
      <c r="B82" s="31">
        <v>24</v>
      </c>
    </row>
    <row r="83" spans="1:6" x14ac:dyDescent="0.35">
      <c r="A83" s="9" t="s">
        <v>2271</v>
      </c>
      <c r="B83" s="31">
        <v>453</v>
      </c>
    </row>
    <row r="84" spans="1:6" x14ac:dyDescent="0.35">
      <c r="A84" s="9" t="s">
        <v>2272</v>
      </c>
      <c r="B84" s="31">
        <v>802</v>
      </c>
    </row>
    <row r="85" spans="1:6" x14ac:dyDescent="0.35">
      <c r="A85" s="9" t="s">
        <v>2273</v>
      </c>
      <c r="B85" s="31">
        <v>459</v>
      </c>
    </row>
    <row r="86" spans="1:6" x14ac:dyDescent="0.35">
      <c r="A86" s="9" t="s">
        <v>2245</v>
      </c>
      <c r="B86" s="31">
        <v>2176</v>
      </c>
      <c r="E86" s="8" t="s">
        <v>2244</v>
      </c>
      <c r="F86" t="s">
        <v>2282</v>
      </c>
    </row>
    <row r="87" spans="1:6" x14ac:dyDescent="0.35">
      <c r="A87" t="s">
        <v>2281</v>
      </c>
      <c r="E87" s="9" t="s">
        <v>20</v>
      </c>
      <c r="F87" s="4">
        <v>91.655807692307675</v>
      </c>
    </row>
    <row r="88" spans="1:6" x14ac:dyDescent="0.35">
      <c r="A88" s="8" t="s">
        <v>2267</v>
      </c>
      <c r="B88" t="s">
        <v>2280</v>
      </c>
      <c r="E88" s="9" t="s">
        <v>30</v>
      </c>
      <c r="F88" s="4">
        <v>89.670175438596559</v>
      </c>
    </row>
    <row r="89" spans="1:6" x14ac:dyDescent="0.35">
      <c r="E89" s="9" t="s">
        <v>41</v>
      </c>
      <c r="F89" s="4">
        <v>88.380422535211238</v>
      </c>
    </row>
    <row r="90" spans="1:6" x14ac:dyDescent="0.35">
      <c r="A90" s="8" t="s">
        <v>2244</v>
      </c>
      <c r="B90" t="s">
        <v>2251</v>
      </c>
      <c r="E90" s="9" t="s">
        <v>46</v>
      </c>
      <c r="F90" s="4">
        <v>85.808162544169619</v>
      </c>
    </row>
    <row r="91" spans="1:6" x14ac:dyDescent="0.35">
      <c r="A91" s="9" t="s">
        <v>51</v>
      </c>
      <c r="B91" s="31">
        <v>257</v>
      </c>
      <c r="E91" s="9" t="s">
        <v>14</v>
      </c>
      <c r="F91" s="4">
        <v>84.803801916932898</v>
      </c>
    </row>
    <row r="92" spans="1:6" x14ac:dyDescent="0.35">
      <c r="A92" s="9" t="s">
        <v>30</v>
      </c>
      <c r="B92" s="31">
        <v>285</v>
      </c>
      <c r="E92" s="9" t="s">
        <v>51</v>
      </c>
      <c r="F92" s="4">
        <v>84.378560311284019</v>
      </c>
    </row>
    <row r="93" spans="1:6" x14ac:dyDescent="0.35">
      <c r="A93" s="9" t="s">
        <v>73</v>
      </c>
      <c r="B93" s="31">
        <v>250</v>
      </c>
      <c r="E93" s="9" t="s">
        <v>73</v>
      </c>
      <c r="F93" s="4">
        <v>80.246799999999993</v>
      </c>
    </row>
    <row r="94" spans="1:6" x14ac:dyDescent="0.35">
      <c r="A94" s="9" t="s">
        <v>59</v>
      </c>
      <c r="B94" s="31">
        <v>244</v>
      </c>
      <c r="E94" s="9" t="s">
        <v>59</v>
      </c>
      <c r="F94" s="4">
        <v>77.812622950819701</v>
      </c>
    </row>
    <row r="95" spans="1:6" x14ac:dyDescent="0.35">
      <c r="A95" s="9" t="s">
        <v>46</v>
      </c>
      <c r="B95" s="31">
        <v>283</v>
      </c>
      <c r="E95" s="9" t="s">
        <v>2245</v>
      </c>
      <c r="F95" s="4">
        <v>85.499595588235394</v>
      </c>
    </row>
    <row r="96" spans="1:6" x14ac:dyDescent="0.35">
      <c r="A96" s="9" t="s">
        <v>41</v>
      </c>
      <c r="B96" s="31">
        <v>284</v>
      </c>
    </row>
    <row r="97" spans="1:10" x14ac:dyDescent="0.35">
      <c r="A97" s="9" t="s">
        <v>20</v>
      </c>
      <c r="B97" s="31">
        <v>260</v>
      </c>
    </row>
    <row r="98" spans="1:10" x14ac:dyDescent="0.35">
      <c r="A98" s="9" t="s">
        <v>14</v>
      </c>
      <c r="B98" s="31">
        <v>313</v>
      </c>
    </row>
    <row r="99" spans="1:10" x14ac:dyDescent="0.35">
      <c r="A99" s="9" t="s">
        <v>2245</v>
      </c>
      <c r="B99" s="31">
        <v>2176</v>
      </c>
    </row>
    <row r="102" spans="1:10" x14ac:dyDescent="0.35">
      <c r="A102" s="8" t="s">
        <v>2284</v>
      </c>
      <c r="B102" s="8" t="s">
        <v>2275</v>
      </c>
      <c r="H102" s="8" t="s">
        <v>2244</v>
      </c>
      <c r="I102" t="s">
        <v>2284</v>
      </c>
      <c r="J102" t="s">
        <v>2246</v>
      </c>
    </row>
    <row r="103" spans="1:10" x14ac:dyDescent="0.35">
      <c r="A103" s="8" t="s">
        <v>2244</v>
      </c>
      <c r="B103" t="s">
        <v>2276</v>
      </c>
      <c r="C103" t="s">
        <v>2277</v>
      </c>
      <c r="D103" t="s">
        <v>2278</v>
      </c>
      <c r="E103" t="s">
        <v>2245</v>
      </c>
      <c r="H103" s="9" t="s">
        <v>25</v>
      </c>
      <c r="I103" s="31">
        <v>402</v>
      </c>
      <c r="J103" s="4">
        <v>447896.79754</v>
      </c>
    </row>
    <row r="104" spans="1:10" x14ac:dyDescent="0.35">
      <c r="A104" s="9" t="s">
        <v>51</v>
      </c>
      <c r="B104" s="31">
        <v>72</v>
      </c>
      <c r="C104" s="31">
        <v>105</v>
      </c>
      <c r="D104" s="31">
        <v>80</v>
      </c>
      <c r="E104" s="31">
        <v>257</v>
      </c>
      <c r="H104" s="9" t="s">
        <v>36</v>
      </c>
      <c r="I104" s="31">
        <v>392</v>
      </c>
      <c r="J104" s="4">
        <v>581265.88113999972</v>
      </c>
    </row>
    <row r="105" spans="1:10" x14ac:dyDescent="0.35">
      <c r="A105" s="9" t="s">
        <v>30</v>
      </c>
      <c r="B105" s="31">
        <v>84</v>
      </c>
      <c r="C105" s="31">
        <v>128</v>
      </c>
      <c r="D105" s="31">
        <v>73</v>
      </c>
      <c r="E105" s="31">
        <v>285</v>
      </c>
      <c r="H105" s="9" t="s">
        <v>40</v>
      </c>
      <c r="I105" s="31">
        <v>317</v>
      </c>
      <c r="J105" s="4">
        <v>780265.96914000052</v>
      </c>
    </row>
    <row r="106" spans="1:10" x14ac:dyDescent="0.35">
      <c r="A106" s="9" t="s">
        <v>73</v>
      </c>
      <c r="B106" s="31">
        <v>76</v>
      </c>
      <c r="C106" s="31">
        <v>90</v>
      </c>
      <c r="D106" s="31">
        <v>84</v>
      </c>
      <c r="E106" s="31">
        <v>250</v>
      </c>
      <c r="H106" s="9" t="s">
        <v>13</v>
      </c>
      <c r="I106" s="31">
        <v>334</v>
      </c>
      <c r="J106" s="4">
        <v>1220520.5709300002</v>
      </c>
    </row>
    <row r="107" spans="1:10" x14ac:dyDescent="0.35">
      <c r="A107" s="9" t="s">
        <v>59</v>
      </c>
      <c r="B107" s="31">
        <v>72</v>
      </c>
      <c r="C107" s="31">
        <v>101</v>
      </c>
      <c r="D107" s="31">
        <v>71</v>
      </c>
      <c r="E107" s="31">
        <v>244</v>
      </c>
      <c r="H107" s="9" t="s">
        <v>28</v>
      </c>
      <c r="I107" s="31">
        <v>372</v>
      </c>
      <c r="J107" s="4">
        <v>1018224.8942999996</v>
      </c>
    </row>
    <row r="108" spans="1:10" x14ac:dyDescent="0.35">
      <c r="A108" s="9" t="s">
        <v>46</v>
      </c>
      <c r="B108" s="31">
        <v>100</v>
      </c>
      <c r="C108" s="31">
        <v>118</v>
      </c>
      <c r="D108" s="31">
        <v>65</v>
      </c>
      <c r="E108" s="31">
        <v>283</v>
      </c>
      <c r="H108" s="9" t="s">
        <v>19</v>
      </c>
      <c r="I108" s="31">
        <v>359</v>
      </c>
      <c r="J108" s="4">
        <v>578237.05262000044</v>
      </c>
    </row>
    <row r="109" spans="1:10" x14ac:dyDescent="0.35">
      <c r="A109" s="9" t="s">
        <v>41</v>
      </c>
      <c r="B109" s="31">
        <v>88</v>
      </c>
      <c r="C109" s="31">
        <v>109</v>
      </c>
      <c r="D109" s="31">
        <v>87</v>
      </c>
      <c r="E109" s="31">
        <v>284</v>
      </c>
      <c r="H109" s="9" t="s">
        <v>2245</v>
      </c>
      <c r="I109" s="31">
        <v>2176</v>
      </c>
      <c r="J109" s="4">
        <v>4626411.1656700019</v>
      </c>
    </row>
    <row r="110" spans="1:10" x14ac:dyDescent="0.35">
      <c r="A110" s="9" t="s">
        <v>20</v>
      </c>
      <c r="B110" s="31">
        <v>80</v>
      </c>
      <c r="C110" s="31">
        <v>104</v>
      </c>
      <c r="D110" s="31">
        <v>76</v>
      </c>
      <c r="E110" s="31">
        <v>260</v>
      </c>
    </row>
    <row r="111" spans="1:10" x14ac:dyDescent="0.35">
      <c r="A111" s="9" t="s">
        <v>14</v>
      </c>
      <c r="B111" s="31">
        <v>102</v>
      </c>
      <c r="C111" s="31">
        <v>114</v>
      </c>
      <c r="D111" s="31">
        <v>97</v>
      </c>
      <c r="E111" s="31">
        <v>313</v>
      </c>
    </row>
    <row r="112" spans="1:10" x14ac:dyDescent="0.35">
      <c r="A112" s="9" t="s">
        <v>2245</v>
      </c>
      <c r="B112" s="31">
        <v>674</v>
      </c>
      <c r="C112" s="31">
        <v>869</v>
      </c>
      <c r="D112" s="31">
        <v>633</v>
      </c>
      <c r="E112" s="31">
        <v>2176</v>
      </c>
      <c r="H112" s="22"/>
      <c r="I112" s="23"/>
      <c r="J112" s="24"/>
    </row>
    <row r="113" spans="1:10" x14ac:dyDescent="0.35">
      <c r="A113" s="8" t="s">
        <v>10</v>
      </c>
      <c r="B113" t="s">
        <v>2280</v>
      </c>
      <c r="H113" s="25"/>
      <c r="I113" s="26"/>
      <c r="J113" s="27"/>
    </row>
    <row r="114" spans="1:10" x14ac:dyDescent="0.35">
      <c r="H114" s="25"/>
      <c r="I114" s="26"/>
      <c r="J114" s="27"/>
    </row>
    <row r="115" spans="1:10" x14ac:dyDescent="0.35">
      <c r="A115" s="8" t="s">
        <v>2244</v>
      </c>
      <c r="B115" t="s">
        <v>2253</v>
      </c>
      <c r="H115" s="25"/>
      <c r="I115" s="26"/>
      <c r="J115" s="27"/>
    </row>
    <row r="116" spans="1:10" x14ac:dyDescent="0.35">
      <c r="A116" s="9" t="s">
        <v>25</v>
      </c>
      <c r="B116" s="31">
        <v>10541</v>
      </c>
      <c r="H116" s="25"/>
      <c r="I116" s="26"/>
      <c r="J116" s="27"/>
    </row>
    <row r="117" spans="1:10" x14ac:dyDescent="0.35">
      <c r="A117" s="32" t="s">
        <v>24</v>
      </c>
      <c r="B117" s="31">
        <v>22</v>
      </c>
      <c r="H117" s="25"/>
      <c r="I117" s="26"/>
      <c r="J117" s="27"/>
    </row>
    <row r="118" spans="1:10" x14ac:dyDescent="0.35">
      <c r="A118" s="32" t="s">
        <v>31</v>
      </c>
      <c r="B118" s="31">
        <v>38</v>
      </c>
      <c r="H118" s="25"/>
      <c r="I118" s="26"/>
      <c r="J118" s="27"/>
    </row>
    <row r="119" spans="1:10" x14ac:dyDescent="0.35">
      <c r="A119" s="32" t="s">
        <v>57</v>
      </c>
      <c r="B119" s="31">
        <v>17</v>
      </c>
      <c r="H119" s="25"/>
      <c r="I119" s="26"/>
      <c r="J119" s="27"/>
    </row>
    <row r="120" spans="1:10" x14ac:dyDescent="0.35">
      <c r="A120" s="32" t="s">
        <v>67</v>
      </c>
      <c r="B120" s="31">
        <v>10</v>
      </c>
      <c r="H120" s="25"/>
      <c r="I120" s="26"/>
      <c r="J120" s="27"/>
    </row>
    <row r="121" spans="1:10" x14ac:dyDescent="0.35">
      <c r="A121" s="32" t="s">
        <v>69</v>
      </c>
      <c r="B121" s="31">
        <v>46</v>
      </c>
      <c r="H121" s="25"/>
      <c r="I121" s="26"/>
      <c r="J121" s="27"/>
    </row>
    <row r="122" spans="1:10" x14ac:dyDescent="0.35">
      <c r="A122" s="32" t="s">
        <v>85</v>
      </c>
      <c r="B122" s="31">
        <v>38</v>
      </c>
      <c r="H122" s="25"/>
      <c r="I122" s="26"/>
      <c r="J122" s="27"/>
    </row>
    <row r="123" spans="1:10" x14ac:dyDescent="0.35">
      <c r="A123" s="32" t="s">
        <v>98</v>
      </c>
      <c r="B123" s="31">
        <v>42</v>
      </c>
      <c r="H123" s="25"/>
      <c r="I123" s="26"/>
      <c r="J123" s="27"/>
    </row>
    <row r="124" spans="1:10" x14ac:dyDescent="0.35">
      <c r="A124" s="32" t="s">
        <v>100</v>
      </c>
      <c r="B124" s="31">
        <v>43</v>
      </c>
      <c r="H124" s="25"/>
      <c r="I124" s="26"/>
      <c r="J124" s="27"/>
    </row>
    <row r="125" spans="1:10" x14ac:dyDescent="0.35">
      <c r="A125" s="32" t="s">
        <v>105</v>
      </c>
      <c r="B125" s="31">
        <v>21</v>
      </c>
      <c r="H125" s="25"/>
      <c r="I125" s="26"/>
      <c r="J125" s="27"/>
    </row>
    <row r="126" spans="1:10" x14ac:dyDescent="0.35">
      <c r="A126" s="32" t="s">
        <v>114</v>
      </c>
      <c r="B126" s="31">
        <v>30</v>
      </c>
      <c r="H126" s="25"/>
      <c r="I126" s="26"/>
      <c r="J126" s="27"/>
    </row>
    <row r="127" spans="1:10" x14ac:dyDescent="0.35">
      <c r="A127" s="32" t="s">
        <v>118</v>
      </c>
      <c r="B127" s="31">
        <v>44</v>
      </c>
      <c r="H127" s="25"/>
      <c r="I127" s="26"/>
      <c r="J127" s="27"/>
    </row>
    <row r="128" spans="1:10" x14ac:dyDescent="0.35">
      <c r="A128" s="32" t="s">
        <v>130</v>
      </c>
      <c r="B128" s="31">
        <v>7</v>
      </c>
      <c r="H128" s="25"/>
      <c r="I128" s="26"/>
      <c r="J128" s="27"/>
    </row>
    <row r="129" spans="1:10" x14ac:dyDescent="0.35">
      <c r="A129" s="32" t="s">
        <v>132</v>
      </c>
      <c r="B129" s="31">
        <v>38</v>
      </c>
      <c r="H129" s="28"/>
      <c r="I129" s="29"/>
      <c r="J129" s="30"/>
    </row>
    <row r="130" spans="1:10" x14ac:dyDescent="0.35">
      <c r="A130" s="32" t="s">
        <v>144</v>
      </c>
      <c r="B130" s="31">
        <v>27</v>
      </c>
    </row>
    <row r="131" spans="1:10" x14ac:dyDescent="0.35">
      <c r="A131" s="32" t="s">
        <v>148</v>
      </c>
      <c r="B131" s="31">
        <v>12</v>
      </c>
    </row>
    <row r="132" spans="1:10" x14ac:dyDescent="0.35">
      <c r="A132" s="32" t="s">
        <v>164</v>
      </c>
      <c r="B132" s="31">
        <v>4</v>
      </c>
    </row>
    <row r="133" spans="1:10" x14ac:dyDescent="0.35">
      <c r="A133" s="32" t="s">
        <v>169</v>
      </c>
      <c r="B133" s="31">
        <v>48</v>
      </c>
    </row>
    <row r="134" spans="1:10" x14ac:dyDescent="0.35">
      <c r="A134" s="32" t="s">
        <v>177</v>
      </c>
      <c r="B134" s="31">
        <v>28</v>
      </c>
    </row>
    <row r="135" spans="1:10" x14ac:dyDescent="0.35">
      <c r="A135" s="32" t="s">
        <v>186</v>
      </c>
      <c r="B135" s="31">
        <v>9</v>
      </c>
    </row>
    <row r="136" spans="1:10" x14ac:dyDescent="0.35">
      <c r="A136" s="32" t="s">
        <v>214</v>
      </c>
      <c r="B136" s="31">
        <v>18</v>
      </c>
    </row>
    <row r="137" spans="1:10" x14ac:dyDescent="0.35">
      <c r="A137" s="32" t="s">
        <v>216</v>
      </c>
      <c r="B137" s="31">
        <v>2</v>
      </c>
    </row>
    <row r="138" spans="1:10" x14ac:dyDescent="0.35">
      <c r="A138" s="32" t="s">
        <v>219</v>
      </c>
      <c r="B138" s="31">
        <v>40</v>
      </c>
    </row>
    <row r="139" spans="1:10" x14ac:dyDescent="0.35">
      <c r="A139" s="32" t="s">
        <v>220</v>
      </c>
      <c r="B139" s="31">
        <v>34</v>
      </c>
    </row>
    <row r="140" spans="1:10" x14ac:dyDescent="0.35">
      <c r="A140" s="32" t="s">
        <v>225</v>
      </c>
      <c r="B140" s="31">
        <v>47</v>
      </c>
    </row>
    <row r="141" spans="1:10" x14ac:dyDescent="0.35">
      <c r="A141" s="32" t="s">
        <v>232</v>
      </c>
      <c r="B141" s="31">
        <v>18</v>
      </c>
    </row>
    <row r="142" spans="1:10" x14ac:dyDescent="0.35">
      <c r="A142" s="32" t="s">
        <v>257</v>
      </c>
      <c r="B142" s="31">
        <v>43</v>
      </c>
    </row>
    <row r="143" spans="1:10" x14ac:dyDescent="0.35">
      <c r="A143" s="32" t="s">
        <v>258</v>
      </c>
      <c r="B143" s="31">
        <v>12</v>
      </c>
    </row>
    <row r="144" spans="1:10" x14ac:dyDescent="0.35">
      <c r="A144" s="32" t="s">
        <v>266</v>
      </c>
      <c r="B144" s="31">
        <v>11</v>
      </c>
    </row>
    <row r="145" spans="1:2" x14ac:dyDescent="0.35">
      <c r="A145" s="32" t="s">
        <v>282</v>
      </c>
      <c r="B145" s="31">
        <v>15</v>
      </c>
    </row>
    <row r="146" spans="1:2" x14ac:dyDescent="0.35">
      <c r="A146" s="32" t="s">
        <v>284</v>
      </c>
      <c r="B146" s="31">
        <v>24</v>
      </c>
    </row>
    <row r="147" spans="1:2" x14ac:dyDescent="0.35">
      <c r="A147" s="32" t="s">
        <v>289</v>
      </c>
      <c r="B147" s="31">
        <v>4</v>
      </c>
    </row>
    <row r="148" spans="1:2" x14ac:dyDescent="0.35">
      <c r="A148" s="32" t="s">
        <v>290</v>
      </c>
      <c r="B148" s="31">
        <v>14</v>
      </c>
    </row>
    <row r="149" spans="1:2" x14ac:dyDescent="0.35">
      <c r="A149" s="32" t="s">
        <v>295</v>
      </c>
      <c r="B149" s="31">
        <v>34</v>
      </c>
    </row>
    <row r="150" spans="1:2" x14ac:dyDescent="0.35">
      <c r="A150" s="32" t="s">
        <v>309</v>
      </c>
      <c r="B150" s="31">
        <v>26</v>
      </c>
    </row>
    <row r="151" spans="1:2" x14ac:dyDescent="0.35">
      <c r="A151" s="32" t="s">
        <v>312</v>
      </c>
      <c r="B151" s="31">
        <v>44</v>
      </c>
    </row>
    <row r="152" spans="1:2" x14ac:dyDescent="0.35">
      <c r="A152" s="32" t="s">
        <v>318</v>
      </c>
      <c r="B152" s="31">
        <v>22</v>
      </c>
    </row>
    <row r="153" spans="1:2" x14ac:dyDescent="0.35">
      <c r="A153" s="32" t="s">
        <v>321</v>
      </c>
      <c r="B153" s="31">
        <v>38</v>
      </c>
    </row>
    <row r="154" spans="1:2" x14ac:dyDescent="0.35">
      <c r="A154" s="32" t="s">
        <v>332</v>
      </c>
      <c r="B154" s="31">
        <v>29</v>
      </c>
    </row>
    <row r="155" spans="1:2" x14ac:dyDescent="0.35">
      <c r="A155" s="32" t="s">
        <v>333</v>
      </c>
      <c r="B155" s="31">
        <v>22</v>
      </c>
    </row>
    <row r="156" spans="1:2" x14ac:dyDescent="0.35">
      <c r="A156" s="32" t="s">
        <v>338</v>
      </c>
      <c r="B156" s="31">
        <v>38</v>
      </c>
    </row>
    <row r="157" spans="1:2" x14ac:dyDescent="0.35">
      <c r="A157" s="32" t="s">
        <v>342</v>
      </c>
      <c r="B157" s="31">
        <v>50</v>
      </c>
    </row>
    <row r="158" spans="1:2" x14ac:dyDescent="0.35">
      <c r="A158" s="32" t="s">
        <v>349</v>
      </c>
      <c r="B158" s="31">
        <v>17</v>
      </c>
    </row>
    <row r="159" spans="1:2" x14ac:dyDescent="0.35">
      <c r="A159" s="32" t="s">
        <v>359</v>
      </c>
      <c r="B159" s="31">
        <v>42</v>
      </c>
    </row>
    <row r="160" spans="1:2" x14ac:dyDescent="0.35">
      <c r="A160" s="32" t="s">
        <v>371</v>
      </c>
      <c r="B160" s="31">
        <v>15</v>
      </c>
    </row>
    <row r="161" spans="1:2" x14ac:dyDescent="0.35">
      <c r="A161" s="32" t="s">
        <v>380</v>
      </c>
      <c r="B161" s="31">
        <v>34</v>
      </c>
    </row>
    <row r="162" spans="1:2" x14ac:dyDescent="0.35">
      <c r="A162" s="32" t="s">
        <v>382</v>
      </c>
      <c r="B162" s="31">
        <v>21</v>
      </c>
    </row>
    <row r="163" spans="1:2" x14ac:dyDescent="0.35">
      <c r="A163" s="32" t="s">
        <v>386</v>
      </c>
      <c r="B163" s="31">
        <v>46</v>
      </c>
    </row>
    <row r="164" spans="1:2" x14ac:dyDescent="0.35">
      <c r="A164" s="32" t="s">
        <v>397</v>
      </c>
      <c r="B164" s="31">
        <v>25</v>
      </c>
    </row>
    <row r="165" spans="1:2" x14ac:dyDescent="0.35">
      <c r="A165" s="32" t="s">
        <v>401</v>
      </c>
      <c r="B165" s="31">
        <v>35</v>
      </c>
    </row>
    <row r="166" spans="1:2" x14ac:dyDescent="0.35">
      <c r="A166" s="32" t="s">
        <v>403</v>
      </c>
      <c r="B166" s="31">
        <v>33</v>
      </c>
    </row>
    <row r="167" spans="1:2" x14ac:dyDescent="0.35">
      <c r="A167" s="32" t="s">
        <v>406</v>
      </c>
      <c r="B167" s="31">
        <v>21</v>
      </c>
    </row>
    <row r="168" spans="1:2" x14ac:dyDescent="0.35">
      <c r="A168" s="32" t="s">
        <v>409</v>
      </c>
      <c r="B168" s="31">
        <v>29</v>
      </c>
    </row>
    <row r="169" spans="1:2" x14ac:dyDescent="0.35">
      <c r="A169" s="32" t="s">
        <v>410</v>
      </c>
      <c r="B169" s="31">
        <v>4</v>
      </c>
    </row>
    <row r="170" spans="1:2" x14ac:dyDescent="0.35">
      <c r="A170" s="32" t="s">
        <v>418</v>
      </c>
      <c r="B170" s="31">
        <v>18</v>
      </c>
    </row>
    <row r="171" spans="1:2" x14ac:dyDescent="0.35">
      <c r="A171" s="32" t="s">
        <v>422</v>
      </c>
      <c r="B171" s="31">
        <v>49</v>
      </c>
    </row>
    <row r="172" spans="1:2" x14ac:dyDescent="0.35">
      <c r="A172" s="32" t="s">
        <v>430</v>
      </c>
      <c r="B172" s="31">
        <v>17</v>
      </c>
    </row>
    <row r="173" spans="1:2" x14ac:dyDescent="0.35">
      <c r="A173" s="32" t="s">
        <v>432</v>
      </c>
      <c r="B173" s="31">
        <v>43</v>
      </c>
    </row>
    <row r="174" spans="1:2" x14ac:dyDescent="0.35">
      <c r="A174" s="32" t="s">
        <v>433</v>
      </c>
      <c r="B174" s="31">
        <v>16</v>
      </c>
    </row>
    <row r="175" spans="1:2" x14ac:dyDescent="0.35">
      <c r="A175" s="32" t="s">
        <v>436</v>
      </c>
      <c r="B175" s="31">
        <v>6</v>
      </c>
    </row>
    <row r="176" spans="1:2" x14ac:dyDescent="0.35">
      <c r="A176" s="32" t="s">
        <v>440</v>
      </c>
      <c r="B176" s="31">
        <v>6</v>
      </c>
    </row>
    <row r="177" spans="1:2" x14ac:dyDescent="0.35">
      <c r="A177" s="32" t="s">
        <v>441</v>
      </c>
      <c r="B177" s="31">
        <v>30</v>
      </c>
    </row>
    <row r="178" spans="1:2" x14ac:dyDescent="0.35">
      <c r="A178" s="32" t="s">
        <v>451</v>
      </c>
      <c r="B178" s="31">
        <v>5</v>
      </c>
    </row>
    <row r="179" spans="1:2" x14ac:dyDescent="0.35">
      <c r="A179" s="32" t="s">
        <v>454</v>
      </c>
      <c r="B179" s="31">
        <v>16</v>
      </c>
    </row>
    <row r="180" spans="1:2" x14ac:dyDescent="0.35">
      <c r="A180" s="32" t="s">
        <v>455</v>
      </c>
      <c r="B180" s="31">
        <v>50</v>
      </c>
    </row>
    <row r="181" spans="1:2" x14ac:dyDescent="0.35">
      <c r="A181" s="32" t="s">
        <v>456</v>
      </c>
      <c r="B181" s="31">
        <v>4</v>
      </c>
    </row>
    <row r="182" spans="1:2" x14ac:dyDescent="0.35">
      <c r="A182" s="32" t="s">
        <v>462</v>
      </c>
      <c r="B182" s="31">
        <v>27</v>
      </c>
    </row>
    <row r="183" spans="1:2" x14ac:dyDescent="0.35">
      <c r="A183" s="32" t="s">
        <v>483</v>
      </c>
      <c r="B183" s="31">
        <v>44</v>
      </c>
    </row>
    <row r="184" spans="1:2" x14ac:dyDescent="0.35">
      <c r="A184" s="32" t="s">
        <v>494</v>
      </c>
      <c r="B184" s="31">
        <v>14</v>
      </c>
    </row>
    <row r="185" spans="1:2" x14ac:dyDescent="0.35">
      <c r="A185" s="32" t="s">
        <v>495</v>
      </c>
      <c r="B185" s="31">
        <v>30</v>
      </c>
    </row>
    <row r="186" spans="1:2" x14ac:dyDescent="0.35">
      <c r="A186" s="32" t="s">
        <v>497</v>
      </c>
      <c r="B186" s="31">
        <v>36</v>
      </c>
    </row>
    <row r="187" spans="1:2" x14ac:dyDescent="0.35">
      <c r="A187" s="32" t="s">
        <v>501</v>
      </c>
      <c r="B187" s="31">
        <v>49</v>
      </c>
    </row>
    <row r="188" spans="1:2" x14ac:dyDescent="0.35">
      <c r="A188" s="32" t="s">
        <v>503</v>
      </c>
      <c r="B188" s="31">
        <v>28</v>
      </c>
    </row>
    <row r="189" spans="1:2" x14ac:dyDescent="0.35">
      <c r="A189" s="32" t="s">
        <v>506</v>
      </c>
      <c r="B189" s="31">
        <v>16</v>
      </c>
    </row>
    <row r="190" spans="1:2" x14ac:dyDescent="0.35">
      <c r="A190" s="32" t="s">
        <v>514</v>
      </c>
      <c r="B190" s="31">
        <v>30</v>
      </c>
    </row>
    <row r="191" spans="1:2" x14ac:dyDescent="0.35">
      <c r="A191" s="32" t="s">
        <v>521</v>
      </c>
      <c r="B191" s="31">
        <v>30</v>
      </c>
    </row>
    <row r="192" spans="1:2" x14ac:dyDescent="0.35">
      <c r="A192" s="32" t="s">
        <v>530</v>
      </c>
      <c r="B192" s="31">
        <v>38</v>
      </c>
    </row>
    <row r="193" spans="1:2" x14ac:dyDescent="0.35">
      <c r="A193" s="32" t="s">
        <v>538</v>
      </c>
      <c r="B193" s="31">
        <v>36</v>
      </c>
    </row>
    <row r="194" spans="1:2" x14ac:dyDescent="0.35">
      <c r="A194" s="32" t="s">
        <v>540</v>
      </c>
      <c r="B194" s="31">
        <v>16</v>
      </c>
    </row>
    <row r="195" spans="1:2" x14ac:dyDescent="0.35">
      <c r="A195" s="32" t="s">
        <v>542</v>
      </c>
      <c r="B195" s="31">
        <v>3</v>
      </c>
    </row>
    <row r="196" spans="1:2" x14ac:dyDescent="0.35">
      <c r="A196" s="32" t="s">
        <v>558</v>
      </c>
      <c r="B196" s="31">
        <v>43</v>
      </c>
    </row>
    <row r="197" spans="1:2" x14ac:dyDescent="0.35">
      <c r="A197" s="32" t="s">
        <v>560</v>
      </c>
      <c r="B197" s="31">
        <v>2</v>
      </c>
    </row>
    <row r="198" spans="1:2" x14ac:dyDescent="0.35">
      <c r="A198" s="32" t="s">
        <v>564</v>
      </c>
      <c r="B198" s="31">
        <v>42</v>
      </c>
    </row>
    <row r="199" spans="1:2" x14ac:dyDescent="0.35">
      <c r="A199" s="32" t="s">
        <v>566</v>
      </c>
      <c r="B199" s="31">
        <v>31</v>
      </c>
    </row>
    <row r="200" spans="1:2" x14ac:dyDescent="0.35">
      <c r="A200" s="32" t="s">
        <v>571</v>
      </c>
      <c r="B200" s="31">
        <v>4</v>
      </c>
    </row>
    <row r="201" spans="1:2" x14ac:dyDescent="0.35">
      <c r="A201" s="32" t="s">
        <v>573</v>
      </c>
      <c r="B201" s="31">
        <v>27</v>
      </c>
    </row>
    <row r="202" spans="1:2" x14ac:dyDescent="0.35">
      <c r="A202" s="32" t="s">
        <v>576</v>
      </c>
      <c r="B202" s="31">
        <v>17</v>
      </c>
    </row>
    <row r="203" spans="1:2" x14ac:dyDescent="0.35">
      <c r="A203" s="32" t="s">
        <v>581</v>
      </c>
      <c r="B203" s="31">
        <v>32</v>
      </c>
    </row>
    <row r="204" spans="1:2" x14ac:dyDescent="0.35">
      <c r="A204" s="32" t="s">
        <v>582</v>
      </c>
      <c r="B204" s="31">
        <v>41</v>
      </c>
    </row>
    <row r="205" spans="1:2" x14ac:dyDescent="0.35">
      <c r="A205" s="32" t="s">
        <v>584</v>
      </c>
      <c r="B205" s="31">
        <v>38</v>
      </c>
    </row>
    <row r="206" spans="1:2" x14ac:dyDescent="0.35">
      <c r="A206" s="32" t="s">
        <v>598</v>
      </c>
      <c r="B206" s="31">
        <v>46</v>
      </c>
    </row>
    <row r="207" spans="1:2" x14ac:dyDescent="0.35">
      <c r="A207" s="32" t="s">
        <v>600</v>
      </c>
      <c r="B207" s="31">
        <v>35</v>
      </c>
    </row>
    <row r="208" spans="1:2" x14ac:dyDescent="0.35">
      <c r="A208" s="32" t="s">
        <v>620</v>
      </c>
      <c r="B208" s="31">
        <v>5</v>
      </c>
    </row>
    <row r="209" spans="1:2" x14ac:dyDescent="0.35">
      <c r="A209" s="32" t="s">
        <v>622</v>
      </c>
      <c r="B209" s="31">
        <v>39</v>
      </c>
    </row>
    <row r="210" spans="1:2" x14ac:dyDescent="0.35">
      <c r="A210" s="32" t="s">
        <v>627</v>
      </c>
      <c r="B210" s="31">
        <v>9</v>
      </c>
    </row>
    <row r="211" spans="1:2" x14ac:dyDescent="0.35">
      <c r="A211" s="32" t="s">
        <v>630</v>
      </c>
      <c r="B211" s="31">
        <v>14</v>
      </c>
    </row>
    <row r="212" spans="1:2" x14ac:dyDescent="0.35">
      <c r="A212" s="32" t="s">
        <v>639</v>
      </c>
      <c r="B212" s="31">
        <v>25</v>
      </c>
    </row>
    <row r="213" spans="1:2" x14ac:dyDescent="0.35">
      <c r="A213" s="32" t="s">
        <v>641</v>
      </c>
      <c r="B213" s="31">
        <v>29</v>
      </c>
    </row>
    <row r="214" spans="1:2" x14ac:dyDescent="0.35">
      <c r="A214" s="32" t="s">
        <v>644</v>
      </c>
      <c r="B214" s="31">
        <v>20</v>
      </c>
    </row>
    <row r="215" spans="1:2" x14ac:dyDescent="0.35">
      <c r="A215" s="32" t="s">
        <v>654</v>
      </c>
      <c r="B215" s="31">
        <v>38</v>
      </c>
    </row>
    <row r="216" spans="1:2" x14ac:dyDescent="0.35">
      <c r="A216" s="32" t="s">
        <v>657</v>
      </c>
      <c r="B216" s="31">
        <v>47</v>
      </c>
    </row>
    <row r="217" spans="1:2" x14ac:dyDescent="0.35">
      <c r="A217" s="32" t="s">
        <v>658</v>
      </c>
      <c r="B217" s="31">
        <v>9</v>
      </c>
    </row>
    <row r="218" spans="1:2" x14ac:dyDescent="0.35">
      <c r="A218" s="32" t="s">
        <v>659</v>
      </c>
      <c r="B218" s="31">
        <v>49</v>
      </c>
    </row>
    <row r="219" spans="1:2" x14ac:dyDescent="0.35">
      <c r="A219" s="32" t="s">
        <v>661</v>
      </c>
      <c r="B219" s="31">
        <v>9</v>
      </c>
    </row>
    <row r="220" spans="1:2" x14ac:dyDescent="0.35">
      <c r="A220" s="32" t="s">
        <v>665</v>
      </c>
      <c r="B220" s="31">
        <v>15</v>
      </c>
    </row>
    <row r="221" spans="1:2" x14ac:dyDescent="0.35">
      <c r="A221" s="32" t="s">
        <v>666</v>
      </c>
      <c r="B221" s="31">
        <v>35</v>
      </c>
    </row>
    <row r="222" spans="1:2" x14ac:dyDescent="0.35">
      <c r="A222" s="32" t="s">
        <v>667</v>
      </c>
      <c r="B222" s="31">
        <v>19</v>
      </c>
    </row>
    <row r="223" spans="1:2" x14ac:dyDescent="0.35">
      <c r="A223" s="32" t="s">
        <v>669</v>
      </c>
      <c r="B223" s="31">
        <v>15</v>
      </c>
    </row>
    <row r="224" spans="1:2" x14ac:dyDescent="0.35">
      <c r="A224" s="32" t="s">
        <v>674</v>
      </c>
      <c r="B224" s="31">
        <v>42</v>
      </c>
    </row>
    <row r="225" spans="1:2" x14ac:dyDescent="0.35">
      <c r="A225" s="32" t="s">
        <v>675</v>
      </c>
      <c r="B225" s="31">
        <v>8</v>
      </c>
    </row>
    <row r="226" spans="1:2" x14ac:dyDescent="0.35">
      <c r="A226" s="32" t="s">
        <v>676</v>
      </c>
      <c r="B226" s="31">
        <v>17</v>
      </c>
    </row>
    <row r="227" spans="1:2" x14ac:dyDescent="0.35">
      <c r="A227" s="32" t="s">
        <v>686</v>
      </c>
      <c r="B227" s="31">
        <v>37</v>
      </c>
    </row>
    <row r="228" spans="1:2" x14ac:dyDescent="0.35">
      <c r="A228" s="32" t="s">
        <v>705</v>
      </c>
      <c r="B228" s="31">
        <v>50</v>
      </c>
    </row>
    <row r="229" spans="1:2" x14ac:dyDescent="0.35">
      <c r="A229" s="32" t="s">
        <v>708</v>
      </c>
      <c r="B229" s="31">
        <v>49</v>
      </c>
    </row>
    <row r="230" spans="1:2" x14ac:dyDescent="0.35">
      <c r="A230" s="32" t="s">
        <v>711</v>
      </c>
      <c r="B230" s="31">
        <v>12</v>
      </c>
    </row>
    <row r="231" spans="1:2" x14ac:dyDescent="0.35">
      <c r="A231" s="32" t="s">
        <v>713</v>
      </c>
      <c r="B231" s="31">
        <v>21</v>
      </c>
    </row>
    <row r="232" spans="1:2" x14ac:dyDescent="0.35">
      <c r="A232" s="32" t="s">
        <v>715</v>
      </c>
      <c r="B232" s="31">
        <v>46</v>
      </c>
    </row>
    <row r="233" spans="1:2" x14ac:dyDescent="0.35">
      <c r="A233" s="32" t="s">
        <v>718</v>
      </c>
      <c r="B233" s="31">
        <v>30</v>
      </c>
    </row>
    <row r="234" spans="1:2" x14ac:dyDescent="0.35">
      <c r="A234" s="32" t="s">
        <v>727</v>
      </c>
      <c r="B234" s="31">
        <v>35</v>
      </c>
    </row>
    <row r="235" spans="1:2" x14ac:dyDescent="0.35">
      <c r="A235" s="32" t="s">
        <v>730</v>
      </c>
      <c r="B235" s="31">
        <v>4</v>
      </c>
    </row>
    <row r="236" spans="1:2" x14ac:dyDescent="0.35">
      <c r="A236" s="32" t="s">
        <v>731</v>
      </c>
      <c r="B236" s="31">
        <v>11</v>
      </c>
    </row>
    <row r="237" spans="1:2" x14ac:dyDescent="0.35">
      <c r="A237" s="32" t="s">
        <v>732</v>
      </c>
      <c r="B237" s="31">
        <v>29</v>
      </c>
    </row>
    <row r="238" spans="1:2" x14ac:dyDescent="0.35">
      <c r="A238" s="32" t="s">
        <v>733</v>
      </c>
      <c r="B238" s="31">
        <v>38</v>
      </c>
    </row>
    <row r="239" spans="1:2" x14ac:dyDescent="0.35">
      <c r="A239" s="32" t="s">
        <v>751</v>
      </c>
      <c r="B239" s="31">
        <v>39</v>
      </c>
    </row>
    <row r="240" spans="1:2" x14ac:dyDescent="0.35">
      <c r="A240" s="32" t="s">
        <v>754</v>
      </c>
      <c r="B240" s="31">
        <v>1</v>
      </c>
    </row>
    <row r="241" spans="1:2" x14ac:dyDescent="0.35">
      <c r="A241" s="32" t="s">
        <v>755</v>
      </c>
      <c r="B241" s="31">
        <v>11</v>
      </c>
    </row>
    <row r="242" spans="1:2" x14ac:dyDescent="0.35">
      <c r="A242" s="32" t="s">
        <v>759</v>
      </c>
      <c r="B242" s="31">
        <v>43</v>
      </c>
    </row>
    <row r="243" spans="1:2" x14ac:dyDescent="0.35">
      <c r="A243" s="32" t="s">
        <v>763</v>
      </c>
      <c r="B243" s="31">
        <v>46</v>
      </c>
    </row>
    <row r="244" spans="1:2" x14ac:dyDescent="0.35">
      <c r="A244" s="32" t="s">
        <v>775</v>
      </c>
      <c r="B244" s="31">
        <v>49</v>
      </c>
    </row>
    <row r="245" spans="1:2" x14ac:dyDescent="0.35">
      <c r="A245" s="32" t="s">
        <v>781</v>
      </c>
      <c r="B245" s="31">
        <v>36</v>
      </c>
    </row>
    <row r="246" spans="1:2" x14ac:dyDescent="0.35">
      <c r="A246" s="32" t="s">
        <v>787</v>
      </c>
      <c r="B246" s="31">
        <v>42</v>
      </c>
    </row>
    <row r="247" spans="1:2" x14ac:dyDescent="0.35">
      <c r="A247" s="32" t="s">
        <v>788</v>
      </c>
      <c r="B247" s="31">
        <v>26</v>
      </c>
    </row>
    <row r="248" spans="1:2" x14ac:dyDescent="0.35">
      <c r="A248" s="32" t="s">
        <v>798</v>
      </c>
      <c r="B248" s="31">
        <v>9</v>
      </c>
    </row>
    <row r="249" spans="1:2" x14ac:dyDescent="0.35">
      <c r="A249" s="32" t="s">
        <v>800</v>
      </c>
      <c r="B249" s="31">
        <v>50</v>
      </c>
    </row>
    <row r="250" spans="1:2" x14ac:dyDescent="0.35">
      <c r="A250" s="32" t="s">
        <v>802</v>
      </c>
      <c r="B250" s="31">
        <v>33</v>
      </c>
    </row>
    <row r="251" spans="1:2" x14ac:dyDescent="0.35">
      <c r="A251" s="32" t="s">
        <v>805</v>
      </c>
      <c r="B251" s="31">
        <v>34</v>
      </c>
    </row>
    <row r="252" spans="1:2" x14ac:dyDescent="0.35">
      <c r="A252" s="32" t="s">
        <v>807</v>
      </c>
      <c r="B252" s="31">
        <v>44</v>
      </c>
    </row>
    <row r="253" spans="1:2" x14ac:dyDescent="0.35">
      <c r="A253" s="32" t="s">
        <v>809</v>
      </c>
      <c r="B253" s="31">
        <v>33</v>
      </c>
    </row>
    <row r="254" spans="1:2" x14ac:dyDescent="0.35">
      <c r="A254" s="32" t="s">
        <v>811</v>
      </c>
      <c r="B254" s="31">
        <v>18</v>
      </c>
    </row>
    <row r="255" spans="1:2" x14ac:dyDescent="0.35">
      <c r="A255" s="32" t="s">
        <v>814</v>
      </c>
      <c r="B255" s="31">
        <v>41</v>
      </c>
    </row>
    <row r="256" spans="1:2" x14ac:dyDescent="0.35">
      <c r="A256" s="32" t="s">
        <v>827</v>
      </c>
      <c r="B256" s="31">
        <v>32</v>
      </c>
    </row>
    <row r="257" spans="1:2" x14ac:dyDescent="0.35">
      <c r="A257" s="32" t="s">
        <v>836</v>
      </c>
      <c r="B257" s="31">
        <v>47</v>
      </c>
    </row>
    <row r="258" spans="1:2" x14ac:dyDescent="0.35">
      <c r="A258" s="32" t="s">
        <v>848</v>
      </c>
      <c r="B258" s="31">
        <v>34</v>
      </c>
    </row>
    <row r="259" spans="1:2" x14ac:dyDescent="0.35">
      <c r="A259" s="32" t="s">
        <v>856</v>
      </c>
      <c r="B259" s="31">
        <v>14</v>
      </c>
    </row>
    <row r="260" spans="1:2" x14ac:dyDescent="0.35">
      <c r="A260" s="32" t="s">
        <v>858</v>
      </c>
      <c r="B260" s="31">
        <v>7</v>
      </c>
    </row>
    <row r="261" spans="1:2" x14ac:dyDescent="0.35">
      <c r="A261" s="32" t="s">
        <v>871</v>
      </c>
      <c r="B261" s="31">
        <v>20</v>
      </c>
    </row>
    <row r="262" spans="1:2" x14ac:dyDescent="0.35">
      <c r="A262" s="32" t="s">
        <v>874</v>
      </c>
      <c r="B262" s="31">
        <v>42</v>
      </c>
    </row>
    <row r="263" spans="1:2" x14ac:dyDescent="0.35">
      <c r="A263" s="32" t="s">
        <v>878</v>
      </c>
      <c r="B263" s="31">
        <v>44</v>
      </c>
    </row>
    <row r="264" spans="1:2" x14ac:dyDescent="0.35">
      <c r="A264" s="32" t="s">
        <v>882</v>
      </c>
      <c r="B264" s="31">
        <v>14</v>
      </c>
    </row>
    <row r="265" spans="1:2" x14ac:dyDescent="0.35">
      <c r="A265" s="32" t="s">
        <v>892</v>
      </c>
      <c r="B265" s="31">
        <v>46</v>
      </c>
    </row>
    <row r="266" spans="1:2" x14ac:dyDescent="0.35">
      <c r="A266" s="32" t="s">
        <v>896</v>
      </c>
      <c r="B266" s="31">
        <v>17</v>
      </c>
    </row>
    <row r="267" spans="1:2" x14ac:dyDescent="0.35">
      <c r="A267" s="32" t="s">
        <v>903</v>
      </c>
      <c r="B267" s="31">
        <v>7</v>
      </c>
    </row>
    <row r="268" spans="1:2" x14ac:dyDescent="0.35">
      <c r="A268" s="32" t="s">
        <v>910</v>
      </c>
      <c r="B268" s="31">
        <v>11</v>
      </c>
    </row>
    <row r="269" spans="1:2" x14ac:dyDescent="0.35">
      <c r="A269" s="32" t="s">
        <v>916</v>
      </c>
      <c r="B269" s="31">
        <v>14</v>
      </c>
    </row>
    <row r="270" spans="1:2" x14ac:dyDescent="0.35">
      <c r="A270" s="32" t="s">
        <v>922</v>
      </c>
      <c r="B270" s="31">
        <v>9</v>
      </c>
    </row>
    <row r="271" spans="1:2" x14ac:dyDescent="0.35">
      <c r="A271" s="32" t="s">
        <v>925</v>
      </c>
      <c r="B271" s="31">
        <v>21</v>
      </c>
    </row>
    <row r="272" spans="1:2" x14ac:dyDescent="0.35">
      <c r="A272" s="32" t="s">
        <v>929</v>
      </c>
      <c r="B272" s="31">
        <v>29</v>
      </c>
    </row>
    <row r="273" spans="1:2" x14ac:dyDescent="0.35">
      <c r="A273" s="32" t="s">
        <v>930</v>
      </c>
      <c r="B273" s="31">
        <v>28</v>
      </c>
    </row>
    <row r="274" spans="1:2" x14ac:dyDescent="0.35">
      <c r="A274" s="32" t="s">
        <v>936</v>
      </c>
      <c r="B274" s="31">
        <v>27</v>
      </c>
    </row>
    <row r="275" spans="1:2" x14ac:dyDescent="0.35">
      <c r="A275" s="32" t="s">
        <v>938</v>
      </c>
      <c r="B275" s="31">
        <v>29</v>
      </c>
    </row>
    <row r="276" spans="1:2" x14ac:dyDescent="0.35">
      <c r="A276" s="32" t="s">
        <v>939</v>
      </c>
      <c r="B276" s="31">
        <v>11</v>
      </c>
    </row>
    <row r="277" spans="1:2" x14ac:dyDescent="0.35">
      <c r="A277" s="32" t="s">
        <v>940</v>
      </c>
      <c r="B277" s="31">
        <v>33</v>
      </c>
    </row>
    <row r="278" spans="1:2" x14ac:dyDescent="0.35">
      <c r="A278" s="32" t="s">
        <v>944</v>
      </c>
      <c r="B278" s="31">
        <v>36</v>
      </c>
    </row>
    <row r="279" spans="1:2" x14ac:dyDescent="0.35">
      <c r="A279" s="32" t="s">
        <v>949</v>
      </c>
      <c r="B279" s="31">
        <v>28</v>
      </c>
    </row>
    <row r="280" spans="1:2" x14ac:dyDescent="0.35">
      <c r="A280" s="32" t="s">
        <v>953</v>
      </c>
      <c r="B280" s="31">
        <v>14</v>
      </c>
    </row>
    <row r="281" spans="1:2" x14ac:dyDescent="0.35">
      <c r="A281" s="32" t="s">
        <v>955</v>
      </c>
      <c r="B281" s="31">
        <v>32</v>
      </c>
    </row>
    <row r="282" spans="1:2" x14ac:dyDescent="0.35">
      <c r="A282" s="32" t="s">
        <v>957</v>
      </c>
      <c r="B282" s="31">
        <v>35</v>
      </c>
    </row>
    <row r="283" spans="1:2" x14ac:dyDescent="0.35">
      <c r="A283" s="32" t="s">
        <v>972</v>
      </c>
      <c r="B283" s="31">
        <v>50</v>
      </c>
    </row>
    <row r="284" spans="1:2" x14ac:dyDescent="0.35">
      <c r="A284" s="32" t="s">
        <v>974</v>
      </c>
      <c r="B284" s="31">
        <v>22</v>
      </c>
    </row>
    <row r="285" spans="1:2" x14ac:dyDescent="0.35">
      <c r="A285" s="32" t="s">
        <v>978</v>
      </c>
      <c r="B285" s="31">
        <v>37</v>
      </c>
    </row>
    <row r="286" spans="1:2" x14ac:dyDescent="0.35">
      <c r="A286" s="32" t="s">
        <v>980</v>
      </c>
      <c r="B286" s="31">
        <v>20</v>
      </c>
    </row>
    <row r="287" spans="1:2" x14ac:dyDescent="0.35">
      <c r="A287" s="32" t="s">
        <v>982</v>
      </c>
      <c r="B287" s="31">
        <v>4</v>
      </c>
    </row>
    <row r="288" spans="1:2" x14ac:dyDescent="0.35">
      <c r="A288" s="32" t="s">
        <v>983</v>
      </c>
      <c r="B288" s="31">
        <v>48</v>
      </c>
    </row>
    <row r="289" spans="1:2" x14ac:dyDescent="0.35">
      <c r="A289" s="32" t="s">
        <v>985</v>
      </c>
      <c r="B289" s="31">
        <v>9</v>
      </c>
    </row>
    <row r="290" spans="1:2" x14ac:dyDescent="0.35">
      <c r="A290" s="32" t="s">
        <v>990</v>
      </c>
      <c r="B290" s="31">
        <v>29</v>
      </c>
    </row>
    <row r="291" spans="1:2" x14ac:dyDescent="0.35">
      <c r="A291" s="32" t="s">
        <v>998</v>
      </c>
      <c r="B291" s="31">
        <v>22</v>
      </c>
    </row>
    <row r="292" spans="1:2" x14ac:dyDescent="0.35">
      <c r="A292" s="32" t="s">
        <v>1000</v>
      </c>
      <c r="B292" s="31">
        <v>22</v>
      </c>
    </row>
    <row r="293" spans="1:2" x14ac:dyDescent="0.35">
      <c r="A293" s="32" t="s">
        <v>1001</v>
      </c>
      <c r="B293" s="31">
        <v>0</v>
      </c>
    </row>
    <row r="294" spans="1:2" x14ac:dyDescent="0.35">
      <c r="A294" s="32" t="s">
        <v>1002</v>
      </c>
      <c r="B294" s="31">
        <v>39</v>
      </c>
    </row>
    <row r="295" spans="1:2" x14ac:dyDescent="0.35">
      <c r="A295" s="32" t="s">
        <v>1004</v>
      </c>
      <c r="B295" s="31">
        <v>17</v>
      </c>
    </row>
    <row r="296" spans="1:2" x14ac:dyDescent="0.35">
      <c r="A296" s="32" t="s">
        <v>1011</v>
      </c>
      <c r="B296" s="31">
        <v>43</v>
      </c>
    </row>
    <row r="297" spans="1:2" x14ac:dyDescent="0.35">
      <c r="A297" s="32" t="s">
        <v>1026</v>
      </c>
      <c r="B297" s="31">
        <v>41</v>
      </c>
    </row>
    <row r="298" spans="1:2" x14ac:dyDescent="0.35">
      <c r="A298" s="32" t="s">
        <v>1033</v>
      </c>
      <c r="B298" s="31">
        <v>7</v>
      </c>
    </row>
    <row r="299" spans="1:2" x14ac:dyDescent="0.35">
      <c r="A299" s="32" t="s">
        <v>1043</v>
      </c>
      <c r="B299" s="31">
        <v>24</v>
      </c>
    </row>
    <row r="300" spans="1:2" x14ac:dyDescent="0.35">
      <c r="A300" s="32" t="s">
        <v>1044</v>
      </c>
      <c r="B300" s="31">
        <v>29</v>
      </c>
    </row>
    <row r="301" spans="1:2" x14ac:dyDescent="0.35">
      <c r="A301" s="32" t="s">
        <v>1055</v>
      </c>
      <c r="B301" s="31">
        <v>14</v>
      </c>
    </row>
    <row r="302" spans="1:2" x14ac:dyDescent="0.35">
      <c r="A302" s="32" t="s">
        <v>1057</v>
      </c>
      <c r="B302" s="31">
        <v>31</v>
      </c>
    </row>
    <row r="303" spans="1:2" x14ac:dyDescent="0.35">
      <c r="A303" s="32" t="s">
        <v>1058</v>
      </c>
      <c r="B303" s="31">
        <v>39</v>
      </c>
    </row>
    <row r="304" spans="1:2" x14ac:dyDescent="0.35">
      <c r="A304" s="32" t="s">
        <v>1059</v>
      </c>
      <c r="B304" s="31">
        <v>45</v>
      </c>
    </row>
    <row r="305" spans="1:2" x14ac:dyDescent="0.35">
      <c r="A305" s="32" t="s">
        <v>1060</v>
      </c>
      <c r="B305" s="31">
        <v>31</v>
      </c>
    </row>
    <row r="306" spans="1:2" x14ac:dyDescent="0.35">
      <c r="A306" s="32" t="s">
        <v>1074</v>
      </c>
      <c r="B306" s="31">
        <v>4</v>
      </c>
    </row>
    <row r="307" spans="1:2" x14ac:dyDescent="0.35">
      <c r="A307" s="32" t="s">
        <v>1090</v>
      </c>
      <c r="B307" s="31">
        <v>28</v>
      </c>
    </row>
    <row r="308" spans="1:2" x14ac:dyDescent="0.35">
      <c r="A308" s="32" t="s">
        <v>1094</v>
      </c>
      <c r="B308" s="31">
        <v>33</v>
      </c>
    </row>
    <row r="309" spans="1:2" x14ac:dyDescent="0.35">
      <c r="A309" s="32" t="s">
        <v>1096</v>
      </c>
      <c r="B309" s="31">
        <v>7</v>
      </c>
    </row>
    <row r="310" spans="1:2" x14ac:dyDescent="0.35">
      <c r="A310" s="32" t="s">
        <v>1110</v>
      </c>
      <c r="B310" s="31">
        <v>12</v>
      </c>
    </row>
    <row r="311" spans="1:2" x14ac:dyDescent="0.35">
      <c r="A311" s="32" t="s">
        <v>1111</v>
      </c>
      <c r="B311" s="31">
        <v>2</v>
      </c>
    </row>
    <row r="312" spans="1:2" x14ac:dyDescent="0.35">
      <c r="A312" s="32" t="s">
        <v>1128</v>
      </c>
      <c r="B312" s="31">
        <v>34</v>
      </c>
    </row>
    <row r="313" spans="1:2" x14ac:dyDescent="0.35">
      <c r="A313" s="32" t="s">
        <v>1142</v>
      </c>
      <c r="B313" s="31">
        <v>4</v>
      </c>
    </row>
    <row r="314" spans="1:2" x14ac:dyDescent="0.35">
      <c r="A314" s="32" t="s">
        <v>1143</v>
      </c>
      <c r="B314" s="31">
        <v>6</v>
      </c>
    </row>
    <row r="315" spans="1:2" x14ac:dyDescent="0.35">
      <c r="A315" s="32" t="s">
        <v>1150</v>
      </c>
      <c r="B315" s="31">
        <v>20</v>
      </c>
    </row>
    <row r="316" spans="1:2" x14ac:dyDescent="0.35">
      <c r="A316" s="32" t="s">
        <v>1155</v>
      </c>
      <c r="B316" s="31">
        <v>22</v>
      </c>
    </row>
    <row r="317" spans="1:2" x14ac:dyDescent="0.35">
      <c r="A317" s="32" t="s">
        <v>1156</v>
      </c>
      <c r="B317" s="31">
        <v>50</v>
      </c>
    </row>
    <row r="318" spans="1:2" x14ac:dyDescent="0.35">
      <c r="A318" s="32" t="s">
        <v>1158</v>
      </c>
      <c r="B318" s="31">
        <v>31</v>
      </c>
    </row>
    <row r="319" spans="1:2" x14ac:dyDescent="0.35">
      <c r="A319" s="32" t="s">
        <v>1183</v>
      </c>
      <c r="B319" s="31">
        <v>37</v>
      </c>
    </row>
    <row r="320" spans="1:2" x14ac:dyDescent="0.35">
      <c r="A320" s="32" t="s">
        <v>1191</v>
      </c>
      <c r="B320" s="31">
        <v>45</v>
      </c>
    </row>
    <row r="321" spans="1:2" x14ac:dyDescent="0.35">
      <c r="A321" s="32" t="s">
        <v>1194</v>
      </c>
      <c r="B321" s="31">
        <v>23</v>
      </c>
    </row>
    <row r="322" spans="1:2" x14ac:dyDescent="0.35">
      <c r="A322" s="32" t="s">
        <v>1197</v>
      </c>
      <c r="B322" s="31">
        <v>47</v>
      </c>
    </row>
    <row r="323" spans="1:2" x14ac:dyDescent="0.35">
      <c r="A323" s="32" t="s">
        <v>1210</v>
      </c>
      <c r="B323" s="31">
        <v>39</v>
      </c>
    </row>
    <row r="324" spans="1:2" x14ac:dyDescent="0.35">
      <c r="A324" s="32" t="s">
        <v>1211</v>
      </c>
      <c r="B324" s="31">
        <v>40</v>
      </c>
    </row>
    <row r="325" spans="1:2" x14ac:dyDescent="0.35">
      <c r="A325" s="32" t="s">
        <v>1213</v>
      </c>
      <c r="B325" s="31">
        <v>12</v>
      </c>
    </row>
    <row r="326" spans="1:2" x14ac:dyDescent="0.35">
      <c r="A326" s="32" t="s">
        <v>1216</v>
      </c>
      <c r="B326" s="31">
        <v>24</v>
      </c>
    </row>
    <row r="327" spans="1:2" x14ac:dyDescent="0.35">
      <c r="A327" s="32" t="s">
        <v>1234</v>
      </c>
      <c r="B327" s="31">
        <v>36</v>
      </c>
    </row>
    <row r="328" spans="1:2" x14ac:dyDescent="0.35">
      <c r="A328" s="32" t="s">
        <v>1238</v>
      </c>
      <c r="B328" s="31">
        <v>23</v>
      </c>
    </row>
    <row r="329" spans="1:2" x14ac:dyDescent="0.35">
      <c r="A329" s="32" t="s">
        <v>1240</v>
      </c>
      <c r="B329" s="31">
        <v>47</v>
      </c>
    </row>
    <row r="330" spans="1:2" x14ac:dyDescent="0.35">
      <c r="A330" s="32" t="s">
        <v>1249</v>
      </c>
      <c r="B330" s="31">
        <v>3</v>
      </c>
    </row>
    <row r="331" spans="1:2" x14ac:dyDescent="0.35">
      <c r="A331" s="32" t="s">
        <v>1254</v>
      </c>
      <c r="B331" s="31">
        <v>29</v>
      </c>
    </row>
    <row r="332" spans="1:2" x14ac:dyDescent="0.35">
      <c r="A332" s="32" t="s">
        <v>1259</v>
      </c>
      <c r="B332" s="31">
        <v>33</v>
      </c>
    </row>
    <row r="333" spans="1:2" x14ac:dyDescent="0.35">
      <c r="A333" s="32" t="s">
        <v>1260</v>
      </c>
      <c r="B333" s="31">
        <v>26</v>
      </c>
    </row>
    <row r="334" spans="1:2" x14ac:dyDescent="0.35">
      <c r="A334" s="32" t="s">
        <v>1261</v>
      </c>
      <c r="B334" s="31">
        <v>7</v>
      </c>
    </row>
    <row r="335" spans="1:2" x14ac:dyDescent="0.35">
      <c r="A335" s="32" t="s">
        <v>1269</v>
      </c>
      <c r="B335" s="31">
        <v>3</v>
      </c>
    </row>
    <row r="336" spans="1:2" x14ac:dyDescent="0.35">
      <c r="A336" s="32" t="s">
        <v>1272</v>
      </c>
      <c r="B336" s="31">
        <v>5</v>
      </c>
    </row>
    <row r="337" spans="1:2" x14ac:dyDescent="0.35">
      <c r="A337" s="32" t="s">
        <v>1276</v>
      </c>
      <c r="B337" s="31">
        <v>28</v>
      </c>
    </row>
    <row r="338" spans="1:2" x14ac:dyDescent="0.35">
      <c r="A338" s="32" t="s">
        <v>1279</v>
      </c>
      <c r="B338" s="31">
        <v>0</v>
      </c>
    </row>
    <row r="339" spans="1:2" x14ac:dyDescent="0.35">
      <c r="A339" s="32" t="s">
        <v>1283</v>
      </c>
      <c r="B339" s="31">
        <v>4</v>
      </c>
    </row>
    <row r="340" spans="1:2" x14ac:dyDescent="0.35">
      <c r="A340" s="32" t="s">
        <v>1284</v>
      </c>
      <c r="B340" s="31">
        <v>37</v>
      </c>
    </row>
    <row r="341" spans="1:2" x14ac:dyDescent="0.35">
      <c r="A341" s="32" t="s">
        <v>1287</v>
      </c>
      <c r="B341" s="31">
        <v>10</v>
      </c>
    </row>
    <row r="342" spans="1:2" x14ac:dyDescent="0.35">
      <c r="A342" s="32" t="s">
        <v>1294</v>
      </c>
      <c r="B342" s="31">
        <v>34</v>
      </c>
    </row>
    <row r="343" spans="1:2" x14ac:dyDescent="0.35">
      <c r="A343" s="32" t="s">
        <v>1308</v>
      </c>
      <c r="B343" s="31">
        <v>13</v>
      </c>
    </row>
    <row r="344" spans="1:2" x14ac:dyDescent="0.35">
      <c r="A344" s="32" t="s">
        <v>1313</v>
      </c>
      <c r="B344" s="31">
        <v>6</v>
      </c>
    </row>
    <row r="345" spans="1:2" x14ac:dyDescent="0.35">
      <c r="A345" s="32" t="s">
        <v>1316</v>
      </c>
      <c r="B345" s="31">
        <v>39</v>
      </c>
    </row>
    <row r="346" spans="1:2" x14ac:dyDescent="0.35">
      <c r="A346" s="32" t="s">
        <v>1324</v>
      </c>
      <c r="B346" s="31">
        <v>18</v>
      </c>
    </row>
    <row r="347" spans="1:2" x14ac:dyDescent="0.35">
      <c r="A347" s="32" t="s">
        <v>1340</v>
      </c>
      <c r="B347" s="31">
        <v>35</v>
      </c>
    </row>
    <row r="348" spans="1:2" x14ac:dyDescent="0.35">
      <c r="A348" s="32" t="s">
        <v>1341</v>
      </c>
      <c r="B348" s="31">
        <v>31</v>
      </c>
    </row>
    <row r="349" spans="1:2" x14ac:dyDescent="0.35">
      <c r="A349" s="32" t="s">
        <v>1346</v>
      </c>
      <c r="B349" s="31">
        <v>3</v>
      </c>
    </row>
    <row r="350" spans="1:2" x14ac:dyDescent="0.35">
      <c r="A350" s="32" t="s">
        <v>1351</v>
      </c>
      <c r="B350" s="31">
        <v>22</v>
      </c>
    </row>
    <row r="351" spans="1:2" x14ac:dyDescent="0.35">
      <c r="A351" s="32" t="s">
        <v>1353</v>
      </c>
      <c r="B351" s="31">
        <v>40</v>
      </c>
    </row>
    <row r="352" spans="1:2" x14ac:dyDescent="0.35">
      <c r="A352" s="32" t="s">
        <v>1354</v>
      </c>
      <c r="B352" s="31">
        <v>18</v>
      </c>
    </row>
    <row r="353" spans="1:2" x14ac:dyDescent="0.35">
      <c r="A353" s="32" t="s">
        <v>1359</v>
      </c>
      <c r="B353" s="31">
        <v>14</v>
      </c>
    </row>
    <row r="354" spans="1:2" x14ac:dyDescent="0.35">
      <c r="A354" s="32" t="s">
        <v>1360</v>
      </c>
      <c r="B354" s="31">
        <v>10</v>
      </c>
    </row>
    <row r="355" spans="1:2" x14ac:dyDescent="0.35">
      <c r="A355" s="32" t="s">
        <v>1362</v>
      </c>
      <c r="B355" s="31">
        <v>31</v>
      </c>
    </row>
    <row r="356" spans="1:2" x14ac:dyDescent="0.35">
      <c r="A356" s="32" t="s">
        <v>1373</v>
      </c>
      <c r="B356" s="31">
        <v>9</v>
      </c>
    </row>
    <row r="357" spans="1:2" x14ac:dyDescent="0.35">
      <c r="A357" s="32" t="s">
        <v>1378</v>
      </c>
      <c r="B357" s="31">
        <v>25</v>
      </c>
    </row>
    <row r="358" spans="1:2" x14ac:dyDescent="0.35">
      <c r="A358" s="32" t="s">
        <v>1385</v>
      </c>
      <c r="B358" s="31">
        <v>34</v>
      </c>
    </row>
    <row r="359" spans="1:2" x14ac:dyDescent="0.35">
      <c r="A359" s="32" t="s">
        <v>1391</v>
      </c>
      <c r="B359" s="31">
        <v>25</v>
      </c>
    </row>
    <row r="360" spans="1:2" x14ac:dyDescent="0.35">
      <c r="A360" s="32" t="s">
        <v>1406</v>
      </c>
      <c r="B360" s="31">
        <v>33</v>
      </c>
    </row>
    <row r="361" spans="1:2" x14ac:dyDescent="0.35">
      <c r="A361" s="32" t="s">
        <v>1411</v>
      </c>
      <c r="B361" s="31">
        <v>19</v>
      </c>
    </row>
    <row r="362" spans="1:2" x14ac:dyDescent="0.35">
      <c r="A362" s="32" t="s">
        <v>1424</v>
      </c>
      <c r="B362" s="31">
        <v>12</v>
      </c>
    </row>
    <row r="363" spans="1:2" x14ac:dyDescent="0.35">
      <c r="A363" s="32" t="s">
        <v>1426</v>
      </c>
      <c r="B363" s="31">
        <v>25</v>
      </c>
    </row>
    <row r="364" spans="1:2" x14ac:dyDescent="0.35">
      <c r="A364" s="32" t="s">
        <v>1427</v>
      </c>
      <c r="B364" s="31">
        <v>2</v>
      </c>
    </row>
    <row r="365" spans="1:2" x14ac:dyDescent="0.35">
      <c r="A365" s="32" t="s">
        <v>1431</v>
      </c>
      <c r="B365" s="31">
        <v>43</v>
      </c>
    </row>
    <row r="366" spans="1:2" x14ac:dyDescent="0.35">
      <c r="A366" s="32" t="s">
        <v>1457</v>
      </c>
      <c r="B366" s="31">
        <v>22</v>
      </c>
    </row>
    <row r="367" spans="1:2" x14ac:dyDescent="0.35">
      <c r="A367" s="32" t="s">
        <v>1459</v>
      </c>
      <c r="B367" s="31">
        <v>28</v>
      </c>
    </row>
    <row r="368" spans="1:2" x14ac:dyDescent="0.35">
      <c r="A368" s="32" t="s">
        <v>1466</v>
      </c>
      <c r="B368" s="31">
        <v>28</v>
      </c>
    </row>
    <row r="369" spans="1:2" x14ac:dyDescent="0.35">
      <c r="A369" s="32" t="s">
        <v>1470</v>
      </c>
      <c r="B369" s="31">
        <v>4</v>
      </c>
    </row>
    <row r="370" spans="1:2" x14ac:dyDescent="0.35">
      <c r="A370" s="32" t="s">
        <v>1474</v>
      </c>
      <c r="B370" s="31">
        <v>42</v>
      </c>
    </row>
    <row r="371" spans="1:2" x14ac:dyDescent="0.35">
      <c r="A371" s="32" t="s">
        <v>1481</v>
      </c>
      <c r="B371" s="31">
        <v>20</v>
      </c>
    </row>
    <row r="372" spans="1:2" x14ac:dyDescent="0.35">
      <c r="A372" s="32" t="s">
        <v>1484</v>
      </c>
      <c r="B372" s="31">
        <v>35</v>
      </c>
    </row>
    <row r="373" spans="1:2" x14ac:dyDescent="0.35">
      <c r="A373" s="32" t="s">
        <v>1492</v>
      </c>
      <c r="B373" s="31">
        <v>26</v>
      </c>
    </row>
    <row r="374" spans="1:2" x14ac:dyDescent="0.35">
      <c r="A374" s="32" t="s">
        <v>1497</v>
      </c>
      <c r="B374" s="31">
        <v>0</v>
      </c>
    </row>
    <row r="375" spans="1:2" x14ac:dyDescent="0.35">
      <c r="A375" s="32" t="s">
        <v>1501</v>
      </c>
      <c r="B375" s="31">
        <v>22</v>
      </c>
    </row>
    <row r="376" spans="1:2" x14ac:dyDescent="0.35">
      <c r="A376" s="32" t="s">
        <v>1503</v>
      </c>
      <c r="B376" s="31">
        <v>26</v>
      </c>
    </row>
    <row r="377" spans="1:2" x14ac:dyDescent="0.35">
      <c r="A377" s="32" t="s">
        <v>1507</v>
      </c>
      <c r="B377" s="31">
        <v>19</v>
      </c>
    </row>
    <row r="378" spans="1:2" x14ac:dyDescent="0.35">
      <c r="A378" s="32" t="s">
        <v>1509</v>
      </c>
      <c r="B378" s="31">
        <v>36</v>
      </c>
    </row>
    <row r="379" spans="1:2" x14ac:dyDescent="0.35">
      <c r="A379" s="32" t="s">
        <v>1512</v>
      </c>
      <c r="B379" s="31">
        <v>7</v>
      </c>
    </row>
    <row r="380" spans="1:2" x14ac:dyDescent="0.35">
      <c r="A380" s="32" t="s">
        <v>1513</v>
      </c>
      <c r="B380" s="31">
        <v>17</v>
      </c>
    </row>
    <row r="381" spans="1:2" x14ac:dyDescent="0.35">
      <c r="A381" s="32" t="s">
        <v>1515</v>
      </c>
      <c r="B381" s="31">
        <v>25</v>
      </c>
    </row>
    <row r="382" spans="1:2" x14ac:dyDescent="0.35">
      <c r="A382" s="32" t="s">
        <v>1524</v>
      </c>
      <c r="B382" s="31">
        <v>37</v>
      </c>
    </row>
    <row r="383" spans="1:2" x14ac:dyDescent="0.35">
      <c r="A383" s="32" t="s">
        <v>1527</v>
      </c>
      <c r="B383" s="31">
        <v>13</v>
      </c>
    </row>
    <row r="384" spans="1:2" x14ac:dyDescent="0.35">
      <c r="A384" s="32" t="s">
        <v>1528</v>
      </c>
      <c r="B384" s="31">
        <v>28</v>
      </c>
    </row>
    <row r="385" spans="1:2" x14ac:dyDescent="0.35">
      <c r="A385" s="32" t="s">
        <v>1531</v>
      </c>
      <c r="B385" s="31">
        <v>13</v>
      </c>
    </row>
    <row r="386" spans="1:2" x14ac:dyDescent="0.35">
      <c r="A386" s="32" t="s">
        <v>1536</v>
      </c>
      <c r="B386" s="31">
        <v>24</v>
      </c>
    </row>
    <row r="387" spans="1:2" x14ac:dyDescent="0.35">
      <c r="A387" s="32" t="s">
        <v>1540</v>
      </c>
      <c r="B387" s="31">
        <v>16</v>
      </c>
    </row>
    <row r="388" spans="1:2" x14ac:dyDescent="0.35">
      <c r="A388" s="32" t="s">
        <v>1554</v>
      </c>
      <c r="B388" s="31">
        <v>18</v>
      </c>
    </row>
    <row r="389" spans="1:2" x14ac:dyDescent="0.35">
      <c r="A389" s="32" t="s">
        <v>1565</v>
      </c>
      <c r="B389" s="31">
        <v>12</v>
      </c>
    </row>
    <row r="390" spans="1:2" x14ac:dyDescent="0.35">
      <c r="A390" s="32" t="s">
        <v>1566</v>
      </c>
      <c r="B390" s="31">
        <v>9</v>
      </c>
    </row>
    <row r="391" spans="1:2" x14ac:dyDescent="0.35">
      <c r="A391" s="32" t="s">
        <v>1571</v>
      </c>
      <c r="B391" s="31">
        <v>20</v>
      </c>
    </row>
    <row r="392" spans="1:2" x14ac:dyDescent="0.35">
      <c r="A392" s="32" t="s">
        <v>1573</v>
      </c>
      <c r="B392" s="31">
        <v>36</v>
      </c>
    </row>
    <row r="393" spans="1:2" x14ac:dyDescent="0.35">
      <c r="A393" s="32" t="s">
        <v>1574</v>
      </c>
      <c r="B393" s="31">
        <v>17</v>
      </c>
    </row>
    <row r="394" spans="1:2" x14ac:dyDescent="0.35">
      <c r="A394" s="32" t="s">
        <v>1578</v>
      </c>
      <c r="B394" s="31">
        <v>32</v>
      </c>
    </row>
    <row r="395" spans="1:2" x14ac:dyDescent="0.35">
      <c r="A395" s="32" t="s">
        <v>1580</v>
      </c>
      <c r="B395" s="31">
        <v>32</v>
      </c>
    </row>
    <row r="396" spans="1:2" x14ac:dyDescent="0.35">
      <c r="A396" s="32" t="s">
        <v>1585</v>
      </c>
      <c r="B396" s="31">
        <v>15</v>
      </c>
    </row>
    <row r="397" spans="1:2" x14ac:dyDescent="0.35">
      <c r="A397" s="32" t="s">
        <v>1593</v>
      </c>
      <c r="B397" s="31">
        <v>12</v>
      </c>
    </row>
    <row r="398" spans="1:2" x14ac:dyDescent="0.35">
      <c r="A398" s="32" t="s">
        <v>1594</v>
      </c>
      <c r="B398" s="31">
        <v>44</v>
      </c>
    </row>
    <row r="399" spans="1:2" x14ac:dyDescent="0.35">
      <c r="A399" s="32" t="s">
        <v>1597</v>
      </c>
      <c r="B399" s="31">
        <v>27</v>
      </c>
    </row>
    <row r="400" spans="1:2" x14ac:dyDescent="0.35">
      <c r="A400" s="32" t="s">
        <v>1599</v>
      </c>
      <c r="B400" s="31">
        <v>34</v>
      </c>
    </row>
    <row r="401" spans="1:2" x14ac:dyDescent="0.35">
      <c r="A401" s="32" t="s">
        <v>1612</v>
      </c>
      <c r="B401" s="31">
        <v>8</v>
      </c>
    </row>
    <row r="402" spans="1:2" x14ac:dyDescent="0.35">
      <c r="A402" s="32" t="s">
        <v>1622</v>
      </c>
      <c r="B402" s="31">
        <v>20</v>
      </c>
    </row>
    <row r="403" spans="1:2" x14ac:dyDescent="0.35">
      <c r="A403" s="32" t="s">
        <v>1625</v>
      </c>
      <c r="B403" s="31">
        <v>0</v>
      </c>
    </row>
    <row r="404" spans="1:2" x14ac:dyDescent="0.35">
      <c r="A404" s="32" t="s">
        <v>1637</v>
      </c>
      <c r="B404" s="31">
        <v>13</v>
      </c>
    </row>
    <row r="405" spans="1:2" x14ac:dyDescent="0.35">
      <c r="A405" s="32" t="s">
        <v>1638</v>
      </c>
      <c r="B405" s="31">
        <v>24</v>
      </c>
    </row>
    <row r="406" spans="1:2" x14ac:dyDescent="0.35">
      <c r="A406" s="32" t="s">
        <v>1640</v>
      </c>
      <c r="B406" s="31">
        <v>41</v>
      </c>
    </row>
    <row r="407" spans="1:2" x14ac:dyDescent="0.35">
      <c r="A407" s="32" t="s">
        <v>1645</v>
      </c>
      <c r="B407" s="31">
        <v>12</v>
      </c>
    </row>
    <row r="408" spans="1:2" x14ac:dyDescent="0.35">
      <c r="A408" s="32" t="s">
        <v>1654</v>
      </c>
      <c r="B408" s="31">
        <v>26</v>
      </c>
    </row>
    <row r="409" spans="1:2" x14ac:dyDescent="0.35">
      <c r="A409" s="32" t="s">
        <v>1660</v>
      </c>
      <c r="B409" s="31">
        <v>37</v>
      </c>
    </row>
    <row r="410" spans="1:2" x14ac:dyDescent="0.35">
      <c r="A410" s="32" t="s">
        <v>1662</v>
      </c>
      <c r="B410" s="31">
        <v>46</v>
      </c>
    </row>
    <row r="411" spans="1:2" x14ac:dyDescent="0.35">
      <c r="A411" s="32" t="s">
        <v>1663</v>
      </c>
      <c r="B411" s="31">
        <v>18</v>
      </c>
    </row>
    <row r="412" spans="1:2" x14ac:dyDescent="0.35">
      <c r="A412" s="32" t="s">
        <v>1676</v>
      </c>
      <c r="B412" s="31">
        <v>29</v>
      </c>
    </row>
    <row r="413" spans="1:2" x14ac:dyDescent="0.35">
      <c r="A413" s="32" t="s">
        <v>1683</v>
      </c>
      <c r="B413" s="31">
        <v>28</v>
      </c>
    </row>
    <row r="414" spans="1:2" x14ac:dyDescent="0.35">
      <c r="A414" s="32" t="s">
        <v>1685</v>
      </c>
      <c r="B414" s="31">
        <v>38</v>
      </c>
    </row>
    <row r="415" spans="1:2" x14ac:dyDescent="0.35">
      <c r="A415" s="32" t="s">
        <v>1690</v>
      </c>
      <c r="B415" s="31">
        <v>50</v>
      </c>
    </row>
    <row r="416" spans="1:2" x14ac:dyDescent="0.35">
      <c r="A416" s="32" t="s">
        <v>1692</v>
      </c>
      <c r="B416" s="31">
        <v>0</v>
      </c>
    </row>
    <row r="417" spans="1:2" x14ac:dyDescent="0.35">
      <c r="A417" s="32" t="s">
        <v>1694</v>
      </c>
      <c r="B417" s="31">
        <v>32</v>
      </c>
    </row>
    <row r="418" spans="1:2" x14ac:dyDescent="0.35">
      <c r="A418" s="32" t="s">
        <v>1705</v>
      </c>
      <c r="B418" s="31">
        <v>27</v>
      </c>
    </row>
    <row r="419" spans="1:2" x14ac:dyDescent="0.35">
      <c r="A419" s="32" t="s">
        <v>1710</v>
      </c>
      <c r="B419" s="31">
        <v>15</v>
      </c>
    </row>
    <row r="420" spans="1:2" x14ac:dyDescent="0.35">
      <c r="A420" s="32" t="s">
        <v>1727</v>
      </c>
      <c r="B420" s="31">
        <v>36</v>
      </c>
    </row>
    <row r="421" spans="1:2" x14ac:dyDescent="0.35">
      <c r="A421" s="32" t="s">
        <v>1729</v>
      </c>
      <c r="B421" s="31">
        <v>31</v>
      </c>
    </row>
    <row r="422" spans="1:2" x14ac:dyDescent="0.35">
      <c r="A422" s="32" t="s">
        <v>1732</v>
      </c>
      <c r="B422" s="31">
        <v>44</v>
      </c>
    </row>
    <row r="423" spans="1:2" x14ac:dyDescent="0.35">
      <c r="A423" s="32" t="s">
        <v>1743</v>
      </c>
      <c r="B423" s="31">
        <v>44</v>
      </c>
    </row>
    <row r="424" spans="1:2" x14ac:dyDescent="0.35">
      <c r="A424" s="32" t="s">
        <v>1744</v>
      </c>
      <c r="B424" s="31">
        <v>8</v>
      </c>
    </row>
    <row r="425" spans="1:2" x14ac:dyDescent="0.35">
      <c r="A425" s="32" t="s">
        <v>1745</v>
      </c>
      <c r="B425" s="31">
        <v>37</v>
      </c>
    </row>
    <row r="426" spans="1:2" x14ac:dyDescent="0.35">
      <c r="A426" s="32" t="s">
        <v>1746</v>
      </c>
      <c r="B426" s="31">
        <v>46</v>
      </c>
    </row>
    <row r="427" spans="1:2" x14ac:dyDescent="0.35">
      <c r="A427" s="32" t="s">
        <v>1747</v>
      </c>
      <c r="B427" s="31">
        <v>19</v>
      </c>
    </row>
    <row r="428" spans="1:2" x14ac:dyDescent="0.35">
      <c r="A428" s="32" t="s">
        <v>1748</v>
      </c>
      <c r="B428" s="31">
        <v>29</v>
      </c>
    </row>
    <row r="429" spans="1:2" x14ac:dyDescent="0.35">
      <c r="A429" s="32" t="s">
        <v>1750</v>
      </c>
      <c r="B429" s="31">
        <v>47</v>
      </c>
    </row>
    <row r="430" spans="1:2" x14ac:dyDescent="0.35">
      <c r="A430" s="32" t="s">
        <v>1755</v>
      </c>
      <c r="B430" s="31">
        <v>41</v>
      </c>
    </row>
    <row r="431" spans="1:2" x14ac:dyDescent="0.35">
      <c r="A431" s="32" t="s">
        <v>1763</v>
      </c>
      <c r="B431" s="31">
        <v>36</v>
      </c>
    </row>
    <row r="432" spans="1:2" x14ac:dyDescent="0.35">
      <c r="A432" s="32" t="s">
        <v>1771</v>
      </c>
      <c r="B432" s="31">
        <v>28</v>
      </c>
    </row>
    <row r="433" spans="1:2" x14ac:dyDescent="0.35">
      <c r="A433" s="32" t="s">
        <v>1774</v>
      </c>
      <c r="B433" s="31">
        <v>40</v>
      </c>
    </row>
    <row r="434" spans="1:2" x14ac:dyDescent="0.35">
      <c r="A434" s="32" t="s">
        <v>1780</v>
      </c>
      <c r="B434" s="31">
        <v>16</v>
      </c>
    </row>
    <row r="435" spans="1:2" x14ac:dyDescent="0.35">
      <c r="A435" s="32" t="s">
        <v>1801</v>
      </c>
      <c r="B435" s="31">
        <v>23</v>
      </c>
    </row>
    <row r="436" spans="1:2" x14ac:dyDescent="0.35">
      <c r="A436" s="32" t="s">
        <v>1813</v>
      </c>
      <c r="B436" s="31">
        <v>37</v>
      </c>
    </row>
    <row r="437" spans="1:2" x14ac:dyDescent="0.35">
      <c r="A437" s="32" t="s">
        <v>1817</v>
      </c>
      <c r="B437" s="31">
        <v>42</v>
      </c>
    </row>
    <row r="438" spans="1:2" x14ac:dyDescent="0.35">
      <c r="A438" s="32" t="s">
        <v>1823</v>
      </c>
      <c r="B438" s="31">
        <v>0</v>
      </c>
    </row>
    <row r="439" spans="1:2" x14ac:dyDescent="0.35">
      <c r="A439" s="32" t="s">
        <v>1824</v>
      </c>
      <c r="B439" s="31">
        <v>1</v>
      </c>
    </row>
    <row r="440" spans="1:2" x14ac:dyDescent="0.35">
      <c r="A440" s="32" t="s">
        <v>1825</v>
      </c>
      <c r="B440" s="31">
        <v>25</v>
      </c>
    </row>
    <row r="441" spans="1:2" x14ac:dyDescent="0.35">
      <c r="A441" s="32" t="s">
        <v>1830</v>
      </c>
      <c r="B441" s="31">
        <v>7</v>
      </c>
    </row>
    <row r="442" spans="1:2" x14ac:dyDescent="0.35">
      <c r="A442" s="32" t="s">
        <v>1835</v>
      </c>
      <c r="B442" s="31">
        <v>30</v>
      </c>
    </row>
    <row r="443" spans="1:2" x14ac:dyDescent="0.35">
      <c r="A443" s="32" t="s">
        <v>1838</v>
      </c>
      <c r="B443" s="31">
        <v>43</v>
      </c>
    </row>
    <row r="444" spans="1:2" x14ac:dyDescent="0.35">
      <c r="A444" s="32" t="s">
        <v>1842</v>
      </c>
      <c r="B444" s="31">
        <v>5</v>
      </c>
    </row>
    <row r="445" spans="1:2" x14ac:dyDescent="0.35">
      <c r="A445" s="32" t="s">
        <v>1843</v>
      </c>
      <c r="B445" s="31">
        <v>15</v>
      </c>
    </row>
    <row r="446" spans="1:2" x14ac:dyDescent="0.35">
      <c r="A446" s="32" t="s">
        <v>1850</v>
      </c>
      <c r="B446" s="31">
        <v>39</v>
      </c>
    </row>
    <row r="447" spans="1:2" x14ac:dyDescent="0.35">
      <c r="A447" s="32" t="s">
        <v>1851</v>
      </c>
      <c r="B447" s="31">
        <v>50</v>
      </c>
    </row>
    <row r="448" spans="1:2" x14ac:dyDescent="0.35">
      <c r="A448" s="32" t="s">
        <v>1857</v>
      </c>
      <c r="B448" s="31">
        <v>14</v>
      </c>
    </row>
    <row r="449" spans="1:2" x14ac:dyDescent="0.35">
      <c r="A449" s="32" t="s">
        <v>1859</v>
      </c>
      <c r="B449" s="31">
        <v>23</v>
      </c>
    </row>
    <row r="450" spans="1:2" x14ac:dyDescent="0.35">
      <c r="A450" s="32" t="s">
        <v>1860</v>
      </c>
      <c r="B450" s="31">
        <v>28</v>
      </c>
    </row>
    <row r="451" spans="1:2" x14ac:dyDescent="0.35">
      <c r="A451" s="32" t="s">
        <v>1862</v>
      </c>
      <c r="B451" s="31">
        <v>27</v>
      </c>
    </row>
    <row r="452" spans="1:2" x14ac:dyDescent="0.35">
      <c r="A452" s="32" t="s">
        <v>1863</v>
      </c>
      <c r="B452" s="31">
        <v>1</v>
      </c>
    </row>
    <row r="453" spans="1:2" x14ac:dyDescent="0.35">
      <c r="A453" s="32" t="s">
        <v>1868</v>
      </c>
      <c r="B453" s="31">
        <v>49</v>
      </c>
    </row>
    <row r="454" spans="1:2" x14ac:dyDescent="0.35">
      <c r="A454" s="32" t="s">
        <v>1891</v>
      </c>
      <c r="B454" s="31">
        <v>49</v>
      </c>
    </row>
    <row r="455" spans="1:2" x14ac:dyDescent="0.35">
      <c r="A455" s="32" t="s">
        <v>1897</v>
      </c>
      <c r="B455" s="31">
        <v>7</v>
      </c>
    </row>
    <row r="456" spans="1:2" x14ac:dyDescent="0.35">
      <c r="A456" s="32" t="s">
        <v>1903</v>
      </c>
      <c r="B456" s="31">
        <v>31</v>
      </c>
    </row>
    <row r="457" spans="1:2" x14ac:dyDescent="0.35">
      <c r="A457" s="32" t="s">
        <v>1905</v>
      </c>
      <c r="B457" s="31">
        <v>45</v>
      </c>
    </row>
    <row r="458" spans="1:2" x14ac:dyDescent="0.35">
      <c r="A458" s="32" t="s">
        <v>1913</v>
      </c>
      <c r="B458" s="31">
        <v>38</v>
      </c>
    </row>
    <row r="459" spans="1:2" x14ac:dyDescent="0.35">
      <c r="A459" s="32" t="s">
        <v>1923</v>
      </c>
      <c r="B459" s="31">
        <v>4</v>
      </c>
    </row>
    <row r="460" spans="1:2" x14ac:dyDescent="0.35">
      <c r="A460" s="32" t="s">
        <v>1933</v>
      </c>
      <c r="B460" s="31">
        <v>50</v>
      </c>
    </row>
    <row r="461" spans="1:2" x14ac:dyDescent="0.35">
      <c r="A461" s="32" t="s">
        <v>1935</v>
      </c>
      <c r="B461" s="31">
        <v>48</v>
      </c>
    </row>
    <row r="462" spans="1:2" x14ac:dyDescent="0.35">
      <c r="A462" s="32" t="s">
        <v>1948</v>
      </c>
      <c r="B462" s="31">
        <v>48</v>
      </c>
    </row>
    <row r="463" spans="1:2" x14ac:dyDescent="0.35">
      <c r="A463" s="32" t="s">
        <v>1958</v>
      </c>
      <c r="B463" s="31">
        <v>25</v>
      </c>
    </row>
    <row r="464" spans="1:2" x14ac:dyDescent="0.35">
      <c r="A464" s="32" t="s">
        <v>1962</v>
      </c>
      <c r="B464" s="31">
        <v>8</v>
      </c>
    </row>
    <row r="465" spans="1:2" x14ac:dyDescent="0.35">
      <c r="A465" s="32" t="s">
        <v>1964</v>
      </c>
      <c r="B465" s="31">
        <v>16</v>
      </c>
    </row>
    <row r="466" spans="1:2" x14ac:dyDescent="0.35">
      <c r="A466" s="32" t="s">
        <v>1970</v>
      </c>
      <c r="B466" s="31">
        <v>43</v>
      </c>
    </row>
    <row r="467" spans="1:2" x14ac:dyDescent="0.35">
      <c r="A467" s="32" t="s">
        <v>1973</v>
      </c>
      <c r="B467" s="31">
        <v>33</v>
      </c>
    </row>
    <row r="468" spans="1:2" x14ac:dyDescent="0.35">
      <c r="A468" s="32" t="s">
        <v>1978</v>
      </c>
      <c r="B468" s="31">
        <v>20</v>
      </c>
    </row>
    <row r="469" spans="1:2" x14ac:dyDescent="0.35">
      <c r="A469" s="32" t="s">
        <v>1991</v>
      </c>
      <c r="B469" s="31">
        <v>36</v>
      </c>
    </row>
    <row r="470" spans="1:2" x14ac:dyDescent="0.35">
      <c r="A470" s="32" t="s">
        <v>2001</v>
      </c>
      <c r="B470" s="31">
        <v>44</v>
      </c>
    </row>
    <row r="471" spans="1:2" x14ac:dyDescent="0.35">
      <c r="A471" s="32" t="s">
        <v>2007</v>
      </c>
      <c r="B471" s="31">
        <v>16</v>
      </c>
    </row>
    <row r="472" spans="1:2" x14ac:dyDescent="0.35">
      <c r="A472" s="32" t="s">
        <v>2019</v>
      </c>
      <c r="B472" s="31">
        <v>19</v>
      </c>
    </row>
    <row r="473" spans="1:2" x14ac:dyDescent="0.35">
      <c r="A473" s="32" t="s">
        <v>2025</v>
      </c>
      <c r="B473" s="31">
        <v>24</v>
      </c>
    </row>
    <row r="474" spans="1:2" x14ac:dyDescent="0.35">
      <c r="A474" s="32" t="s">
        <v>2036</v>
      </c>
      <c r="B474" s="31">
        <v>34</v>
      </c>
    </row>
    <row r="475" spans="1:2" x14ac:dyDescent="0.35">
      <c r="A475" s="32" t="s">
        <v>2039</v>
      </c>
      <c r="B475" s="31">
        <v>50</v>
      </c>
    </row>
    <row r="476" spans="1:2" x14ac:dyDescent="0.35">
      <c r="A476" s="32" t="s">
        <v>2043</v>
      </c>
      <c r="B476" s="31">
        <v>36</v>
      </c>
    </row>
    <row r="477" spans="1:2" x14ac:dyDescent="0.35">
      <c r="A477" s="32" t="s">
        <v>2049</v>
      </c>
      <c r="B477" s="31">
        <v>27</v>
      </c>
    </row>
    <row r="478" spans="1:2" x14ac:dyDescent="0.35">
      <c r="A478" s="32" t="s">
        <v>2065</v>
      </c>
      <c r="B478" s="31">
        <v>1</v>
      </c>
    </row>
    <row r="479" spans="1:2" x14ac:dyDescent="0.35">
      <c r="A479" s="32" t="s">
        <v>2066</v>
      </c>
      <c r="B479" s="31">
        <v>39</v>
      </c>
    </row>
    <row r="480" spans="1:2" x14ac:dyDescent="0.35">
      <c r="A480" s="32" t="s">
        <v>2072</v>
      </c>
      <c r="B480" s="31">
        <v>44</v>
      </c>
    </row>
    <row r="481" spans="1:2" x14ac:dyDescent="0.35">
      <c r="A481" s="32" t="s">
        <v>2080</v>
      </c>
      <c r="B481" s="31">
        <v>30</v>
      </c>
    </row>
    <row r="482" spans="1:2" x14ac:dyDescent="0.35">
      <c r="A482" s="32" t="s">
        <v>2088</v>
      </c>
      <c r="B482" s="31">
        <v>7</v>
      </c>
    </row>
    <row r="483" spans="1:2" x14ac:dyDescent="0.35">
      <c r="A483" s="32" t="s">
        <v>2090</v>
      </c>
      <c r="B483" s="31">
        <v>41</v>
      </c>
    </row>
    <row r="484" spans="1:2" x14ac:dyDescent="0.35">
      <c r="A484" s="32" t="s">
        <v>2105</v>
      </c>
      <c r="B484" s="31">
        <v>49</v>
      </c>
    </row>
    <row r="485" spans="1:2" x14ac:dyDescent="0.35">
      <c r="A485" s="32" t="s">
        <v>2107</v>
      </c>
      <c r="B485" s="31">
        <v>18</v>
      </c>
    </row>
    <row r="486" spans="1:2" x14ac:dyDescent="0.35">
      <c r="A486" s="32" t="s">
        <v>2108</v>
      </c>
      <c r="B486" s="31">
        <v>18</v>
      </c>
    </row>
    <row r="487" spans="1:2" x14ac:dyDescent="0.35">
      <c r="A487" s="32" t="s">
        <v>2110</v>
      </c>
      <c r="B487" s="31">
        <v>16</v>
      </c>
    </row>
    <row r="488" spans="1:2" x14ac:dyDescent="0.35">
      <c r="A488" s="32" t="s">
        <v>2114</v>
      </c>
      <c r="B488" s="31">
        <v>38</v>
      </c>
    </row>
    <row r="489" spans="1:2" x14ac:dyDescent="0.35">
      <c r="A489" s="32" t="s">
        <v>2115</v>
      </c>
      <c r="B489" s="31">
        <v>15</v>
      </c>
    </row>
    <row r="490" spans="1:2" x14ac:dyDescent="0.35">
      <c r="A490" s="32" t="s">
        <v>2121</v>
      </c>
      <c r="B490" s="31">
        <v>27</v>
      </c>
    </row>
    <row r="491" spans="1:2" x14ac:dyDescent="0.35">
      <c r="A491" s="32" t="s">
        <v>2124</v>
      </c>
      <c r="B491" s="31">
        <v>0</v>
      </c>
    </row>
    <row r="492" spans="1:2" x14ac:dyDescent="0.35">
      <c r="A492" s="32" t="s">
        <v>2126</v>
      </c>
      <c r="B492" s="31">
        <v>21</v>
      </c>
    </row>
    <row r="493" spans="1:2" x14ac:dyDescent="0.35">
      <c r="A493" s="32" t="s">
        <v>2132</v>
      </c>
      <c r="B493" s="31">
        <v>11</v>
      </c>
    </row>
    <row r="494" spans="1:2" x14ac:dyDescent="0.35">
      <c r="A494" s="32" t="s">
        <v>2133</v>
      </c>
      <c r="B494" s="31">
        <v>6</v>
      </c>
    </row>
    <row r="495" spans="1:2" x14ac:dyDescent="0.35">
      <c r="A495" s="32" t="s">
        <v>2138</v>
      </c>
      <c r="B495" s="31">
        <v>42</v>
      </c>
    </row>
    <row r="496" spans="1:2" x14ac:dyDescent="0.35">
      <c r="A496" s="32" t="s">
        <v>2144</v>
      </c>
      <c r="B496" s="31">
        <v>33</v>
      </c>
    </row>
    <row r="497" spans="1:2" x14ac:dyDescent="0.35">
      <c r="A497" s="32" t="s">
        <v>2147</v>
      </c>
      <c r="B497" s="31">
        <v>41</v>
      </c>
    </row>
    <row r="498" spans="1:2" x14ac:dyDescent="0.35">
      <c r="A498" s="32" t="s">
        <v>2154</v>
      </c>
      <c r="B498" s="31">
        <v>47</v>
      </c>
    </row>
    <row r="499" spans="1:2" x14ac:dyDescent="0.35">
      <c r="A499" s="32" t="s">
        <v>2157</v>
      </c>
      <c r="B499" s="31">
        <v>16</v>
      </c>
    </row>
    <row r="500" spans="1:2" x14ac:dyDescent="0.35">
      <c r="A500" s="32" t="s">
        <v>2159</v>
      </c>
      <c r="B500" s="31">
        <v>43</v>
      </c>
    </row>
    <row r="501" spans="1:2" x14ac:dyDescent="0.35">
      <c r="A501" s="32" t="s">
        <v>2160</v>
      </c>
      <c r="B501" s="31">
        <v>26</v>
      </c>
    </row>
    <row r="502" spans="1:2" x14ac:dyDescent="0.35">
      <c r="A502" s="32" t="s">
        <v>2164</v>
      </c>
      <c r="B502" s="31">
        <v>43</v>
      </c>
    </row>
    <row r="503" spans="1:2" x14ac:dyDescent="0.35">
      <c r="A503" s="32" t="s">
        <v>2166</v>
      </c>
      <c r="B503" s="31">
        <v>17</v>
      </c>
    </row>
    <row r="504" spans="1:2" x14ac:dyDescent="0.35">
      <c r="A504" s="32" t="s">
        <v>2168</v>
      </c>
      <c r="B504" s="31">
        <v>0</v>
      </c>
    </row>
    <row r="505" spans="1:2" x14ac:dyDescent="0.35">
      <c r="A505" s="32" t="s">
        <v>2181</v>
      </c>
      <c r="B505" s="31">
        <v>38</v>
      </c>
    </row>
    <row r="506" spans="1:2" x14ac:dyDescent="0.35">
      <c r="A506" s="32" t="s">
        <v>2183</v>
      </c>
      <c r="B506" s="31">
        <v>47</v>
      </c>
    </row>
    <row r="507" spans="1:2" x14ac:dyDescent="0.35">
      <c r="A507" s="32" t="s">
        <v>2186</v>
      </c>
      <c r="B507" s="31">
        <v>9</v>
      </c>
    </row>
    <row r="508" spans="1:2" x14ac:dyDescent="0.35">
      <c r="A508" s="32" t="s">
        <v>2187</v>
      </c>
      <c r="B508" s="31">
        <v>35</v>
      </c>
    </row>
    <row r="509" spans="1:2" x14ac:dyDescent="0.35">
      <c r="A509" s="32" t="s">
        <v>2197</v>
      </c>
      <c r="B509" s="31">
        <v>47</v>
      </c>
    </row>
    <row r="510" spans="1:2" x14ac:dyDescent="0.35">
      <c r="A510" s="32" t="s">
        <v>2199</v>
      </c>
      <c r="B510" s="31">
        <v>17</v>
      </c>
    </row>
    <row r="511" spans="1:2" x14ac:dyDescent="0.35">
      <c r="A511" s="32" t="s">
        <v>2202</v>
      </c>
      <c r="B511" s="31">
        <v>22</v>
      </c>
    </row>
    <row r="512" spans="1:2" x14ac:dyDescent="0.35">
      <c r="A512" s="32" t="s">
        <v>2205</v>
      </c>
      <c r="B512" s="31">
        <v>46</v>
      </c>
    </row>
    <row r="513" spans="1:2" x14ac:dyDescent="0.35">
      <c r="A513" s="32" t="s">
        <v>2210</v>
      </c>
      <c r="B513" s="31">
        <v>26</v>
      </c>
    </row>
    <row r="514" spans="1:2" x14ac:dyDescent="0.35">
      <c r="A514" s="32" t="s">
        <v>2215</v>
      </c>
      <c r="B514" s="31">
        <v>2</v>
      </c>
    </row>
    <row r="515" spans="1:2" x14ac:dyDescent="0.35">
      <c r="A515" s="32" t="s">
        <v>2217</v>
      </c>
      <c r="B515" s="31">
        <v>40</v>
      </c>
    </row>
    <row r="516" spans="1:2" x14ac:dyDescent="0.35">
      <c r="A516" s="32" t="s">
        <v>2218</v>
      </c>
      <c r="B516" s="31">
        <v>6</v>
      </c>
    </row>
    <row r="517" spans="1:2" x14ac:dyDescent="0.35">
      <c r="A517" s="32" t="s">
        <v>2222</v>
      </c>
      <c r="B517" s="31">
        <v>42</v>
      </c>
    </row>
    <row r="518" spans="1:2" x14ac:dyDescent="0.35">
      <c r="A518" s="32" t="s">
        <v>2226</v>
      </c>
      <c r="B518" s="31">
        <v>40</v>
      </c>
    </row>
    <row r="519" spans="1:2" x14ac:dyDescent="0.35">
      <c r="A519" s="9" t="s">
        <v>36</v>
      </c>
      <c r="B519" s="31">
        <v>9442</v>
      </c>
    </row>
    <row r="520" spans="1:2" x14ac:dyDescent="0.35">
      <c r="A520" s="32" t="s">
        <v>35</v>
      </c>
      <c r="B520" s="31">
        <v>38</v>
      </c>
    </row>
    <row r="521" spans="1:2" x14ac:dyDescent="0.35">
      <c r="A521" s="32" t="s">
        <v>50</v>
      </c>
      <c r="B521" s="31">
        <v>43</v>
      </c>
    </row>
    <row r="522" spans="1:2" x14ac:dyDescent="0.35">
      <c r="A522" s="32" t="s">
        <v>66</v>
      </c>
      <c r="B522" s="31">
        <v>42</v>
      </c>
    </row>
    <row r="523" spans="1:2" x14ac:dyDescent="0.35">
      <c r="A523" s="32" t="s">
        <v>74</v>
      </c>
      <c r="B523" s="31">
        <v>16</v>
      </c>
    </row>
    <row r="524" spans="1:2" x14ac:dyDescent="0.35">
      <c r="A524" s="32" t="s">
        <v>75</v>
      </c>
      <c r="B524" s="31">
        <v>25</v>
      </c>
    </row>
    <row r="525" spans="1:2" x14ac:dyDescent="0.35">
      <c r="A525" s="32" t="s">
        <v>77</v>
      </c>
      <c r="B525" s="31">
        <v>28</v>
      </c>
    </row>
    <row r="526" spans="1:2" x14ac:dyDescent="0.35">
      <c r="A526" s="32" t="s">
        <v>87</v>
      </c>
      <c r="B526" s="31">
        <v>31</v>
      </c>
    </row>
    <row r="527" spans="1:2" x14ac:dyDescent="0.35">
      <c r="A527" s="32" t="s">
        <v>90</v>
      </c>
      <c r="B527" s="31">
        <v>40</v>
      </c>
    </row>
    <row r="528" spans="1:2" x14ac:dyDescent="0.35">
      <c r="A528" s="32" t="s">
        <v>99</v>
      </c>
      <c r="B528" s="31">
        <v>7</v>
      </c>
    </row>
    <row r="529" spans="1:2" x14ac:dyDescent="0.35">
      <c r="A529" s="32" t="s">
        <v>101</v>
      </c>
      <c r="B529" s="31">
        <v>3</v>
      </c>
    </row>
    <row r="530" spans="1:2" x14ac:dyDescent="0.35">
      <c r="A530" s="32" t="s">
        <v>108</v>
      </c>
      <c r="B530" s="31">
        <v>19</v>
      </c>
    </row>
    <row r="531" spans="1:2" x14ac:dyDescent="0.35">
      <c r="A531" s="32" t="s">
        <v>117</v>
      </c>
      <c r="B531" s="31">
        <v>21</v>
      </c>
    </row>
    <row r="532" spans="1:2" x14ac:dyDescent="0.35">
      <c r="A532" s="32" t="s">
        <v>138</v>
      </c>
      <c r="B532" s="31">
        <v>45</v>
      </c>
    </row>
    <row r="533" spans="1:2" x14ac:dyDescent="0.35">
      <c r="A533" s="32" t="s">
        <v>142</v>
      </c>
      <c r="B533" s="31">
        <v>46</v>
      </c>
    </row>
    <row r="534" spans="1:2" x14ac:dyDescent="0.35">
      <c r="A534" s="32" t="s">
        <v>146</v>
      </c>
      <c r="B534" s="31">
        <v>26</v>
      </c>
    </row>
    <row r="535" spans="1:2" x14ac:dyDescent="0.35">
      <c r="A535" s="32" t="s">
        <v>147</v>
      </c>
      <c r="B535" s="31">
        <v>14</v>
      </c>
    </row>
    <row r="536" spans="1:2" x14ac:dyDescent="0.35">
      <c r="A536" s="32" t="s">
        <v>149</v>
      </c>
      <c r="B536" s="31">
        <v>12</v>
      </c>
    </row>
    <row r="537" spans="1:2" x14ac:dyDescent="0.35">
      <c r="A537" s="32" t="s">
        <v>150</v>
      </c>
      <c r="B537" s="31">
        <v>36</v>
      </c>
    </row>
    <row r="538" spans="1:2" x14ac:dyDescent="0.35">
      <c r="A538" s="32" t="s">
        <v>151</v>
      </c>
      <c r="B538" s="31">
        <v>40</v>
      </c>
    </row>
    <row r="539" spans="1:2" x14ac:dyDescent="0.35">
      <c r="A539" s="32" t="s">
        <v>153</v>
      </c>
      <c r="B539" s="31">
        <v>42</v>
      </c>
    </row>
    <row r="540" spans="1:2" x14ac:dyDescent="0.35">
      <c r="A540" s="32" t="s">
        <v>156</v>
      </c>
      <c r="B540" s="31">
        <v>32</v>
      </c>
    </row>
    <row r="541" spans="1:2" x14ac:dyDescent="0.35">
      <c r="A541" s="32" t="s">
        <v>158</v>
      </c>
      <c r="B541" s="31">
        <v>21</v>
      </c>
    </row>
    <row r="542" spans="1:2" x14ac:dyDescent="0.35">
      <c r="A542" s="32" t="s">
        <v>159</v>
      </c>
      <c r="B542" s="31">
        <v>44</v>
      </c>
    </row>
    <row r="543" spans="1:2" x14ac:dyDescent="0.35">
      <c r="A543" s="32" t="s">
        <v>160</v>
      </c>
      <c r="B543" s="31">
        <v>41</v>
      </c>
    </row>
    <row r="544" spans="1:2" x14ac:dyDescent="0.35">
      <c r="A544" s="32" t="s">
        <v>167</v>
      </c>
      <c r="B544" s="31">
        <v>8</v>
      </c>
    </row>
    <row r="545" spans="1:2" x14ac:dyDescent="0.35">
      <c r="A545" s="32" t="s">
        <v>171</v>
      </c>
      <c r="B545" s="31">
        <v>49</v>
      </c>
    </row>
    <row r="546" spans="1:2" x14ac:dyDescent="0.35">
      <c r="A546" s="32" t="s">
        <v>174</v>
      </c>
      <c r="B546" s="31">
        <v>34</v>
      </c>
    </row>
    <row r="547" spans="1:2" x14ac:dyDescent="0.35">
      <c r="A547" s="32" t="s">
        <v>184</v>
      </c>
      <c r="B547" s="31">
        <v>13</v>
      </c>
    </row>
    <row r="548" spans="1:2" x14ac:dyDescent="0.35">
      <c r="A548" s="32" t="s">
        <v>191</v>
      </c>
      <c r="B548" s="31">
        <v>50</v>
      </c>
    </row>
    <row r="549" spans="1:2" x14ac:dyDescent="0.35">
      <c r="A549" s="32" t="s">
        <v>200</v>
      </c>
      <c r="B549" s="31">
        <v>50</v>
      </c>
    </row>
    <row r="550" spans="1:2" x14ac:dyDescent="0.35">
      <c r="A550" s="32" t="s">
        <v>212</v>
      </c>
      <c r="B550" s="31">
        <v>30</v>
      </c>
    </row>
    <row r="551" spans="1:2" x14ac:dyDescent="0.35">
      <c r="A551" s="32" t="s">
        <v>213</v>
      </c>
      <c r="B551" s="31">
        <v>41</v>
      </c>
    </row>
    <row r="552" spans="1:2" x14ac:dyDescent="0.35">
      <c r="A552" s="32" t="s">
        <v>215</v>
      </c>
      <c r="B552" s="31">
        <v>35</v>
      </c>
    </row>
    <row r="553" spans="1:2" x14ac:dyDescent="0.35">
      <c r="A553" s="32" t="s">
        <v>223</v>
      </c>
      <c r="B553" s="31">
        <v>40</v>
      </c>
    </row>
    <row r="554" spans="1:2" x14ac:dyDescent="0.35">
      <c r="A554" s="32" t="s">
        <v>238</v>
      </c>
      <c r="B554" s="31">
        <v>37</v>
      </c>
    </row>
    <row r="555" spans="1:2" x14ac:dyDescent="0.35">
      <c r="A555" s="32" t="s">
        <v>242</v>
      </c>
      <c r="B555" s="31">
        <v>32</v>
      </c>
    </row>
    <row r="556" spans="1:2" x14ac:dyDescent="0.35">
      <c r="A556" s="32" t="s">
        <v>243</v>
      </c>
      <c r="B556" s="31">
        <v>10</v>
      </c>
    </row>
    <row r="557" spans="1:2" x14ac:dyDescent="0.35">
      <c r="A557" s="32" t="s">
        <v>249</v>
      </c>
      <c r="B557" s="31">
        <v>27</v>
      </c>
    </row>
    <row r="558" spans="1:2" x14ac:dyDescent="0.35">
      <c r="A558" s="32" t="s">
        <v>253</v>
      </c>
      <c r="B558" s="31">
        <v>18</v>
      </c>
    </row>
    <row r="559" spans="1:2" x14ac:dyDescent="0.35">
      <c r="A559" s="32" t="s">
        <v>267</v>
      </c>
      <c r="B559" s="31">
        <v>12</v>
      </c>
    </row>
    <row r="560" spans="1:2" x14ac:dyDescent="0.35">
      <c r="A560" s="32" t="s">
        <v>271</v>
      </c>
      <c r="B560" s="31">
        <v>39</v>
      </c>
    </row>
    <row r="561" spans="1:2" x14ac:dyDescent="0.35">
      <c r="A561" s="32" t="s">
        <v>280</v>
      </c>
      <c r="B561" s="31">
        <v>11</v>
      </c>
    </row>
    <row r="562" spans="1:2" x14ac:dyDescent="0.35">
      <c r="A562" s="32" t="s">
        <v>288</v>
      </c>
      <c r="B562" s="31">
        <v>25</v>
      </c>
    </row>
    <row r="563" spans="1:2" x14ac:dyDescent="0.35">
      <c r="A563" s="32" t="s">
        <v>297</v>
      </c>
      <c r="B563" s="31">
        <v>46</v>
      </c>
    </row>
    <row r="564" spans="1:2" x14ac:dyDescent="0.35">
      <c r="A564" s="32" t="s">
        <v>300</v>
      </c>
      <c r="B564" s="31">
        <v>20</v>
      </c>
    </row>
    <row r="565" spans="1:2" x14ac:dyDescent="0.35">
      <c r="A565" s="32" t="s">
        <v>307</v>
      </c>
      <c r="B565" s="31">
        <v>32</v>
      </c>
    </row>
    <row r="566" spans="1:2" x14ac:dyDescent="0.35">
      <c r="A566" s="32" t="s">
        <v>308</v>
      </c>
      <c r="B566" s="31">
        <v>20</v>
      </c>
    </row>
    <row r="567" spans="1:2" x14ac:dyDescent="0.35">
      <c r="A567" s="32" t="s">
        <v>317</v>
      </c>
      <c r="B567" s="31">
        <v>8</v>
      </c>
    </row>
    <row r="568" spans="1:2" x14ac:dyDescent="0.35">
      <c r="A568" s="32" t="s">
        <v>322</v>
      </c>
      <c r="B568" s="31">
        <v>0</v>
      </c>
    </row>
    <row r="569" spans="1:2" x14ac:dyDescent="0.35">
      <c r="A569" s="32" t="s">
        <v>324</v>
      </c>
      <c r="B569" s="31">
        <v>46</v>
      </c>
    </row>
    <row r="570" spans="1:2" x14ac:dyDescent="0.35">
      <c r="A570" s="32" t="s">
        <v>328</v>
      </c>
      <c r="B570" s="31">
        <v>6</v>
      </c>
    </row>
    <row r="571" spans="1:2" x14ac:dyDescent="0.35">
      <c r="A571" s="32" t="s">
        <v>334</v>
      </c>
      <c r="B571" s="31">
        <v>13</v>
      </c>
    </row>
    <row r="572" spans="1:2" x14ac:dyDescent="0.35">
      <c r="A572" s="32" t="s">
        <v>345</v>
      </c>
      <c r="B572" s="31">
        <v>18</v>
      </c>
    </row>
    <row r="573" spans="1:2" x14ac:dyDescent="0.35">
      <c r="A573" s="32" t="s">
        <v>355</v>
      </c>
      <c r="B573" s="31">
        <v>49</v>
      </c>
    </row>
    <row r="574" spans="1:2" x14ac:dyDescent="0.35">
      <c r="A574" s="32" t="s">
        <v>356</v>
      </c>
      <c r="B574" s="31">
        <v>34</v>
      </c>
    </row>
    <row r="575" spans="1:2" x14ac:dyDescent="0.35">
      <c r="A575" s="32" t="s">
        <v>360</v>
      </c>
      <c r="B575" s="31">
        <v>39</v>
      </c>
    </row>
    <row r="576" spans="1:2" x14ac:dyDescent="0.35">
      <c r="A576" s="32" t="s">
        <v>363</v>
      </c>
      <c r="B576" s="31">
        <v>10</v>
      </c>
    </row>
    <row r="577" spans="1:2" x14ac:dyDescent="0.35">
      <c r="A577" s="32" t="s">
        <v>373</v>
      </c>
      <c r="B577" s="31">
        <v>13</v>
      </c>
    </row>
    <row r="578" spans="1:2" x14ac:dyDescent="0.35">
      <c r="A578" s="32" t="s">
        <v>375</v>
      </c>
      <c r="B578" s="31">
        <v>37</v>
      </c>
    </row>
    <row r="579" spans="1:2" x14ac:dyDescent="0.35">
      <c r="A579" s="32" t="s">
        <v>379</v>
      </c>
      <c r="B579" s="31">
        <v>17</v>
      </c>
    </row>
    <row r="580" spans="1:2" x14ac:dyDescent="0.35">
      <c r="A580" s="32" t="s">
        <v>385</v>
      </c>
      <c r="B580" s="31">
        <v>50</v>
      </c>
    </row>
    <row r="581" spans="1:2" x14ac:dyDescent="0.35">
      <c r="A581" s="32" t="s">
        <v>387</v>
      </c>
      <c r="B581" s="31">
        <v>1</v>
      </c>
    </row>
    <row r="582" spans="1:2" x14ac:dyDescent="0.35">
      <c r="A582" s="32" t="s">
        <v>389</v>
      </c>
      <c r="B582" s="31">
        <v>25</v>
      </c>
    </row>
    <row r="583" spans="1:2" x14ac:dyDescent="0.35">
      <c r="A583" s="32" t="s">
        <v>391</v>
      </c>
      <c r="B583" s="31">
        <v>0</v>
      </c>
    </row>
    <row r="584" spans="1:2" x14ac:dyDescent="0.35">
      <c r="A584" s="32" t="s">
        <v>393</v>
      </c>
      <c r="B584" s="31">
        <v>23</v>
      </c>
    </row>
    <row r="585" spans="1:2" x14ac:dyDescent="0.35">
      <c r="A585" s="32" t="s">
        <v>394</v>
      </c>
      <c r="B585" s="31">
        <v>47</v>
      </c>
    </row>
    <row r="586" spans="1:2" x14ac:dyDescent="0.35">
      <c r="A586" s="32" t="s">
        <v>399</v>
      </c>
      <c r="B586" s="31">
        <v>0</v>
      </c>
    </row>
    <row r="587" spans="1:2" x14ac:dyDescent="0.35">
      <c r="A587" s="32" t="s">
        <v>404</v>
      </c>
      <c r="B587" s="31">
        <v>8</v>
      </c>
    </row>
    <row r="588" spans="1:2" x14ac:dyDescent="0.35">
      <c r="A588" s="32" t="s">
        <v>414</v>
      </c>
      <c r="B588" s="31">
        <v>42</v>
      </c>
    </row>
    <row r="589" spans="1:2" x14ac:dyDescent="0.35">
      <c r="A589" s="32" t="s">
        <v>417</v>
      </c>
      <c r="B589" s="31">
        <v>23</v>
      </c>
    </row>
    <row r="590" spans="1:2" x14ac:dyDescent="0.35">
      <c r="A590" s="32" t="s">
        <v>421</v>
      </c>
      <c r="B590" s="31">
        <v>14</v>
      </c>
    </row>
    <row r="591" spans="1:2" x14ac:dyDescent="0.35">
      <c r="A591" s="32" t="s">
        <v>431</v>
      </c>
      <c r="B591" s="31">
        <v>6</v>
      </c>
    </row>
    <row r="592" spans="1:2" x14ac:dyDescent="0.35">
      <c r="A592" s="32" t="s">
        <v>446</v>
      </c>
      <c r="B592" s="31">
        <v>22</v>
      </c>
    </row>
    <row r="593" spans="1:2" x14ac:dyDescent="0.35">
      <c r="A593" s="32" t="s">
        <v>466</v>
      </c>
      <c r="B593" s="31">
        <v>38</v>
      </c>
    </row>
    <row r="594" spans="1:2" x14ac:dyDescent="0.35">
      <c r="A594" s="32" t="s">
        <v>480</v>
      </c>
      <c r="B594" s="31">
        <v>9</v>
      </c>
    </row>
    <row r="595" spans="1:2" x14ac:dyDescent="0.35">
      <c r="A595" s="32" t="s">
        <v>485</v>
      </c>
      <c r="B595" s="31">
        <v>25</v>
      </c>
    </row>
    <row r="596" spans="1:2" x14ac:dyDescent="0.35">
      <c r="A596" s="32" t="s">
        <v>489</v>
      </c>
      <c r="B596" s="31">
        <v>15</v>
      </c>
    </row>
    <row r="597" spans="1:2" x14ac:dyDescent="0.35">
      <c r="A597" s="32" t="s">
        <v>492</v>
      </c>
      <c r="B597" s="31">
        <v>50</v>
      </c>
    </row>
    <row r="598" spans="1:2" x14ac:dyDescent="0.35">
      <c r="A598" s="32" t="s">
        <v>502</v>
      </c>
      <c r="B598" s="31">
        <v>29</v>
      </c>
    </row>
    <row r="599" spans="1:2" x14ac:dyDescent="0.35">
      <c r="A599" s="32" t="s">
        <v>505</v>
      </c>
      <c r="B599" s="31">
        <v>21</v>
      </c>
    </row>
    <row r="600" spans="1:2" x14ac:dyDescent="0.35">
      <c r="A600" s="32" t="s">
        <v>508</v>
      </c>
      <c r="B600" s="31">
        <v>17</v>
      </c>
    </row>
    <row r="601" spans="1:2" x14ac:dyDescent="0.35">
      <c r="A601" s="32" t="s">
        <v>516</v>
      </c>
      <c r="B601" s="31">
        <v>0</v>
      </c>
    </row>
    <row r="602" spans="1:2" x14ac:dyDescent="0.35">
      <c r="A602" s="32" t="s">
        <v>519</v>
      </c>
      <c r="B602" s="31">
        <v>14</v>
      </c>
    </row>
    <row r="603" spans="1:2" x14ac:dyDescent="0.35">
      <c r="A603" s="32" t="s">
        <v>523</v>
      </c>
      <c r="B603" s="31">
        <v>17</v>
      </c>
    </row>
    <row r="604" spans="1:2" x14ac:dyDescent="0.35">
      <c r="A604" s="32" t="s">
        <v>524</v>
      </c>
      <c r="B604" s="31">
        <v>38</v>
      </c>
    </row>
    <row r="605" spans="1:2" x14ac:dyDescent="0.35">
      <c r="A605" s="32" t="s">
        <v>550</v>
      </c>
      <c r="B605" s="31">
        <v>46</v>
      </c>
    </row>
    <row r="606" spans="1:2" x14ac:dyDescent="0.35">
      <c r="A606" s="32" t="s">
        <v>551</v>
      </c>
      <c r="B606" s="31">
        <v>50</v>
      </c>
    </row>
    <row r="607" spans="1:2" x14ac:dyDescent="0.35">
      <c r="A607" s="32" t="s">
        <v>553</v>
      </c>
      <c r="B607" s="31">
        <v>29</v>
      </c>
    </row>
    <row r="608" spans="1:2" x14ac:dyDescent="0.35">
      <c r="A608" s="32" t="s">
        <v>555</v>
      </c>
      <c r="B608" s="31">
        <v>13</v>
      </c>
    </row>
    <row r="609" spans="1:2" x14ac:dyDescent="0.35">
      <c r="A609" s="32" t="s">
        <v>559</v>
      </c>
      <c r="B609" s="31">
        <v>18</v>
      </c>
    </row>
    <row r="610" spans="1:2" x14ac:dyDescent="0.35">
      <c r="A610" s="32" t="s">
        <v>561</v>
      </c>
      <c r="B610" s="31">
        <v>33</v>
      </c>
    </row>
    <row r="611" spans="1:2" x14ac:dyDescent="0.35">
      <c r="A611" s="32" t="s">
        <v>568</v>
      </c>
      <c r="B611" s="31">
        <v>35</v>
      </c>
    </row>
    <row r="612" spans="1:2" x14ac:dyDescent="0.35">
      <c r="A612" s="32" t="s">
        <v>572</v>
      </c>
      <c r="B612" s="31">
        <v>40</v>
      </c>
    </row>
    <row r="613" spans="1:2" x14ac:dyDescent="0.35">
      <c r="A613" s="32" t="s">
        <v>574</v>
      </c>
      <c r="B613" s="31">
        <v>10</v>
      </c>
    </row>
    <row r="614" spans="1:2" x14ac:dyDescent="0.35">
      <c r="A614" s="32" t="s">
        <v>586</v>
      </c>
      <c r="B614" s="31">
        <v>39</v>
      </c>
    </row>
    <row r="615" spans="1:2" x14ac:dyDescent="0.35">
      <c r="A615" s="32" t="s">
        <v>588</v>
      </c>
      <c r="B615" s="31">
        <v>21</v>
      </c>
    </row>
    <row r="616" spans="1:2" x14ac:dyDescent="0.35">
      <c r="A616" s="32" t="s">
        <v>599</v>
      </c>
      <c r="B616" s="31">
        <v>42</v>
      </c>
    </row>
    <row r="617" spans="1:2" x14ac:dyDescent="0.35">
      <c r="A617" s="32" t="s">
        <v>602</v>
      </c>
      <c r="B617" s="31">
        <v>40</v>
      </c>
    </row>
    <row r="618" spans="1:2" x14ac:dyDescent="0.35">
      <c r="A618" s="32" t="s">
        <v>603</v>
      </c>
      <c r="B618" s="31">
        <v>26</v>
      </c>
    </row>
    <row r="619" spans="1:2" x14ac:dyDescent="0.35">
      <c r="A619" s="32" t="s">
        <v>606</v>
      </c>
      <c r="B619" s="31">
        <v>19</v>
      </c>
    </row>
    <row r="620" spans="1:2" x14ac:dyDescent="0.35">
      <c r="A620" s="32" t="s">
        <v>609</v>
      </c>
      <c r="B620" s="31">
        <v>40</v>
      </c>
    </row>
    <row r="621" spans="1:2" x14ac:dyDescent="0.35">
      <c r="A621" s="32" t="s">
        <v>612</v>
      </c>
      <c r="B621" s="31">
        <v>11</v>
      </c>
    </row>
    <row r="622" spans="1:2" x14ac:dyDescent="0.35">
      <c r="A622" s="32" t="s">
        <v>615</v>
      </c>
      <c r="B622" s="31">
        <v>6</v>
      </c>
    </row>
    <row r="623" spans="1:2" x14ac:dyDescent="0.35">
      <c r="A623" s="32" t="s">
        <v>628</v>
      </c>
      <c r="B623" s="31">
        <v>48</v>
      </c>
    </row>
    <row r="624" spans="1:2" x14ac:dyDescent="0.35">
      <c r="A624" s="32" t="s">
        <v>636</v>
      </c>
      <c r="B624" s="31">
        <v>40</v>
      </c>
    </row>
    <row r="625" spans="1:2" x14ac:dyDescent="0.35">
      <c r="A625" s="32" t="s">
        <v>640</v>
      </c>
      <c r="B625" s="31">
        <v>34</v>
      </c>
    </row>
    <row r="626" spans="1:2" x14ac:dyDescent="0.35">
      <c r="A626" s="32" t="s">
        <v>646</v>
      </c>
      <c r="B626" s="31">
        <v>9</v>
      </c>
    </row>
    <row r="627" spans="1:2" x14ac:dyDescent="0.35">
      <c r="A627" s="32" t="s">
        <v>653</v>
      </c>
      <c r="B627" s="31">
        <v>7</v>
      </c>
    </row>
    <row r="628" spans="1:2" x14ac:dyDescent="0.35">
      <c r="A628" s="32" t="s">
        <v>655</v>
      </c>
      <c r="B628" s="31">
        <v>33</v>
      </c>
    </row>
    <row r="629" spans="1:2" x14ac:dyDescent="0.35">
      <c r="A629" s="32" t="s">
        <v>662</v>
      </c>
      <c r="B629" s="31">
        <v>10</v>
      </c>
    </row>
    <row r="630" spans="1:2" x14ac:dyDescent="0.35">
      <c r="A630" s="32" t="s">
        <v>663</v>
      </c>
      <c r="B630" s="31">
        <v>34</v>
      </c>
    </row>
    <row r="631" spans="1:2" x14ac:dyDescent="0.35">
      <c r="A631" s="32" t="s">
        <v>668</v>
      </c>
      <c r="B631" s="31">
        <v>10</v>
      </c>
    </row>
    <row r="632" spans="1:2" x14ac:dyDescent="0.35">
      <c r="A632" s="32" t="s">
        <v>670</v>
      </c>
      <c r="B632" s="31">
        <v>49</v>
      </c>
    </row>
    <row r="633" spans="1:2" x14ac:dyDescent="0.35">
      <c r="A633" s="32" t="s">
        <v>677</v>
      </c>
      <c r="B633" s="31">
        <v>6</v>
      </c>
    </row>
    <row r="634" spans="1:2" x14ac:dyDescent="0.35">
      <c r="A634" s="32" t="s">
        <v>678</v>
      </c>
      <c r="B634" s="31">
        <v>34</v>
      </c>
    </row>
    <row r="635" spans="1:2" x14ac:dyDescent="0.35">
      <c r="A635" s="32" t="s">
        <v>681</v>
      </c>
      <c r="B635" s="31">
        <v>17</v>
      </c>
    </row>
    <row r="636" spans="1:2" x14ac:dyDescent="0.35">
      <c r="A636" s="32" t="s">
        <v>682</v>
      </c>
      <c r="B636" s="31">
        <v>14</v>
      </c>
    </row>
    <row r="637" spans="1:2" x14ac:dyDescent="0.35">
      <c r="A637" s="32" t="s">
        <v>685</v>
      </c>
      <c r="B637" s="31">
        <v>42</v>
      </c>
    </row>
    <row r="638" spans="1:2" x14ac:dyDescent="0.35">
      <c r="A638" s="32" t="s">
        <v>691</v>
      </c>
      <c r="B638" s="31">
        <v>50</v>
      </c>
    </row>
    <row r="639" spans="1:2" x14ac:dyDescent="0.35">
      <c r="A639" s="32" t="s">
        <v>692</v>
      </c>
      <c r="B639" s="31">
        <v>21</v>
      </c>
    </row>
    <row r="640" spans="1:2" x14ac:dyDescent="0.35">
      <c r="A640" s="32" t="s">
        <v>694</v>
      </c>
      <c r="B640" s="31">
        <v>14</v>
      </c>
    </row>
    <row r="641" spans="1:2" x14ac:dyDescent="0.35">
      <c r="A641" s="32" t="s">
        <v>701</v>
      </c>
      <c r="B641" s="31">
        <v>19</v>
      </c>
    </row>
    <row r="642" spans="1:2" x14ac:dyDescent="0.35">
      <c r="A642" s="32" t="s">
        <v>707</v>
      </c>
      <c r="B642" s="31">
        <v>9</v>
      </c>
    </row>
    <row r="643" spans="1:2" x14ac:dyDescent="0.35">
      <c r="A643" s="32" t="s">
        <v>710</v>
      </c>
      <c r="B643" s="31">
        <v>26</v>
      </c>
    </row>
    <row r="644" spans="1:2" x14ac:dyDescent="0.35">
      <c r="A644" s="32" t="s">
        <v>716</v>
      </c>
      <c r="B644" s="31">
        <v>41</v>
      </c>
    </row>
    <row r="645" spans="1:2" x14ac:dyDescent="0.35">
      <c r="A645" s="32" t="s">
        <v>717</v>
      </c>
      <c r="B645" s="31">
        <v>18</v>
      </c>
    </row>
    <row r="646" spans="1:2" x14ac:dyDescent="0.35">
      <c r="A646" s="32" t="s">
        <v>720</v>
      </c>
      <c r="B646" s="31">
        <v>35</v>
      </c>
    </row>
    <row r="647" spans="1:2" x14ac:dyDescent="0.35">
      <c r="A647" s="32" t="s">
        <v>724</v>
      </c>
      <c r="B647" s="31">
        <v>16</v>
      </c>
    </row>
    <row r="648" spans="1:2" x14ac:dyDescent="0.35">
      <c r="A648" s="32" t="s">
        <v>725</v>
      </c>
      <c r="B648" s="31">
        <v>24</v>
      </c>
    </row>
    <row r="649" spans="1:2" x14ac:dyDescent="0.35">
      <c r="A649" s="32" t="s">
        <v>735</v>
      </c>
      <c r="B649" s="31">
        <v>18</v>
      </c>
    </row>
    <row r="650" spans="1:2" x14ac:dyDescent="0.35">
      <c r="A650" s="32" t="s">
        <v>737</v>
      </c>
      <c r="B650" s="31">
        <v>13</v>
      </c>
    </row>
    <row r="651" spans="1:2" x14ac:dyDescent="0.35">
      <c r="A651" s="32" t="s">
        <v>741</v>
      </c>
      <c r="B651" s="31">
        <v>8</v>
      </c>
    </row>
    <row r="652" spans="1:2" x14ac:dyDescent="0.35">
      <c r="A652" s="32" t="s">
        <v>742</v>
      </c>
      <c r="B652" s="31">
        <v>20</v>
      </c>
    </row>
    <row r="653" spans="1:2" x14ac:dyDescent="0.35">
      <c r="A653" s="32" t="s">
        <v>744</v>
      </c>
      <c r="B653" s="31">
        <v>16</v>
      </c>
    </row>
    <row r="654" spans="1:2" x14ac:dyDescent="0.35">
      <c r="A654" s="32" t="s">
        <v>746</v>
      </c>
      <c r="B654" s="31">
        <v>43</v>
      </c>
    </row>
    <row r="655" spans="1:2" x14ac:dyDescent="0.35">
      <c r="A655" s="32" t="s">
        <v>753</v>
      </c>
      <c r="B655" s="31">
        <v>5</v>
      </c>
    </row>
    <row r="656" spans="1:2" x14ac:dyDescent="0.35">
      <c r="A656" s="32" t="s">
        <v>757</v>
      </c>
      <c r="B656" s="31">
        <v>35</v>
      </c>
    </row>
    <row r="657" spans="1:2" x14ac:dyDescent="0.35">
      <c r="A657" s="32" t="s">
        <v>758</v>
      </c>
      <c r="B657" s="31">
        <v>28</v>
      </c>
    </row>
    <row r="658" spans="1:2" x14ac:dyDescent="0.35">
      <c r="A658" s="32" t="s">
        <v>761</v>
      </c>
      <c r="B658" s="31">
        <v>17</v>
      </c>
    </row>
    <row r="659" spans="1:2" x14ac:dyDescent="0.35">
      <c r="A659" s="32" t="s">
        <v>766</v>
      </c>
      <c r="B659" s="31">
        <v>27</v>
      </c>
    </row>
    <row r="660" spans="1:2" x14ac:dyDescent="0.35">
      <c r="A660" s="32" t="s">
        <v>780</v>
      </c>
      <c r="B660" s="31">
        <v>32</v>
      </c>
    </row>
    <row r="661" spans="1:2" x14ac:dyDescent="0.35">
      <c r="A661" s="32" t="s">
        <v>782</v>
      </c>
      <c r="B661" s="31">
        <v>38</v>
      </c>
    </row>
    <row r="662" spans="1:2" x14ac:dyDescent="0.35">
      <c r="A662" s="32" t="s">
        <v>785</v>
      </c>
      <c r="B662" s="31">
        <v>13</v>
      </c>
    </row>
    <row r="663" spans="1:2" x14ac:dyDescent="0.35">
      <c r="A663" s="32" t="s">
        <v>789</v>
      </c>
      <c r="B663" s="31">
        <v>15</v>
      </c>
    </row>
    <row r="664" spans="1:2" x14ac:dyDescent="0.35">
      <c r="A664" s="32" t="s">
        <v>791</v>
      </c>
      <c r="B664" s="31">
        <v>32</v>
      </c>
    </row>
    <row r="665" spans="1:2" x14ac:dyDescent="0.35">
      <c r="A665" s="32" t="s">
        <v>801</v>
      </c>
      <c r="B665" s="31">
        <v>20</v>
      </c>
    </row>
    <row r="666" spans="1:2" x14ac:dyDescent="0.35">
      <c r="A666" s="32" t="s">
        <v>813</v>
      </c>
      <c r="B666" s="31">
        <v>45</v>
      </c>
    </row>
    <row r="667" spans="1:2" x14ac:dyDescent="0.35">
      <c r="A667" s="32" t="s">
        <v>818</v>
      </c>
      <c r="B667" s="31">
        <v>17</v>
      </c>
    </row>
    <row r="668" spans="1:2" x14ac:dyDescent="0.35">
      <c r="A668" s="32" t="s">
        <v>819</v>
      </c>
      <c r="B668" s="31">
        <v>18</v>
      </c>
    </row>
    <row r="669" spans="1:2" x14ac:dyDescent="0.35">
      <c r="A669" s="32" t="s">
        <v>824</v>
      </c>
      <c r="B669" s="31">
        <v>18</v>
      </c>
    </row>
    <row r="670" spans="1:2" x14ac:dyDescent="0.35">
      <c r="A670" s="32" t="s">
        <v>829</v>
      </c>
      <c r="B670" s="31">
        <v>21</v>
      </c>
    </row>
    <row r="671" spans="1:2" x14ac:dyDescent="0.35">
      <c r="A671" s="32" t="s">
        <v>835</v>
      </c>
      <c r="B671" s="31">
        <v>23</v>
      </c>
    </row>
    <row r="672" spans="1:2" x14ac:dyDescent="0.35">
      <c r="A672" s="32" t="s">
        <v>842</v>
      </c>
      <c r="B672" s="31">
        <v>37</v>
      </c>
    </row>
    <row r="673" spans="1:2" x14ac:dyDescent="0.35">
      <c r="A673" s="32" t="s">
        <v>846</v>
      </c>
      <c r="B673" s="31">
        <v>9</v>
      </c>
    </row>
    <row r="674" spans="1:2" x14ac:dyDescent="0.35">
      <c r="A674" s="32" t="s">
        <v>851</v>
      </c>
      <c r="B674" s="31">
        <v>13</v>
      </c>
    </row>
    <row r="675" spans="1:2" x14ac:dyDescent="0.35">
      <c r="A675" s="32" t="s">
        <v>857</v>
      </c>
      <c r="B675" s="31">
        <v>0</v>
      </c>
    </row>
    <row r="676" spans="1:2" x14ac:dyDescent="0.35">
      <c r="A676" s="32" t="s">
        <v>860</v>
      </c>
      <c r="B676" s="31">
        <v>41</v>
      </c>
    </row>
    <row r="677" spans="1:2" x14ac:dyDescent="0.35">
      <c r="A677" s="32" t="s">
        <v>861</v>
      </c>
      <c r="B677" s="31">
        <v>42</v>
      </c>
    </row>
    <row r="678" spans="1:2" x14ac:dyDescent="0.35">
      <c r="A678" s="32" t="s">
        <v>865</v>
      </c>
      <c r="B678" s="31">
        <v>37</v>
      </c>
    </row>
    <row r="679" spans="1:2" x14ac:dyDescent="0.35">
      <c r="A679" s="32" t="s">
        <v>867</v>
      </c>
      <c r="B679" s="31">
        <v>5</v>
      </c>
    </row>
    <row r="680" spans="1:2" x14ac:dyDescent="0.35">
      <c r="A680" s="32" t="s">
        <v>869</v>
      </c>
      <c r="B680" s="31">
        <v>22</v>
      </c>
    </row>
    <row r="681" spans="1:2" x14ac:dyDescent="0.35">
      <c r="A681" s="32" t="s">
        <v>870</v>
      </c>
      <c r="B681" s="31">
        <v>3</v>
      </c>
    </row>
    <row r="682" spans="1:2" x14ac:dyDescent="0.35">
      <c r="A682" s="32" t="s">
        <v>872</v>
      </c>
      <c r="B682" s="31">
        <v>50</v>
      </c>
    </row>
    <row r="683" spans="1:2" x14ac:dyDescent="0.35">
      <c r="A683" s="32" t="s">
        <v>873</v>
      </c>
      <c r="B683" s="31">
        <v>23</v>
      </c>
    </row>
    <row r="684" spans="1:2" x14ac:dyDescent="0.35">
      <c r="A684" s="32" t="s">
        <v>876</v>
      </c>
      <c r="B684" s="31">
        <v>6</v>
      </c>
    </row>
    <row r="685" spans="1:2" x14ac:dyDescent="0.35">
      <c r="A685" s="32" t="s">
        <v>880</v>
      </c>
      <c r="B685" s="31">
        <v>33</v>
      </c>
    </row>
    <row r="686" spans="1:2" x14ac:dyDescent="0.35">
      <c r="A686" s="32" t="s">
        <v>885</v>
      </c>
      <c r="B686" s="31">
        <v>41</v>
      </c>
    </row>
    <row r="687" spans="1:2" x14ac:dyDescent="0.35">
      <c r="A687" s="32" t="s">
        <v>891</v>
      </c>
      <c r="B687" s="31">
        <v>31</v>
      </c>
    </row>
    <row r="688" spans="1:2" x14ac:dyDescent="0.35">
      <c r="A688" s="32" t="s">
        <v>897</v>
      </c>
      <c r="B688" s="31">
        <v>49</v>
      </c>
    </row>
    <row r="689" spans="1:2" x14ac:dyDescent="0.35">
      <c r="A689" s="32" t="s">
        <v>900</v>
      </c>
      <c r="B689" s="31">
        <v>6</v>
      </c>
    </row>
    <row r="690" spans="1:2" x14ac:dyDescent="0.35">
      <c r="A690" s="32" t="s">
        <v>911</v>
      </c>
      <c r="B690" s="31">
        <v>3</v>
      </c>
    </row>
    <row r="691" spans="1:2" x14ac:dyDescent="0.35">
      <c r="A691" s="32" t="s">
        <v>912</v>
      </c>
      <c r="B691" s="31">
        <v>12</v>
      </c>
    </row>
    <row r="692" spans="1:2" x14ac:dyDescent="0.35">
      <c r="A692" s="32" t="s">
        <v>919</v>
      </c>
      <c r="B692" s="31">
        <v>34</v>
      </c>
    </row>
    <row r="693" spans="1:2" x14ac:dyDescent="0.35">
      <c r="A693" s="32" t="s">
        <v>920</v>
      </c>
      <c r="B693" s="31">
        <v>36</v>
      </c>
    </row>
    <row r="694" spans="1:2" x14ac:dyDescent="0.35">
      <c r="A694" s="32" t="s">
        <v>931</v>
      </c>
      <c r="B694" s="31">
        <v>32</v>
      </c>
    </row>
    <row r="695" spans="1:2" x14ac:dyDescent="0.35">
      <c r="A695" s="32" t="s">
        <v>932</v>
      </c>
      <c r="B695" s="31">
        <v>18</v>
      </c>
    </row>
    <row r="696" spans="1:2" x14ac:dyDescent="0.35">
      <c r="A696" s="32" t="s">
        <v>937</v>
      </c>
      <c r="B696" s="31">
        <v>0</v>
      </c>
    </row>
    <row r="697" spans="1:2" x14ac:dyDescent="0.35">
      <c r="A697" s="32" t="s">
        <v>942</v>
      </c>
      <c r="B697" s="31">
        <v>39</v>
      </c>
    </row>
    <row r="698" spans="1:2" x14ac:dyDescent="0.35">
      <c r="A698" s="32" t="s">
        <v>950</v>
      </c>
      <c r="B698" s="31">
        <v>24</v>
      </c>
    </row>
    <row r="699" spans="1:2" x14ac:dyDescent="0.35">
      <c r="A699" s="32" t="s">
        <v>958</v>
      </c>
      <c r="B699" s="31">
        <v>21</v>
      </c>
    </row>
    <row r="700" spans="1:2" x14ac:dyDescent="0.35">
      <c r="A700" s="32" t="s">
        <v>964</v>
      </c>
      <c r="B700" s="31">
        <v>10</v>
      </c>
    </row>
    <row r="701" spans="1:2" x14ac:dyDescent="0.35">
      <c r="A701" s="32" t="s">
        <v>968</v>
      </c>
      <c r="B701" s="31">
        <v>39</v>
      </c>
    </row>
    <row r="702" spans="1:2" x14ac:dyDescent="0.35">
      <c r="A702" s="32" t="s">
        <v>970</v>
      </c>
      <c r="B702" s="31">
        <v>3</v>
      </c>
    </row>
    <row r="703" spans="1:2" x14ac:dyDescent="0.35">
      <c r="A703" s="32" t="s">
        <v>973</v>
      </c>
      <c r="B703" s="31">
        <v>24</v>
      </c>
    </row>
    <row r="704" spans="1:2" x14ac:dyDescent="0.35">
      <c r="A704" s="32" t="s">
        <v>976</v>
      </c>
      <c r="B704" s="31">
        <v>6</v>
      </c>
    </row>
    <row r="705" spans="1:2" x14ac:dyDescent="0.35">
      <c r="A705" s="32" t="s">
        <v>984</v>
      </c>
      <c r="B705" s="31">
        <v>2</v>
      </c>
    </row>
    <row r="706" spans="1:2" x14ac:dyDescent="0.35">
      <c r="A706" s="32" t="s">
        <v>999</v>
      </c>
      <c r="B706" s="31">
        <v>35</v>
      </c>
    </row>
    <row r="707" spans="1:2" x14ac:dyDescent="0.35">
      <c r="A707" s="32" t="s">
        <v>1005</v>
      </c>
      <c r="B707" s="31">
        <v>23</v>
      </c>
    </row>
    <row r="708" spans="1:2" x14ac:dyDescent="0.35">
      <c r="A708" s="32" t="s">
        <v>1010</v>
      </c>
      <c r="B708" s="31">
        <v>5</v>
      </c>
    </row>
    <row r="709" spans="1:2" x14ac:dyDescent="0.35">
      <c r="A709" s="32" t="s">
        <v>1023</v>
      </c>
      <c r="B709" s="31">
        <v>34</v>
      </c>
    </row>
    <row r="710" spans="1:2" x14ac:dyDescent="0.35">
      <c r="A710" s="32" t="s">
        <v>1025</v>
      </c>
      <c r="B710" s="31">
        <v>0</v>
      </c>
    </row>
    <row r="711" spans="1:2" x14ac:dyDescent="0.35">
      <c r="A711" s="32" t="s">
        <v>1029</v>
      </c>
      <c r="B711" s="31">
        <v>16</v>
      </c>
    </row>
    <row r="712" spans="1:2" x14ac:dyDescent="0.35">
      <c r="A712" s="32" t="s">
        <v>1032</v>
      </c>
      <c r="B712" s="31">
        <v>47</v>
      </c>
    </row>
    <row r="713" spans="1:2" x14ac:dyDescent="0.35">
      <c r="A713" s="32" t="s">
        <v>1037</v>
      </c>
      <c r="B713" s="31">
        <v>25</v>
      </c>
    </row>
    <row r="714" spans="1:2" x14ac:dyDescent="0.35">
      <c r="A714" s="32" t="s">
        <v>1038</v>
      </c>
      <c r="B714" s="31">
        <v>1</v>
      </c>
    </row>
    <row r="715" spans="1:2" x14ac:dyDescent="0.35">
      <c r="A715" s="32" t="s">
        <v>1046</v>
      </c>
      <c r="B715" s="31">
        <v>47</v>
      </c>
    </row>
    <row r="716" spans="1:2" x14ac:dyDescent="0.35">
      <c r="A716" s="32" t="s">
        <v>1061</v>
      </c>
      <c r="B716" s="31">
        <v>8</v>
      </c>
    </row>
    <row r="717" spans="1:2" x14ac:dyDescent="0.35">
      <c r="A717" s="32" t="s">
        <v>1067</v>
      </c>
      <c r="B717" s="31">
        <v>31</v>
      </c>
    </row>
    <row r="718" spans="1:2" x14ac:dyDescent="0.35">
      <c r="A718" s="32" t="s">
        <v>1077</v>
      </c>
      <c r="B718" s="31">
        <v>14</v>
      </c>
    </row>
    <row r="719" spans="1:2" x14ac:dyDescent="0.35">
      <c r="A719" s="32" t="s">
        <v>1095</v>
      </c>
      <c r="B719" s="31">
        <v>41</v>
      </c>
    </row>
    <row r="720" spans="1:2" x14ac:dyDescent="0.35">
      <c r="A720" s="32" t="s">
        <v>1097</v>
      </c>
      <c r="B720" s="31">
        <v>36</v>
      </c>
    </row>
    <row r="721" spans="1:2" x14ac:dyDescent="0.35">
      <c r="A721" s="32" t="s">
        <v>1114</v>
      </c>
      <c r="B721" s="31">
        <v>11</v>
      </c>
    </row>
    <row r="722" spans="1:2" x14ac:dyDescent="0.35">
      <c r="A722" s="32" t="s">
        <v>1124</v>
      </c>
      <c r="B722" s="31">
        <v>20</v>
      </c>
    </row>
    <row r="723" spans="1:2" x14ac:dyDescent="0.35">
      <c r="A723" s="32" t="s">
        <v>1125</v>
      </c>
      <c r="B723" s="31">
        <v>37</v>
      </c>
    </row>
    <row r="724" spans="1:2" x14ac:dyDescent="0.35">
      <c r="A724" s="32" t="s">
        <v>1132</v>
      </c>
      <c r="B724" s="31">
        <v>4</v>
      </c>
    </row>
    <row r="725" spans="1:2" x14ac:dyDescent="0.35">
      <c r="A725" s="32" t="s">
        <v>1135</v>
      </c>
      <c r="B725" s="31">
        <v>13</v>
      </c>
    </row>
    <row r="726" spans="1:2" x14ac:dyDescent="0.35">
      <c r="A726" s="32" t="s">
        <v>1136</v>
      </c>
      <c r="B726" s="31">
        <v>30</v>
      </c>
    </row>
    <row r="727" spans="1:2" x14ac:dyDescent="0.35">
      <c r="A727" s="32" t="s">
        <v>1144</v>
      </c>
      <c r="B727" s="31">
        <v>37</v>
      </c>
    </row>
    <row r="728" spans="1:2" x14ac:dyDescent="0.35">
      <c r="A728" s="32" t="s">
        <v>1151</v>
      </c>
      <c r="B728" s="31">
        <v>3</v>
      </c>
    </row>
    <row r="729" spans="1:2" x14ac:dyDescent="0.35">
      <c r="A729" s="32" t="s">
        <v>1157</v>
      </c>
      <c r="B729" s="31">
        <v>3</v>
      </c>
    </row>
    <row r="730" spans="1:2" x14ac:dyDescent="0.35">
      <c r="A730" s="32" t="s">
        <v>1160</v>
      </c>
      <c r="B730" s="31">
        <v>25</v>
      </c>
    </row>
    <row r="731" spans="1:2" x14ac:dyDescent="0.35">
      <c r="A731" s="32" t="s">
        <v>1162</v>
      </c>
      <c r="B731" s="31">
        <v>13</v>
      </c>
    </row>
    <row r="732" spans="1:2" x14ac:dyDescent="0.35">
      <c r="A732" s="32" t="s">
        <v>1167</v>
      </c>
      <c r="B732" s="31">
        <v>48</v>
      </c>
    </row>
    <row r="733" spans="1:2" x14ac:dyDescent="0.35">
      <c r="A733" s="32" t="s">
        <v>1176</v>
      </c>
      <c r="B733" s="31">
        <v>14</v>
      </c>
    </row>
    <row r="734" spans="1:2" x14ac:dyDescent="0.35">
      <c r="A734" s="32" t="s">
        <v>1181</v>
      </c>
      <c r="B734" s="31">
        <v>0</v>
      </c>
    </row>
    <row r="735" spans="1:2" x14ac:dyDescent="0.35">
      <c r="A735" s="32" t="s">
        <v>1187</v>
      </c>
      <c r="B735" s="31">
        <v>2</v>
      </c>
    </row>
    <row r="736" spans="1:2" x14ac:dyDescent="0.35">
      <c r="A736" s="32" t="s">
        <v>1199</v>
      </c>
      <c r="B736" s="31">
        <v>2</v>
      </c>
    </row>
    <row r="737" spans="1:2" x14ac:dyDescent="0.35">
      <c r="A737" s="32" t="s">
        <v>1201</v>
      </c>
      <c r="B737" s="31">
        <v>46</v>
      </c>
    </row>
    <row r="738" spans="1:2" x14ac:dyDescent="0.35">
      <c r="A738" s="32" t="s">
        <v>1208</v>
      </c>
      <c r="B738" s="31">
        <v>30</v>
      </c>
    </row>
    <row r="739" spans="1:2" x14ac:dyDescent="0.35">
      <c r="A739" s="32" t="s">
        <v>1217</v>
      </c>
      <c r="B739" s="31">
        <v>19</v>
      </c>
    </row>
    <row r="740" spans="1:2" x14ac:dyDescent="0.35">
      <c r="A740" s="32" t="s">
        <v>1218</v>
      </c>
      <c r="B740" s="31">
        <v>46</v>
      </c>
    </row>
    <row r="741" spans="1:2" x14ac:dyDescent="0.35">
      <c r="A741" s="32" t="s">
        <v>1219</v>
      </c>
      <c r="B741" s="31">
        <v>38</v>
      </c>
    </row>
    <row r="742" spans="1:2" x14ac:dyDescent="0.35">
      <c r="A742" s="32" t="s">
        <v>1222</v>
      </c>
      <c r="B742" s="31">
        <v>16</v>
      </c>
    </row>
    <row r="743" spans="1:2" x14ac:dyDescent="0.35">
      <c r="A743" s="32" t="s">
        <v>1237</v>
      </c>
      <c r="B743" s="31">
        <v>39</v>
      </c>
    </row>
    <row r="744" spans="1:2" x14ac:dyDescent="0.35">
      <c r="A744" s="32" t="s">
        <v>1265</v>
      </c>
      <c r="B744" s="31">
        <v>12</v>
      </c>
    </row>
    <row r="745" spans="1:2" x14ac:dyDescent="0.35">
      <c r="A745" s="32" t="s">
        <v>1266</v>
      </c>
      <c r="B745" s="31">
        <v>24</v>
      </c>
    </row>
    <row r="746" spans="1:2" x14ac:dyDescent="0.35">
      <c r="A746" s="32" t="s">
        <v>1275</v>
      </c>
      <c r="B746" s="31">
        <v>13</v>
      </c>
    </row>
    <row r="747" spans="1:2" x14ac:dyDescent="0.35">
      <c r="A747" s="32" t="s">
        <v>1280</v>
      </c>
      <c r="B747" s="31">
        <v>34</v>
      </c>
    </row>
    <row r="748" spans="1:2" x14ac:dyDescent="0.35">
      <c r="A748" s="32" t="s">
        <v>1289</v>
      </c>
      <c r="B748" s="31">
        <v>6</v>
      </c>
    </row>
    <row r="749" spans="1:2" x14ac:dyDescent="0.35">
      <c r="A749" s="32" t="s">
        <v>1292</v>
      </c>
      <c r="B749" s="31">
        <v>9</v>
      </c>
    </row>
    <row r="750" spans="1:2" x14ac:dyDescent="0.35">
      <c r="A750" s="32" t="s">
        <v>1293</v>
      </c>
      <c r="B750" s="31">
        <v>25</v>
      </c>
    </row>
    <row r="751" spans="1:2" x14ac:dyDescent="0.35">
      <c r="A751" s="32" t="s">
        <v>1295</v>
      </c>
      <c r="B751" s="31">
        <v>47</v>
      </c>
    </row>
    <row r="752" spans="1:2" x14ac:dyDescent="0.35">
      <c r="A752" s="32" t="s">
        <v>1305</v>
      </c>
      <c r="B752" s="31">
        <v>38</v>
      </c>
    </row>
    <row r="753" spans="1:2" x14ac:dyDescent="0.35">
      <c r="A753" s="32" t="s">
        <v>1307</v>
      </c>
      <c r="B753" s="31">
        <v>35</v>
      </c>
    </row>
    <row r="754" spans="1:2" x14ac:dyDescent="0.35">
      <c r="A754" s="32" t="s">
        <v>1318</v>
      </c>
      <c r="B754" s="31">
        <v>7</v>
      </c>
    </row>
    <row r="755" spans="1:2" x14ac:dyDescent="0.35">
      <c r="A755" s="32" t="s">
        <v>1320</v>
      </c>
      <c r="B755" s="31">
        <v>23</v>
      </c>
    </row>
    <row r="756" spans="1:2" x14ac:dyDescent="0.35">
      <c r="A756" s="32" t="s">
        <v>1321</v>
      </c>
      <c r="B756" s="31">
        <v>13</v>
      </c>
    </row>
    <row r="757" spans="1:2" x14ac:dyDescent="0.35">
      <c r="A757" s="32" t="s">
        <v>1327</v>
      </c>
      <c r="B757" s="31">
        <v>8</v>
      </c>
    </row>
    <row r="758" spans="1:2" x14ac:dyDescent="0.35">
      <c r="A758" s="32" t="s">
        <v>1332</v>
      </c>
      <c r="B758" s="31">
        <v>20</v>
      </c>
    </row>
    <row r="759" spans="1:2" x14ac:dyDescent="0.35">
      <c r="A759" s="32" t="s">
        <v>1334</v>
      </c>
      <c r="B759" s="31">
        <v>15</v>
      </c>
    </row>
    <row r="760" spans="1:2" x14ac:dyDescent="0.35">
      <c r="A760" s="32" t="s">
        <v>1336</v>
      </c>
      <c r="B760" s="31">
        <v>26</v>
      </c>
    </row>
    <row r="761" spans="1:2" x14ac:dyDescent="0.35">
      <c r="A761" s="32" t="s">
        <v>1337</v>
      </c>
      <c r="B761" s="31">
        <v>12</v>
      </c>
    </row>
    <row r="762" spans="1:2" x14ac:dyDescent="0.35">
      <c r="A762" s="32" t="s">
        <v>1338</v>
      </c>
      <c r="B762" s="31">
        <v>36</v>
      </c>
    </row>
    <row r="763" spans="1:2" x14ac:dyDescent="0.35">
      <c r="A763" s="32" t="s">
        <v>1345</v>
      </c>
      <c r="B763" s="31">
        <v>9</v>
      </c>
    </row>
    <row r="764" spans="1:2" x14ac:dyDescent="0.35">
      <c r="A764" s="32" t="s">
        <v>1349</v>
      </c>
      <c r="B764" s="31">
        <v>2</v>
      </c>
    </row>
    <row r="765" spans="1:2" x14ac:dyDescent="0.35">
      <c r="A765" s="32" t="s">
        <v>1358</v>
      </c>
      <c r="B765" s="31">
        <v>25</v>
      </c>
    </row>
    <row r="766" spans="1:2" x14ac:dyDescent="0.35">
      <c r="A766" s="32" t="s">
        <v>1364</v>
      </c>
      <c r="B766" s="31">
        <v>47</v>
      </c>
    </row>
    <row r="767" spans="1:2" x14ac:dyDescent="0.35">
      <c r="A767" s="32" t="s">
        <v>1367</v>
      </c>
      <c r="B767" s="31">
        <v>9</v>
      </c>
    </row>
    <row r="768" spans="1:2" x14ac:dyDescent="0.35">
      <c r="A768" s="32" t="s">
        <v>1369</v>
      </c>
      <c r="B768" s="31">
        <v>35</v>
      </c>
    </row>
    <row r="769" spans="1:2" x14ac:dyDescent="0.35">
      <c r="A769" s="32" t="s">
        <v>1376</v>
      </c>
      <c r="B769" s="31">
        <v>16</v>
      </c>
    </row>
    <row r="770" spans="1:2" x14ac:dyDescent="0.35">
      <c r="A770" s="32" t="s">
        <v>1377</v>
      </c>
      <c r="B770" s="31">
        <v>38</v>
      </c>
    </row>
    <row r="771" spans="1:2" x14ac:dyDescent="0.35">
      <c r="A771" s="32" t="s">
        <v>1381</v>
      </c>
      <c r="B771" s="31">
        <v>15</v>
      </c>
    </row>
    <row r="772" spans="1:2" x14ac:dyDescent="0.35">
      <c r="A772" s="32" t="s">
        <v>1384</v>
      </c>
      <c r="B772" s="31">
        <v>39</v>
      </c>
    </row>
    <row r="773" spans="1:2" x14ac:dyDescent="0.35">
      <c r="A773" s="32" t="s">
        <v>1387</v>
      </c>
      <c r="B773" s="31">
        <v>29</v>
      </c>
    </row>
    <row r="774" spans="1:2" x14ac:dyDescent="0.35">
      <c r="A774" s="32" t="s">
        <v>1394</v>
      </c>
      <c r="B774" s="31">
        <v>48</v>
      </c>
    </row>
    <row r="775" spans="1:2" x14ac:dyDescent="0.35">
      <c r="A775" s="32" t="s">
        <v>1401</v>
      </c>
      <c r="B775" s="31">
        <v>21</v>
      </c>
    </row>
    <row r="776" spans="1:2" x14ac:dyDescent="0.35">
      <c r="A776" s="32" t="s">
        <v>1404</v>
      </c>
      <c r="B776" s="31">
        <v>13</v>
      </c>
    </row>
    <row r="777" spans="1:2" x14ac:dyDescent="0.35">
      <c r="A777" s="32" t="s">
        <v>1412</v>
      </c>
      <c r="B777" s="31">
        <v>7</v>
      </c>
    </row>
    <row r="778" spans="1:2" x14ac:dyDescent="0.35">
      <c r="A778" s="32" t="s">
        <v>1423</v>
      </c>
      <c r="B778" s="31">
        <v>29</v>
      </c>
    </row>
    <row r="779" spans="1:2" x14ac:dyDescent="0.35">
      <c r="A779" s="32" t="s">
        <v>1429</v>
      </c>
      <c r="B779" s="31">
        <v>29</v>
      </c>
    </row>
    <row r="780" spans="1:2" x14ac:dyDescent="0.35">
      <c r="A780" s="32" t="s">
        <v>1430</v>
      </c>
      <c r="B780" s="31">
        <v>27</v>
      </c>
    </row>
    <row r="781" spans="1:2" x14ac:dyDescent="0.35">
      <c r="A781" s="32" t="s">
        <v>1432</v>
      </c>
      <c r="B781" s="31">
        <v>24</v>
      </c>
    </row>
    <row r="782" spans="1:2" x14ac:dyDescent="0.35">
      <c r="A782" s="32" t="s">
        <v>1439</v>
      </c>
      <c r="B782" s="31">
        <v>19</v>
      </c>
    </row>
    <row r="783" spans="1:2" x14ac:dyDescent="0.35">
      <c r="A783" s="32" t="s">
        <v>1440</v>
      </c>
      <c r="B783" s="31">
        <v>6</v>
      </c>
    </row>
    <row r="784" spans="1:2" x14ac:dyDescent="0.35">
      <c r="A784" s="32" t="s">
        <v>1446</v>
      </c>
      <c r="B784" s="31">
        <v>27</v>
      </c>
    </row>
    <row r="785" spans="1:2" x14ac:dyDescent="0.35">
      <c r="A785" s="32" t="s">
        <v>1464</v>
      </c>
      <c r="B785" s="31">
        <v>6</v>
      </c>
    </row>
    <row r="786" spans="1:2" x14ac:dyDescent="0.35">
      <c r="A786" s="32" t="s">
        <v>1468</v>
      </c>
      <c r="B786" s="31">
        <v>9</v>
      </c>
    </row>
    <row r="787" spans="1:2" x14ac:dyDescent="0.35">
      <c r="A787" s="32" t="s">
        <v>1471</v>
      </c>
      <c r="B787" s="31">
        <v>33</v>
      </c>
    </row>
    <row r="788" spans="1:2" x14ac:dyDescent="0.35">
      <c r="A788" s="32" t="s">
        <v>1475</v>
      </c>
      <c r="B788" s="31">
        <v>9</v>
      </c>
    </row>
    <row r="789" spans="1:2" x14ac:dyDescent="0.35">
      <c r="A789" s="32" t="s">
        <v>1479</v>
      </c>
      <c r="B789" s="31">
        <v>15</v>
      </c>
    </row>
    <row r="790" spans="1:2" x14ac:dyDescent="0.35">
      <c r="A790" s="32" t="s">
        <v>1493</v>
      </c>
      <c r="B790" s="31">
        <v>11</v>
      </c>
    </row>
    <row r="791" spans="1:2" x14ac:dyDescent="0.35">
      <c r="A791" s="32" t="s">
        <v>1499</v>
      </c>
      <c r="B791" s="31">
        <v>6</v>
      </c>
    </row>
    <row r="792" spans="1:2" x14ac:dyDescent="0.35">
      <c r="A792" s="32" t="s">
        <v>1502</v>
      </c>
      <c r="B792" s="31">
        <v>9</v>
      </c>
    </row>
    <row r="793" spans="1:2" x14ac:dyDescent="0.35">
      <c r="A793" s="32" t="s">
        <v>1514</v>
      </c>
      <c r="B793" s="31">
        <v>42</v>
      </c>
    </row>
    <row r="794" spans="1:2" x14ac:dyDescent="0.35">
      <c r="A794" s="32" t="s">
        <v>1516</v>
      </c>
      <c r="B794" s="31">
        <v>17</v>
      </c>
    </row>
    <row r="795" spans="1:2" x14ac:dyDescent="0.35">
      <c r="A795" s="32" t="s">
        <v>1518</v>
      </c>
      <c r="B795" s="31">
        <v>34</v>
      </c>
    </row>
    <row r="796" spans="1:2" x14ac:dyDescent="0.35">
      <c r="A796" s="32" t="s">
        <v>1519</v>
      </c>
      <c r="B796" s="31">
        <v>29</v>
      </c>
    </row>
    <row r="797" spans="1:2" x14ac:dyDescent="0.35">
      <c r="A797" s="32" t="s">
        <v>1522</v>
      </c>
      <c r="B797" s="31">
        <v>17</v>
      </c>
    </row>
    <row r="798" spans="1:2" x14ac:dyDescent="0.35">
      <c r="A798" s="32" t="s">
        <v>1525</v>
      </c>
      <c r="B798" s="31">
        <v>26</v>
      </c>
    </row>
    <row r="799" spans="1:2" x14ac:dyDescent="0.35">
      <c r="A799" s="32" t="s">
        <v>1546</v>
      </c>
      <c r="B799" s="31">
        <v>28</v>
      </c>
    </row>
    <row r="800" spans="1:2" x14ac:dyDescent="0.35">
      <c r="A800" s="32" t="s">
        <v>1557</v>
      </c>
      <c r="B800" s="31">
        <v>2</v>
      </c>
    </row>
    <row r="801" spans="1:2" x14ac:dyDescent="0.35">
      <c r="A801" s="32" t="s">
        <v>1559</v>
      </c>
      <c r="B801" s="31">
        <v>5</v>
      </c>
    </row>
    <row r="802" spans="1:2" x14ac:dyDescent="0.35">
      <c r="A802" s="32" t="s">
        <v>1563</v>
      </c>
      <c r="B802" s="31">
        <v>31</v>
      </c>
    </row>
    <row r="803" spans="1:2" x14ac:dyDescent="0.35">
      <c r="A803" s="32" t="s">
        <v>1570</v>
      </c>
      <c r="B803" s="31">
        <v>44</v>
      </c>
    </row>
    <row r="804" spans="1:2" x14ac:dyDescent="0.35">
      <c r="A804" s="32" t="s">
        <v>1572</v>
      </c>
      <c r="B804" s="31">
        <v>35</v>
      </c>
    </row>
    <row r="805" spans="1:2" x14ac:dyDescent="0.35">
      <c r="A805" s="32" t="s">
        <v>1577</v>
      </c>
      <c r="B805" s="31">
        <v>41</v>
      </c>
    </row>
    <row r="806" spans="1:2" x14ac:dyDescent="0.35">
      <c r="A806" s="32" t="s">
        <v>1582</v>
      </c>
      <c r="B806" s="31">
        <v>25</v>
      </c>
    </row>
    <row r="807" spans="1:2" x14ac:dyDescent="0.35">
      <c r="A807" s="32" t="s">
        <v>1586</v>
      </c>
      <c r="B807" s="31">
        <v>0</v>
      </c>
    </row>
    <row r="808" spans="1:2" x14ac:dyDescent="0.35">
      <c r="A808" s="32" t="s">
        <v>1595</v>
      </c>
      <c r="B808" s="31">
        <v>19</v>
      </c>
    </row>
    <row r="809" spans="1:2" x14ac:dyDescent="0.35">
      <c r="A809" s="32" t="s">
        <v>1602</v>
      </c>
      <c r="B809" s="31">
        <v>46</v>
      </c>
    </row>
    <row r="810" spans="1:2" x14ac:dyDescent="0.35">
      <c r="A810" s="32" t="s">
        <v>1609</v>
      </c>
      <c r="B810" s="31">
        <v>34</v>
      </c>
    </row>
    <row r="811" spans="1:2" x14ac:dyDescent="0.35">
      <c r="A811" s="32" t="s">
        <v>1615</v>
      </c>
      <c r="B811" s="31">
        <v>4</v>
      </c>
    </row>
    <row r="812" spans="1:2" x14ac:dyDescent="0.35">
      <c r="A812" s="32" t="s">
        <v>1617</v>
      </c>
      <c r="B812" s="31">
        <v>46</v>
      </c>
    </row>
    <row r="813" spans="1:2" x14ac:dyDescent="0.35">
      <c r="A813" s="32" t="s">
        <v>1618</v>
      </c>
      <c r="B813" s="31">
        <v>41</v>
      </c>
    </row>
    <row r="814" spans="1:2" x14ac:dyDescent="0.35">
      <c r="A814" s="32" t="s">
        <v>1623</v>
      </c>
      <c r="B814" s="31">
        <v>2</v>
      </c>
    </row>
    <row r="815" spans="1:2" x14ac:dyDescent="0.35">
      <c r="A815" s="32" t="s">
        <v>1627</v>
      </c>
      <c r="B815" s="31">
        <v>28</v>
      </c>
    </row>
    <row r="816" spans="1:2" x14ac:dyDescent="0.35">
      <c r="A816" s="32" t="s">
        <v>1632</v>
      </c>
      <c r="B816" s="31">
        <v>48</v>
      </c>
    </row>
    <row r="817" spans="1:2" x14ac:dyDescent="0.35">
      <c r="A817" s="32" t="s">
        <v>1633</v>
      </c>
      <c r="B817" s="31">
        <v>5</v>
      </c>
    </row>
    <row r="818" spans="1:2" x14ac:dyDescent="0.35">
      <c r="A818" s="32" t="s">
        <v>1636</v>
      </c>
      <c r="B818" s="31">
        <v>14</v>
      </c>
    </row>
    <row r="819" spans="1:2" x14ac:dyDescent="0.35">
      <c r="A819" s="32" t="s">
        <v>1639</v>
      </c>
      <c r="B819" s="31">
        <v>11</v>
      </c>
    </row>
    <row r="820" spans="1:2" x14ac:dyDescent="0.35">
      <c r="A820" s="32" t="s">
        <v>1643</v>
      </c>
      <c r="B820" s="31">
        <v>2</v>
      </c>
    </row>
    <row r="821" spans="1:2" x14ac:dyDescent="0.35">
      <c r="A821" s="32" t="s">
        <v>1644</v>
      </c>
      <c r="B821" s="31">
        <v>3</v>
      </c>
    </row>
    <row r="822" spans="1:2" x14ac:dyDescent="0.35">
      <c r="A822" s="32" t="s">
        <v>1650</v>
      </c>
      <c r="B822" s="31">
        <v>3</v>
      </c>
    </row>
    <row r="823" spans="1:2" x14ac:dyDescent="0.35">
      <c r="A823" s="32" t="s">
        <v>1656</v>
      </c>
      <c r="B823" s="31">
        <v>9</v>
      </c>
    </row>
    <row r="824" spans="1:2" x14ac:dyDescent="0.35">
      <c r="A824" s="32" t="s">
        <v>1664</v>
      </c>
      <c r="B824" s="31">
        <v>17</v>
      </c>
    </row>
    <row r="825" spans="1:2" x14ac:dyDescent="0.35">
      <c r="A825" s="32" t="s">
        <v>1715</v>
      </c>
      <c r="B825" s="31">
        <v>18</v>
      </c>
    </row>
    <row r="826" spans="1:2" x14ac:dyDescent="0.35">
      <c r="A826" s="32" t="s">
        <v>1718</v>
      </c>
      <c r="B826" s="31">
        <v>7</v>
      </c>
    </row>
    <row r="827" spans="1:2" x14ac:dyDescent="0.35">
      <c r="A827" s="32" t="s">
        <v>1719</v>
      </c>
      <c r="B827" s="31">
        <v>17</v>
      </c>
    </row>
    <row r="828" spans="1:2" x14ac:dyDescent="0.35">
      <c r="A828" s="32" t="s">
        <v>1726</v>
      </c>
      <c r="B828" s="31">
        <v>12</v>
      </c>
    </row>
    <row r="829" spans="1:2" x14ac:dyDescent="0.35">
      <c r="A829" s="32" t="s">
        <v>1738</v>
      </c>
      <c r="B829" s="31">
        <v>37</v>
      </c>
    </row>
    <row r="830" spans="1:2" x14ac:dyDescent="0.35">
      <c r="A830" s="32" t="s">
        <v>1751</v>
      </c>
      <c r="B830" s="31">
        <v>39</v>
      </c>
    </row>
    <row r="831" spans="1:2" x14ac:dyDescent="0.35">
      <c r="A831" s="32" t="s">
        <v>1757</v>
      </c>
      <c r="B831" s="31">
        <v>45</v>
      </c>
    </row>
    <row r="832" spans="1:2" x14ac:dyDescent="0.35">
      <c r="A832" s="32" t="s">
        <v>1758</v>
      </c>
      <c r="B832" s="31">
        <v>19</v>
      </c>
    </row>
    <row r="833" spans="1:2" x14ac:dyDescent="0.35">
      <c r="A833" s="32" t="s">
        <v>1762</v>
      </c>
      <c r="B833" s="31">
        <v>16</v>
      </c>
    </row>
    <row r="834" spans="1:2" x14ac:dyDescent="0.35">
      <c r="A834" s="32" t="s">
        <v>1766</v>
      </c>
      <c r="B834" s="31">
        <v>46</v>
      </c>
    </row>
    <row r="835" spans="1:2" x14ac:dyDescent="0.35">
      <c r="A835" s="32" t="s">
        <v>1767</v>
      </c>
      <c r="B835" s="31">
        <v>28</v>
      </c>
    </row>
    <row r="836" spans="1:2" x14ac:dyDescent="0.35">
      <c r="A836" s="32" t="s">
        <v>1769</v>
      </c>
      <c r="B836" s="31">
        <v>37</v>
      </c>
    </row>
    <row r="837" spans="1:2" x14ac:dyDescent="0.35">
      <c r="A837" s="32" t="s">
        <v>1770</v>
      </c>
      <c r="B837" s="31">
        <v>24</v>
      </c>
    </row>
    <row r="838" spans="1:2" x14ac:dyDescent="0.35">
      <c r="A838" s="32" t="s">
        <v>1773</v>
      </c>
      <c r="B838" s="31">
        <v>39</v>
      </c>
    </row>
    <row r="839" spans="1:2" x14ac:dyDescent="0.35">
      <c r="A839" s="32" t="s">
        <v>1775</v>
      </c>
      <c r="B839" s="31">
        <v>20</v>
      </c>
    </row>
    <row r="840" spans="1:2" x14ac:dyDescent="0.35">
      <c r="A840" s="32" t="s">
        <v>1776</v>
      </c>
      <c r="B840" s="31">
        <v>10</v>
      </c>
    </row>
    <row r="841" spans="1:2" x14ac:dyDescent="0.35">
      <c r="A841" s="32" t="s">
        <v>1790</v>
      </c>
      <c r="B841" s="31">
        <v>14</v>
      </c>
    </row>
    <row r="842" spans="1:2" x14ac:dyDescent="0.35">
      <c r="A842" s="32" t="s">
        <v>1796</v>
      </c>
      <c r="B842" s="31">
        <v>13</v>
      </c>
    </row>
    <row r="843" spans="1:2" x14ac:dyDescent="0.35">
      <c r="A843" s="32" t="s">
        <v>1800</v>
      </c>
      <c r="B843" s="31">
        <v>24</v>
      </c>
    </row>
    <row r="844" spans="1:2" x14ac:dyDescent="0.35">
      <c r="A844" s="32" t="s">
        <v>1812</v>
      </c>
      <c r="B844" s="31">
        <v>32</v>
      </c>
    </row>
    <row r="845" spans="1:2" x14ac:dyDescent="0.35">
      <c r="A845" s="32" t="s">
        <v>1818</v>
      </c>
      <c r="B845" s="31">
        <v>30</v>
      </c>
    </row>
    <row r="846" spans="1:2" x14ac:dyDescent="0.35">
      <c r="A846" s="32" t="s">
        <v>1821</v>
      </c>
      <c r="B846" s="31">
        <v>25</v>
      </c>
    </row>
    <row r="847" spans="1:2" x14ac:dyDescent="0.35">
      <c r="A847" s="32" t="s">
        <v>1841</v>
      </c>
      <c r="B847" s="31">
        <v>50</v>
      </c>
    </row>
    <row r="848" spans="1:2" x14ac:dyDescent="0.35">
      <c r="A848" s="32" t="s">
        <v>1844</v>
      </c>
      <c r="B848" s="31">
        <v>18</v>
      </c>
    </row>
    <row r="849" spans="1:2" x14ac:dyDescent="0.35">
      <c r="A849" s="32" t="s">
        <v>1852</v>
      </c>
      <c r="B849" s="31">
        <v>13</v>
      </c>
    </row>
    <row r="850" spans="1:2" x14ac:dyDescent="0.35">
      <c r="A850" s="32" t="s">
        <v>1853</v>
      </c>
      <c r="B850" s="31">
        <v>35</v>
      </c>
    </row>
    <row r="851" spans="1:2" x14ac:dyDescent="0.35">
      <c r="A851" s="32" t="s">
        <v>1867</v>
      </c>
      <c r="B851" s="31">
        <v>16</v>
      </c>
    </row>
    <row r="852" spans="1:2" x14ac:dyDescent="0.35">
      <c r="A852" s="32" t="s">
        <v>1869</v>
      </c>
      <c r="B852" s="31">
        <v>8</v>
      </c>
    </row>
    <row r="853" spans="1:2" x14ac:dyDescent="0.35">
      <c r="A853" s="32" t="s">
        <v>1873</v>
      </c>
      <c r="B853" s="31">
        <v>3</v>
      </c>
    </row>
    <row r="854" spans="1:2" x14ac:dyDescent="0.35">
      <c r="A854" s="32" t="s">
        <v>1877</v>
      </c>
      <c r="B854" s="31">
        <v>35</v>
      </c>
    </row>
    <row r="855" spans="1:2" x14ac:dyDescent="0.35">
      <c r="A855" s="32" t="s">
        <v>1880</v>
      </c>
      <c r="B855" s="31">
        <v>46</v>
      </c>
    </row>
    <row r="856" spans="1:2" x14ac:dyDescent="0.35">
      <c r="A856" s="32" t="s">
        <v>1885</v>
      </c>
      <c r="B856" s="31">
        <v>43</v>
      </c>
    </row>
    <row r="857" spans="1:2" x14ac:dyDescent="0.35">
      <c r="A857" s="32" t="s">
        <v>1893</v>
      </c>
      <c r="B857" s="31">
        <v>45</v>
      </c>
    </row>
    <row r="858" spans="1:2" x14ac:dyDescent="0.35">
      <c r="A858" s="32" t="s">
        <v>1899</v>
      </c>
      <c r="B858" s="31">
        <v>10</v>
      </c>
    </row>
    <row r="859" spans="1:2" x14ac:dyDescent="0.35">
      <c r="A859" s="32" t="s">
        <v>1901</v>
      </c>
      <c r="B859" s="31">
        <v>9</v>
      </c>
    </row>
    <row r="860" spans="1:2" x14ac:dyDescent="0.35">
      <c r="A860" s="32" t="s">
        <v>1902</v>
      </c>
      <c r="B860" s="31">
        <v>30</v>
      </c>
    </row>
    <row r="861" spans="1:2" x14ac:dyDescent="0.35">
      <c r="A861" s="32" t="s">
        <v>1904</v>
      </c>
      <c r="B861" s="31">
        <v>41</v>
      </c>
    </row>
    <row r="862" spans="1:2" x14ac:dyDescent="0.35">
      <c r="A862" s="32" t="s">
        <v>1908</v>
      </c>
      <c r="B862" s="31">
        <v>20</v>
      </c>
    </row>
    <row r="863" spans="1:2" x14ac:dyDescent="0.35">
      <c r="A863" s="32" t="s">
        <v>1909</v>
      </c>
      <c r="B863" s="31">
        <v>50</v>
      </c>
    </row>
    <row r="864" spans="1:2" x14ac:dyDescent="0.35">
      <c r="A864" s="32" t="s">
        <v>1910</v>
      </c>
      <c r="B864" s="31">
        <v>15</v>
      </c>
    </row>
    <row r="865" spans="1:2" x14ac:dyDescent="0.35">
      <c r="A865" s="32" t="s">
        <v>1914</v>
      </c>
      <c r="B865" s="31">
        <v>0</v>
      </c>
    </row>
    <row r="866" spans="1:2" x14ac:dyDescent="0.35">
      <c r="A866" s="32" t="s">
        <v>1915</v>
      </c>
      <c r="B866" s="31">
        <v>48</v>
      </c>
    </row>
    <row r="867" spans="1:2" x14ac:dyDescent="0.35">
      <c r="A867" s="32" t="s">
        <v>1916</v>
      </c>
      <c r="B867" s="31">
        <v>29</v>
      </c>
    </row>
    <row r="868" spans="1:2" x14ac:dyDescent="0.35">
      <c r="A868" s="32" t="s">
        <v>1928</v>
      </c>
      <c r="B868" s="31">
        <v>23</v>
      </c>
    </row>
    <row r="869" spans="1:2" x14ac:dyDescent="0.35">
      <c r="A869" s="32" t="s">
        <v>1940</v>
      </c>
      <c r="B869" s="31">
        <v>33</v>
      </c>
    </row>
    <row r="870" spans="1:2" x14ac:dyDescent="0.35">
      <c r="A870" s="32" t="s">
        <v>1943</v>
      </c>
      <c r="B870" s="31">
        <v>23</v>
      </c>
    </row>
    <row r="871" spans="1:2" x14ac:dyDescent="0.35">
      <c r="A871" s="32" t="s">
        <v>1949</v>
      </c>
      <c r="B871" s="31">
        <v>36</v>
      </c>
    </row>
    <row r="872" spans="1:2" x14ac:dyDescent="0.35">
      <c r="A872" s="32" t="s">
        <v>1951</v>
      </c>
      <c r="B872" s="31">
        <v>4</v>
      </c>
    </row>
    <row r="873" spans="1:2" x14ac:dyDescent="0.35">
      <c r="A873" s="32" t="s">
        <v>1956</v>
      </c>
      <c r="B873" s="31">
        <v>44</v>
      </c>
    </row>
    <row r="874" spans="1:2" x14ac:dyDescent="0.35">
      <c r="A874" s="32" t="s">
        <v>1961</v>
      </c>
      <c r="B874" s="31">
        <v>16</v>
      </c>
    </row>
    <row r="875" spans="1:2" x14ac:dyDescent="0.35">
      <c r="A875" s="32" t="s">
        <v>1977</v>
      </c>
      <c r="B875" s="31">
        <v>22</v>
      </c>
    </row>
    <row r="876" spans="1:2" x14ac:dyDescent="0.35">
      <c r="A876" s="32" t="s">
        <v>1981</v>
      </c>
      <c r="B876" s="31">
        <v>11</v>
      </c>
    </row>
    <row r="877" spans="1:2" x14ac:dyDescent="0.35">
      <c r="A877" s="32" t="s">
        <v>1989</v>
      </c>
      <c r="B877" s="31">
        <v>21</v>
      </c>
    </row>
    <row r="878" spans="1:2" x14ac:dyDescent="0.35">
      <c r="A878" s="32" t="s">
        <v>1997</v>
      </c>
      <c r="B878" s="31">
        <v>41</v>
      </c>
    </row>
    <row r="879" spans="1:2" x14ac:dyDescent="0.35">
      <c r="A879" s="32" t="s">
        <v>2011</v>
      </c>
      <c r="B879" s="31">
        <v>33</v>
      </c>
    </row>
    <row r="880" spans="1:2" x14ac:dyDescent="0.35">
      <c r="A880" s="32" t="s">
        <v>2012</v>
      </c>
      <c r="B880" s="31">
        <v>26</v>
      </c>
    </row>
    <row r="881" spans="1:2" x14ac:dyDescent="0.35">
      <c r="A881" s="32" t="s">
        <v>2018</v>
      </c>
      <c r="B881" s="31">
        <v>18</v>
      </c>
    </row>
    <row r="882" spans="1:2" x14ac:dyDescent="0.35">
      <c r="A882" s="32" t="s">
        <v>2026</v>
      </c>
      <c r="B882" s="31">
        <v>33</v>
      </c>
    </row>
    <row r="883" spans="1:2" x14ac:dyDescent="0.35">
      <c r="A883" s="32" t="s">
        <v>2027</v>
      </c>
      <c r="B883" s="31">
        <v>16</v>
      </c>
    </row>
    <row r="884" spans="1:2" x14ac:dyDescent="0.35">
      <c r="A884" s="32" t="s">
        <v>2033</v>
      </c>
      <c r="B884" s="31">
        <v>15</v>
      </c>
    </row>
    <row r="885" spans="1:2" x14ac:dyDescent="0.35">
      <c r="A885" s="32" t="s">
        <v>2035</v>
      </c>
      <c r="B885" s="31">
        <v>34</v>
      </c>
    </row>
    <row r="886" spans="1:2" x14ac:dyDescent="0.35">
      <c r="A886" s="32" t="s">
        <v>2041</v>
      </c>
      <c r="B886" s="31">
        <v>42</v>
      </c>
    </row>
    <row r="887" spans="1:2" x14ac:dyDescent="0.35">
      <c r="A887" s="32" t="s">
        <v>2042</v>
      </c>
      <c r="B887" s="31">
        <v>43</v>
      </c>
    </row>
    <row r="888" spans="1:2" x14ac:dyDescent="0.35">
      <c r="A888" s="32" t="s">
        <v>2052</v>
      </c>
      <c r="B888" s="31">
        <v>8</v>
      </c>
    </row>
    <row r="889" spans="1:2" x14ac:dyDescent="0.35">
      <c r="A889" s="32" t="s">
        <v>2071</v>
      </c>
      <c r="B889" s="31">
        <v>4</v>
      </c>
    </row>
    <row r="890" spans="1:2" x14ac:dyDescent="0.35">
      <c r="A890" s="32" t="s">
        <v>2075</v>
      </c>
      <c r="B890" s="31">
        <v>28</v>
      </c>
    </row>
    <row r="891" spans="1:2" x14ac:dyDescent="0.35">
      <c r="A891" s="32" t="s">
        <v>2101</v>
      </c>
      <c r="B891" s="31">
        <v>33</v>
      </c>
    </row>
    <row r="892" spans="1:2" x14ac:dyDescent="0.35">
      <c r="A892" s="32" t="s">
        <v>2118</v>
      </c>
      <c r="B892" s="31">
        <v>49</v>
      </c>
    </row>
    <row r="893" spans="1:2" x14ac:dyDescent="0.35">
      <c r="A893" s="32" t="s">
        <v>2119</v>
      </c>
      <c r="B893" s="31">
        <v>9</v>
      </c>
    </row>
    <row r="894" spans="1:2" x14ac:dyDescent="0.35">
      <c r="A894" s="32" t="s">
        <v>2125</v>
      </c>
      <c r="B894" s="31">
        <v>37</v>
      </c>
    </row>
    <row r="895" spans="1:2" x14ac:dyDescent="0.35">
      <c r="A895" s="32" t="s">
        <v>2134</v>
      </c>
      <c r="B895" s="31">
        <v>18</v>
      </c>
    </row>
    <row r="896" spans="1:2" x14ac:dyDescent="0.35">
      <c r="A896" s="32" t="s">
        <v>2140</v>
      </c>
      <c r="B896" s="31">
        <v>32</v>
      </c>
    </row>
    <row r="897" spans="1:2" x14ac:dyDescent="0.35">
      <c r="A897" s="32" t="s">
        <v>2143</v>
      </c>
      <c r="B897" s="31">
        <v>26</v>
      </c>
    </row>
    <row r="898" spans="1:2" x14ac:dyDescent="0.35">
      <c r="A898" s="32" t="s">
        <v>2145</v>
      </c>
      <c r="B898" s="31">
        <v>20</v>
      </c>
    </row>
    <row r="899" spans="1:2" x14ac:dyDescent="0.35">
      <c r="A899" s="32" t="s">
        <v>2146</v>
      </c>
      <c r="B899" s="31">
        <v>35</v>
      </c>
    </row>
    <row r="900" spans="1:2" x14ac:dyDescent="0.35">
      <c r="A900" s="32" t="s">
        <v>2148</v>
      </c>
      <c r="B900" s="31">
        <v>10</v>
      </c>
    </row>
    <row r="901" spans="1:2" x14ac:dyDescent="0.35">
      <c r="A901" s="32" t="s">
        <v>2152</v>
      </c>
      <c r="B901" s="31">
        <v>35</v>
      </c>
    </row>
    <row r="902" spans="1:2" x14ac:dyDescent="0.35">
      <c r="A902" s="32" t="s">
        <v>2155</v>
      </c>
      <c r="B902" s="31">
        <v>26</v>
      </c>
    </row>
    <row r="903" spans="1:2" x14ac:dyDescent="0.35">
      <c r="A903" s="32" t="s">
        <v>2170</v>
      </c>
      <c r="B903" s="31">
        <v>12</v>
      </c>
    </row>
    <row r="904" spans="1:2" x14ac:dyDescent="0.35">
      <c r="A904" s="32" t="s">
        <v>2171</v>
      </c>
      <c r="B904" s="31">
        <v>4</v>
      </c>
    </row>
    <row r="905" spans="1:2" x14ac:dyDescent="0.35">
      <c r="A905" s="32" t="s">
        <v>2174</v>
      </c>
      <c r="B905" s="31">
        <v>10</v>
      </c>
    </row>
    <row r="906" spans="1:2" x14ac:dyDescent="0.35">
      <c r="A906" s="32" t="s">
        <v>2190</v>
      </c>
      <c r="B906" s="31">
        <v>17</v>
      </c>
    </row>
    <row r="907" spans="1:2" x14ac:dyDescent="0.35">
      <c r="A907" s="32" t="s">
        <v>2196</v>
      </c>
      <c r="B907" s="31">
        <v>21</v>
      </c>
    </row>
    <row r="908" spans="1:2" x14ac:dyDescent="0.35">
      <c r="A908" s="32" t="s">
        <v>2198</v>
      </c>
      <c r="B908" s="31">
        <v>43</v>
      </c>
    </row>
    <row r="909" spans="1:2" x14ac:dyDescent="0.35">
      <c r="A909" s="32" t="s">
        <v>2204</v>
      </c>
      <c r="B909" s="31">
        <v>22</v>
      </c>
    </row>
    <row r="910" spans="1:2" x14ac:dyDescent="0.35">
      <c r="A910" s="32" t="s">
        <v>2208</v>
      </c>
      <c r="B910" s="31">
        <v>25</v>
      </c>
    </row>
    <row r="911" spans="1:2" x14ac:dyDescent="0.35">
      <c r="A911" s="32" t="s">
        <v>2227</v>
      </c>
      <c r="B911" s="31">
        <v>20</v>
      </c>
    </row>
    <row r="912" spans="1:2" x14ac:dyDescent="0.35">
      <c r="A912" s="9" t="s">
        <v>40</v>
      </c>
      <c r="B912" s="31">
        <v>7928</v>
      </c>
    </row>
    <row r="913" spans="1:2" x14ac:dyDescent="0.35">
      <c r="A913" s="32" t="s">
        <v>39</v>
      </c>
      <c r="B913" s="31">
        <v>47</v>
      </c>
    </row>
    <row r="914" spans="1:2" x14ac:dyDescent="0.35">
      <c r="A914" s="32" t="s">
        <v>52</v>
      </c>
      <c r="B914" s="31">
        <v>39</v>
      </c>
    </row>
    <row r="915" spans="1:2" x14ac:dyDescent="0.35">
      <c r="A915" s="32" t="s">
        <v>70</v>
      </c>
      <c r="B915" s="31">
        <v>37</v>
      </c>
    </row>
    <row r="916" spans="1:2" x14ac:dyDescent="0.35">
      <c r="A916" s="32" t="s">
        <v>78</v>
      </c>
      <c r="B916" s="31">
        <v>6</v>
      </c>
    </row>
    <row r="917" spans="1:2" x14ac:dyDescent="0.35">
      <c r="A917" s="32" t="s">
        <v>88</v>
      </c>
      <c r="B917" s="31">
        <v>32</v>
      </c>
    </row>
    <row r="918" spans="1:2" x14ac:dyDescent="0.35">
      <c r="A918" s="32" t="s">
        <v>96</v>
      </c>
      <c r="B918" s="31">
        <v>33</v>
      </c>
    </row>
    <row r="919" spans="1:2" x14ac:dyDescent="0.35">
      <c r="A919" s="32" t="s">
        <v>120</v>
      </c>
      <c r="B919" s="31">
        <v>17</v>
      </c>
    </row>
    <row r="920" spans="1:2" x14ac:dyDescent="0.35">
      <c r="A920" s="32" t="s">
        <v>127</v>
      </c>
      <c r="B920" s="31">
        <v>32</v>
      </c>
    </row>
    <row r="921" spans="1:2" x14ac:dyDescent="0.35">
      <c r="A921" s="32" t="s">
        <v>129</v>
      </c>
      <c r="B921" s="31">
        <v>43</v>
      </c>
    </row>
    <row r="922" spans="1:2" x14ac:dyDescent="0.35">
      <c r="A922" s="32" t="s">
        <v>135</v>
      </c>
      <c r="B922" s="31">
        <v>34</v>
      </c>
    </row>
    <row r="923" spans="1:2" x14ac:dyDescent="0.35">
      <c r="A923" s="32" t="s">
        <v>140</v>
      </c>
      <c r="B923" s="31">
        <v>17</v>
      </c>
    </row>
    <row r="924" spans="1:2" x14ac:dyDescent="0.35">
      <c r="A924" s="32" t="s">
        <v>154</v>
      </c>
      <c r="B924" s="31">
        <v>34</v>
      </c>
    </row>
    <row r="925" spans="1:2" x14ac:dyDescent="0.35">
      <c r="A925" s="32" t="s">
        <v>155</v>
      </c>
      <c r="B925" s="31">
        <v>25</v>
      </c>
    </row>
    <row r="926" spans="1:2" x14ac:dyDescent="0.35">
      <c r="A926" s="32" t="s">
        <v>162</v>
      </c>
      <c r="B926" s="31">
        <v>5</v>
      </c>
    </row>
    <row r="927" spans="1:2" x14ac:dyDescent="0.35">
      <c r="A927" s="32" t="s">
        <v>165</v>
      </c>
      <c r="B927" s="31">
        <v>28</v>
      </c>
    </row>
    <row r="928" spans="1:2" x14ac:dyDescent="0.35">
      <c r="A928" s="32" t="s">
        <v>170</v>
      </c>
      <c r="B928" s="31">
        <v>12</v>
      </c>
    </row>
    <row r="929" spans="1:2" x14ac:dyDescent="0.35">
      <c r="A929" s="32" t="s">
        <v>178</v>
      </c>
      <c r="B929" s="31">
        <v>37</v>
      </c>
    </row>
    <row r="930" spans="1:2" x14ac:dyDescent="0.35">
      <c r="A930" s="32" t="s">
        <v>183</v>
      </c>
      <c r="B930" s="31">
        <v>11</v>
      </c>
    </row>
    <row r="931" spans="1:2" x14ac:dyDescent="0.35">
      <c r="A931" s="32" t="s">
        <v>193</v>
      </c>
      <c r="B931" s="31">
        <v>5</v>
      </c>
    </row>
    <row r="932" spans="1:2" x14ac:dyDescent="0.35">
      <c r="A932" s="32" t="s">
        <v>205</v>
      </c>
      <c r="B932" s="31">
        <v>5</v>
      </c>
    </row>
    <row r="933" spans="1:2" x14ac:dyDescent="0.35">
      <c r="A933" s="32" t="s">
        <v>207</v>
      </c>
      <c r="B933" s="31">
        <v>28</v>
      </c>
    </row>
    <row r="934" spans="1:2" x14ac:dyDescent="0.35">
      <c r="A934" s="32" t="s">
        <v>221</v>
      </c>
      <c r="B934" s="31">
        <v>4</v>
      </c>
    </row>
    <row r="935" spans="1:2" x14ac:dyDescent="0.35">
      <c r="A935" s="32" t="s">
        <v>227</v>
      </c>
      <c r="B935" s="31">
        <v>37</v>
      </c>
    </row>
    <row r="936" spans="1:2" x14ac:dyDescent="0.35">
      <c r="A936" s="32" t="s">
        <v>237</v>
      </c>
      <c r="B936" s="31">
        <v>9</v>
      </c>
    </row>
    <row r="937" spans="1:2" x14ac:dyDescent="0.35">
      <c r="A937" s="32" t="s">
        <v>241</v>
      </c>
      <c r="B937" s="31">
        <v>47</v>
      </c>
    </row>
    <row r="938" spans="1:2" x14ac:dyDescent="0.35">
      <c r="A938" s="32" t="s">
        <v>246</v>
      </c>
      <c r="B938" s="31">
        <v>12</v>
      </c>
    </row>
    <row r="939" spans="1:2" x14ac:dyDescent="0.35">
      <c r="A939" s="32" t="s">
        <v>248</v>
      </c>
      <c r="B939" s="31">
        <v>41</v>
      </c>
    </row>
    <row r="940" spans="1:2" x14ac:dyDescent="0.35">
      <c r="A940" s="32" t="s">
        <v>272</v>
      </c>
      <c r="B940" s="31">
        <v>41</v>
      </c>
    </row>
    <row r="941" spans="1:2" x14ac:dyDescent="0.35">
      <c r="A941" s="32" t="s">
        <v>277</v>
      </c>
      <c r="B941" s="31">
        <v>29</v>
      </c>
    </row>
    <row r="942" spans="1:2" x14ac:dyDescent="0.35">
      <c r="A942" s="32" t="s">
        <v>279</v>
      </c>
      <c r="B942" s="31">
        <v>0</v>
      </c>
    </row>
    <row r="943" spans="1:2" x14ac:dyDescent="0.35">
      <c r="A943" s="32" t="s">
        <v>285</v>
      </c>
      <c r="B943" s="31">
        <v>37</v>
      </c>
    </row>
    <row r="944" spans="1:2" x14ac:dyDescent="0.35">
      <c r="A944" s="32" t="s">
        <v>293</v>
      </c>
      <c r="B944" s="31">
        <v>33</v>
      </c>
    </row>
    <row r="945" spans="1:2" x14ac:dyDescent="0.35">
      <c r="A945" s="32" t="s">
        <v>294</v>
      </c>
      <c r="B945" s="31">
        <v>43</v>
      </c>
    </row>
    <row r="946" spans="1:2" x14ac:dyDescent="0.35">
      <c r="A946" s="32" t="s">
        <v>299</v>
      </c>
      <c r="B946" s="31">
        <v>45</v>
      </c>
    </row>
    <row r="947" spans="1:2" x14ac:dyDescent="0.35">
      <c r="A947" s="32" t="s">
        <v>314</v>
      </c>
      <c r="B947" s="31">
        <v>44</v>
      </c>
    </row>
    <row r="948" spans="1:2" x14ac:dyDescent="0.35">
      <c r="A948" s="32" t="s">
        <v>316</v>
      </c>
      <c r="B948" s="31">
        <v>23</v>
      </c>
    </row>
    <row r="949" spans="1:2" x14ac:dyDescent="0.35">
      <c r="A949" s="32" t="s">
        <v>319</v>
      </c>
      <c r="B949" s="31">
        <v>9</v>
      </c>
    </row>
    <row r="950" spans="1:2" x14ac:dyDescent="0.35">
      <c r="A950" s="32" t="s">
        <v>323</v>
      </c>
      <c r="B950" s="31">
        <v>15</v>
      </c>
    </row>
    <row r="951" spans="1:2" x14ac:dyDescent="0.35">
      <c r="A951" s="32" t="s">
        <v>325</v>
      </c>
      <c r="B951" s="31">
        <v>35</v>
      </c>
    </row>
    <row r="952" spans="1:2" x14ac:dyDescent="0.35">
      <c r="A952" s="32" t="s">
        <v>330</v>
      </c>
      <c r="B952" s="31">
        <v>50</v>
      </c>
    </row>
    <row r="953" spans="1:2" x14ac:dyDescent="0.35">
      <c r="A953" s="32" t="s">
        <v>340</v>
      </c>
      <c r="B953" s="31">
        <v>0</v>
      </c>
    </row>
    <row r="954" spans="1:2" x14ac:dyDescent="0.35">
      <c r="A954" s="32" t="s">
        <v>350</v>
      </c>
      <c r="B954" s="31">
        <v>17</v>
      </c>
    </row>
    <row r="955" spans="1:2" x14ac:dyDescent="0.35">
      <c r="A955" s="32" t="s">
        <v>351</v>
      </c>
      <c r="B955" s="31">
        <v>20</v>
      </c>
    </row>
    <row r="956" spans="1:2" x14ac:dyDescent="0.35">
      <c r="A956" s="32" t="s">
        <v>364</v>
      </c>
      <c r="B956" s="31">
        <v>25</v>
      </c>
    </row>
    <row r="957" spans="1:2" x14ac:dyDescent="0.35">
      <c r="A957" s="32" t="s">
        <v>365</v>
      </c>
      <c r="B957" s="31">
        <v>11</v>
      </c>
    </row>
    <row r="958" spans="1:2" x14ac:dyDescent="0.35">
      <c r="A958" s="32" t="s">
        <v>368</v>
      </c>
      <c r="B958" s="31">
        <v>20</v>
      </c>
    </row>
    <row r="959" spans="1:2" x14ac:dyDescent="0.35">
      <c r="A959" s="32" t="s">
        <v>370</v>
      </c>
      <c r="B959" s="31">
        <v>47</v>
      </c>
    </row>
    <row r="960" spans="1:2" x14ac:dyDescent="0.35">
      <c r="A960" s="32" t="s">
        <v>374</v>
      </c>
      <c r="B960" s="31">
        <v>27</v>
      </c>
    </row>
    <row r="961" spans="1:2" x14ac:dyDescent="0.35">
      <c r="A961" s="32" t="s">
        <v>376</v>
      </c>
      <c r="B961" s="31">
        <v>16</v>
      </c>
    </row>
    <row r="962" spans="1:2" x14ac:dyDescent="0.35">
      <c r="A962" s="32" t="s">
        <v>378</v>
      </c>
      <c r="B962" s="31">
        <v>43</v>
      </c>
    </row>
    <row r="963" spans="1:2" x14ac:dyDescent="0.35">
      <c r="A963" s="32" t="s">
        <v>384</v>
      </c>
      <c r="B963" s="31">
        <v>7</v>
      </c>
    </row>
    <row r="964" spans="1:2" x14ac:dyDescent="0.35">
      <c r="A964" s="32" t="s">
        <v>402</v>
      </c>
      <c r="B964" s="31">
        <v>30</v>
      </c>
    </row>
    <row r="965" spans="1:2" x14ac:dyDescent="0.35">
      <c r="A965" s="32" t="s">
        <v>405</v>
      </c>
      <c r="B965" s="31">
        <v>24</v>
      </c>
    </row>
    <row r="966" spans="1:2" x14ac:dyDescent="0.35">
      <c r="A966" s="32" t="s">
        <v>407</v>
      </c>
      <c r="B966" s="31">
        <v>28</v>
      </c>
    </row>
    <row r="967" spans="1:2" x14ac:dyDescent="0.35">
      <c r="A967" s="32" t="s">
        <v>411</v>
      </c>
      <c r="B967" s="31">
        <v>15</v>
      </c>
    </row>
    <row r="968" spans="1:2" x14ac:dyDescent="0.35">
      <c r="A968" s="32" t="s">
        <v>438</v>
      </c>
      <c r="B968" s="31">
        <v>48</v>
      </c>
    </row>
    <row r="969" spans="1:2" x14ac:dyDescent="0.35">
      <c r="A969" s="32" t="s">
        <v>443</v>
      </c>
      <c r="B969" s="31">
        <v>19</v>
      </c>
    </row>
    <row r="970" spans="1:2" x14ac:dyDescent="0.35">
      <c r="A970" s="32" t="s">
        <v>445</v>
      </c>
      <c r="B970" s="31">
        <v>21</v>
      </c>
    </row>
    <row r="971" spans="1:2" x14ac:dyDescent="0.35">
      <c r="A971" s="32" t="s">
        <v>449</v>
      </c>
      <c r="B971" s="31">
        <v>0</v>
      </c>
    </row>
    <row r="972" spans="1:2" x14ac:dyDescent="0.35">
      <c r="A972" s="32" t="s">
        <v>450</v>
      </c>
      <c r="B972" s="31">
        <v>39</v>
      </c>
    </row>
    <row r="973" spans="1:2" x14ac:dyDescent="0.35">
      <c r="A973" s="32" t="s">
        <v>453</v>
      </c>
      <c r="B973" s="31">
        <v>18</v>
      </c>
    </row>
    <row r="974" spans="1:2" x14ac:dyDescent="0.35">
      <c r="A974" s="32" t="s">
        <v>467</v>
      </c>
      <c r="B974" s="31">
        <v>33</v>
      </c>
    </row>
    <row r="975" spans="1:2" x14ac:dyDescent="0.35">
      <c r="A975" s="32" t="s">
        <v>468</v>
      </c>
      <c r="B975" s="31">
        <v>2</v>
      </c>
    </row>
    <row r="976" spans="1:2" x14ac:dyDescent="0.35">
      <c r="A976" s="32" t="s">
        <v>473</v>
      </c>
      <c r="B976" s="31">
        <v>37</v>
      </c>
    </row>
    <row r="977" spans="1:2" x14ac:dyDescent="0.35">
      <c r="A977" s="32" t="s">
        <v>476</v>
      </c>
      <c r="B977" s="31">
        <v>37</v>
      </c>
    </row>
    <row r="978" spans="1:2" x14ac:dyDescent="0.35">
      <c r="A978" s="32" t="s">
        <v>481</v>
      </c>
      <c r="B978" s="31">
        <v>35</v>
      </c>
    </row>
    <row r="979" spans="1:2" x14ac:dyDescent="0.35">
      <c r="A979" s="32" t="s">
        <v>499</v>
      </c>
      <c r="B979" s="31">
        <v>18</v>
      </c>
    </row>
    <row r="980" spans="1:2" x14ac:dyDescent="0.35">
      <c r="A980" s="32" t="s">
        <v>512</v>
      </c>
      <c r="B980" s="31">
        <v>10</v>
      </c>
    </row>
    <row r="981" spans="1:2" x14ac:dyDescent="0.35">
      <c r="A981" s="32" t="s">
        <v>513</v>
      </c>
      <c r="B981" s="31">
        <v>30</v>
      </c>
    </row>
    <row r="982" spans="1:2" x14ac:dyDescent="0.35">
      <c r="A982" s="32" t="s">
        <v>531</v>
      </c>
      <c r="B982" s="31">
        <v>14</v>
      </c>
    </row>
    <row r="983" spans="1:2" x14ac:dyDescent="0.35">
      <c r="A983" s="32" t="s">
        <v>534</v>
      </c>
      <c r="B983" s="31">
        <v>39</v>
      </c>
    </row>
    <row r="984" spans="1:2" x14ac:dyDescent="0.35">
      <c r="A984" s="32" t="s">
        <v>543</v>
      </c>
      <c r="B984" s="31">
        <v>33</v>
      </c>
    </row>
    <row r="985" spans="1:2" x14ac:dyDescent="0.35">
      <c r="A985" s="32" t="s">
        <v>545</v>
      </c>
      <c r="B985" s="31">
        <v>48</v>
      </c>
    </row>
    <row r="986" spans="1:2" x14ac:dyDescent="0.35">
      <c r="A986" s="32" t="s">
        <v>556</v>
      </c>
      <c r="B986" s="31">
        <v>45</v>
      </c>
    </row>
    <row r="987" spans="1:2" x14ac:dyDescent="0.35">
      <c r="A987" s="32" t="s">
        <v>557</v>
      </c>
      <c r="B987" s="31">
        <v>47</v>
      </c>
    </row>
    <row r="988" spans="1:2" x14ac:dyDescent="0.35">
      <c r="A988" s="32" t="s">
        <v>562</v>
      </c>
      <c r="B988" s="31">
        <v>16</v>
      </c>
    </row>
    <row r="989" spans="1:2" x14ac:dyDescent="0.35">
      <c r="A989" s="32" t="s">
        <v>565</v>
      </c>
      <c r="B989" s="31">
        <v>6</v>
      </c>
    </row>
    <row r="990" spans="1:2" x14ac:dyDescent="0.35">
      <c r="A990" s="32" t="s">
        <v>575</v>
      </c>
      <c r="B990" s="31">
        <v>12</v>
      </c>
    </row>
    <row r="991" spans="1:2" x14ac:dyDescent="0.35">
      <c r="A991" s="32" t="s">
        <v>579</v>
      </c>
      <c r="B991" s="31">
        <v>0</v>
      </c>
    </row>
    <row r="992" spans="1:2" x14ac:dyDescent="0.35">
      <c r="A992" s="32" t="s">
        <v>593</v>
      </c>
      <c r="B992" s="31">
        <v>18</v>
      </c>
    </row>
    <row r="993" spans="1:2" x14ac:dyDescent="0.35">
      <c r="A993" s="32" t="s">
        <v>601</v>
      </c>
      <c r="B993" s="31">
        <v>33</v>
      </c>
    </row>
    <row r="994" spans="1:2" x14ac:dyDescent="0.35">
      <c r="A994" s="32" t="s">
        <v>605</v>
      </c>
      <c r="B994" s="31">
        <v>11</v>
      </c>
    </row>
    <row r="995" spans="1:2" x14ac:dyDescent="0.35">
      <c r="A995" s="32" t="s">
        <v>610</v>
      </c>
      <c r="B995" s="31">
        <v>30</v>
      </c>
    </row>
    <row r="996" spans="1:2" x14ac:dyDescent="0.35">
      <c r="A996" s="32" t="s">
        <v>613</v>
      </c>
      <c r="B996" s="31">
        <v>10</v>
      </c>
    </row>
    <row r="997" spans="1:2" x14ac:dyDescent="0.35">
      <c r="A997" s="32" t="s">
        <v>616</v>
      </c>
      <c r="B997" s="31">
        <v>45</v>
      </c>
    </row>
    <row r="998" spans="1:2" x14ac:dyDescent="0.35">
      <c r="A998" s="32" t="s">
        <v>619</v>
      </c>
      <c r="B998" s="31">
        <v>3</v>
      </c>
    </row>
    <row r="999" spans="1:2" x14ac:dyDescent="0.35">
      <c r="A999" s="32" t="s">
        <v>633</v>
      </c>
      <c r="B999" s="31">
        <v>47</v>
      </c>
    </row>
    <row r="1000" spans="1:2" x14ac:dyDescent="0.35">
      <c r="A1000" s="32" t="s">
        <v>642</v>
      </c>
      <c r="B1000" s="31">
        <v>23</v>
      </c>
    </row>
    <row r="1001" spans="1:2" x14ac:dyDescent="0.35">
      <c r="A1001" s="32" t="s">
        <v>647</v>
      </c>
      <c r="B1001" s="31">
        <v>18</v>
      </c>
    </row>
    <row r="1002" spans="1:2" x14ac:dyDescent="0.35">
      <c r="A1002" s="32" t="s">
        <v>650</v>
      </c>
      <c r="B1002" s="31">
        <v>6</v>
      </c>
    </row>
    <row r="1003" spans="1:2" x14ac:dyDescent="0.35">
      <c r="A1003" s="32" t="s">
        <v>656</v>
      </c>
      <c r="B1003" s="31">
        <v>15</v>
      </c>
    </row>
    <row r="1004" spans="1:2" x14ac:dyDescent="0.35">
      <c r="A1004" s="32" t="s">
        <v>660</v>
      </c>
      <c r="B1004" s="31">
        <v>36</v>
      </c>
    </row>
    <row r="1005" spans="1:2" x14ac:dyDescent="0.35">
      <c r="A1005" s="32" t="s">
        <v>671</v>
      </c>
      <c r="B1005" s="31">
        <v>5</v>
      </c>
    </row>
    <row r="1006" spans="1:2" x14ac:dyDescent="0.35">
      <c r="A1006" s="32" t="s">
        <v>687</v>
      </c>
      <c r="B1006" s="31">
        <v>10</v>
      </c>
    </row>
    <row r="1007" spans="1:2" x14ac:dyDescent="0.35">
      <c r="A1007" s="32" t="s">
        <v>693</v>
      </c>
      <c r="B1007" s="31">
        <v>14</v>
      </c>
    </row>
    <row r="1008" spans="1:2" x14ac:dyDescent="0.35">
      <c r="A1008" s="32" t="s">
        <v>695</v>
      </c>
      <c r="B1008" s="31">
        <v>41</v>
      </c>
    </row>
    <row r="1009" spans="1:2" x14ac:dyDescent="0.35">
      <c r="A1009" s="32" t="s">
        <v>698</v>
      </c>
      <c r="B1009" s="31">
        <v>45</v>
      </c>
    </row>
    <row r="1010" spans="1:2" x14ac:dyDescent="0.35">
      <c r="A1010" s="32" t="s">
        <v>699</v>
      </c>
      <c r="B1010" s="31">
        <v>38</v>
      </c>
    </row>
    <row r="1011" spans="1:2" x14ac:dyDescent="0.35">
      <c r="A1011" s="32" t="s">
        <v>709</v>
      </c>
      <c r="B1011" s="31">
        <v>14</v>
      </c>
    </row>
    <row r="1012" spans="1:2" x14ac:dyDescent="0.35">
      <c r="A1012" s="32" t="s">
        <v>721</v>
      </c>
      <c r="B1012" s="31">
        <v>35</v>
      </c>
    </row>
    <row r="1013" spans="1:2" x14ac:dyDescent="0.35">
      <c r="A1013" s="32" t="s">
        <v>726</v>
      </c>
      <c r="B1013" s="31">
        <v>11</v>
      </c>
    </row>
    <row r="1014" spans="1:2" x14ac:dyDescent="0.35">
      <c r="A1014" s="32" t="s">
        <v>738</v>
      </c>
      <c r="B1014" s="31">
        <v>17</v>
      </c>
    </row>
    <row r="1015" spans="1:2" x14ac:dyDescent="0.35">
      <c r="A1015" s="32" t="s">
        <v>760</v>
      </c>
      <c r="B1015" s="31">
        <v>24</v>
      </c>
    </row>
    <row r="1016" spans="1:2" x14ac:dyDescent="0.35">
      <c r="A1016" s="32" t="s">
        <v>768</v>
      </c>
      <c r="B1016" s="31">
        <v>0</v>
      </c>
    </row>
    <row r="1017" spans="1:2" x14ac:dyDescent="0.35">
      <c r="A1017" s="32" t="s">
        <v>777</v>
      </c>
      <c r="B1017" s="31">
        <v>48</v>
      </c>
    </row>
    <row r="1018" spans="1:2" x14ac:dyDescent="0.35">
      <c r="A1018" s="32" t="s">
        <v>783</v>
      </c>
      <c r="B1018" s="31">
        <v>42</v>
      </c>
    </row>
    <row r="1019" spans="1:2" x14ac:dyDescent="0.35">
      <c r="A1019" s="32" t="s">
        <v>784</v>
      </c>
      <c r="B1019" s="31">
        <v>37</v>
      </c>
    </row>
    <row r="1020" spans="1:2" x14ac:dyDescent="0.35">
      <c r="A1020" s="32" t="s">
        <v>790</v>
      </c>
      <c r="B1020" s="31">
        <v>15</v>
      </c>
    </row>
    <row r="1021" spans="1:2" x14ac:dyDescent="0.35">
      <c r="A1021" s="32" t="s">
        <v>793</v>
      </c>
      <c r="B1021" s="31">
        <v>34</v>
      </c>
    </row>
    <row r="1022" spans="1:2" x14ac:dyDescent="0.35">
      <c r="A1022" s="32" t="s">
        <v>794</v>
      </c>
      <c r="B1022" s="31">
        <v>41</v>
      </c>
    </row>
    <row r="1023" spans="1:2" x14ac:dyDescent="0.35">
      <c r="A1023" s="32" t="s">
        <v>803</v>
      </c>
      <c r="B1023" s="31">
        <v>18</v>
      </c>
    </row>
    <row r="1024" spans="1:2" x14ac:dyDescent="0.35">
      <c r="A1024" s="32" t="s">
        <v>810</v>
      </c>
      <c r="B1024" s="31">
        <v>13</v>
      </c>
    </row>
    <row r="1025" spans="1:2" x14ac:dyDescent="0.35">
      <c r="A1025" s="32" t="s">
        <v>812</v>
      </c>
      <c r="B1025" s="31">
        <v>42</v>
      </c>
    </row>
    <row r="1026" spans="1:2" x14ac:dyDescent="0.35">
      <c r="A1026" s="32" t="s">
        <v>816</v>
      </c>
      <c r="B1026" s="31">
        <v>21</v>
      </c>
    </row>
    <row r="1027" spans="1:2" x14ac:dyDescent="0.35">
      <c r="A1027" s="32" t="s">
        <v>820</v>
      </c>
      <c r="B1027" s="31">
        <v>37</v>
      </c>
    </row>
    <row r="1028" spans="1:2" x14ac:dyDescent="0.35">
      <c r="A1028" s="32" t="s">
        <v>823</v>
      </c>
      <c r="B1028" s="31">
        <v>2</v>
      </c>
    </row>
    <row r="1029" spans="1:2" x14ac:dyDescent="0.35">
      <c r="A1029" s="32" t="s">
        <v>830</v>
      </c>
      <c r="B1029" s="31">
        <v>27</v>
      </c>
    </row>
    <row r="1030" spans="1:2" x14ac:dyDescent="0.35">
      <c r="A1030" s="32" t="s">
        <v>832</v>
      </c>
      <c r="B1030" s="31">
        <v>31</v>
      </c>
    </row>
    <row r="1031" spans="1:2" x14ac:dyDescent="0.35">
      <c r="A1031" s="32" t="s">
        <v>839</v>
      </c>
      <c r="B1031" s="31">
        <v>34</v>
      </c>
    </row>
    <row r="1032" spans="1:2" x14ac:dyDescent="0.35">
      <c r="A1032" s="32" t="s">
        <v>841</v>
      </c>
      <c r="B1032" s="31">
        <v>19</v>
      </c>
    </row>
    <row r="1033" spans="1:2" x14ac:dyDescent="0.35">
      <c r="A1033" s="32" t="s">
        <v>863</v>
      </c>
      <c r="B1033" s="31">
        <v>37</v>
      </c>
    </row>
    <row r="1034" spans="1:2" x14ac:dyDescent="0.35">
      <c r="A1034" s="32" t="s">
        <v>866</v>
      </c>
      <c r="B1034" s="31">
        <v>0</v>
      </c>
    </row>
    <row r="1035" spans="1:2" x14ac:dyDescent="0.35">
      <c r="A1035" s="32" t="s">
        <v>875</v>
      </c>
      <c r="B1035" s="31">
        <v>14</v>
      </c>
    </row>
    <row r="1036" spans="1:2" x14ac:dyDescent="0.35">
      <c r="A1036" s="32" t="s">
        <v>887</v>
      </c>
      <c r="B1036" s="31">
        <v>21</v>
      </c>
    </row>
    <row r="1037" spans="1:2" x14ac:dyDescent="0.35">
      <c r="A1037" s="32" t="s">
        <v>890</v>
      </c>
      <c r="B1037" s="31">
        <v>38</v>
      </c>
    </row>
    <row r="1038" spans="1:2" x14ac:dyDescent="0.35">
      <c r="A1038" s="32" t="s">
        <v>898</v>
      </c>
      <c r="B1038" s="31">
        <v>28</v>
      </c>
    </row>
    <row r="1039" spans="1:2" x14ac:dyDescent="0.35">
      <c r="A1039" s="32" t="s">
        <v>899</v>
      </c>
      <c r="B1039" s="31">
        <v>6</v>
      </c>
    </row>
    <row r="1040" spans="1:2" x14ac:dyDescent="0.35">
      <c r="A1040" s="32" t="s">
        <v>906</v>
      </c>
      <c r="B1040" s="31">
        <v>34</v>
      </c>
    </row>
    <row r="1041" spans="1:2" x14ac:dyDescent="0.35">
      <c r="A1041" s="32" t="s">
        <v>907</v>
      </c>
      <c r="B1041" s="31">
        <v>16</v>
      </c>
    </row>
    <row r="1042" spans="1:2" x14ac:dyDescent="0.35">
      <c r="A1042" s="32" t="s">
        <v>913</v>
      </c>
      <c r="B1042" s="31">
        <v>23</v>
      </c>
    </row>
    <row r="1043" spans="1:2" x14ac:dyDescent="0.35">
      <c r="A1043" s="32" t="s">
        <v>915</v>
      </c>
      <c r="B1043" s="31">
        <v>49</v>
      </c>
    </row>
    <row r="1044" spans="1:2" x14ac:dyDescent="0.35">
      <c r="A1044" s="32" t="s">
        <v>923</v>
      </c>
      <c r="B1044" s="31">
        <v>36</v>
      </c>
    </row>
    <row r="1045" spans="1:2" x14ac:dyDescent="0.35">
      <c r="A1045" s="32" t="s">
        <v>927</v>
      </c>
      <c r="B1045" s="31">
        <v>16</v>
      </c>
    </row>
    <row r="1046" spans="1:2" x14ac:dyDescent="0.35">
      <c r="A1046" s="32" t="s">
        <v>934</v>
      </c>
      <c r="B1046" s="31">
        <v>27</v>
      </c>
    </row>
    <row r="1047" spans="1:2" x14ac:dyDescent="0.35">
      <c r="A1047" s="32" t="s">
        <v>960</v>
      </c>
      <c r="B1047" s="31">
        <v>37</v>
      </c>
    </row>
    <row r="1048" spans="1:2" x14ac:dyDescent="0.35">
      <c r="A1048" s="32" t="s">
        <v>992</v>
      </c>
      <c r="B1048" s="31">
        <v>22</v>
      </c>
    </row>
    <row r="1049" spans="1:2" x14ac:dyDescent="0.35">
      <c r="A1049" s="32" t="s">
        <v>993</v>
      </c>
      <c r="B1049" s="31">
        <v>20</v>
      </c>
    </row>
    <row r="1050" spans="1:2" x14ac:dyDescent="0.35">
      <c r="A1050" s="32" t="s">
        <v>997</v>
      </c>
      <c r="B1050" s="31">
        <v>32</v>
      </c>
    </row>
    <row r="1051" spans="1:2" x14ac:dyDescent="0.35">
      <c r="A1051" s="32" t="s">
        <v>1009</v>
      </c>
      <c r="B1051" s="31">
        <v>36</v>
      </c>
    </row>
    <row r="1052" spans="1:2" x14ac:dyDescent="0.35">
      <c r="A1052" s="32" t="s">
        <v>1014</v>
      </c>
      <c r="B1052" s="31">
        <v>41</v>
      </c>
    </row>
    <row r="1053" spans="1:2" x14ac:dyDescent="0.35">
      <c r="A1053" s="32" t="s">
        <v>1019</v>
      </c>
      <c r="B1053" s="31">
        <v>43</v>
      </c>
    </row>
    <row r="1054" spans="1:2" x14ac:dyDescent="0.35">
      <c r="A1054" s="32" t="s">
        <v>1024</v>
      </c>
      <c r="B1054" s="31">
        <v>17</v>
      </c>
    </row>
    <row r="1055" spans="1:2" x14ac:dyDescent="0.35">
      <c r="A1055" s="32" t="s">
        <v>1027</v>
      </c>
      <c r="B1055" s="31">
        <v>4</v>
      </c>
    </row>
    <row r="1056" spans="1:2" x14ac:dyDescent="0.35">
      <c r="A1056" s="32" t="s">
        <v>1048</v>
      </c>
      <c r="B1056" s="31">
        <v>29</v>
      </c>
    </row>
    <row r="1057" spans="1:2" x14ac:dyDescent="0.35">
      <c r="A1057" s="32" t="s">
        <v>1051</v>
      </c>
      <c r="B1057" s="31">
        <v>16</v>
      </c>
    </row>
    <row r="1058" spans="1:2" x14ac:dyDescent="0.35">
      <c r="A1058" s="32" t="s">
        <v>1052</v>
      </c>
      <c r="B1058" s="31">
        <v>41</v>
      </c>
    </row>
    <row r="1059" spans="1:2" x14ac:dyDescent="0.35">
      <c r="A1059" s="32" t="s">
        <v>1053</v>
      </c>
      <c r="B1059" s="31">
        <v>7</v>
      </c>
    </row>
    <row r="1060" spans="1:2" x14ac:dyDescent="0.35">
      <c r="A1060" s="32" t="s">
        <v>1062</v>
      </c>
      <c r="B1060" s="31">
        <v>21</v>
      </c>
    </row>
    <row r="1061" spans="1:2" x14ac:dyDescent="0.35">
      <c r="A1061" s="32" t="s">
        <v>1063</v>
      </c>
      <c r="B1061" s="31">
        <v>36</v>
      </c>
    </row>
    <row r="1062" spans="1:2" x14ac:dyDescent="0.35">
      <c r="A1062" s="32" t="s">
        <v>1069</v>
      </c>
      <c r="B1062" s="31">
        <v>27</v>
      </c>
    </row>
    <row r="1063" spans="1:2" x14ac:dyDescent="0.35">
      <c r="A1063" s="32" t="s">
        <v>1083</v>
      </c>
      <c r="B1063" s="31">
        <v>10</v>
      </c>
    </row>
    <row r="1064" spans="1:2" x14ac:dyDescent="0.35">
      <c r="A1064" s="32" t="s">
        <v>1084</v>
      </c>
      <c r="B1064" s="31">
        <v>25</v>
      </c>
    </row>
    <row r="1065" spans="1:2" x14ac:dyDescent="0.35">
      <c r="A1065" s="32" t="s">
        <v>1085</v>
      </c>
      <c r="B1065" s="31">
        <v>40</v>
      </c>
    </row>
    <row r="1066" spans="1:2" x14ac:dyDescent="0.35">
      <c r="A1066" s="32" t="s">
        <v>1102</v>
      </c>
      <c r="B1066" s="31">
        <v>46</v>
      </c>
    </row>
    <row r="1067" spans="1:2" x14ac:dyDescent="0.35">
      <c r="A1067" s="32" t="s">
        <v>1103</v>
      </c>
      <c r="B1067" s="31">
        <v>34</v>
      </c>
    </row>
    <row r="1068" spans="1:2" x14ac:dyDescent="0.35">
      <c r="A1068" s="32" t="s">
        <v>1104</v>
      </c>
      <c r="B1068" s="31">
        <v>48</v>
      </c>
    </row>
    <row r="1069" spans="1:2" x14ac:dyDescent="0.35">
      <c r="A1069" s="32" t="s">
        <v>1113</v>
      </c>
      <c r="B1069" s="31">
        <v>6</v>
      </c>
    </row>
    <row r="1070" spans="1:2" x14ac:dyDescent="0.35">
      <c r="A1070" s="32" t="s">
        <v>1119</v>
      </c>
      <c r="B1070" s="31">
        <v>19</v>
      </c>
    </row>
    <row r="1071" spans="1:2" x14ac:dyDescent="0.35">
      <c r="A1071" s="32" t="s">
        <v>1123</v>
      </c>
      <c r="B1071" s="31">
        <v>5</v>
      </c>
    </row>
    <row r="1072" spans="1:2" x14ac:dyDescent="0.35">
      <c r="A1072" s="32" t="s">
        <v>1131</v>
      </c>
      <c r="B1072" s="31">
        <v>34</v>
      </c>
    </row>
    <row r="1073" spans="1:2" x14ac:dyDescent="0.35">
      <c r="A1073" s="32" t="s">
        <v>1133</v>
      </c>
      <c r="B1073" s="31">
        <v>48</v>
      </c>
    </row>
    <row r="1074" spans="1:2" x14ac:dyDescent="0.35">
      <c r="A1074" s="32" t="s">
        <v>1140</v>
      </c>
      <c r="B1074" s="31">
        <v>41</v>
      </c>
    </row>
    <row r="1075" spans="1:2" x14ac:dyDescent="0.35">
      <c r="A1075" s="32" t="s">
        <v>1145</v>
      </c>
      <c r="B1075" s="31">
        <v>36</v>
      </c>
    </row>
    <row r="1076" spans="1:2" x14ac:dyDescent="0.35">
      <c r="A1076" s="32" t="s">
        <v>1146</v>
      </c>
      <c r="B1076" s="31">
        <v>38</v>
      </c>
    </row>
    <row r="1077" spans="1:2" x14ac:dyDescent="0.35">
      <c r="A1077" s="32" t="s">
        <v>1154</v>
      </c>
      <c r="B1077" s="31">
        <v>5</v>
      </c>
    </row>
    <row r="1078" spans="1:2" x14ac:dyDescent="0.35">
      <c r="A1078" s="32" t="s">
        <v>1164</v>
      </c>
      <c r="B1078" s="31">
        <v>25</v>
      </c>
    </row>
    <row r="1079" spans="1:2" x14ac:dyDescent="0.35">
      <c r="A1079" s="32" t="s">
        <v>1169</v>
      </c>
      <c r="B1079" s="31">
        <v>37</v>
      </c>
    </row>
    <row r="1080" spans="1:2" x14ac:dyDescent="0.35">
      <c r="A1080" s="32" t="s">
        <v>1171</v>
      </c>
      <c r="B1080" s="31">
        <v>5</v>
      </c>
    </row>
    <row r="1081" spans="1:2" x14ac:dyDescent="0.35">
      <c r="A1081" s="32" t="s">
        <v>1173</v>
      </c>
      <c r="B1081" s="31">
        <v>18</v>
      </c>
    </row>
    <row r="1082" spans="1:2" x14ac:dyDescent="0.35">
      <c r="A1082" s="32" t="s">
        <v>1179</v>
      </c>
      <c r="B1082" s="31">
        <v>32</v>
      </c>
    </row>
    <row r="1083" spans="1:2" x14ac:dyDescent="0.35">
      <c r="A1083" s="32" t="s">
        <v>1184</v>
      </c>
      <c r="B1083" s="31">
        <v>50</v>
      </c>
    </row>
    <row r="1084" spans="1:2" x14ac:dyDescent="0.35">
      <c r="A1084" s="32" t="s">
        <v>1192</v>
      </c>
      <c r="B1084" s="31">
        <v>24</v>
      </c>
    </row>
    <row r="1085" spans="1:2" x14ac:dyDescent="0.35">
      <c r="A1085" s="32" t="s">
        <v>1195</v>
      </c>
      <c r="B1085" s="31">
        <v>6</v>
      </c>
    </row>
    <row r="1086" spans="1:2" x14ac:dyDescent="0.35">
      <c r="A1086" s="32" t="s">
        <v>1206</v>
      </c>
      <c r="B1086" s="31">
        <v>9</v>
      </c>
    </row>
    <row r="1087" spans="1:2" x14ac:dyDescent="0.35">
      <c r="A1087" s="32" t="s">
        <v>1214</v>
      </c>
      <c r="B1087" s="31">
        <v>40</v>
      </c>
    </row>
    <row r="1088" spans="1:2" x14ac:dyDescent="0.35">
      <c r="A1088" s="32" t="s">
        <v>1215</v>
      </c>
      <c r="B1088" s="31">
        <v>14</v>
      </c>
    </row>
    <row r="1089" spans="1:2" x14ac:dyDescent="0.35">
      <c r="A1089" s="32" t="s">
        <v>1227</v>
      </c>
      <c r="B1089" s="31">
        <v>20</v>
      </c>
    </row>
    <row r="1090" spans="1:2" x14ac:dyDescent="0.35">
      <c r="A1090" s="32" t="s">
        <v>1229</v>
      </c>
      <c r="B1090" s="31">
        <v>43</v>
      </c>
    </row>
    <row r="1091" spans="1:2" x14ac:dyDescent="0.35">
      <c r="A1091" s="32" t="s">
        <v>1230</v>
      </c>
      <c r="B1091" s="31">
        <v>36</v>
      </c>
    </row>
    <row r="1092" spans="1:2" x14ac:dyDescent="0.35">
      <c r="A1092" s="32" t="s">
        <v>1231</v>
      </c>
      <c r="B1092" s="31">
        <v>0</v>
      </c>
    </row>
    <row r="1093" spans="1:2" x14ac:dyDescent="0.35">
      <c r="A1093" s="32" t="s">
        <v>1248</v>
      </c>
      <c r="B1093" s="31">
        <v>3</v>
      </c>
    </row>
    <row r="1094" spans="1:2" x14ac:dyDescent="0.35">
      <c r="A1094" s="32" t="s">
        <v>1250</v>
      </c>
      <c r="B1094" s="31">
        <v>44</v>
      </c>
    </row>
    <row r="1095" spans="1:2" x14ac:dyDescent="0.35">
      <c r="A1095" s="32" t="s">
        <v>1282</v>
      </c>
      <c r="B1095" s="31">
        <v>46</v>
      </c>
    </row>
    <row r="1096" spans="1:2" x14ac:dyDescent="0.35">
      <c r="A1096" s="32" t="s">
        <v>1296</v>
      </c>
      <c r="B1096" s="31">
        <v>36</v>
      </c>
    </row>
    <row r="1097" spans="1:2" x14ac:dyDescent="0.35">
      <c r="A1097" s="32" t="s">
        <v>1297</v>
      </c>
      <c r="B1097" s="31">
        <v>3</v>
      </c>
    </row>
    <row r="1098" spans="1:2" x14ac:dyDescent="0.35">
      <c r="A1098" s="32" t="s">
        <v>1298</v>
      </c>
      <c r="B1098" s="31">
        <v>38</v>
      </c>
    </row>
    <row r="1099" spans="1:2" x14ac:dyDescent="0.35">
      <c r="A1099" s="32" t="s">
        <v>1299</v>
      </c>
      <c r="B1099" s="31">
        <v>34</v>
      </c>
    </row>
    <row r="1100" spans="1:2" x14ac:dyDescent="0.35">
      <c r="A1100" s="32" t="s">
        <v>1312</v>
      </c>
      <c r="B1100" s="31">
        <v>43</v>
      </c>
    </row>
    <row r="1101" spans="1:2" x14ac:dyDescent="0.35">
      <c r="A1101" s="32" t="s">
        <v>1314</v>
      </c>
      <c r="B1101" s="31">
        <v>5</v>
      </c>
    </row>
    <row r="1102" spans="1:2" x14ac:dyDescent="0.35">
      <c r="A1102" s="32" t="s">
        <v>1323</v>
      </c>
      <c r="B1102" s="31">
        <v>1</v>
      </c>
    </row>
    <row r="1103" spans="1:2" x14ac:dyDescent="0.35">
      <c r="A1103" s="32" t="s">
        <v>1355</v>
      </c>
      <c r="B1103" s="31">
        <v>11</v>
      </c>
    </row>
    <row r="1104" spans="1:2" x14ac:dyDescent="0.35">
      <c r="A1104" s="32" t="s">
        <v>1363</v>
      </c>
      <c r="B1104" s="31">
        <v>1</v>
      </c>
    </row>
    <row r="1105" spans="1:2" x14ac:dyDescent="0.35">
      <c r="A1105" s="32" t="s">
        <v>1366</v>
      </c>
      <c r="B1105" s="31">
        <v>43</v>
      </c>
    </row>
    <row r="1106" spans="1:2" x14ac:dyDescent="0.35">
      <c r="A1106" s="32" t="s">
        <v>1374</v>
      </c>
      <c r="B1106" s="31">
        <v>14</v>
      </c>
    </row>
    <row r="1107" spans="1:2" x14ac:dyDescent="0.35">
      <c r="A1107" s="32" t="s">
        <v>1379</v>
      </c>
      <c r="B1107" s="31">
        <v>43</v>
      </c>
    </row>
    <row r="1108" spans="1:2" x14ac:dyDescent="0.35">
      <c r="A1108" s="32" t="s">
        <v>1397</v>
      </c>
      <c r="B1108" s="31">
        <v>5</v>
      </c>
    </row>
    <row r="1109" spans="1:2" x14ac:dyDescent="0.35">
      <c r="A1109" s="32" t="s">
        <v>1398</v>
      </c>
      <c r="B1109" s="31">
        <v>23</v>
      </c>
    </row>
    <row r="1110" spans="1:2" x14ac:dyDescent="0.35">
      <c r="A1110" s="32" t="s">
        <v>1400</v>
      </c>
      <c r="B1110" s="31">
        <v>19</v>
      </c>
    </row>
    <row r="1111" spans="1:2" x14ac:dyDescent="0.35">
      <c r="A1111" s="32" t="s">
        <v>1413</v>
      </c>
      <c r="B1111" s="31">
        <v>10</v>
      </c>
    </row>
    <row r="1112" spans="1:2" x14ac:dyDescent="0.35">
      <c r="A1112" s="32" t="s">
        <v>1434</v>
      </c>
      <c r="B1112" s="31">
        <v>22</v>
      </c>
    </row>
    <row r="1113" spans="1:2" x14ac:dyDescent="0.35">
      <c r="A1113" s="32" t="s">
        <v>1436</v>
      </c>
      <c r="B1113" s="31">
        <v>39</v>
      </c>
    </row>
    <row r="1114" spans="1:2" x14ac:dyDescent="0.35">
      <c r="A1114" s="32" t="s">
        <v>1437</v>
      </c>
      <c r="B1114" s="31">
        <v>25</v>
      </c>
    </row>
    <row r="1115" spans="1:2" x14ac:dyDescent="0.35">
      <c r="A1115" s="32" t="s">
        <v>1443</v>
      </c>
      <c r="B1115" s="31">
        <v>35</v>
      </c>
    </row>
    <row r="1116" spans="1:2" x14ac:dyDescent="0.35">
      <c r="A1116" s="32" t="s">
        <v>1461</v>
      </c>
      <c r="B1116" s="31">
        <v>25</v>
      </c>
    </row>
    <row r="1117" spans="1:2" x14ac:dyDescent="0.35">
      <c r="A1117" s="32" t="s">
        <v>1463</v>
      </c>
      <c r="B1117" s="31">
        <v>21</v>
      </c>
    </row>
    <row r="1118" spans="1:2" x14ac:dyDescent="0.35">
      <c r="A1118" s="32" t="s">
        <v>1473</v>
      </c>
      <c r="B1118" s="31">
        <v>2</v>
      </c>
    </row>
    <row r="1119" spans="1:2" x14ac:dyDescent="0.35">
      <c r="A1119" s="32" t="s">
        <v>1483</v>
      </c>
      <c r="B1119" s="31">
        <v>1</v>
      </c>
    </row>
    <row r="1120" spans="1:2" x14ac:dyDescent="0.35">
      <c r="A1120" s="32" t="s">
        <v>1487</v>
      </c>
      <c r="B1120" s="31">
        <v>45</v>
      </c>
    </row>
    <row r="1121" spans="1:2" x14ac:dyDescent="0.35">
      <c r="A1121" s="32" t="s">
        <v>1489</v>
      </c>
      <c r="B1121" s="31">
        <v>20</v>
      </c>
    </row>
    <row r="1122" spans="1:2" x14ac:dyDescent="0.35">
      <c r="A1122" s="32" t="s">
        <v>1533</v>
      </c>
      <c r="B1122" s="31">
        <v>5</v>
      </c>
    </row>
    <row r="1123" spans="1:2" x14ac:dyDescent="0.35">
      <c r="A1123" s="32" t="s">
        <v>1534</v>
      </c>
      <c r="B1123" s="31">
        <v>46</v>
      </c>
    </row>
    <row r="1124" spans="1:2" x14ac:dyDescent="0.35">
      <c r="A1124" s="32" t="s">
        <v>1537</v>
      </c>
      <c r="B1124" s="31">
        <v>42</v>
      </c>
    </row>
    <row r="1125" spans="1:2" x14ac:dyDescent="0.35">
      <c r="A1125" s="32" t="s">
        <v>1548</v>
      </c>
      <c r="B1125" s="31">
        <v>17</v>
      </c>
    </row>
    <row r="1126" spans="1:2" x14ac:dyDescent="0.35">
      <c r="A1126" s="32" t="s">
        <v>1555</v>
      </c>
      <c r="B1126" s="31">
        <v>23</v>
      </c>
    </row>
    <row r="1127" spans="1:2" x14ac:dyDescent="0.35">
      <c r="A1127" s="32" t="s">
        <v>1556</v>
      </c>
      <c r="B1127" s="31">
        <v>44</v>
      </c>
    </row>
    <row r="1128" spans="1:2" x14ac:dyDescent="0.35">
      <c r="A1128" s="32" t="s">
        <v>1562</v>
      </c>
      <c r="B1128" s="31">
        <v>33</v>
      </c>
    </row>
    <row r="1129" spans="1:2" x14ac:dyDescent="0.35">
      <c r="A1129" s="32" t="s">
        <v>1568</v>
      </c>
      <c r="B1129" s="31">
        <v>26</v>
      </c>
    </row>
    <row r="1130" spans="1:2" x14ac:dyDescent="0.35">
      <c r="A1130" s="32" t="s">
        <v>1588</v>
      </c>
      <c r="B1130" s="31">
        <v>28</v>
      </c>
    </row>
    <row r="1131" spans="1:2" x14ac:dyDescent="0.35">
      <c r="A1131" s="32" t="s">
        <v>1592</v>
      </c>
      <c r="B1131" s="31">
        <v>4</v>
      </c>
    </row>
    <row r="1132" spans="1:2" x14ac:dyDescent="0.35">
      <c r="A1132" s="32" t="s">
        <v>1598</v>
      </c>
      <c r="B1132" s="31">
        <v>32</v>
      </c>
    </row>
    <row r="1133" spans="1:2" x14ac:dyDescent="0.35">
      <c r="A1133" s="32" t="s">
        <v>1601</v>
      </c>
      <c r="B1133" s="31">
        <v>42</v>
      </c>
    </row>
    <row r="1134" spans="1:2" x14ac:dyDescent="0.35">
      <c r="A1134" s="32" t="s">
        <v>1604</v>
      </c>
      <c r="B1134" s="31">
        <v>39</v>
      </c>
    </row>
    <row r="1135" spans="1:2" x14ac:dyDescent="0.35">
      <c r="A1135" s="32" t="s">
        <v>1606</v>
      </c>
      <c r="B1135" s="31">
        <v>24</v>
      </c>
    </row>
    <row r="1136" spans="1:2" x14ac:dyDescent="0.35">
      <c r="A1136" s="32" t="s">
        <v>1610</v>
      </c>
      <c r="B1136" s="31">
        <v>35</v>
      </c>
    </row>
    <row r="1137" spans="1:2" x14ac:dyDescent="0.35">
      <c r="A1137" s="32" t="s">
        <v>1620</v>
      </c>
      <c r="B1137" s="31">
        <v>40</v>
      </c>
    </row>
    <row r="1138" spans="1:2" x14ac:dyDescent="0.35">
      <c r="A1138" s="32" t="s">
        <v>1635</v>
      </c>
      <c r="B1138" s="31">
        <v>49</v>
      </c>
    </row>
    <row r="1139" spans="1:2" x14ac:dyDescent="0.35">
      <c r="A1139" s="32" t="s">
        <v>1651</v>
      </c>
      <c r="B1139" s="31">
        <v>4</v>
      </c>
    </row>
    <row r="1140" spans="1:2" x14ac:dyDescent="0.35">
      <c r="A1140" s="32" t="s">
        <v>1657</v>
      </c>
      <c r="B1140" s="31">
        <v>23</v>
      </c>
    </row>
    <row r="1141" spans="1:2" x14ac:dyDescent="0.35">
      <c r="A1141" s="32" t="s">
        <v>1658</v>
      </c>
      <c r="B1141" s="31">
        <v>30</v>
      </c>
    </row>
    <row r="1142" spans="1:2" x14ac:dyDescent="0.35">
      <c r="A1142" s="32" t="s">
        <v>1665</v>
      </c>
      <c r="B1142" s="31">
        <v>27</v>
      </c>
    </row>
    <row r="1143" spans="1:2" x14ac:dyDescent="0.35">
      <c r="A1143" s="32" t="s">
        <v>1667</v>
      </c>
      <c r="B1143" s="31">
        <v>13</v>
      </c>
    </row>
    <row r="1144" spans="1:2" x14ac:dyDescent="0.35">
      <c r="A1144" s="32" t="s">
        <v>1675</v>
      </c>
      <c r="B1144" s="31">
        <v>4</v>
      </c>
    </row>
    <row r="1145" spans="1:2" x14ac:dyDescent="0.35">
      <c r="A1145" s="32" t="s">
        <v>1695</v>
      </c>
      <c r="B1145" s="31">
        <v>43</v>
      </c>
    </row>
    <row r="1146" spans="1:2" x14ac:dyDescent="0.35">
      <c r="A1146" s="32" t="s">
        <v>1702</v>
      </c>
      <c r="B1146" s="31">
        <v>24</v>
      </c>
    </row>
    <row r="1147" spans="1:2" x14ac:dyDescent="0.35">
      <c r="A1147" s="32" t="s">
        <v>1703</v>
      </c>
      <c r="B1147" s="31">
        <v>26</v>
      </c>
    </row>
    <row r="1148" spans="1:2" x14ac:dyDescent="0.35">
      <c r="A1148" s="32" t="s">
        <v>1706</v>
      </c>
      <c r="B1148" s="31">
        <v>21</v>
      </c>
    </row>
    <row r="1149" spans="1:2" x14ac:dyDescent="0.35">
      <c r="A1149" s="32" t="s">
        <v>1716</v>
      </c>
      <c r="B1149" s="31">
        <v>13</v>
      </c>
    </row>
    <row r="1150" spans="1:2" x14ac:dyDescent="0.35">
      <c r="A1150" s="32" t="s">
        <v>1723</v>
      </c>
      <c r="B1150" s="31">
        <v>15</v>
      </c>
    </row>
    <row r="1151" spans="1:2" x14ac:dyDescent="0.35">
      <c r="A1151" s="32" t="s">
        <v>1728</v>
      </c>
      <c r="B1151" s="31">
        <v>16</v>
      </c>
    </row>
    <row r="1152" spans="1:2" x14ac:dyDescent="0.35">
      <c r="A1152" s="32" t="s">
        <v>1734</v>
      </c>
      <c r="B1152" s="31">
        <v>47</v>
      </c>
    </row>
    <row r="1153" spans="1:2" x14ac:dyDescent="0.35">
      <c r="A1153" s="32" t="s">
        <v>1739</v>
      </c>
      <c r="B1153" s="31">
        <v>48</v>
      </c>
    </row>
    <row r="1154" spans="1:2" x14ac:dyDescent="0.35">
      <c r="A1154" s="32" t="s">
        <v>1741</v>
      </c>
      <c r="B1154" s="31">
        <v>41</v>
      </c>
    </row>
    <row r="1155" spans="1:2" x14ac:dyDescent="0.35">
      <c r="A1155" s="32" t="s">
        <v>1752</v>
      </c>
      <c r="B1155" s="31">
        <v>15</v>
      </c>
    </row>
    <row r="1156" spans="1:2" x14ac:dyDescent="0.35">
      <c r="A1156" s="32" t="s">
        <v>1759</v>
      </c>
      <c r="B1156" s="31">
        <v>10</v>
      </c>
    </row>
    <row r="1157" spans="1:2" x14ac:dyDescent="0.35">
      <c r="A1157" s="32" t="s">
        <v>1765</v>
      </c>
      <c r="B1157" s="31">
        <v>41</v>
      </c>
    </row>
    <row r="1158" spans="1:2" x14ac:dyDescent="0.35">
      <c r="A1158" s="32" t="s">
        <v>1772</v>
      </c>
      <c r="B1158" s="31">
        <v>45</v>
      </c>
    </row>
    <row r="1159" spans="1:2" x14ac:dyDescent="0.35">
      <c r="A1159" s="32" t="s">
        <v>1779</v>
      </c>
      <c r="B1159" s="31">
        <v>7</v>
      </c>
    </row>
    <row r="1160" spans="1:2" x14ac:dyDescent="0.35">
      <c r="A1160" s="32" t="s">
        <v>1782</v>
      </c>
      <c r="B1160" s="31">
        <v>29</v>
      </c>
    </row>
    <row r="1161" spans="1:2" x14ac:dyDescent="0.35">
      <c r="A1161" s="32" t="s">
        <v>1787</v>
      </c>
      <c r="B1161" s="31">
        <v>19</v>
      </c>
    </row>
    <row r="1162" spans="1:2" x14ac:dyDescent="0.35">
      <c r="A1162" s="32" t="s">
        <v>1797</v>
      </c>
      <c r="B1162" s="31">
        <v>38</v>
      </c>
    </row>
    <row r="1163" spans="1:2" x14ac:dyDescent="0.35">
      <c r="A1163" s="32" t="s">
        <v>1806</v>
      </c>
      <c r="B1163" s="31">
        <v>6</v>
      </c>
    </row>
    <row r="1164" spans="1:2" x14ac:dyDescent="0.35">
      <c r="A1164" s="32" t="s">
        <v>1814</v>
      </c>
      <c r="B1164" s="31">
        <v>30</v>
      </c>
    </row>
    <row r="1165" spans="1:2" x14ac:dyDescent="0.35">
      <c r="A1165" s="32" t="s">
        <v>1820</v>
      </c>
      <c r="B1165" s="31">
        <v>14</v>
      </c>
    </row>
    <row r="1166" spans="1:2" x14ac:dyDescent="0.35">
      <c r="A1166" s="32" t="s">
        <v>1822</v>
      </c>
      <c r="B1166" s="31">
        <v>9</v>
      </c>
    </row>
    <row r="1167" spans="1:2" x14ac:dyDescent="0.35">
      <c r="A1167" s="32" t="s">
        <v>1831</v>
      </c>
      <c r="B1167" s="31">
        <v>9</v>
      </c>
    </row>
    <row r="1168" spans="1:2" x14ac:dyDescent="0.35">
      <c r="A1168" s="32" t="s">
        <v>1832</v>
      </c>
      <c r="B1168" s="31">
        <v>40</v>
      </c>
    </row>
    <row r="1169" spans="1:2" x14ac:dyDescent="0.35">
      <c r="A1169" s="32" t="s">
        <v>1833</v>
      </c>
      <c r="B1169" s="31">
        <v>31</v>
      </c>
    </row>
    <row r="1170" spans="1:2" x14ac:dyDescent="0.35">
      <c r="A1170" s="32" t="s">
        <v>1847</v>
      </c>
      <c r="B1170" s="31">
        <v>24</v>
      </c>
    </row>
    <row r="1171" spans="1:2" x14ac:dyDescent="0.35">
      <c r="A1171" s="32" t="s">
        <v>1849</v>
      </c>
      <c r="B1171" s="31">
        <v>44</v>
      </c>
    </row>
    <row r="1172" spans="1:2" x14ac:dyDescent="0.35">
      <c r="A1172" s="32" t="s">
        <v>1855</v>
      </c>
      <c r="B1172" s="31">
        <v>9</v>
      </c>
    </row>
    <row r="1173" spans="1:2" x14ac:dyDescent="0.35">
      <c r="A1173" s="32" t="s">
        <v>1871</v>
      </c>
      <c r="B1173" s="31">
        <v>42</v>
      </c>
    </row>
    <row r="1174" spans="1:2" x14ac:dyDescent="0.35">
      <c r="A1174" s="32" t="s">
        <v>1876</v>
      </c>
      <c r="B1174" s="31">
        <v>45</v>
      </c>
    </row>
    <row r="1175" spans="1:2" x14ac:dyDescent="0.35">
      <c r="A1175" s="32" t="s">
        <v>1883</v>
      </c>
      <c r="B1175" s="31">
        <v>19</v>
      </c>
    </row>
    <row r="1176" spans="1:2" x14ac:dyDescent="0.35">
      <c r="A1176" s="32" t="s">
        <v>1896</v>
      </c>
      <c r="B1176" s="31">
        <v>5</v>
      </c>
    </row>
    <row r="1177" spans="1:2" x14ac:dyDescent="0.35">
      <c r="A1177" s="32" t="s">
        <v>1898</v>
      </c>
      <c r="B1177" s="31">
        <v>29</v>
      </c>
    </row>
    <row r="1178" spans="1:2" x14ac:dyDescent="0.35">
      <c r="A1178" s="32" t="s">
        <v>1900</v>
      </c>
      <c r="B1178" s="31">
        <v>14</v>
      </c>
    </row>
    <row r="1179" spans="1:2" x14ac:dyDescent="0.35">
      <c r="A1179" s="32" t="s">
        <v>1907</v>
      </c>
      <c r="B1179" s="31">
        <v>1</v>
      </c>
    </row>
    <row r="1180" spans="1:2" x14ac:dyDescent="0.35">
      <c r="A1180" s="32" t="s">
        <v>1911</v>
      </c>
      <c r="B1180" s="31">
        <v>24</v>
      </c>
    </row>
    <row r="1181" spans="1:2" x14ac:dyDescent="0.35">
      <c r="A1181" s="32" t="s">
        <v>1912</v>
      </c>
      <c r="B1181" s="31">
        <v>15</v>
      </c>
    </row>
    <row r="1182" spans="1:2" x14ac:dyDescent="0.35">
      <c r="A1182" s="32" t="s">
        <v>1917</v>
      </c>
      <c r="B1182" s="31">
        <v>44</v>
      </c>
    </row>
    <row r="1183" spans="1:2" x14ac:dyDescent="0.35">
      <c r="A1183" s="32" t="s">
        <v>1922</v>
      </c>
      <c r="B1183" s="31">
        <v>33</v>
      </c>
    </row>
    <row r="1184" spans="1:2" x14ac:dyDescent="0.35">
      <c r="A1184" s="32" t="s">
        <v>1926</v>
      </c>
      <c r="B1184" s="31">
        <v>8</v>
      </c>
    </row>
    <row r="1185" spans="1:2" x14ac:dyDescent="0.35">
      <c r="A1185" s="32" t="s">
        <v>1931</v>
      </c>
      <c r="B1185" s="31">
        <v>41</v>
      </c>
    </row>
    <row r="1186" spans="1:2" x14ac:dyDescent="0.35">
      <c r="A1186" s="32" t="s">
        <v>1960</v>
      </c>
      <c r="B1186" s="31">
        <v>27</v>
      </c>
    </row>
    <row r="1187" spans="1:2" x14ac:dyDescent="0.35">
      <c r="A1187" s="32" t="s">
        <v>1971</v>
      </c>
      <c r="B1187" s="31">
        <v>28</v>
      </c>
    </row>
    <row r="1188" spans="1:2" x14ac:dyDescent="0.35">
      <c r="A1188" s="32" t="s">
        <v>1980</v>
      </c>
      <c r="B1188" s="31">
        <v>49</v>
      </c>
    </row>
    <row r="1189" spans="1:2" x14ac:dyDescent="0.35">
      <c r="A1189" s="32" t="s">
        <v>2002</v>
      </c>
      <c r="B1189" s="31">
        <v>34</v>
      </c>
    </row>
    <row r="1190" spans="1:2" x14ac:dyDescent="0.35">
      <c r="A1190" s="32" t="s">
        <v>2009</v>
      </c>
      <c r="B1190" s="31">
        <v>26</v>
      </c>
    </row>
    <row r="1191" spans="1:2" x14ac:dyDescent="0.35">
      <c r="A1191" s="32" t="s">
        <v>2015</v>
      </c>
      <c r="B1191" s="31">
        <v>24</v>
      </c>
    </row>
    <row r="1192" spans="1:2" x14ac:dyDescent="0.35">
      <c r="A1192" s="32" t="s">
        <v>2021</v>
      </c>
      <c r="B1192" s="31">
        <v>41</v>
      </c>
    </row>
    <row r="1193" spans="1:2" x14ac:dyDescent="0.35">
      <c r="A1193" s="32" t="s">
        <v>2024</v>
      </c>
      <c r="B1193" s="31">
        <v>12</v>
      </c>
    </row>
    <row r="1194" spans="1:2" x14ac:dyDescent="0.35">
      <c r="A1194" s="32" t="s">
        <v>2030</v>
      </c>
      <c r="B1194" s="31">
        <v>24</v>
      </c>
    </row>
    <row r="1195" spans="1:2" x14ac:dyDescent="0.35">
      <c r="A1195" s="32" t="s">
        <v>2032</v>
      </c>
      <c r="B1195" s="31">
        <v>5</v>
      </c>
    </row>
    <row r="1196" spans="1:2" x14ac:dyDescent="0.35">
      <c r="A1196" s="32" t="s">
        <v>2050</v>
      </c>
      <c r="B1196" s="31">
        <v>9</v>
      </c>
    </row>
    <row r="1197" spans="1:2" x14ac:dyDescent="0.35">
      <c r="A1197" s="32" t="s">
        <v>2051</v>
      </c>
      <c r="B1197" s="31">
        <v>26</v>
      </c>
    </row>
    <row r="1198" spans="1:2" x14ac:dyDescent="0.35">
      <c r="A1198" s="32" t="s">
        <v>2053</v>
      </c>
      <c r="B1198" s="31">
        <v>42</v>
      </c>
    </row>
    <row r="1199" spans="1:2" x14ac:dyDescent="0.35">
      <c r="A1199" s="32" t="s">
        <v>2054</v>
      </c>
      <c r="B1199" s="31">
        <v>3</v>
      </c>
    </row>
    <row r="1200" spans="1:2" x14ac:dyDescent="0.35">
      <c r="A1200" s="32" t="s">
        <v>2056</v>
      </c>
      <c r="B1200" s="31">
        <v>8</v>
      </c>
    </row>
    <row r="1201" spans="1:2" x14ac:dyDescent="0.35">
      <c r="A1201" s="32" t="s">
        <v>2057</v>
      </c>
      <c r="B1201" s="31">
        <v>4</v>
      </c>
    </row>
    <row r="1202" spans="1:2" x14ac:dyDescent="0.35">
      <c r="A1202" s="32" t="s">
        <v>2059</v>
      </c>
      <c r="B1202" s="31">
        <v>17</v>
      </c>
    </row>
    <row r="1203" spans="1:2" x14ac:dyDescent="0.35">
      <c r="A1203" s="32" t="s">
        <v>2060</v>
      </c>
      <c r="B1203" s="31">
        <v>8</v>
      </c>
    </row>
    <row r="1204" spans="1:2" x14ac:dyDescent="0.35">
      <c r="A1204" s="32" t="s">
        <v>2062</v>
      </c>
      <c r="B1204" s="31">
        <v>21</v>
      </c>
    </row>
    <row r="1205" spans="1:2" x14ac:dyDescent="0.35">
      <c r="A1205" s="32" t="s">
        <v>2067</v>
      </c>
      <c r="B1205" s="31">
        <v>33</v>
      </c>
    </row>
    <row r="1206" spans="1:2" x14ac:dyDescent="0.35">
      <c r="A1206" s="32" t="s">
        <v>2068</v>
      </c>
      <c r="B1206" s="31">
        <v>30</v>
      </c>
    </row>
    <row r="1207" spans="1:2" x14ac:dyDescent="0.35">
      <c r="A1207" s="32" t="s">
        <v>2074</v>
      </c>
      <c r="B1207" s="31">
        <v>49</v>
      </c>
    </row>
    <row r="1208" spans="1:2" x14ac:dyDescent="0.35">
      <c r="A1208" s="32" t="s">
        <v>2083</v>
      </c>
      <c r="B1208" s="31">
        <v>9</v>
      </c>
    </row>
    <row r="1209" spans="1:2" x14ac:dyDescent="0.35">
      <c r="A1209" s="32" t="s">
        <v>2084</v>
      </c>
      <c r="B1209" s="31">
        <v>48</v>
      </c>
    </row>
    <row r="1210" spans="1:2" x14ac:dyDescent="0.35">
      <c r="A1210" s="32" t="s">
        <v>2089</v>
      </c>
      <c r="B1210" s="31">
        <v>22</v>
      </c>
    </row>
    <row r="1211" spans="1:2" x14ac:dyDescent="0.35">
      <c r="A1211" s="32" t="s">
        <v>2093</v>
      </c>
      <c r="B1211" s="31">
        <v>6</v>
      </c>
    </row>
    <row r="1212" spans="1:2" x14ac:dyDescent="0.35">
      <c r="A1212" s="32" t="s">
        <v>2098</v>
      </c>
      <c r="B1212" s="31">
        <v>36</v>
      </c>
    </row>
    <row r="1213" spans="1:2" x14ac:dyDescent="0.35">
      <c r="A1213" s="32" t="s">
        <v>2100</v>
      </c>
      <c r="B1213" s="31">
        <v>40</v>
      </c>
    </row>
    <row r="1214" spans="1:2" x14ac:dyDescent="0.35">
      <c r="A1214" s="32" t="s">
        <v>2102</v>
      </c>
      <c r="B1214" s="31">
        <v>49</v>
      </c>
    </row>
    <row r="1215" spans="1:2" x14ac:dyDescent="0.35">
      <c r="A1215" s="32" t="s">
        <v>2123</v>
      </c>
      <c r="B1215" s="31">
        <v>5</v>
      </c>
    </row>
    <row r="1216" spans="1:2" x14ac:dyDescent="0.35">
      <c r="A1216" s="32" t="s">
        <v>2136</v>
      </c>
      <c r="B1216" s="31">
        <v>12</v>
      </c>
    </row>
    <row r="1217" spans="1:2" x14ac:dyDescent="0.35">
      <c r="A1217" s="32" t="s">
        <v>2141</v>
      </c>
      <c r="B1217" s="31">
        <v>7</v>
      </c>
    </row>
    <row r="1218" spans="1:2" x14ac:dyDescent="0.35">
      <c r="A1218" s="32" t="s">
        <v>2161</v>
      </c>
      <c r="B1218" s="31">
        <v>32</v>
      </c>
    </row>
    <row r="1219" spans="1:2" x14ac:dyDescent="0.35">
      <c r="A1219" s="32" t="s">
        <v>2167</v>
      </c>
      <c r="B1219" s="31">
        <v>13</v>
      </c>
    </row>
    <row r="1220" spans="1:2" x14ac:dyDescent="0.35">
      <c r="A1220" s="32" t="s">
        <v>2184</v>
      </c>
      <c r="B1220" s="31">
        <v>37</v>
      </c>
    </row>
    <row r="1221" spans="1:2" x14ac:dyDescent="0.35">
      <c r="A1221" s="32" t="s">
        <v>2185</v>
      </c>
      <c r="B1221" s="31">
        <v>4</v>
      </c>
    </row>
    <row r="1222" spans="1:2" x14ac:dyDescent="0.35">
      <c r="A1222" s="32" t="s">
        <v>2188</v>
      </c>
      <c r="B1222" s="31">
        <v>0</v>
      </c>
    </row>
    <row r="1223" spans="1:2" x14ac:dyDescent="0.35">
      <c r="A1223" s="32" t="s">
        <v>2189</v>
      </c>
      <c r="B1223" s="31">
        <v>23</v>
      </c>
    </row>
    <row r="1224" spans="1:2" x14ac:dyDescent="0.35">
      <c r="A1224" s="32" t="s">
        <v>2200</v>
      </c>
      <c r="B1224" s="31">
        <v>19</v>
      </c>
    </row>
    <row r="1225" spans="1:2" x14ac:dyDescent="0.35">
      <c r="A1225" s="32" t="s">
        <v>2203</v>
      </c>
      <c r="B1225" s="31">
        <v>12</v>
      </c>
    </row>
    <row r="1226" spans="1:2" x14ac:dyDescent="0.35">
      <c r="A1226" s="32" t="s">
        <v>2209</v>
      </c>
      <c r="B1226" s="31">
        <v>50</v>
      </c>
    </row>
    <row r="1227" spans="1:2" x14ac:dyDescent="0.35">
      <c r="A1227" s="32" t="s">
        <v>2211</v>
      </c>
      <c r="B1227" s="31">
        <v>26</v>
      </c>
    </row>
    <row r="1228" spans="1:2" x14ac:dyDescent="0.35">
      <c r="A1228" s="32" t="s">
        <v>2213</v>
      </c>
      <c r="B1228" s="31">
        <v>40</v>
      </c>
    </row>
    <row r="1229" spans="1:2" x14ac:dyDescent="0.35">
      <c r="A1229" s="32" t="s">
        <v>2225</v>
      </c>
      <c r="B1229" s="31">
        <v>1</v>
      </c>
    </row>
    <row r="1230" spans="1:2" x14ac:dyDescent="0.35">
      <c r="A1230" s="9" t="s">
        <v>13</v>
      </c>
      <c r="B1230" s="31">
        <v>8368</v>
      </c>
    </row>
    <row r="1231" spans="1:2" x14ac:dyDescent="0.35">
      <c r="A1231" s="32" t="s">
        <v>12</v>
      </c>
      <c r="B1231" s="31">
        <v>37</v>
      </c>
    </row>
    <row r="1232" spans="1:2" x14ac:dyDescent="0.35">
      <c r="A1232" s="32" t="s">
        <v>43</v>
      </c>
      <c r="B1232" s="31">
        <v>14</v>
      </c>
    </row>
    <row r="1233" spans="1:2" x14ac:dyDescent="0.35">
      <c r="A1233" s="32" t="s">
        <v>45</v>
      </c>
      <c r="B1233" s="31">
        <v>37</v>
      </c>
    </row>
    <row r="1234" spans="1:2" x14ac:dyDescent="0.35">
      <c r="A1234" s="32" t="s">
        <v>63</v>
      </c>
      <c r="B1234" s="31">
        <v>16</v>
      </c>
    </row>
    <row r="1235" spans="1:2" x14ac:dyDescent="0.35">
      <c r="A1235" s="32" t="s">
        <v>65</v>
      </c>
      <c r="B1235" s="31">
        <v>1</v>
      </c>
    </row>
    <row r="1236" spans="1:2" x14ac:dyDescent="0.35">
      <c r="A1236" s="32" t="s">
        <v>93</v>
      </c>
      <c r="B1236" s="31">
        <v>36</v>
      </c>
    </row>
    <row r="1237" spans="1:2" x14ac:dyDescent="0.35">
      <c r="A1237" s="32" t="s">
        <v>102</v>
      </c>
      <c r="B1237" s="31">
        <v>50</v>
      </c>
    </row>
    <row r="1238" spans="1:2" x14ac:dyDescent="0.35">
      <c r="A1238" s="32" t="s">
        <v>104</v>
      </c>
      <c r="B1238" s="31">
        <v>21</v>
      </c>
    </row>
    <row r="1239" spans="1:2" x14ac:dyDescent="0.35">
      <c r="A1239" s="32" t="s">
        <v>106</v>
      </c>
      <c r="B1239" s="31">
        <v>42</v>
      </c>
    </row>
    <row r="1240" spans="1:2" x14ac:dyDescent="0.35">
      <c r="A1240" s="32" t="s">
        <v>112</v>
      </c>
      <c r="B1240" s="31">
        <v>33</v>
      </c>
    </row>
    <row r="1241" spans="1:2" x14ac:dyDescent="0.35">
      <c r="A1241" s="32" t="s">
        <v>124</v>
      </c>
      <c r="B1241" s="31">
        <v>49</v>
      </c>
    </row>
    <row r="1242" spans="1:2" x14ac:dyDescent="0.35">
      <c r="A1242" s="32" t="s">
        <v>125</v>
      </c>
      <c r="B1242" s="31">
        <v>21</v>
      </c>
    </row>
    <row r="1243" spans="1:2" x14ac:dyDescent="0.35">
      <c r="A1243" s="32" t="s">
        <v>128</v>
      </c>
      <c r="B1243" s="31">
        <v>22</v>
      </c>
    </row>
    <row r="1244" spans="1:2" x14ac:dyDescent="0.35">
      <c r="A1244" s="32" t="s">
        <v>137</v>
      </c>
      <c r="B1244" s="31">
        <v>50</v>
      </c>
    </row>
    <row r="1245" spans="1:2" x14ac:dyDescent="0.35">
      <c r="A1245" s="32" t="s">
        <v>139</v>
      </c>
      <c r="B1245" s="31">
        <v>26</v>
      </c>
    </row>
    <row r="1246" spans="1:2" x14ac:dyDescent="0.35">
      <c r="A1246" s="32" t="s">
        <v>163</v>
      </c>
      <c r="B1246" s="31">
        <v>9</v>
      </c>
    </row>
    <row r="1247" spans="1:2" x14ac:dyDescent="0.35">
      <c r="A1247" s="32" t="s">
        <v>172</v>
      </c>
      <c r="B1247" s="31">
        <v>27</v>
      </c>
    </row>
    <row r="1248" spans="1:2" x14ac:dyDescent="0.35">
      <c r="A1248" s="32" t="s">
        <v>175</v>
      </c>
      <c r="B1248" s="31">
        <v>24</v>
      </c>
    </row>
    <row r="1249" spans="1:2" x14ac:dyDescent="0.35">
      <c r="A1249" s="32" t="s">
        <v>181</v>
      </c>
      <c r="B1249" s="31">
        <v>1</v>
      </c>
    </row>
    <row r="1250" spans="1:2" x14ac:dyDescent="0.35">
      <c r="A1250" s="32" t="s">
        <v>190</v>
      </c>
      <c r="B1250" s="31">
        <v>16</v>
      </c>
    </row>
    <row r="1251" spans="1:2" x14ac:dyDescent="0.35">
      <c r="A1251" s="32" t="s">
        <v>194</v>
      </c>
      <c r="B1251" s="31">
        <v>29</v>
      </c>
    </row>
    <row r="1252" spans="1:2" x14ac:dyDescent="0.35">
      <c r="A1252" s="32" t="s">
        <v>197</v>
      </c>
      <c r="B1252" s="31">
        <v>34</v>
      </c>
    </row>
    <row r="1253" spans="1:2" x14ac:dyDescent="0.35">
      <c r="A1253" s="32" t="s">
        <v>206</v>
      </c>
      <c r="B1253" s="31">
        <v>1</v>
      </c>
    </row>
    <row r="1254" spans="1:2" x14ac:dyDescent="0.35">
      <c r="A1254" s="32" t="s">
        <v>209</v>
      </c>
      <c r="B1254" s="31">
        <v>49</v>
      </c>
    </row>
    <row r="1255" spans="1:2" x14ac:dyDescent="0.35">
      <c r="A1255" s="32" t="s">
        <v>229</v>
      </c>
      <c r="B1255" s="31">
        <v>5</v>
      </c>
    </row>
    <row r="1256" spans="1:2" x14ac:dyDescent="0.35">
      <c r="A1256" s="32" t="s">
        <v>233</v>
      </c>
      <c r="B1256" s="31">
        <v>34</v>
      </c>
    </row>
    <row r="1257" spans="1:2" x14ac:dyDescent="0.35">
      <c r="A1257" s="32" t="s">
        <v>245</v>
      </c>
      <c r="B1257" s="31">
        <v>42</v>
      </c>
    </row>
    <row r="1258" spans="1:2" x14ac:dyDescent="0.35">
      <c r="A1258" s="32" t="s">
        <v>256</v>
      </c>
      <c r="B1258" s="31">
        <v>20</v>
      </c>
    </row>
    <row r="1259" spans="1:2" x14ac:dyDescent="0.35">
      <c r="A1259" s="32" t="s">
        <v>269</v>
      </c>
      <c r="B1259" s="31">
        <v>4</v>
      </c>
    </row>
    <row r="1260" spans="1:2" x14ac:dyDescent="0.35">
      <c r="A1260" s="32" t="s">
        <v>273</v>
      </c>
      <c r="B1260" s="31">
        <v>26</v>
      </c>
    </row>
    <row r="1261" spans="1:2" x14ac:dyDescent="0.35">
      <c r="A1261" s="32" t="s">
        <v>275</v>
      </c>
      <c r="B1261" s="31">
        <v>17</v>
      </c>
    </row>
    <row r="1262" spans="1:2" x14ac:dyDescent="0.35">
      <c r="A1262" s="32" t="s">
        <v>276</v>
      </c>
      <c r="B1262" s="31">
        <v>34</v>
      </c>
    </row>
    <row r="1263" spans="1:2" x14ac:dyDescent="0.35">
      <c r="A1263" s="32" t="s">
        <v>278</v>
      </c>
      <c r="B1263" s="31">
        <v>3</v>
      </c>
    </row>
    <row r="1264" spans="1:2" x14ac:dyDescent="0.35">
      <c r="A1264" s="32" t="s">
        <v>281</v>
      </c>
      <c r="B1264" s="31">
        <v>18</v>
      </c>
    </row>
    <row r="1265" spans="1:2" x14ac:dyDescent="0.35">
      <c r="A1265" s="32" t="s">
        <v>298</v>
      </c>
      <c r="B1265" s="31">
        <v>42</v>
      </c>
    </row>
    <row r="1266" spans="1:2" x14ac:dyDescent="0.35">
      <c r="A1266" s="32" t="s">
        <v>301</v>
      </c>
      <c r="B1266" s="31">
        <v>42</v>
      </c>
    </row>
    <row r="1267" spans="1:2" x14ac:dyDescent="0.35">
      <c r="A1267" s="32" t="s">
        <v>302</v>
      </c>
      <c r="B1267" s="31">
        <v>33</v>
      </c>
    </row>
    <row r="1268" spans="1:2" x14ac:dyDescent="0.35">
      <c r="A1268" s="32" t="s">
        <v>303</v>
      </c>
      <c r="B1268" s="31">
        <v>36</v>
      </c>
    </row>
    <row r="1269" spans="1:2" x14ac:dyDescent="0.35">
      <c r="A1269" s="32" t="s">
        <v>304</v>
      </c>
      <c r="B1269" s="31">
        <v>14</v>
      </c>
    </row>
    <row r="1270" spans="1:2" x14ac:dyDescent="0.35">
      <c r="A1270" s="32" t="s">
        <v>310</v>
      </c>
      <c r="B1270" s="31">
        <v>25</v>
      </c>
    </row>
    <row r="1271" spans="1:2" x14ac:dyDescent="0.35">
      <c r="A1271" s="32" t="s">
        <v>313</v>
      </c>
      <c r="B1271" s="31">
        <v>45</v>
      </c>
    </row>
    <row r="1272" spans="1:2" x14ac:dyDescent="0.35">
      <c r="A1272" s="32" t="s">
        <v>315</v>
      </c>
      <c r="B1272" s="31">
        <v>23</v>
      </c>
    </row>
    <row r="1273" spans="1:2" x14ac:dyDescent="0.35">
      <c r="A1273" s="32" t="s">
        <v>327</v>
      </c>
      <c r="B1273" s="31">
        <v>8</v>
      </c>
    </row>
    <row r="1274" spans="1:2" x14ac:dyDescent="0.35">
      <c r="A1274" s="32" t="s">
        <v>331</v>
      </c>
      <c r="B1274" s="31">
        <v>42</v>
      </c>
    </row>
    <row r="1275" spans="1:2" x14ac:dyDescent="0.35">
      <c r="A1275" s="32" t="s">
        <v>339</v>
      </c>
      <c r="B1275" s="31">
        <v>16</v>
      </c>
    </row>
    <row r="1276" spans="1:2" x14ac:dyDescent="0.35">
      <c r="A1276" s="32" t="s">
        <v>344</v>
      </c>
      <c r="B1276" s="31">
        <v>12</v>
      </c>
    </row>
    <row r="1277" spans="1:2" x14ac:dyDescent="0.35">
      <c r="A1277" s="32" t="s">
        <v>352</v>
      </c>
      <c r="B1277" s="31">
        <v>29</v>
      </c>
    </row>
    <row r="1278" spans="1:2" x14ac:dyDescent="0.35">
      <c r="A1278" s="32" t="s">
        <v>362</v>
      </c>
      <c r="B1278" s="31">
        <v>7</v>
      </c>
    </row>
    <row r="1279" spans="1:2" x14ac:dyDescent="0.35">
      <c r="A1279" s="32" t="s">
        <v>367</v>
      </c>
      <c r="B1279" s="31">
        <v>7</v>
      </c>
    </row>
    <row r="1280" spans="1:2" x14ac:dyDescent="0.35">
      <c r="A1280" s="32" t="s">
        <v>377</v>
      </c>
      <c r="B1280" s="31">
        <v>21</v>
      </c>
    </row>
    <row r="1281" spans="1:2" x14ac:dyDescent="0.35">
      <c r="A1281" s="32" t="s">
        <v>381</v>
      </c>
      <c r="B1281" s="31">
        <v>43</v>
      </c>
    </row>
    <row r="1282" spans="1:2" x14ac:dyDescent="0.35">
      <c r="A1282" s="32" t="s">
        <v>383</v>
      </c>
      <c r="B1282" s="31">
        <v>31</v>
      </c>
    </row>
    <row r="1283" spans="1:2" x14ac:dyDescent="0.35">
      <c r="A1283" s="32" t="s">
        <v>390</v>
      </c>
      <c r="B1283" s="31">
        <v>33</v>
      </c>
    </row>
    <row r="1284" spans="1:2" x14ac:dyDescent="0.35">
      <c r="A1284" s="32" t="s">
        <v>416</v>
      </c>
      <c r="B1284" s="31">
        <v>28</v>
      </c>
    </row>
    <row r="1285" spans="1:2" x14ac:dyDescent="0.35">
      <c r="A1285" s="32" t="s">
        <v>419</v>
      </c>
      <c r="B1285" s="31">
        <v>34</v>
      </c>
    </row>
    <row r="1286" spans="1:2" x14ac:dyDescent="0.35">
      <c r="A1286" s="32" t="s">
        <v>423</v>
      </c>
      <c r="B1286" s="31">
        <v>17</v>
      </c>
    </row>
    <row r="1287" spans="1:2" x14ac:dyDescent="0.35">
      <c r="A1287" s="32" t="s">
        <v>424</v>
      </c>
      <c r="B1287" s="31">
        <v>33</v>
      </c>
    </row>
    <row r="1288" spans="1:2" x14ac:dyDescent="0.35">
      <c r="A1288" s="32" t="s">
        <v>429</v>
      </c>
      <c r="B1288" s="31">
        <v>36</v>
      </c>
    </row>
    <row r="1289" spans="1:2" x14ac:dyDescent="0.35">
      <c r="A1289" s="32" t="s">
        <v>435</v>
      </c>
      <c r="B1289" s="31">
        <v>7</v>
      </c>
    </row>
    <row r="1290" spans="1:2" x14ac:dyDescent="0.35">
      <c r="A1290" s="32" t="s">
        <v>437</v>
      </c>
      <c r="B1290" s="31">
        <v>27</v>
      </c>
    </row>
    <row r="1291" spans="1:2" x14ac:dyDescent="0.35">
      <c r="A1291" s="32" t="s">
        <v>452</v>
      </c>
      <c r="B1291" s="31">
        <v>27</v>
      </c>
    </row>
    <row r="1292" spans="1:2" x14ac:dyDescent="0.35">
      <c r="A1292" s="32" t="s">
        <v>457</v>
      </c>
      <c r="B1292" s="31">
        <v>4</v>
      </c>
    </row>
    <row r="1293" spans="1:2" x14ac:dyDescent="0.35">
      <c r="A1293" s="32" t="s">
        <v>460</v>
      </c>
      <c r="B1293" s="31">
        <v>42</v>
      </c>
    </row>
    <row r="1294" spans="1:2" x14ac:dyDescent="0.35">
      <c r="A1294" s="32" t="s">
        <v>461</v>
      </c>
      <c r="B1294" s="31">
        <v>25</v>
      </c>
    </row>
    <row r="1295" spans="1:2" x14ac:dyDescent="0.35">
      <c r="A1295" s="32" t="s">
        <v>465</v>
      </c>
      <c r="B1295" s="31">
        <v>36</v>
      </c>
    </row>
    <row r="1296" spans="1:2" x14ac:dyDescent="0.35">
      <c r="A1296" s="32" t="s">
        <v>471</v>
      </c>
      <c r="B1296" s="31">
        <v>20</v>
      </c>
    </row>
    <row r="1297" spans="1:2" x14ac:dyDescent="0.35">
      <c r="A1297" s="32" t="s">
        <v>477</v>
      </c>
      <c r="B1297" s="31">
        <v>32</v>
      </c>
    </row>
    <row r="1298" spans="1:2" x14ac:dyDescent="0.35">
      <c r="A1298" s="32" t="s">
        <v>490</v>
      </c>
      <c r="B1298" s="31">
        <v>27</v>
      </c>
    </row>
    <row r="1299" spans="1:2" x14ac:dyDescent="0.35">
      <c r="A1299" s="32" t="s">
        <v>496</v>
      </c>
      <c r="B1299" s="31">
        <v>35</v>
      </c>
    </row>
    <row r="1300" spans="1:2" x14ac:dyDescent="0.35">
      <c r="A1300" s="32" t="s">
        <v>500</v>
      </c>
      <c r="B1300" s="31">
        <v>7</v>
      </c>
    </row>
    <row r="1301" spans="1:2" x14ac:dyDescent="0.35">
      <c r="A1301" s="32" t="s">
        <v>515</v>
      </c>
      <c r="B1301" s="31">
        <v>44</v>
      </c>
    </row>
    <row r="1302" spans="1:2" x14ac:dyDescent="0.35">
      <c r="A1302" s="32" t="s">
        <v>517</v>
      </c>
      <c r="B1302" s="31">
        <v>30</v>
      </c>
    </row>
    <row r="1303" spans="1:2" x14ac:dyDescent="0.35">
      <c r="A1303" s="32" t="s">
        <v>522</v>
      </c>
      <c r="B1303" s="31">
        <v>28</v>
      </c>
    </row>
    <row r="1304" spans="1:2" x14ac:dyDescent="0.35">
      <c r="A1304" s="32" t="s">
        <v>527</v>
      </c>
      <c r="B1304" s="31">
        <v>13</v>
      </c>
    </row>
    <row r="1305" spans="1:2" x14ac:dyDescent="0.35">
      <c r="A1305" s="32" t="s">
        <v>541</v>
      </c>
      <c r="B1305" s="31">
        <v>18</v>
      </c>
    </row>
    <row r="1306" spans="1:2" x14ac:dyDescent="0.35">
      <c r="A1306" s="32" t="s">
        <v>544</v>
      </c>
      <c r="B1306" s="31">
        <v>2</v>
      </c>
    </row>
    <row r="1307" spans="1:2" x14ac:dyDescent="0.35">
      <c r="A1307" s="32" t="s">
        <v>546</v>
      </c>
      <c r="B1307" s="31">
        <v>38</v>
      </c>
    </row>
    <row r="1308" spans="1:2" x14ac:dyDescent="0.35">
      <c r="A1308" s="32" t="s">
        <v>547</v>
      </c>
      <c r="B1308" s="31">
        <v>43</v>
      </c>
    </row>
    <row r="1309" spans="1:2" x14ac:dyDescent="0.35">
      <c r="A1309" s="32" t="s">
        <v>549</v>
      </c>
      <c r="B1309" s="31">
        <v>43</v>
      </c>
    </row>
    <row r="1310" spans="1:2" x14ac:dyDescent="0.35">
      <c r="A1310" s="32" t="s">
        <v>552</v>
      </c>
      <c r="B1310" s="31">
        <v>33</v>
      </c>
    </row>
    <row r="1311" spans="1:2" x14ac:dyDescent="0.35">
      <c r="A1311" s="32" t="s">
        <v>554</v>
      </c>
      <c r="B1311" s="31">
        <v>1</v>
      </c>
    </row>
    <row r="1312" spans="1:2" x14ac:dyDescent="0.35">
      <c r="A1312" s="32" t="s">
        <v>567</v>
      </c>
      <c r="B1312" s="31">
        <v>28</v>
      </c>
    </row>
    <row r="1313" spans="1:2" x14ac:dyDescent="0.35">
      <c r="A1313" s="32" t="s">
        <v>570</v>
      </c>
      <c r="B1313" s="31">
        <v>33</v>
      </c>
    </row>
    <row r="1314" spans="1:2" x14ac:dyDescent="0.35">
      <c r="A1314" s="32" t="s">
        <v>580</v>
      </c>
      <c r="B1314" s="31">
        <v>40</v>
      </c>
    </row>
    <row r="1315" spans="1:2" x14ac:dyDescent="0.35">
      <c r="A1315" s="32" t="s">
        <v>585</v>
      </c>
      <c r="B1315" s="31">
        <v>28</v>
      </c>
    </row>
    <row r="1316" spans="1:2" x14ac:dyDescent="0.35">
      <c r="A1316" s="32" t="s">
        <v>589</v>
      </c>
      <c r="B1316" s="31">
        <v>15</v>
      </c>
    </row>
    <row r="1317" spans="1:2" x14ac:dyDescent="0.35">
      <c r="A1317" s="32" t="s">
        <v>590</v>
      </c>
      <c r="B1317" s="31">
        <v>42</v>
      </c>
    </row>
    <row r="1318" spans="1:2" x14ac:dyDescent="0.35">
      <c r="A1318" s="32" t="s">
        <v>597</v>
      </c>
      <c r="B1318" s="31">
        <v>5</v>
      </c>
    </row>
    <row r="1319" spans="1:2" x14ac:dyDescent="0.35">
      <c r="A1319" s="32" t="s">
        <v>626</v>
      </c>
      <c r="B1319" s="31">
        <v>42</v>
      </c>
    </row>
    <row r="1320" spans="1:2" x14ac:dyDescent="0.35">
      <c r="A1320" s="32" t="s">
        <v>629</v>
      </c>
      <c r="B1320" s="31">
        <v>20</v>
      </c>
    </row>
    <row r="1321" spans="1:2" x14ac:dyDescent="0.35">
      <c r="A1321" s="32" t="s">
        <v>637</v>
      </c>
      <c r="B1321" s="31">
        <v>27</v>
      </c>
    </row>
    <row r="1322" spans="1:2" x14ac:dyDescent="0.35">
      <c r="A1322" s="32" t="s">
        <v>652</v>
      </c>
      <c r="B1322" s="31">
        <v>45</v>
      </c>
    </row>
    <row r="1323" spans="1:2" x14ac:dyDescent="0.35">
      <c r="A1323" s="32" t="s">
        <v>664</v>
      </c>
      <c r="B1323" s="31">
        <v>21</v>
      </c>
    </row>
    <row r="1324" spans="1:2" x14ac:dyDescent="0.35">
      <c r="A1324" s="32" t="s">
        <v>680</v>
      </c>
      <c r="B1324" s="31">
        <v>3</v>
      </c>
    </row>
    <row r="1325" spans="1:2" x14ac:dyDescent="0.35">
      <c r="A1325" s="32" t="s">
        <v>688</v>
      </c>
      <c r="B1325" s="31">
        <v>38</v>
      </c>
    </row>
    <row r="1326" spans="1:2" x14ac:dyDescent="0.35">
      <c r="A1326" s="32" t="s">
        <v>696</v>
      </c>
      <c r="B1326" s="31">
        <v>43</v>
      </c>
    </row>
    <row r="1327" spans="1:2" x14ac:dyDescent="0.35">
      <c r="A1327" s="32" t="s">
        <v>697</v>
      </c>
      <c r="B1327" s="31">
        <v>21</v>
      </c>
    </row>
    <row r="1328" spans="1:2" x14ac:dyDescent="0.35">
      <c r="A1328" s="32" t="s">
        <v>700</v>
      </c>
      <c r="B1328" s="31">
        <v>22</v>
      </c>
    </row>
    <row r="1329" spans="1:2" x14ac:dyDescent="0.35">
      <c r="A1329" s="32" t="s">
        <v>703</v>
      </c>
      <c r="B1329" s="31">
        <v>45</v>
      </c>
    </row>
    <row r="1330" spans="1:2" x14ac:dyDescent="0.35">
      <c r="A1330" s="32" t="s">
        <v>722</v>
      </c>
      <c r="B1330" s="31">
        <v>30</v>
      </c>
    </row>
    <row r="1331" spans="1:2" x14ac:dyDescent="0.35">
      <c r="A1331" s="32" t="s">
        <v>729</v>
      </c>
      <c r="B1331" s="31">
        <v>47</v>
      </c>
    </row>
    <row r="1332" spans="1:2" x14ac:dyDescent="0.35">
      <c r="A1332" s="32" t="s">
        <v>736</v>
      </c>
      <c r="B1332" s="31">
        <v>27</v>
      </c>
    </row>
    <row r="1333" spans="1:2" x14ac:dyDescent="0.35">
      <c r="A1333" s="32" t="s">
        <v>739</v>
      </c>
      <c r="B1333" s="31">
        <v>28</v>
      </c>
    </row>
    <row r="1334" spans="1:2" x14ac:dyDescent="0.35">
      <c r="A1334" s="32" t="s">
        <v>764</v>
      </c>
      <c r="B1334" s="31">
        <v>41</v>
      </c>
    </row>
    <row r="1335" spans="1:2" x14ac:dyDescent="0.35">
      <c r="A1335" s="32" t="s">
        <v>767</v>
      </c>
      <c r="B1335" s="31">
        <v>27</v>
      </c>
    </row>
    <row r="1336" spans="1:2" x14ac:dyDescent="0.35">
      <c r="A1336" s="32" t="s">
        <v>769</v>
      </c>
      <c r="B1336" s="31">
        <v>19</v>
      </c>
    </row>
    <row r="1337" spans="1:2" x14ac:dyDescent="0.35">
      <c r="A1337" s="32" t="s">
        <v>770</v>
      </c>
      <c r="B1337" s="31">
        <v>30</v>
      </c>
    </row>
    <row r="1338" spans="1:2" x14ac:dyDescent="0.35">
      <c r="A1338" s="32" t="s">
        <v>771</v>
      </c>
      <c r="B1338" s="31">
        <v>20</v>
      </c>
    </row>
    <row r="1339" spans="1:2" x14ac:dyDescent="0.35">
      <c r="A1339" s="32" t="s">
        <v>778</v>
      </c>
      <c r="B1339" s="31">
        <v>42</v>
      </c>
    </row>
    <row r="1340" spans="1:2" x14ac:dyDescent="0.35">
      <c r="A1340" s="32" t="s">
        <v>799</v>
      </c>
      <c r="B1340" s="31">
        <v>38</v>
      </c>
    </row>
    <row r="1341" spans="1:2" x14ac:dyDescent="0.35">
      <c r="A1341" s="32" t="s">
        <v>804</v>
      </c>
      <c r="B1341" s="31">
        <v>25</v>
      </c>
    </row>
    <row r="1342" spans="1:2" x14ac:dyDescent="0.35">
      <c r="A1342" s="32" t="s">
        <v>806</v>
      </c>
      <c r="B1342" s="31">
        <v>1</v>
      </c>
    </row>
    <row r="1343" spans="1:2" x14ac:dyDescent="0.35">
      <c r="A1343" s="32" t="s">
        <v>808</v>
      </c>
      <c r="B1343" s="31">
        <v>32</v>
      </c>
    </row>
    <row r="1344" spans="1:2" x14ac:dyDescent="0.35">
      <c r="A1344" s="32" t="s">
        <v>815</v>
      </c>
      <c r="B1344" s="31">
        <v>30</v>
      </c>
    </row>
    <row r="1345" spans="1:2" x14ac:dyDescent="0.35">
      <c r="A1345" s="32" t="s">
        <v>833</v>
      </c>
      <c r="B1345" s="31">
        <v>0</v>
      </c>
    </row>
    <row r="1346" spans="1:2" x14ac:dyDescent="0.35">
      <c r="A1346" s="32" t="s">
        <v>834</v>
      </c>
      <c r="B1346" s="31">
        <v>36</v>
      </c>
    </row>
    <row r="1347" spans="1:2" x14ac:dyDescent="0.35">
      <c r="A1347" s="32" t="s">
        <v>837</v>
      </c>
      <c r="B1347" s="31">
        <v>49</v>
      </c>
    </row>
    <row r="1348" spans="1:2" x14ac:dyDescent="0.35">
      <c r="A1348" s="32" t="s">
        <v>838</v>
      </c>
      <c r="B1348" s="31">
        <v>14</v>
      </c>
    </row>
    <row r="1349" spans="1:2" x14ac:dyDescent="0.35">
      <c r="A1349" s="32" t="s">
        <v>843</v>
      </c>
      <c r="B1349" s="31">
        <v>1</v>
      </c>
    </row>
    <row r="1350" spans="1:2" x14ac:dyDescent="0.35">
      <c r="A1350" s="32" t="s">
        <v>845</v>
      </c>
      <c r="B1350" s="31">
        <v>48</v>
      </c>
    </row>
    <row r="1351" spans="1:2" x14ac:dyDescent="0.35">
      <c r="A1351" s="32" t="s">
        <v>849</v>
      </c>
      <c r="B1351" s="31">
        <v>11</v>
      </c>
    </row>
    <row r="1352" spans="1:2" x14ac:dyDescent="0.35">
      <c r="A1352" s="32" t="s">
        <v>850</v>
      </c>
      <c r="B1352" s="31">
        <v>46</v>
      </c>
    </row>
    <row r="1353" spans="1:2" x14ac:dyDescent="0.35">
      <c r="A1353" s="32" t="s">
        <v>852</v>
      </c>
      <c r="B1353" s="31">
        <v>29</v>
      </c>
    </row>
    <row r="1354" spans="1:2" x14ac:dyDescent="0.35">
      <c r="A1354" s="32" t="s">
        <v>862</v>
      </c>
      <c r="B1354" s="31">
        <v>18</v>
      </c>
    </row>
    <row r="1355" spans="1:2" x14ac:dyDescent="0.35">
      <c r="A1355" s="32" t="s">
        <v>868</v>
      </c>
      <c r="B1355" s="31">
        <v>9</v>
      </c>
    </row>
    <row r="1356" spans="1:2" x14ac:dyDescent="0.35">
      <c r="A1356" s="32" t="s">
        <v>888</v>
      </c>
      <c r="B1356" s="31">
        <v>48</v>
      </c>
    </row>
    <row r="1357" spans="1:2" x14ac:dyDescent="0.35">
      <c r="A1357" s="32" t="s">
        <v>894</v>
      </c>
      <c r="B1357" s="31">
        <v>12</v>
      </c>
    </row>
    <row r="1358" spans="1:2" x14ac:dyDescent="0.35">
      <c r="A1358" s="32" t="s">
        <v>895</v>
      </c>
      <c r="B1358" s="31">
        <v>10</v>
      </c>
    </row>
    <row r="1359" spans="1:2" x14ac:dyDescent="0.35">
      <c r="A1359" s="32" t="s">
        <v>904</v>
      </c>
      <c r="B1359" s="31">
        <v>3</v>
      </c>
    </row>
    <row r="1360" spans="1:2" x14ac:dyDescent="0.35">
      <c r="A1360" s="32" t="s">
        <v>917</v>
      </c>
      <c r="B1360" s="31">
        <v>23</v>
      </c>
    </row>
    <row r="1361" spans="1:2" x14ac:dyDescent="0.35">
      <c r="A1361" s="32" t="s">
        <v>918</v>
      </c>
      <c r="B1361" s="31">
        <v>38</v>
      </c>
    </row>
    <row r="1362" spans="1:2" x14ac:dyDescent="0.35">
      <c r="A1362" s="32" t="s">
        <v>921</v>
      </c>
      <c r="B1362" s="31">
        <v>6</v>
      </c>
    </row>
    <row r="1363" spans="1:2" x14ac:dyDescent="0.35">
      <c r="A1363" s="32" t="s">
        <v>935</v>
      </c>
      <c r="B1363" s="31">
        <v>16</v>
      </c>
    </row>
    <row r="1364" spans="1:2" x14ac:dyDescent="0.35">
      <c r="A1364" s="32" t="s">
        <v>945</v>
      </c>
      <c r="B1364" s="31">
        <v>43</v>
      </c>
    </row>
    <row r="1365" spans="1:2" x14ac:dyDescent="0.35">
      <c r="A1365" s="32" t="s">
        <v>951</v>
      </c>
      <c r="B1365" s="31">
        <v>1</v>
      </c>
    </row>
    <row r="1366" spans="1:2" x14ac:dyDescent="0.35">
      <c r="A1366" s="32" t="s">
        <v>952</v>
      </c>
      <c r="B1366" s="31">
        <v>33</v>
      </c>
    </row>
    <row r="1367" spans="1:2" x14ac:dyDescent="0.35">
      <c r="A1367" s="32" t="s">
        <v>965</v>
      </c>
      <c r="B1367" s="31">
        <v>2</v>
      </c>
    </row>
    <row r="1368" spans="1:2" x14ac:dyDescent="0.35">
      <c r="A1368" s="32" t="s">
        <v>969</v>
      </c>
      <c r="B1368" s="31">
        <v>9</v>
      </c>
    </row>
    <row r="1369" spans="1:2" x14ac:dyDescent="0.35">
      <c r="A1369" s="32" t="s">
        <v>975</v>
      </c>
      <c r="B1369" s="31">
        <v>12</v>
      </c>
    </row>
    <row r="1370" spans="1:2" x14ac:dyDescent="0.35">
      <c r="A1370" s="32" t="s">
        <v>979</v>
      </c>
      <c r="B1370" s="31">
        <v>23</v>
      </c>
    </row>
    <row r="1371" spans="1:2" x14ac:dyDescent="0.35">
      <c r="A1371" s="32" t="s">
        <v>986</v>
      </c>
      <c r="B1371" s="31">
        <v>4</v>
      </c>
    </row>
    <row r="1372" spans="1:2" x14ac:dyDescent="0.35">
      <c r="A1372" s="32" t="s">
        <v>987</v>
      </c>
      <c r="B1372" s="31">
        <v>26</v>
      </c>
    </row>
    <row r="1373" spans="1:2" x14ac:dyDescent="0.35">
      <c r="A1373" s="32" t="s">
        <v>988</v>
      </c>
      <c r="B1373" s="31">
        <v>49</v>
      </c>
    </row>
    <row r="1374" spans="1:2" x14ac:dyDescent="0.35">
      <c r="A1374" s="32" t="s">
        <v>994</v>
      </c>
      <c r="B1374" s="31">
        <v>10</v>
      </c>
    </row>
    <row r="1375" spans="1:2" x14ac:dyDescent="0.35">
      <c r="A1375" s="32" t="s">
        <v>996</v>
      </c>
      <c r="B1375" s="31">
        <v>50</v>
      </c>
    </row>
    <row r="1376" spans="1:2" x14ac:dyDescent="0.35">
      <c r="A1376" s="32" t="s">
        <v>1003</v>
      </c>
      <c r="B1376" s="31">
        <v>43</v>
      </c>
    </row>
    <row r="1377" spans="1:2" x14ac:dyDescent="0.35">
      <c r="A1377" s="32" t="s">
        <v>1008</v>
      </c>
      <c r="B1377" s="31">
        <v>15</v>
      </c>
    </row>
    <row r="1378" spans="1:2" x14ac:dyDescent="0.35">
      <c r="A1378" s="32" t="s">
        <v>1013</v>
      </c>
      <c r="B1378" s="31">
        <v>35</v>
      </c>
    </row>
    <row r="1379" spans="1:2" x14ac:dyDescent="0.35">
      <c r="A1379" s="32" t="s">
        <v>1022</v>
      </c>
      <c r="B1379" s="31">
        <v>47</v>
      </c>
    </row>
    <row r="1380" spans="1:2" x14ac:dyDescent="0.35">
      <c r="A1380" s="32" t="s">
        <v>1034</v>
      </c>
      <c r="B1380" s="31">
        <v>12</v>
      </c>
    </row>
    <row r="1381" spans="1:2" x14ac:dyDescent="0.35">
      <c r="A1381" s="32" t="s">
        <v>1035</v>
      </c>
      <c r="B1381" s="31">
        <v>24</v>
      </c>
    </row>
    <row r="1382" spans="1:2" x14ac:dyDescent="0.35">
      <c r="A1382" s="32" t="s">
        <v>1039</v>
      </c>
      <c r="B1382" s="31">
        <v>41</v>
      </c>
    </row>
    <row r="1383" spans="1:2" x14ac:dyDescent="0.35">
      <c r="A1383" s="32" t="s">
        <v>1042</v>
      </c>
      <c r="B1383" s="31">
        <v>16</v>
      </c>
    </row>
    <row r="1384" spans="1:2" x14ac:dyDescent="0.35">
      <c r="A1384" s="32" t="s">
        <v>1050</v>
      </c>
      <c r="B1384" s="31">
        <v>17</v>
      </c>
    </row>
    <row r="1385" spans="1:2" x14ac:dyDescent="0.35">
      <c r="A1385" s="32" t="s">
        <v>1056</v>
      </c>
      <c r="B1385" s="31">
        <v>32</v>
      </c>
    </row>
    <row r="1386" spans="1:2" x14ac:dyDescent="0.35">
      <c r="A1386" s="32" t="s">
        <v>1065</v>
      </c>
      <c r="B1386" s="31">
        <v>31</v>
      </c>
    </row>
    <row r="1387" spans="1:2" x14ac:dyDescent="0.35">
      <c r="A1387" s="32" t="s">
        <v>1068</v>
      </c>
      <c r="B1387" s="31">
        <v>21</v>
      </c>
    </row>
    <row r="1388" spans="1:2" x14ac:dyDescent="0.35">
      <c r="A1388" s="32" t="s">
        <v>1079</v>
      </c>
      <c r="B1388" s="31">
        <v>29</v>
      </c>
    </row>
    <row r="1389" spans="1:2" x14ac:dyDescent="0.35">
      <c r="A1389" s="32" t="s">
        <v>1080</v>
      </c>
      <c r="B1389" s="31">
        <v>24</v>
      </c>
    </row>
    <row r="1390" spans="1:2" x14ac:dyDescent="0.35">
      <c r="A1390" s="32" t="s">
        <v>1087</v>
      </c>
      <c r="B1390" s="31">
        <v>33</v>
      </c>
    </row>
    <row r="1391" spans="1:2" x14ac:dyDescent="0.35">
      <c r="A1391" s="32" t="s">
        <v>1092</v>
      </c>
      <c r="B1391" s="31">
        <v>17</v>
      </c>
    </row>
    <row r="1392" spans="1:2" x14ac:dyDescent="0.35">
      <c r="A1392" s="32" t="s">
        <v>1099</v>
      </c>
      <c r="B1392" s="31">
        <v>11</v>
      </c>
    </row>
    <row r="1393" spans="1:2" x14ac:dyDescent="0.35">
      <c r="A1393" s="32" t="s">
        <v>1105</v>
      </c>
      <c r="B1393" s="31">
        <v>40</v>
      </c>
    </row>
    <row r="1394" spans="1:2" x14ac:dyDescent="0.35">
      <c r="A1394" s="32" t="s">
        <v>1107</v>
      </c>
      <c r="B1394" s="31">
        <v>12</v>
      </c>
    </row>
    <row r="1395" spans="1:2" x14ac:dyDescent="0.35">
      <c r="A1395" s="32" t="s">
        <v>1108</v>
      </c>
      <c r="B1395" s="31">
        <v>36</v>
      </c>
    </row>
    <row r="1396" spans="1:2" x14ac:dyDescent="0.35">
      <c r="A1396" s="32" t="s">
        <v>1109</v>
      </c>
      <c r="B1396" s="31">
        <v>3</v>
      </c>
    </row>
    <row r="1397" spans="1:2" x14ac:dyDescent="0.35">
      <c r="A1397" s="32" t="s">
        <v>1126</v>
      </c>
      <c r="B1397" s="31">
        <v>17</v>
      </c>
    </row>
    <row r="1398" spans="1:2" x14ac:dyDescent="0.35">
      <c r="A1398" s="32" t="s">
        <v>1134</v>
      </c>
      <c r="B1398" s="31">
        <v>36</v>
      </c>
    </row>
    <row r="1399" spans="1:2" x14ac:dyDescent="0.35">
      <c r="A1399" s="32" t="s">
        <v>1141</v>
      </c>
      <c r="B1399" s="31">
        <v>22</v>
      </c>
    </row>
    <row r="1400" spans="1:2" x14ac:dyDescent="0.35">
      <c r="A1400" s="32" t="s">
        <v>1147</v>
      </c>
      <c r="B1400" s="31">
        <v>41</v>
      </c>
    </row>
    <row r="1401" spans="1:2" x14ac:dyDescent="0.35">
      <c r="A1401" s="32" t="s">
        <v>1148</v>
      </c>
      <c r="B1401" s="31">
        <v>28</v>
      </c>
    </row>
    <row r="1402" spans="1:2" x14ac:dyDescent="0.35">
      <c r="A1402" s="32" t="s">
        <v>1153</v>
      </c>
      <c r="B1402" s="31">
        <v>23</v>
      </c>
    </row>
    <row r="1403" spans="1:2" x14ac:dyDescent="0.35">
      <c r="A1403" s="32" t="s">
        <v>1159</v>
      </c>
      <c r="B1403" s="31">
        <v>16</v>
      </c>
    </row>
    <row r="1404" spans="1:2" x14ac:dyDescent="0.35">
      <c r="A1404" s="32" t="s">
        <v>1163</v>
      </c>
      <c r="B1404" s="31">
        <v>4</v>
      </c>
    </row>
    <row r="1405" spans="1:2" x14ac:dyDescent="0.35">
      <c r="A1405" s="32" t="s">
        <v>1175</v>
      </c>
      <c r="B1405" s="31">
        <v>4</v>
      </c>
    </row>
    <row r="1406" spans="1:2" x14ac:dyDescent="0.35">
      <c r="A1406" s="32" t="s">
        <v>1182</v>
      </c>
      <c r="B1406" s="31">
        <v>10</v>
      </c>
    </row>
    <row r="1407" spans="1:2" x14ac:dyDescent="0.35">
      <c r="A1407" s="32" t="s">
        <v>1185</v>
      </c>
      <c r="B1407" s="31">
        <v>36</v>
      </c>
    </row>
    <row r="1408" spans="1:2" x14ac:dyDescent="0.35">
      <c r="A1408" s="32" t="s">
        <v>1188</v>
      </c>
      <c r="B1408" s="31">
        <v>43</v>
      </c>
    </row>
    <row r="1409" spans="1:2" x14ac:dyDescent="0.35">
      <c r="A1409" s="32" t="s">
        <v>1193</v>
      </c>
      <c r="B1409" s="31">
        <v>41</v>
      </c>
    </row>
    <row r="1410" spans="1:2" x14ac:dyDescent="0.35">
      <c r="A1410" s="32" t="s">
        <v>1198</v>
      </c>
      <c r="B1410" s="31">
        <v>27</v>
      </c>
    </row>
    <row r="1411" spans="1:2" x14ac:dyDescent="0.35">
      <c r="A1411" s="32" t="s">
        <v>1207</v>
      </c>
      <c r="B1411" s="31">
        <v>35</v>
      </c>
    </row>
    <row r="1412" spans="1:2" x14ac:dyDescent="0.35">
      <c r="A1412" s="32" t="s">
        <v>1221</v>
      </c>
      <c r="B1412" s="31">
        <v>42</v>
      </c>
    </row>
    <row r="1413" spans="1:2" x14ac:dyDescent="0.35">
      <c r="A1413" s="32" t="s">
        <v>1224</v>
      </c>
      <c r="B1413" s="31">
        <v>41</v>
      </c>
    </row>
    <row r="1414" spans="1:2" x14ac:dyDescent="0.35">
      <c r="A1414" s="32" t="s">
        <v>1233</v>
      </c>
      <c r="B1414" s="31">
        <v>22</v>
      </c>
    </row>
    <row r="1415" spans="1:2" x14ac:dyDescent="0.35">
      <c r="A1415" s="32" t="s">
        <v>1235</v>
      </c>
      <c r="B1415" s="31">
        <v>31</v>
      </c>
    </row>
    <row r="1416" spans="1:2" x14ac:dyDescent="0.35">
      <c r="A1416" s="32" t="s">
        <v>1239</v>
      </c>
      <c r="B1416" s="31">
        <v>40</v>
      </c>
    </row>
    <row r="1417" spans="1:2" x14ac:dyDescent="0.35">
      <c r="A1417" s="32" t="s">
        <v>1243</v>
      </c>
      <c r="B1417" s="31">
        <v>26</v>
      </c>
    </row>
    <row r="1418" spans="1:2" x14ac:dyDescent="0.35">
      <c r="A1418" s="32" t="s">
        <v>1245</v>
      </c>
      <c r="B1418" s="31">
        <v>43</v>
      </c>
    </row>
    <row r="1419" spans="1:2" x14ac:dyDescent="0.35">
      <c r="A1419" s="32" t="s">
        <v>1247</v>
      </c>
      <c r="B1419" s="31">
        <v>15</v>
      </c>
    </row>
    <row r="1420" spans="1:2" x14ac:dyDescent="0.35">
      <c r="A1420" s="32" t="s">
        <v>1255</v>
      </c>
      <c r="B1420" s="31">
        <v>8</v>
      </c>
    </row>
    <row r="1421" spans="1:2" x14ac:dyDescent="0.35">
      <c r="A1421" s="32" t="s">
        <v>1256</v>
      </c>
      <c r="B1421" s="31">
        <v>23</v>
      </c>
    </row>
    <row r="1422" spans="1:2" x14ac:dyDescent="0.35">
      <c r="A1422" s="32" t="s">
        <v>1262</v>
      </c>
      <c r="B1422" s="31">
        <v>20</v>
      </c>
    </row>
    <row r="1423" spans="1:2" x14ac:dyDescent="0.35">
      <c r="A1423" s="32" t="s">
        <v>1281</v>
      </c>
      <c r="B1423" s="31">
        <v>27</v>
      </c>
    </row>
    <row r="1424" spans="1:2" x14ac:dyDescent="0.35">
      <c r="A1424" s="32" t="s">
        <v>1286</v>
      </c>
      <c r="B1424" s="31">
        <v>31</v>
      </c>
    </row>
    <row r="1425" spans="1:2" x14ac:dyDescent="0.35">
      <c r="A1425" s="32" t="s">
        <v>1288</v>
      </c>
      <c r="B1425" s="31">
        <v>24</v>
      </c>
    </row>
    <row r="1426" spans="1:2" x14ac:dyDescent="0.35">
      <c r="A1426" s="32" t="s">
        <v>1300</v>
      </c>
      <c r="B1426" s="31">
        <v>19</v>
      </c>
    </row>
    <row r="1427" spans="1:2" x14ac:dyDescent="0.35">
      <c r="A1427" s="32" t="s">
        <v>1302</v>
      </c>
      <c r="B1427" s="31">
        <v>11</v>
      </c>
    </row>
    <row r="1428" spans="1:2" x14ac:dyDescent="0.35">
      <c r="A1428" s="32" t="s">
        <v>1311</v>
      </c>
      <c r="B1428" s="31">
        <v>7</v>
      </c>
    </row>
    <row r="1429" spans="1:2" x14ac:dyDescent="0.35">
      <c r="A1429" s="32" t="s">
        <v>1315</v>
      </c>
      <c r="B1429" s="31">
        <v>41</v>
      </c>
    </row>
    <row r="1430" spans="1:2" x14ac:dyDescent="0.35">
      <c r="A1430" s="32" t="s">
        <v>1319</v>
      </c>
      <c r="B1430" s="31">
        <v>41</v>
      </c>
    </row>
    <row r="1431" spans="1:2" x14ac:dyDescent="0.35">
      <c r="A1431" s="32" t="s">
        <v>1325</v>
      </c>
      <c r="B1431" s="31">
        <v>30</v>
      </c>
    </row>
    <row r="1432" spans="1:2" x14ac:dyDescent="0.35">
      <c r="A1432" s="32" t="s">
        <v>1342</v>
      </c>
      <c r="B1432" s="31">
        <v>46</v>
      </c>
    </row>
    <row r="1433" spans="1:2" x14ac:dyDescent="0.35">
      <c r="A1433" s="32" t="s">
        <v>1343</v>
      </c>
      <c r="B1433" s="31">
        <v>42</v>
      </c>
    </row>
    <row r="1434" spans="1:2" x14ac:dyDescent="0.35">
      <c r="A1434" s="32" t="s">
        <v>1348</v>
      </c>
      <c r="B1434" s="31">
        <v>3</v>
      </c>
    </row>
    <row r="1435" spans="1:2" x14ac:dyDescent="0.35">
      <c r="A1435" s="32" t="s">
        <v>1352</v>
      </c>
      <c r="B1435" s="31">
        <v>33</v>
      </c>
    </row>
    <row r="1436" spans="1:2" x14ac:dyDescent="0.35">
      <c r="A1436" s="32" t="s">
        <v>1372</v>
      </c>
      <c r="B1436" s="31">
        <v>21</v>
      </c>
    </row>
    <row r="1437" spans="1:2" x14ac:dyDescent="0.35">
      <c r="A1437" s="32" t="s">
        <v>1386</v>
      </c>
      <c r="B1437" s="31">
        <v>50</v>
      </c>
    </row>
    <row r="1438" spans="1:2" x14ac:dyDescent="0.35">
      <c r="A1438" s="32" t="s">
        <v>1389</v>
      </c>
      <c r="B1438" s="31">
        <v>14</v>
      </c>
    </row>
    <row r="1439" spans="1:2" x14ac:dyDescent="0.35">
      <c r="A1439" s="32" t="s">
        <v>1395</v>
      </c>
      <c r="B1439" s="31">
        <v>18</v>
      </c>
    </row>
    <row r="1440" spans="1:2" x14ac:dyDescent="0.35">
      <c r="A1440" s="32" t="s">
        <v>1402</v>
      </c>
      <c r="B1440" s="31">
        <v>23</v>
      </c>
    </row>
    <row r="1441" spans="1:2" x14ac:dyDescent="0.35">
      <c r="A1441" s="32" t="s">
        <v>1403</v>
      </c>
      <c r="B1441" s="31">
        <v>34</v>
      </c>
    </row>
    <row r="1442" spans="1:2" x14ac:dyDescent="0.35">
      <c r="A1442" s="32" t="s">
        <v>1408</v>
      </c>
      <c r="B1442" s="31">
        <v>41</v>
      </c>
    </row>
    <row r="1443" spans="1:2" x14ac:dyDescent="0.35">
      <c r="A1443" s="32" t="s">
        <v>1410</v>
      </c>
      <c r="B1443" s="31">
        <v>25</v>
      </c>
    </row>
    <row r="1444" spans="1:2" x14ac:dyDescent="0.35">
      <c r="A1444" s="32" t="s">
        <v>1418</v>
      </c>
      <c r="B1444" s="31">
        <v>32</v>
      </c>
    </row>
    <row r="1445" spans="1:2" x14ac:dyDescent="0.35">
      <c r="A1445" s="32" t="s">
        <v>1433</v>
      </c>
      <c r="B1445" s="31">
        <v>37</v>
      </c>
    </row>
    <row r="1446" spans="1:2" x14ac:dyDescent="0.35">
      <c r="A1446" s="32" t="s">
        <v>1435</v>
      </c>
      <c r="B1446" s="31">
        <v>11</v>
      </c>
    </row>
    <row r="1447" spans="1:2" x14ac:dyDescent="0.35">
      <c r="A1447" s="32" t="s">
        <v>1444</v>
      </c>
      <c r="B1447" s="31">
        <v>1</v>
      </c>
    </row>
    <row r="1448" spans="1:2" x14ac:dyDescent="0.35">
      <c r="A1448" s="32" t="s">
        <v>1452</v>
      </c>
      <c r="B1448" s="31">
        <v>45</v>
      </c>
    </row>
    <row r="1449" spans="1:2" x14ac:dyDescent="0.35">
      <c r="A1449" s="32" t="s">
        <v>1467</v>
      </c>
      <c r="B1449" s="31">
        <v>17</v>
      </c>
    </row>
    <row r="1450" spans="1:2" x14ac:dyDescent="0.35">
      <c r="A1450" s="32" t="s">
        <v>1469</v>
      </c>
      <c r="B1450" s="31">
        <v>33</v>
      </c>
    </row>
    <row r="1451" spans="1:2" x14ac:dyDescent="0.35">
      <c r="A1451" s="32" t="s">
        <v>1494</v>
      </c>
      <c r="B1451" s="31">
        <v>29</v>
      </c>
    </row>
    <row r="1452" spans="1:2" x14ac:dyDescent="0.35">
      <c r="A1452" s="32" t="s">
        <v>1495</v>
      </c>
      <c r="B1452" s="31">
        <v>29</v>
      </c>
    </row>
    <row r="1453" spans="1:2" x14ac:dyDescent="0.35">
      <c r="A1453" s="32" t="s">
        <v>1498</v>
      </c>
      <c r="B1453" s="31">
        <v>35</v>
      </c>
    </row>
    <row r="1454" spans="1:2" x14ac:dyDescent="0.35">
      <c r="A1454" s="32" t="s">
        <v>1500</v>
      </c>
      <c r="B1454" s="31">
        <v>10</v>
      </c>
    </row>
    <row r="1455" spans="1:2" x14ac:dyDescent="0.35">
      <c r="A1455" s="32" t="s">
        <v>1517</v>
      </c>
      <c r="B1455" s="31">
        <v>3</v>
      </c>
    </row>
    <row r="1456" spans="1:2" x14ac:dyDescent="0.35">
      <c r="A1456" s="32" t="s">
        <v>1521</v>
      </c>
      <c r="B1456" s="31">
        <v>10</v>
      </c>
    </row>
    <row r="1457" spans="1:2" x14ac:dyDescent="0.35">
      <c r="A1457" s="32" t="s">
        <v>1544</v>
      </c>
      <c r="B1457" s="31">
        <v>13</v>
      </c>
    </row>
    <row r="1458" spans="1:2" x14ac:dyDescent="0.35">
      <c r="A1458" s="32" t="s">
        <v>1547</v>
      </c>
      <c r="B1458" s="31">
        <v>7</v>
      </c>
    </row>
    <row r="1459" spans="1:2" x14ac:dyDescent="0.35">
      <c r="A1459" s="32" t="s">
        <v>1550</v>
      </c>
      <c r="B1459" s="31">
        <v>10</v>
      </c>
    </row>
    <row r="1460" spans="1:2" x14ac:dyDescent="0.35">
      <c r="A1460" s="32" t="s">
        <v>1553</v>
      </c>
      <c r="B1460" s="31">
        <v>22</v>
      </c>
    </row>
    <row r="1461" spans="1:2" x14ac:dyDescent="0.35">
      <c r="A1461" s="32" t="s">
        <v>1575</v>
      </c>
      <c r="B1461" s="31">
        <v>9</v>
      </c>
    </row>
    <row r="1462" spans="1:2" x14ac:dyDescent="0.35">
      <c r="A1462" s="32" t="s">
        <v>1579</v>
      </c>
      <c r="B1462" s="31">
        <v>43</v>
      </c>
    </row>
    <row r="1463" spans="1:2" x14ac:dyDescent="0.35">
      <c r="A1463" s="32" t="s">
        <v>1581</v>
      </c>
      <c r="B1463" s="31">
        <v>32</v>
      </c>
    </row>
    <row r="1464" spans="1:2" x14ac:dyDescent="0.35">
      <c r="A1464" s="32" t="s">
        <v>1583</v>
      </c>
      <c r="B1464" s="31">
        <v>9</v>
      </c>
    </row>
    <row r="1465" spans="1:2" x14ac:dyDescent="0.35">
      <c r="A1465" s="32" t="s">
        <v>1591</v>
      </c>
      <c r="B1465" s="31">
        <v>23</v>
      </c>
    </row>
    <row r="1466" spans="1:2" x14ac:dyDescent="0.35">
      <c r="A1466" s="32" t="s">
        <v>1600</v>
      </c>
      <c r="B1466" s="31">
        <v>47</v>
      </c>
    </row>
    <row r="1467" spans="1:2" x14ac:dyDescent="0.35">
      <c r="A1467" s="32" t="s">
        <v>1605</v>
      </c>
      <c r="B1467" s="31">
        <v>1</v>
      </c>
    </row>
    <row r="1468" spans="1:2" x14ac:dyDescent="0.35">
      <c r="A1468" s="32" t="s">
        <v>1608</v>
      </c>
      <c r="B1468" s="31">
        <v>13</v>
      </c>
    </row>
    <row r="1469" spans="1:2" x14ac:dyDescent="0.35">
      <c r="A1469" s="32" t="s">
        <v>1619</v>
      </c>
      <c r="B1469" s="31">
        <v>37</v>
      </c>
    </row>
    <row r="1470" spans="1:2" x14ac:dyDescent="0.35">
      <c r="A1470" s="32" t="s">
        <v>1621</v>
      </c>
      <c r="B1470" s="31">
        <v>7</v>
      </c>
    </row>
    <row r="1471" spans="1:2" x14ac:dyDescent="0.35">
      <c r="A1471" s="32" t="s">
        <v>1624</v>
      </c>
      <c r="B1471" s="31">
        <v>11</v>
      </c>
    </row>
    <row r="1472" spans="1:2" x14ac:dyDescent="0.35">
      <c r="A1472" s="32" t="s">
        <v>1628</v>
      </c>
      <c r="B1472" s="31">
        <v>13</v>
      </c>
    </row>
    <row r="1473" spans="1:2" x14ac:dyDescent="0.35">
      <c r="A1473" s="32" t="s">
        <v>1629</v>
      </c>
      <c r="B1473" s="31">
        <v>9</v>
      </c>
    </row>
    <row r="1474" spans="1:2" x14ac:dyDescent="0.35">
      <c r="A1474" s="32" t="s">
        <v>1630</v>
      </c>
      <c r="B1474" s="31">
        <v>24</v>
      </c>
    </row>
    <row r="1475" spans="1:2" x14ac:dyDescent="0.35">
      <c r="A1475" s="32" t="s">
        <v>1634</v>
      </c>
      <c r="B1475" s="31">
        <v>24</v>
      </c>
    </row>
    <row r="1476" spans="1:2" x14ac:dyDescent="0.35">
      <c r="A1476" s="32" t="s">
        <v>1649</v>
      </c>
      <c r="B1476" s="31">
        <v>18</v>
      </c>
    </row>
    <row r="1477" spans="1:2" x14ac:dyDescent="0.35">
      <c r="A1477" s="32" t="s">
        <v>1652</v>
      </c>
      <c r="B1477" s="31">
        <v>46</v>
      </c>
    </row>
    <row r="1478" spans="1:2" x14ac:dyDescent="0.35">
      <c r="A1478" s="32" t="s">
        <v>1653</v>
      </c>
      <c r="B1478" s="31">
        <v>32</v>
      </c>
    </row>
    <row r="1479" spans="1:2" x14ac:dyDescent="0.35">
      <c r="A1479" s="32" t="s">
        <v>1670</v>
      </c>
      <c r="B1479" s="31">
        <v>5</v>
      </c>
    </row>
    <row r="1480" spans="1:2" x14ac:dyDescent="0.35">
      <c r="A1480" s="32" t="s">
        <v>1671</v>
      </c>
      <c r="B1480" s="31">
        <v>35</v>
      </c>
    </row>
    <row r="1481" spans="1:2" x14ac:dyDescent="0.35">
      <c r="A1481" s="32" t="s">
        <v>1673</v>
      </c>
      <c r="B1481" s="31">
        <v>38</v>
      </c>
    </row>
    <row r="1482" spans="1:2" x14ac:dyDescent="0.35">
      <c r="A1482" s="32" t="s">
        <v>1674</v>
      </c>
      <c r="B1482" s="31">
        <v>43</v>
      </c>
    </row>
    <row r="1483" spans="1:2" x14ac:dyDescent="0.35">
      <c r="A1483" s="32" t="s">
        <v>1679</v>
      </c>
      <c r="B1483" s="31">
        <v>14</v>
      </c>
    </row>
    <row r="1484" spans="1:2" x14ac:dyDescent="0.35">
      <c r="A1484" s="32" t="s">
        <v>1681</v>
      </c>
      <c r="B1484" s="31">
        <v>21</v>
      </c>
    </row>
    <row r="1485" spans="1:2" x14ac:dyDescent="0.35">
      <c r="A1485" s="32" t="s">
        <v>1682</v>
      </c>
      <c r="B1485" s="31">
        <v>25</v>
      </c>
    </row>
    <row r="1486" spans="1:2" x14ac:dyDescent="0.35">
      <c r="A1486" s="32" t="s">
        <v>1688</v>
      </c>
      <c r="B1486" s="31">
        <v>44</v>
      </c>
    </row>
    <row r="1487" spans="1:2" x14ac:dyDescent="0.35">
      <c r="A1487" s="32" t="s">
        <v>1691</v>
      </c>
      <c r="B1487" s="31">
        <v>18</v>
      </c>
    </row>
    <row r="1488" spans="1:2" x14ac:dyDescent="0.35">
      <c r="A1488" s="32" t="s">
        <v>1693</v>
      </c>
      <c r="B1488" s="31">
        <v>13</v>
      </c>
    </row>
    <row r="1489" spans="1:2" x14ac:dyDescent="0.35">
      <c r="A1489" s="32" t="s">
        <v>1698</v>
      </c>
      <c r="B1489" s="31">
        <v>25</v>
      </c>
    </row>
    <row r="1490" spans="1:2" x14ac:dyDescent="0.35">
      <c r="A1490" s="32" t="s">
        <v>1699</v>
      </c>
      <c r="B1490" s="31">
        <v>26</v>
      </c>
    </row>
    <row r="1491" spans="1:2" x14ac:dyDescent="0.35">
      <c r="A1491" s="32" t="s">
        <v>1714</v>
      </c>
      <c r="B1491" s="31">
        <v>36</v>
      </c>
    </row>
    <row r="1492" spans="1:2" x14ac:dyDescent="0.35">
      <c r="A1492" s="32" t="s">
        <v>1722</v>
      </c>
      <c r="B1492" s="31">
        <v>43</v>
      </c>
    </row>
    <row r="1493" spans="1:2" x14ac:dyDescent="0.35">
      <c r="A1493" s="32" t="s">
        <v>1742</v>
      </c>
      <c r="B1493" s="31">
        <v>27</v>
      </c>
    </row>
    <row r="1494" spans="1:2" x14ac:dyDescent="0.35">
      <c r="A1494" s="32" t="s">
        <v>1760</v>
      </c>
      <c r="B1494" s="31">
        <v>44</v>
      </c>
    </row>
    <row r="1495" spans="1:2" x14ac:dyDescent="0.35">
      <c r="A1495" s="32" t="s">
        <v>1798</v>
      </c>
      <c r="B1495" s="31">
        <v>31</v>
      </c>
    </row>
    <row r="1496" spans="1:2" x14ac:dyDescent="0.35">
      <c r="A1496" s="32" t="s">
        <v>1799</v>
      </c>
      <c r="B1496" s="31">
        <v>12</v>
      </c>
    </row>
    <row r="1497" spans="1:2" x14ac:dyDescent="0.35">
      <c r="A1497" s="32" t="s">
        <v>1802</v>
      </c>
      <c r="B1497" s="31">
        <v>7</v>
      </c>
    </row>
    <row r="1498" spans="1:2" x14ac:dyDescent="0.35">
      <c r="A1498" s="32" t="s">
        <v>1810</v>
      </c>
      <c r="B1498" s="31">
        <v>38</v>
      </c>
    </row>
    <row r="1499" spans="1:2" x14ac:dyDescent="0.35">
      <c r="A1499" s="32" t="s">
        <v>1816</v>
      </c>
      <c r="B1499" s="31">
        <v>26</v>
      </c>
    </row>
    <row r="1500" spans="1:2" x14ac:dyDescent="0.35">
      <c r="A1500" s="32" t="s">
        <v>1819</v>
      </c>
      <c r="B1500" s="31">
        <v>34</v>
      </c>
    </row>
    <row r="1501" spans="1:2" x14ac:dyDescent="0.35">
      <c r="A1501" s="32" t="s">
        <v>1827</v>
      </c>
      <c r="B1501" s="31">
        <v>34</v>
      </c>
    </row>
    <row r="1502" spans="1:2" x14ac:dyDescent="0.35">
      <c r="A1502" s="32" t="s">
        <v>1828</v>
      </c>
      <c r="B1502" s="31">
        <v>45</v>
      </c>
    </row>
    <row r="1503" spans="1:2" x14ac:dyDescent="0.35">
      <c r="A1503" s="32" t="s">
        <v>1836</v>
      </c>
      <c r="B1503" s="31">
        <v>27</v>
      </c>
    </row>
    <row r="1504" spans="1:2" x14ac:dyDescent="0.35">
      <c r="A1504" s="32" t="s">
        <v>1837</v>
      </c>
      <c r="B1504" s="31">
        <v>28</v>
      </c>
    </row>
    <row r="1505" spans="1:2" x14ac:dyDescent="0.35">
      <c r="A1505" s="32" t="s">
        <v>1839</v>
      </c>
      <c r="B1505" s="31">
        <v>1</v>
      </c>
    </row>
    <row r="1506" spans="1:2" x14ac:dyDescent="0.35">
      <c r="A1506" s="32" t="s">
        <v>1845</v>
      </c>
      <c r="B1506" s="31">
        <v>50</v>
      </c>
    </row>
    <row r="1507" spans="1:2" x14ac:dyDescent="0.35">
      <c r="A1507" s="32" t="s">
        <v>1846</v>
      </c>
      <c r="B1507" s="31">
        <v>34</v>
      </c>
    </row>
    <row r="1508" spans="1:2" x14ac:dyDescent="0.35">
      <c r="A1508" s="32" t="s">
        <v>1848</v>
      </c>
      <c r="B1508" s="31">
        <v>23</v>
      </c>
    </row>
    <row r="1509" spans="1:2" x14ac:dyDescent="0.35">
      <c r="A1509" s="32" t="s">
        <v>1854</v>
      </c>
      <c r="B1509" s="31">
        <v>18</v>
      </c>
    </row>
    <row r="1510" spans="1:2" x14ac:dyDescent="0.35">
      <c r="A1510" s="32" t="s">
        <v>1856</v>
      </c>
      <c r="B1510" s="31">
        <v>38</v>
      </c>
    </row>
    <row r="1511" spans="1:2" x14ac:dyDescent="0.35">
      <c r="A1511" s="32" t="s">
        <v>1865</v>
      </c>
      <c r="B1511" s="31">
        <v>24</v>
      </c>
    </row>
    <row r="1512" spans="1:2" x14ac:dyDescent="0.35">
      <c r="A1512" s="32" t="s">
        <v>1874</v>
      </c>
      <c r="B1512" s="31">
        <v>4</v>
      </c>
    </row>
    <row r="1513" spans="1:2" x14ac:dyDescent="0.35">
      <c r="A1513" s="32" t="s">
        <v>1879</v>
      </c>
      <c r="B1513" s="31">
        <v>41</v>
      </c>
    </row>
    <row r="1514" spans="1:2" x14ac:dyDescent="0.35">
      <c r="A1514" s="32" t="s">
        <v>1882</v>
      </c>
      <c r="B1514" s="31">
        <v>13</v>
      </c>
    </row>
    <row r="1515" spans="1:2" x14ac:dyDescent="0.35">
      <c r="A1515" s="32" t="s">
        <v>1888</v>
      </c>
      <c r="B1515" s="31">
        <v>7</v>
      </c>
    </row>
    <row r="1516" spans="1:2" x14ac:dyDescent="0.35">
      <c r="A1516" s="32" t="s">
        <v>1925</v>
      </c>
      <c r="B1516" s="31">
        <v>14</v>
      </c>
    </row>
    <row r="1517" spans="1:2" x14ac:dyDescent="0.35">
      <c r="A1517" s="32" t="s">
        <v>1930</v>
      </c>
      <c r="B1517" s="31">
        <v>20</v>
      </c>
    </row>
    <row r="1518" spans="1:2" x14ac:dyDescent="0.35">
      <c r="A1518" s="32" t="s">
        <v>1932</v>
      </c>
      <c r="B1518" s="31">
        <v>36</v>
      </c>
    </row>
    <row r="1519" spans="1:2" x14ac:dyDescent="0.35">
      <c r="A1519" s="32" t="s">
        <v>1934</v>
      </c>
      <c r="B1519" s="31">
        <v>41</v>
      </c>
    </row>
    <row r="1520" spans="1:2" x14ac:dyDescent="0.35">
      <c r="A1520" s="32" t="s">
        <v>1936</v>
      </c>
      <c r="B1520" s="31">
        <v>4</v>
      </c>
    </row>
    <row r="1521" spans="1:2" x14ac:dyDescent="0.35">
      <c r="A1521" s="32" t="s">
        <v>1938</v>
      </c>
      <c r="B1521" s="31">
        <v>10</v>
      </c>
    </row>
    <row r="1522" spans="1:2" x14ac:dyDescent="0.35">
      <c r="A1522" s="32" t="s">
        <v>1944</v>
      </c>
      <c r="B1522" s="31">
        <v>50</v>
      </c>
    </row>
    <row r="1523" spans="1:2" x14ac:dyDescent="0.35">
      <c r="A1523" s="32" t="s">
        <v>1945</v>
      </c>
      <c r="B1523" s="31">
        <v>0</v>
      </c>
    </row>
    <row r="1524" spans="1:2" x14ac:dyDescent="0.35">
      <c r="A1524" s="32" t="s">
        <v>1950</v>
      </c>
      <c r="B1524" s="31">
        <v>15</v>
      </c>
    </row>
    <row r="1525" spans="1:2" x14ac:dyDescent="0.35">
      <c r="A1525" s="32" t="s">
        <v>1953</v>
      </c>
      <c r="B1525" s="31">
        <v>38</v>
      </c>
    </row>
    <row r="1526" spans="1:2" x14ac:dyDescent="0.35">
      <c r="A1526" s="32" t="s">
        <v>1963</v>
      </c>
      <c r="B1526" s="31">
        <v>2</v>
      </c>
    </row>
    <row r="1527" spans="1:2" x14ac:dyDescent="0.35">
      <c r="A1527" s="32" t="s">
        <v>1966</v>
      </c>
      <c r="B1527" s="31">
        <v>49</v>
      </c>
    </row>
    <row r="1528" spans="1:2" x14ac:dyDescent="0.35">
      <c r="A1528" s="32" t="s">
        <v>1969</v>
      </c>
      <c r="B1528" s="31">
        <v>34</v>
      </c>
    </row>
    <row r="1529" spans="1:2" x14ac:dyDescent="0.35">
      <c r="A1529" s="32" t="s">
        <v>1972</v>
      </c>
      <c r="B1529" s="31">
        <v>30</v>
      </c>
    </row>
    <row r="1530" spans="1:2" x14ac:dyDescent="0.35">
      <c r="A1530" s="32" t="s">
        <v>1982</v>
      </c>
      <c r="B1530" s="31">
        <v>19</v>
      </c>
    </row>
    <row r="1531" spans="1:2" x14ac:dyDescent="0.35">
      <c r="A1531" s="32" t="s">
        <v>1983</v>
      </c>
      <c r="B1531" s="31">
        <v>43</v>
      </c>
    </row>
    <row r="1532" spans="1:2" x14ac:dyDescent="0.35">
      <c r="A1532" s="32" t="s">
        <v>1987</v>
      </c>
      <c r="B1532" s="31">
        <v>46</v>
      </c>
    </row>
    <row r="1533" spans="1:2" x14ac:dyDescent="0.35">
      <c r="A1533" s="32" t="s">
        <v>1988</v>
      </c>
      <c r="B1533" s="31">
        <v>9</v>
      </c>
    </row>
    <row r="1534" spans="1:2" x14ac:dyDescent="0.35">
      <c r="A1534" s="32" t="s">
        <v>1990</v>
      </c>
      <c r="B1534" s="31">
        <v>35</v>
      </c>
    </row>
    <row r="1535" spans="1:2" x14ac:dyDescent="0.35">
      <c r="A1535" s="32" t="s">
        <v>1994</v>
      </c>
      <c r="B1535" s="31">
        <v>37</v>
      </c>
    </row>
    <row r="1536" spans="1:2" x14ac:dyDescent="0.35">
      <c r="A1536" s="32" t="s">
        <v>1998</v>
      </c>
      <c r="B1536" s="31">
        <v>37</v>
      </c>
    </row>
    <row r="1537" spans="1:2" x14ac:dyDescent="0.35">
      <c r="A1537" s="32" t="s">
        <v>2005</v>
      </c>
      <c r="B1537" s="31">
        <v>16</v>
      </c>
    </row>
    <row r="1538" spans="1:2" x14ac:dyDescent="0.35">
      <c r="A1538" s="32" t="s">
        <v>2008</v>
      </c>
      <c r="B1538" s="31">
        <v>25</v>
      </c>
    </row>
    <row r="1539" spans="1:2" x14ac:dyDescent="0.35">
      <c r="A1539" s="32" t="s">
        <v>2014</v>
      </c>
      <c r="B1539" s="31">
        <v>5</v>
      </c>
    </row>
    <row r="1540" spans="1:2" x14ac:dyDescent="0.35">
      <c r="A1540" s="32" t="s">
        <v>2017</v>
      </c>
      <c r="B1540" s="31">
        <v>45</v>
      </c>
    </row>
    <row r="1541" spans="1:2" x14ac:dyDescent="0.35">
      <c r="A1541" s="32" t="s">
        <v>2028</v>
      </c>
      <c r="B1541" s="31">
        <v>27</v>
      </c>
    </row>
    <row r="1542" spans="1:2" x14ac:dyDescent="0.35">
      <c r="A1542" s="32" t="s">
        <v>2031</v>
      </c>
      <c r="B1542" s="31">
        <v>21</v>
      </c>
    </row>
    <row r="1543" spans="1:2" x14ac:dyDescent="0.35">
      <c r="A1543" s="32" t="s">
        <v>2046</v>
      </c>
      <c r="B1543" s="31">
        <v>4</v>
      </c>
    </row>
    <row r="1544" spans="1:2" x14ac:dyDescent="0.35">
      <c r="A1544" s="32" t="s">
        <v>2055</v>
      </c>
      <c r="B1544" s="31">
        <v>40</v>
      </c>
    </row>
    <row r="1545" spans="1:2" x14ac:dyDescent="0.35">
      <c r="A1545" s="32" t="s">
        <v>2061</v>
      </c>
      <c r="B1545" s="31">
        <v>46</v>
      </c>
    </row>
    <row r="1546" spans="1:2" x14ac:dyDescent="0.35">
      <c r="A1546" s="32" t="s">
        <v>2063</v>
      </c>
      <c r="B1546" s="31">
        <v>16</v>
      </c>
    </row>
    <row r="1547" spans="1:2" x14ac:dyDescent="0.35">
      <c r="A1547" s="32" t="s">
        <v>2079</v>
      </c>
      <c r="B1547" s="31">
        <v>2</v>
      </c>
    </row>
    <row r="1548" spans="1:2" x14ac:dyDescent="0.35">
      <c r="A1548" s="32" t="s">
        <v>2082</v>
      </c>
      <c r="B1548" s="31">
        <v>5</v>
      </c>
    </row>
    <row r="1549" spans="1:2" x14ac:dyDescent="0.35">
      <c r="A1549" s="32" t="s">
        <v>2086</v>
      </c>
      <c r="B1549" s="31">
        <v>12</v>
      </c>
    </row>
    <row r="1550" spans="1:2" x14ac:dyDescent="0.35">
      <c r="A1550" s="32" t="s">
        <v>2095</v>
      </c>
      <c r="B1550" s="31">
        <v>0</v>
      </c>
    </row>
    <row r="1551" spans="1:2" x14ac:dyDescent="0.35">
      <c r="A1551" s="32" t="s">
        <v>2106</v>
      </c>
      <c r="B1551" s="31">
        <v>43</v>
      </c>
    </row>
    <row r="1552" spans="1:2" x14ac:dyDescent="0.35">
      <c r="A1552" s="32" t="s">
        <v>2113</v>
      </c>
      <c r="B1552" s="31">
        <v>15</v>
      </c>
    </row>
    <row r="1553" spans="1:2" x14ac:dyDescent="0.35">
      <c r="A1553" s="32" t="s">
        <v>2128</v>
      </c>
      <c r="B1553" s="31">
        <v>46</v>
      </c>
    </row>
    <row r="1554" spans="1:2" x14ac:dyDescent="0.35">
      <c r="A1554" s="32" t="s">
        <v>2129</v>
      </c>
      <c r="B1554" s="31">
        <v>5</v>
      </c>
    </row>
    <row r="1555" spans="1:2" x14ac:dyDescent="0.35">
      <c r="A1555" s="32" t="s">
        <v>2137</v>
      </c>
      <c r="B1555" s="31">
        <v>30</v>
      </c>
    </row>
    <row r="1556" spans="1:2" x14ac:dyDescent="0.35">
      <c r="A1556" s="32" t="s">
        <v>2142</v>
      </c>
      <c r="B1556" s="31">
        <v>5</v>
      </c>
    </row>
    <row r="1557" spans="1:2" x14ac:dyDescent="0.35">
      <c r="A1557" s="32" t="s">
        <v>2150</v>
      </c>
      <c r="B1557" s="31">
        <v>30</v>
      </c>
    </row>
    <row r="1558" spans="1:2" x14ac:dyDescent="0.35">
      <c r="A1558" s="32" t="s">
        <v>2165</v>
      </c>
      <c r="B1558" s="31">
        <v>12</v>
      </c>
    </row>
    <row r="1559" spans="1:2" x14ac:dyDescent="0.35">
      <c r="A1559" s="32" t="s">
        <v>2175</v>
      </c>
      <c r="B1559" s="31">
        <v>17</v>
      </c>
    </row>
    <row r="1560" spans="1:2" x14ac:dyDescent="0.35">
      <c r="A1560" s="32" t="s">
        <v>2176</v>
      </c>
      <c r="B1560" s="31">
        <v>25</v>
      </c>
    </row>
    <row r="1561" spans="1:2" x14ac:dyDescent="0.35">
      <c r="A1561" s="32" t="s">
        <v>2180</v>
      </c>
      <c r="B1561" s="31">
        <v>21</v>
      </c>
    </row>
    <row r="1562" spans="1:2" x14ac:dyDescent="0.35">
      <c r="A1562" s="32" t="s">
        <v>2195</v>
      </c>
      <c r="B1562" s="31">
        <v>5</v>
      </c>
    </row>
    <row r="1563" spans="1:2" x14ac:dyDescent="0.35">
      <c r="A1563" s="32" t="s">
        <v>2201</v>
      </c>
      <c r="B1563" s="31">
        <v>6</v>
      </c>
    </row>
    <row r="1564" spans="1:2" x14ac:dyDescent="0.35">
      <c r="A1564" s="32" t="s">
        <v>2212</v>
      </c>
      <c r="B1564" s="31">
        <v>6</v>
      </c>
    </row>
    <row r="1565" spans="1:2" x14ac:dyDescent="0.35">
      <c r="A1565" s="9" t="s">
        <v>28</v>
      </c>
      <c r="B1565" s="31">
        <v>9118</v>
      </c>
    </row>
    <row r="1566" spans="1:2" x14ac:dyDescent="0.35">
      <c r="A1566" s="32" t="s">
        <v>27</v>
      </c>
      <c r="B1566" s="31">
        <v>48</v>
      </c>
    </row>
    <row r="1567" spans="1:2" x14ac:dyDescent="0.35">
      <c r="A1567" s="32" t="s">
        <v>49</v>
      </c>
      <c r="B1567" s="31">
        <v>2</v>
      </c>
    </row>
    <row r="1568" spans="1:2" x14ac:dyDescent="0.35">
      <c r="A1568" s="32" t="s">
        <v>58</v>
      </c>
      <c r="B1568" s="31">
        <v>14</v>
      </c>
    </row>
    <row r="1569" spans="1:2" x14ac:dyDescent="0.35">
      <c r="A1569" s="32" t="s">
        <v>79</v>
      </c>
      <c r="B1569" s="31">
        <v>1</v>
      </c>
    </row>
    <row r="1570" spans="1:2" x14ac:dyDescent="0.35">
      <c r="A1570" s="32" t="s">
        <v>80</v>
      </c>
      <c r="B1570" s="31">
        <v>37</v>
      </c>
    </row>
    <row r="1571" spans="1:2" x14ac:dyDescent="0.35">
      <c r="A1571" s="32" t="s">
        <v>83</v>
      </c>
      <c r="B1571" s="31">
        <v>43</v>
      </c>
    </row>
    <row r="1572" spans="1:2" x14ac:dyDescent="0.35">
      <c r="A1572" s="32" t="s">
        <v>89</v>
      </c>
      <c r="B1572" s="31">
        <v>10</v>
      </c>
    </row>
    <row r="1573" spans="1:2" x14ac:dyDescent="0.35">
      <c r="A1573" s="32" t="s">
        <v>94</v>
      </c>
      <c r="B1573" s="31">
        <v>36</v>
      </c>
    </row>
    <row r="1574" spans="1:2" x14ac:dyDescent="0.35">
      <c r="A1574" s="32" t="s">
        <v>97</v>
      </c>
      <c r="B1574" s="31">
        <v>13</v>
      </c>
    </row>
    <row r="1575" spans="1:2" x14ac:dyDescent="0.35">
      <c r="A1575" s="32" t="s">
        <v>103</v>
      </c>
      <c r="B1575" s="31">
        <v>14</v>
      </c>
    </row>
    <row r="1576" spans="1:2" x14ac:dyDescent="0.35">
      <c r="A1576" s="32" t="s">
        <v>110</v>
      </c>
      <c r="B1576" s="31">
        <v>27</v>
      </c>
    </row>
    <row r="1577" spans="1:2" x14ac:dyDescent="0.35">
      <c r="A1577" s="32" t="s">
        <v>111</v>
      </c>
      <c r="B1577" s="31">
        <v>15</v>
      </c>
    </row>
    <row r="1578" spans="1:2" x14ac:dyDescent="0.35">
      <c r="A1578" s="32" t="s">
        <v>115</v>
      </c>
      <c r="B1578" s="31">
        <v>11</v>
      </c>
    </row>
    <row r="1579" spans="1:2" x14ac:dyDescent="0.35">
      <c r="A1579" s="32" t="s">
        <v>122</v>
      </c>
      <c r="B1579" s="31">
        <v>46</v>
      </c>
    </row>
    <row r="1580" spans="1:2" x14ac:dyDescent="0.35">
      <c r="A1580" s="32" t="s">
        <v>136</v>
      </c>
      <c r="B1580" s="31">
        <v>50</v>
      </c>
    </row>
    <row r="1581" spans="1:2" x14ac:dyDescent="0.35">
      <c r="A1581" s="32" t="s">
        <v>141</v>
      </c>
      <c r="B1581" s="31">
        <v>47</v>
      </c>
    </row>
    <row r="1582" spans="1:2" x14ac:dyDescent="0.35">
      <c r="A1582" s="32" t="s">
        <v>143</v>
      </c>
      <c r="B1582" s="31">
        <v>50</v>
      </c>
    </row>
    <row r="1583" spans="1:2" x14ac:dyDescent="0.35">
      <c r="A1583" s="32" t="s">
        <v>145</v>
      </c>
      <c r="B1583" s="31">
        <v>7</v>
      </c>
    </row>
    <row r="1584" spans="1:2" x14ac:dyDescent="0.35">
      <c r="A1584" s="32" t="s">
        <v>157</v>
      </c>
      <c r="B1584" s="31">
        <v>10</v>
      </c>
    </row>
    <row r="1585" spans="1:2" x14ac:dyDescent="0.35">
      <c r="A1585" s="32" t="s">
        <v>161</v>
      </c>
      <c r="B1585" s="31">
        <v>23</v>
      </c>
    </row>
    <row r="1586" spans="1:2" x14ac:dyDescent="0.35">
      <c r="A1586" s="32" t="s">
        <v>173</v>
      </c>
      <c r="B1586" s="31">
        <v>27</v>
      </c>
    </row>
    <row r="1587" spans="1:2" x14ac:dyDescent="0.35">
      <c r="A1587" s="32" t="s">
        <v>176</v>
      </c>
      <c r="B1587" s="31">
        <v>40</v>
      </c>
    </row>
    <row r="1588" spans="1:2" x14ac:dyDescent="0.35">
      <c r="A1588" s="32" t="s">
        <v>179</v>
      </c>
      <c r="B1588" s="31">
        <v>50</v>
      </c>
    </row>
    <row r="1589" spans="1:2" x14ac:dyDescent="0.35">
      <c r="A1589" s="32" t="s">
        <v>180</v>
      </c>
      <c r="B1589" s="31">
        <v>7</v>
      </c>
    </row>
    <row r="1590" spans="1:2" x14ac:dyDescent="0.35">
      <c r="A1590" s="32" t="s">
        <v>182</v>
      </c>
      <c r="B1590" s="31">
        <v>36</v>
      </c>
    </row>
    <row r="1591" spans="1:2" x14ac:dyDescent="0.35">
      <c r="A1591" s="32" t="s">
        <v>192</v>
      </c>
      <c r="B1591" s="31">
        <v>31</v>
      </c>
    </row>
    <row r="1592" spans="1:2" x14ac:dyDescent="0.35">
      <c r="A1592" s="32" t="s">
        <v>195</v>
      </c>
      <c r="B1592" s="31">
        <v>21</v>
      </c>
    </row>
    <row r="1593" spans="1:2" x14ac:dyDescent="0.35">
      <c r="A1593" s="32" t="s">
        <v>202</v>
      </c>
      <c r="B1593" s="31">
        <v>18</v>
      </c>
    </row>
    <row r="1594" spans="1:2" x14ac:dyDescent="0.35">
      <c r="A1594" s="32" t="s">
        <v>204</v>
      </c>
      <c r="B1594" s="31">
        <v>15</v>
      </c>
    </row>
    <row r="1595" spans="1:2" x14ac:dyDescent="0.35">
      <c r="A1595" s="32" t="s">
        <v>210</v>
      </c>
      <c r="B1595" s="31">
        <v>17</v>
      </c>
    </row>
    <row r="1596" spans="1:2" x14ac:dyDescent="0.35">
      <c r="A1596" s="32" t="s">
        <v>211</v>
      </c>
      <c r="B1596" s="31">
        <v>4</v>
      </c>
    </row>
    <row r="1597" spans="1:2" x14ac:dyDescent="0.35">
      <c r="A1597" s="32" t="s">
        <v>217</v>
      </c>
      <c r="B1597" s="31">
        <v>47</v>
      </c>
    </row>
    <row r="1598" spans="1:2" x14ac:dyDescent="0.35">
      <c r="A1598" s="32" t="s">
        <v>218</v>
      </c>
      <c r="B1598" s="31">
        <v>33</v>
      </c>
    </row>
    <row r="1599" spans="1:2" x14ac:dyDescent="0.35">
      <c r="A1599" s="32" t="s">
        <v>222</v>
      </c>
      <c r="B1599" s="31">
        <v>33</v>
      </c>
    </row>
    <row r="1600" spans="1:2" x14ac:dyDescent="0.35">
      <c r="A1600" s="32" t="s">
        <v>226</v>
      </c>
      <c r="B1600" s="31">
        <v>41</v>
      </c>
    </row>
    <row r="1601" spans="1:2" x14ac:dyDescent="0.35">
      <c r="A1601" s="32" t="s">
        <v>230</v>
      </c>
      <c r="B1601" s="31">
        <v>47</v>
      </c>
    </row>
    <row r="1602" spans="1:2" x14ac:dyDescent="0.35">
      <c r="A1602" s="32" t="s">
        <v>247</v>
      </c>
      <c r="B1602" s="31">
        <v>25</v>
      </c>
    </row>
    <row r="1603" spans="1:2" x14ac:dyDescent="0.35">
      <c r="A1603" s="32" t="s">
        <v>250</v>
      </c>
      <c r="B1603" s="31">
        <v>22</v>
      </c>
    </row>
    <row r="1604" spans="1:2" x14ac:dyDescent="0.35">
      <c r="A1604" s="32" t="s">
        <v>254</v>
      </c>
      <c r="B1604" s="31">
        <v>32</v>
      </c>
    </row>
    <row r="1605" spans="1:2" x14ac:dyDescent="0.35">
      <c r="A1605" s="32" t="s">
        <v>255</v>
      </c>
      <c r="B1605" s="31">
        <v>10</v>
      </c>
    </row>
    <row r="1606" spans="1:2" x14ac:dyDescent="0.35">
      <c r="A1606" s="32" t="s">
        <v>283</v>
      </c>
      <c r="B1606" s="31">
        <v>16</v>
      </c>
    </row>
    <row r="1607" spans="1:2" x14ac:dyDescent="0.35">
      <c r="A1607" s="32" t="s">
        <v>291</v>
      </c>
      <c r="B1607" s="31">
        <v>46</v>
      </c>
    </row>
    <row r="1608" spans="1:2" x14ac:dyDescent="0.35">
      <c r="A1608" s="32" t="s">
        <v>292</v>
      </c>
      <c r="B1608" s="31">
        <v>24</v>
      </c>
    </row>
    <row r="1609" spans="1:2" x14ac:dyDescent="0.35">
      <c r="A1609" s="32" t="s">
        <v>296</v>
      </c>
      <c r="B1609" s="31">
        <v>12</v>
      </c>
    </row>
    <row r="1610" spans="1:2" x14ac:dyDescent="0.35">
      <c r="A1610" s="32" t="s">
        <v>306</v>
      </c>
      <c r="B1610" s="31">
        <v>29</v>
      </c>
    </row>
    <row r="1611" spans="1:2" x14ac:dyDescent="0.35">
      <c r="A1611" s="32" t="s">
        <v>311</v>
      </c>
      <c r="B1611" s="31">
        <v>39</v>
      </c>
    </row>
    <row r="1612" spans="1:2" x14ac:dyDescent="0.35">
      <c r="A1612" s="32" t="s">
        <v>329</v>
      </c>
      <c r="B1612" s="31">
        <v>45</v>
      </c>
    </row>
    <row r="1613" spans="1:2" x14ac:dyDescent="0.35">
      <c r="A1613" s="32" t="s">
        <v>335</v>
      </c>
      <c r="B1613" s="31">
        <v>37</v>
      </c>
    </row>
    <row r="1614" spans="1:2" x14ac:dyDescent="0.35">
      <c r="A1614" s="32" t="s">
        <v>337</v>
      </c>
      <c r="B1614" s="31">
        <v>38</v>
      </c>
    </row>
    <row r="1615" spans="1:2" x14ac:dyDescent="0.35">
      <c r="A1615" s="32" t="s">
        <v>341</v>
      </c>
      <c r="B1615" s="31">
        <v>5</v>
      </c>
    </row>
    <row r="1616" spans="1:2" x14ac:dyDescent="0.35">
      <c r="A1616" s="32" t="s">
        <v>346</v>
      </c>
      <c r="B1616" s="31">
        <v>34</v>
      </c>
    </row>
    <row r="1617" spans="1:2" x14ac:dyDescent="0.35">
      <c r="A1617" s="32" t="s">
        <v>347</v>
      </c>
      <c r="B1617" s="31">
        <v>45</v>
      </c>
    </row>
    <row r="1618" spans="1:2" x14ac:dyDescent="0.35">
      <c r="A1618" s="32" t="s">
        <v>348</v>
      </c>
      <c r="B1618" s="31">
        <v>10</v>
      </c>
    </row>
    <row r="1619" spans="1:2" x14ac:dyDescent="0.35">
      <c r="A1619" s="32" t="s">
        <v>354</v>
      </c>
      <c r="B1619" s="31">
        <v>30</v>
      </c>
    </row>
    <row r="1620" spans="1:2" x14ac:dyDescent="0.35">
      <c r="A1620" s="32" t="s">
        <v>358</v>
      </c>
      <c r="B1620" s="31">
        <v>4</v>
      </c>
    </row>
    <row r="1621" spans="1:2" x14ac:dyDescent="0.35">
      <c r="A1621" s="32" t="s">
        <v>372</v>
      </c>
      <c r="B1621" s="31">
        <v>24</v>
      </c>
    </row>
    <row r="1622" spans="1:2" x14ac:dyDescent="0.35">
      <c r="A1622" s="32" t="s">
        <v>388</v>
      </c>
      <c r="B1622" s="31">
        <v>11</v>
      </c>
    </row>
    <row r="1623" spans="1:2" x14ac:dyDescent="0.35">
      <c r="A1623" s="32" t="s">
        <v>392</v>
      </c>
      <c r="B1623" s="31">
        <v>43</v>
      </c>
    </row>
    <row r="1624" spans="1:2" x14ac:dyDescent="0.35">
      <c r="A1624" s="32" t="s">
        <v>395</v>
      </c>
      <c r="B1624" s="31">
        <v>12</v>
      </c>
    </row>
    <row r="1625" spans="1:2" x14ac:dyDescent="0.35">
      <c r="A1625" s="32" t="s">
        <v>396</v>
      </c>
      <c r="B1625" s="31">
        <v>17</v>
      </c>
    </row>
    <row r="1626" spans="1:2" x14ac:dyDescent="0.35">
      <c r="A1626" s="32" t="s">
        <v>408</v>
      </c>
      <c r="B1626" s="31">
        <v>21</v>
      </c>
    </row>
    <row r="1627" spans="1:2" x14ac:dyDescent="0.35">
      <c r="A1627" s="32" t="s">
        <v>415</v>
      </c>
      <c r="B1627" s="31">
        <v>5</v>
      </c>
    </row>
    <row r="1628" spans="1:2" x14ac:dyDescent="0.35">
      <c r="A1628" s="32" t="s">
        <v>425</v>
      </c>
      <c r="B1628" s="31">
        <v>48</v>
      </c>
    </row>
    <row r="1629" spans="1:2" x14ac:dyDescent="0.35">
      <c r="A1629" s="32" t="s">
        <v>426</v>
      </c>
      <c r="B1629" s="31">
        <v>5</v>
      </c>
    </row>
    <row r="1630" spans="1:2" x14ac:dyDescent="0.35">
      <c r="A1630" s="32" t="s">
        <v>442</v>
      </c>
      <c r="B1630" s="31">
        <v>37</v>
      </c>
    </row>
    <row r="1631" spans="1:2" x14ac:dyDescent="0.35">
      <c r="A1631" s="32" t="s">
        <v>459</v>
      </c>
      <c r="B1631" s="31">
        <v>0</v>
      </c>
    </row>
    <row r="1632" spans="1:2" x14ac:dyDescent="0.35">
      <c r="A1632" s="32" t="s">
        <v>464</v>
      </c>
      <c r="B1632" s="31">
        <v>46</v>
      </c>
    </row>
    <row r="1633" spans="1:2" x14ac:dyDescent="0.35">
      <c r="A1633" s="32" t="s">
        <v>470</v>
      </c>
      <c r="B1633" s="31">
        <v>0</v>
      </c>
    </row>
    <row r="1634" spans="1:2" x14ac:dyDescent="0.35">
      <c r="A1634" s="32" t="s">
        <v>472</v>
      </c>
      <c r="B1634" s="31">
        <v>25</v>
      </c>
    </row>
    <row r="1635" spans="1:2" x14ac:dyDescent="0.35">
      <c r="A1635" s="32" t="s">
        <v>479</v>
      </c>
      <c r="B1635" s="31">
        <v>47</v>
      </c>
    </row>
    <row r="1636" spans="1:2" x14ac:dyDescent="0.35">
      <c r="A1636" s="32" t="s">
        <v>482</v>
      </c>
      <c r="B1636" s="31">
        <v>31</v>
      </c>
    </row>
    <row r="1637" spans="1:2" x14ac:dyDescent="0.35">
      <c r="A1637" s="32" t="s">
        <v>484</v>
      </c>
      <c r="B1637" s="31">
        <v>12</v>
      </c>
    </row>
    <row r="1638" spans="1:2" x14ac:dyDescent="0.35">
      <c r="A1638" s="32" t="s">
        <v>486</v>
      </c>
      <c r="B1638" s="31">
        <v>26</v>
      </c>
    </row>
    <row r="1639" spans="1:2" x14ac:dyDescent="0.35">
      <c r="A1639" s="32" t="s">
        <v>487</v>
      </c>
      <c r="B1639" s="31">
        <v>17</v>
      </c>
    </row>
    <row r="1640" spans="1:2" x14ac:dyDescent="0.35">
      <c r="A1640" s="32" t="s">
        <v>488</v>
      </c>
      <c r="B1640" s="31">
        <v>17</v>
      </c>
    </row>
    <row r="1641" spans="1:2" x14ac:dyDescent="0.35">
      <c r="A1641" s="32" t="s">
        <v>491</v>
      </c>
      <c r="B1641" s="31">
        <v>8</v>
      </c>
    </row>
    <row r="1642" spans="1:2" x14ac:dyDescent="0.35">
      <c r="A1642" s="32" t="s">
        <v>493</v>
      </c>
      <c r="B1642" s="31">
        <v>23</v>
      </c>
    </row>
    <row r="1643" spans="1:2" x14ac:dyDescent="0.35">
      <c r="A1643" s="32" t="s">
        <v>509</v>
      </c>
      <c r="B1643" s="31">
        <v>2</v>
      </c>
    </row>
    <row r="1644" spans="1:2" x14ac:dyDescent="0.35">
      <c r="A1644" s="32" t="s">
        <v>510</v>
      </c>
      <c r="B1644" s="31">
        <v>3</v>
      </c>
    </row>
    <row r="1645" spans="1:2" x14ac:dyDescent="0.35">
      <c r="A1645" s="32" t="s">
        <v>525</v>
      </c>
      <c r="B1645" s="31">
        <v>45</v>
      </c>
    </row>
    <row r="1646" spans="1:2" x14ac:dyDescent="0.35">
      <c r="A1646" s="32" t="s">
        <v>526</v>
      </c>
      <c r="B1646" s="31">
        <v>37</v>
      </c>
    </row>
    <row r="1647" spans="1:2" x14ac:dyDescent="0.35">
      <c r="A1647" s="32" t="s">
        <v>528</v>
      </c>
      <c r="B1647" s="31">
        <v>36</v>
      </c>
    </row>
    <row r="1648" spans="1:2" x14ac:dyDescent="0.35">
      <c r="A1648" s="32" t="s">
        <v>532</v>
      </c>
      <c r="B1648" s="31">
        <v>44</v>
      </c>
    </row>
    <row r="1649" spans="1:2" x14ac:dyDescent="0.35">
      <c r="A1649" s="32" t="s">
        <v>533</v>
      </c>
      <c r="B1649" s="31">
        <v>15</v>
      </c>
    </row>
    <row r="1650" spans="1:2" x14ac:dyDescent="0.35">
      <c r="A1650" s="32" t="s">
        <v>535</v>
      </c>
      <c r="B1650" s="31">
        <v>12</v>
      </c>
    </row>
    <row r="1651" spans="1:2" x14ac:dyDescent="0.35">
      <c r="A1651" s="32" t="s">
        <v>536</v>
      </c>
      <c r="B1651" s="31">
        <v>4</v>
      </c>
    </row>
    <row r="1652" spans="1:2" x14ac:dyDescent="0.35">
      <c r="A1652" s="32" t="s">
        <v>539</v>
      </c>
      <c r="B1652" s="31">
        <v>17</v>
      </c>
    </row>
    <row r="1653" spans="1:2" x14ac:dyDescent="0.35">
      <c r="A1653" s="32" t="s">
        <v>563</v>
      </c>
      <c r="B1653" s="31">
        <v>9</v>
      </c>
    </row>
    <row r="1654" spans="1:2" x14ac:dyDescent="0.35">
      <c r="A1654" s="32" t="s">
        <v>583</v>
      </c>
      <c r="B1654" s="31">
        <v>48</v>
      </c>
    </row>
    <row r="1655" spans="1:2" x14ac:dyDescent="0.35">
      <c r="A1655" s="32" t="s">
        <v>587</v>
      </c>
      <c r="B1655" s="31">
        <v>29</v>
      </c>
    </row>
    <row r="1656" spans="1:2" x14ac:dyDescent="0.35">
      <c r="A1656" s="32" t="s">
        <v>591</v>
      </c>
      <c r="B1656" s="31">
        <v>15</v>
      </c>
    </row>
    <row r="1657" spans="1:2" x14ac:dyDescent="0.35">
      <c r="A1657" s="32" t="s">
        <v>594</v>
      </c>
      <c r="B1657" s="31">
        <v>7</v>
      </c>
    </row>
    <row r="1658" spans="1:2" x14ac:dyDescent="0.35">
      <c r="A1658" s="32" t="s">
        <v>595</v>
      </c>
      <c r="B1658" s="31">
        <v>15</v>
      </c>
    </row>
    <row r="1659" spans="1:2" x14ac:dyDescent="0.35">
      <c r="A1659" s="32" t="s">
        <v>596</v>
      </c>
      <c r="B1659" s="31">
        <v>48</v>
      </c>
    </row>
    <row r="1660" spans="1:2" x14ac:dyDescent="0.35">
      <c r="A1660" s="32" t="s">
        <v>604</v>
      </c>
      <c r="B1660" s="31">
        <v>48</v>
      </c>
    </row>
    <row r="1661" spans="1:2" x14ac:dyDescent="0.35">
      <c r="A1661" s="32" t="s">
        <v>614</v>
      </c>
      <c r="B1661" s="31">
        <v>24</v>
      </c>
    </row>
    <row r="1662" spans="1:2" x14ac:dyDescent="0.35">
      <c r="A1662" s="32" t="s">
        <v>617</v>
      </c>
      <c r="B1662" s="31">
        <v>41</v>
      </c>
    </row>
    <row r="1663" spans="1:2" x14ac:dyDescent="0.35">
      <c r="A1663" s="32" t="s">
        <v>618</v>
      </c>
      <c r="B1663" s="31">
        <v>38</v>
      </c>
    </row>
    <row r="1664" spans="1:2" x14ac:dyDescent="0.35">
      <c r="A1664" s="32" t="s">
        <v>624</v>
      </c>
      <c r="B1664" s="31">
        <v>16</v>
      </c>
    </row>
    <row r="1665" spans="1:2" x14ac:dyDescent="0.35">
      <c r="A1665" s="32" t="s">
        <v>632</v>
      </c>
      <c r="B1665" s="31">
        <v>28</v>
      </c>
    </row>
    <row r="1666" spans="1:2" x14ac:dyDescent="0.35">
      <c r="A1666" s="32" t="s">
        <v>643</v>
      </c>
      <c r="B1666" s="31">
        <v>38</v>
      </c>
    </row>
    <row r="1667" spans="1:2" x14ac:dyDescent="0.35">
      <c r="A1667" s="32" t="s">
        <v>648</v>
      </c>
      <c r="B1667" s="31">
        <v>46</v>
      </c>
    </row>
    <row r="1668" spans="1:2" x14ac:dyDescent="0.35">
      <c r="A1668" s="32" t="s">
        <v>649</v>
      </c>
      <c r="B1668" s="31">
        <v>44</v>
      </c>
    </row>
    <row r="1669" spans="1:2" x14ac:dyDescent="0.35">
      <c r="A1669" s="32" t="s">
        <v>651</v>
      </c>
      <c r="B1669" s="31">
        <v>49</v>
      </c>
    </row>
    <row r="1670" spans="1:2" x14ac:dyDescent="0.35">
      <c r="A1670" s="32" t="s">
        <v>672</v>
      </c>
      <c r="B1670" s="31">
        <v>50</v>
      </c>
    </row>
    <row r="1671" spans="1:2" x14ac:dyDescent="0.35">
      <c r="A1671" s="32" t="s">
        <v>690</v>
      </c>
      <c r="B1671" s="31">
        <v>32</v>
      </c>
    </row>
    <row r="1672" spans="1:2" x14ac:dyDescent="0.35">
      <c r="A1672" s="32" t="s">
        <v>704</v>
      </c>
      <c r="B1672" s="31">
        <v>43</v>
      </c>
    </row>
    <row r="1673" spans="1:2" x14ac:dyDescent="0.35">
      <c r="A1673" s="32" t="s">
        <v>706</v>
      </c>
      <c r="B1673" s="31">
        <v>14</v>
      </c>
    </row>
    <row r="1674" spans="1:2" x14ac:dyDescent="0.35">
      <c r="A1674" s="32" t="s">
        <v>712</v>
      </c>
      <c r="B1674" s="31">
        <v>16</v>
      </c>
    </row>
    <row r="1675" spans="1:2" x14ac:dyDescent="0.35">
      <c r="A1675" s="32" t="s">
        <v>723</v>
      </c>
      <c r="B1675" s="31">
        <v>16</v>
      </c>
    </row>
    <row r="1676" spans="1:2" x14ac:dyDescent="0.35">
      <c r="A1676" s="32" t="s">
        <v>734</v>
      </c>
      <c r="B1676" s="31">
        <v>8</v>
      </c>
    </row>
    <row r="1677" spans="1:2" x14ac:dyDescent="0.35">
      <c r="A1677" s="32" t="s">
        <v>740</v>
      </c>
      <c r="B1677" s="31">
        <v>6</v>
      </c>
    </row>
    <row r="1678" spans="1:2" x14ac:dyDescent="0.35">
      <c r="A1678" s="32" t="s">
        <v>748</v>
      </c>
      <c r="B1678" s="31">
        <v>12</v>
      </c>
    </row>
    <row r="1679" spans="1:2" x14ac:dyDescent="0.35">
      <c r="A1679" s="32" t="s">
        <v>749</v>
      </c>
      <c r="B1679" s="31">
        <v>42</v>
      </c>
    </row>
    <row r="1680" spans="1:2" x14ac:dyDescent="0.35">
      <c r="A1680" s="32" t="s">
        <v>774</v>
      </c>
      <c r="B1680" s="31">
        <v>44</v>
      </c>
    </row>
    <row r="1681" spans="1:2" x14ac:dyDescent="0.35">
      <c r="A1681" s="32" t="s">
        <v>779</v>
      </c>
      <c r="B1681" s="31">
        <v>46</v>
      </c>
    </row>
    <row r="1682" spans="1:2" x14ac:dyDescent="0.35">
      <c r="A1682" s="32" t="s">
        <v>786</v>
      </c>
      <c r="B1682" s="31">
        <v>43</v>
      </c>
    </row>
    <row r="1683" spans="1:2" x14ac:dyDescent="0.35">
      <c r="A1683" s="32" t="s">
        <v>817</v>
      </c>
      <c r="B1683" s="31">
        <v>35</v>
      </c>
    </row>
    <row r="1684" spans="1:2" x14ac:dyDescent="0.35">
      <c r="A1684" s="32" t="s">
        <v>825</v>
      </c>
      <c r="B1684" s="31">
        <v>40</v>
      </c>
    </row>
    <row r="1685" spans="1:2" x14ac:dyDescent="0.35">
      <c r="A1685" s="32" t="s">
        <v>826</v>
      </c>
      <c r="B1685" s="31">
        <v>23</v>
      </c>
    </row>
    <row r="1686" spans="1:2" x14ac:dyDescent="0.35">
      <c r="A1686" s="32" t="s">
        <v>831</v>
      </c>
      <c r="B1686" s="31">
        <v>23</v>
      </c>
    </row>
    <row r="1687" spans="1:2" x14ac:dyDescent="0.35">
      <c r="A1687" s="32" t="s">
        <v>847</v>
      </c>
      <c r="B1687" s="31">
        <v>45</v>
      </c>
    </row>
    <row r="1688" spans="1:2" x14ac:dyDescent="0.35">
      <c r="A1688" s="32" t="s">
        <v>855</v>
      </c>
      <c r="B1688" s="31">
        <v>31</v>
      </c>
    </row>
    <row r="1689" spans="1:2" x14ac:dyDescent="0.35">
      <c r="A1689" s="32" t="s">
        <v>859</v>
      </c>
      <c r="B1689" s="31">
        <v>37</v>
      </c>
    </row>
    <row r="1690" spans="1:2" x14ac:dyDescent="0.35">
      <c r="A1690" s="32" t="s">
        <v>877</v>
      </c>
      <c r="B1690" s="31">
        <v>24</v>
      </c>
    </row>
    <row r="1691" spans="1:2" x14ac:dyDescent="0.35">
      <c r="A1691" s="32" t="s">
        <v>881</v>
      </c>
      <c r="B1691" s="31">
        <v>47</v>
      </c>
    </row>
    <row r="1692" spans="1:2" x14ac:dyDescent="0.35">
      <c r="A1692" s="32" t="s">
        <v>883</v>
      </c>
      <c r="B1692" s="31">
        <v>0</v>
      </c>
    </row>
    <row r="1693" spans="1:2" x14ac:dyDescent="0.35">
      <c r="A1693" s="32" t="s">
        <v>886</v>
      </c>
      <c r="B1693" s="31">
        <v>2</v>
      </c>
    </row>
    <row r="1694" spans="1:2" x14ac:dyDescent="0.35">
      <c r="A1694" s="32" t="s">
        <v>889</v>
      </c>
      <c r="B1694" s="31">
        <v>35</v>
      </c>
    </row>
    <row r="1695" spans="1:2" x14ac:dyDescent="0.35">
      <c r="A1695" s="32" t="s">
        <v>902</v>
      </c>
      <c r="B1695" s="31">
        <v>18</v>
      </c>
    </row>
    <row r="1696" spans="1:2" x14ac:dyDescent="0.35">
      <c r="A1696" s="32" t="s">
        <v>905</v>
      </c>
      <c r="B1696" s="31">
        <v>20</v>
      </c>
    </row>
    <row r="1697" spans="1:2" x14ac:dyDescent="0.35">
      <c r="A1697" s="32" t="s">
        <v>908</v>
      </c>
      <c r="B1697" s="31">
        <v>12</v>
      </c>
    </row>
    <row r="1698" spans="1:2" x14ac:dyDescent="0.35">
      <c r="A1698" s="32" t="s">
        <v>926</v>
      </c>
      <c r="B1698" s="31">
        <v>45</v>
      </c>
    </row>
    <row r="1699" spans="1:2" x14ac:dyDescent="0.35">
      <c r="A1699" s="32" t="s">
        <v>928</v>
      </c>
      <c r="B1699" s="31">
        <v>12</v>
      </c>
    </row>
    <row r="1700" spans="1:2" x14ac:dyDescent="0.35">
      <c r="A1700" s="32" t="s">
        <v>933</v>
      </c>
      <c r="B1700" s="31">
        <v>45</v>
      </c>
    </row>
    <row r="1701" spans="1:2" x14ac:dyDescent="0.35">
      <c r="A1701" s="32" t="s">
        <v>941</v>
      </c>
      <c r="B1701" s="31">
        <v>30</v>
      </c>
    </row>
    <row r="1702" spans="1:2" x14ac:dyDescent="0.35">
      <c r="A1702" s="32" t="s">
        <v>943</v>
      </c>
      <c r="B1702" s="31">
        <v>49</v>
      </c>
    </row>
    <row r="1703" spans="1:2" x14ac:dyDescent="0.35">
      <c r="A1703" s="32" t="s">
        <v>946</v>
      </c>
      <c r="B1703" s="31">
        <v>11</v>
      </c>
    </row>
    <row r="1704" spans="1:2" x14ac:dyDescent="0.35">
      <c r="A1704" s="32" t="s">
        <v>954</v>
      </c>
      <c r="B1704" s="31">
        <v>33</v>
      </c>
    </row>
    <row r="1705" spans="1:2" x14ac:dyDescent="0.35">
      <c r="A1705" s="32" t="s">
        <v>956</v>
      </c>
      <c r="B1705" s="31">
        <v>7</v>
      </c>
    </row>
    <row r="1706" spans="1:2" x14ac:dyDescent="0.35">
      <c r="A1706" s="32" t="s">
        <v>959</v>
      </c>
      <c r="B1706" s="31">
        <v>7</v>
      </c>
    </row>
    <row r="1707" spans="1:2" x14ac:dyDescent="0.35">
      <c r="A1707" s="32" t="s">
        <v>961</v>
      </c>
      <c r="B1707" s="31">
        <v>39</v>
      </c>
    </row>
    <row r="1708" spans="1:2" x14ac:dyDescent="0.35">
      <c r="A1708" s="32" t="s">
        <v>962</v>
      </c>
      <c r="B1708" s="31">
        <v>28</v>
      </c>
    </row>
    <row r="1709" spans="1:2" x14ac:dyDescent="0.35">
      <c r="A1709" s="32" t="s">
        <v>966</v>
      </c>
      <c r="B1709" s="31">
        <v>45</v>
      </c>
    </row>
    <row r="1710" spans="1:2" x14ac:dyDescent="0.35">
      <c r="A1710" s="32" t="s">
        <v>971</v>
      </c>
      <c r="B1710" s="31">
        <v>22</v>
      </c>
    </row>
    <row r="1711" spans="1:2" x14ac:dyDescent="0.35">
      <c r="A1711" s="32" t="s">
        <v>989</v>
      </c>
      <c r="B1711" s="31">
        <v>11</v>
      </c>
    </row>
    <row r="1712" spans="1:2" x14ac:dyDescent="0.35">
      <c r="A1712" s="32" t="s">
        <v>995</v>
      </c>
      <c r="B1712" s="31">
        <v>27</v>
      </c>
    </row>
    <row r="1713" spans="1:2" x14ac:dyDescent="0.35">
      <c r="A1713" s="32" t="s">
        <v>1006</v>
      </c>
      <c r="B1713" s="31">
        <v>18</v>
      </c>
    </row>
    <row r="1714" spans="1:2" x14ac:dyDescent="0.35">
      <c r="A1714" s="32" t="s">
        <v>1007</v>
      </c>
      <c r="B1714" s="31">
        <v>8</v>
      </c>
    </row>
    <row r="1715" spans="1:2" x14ac:dyDescent="0.35">
      <c r="A1715" s="32" t="s">
        <v>1015</v>
      </c>
      <c r="B1715" s="31">
        <v>28</v>
      </c>
    </row>
    <row r="1716" spans="1:2" x14ac:dyDescent="0.35">
      <c r="A1716" s="32" t="s">
        <v>1017</v>
      </c>
      <c r="B1716" s="31">
        <v>32</v>
      </c>
    </row>
    <row r="1717" spans="1:2" x14ac:dyDescent="0.35">
      <c r="A1717" s="32" t="s">
        <v>1018</v>
      </c>
      <c r="B1717" s="31">
        <v>8</v>
      </c>
    </row>
    <row r="1718" spans="1:2" x14ac:dyDescent="0.35">
      <c r="A1718" s="32" t="s">
        <v>1020</v>
      </c>
      <c r="B1718" s="31">
        <v>45</v>
      </c>
    </row>
    <row r="1719" spans="1:2" x14ac:dyDescent="0.35">
      <c r="A1719" s="32" t="s">
        <v>1028</v>
      </c>
      <c r="B1719" s="31">
        <v>3</v>
      </c>
    </row>
    <row r="1720" spans="1:2" x14ac:dyDescent="0.35">
      <c r="A1720" s="32" t="s">
        <v>1030</v>
      </c>
      <c r="B1720" s="31">
        <v>15</v>
      </c>
    </row>
    <row r="1721" spans="1:2" x14ac:dyDescent="0.35">
      <c r="A1721" s="32" t="s">
        <v>1031</v>
      </c>
      <c r="B1721" s="31">
        <v>28</v>
      </c>
    </row>
    <row r="1722" spans="1:2" x14ac:dyDescent="0.35">
      <c r="A1722" s="32" t="s">
        <v>1036</v>
      </c>
      <c r="B1722" s="31">
        <v>40</v>
      </c>
    </row>
    <row r="1723" spans="1:2" x14ac:dyDescent="0.35">
      <c r="A1723" s="32" t="s">
        <v>1040</v>
      </c>
      <c r="B1723" s="31">
        <v>36</v>
      </c>
    </row>
    <row r="1724" spans="1:2" x14ac:dyDescent="0.35">
      <c r="A1724" s="32" t="s">
        <v>1041</v>
      </c>
      <c r="B1724" s="31">
        <v>45</v>
      </c>
    </row>
    <row r="1725" spans="1:2" x14ac:dyDescent="0.35">
      <c r="A1725" s="32" t="s">
        <v>1045</v>
      </c>
      <c r="B1725" s="31">
        <v>28</v>
      </c>
    </row>
    <row r="1726" spans="1:2" x14ac:dyDescent="0.35">
      <c r="A1726" s="32" t="s">
        <v>1047</v>
      </c>
      <c r="B1726" s="31">
        <v>16</v>
      </c>
    </row>
    <row r="1727" spans="1:2" x14ac:dyDescent="0.35">
      <c r="A1727" s="32" t="s">
        <v>1066</v>
      </c>
      <c r="B1727" s="31">
        <v>43</v>
      </c>
    </row>
    <row r="1728" spans="1:2" x14ac:dyDescent="0.35">
      <c r="A1728" s="32" t="s">
        <v>1072</v>
      </c>
      <c r="B1728" s="31">
        <v>43</v>
      </c>
    </row>
    <row r="1729" spans="1:2" x14ac:dyDescent="0.35">
      <c r="A1729" s="32" t="s">
        <v>1078</v>
      </c>
      <c r="B1729" s="31">
        <v>5</v>
      </c>
    </row>
    <row r="1730" spans="1:2" x14ac:dyDescent="0.35">
      <c r="A1730" s="32" t="s">
        <v>1106</v>
      </c>
      <c r="B1730" s="31">
        <v>4</v>
      </c>
    </row>
    <row r="1731" spans="1:2" x14ac:dyDescent="0.35">
      <c r="A1731" s="32" t="s">
        <v>1115</v>
      </c>
      <c r="B1731" s="31">
        <v>36</v>
      </c>
    </row>
    <row r="1732" spans="1:2" x14ac:dyDescent="0.35">
      <c r="A1732" s="32" t="s">
        <v>1116</v>
      </c>
      <c r="B1732" s="31">
        <v>32</v>
      </c>
    </row>
    <row r="1733" spans="1:2" x14ac:dyDescent="0.35">
      <c r="A1733" s="32" t="s">
        <v>1117</v>
      </c>
      <c r="B1733" s="31">
        <v>46</v>
      </c>
    </row>
    <row r="1734" spans="1:2" x14ac:dyDescent="0.35">
      <c r="A1734" s="32" t="s">
        <v>1120</v>
      </c>
      <c r="B1734" s="31">
        <v>34</v>
      </c>
    </row>
    <row r="1735" spans="1:2" x14ac:dyDescent="0.35">
      <c r="A1735" s="32" t="s">
        <v>1127</v>
      </c>
      <c r="B1735" s="31">
        <v>47</v>
      </c>
    </row>
    <row r="1736" spans="1:2" x14ac:dyDescent="0.35">
      <c r="A1736" s="32" t="s">
        <v>1130</v>
      </c>
      <c r="B1736" s="31">
        <v>6</v>
      </c>
    </row>
    <row r="1737" spans="1:2" x14ac:dyDescent="0.35">
      <c r="A1737" s="32" t="s">
        <v>1137</v>
      </c>
      <c r="B1737" s="31">
        <v>25</v>
      </c>
    </row>
    <row r="1738" spans="1:2" x14ac:dyDescent="0.35">
      <c r="A1738" s="32" t="s">
        <v>1138</v>
      </c>
      <c r="B1738" s="31">
        <v>43</v>
      </c>
    </row>
    <row r="1739" spans="1:2" x14ac:dyDescent="0.35">
      <c r="A1739" s="32" t="s">
        <v>1149</v>
      </c>
      <c r="B1739" s="31">
        <v>36</v>
      </c>
    </row>
    <row r="1740" spans="1:2" x14ac:dyDescent="0.35">
      <c r="A1740" s="32" t="s">
        <v>1152</v>
      </c>
      <c r="B1740" s="31">
        <v>25</v>
      </c>
    </row>
    <row r="1741" spans="1:2" x14ac:dyDescent="0.35">
      <c r="A1741" s="32" t="s">
        <v>1165</v>
      </c>
      <c r="B1741" s="31">
        <v>36</v>
      </c>
    </row>
    <row r="1742" spans="1:2" x14ac:dyDescent="0.35">
      <c r="A1742" s="32" t="s">
        <v>1166</v>
      </c>
      <c r="B1742" s="31">
        <v>45</v>
      </c>
    </row>
    <row r="1743" spans="1:2" x14ac:dyDescent="0.35">
      <c r="A1743" s="32" t="s">
        <v>1170</v>
      </c>
      <c r="B1743" s="31">
        <v>10</v>
      </c>
    </row>
    <row r="1744" spans="1:2" x14ac:dyDescent="0.35">
      <c r="A1744" s="32" t="s">
        <v>1172</v>
      </c>
      <c r="B1744" s="31">
        <v>38</v>
      </c>
    </row>
    <row r="1745" spans="1:2" x14ac:dyDescent="0.35">
      <c r="A1745" s="32" t="s">
        <v>1177</v>
      </c>
      <c r="B1745" s="31">
        <v>12</v>
      </c>
    </row>
    <row r="1746" spans="1:2" x14ac:dyDescent="0.35">
      <c r="A1746" s="32" t="s">
        <v>1178</v>
      </c>
      <c r="B1746" s="31">
        <v>24</v>
      </c>
    </row>
    <row r="1747" spans="1:2" x14ac:dyDescent="0.35">
      <c r="A1747" s="32" t="s">
        <v>1180</v>
      </c>
      <c r="B1747" s="31">
        <v>16</v>
      </c>
    </row>
    <row r="1748" spans="1:2" x14ac:dyDescent="0.35">
      <c r="A1748" s="32" t="s">
        <v>1186</v>
      </c>
      <c r="B1748" s="31">
        <v>0</v>
      </c>
    </row>
    <row r="1749" spans="1:2" x14ac:dyDescent="0.35">
      <c r="A1749" s="32" t="s">
        <v>1190</v>
      </c>
      <c r="B1749" s="31">
        <v>40</v>
      </c>
    </row>
    <row r="1750" spans="1:2" x14ac:dyDescent="0.35">
      <c r="A1750" s="32" t="s">
        <v>1205</v>
      </c>
      <c r="B1750" s="31">
        <v>15</v>
      </c>
    </row>
    <row r="1751" spans="1:2" x14ac:dyDescent="0.35">
      <c r="A1751" s="32" t="s">
        <v>1223</v>
      </c>
      <c r="B1751" s="31">
        <v>1</v>
      </c>
    </row>
    <row r="1752" spans="1:2" x14ac:dyDescent="0.35">
      <c r="A1752" s="32" t="s">
        <v>1225</v>
      </c>
      <c r="B1752" s="31">
        <v>15</v>
      </c>
    </row>
    <row r="1753" spans="1:2" x14ac:dyDescent="0.35">
      <c r="A1753" s="32" t="s">
        <v>1228</v>
      </c>
      <c r="B1753" s="31">
        <v>28</v>
      </c>
    </row>
    <row r="1754" spans="1:2" x14ac:dyDescent="0.35">
      <c r="A1754" s="32" t="s">
        <v>1232</v>
      </c>
      <c r="B1754" s="31">
        <v>22</v>
      </c>
    </row>
    <row r="1755" spans="1:2" x14ac:dyDescent="0.35">
      <c r="A1755" s="32" t="s">
        <v>1241</v>
      </c>
      <c r="B1755" s="31">
        <v>1</v>
      </c>
    </row>
    <row r="1756" spans="1:2" x14ac:dyDescent="0.35">
      <c r="A1756" s="32" t="s">
        <v>1244</v>
      </c>
      <c r="B1756" s="31">
        <v>44</v>
      </c>
    </row>
    <row r="1757" spans="1:2" x14ac:dyDescent="0.35">
      <c r="A1757" s="32" t="s">
        <v>1246</v>
      </c>
      <c r="B1757" s="31">
        <v>48</v>
      </c>
    </row>
    <row r="1758" spans="1:2" x14ac:dyDescent="0.35">
      <c r="A1758" s="32" t="s">
        <v>1253</v>
      </c>
      <c r="B1758" s="31">
        <v>28</v>
      </c>
    </row>
    <row r="1759" spans="1:2" x14ac:dyDescent="0.35">
      <c r="A1759" s="32" t="s">
        <v>1257</v>
      </c>
      <c r="B1759" s="31">
        <v>32</v>
      </c>
    </row>
    <row r="1760" spans="1:2" x14ac:dyDescent="0.35">
      <c r="A1760" s="32" t="s">
        <v>1263</v>
      </c>
      <c r="B1760" s="31">
        <v>44</v>
      </c>
    </row>
    <row r="1761" spans="1:2" x14ac:dyDescent="0.35">
      <c r="A1761" s="32" t="s">
        <v>1264</v>
      </c>
      <c r="B1761" s="31">
        <v>0</v>
      </c>
    </row>
    <row r="1762" spans="1:2" x14ac:dyDescent="0.35">
      <c r="A1762" s="32" t="s">
        <v>1268</v>
      </c>
      <c r="B1762" s="31">
        <v>8</v>
      </c>
    </row>
    <row r="1763" spans="1:2" x14ac:dyDescent="0.35">
      <c r="A1763" s="32" t="s">
        <v>1270</v>
      </c>
      <c r="B1763" s="31">
        <v>34</v>
      </c>
    </row>
    <row r="1764" spans="1:2" x14ac:dyDescent="0.35">
      <c r="A1764" s="32" t="s">
        <v>1274</v>
      </c>
      <c r="B1764" s="31">
        <v>13</v>
      </c>
    </row>
    <row r="1765" spans="1:2" x14ac:dyDescent="0.35">
      <c r="A1765" s="32" t="s">
        <v>1277</v>
      </c>
      <c r="B1765" s="31">
        <v>47</v>
      </c>
    </row>
    <row r="1766" spans="1:2" x14ac:dyDescent="0.35">
      <c r="A1766" s="32" t="s">
        <v>1278</v>
      </c>
      <c r="B1766" s="31">
        <v>45</v>
      </c>
    </row>
    <row r="1767" spans="1:2" x14ac:dyDescent="0.35">
      <c r="A1767" s="32" t="s">
        <v>1291</v>
      </c>
      <c r="B1767" s="31">
        <v>20</v>
      </c>
    </row>
    <row r="1768" spans="1:2" x14ac:dyDescent="0.35">
      <c r="A1768" s="32" t="s">
        <v>1301</v>
      </c>
      <c r="B1768" s="31">
        <v>7</v>
      </c>
    </row>
    <row r="1769" spans="1:2" x14ac:dyDescent="0.35">
      <c r="A1769" s="32" t="s">
        <v>1303</v>
      </c>
      <c r="B1769" s="31">
        <v>36</v>
      </c>
    </row>
    <row r="1770" spans="1:2" x14ac:dyDescent="0.35">
      <c r="A1770" s="32" t="s">
        <v>1304</v>
      </c>
      <c r="B1770" s="31">
        <v>35</v>
      </c>
    </row>
    <row r="1771" spans="1:2" x14ac:dyDescent="0.35">
      <c r="A1771" s="32" t="s">
        <v>1309</v>
      </c>
      <c r="B1771" s="31">
        <v>3</v>
      </c>
    </row>
    <row r="1772" spans="1:2" x14ac:dyDescent="0.35">
      <c r="A1772" s="32" t="s">
        <v>1326</v>
      </c>
      <c r="B1772" s="31">
        <v>31</v>
      </c>
    </row>
    <row r="1773" spans="1:2" x14ac:dyDescent="0.35">
      <c r="A1773" s="32" t="s">
        <v>1328</v>
      </c>
      <c r="B1773" s="31">
        <v>10</v>
      </c>
    </row>
    <row r="1774" spans="1:2" x14ac:dyDescent="0.35">
      <c r="A1774" s="32" t="s">
        <v>1329</v>
      </c>
      <c r="B1774" s="31">
        <v>25</v>
      </c>
    </row>
    <row r="1775" spans="1:2" x14ac:dyDescent="0.35">
      <c r="A1775" s="32" t="s">
        <v>1333</v>
      </c>
      <c r="B1775" s="31">
        <v>32</v>
      </c>
    </row>
    <row r="1776" spans="1:2" x14ac:dyDescent="0.35">
      <c r="A1776" s="32" t="s">
        <v>1339</v>
      </c>
      <c r="B1776" s="31">
        <v>40</v>
      </c>
    </row>
    <row r="1777" spans="1:2" x14ac:dyDescent="0.35">
      <c r="A1777" s="32" t="s">
        <v>1344</v>
      </c>
      <c r="B1777" s="31">
        <v>41</v>
      </c>
    </row>
    <row r="1778" spans="1:2" x14ac:dyDescent="0.35">
      <c r="A1778" s="32" t="s">
        <v>1350</v>
      </c>
      <c r="B1778" s="31">
        <v>7</v>
      </c>
    </row>
    <row r="1779" spans="1:2" x14ac:dyDescent="0.35">
      <c r="A1779" s="32" t="s">
        <v>1361</v>
      </c>
      <c r="B1779" s="31">
        <v>26</v>
      </c>
    </row>
    <row r="1780" spans="1:2" x14ac:dyDescent="0.35">
      <c r="A1780" s="32" t="s">
        <v>1365</v>
      </c>
      <c r="B1780" s="31">
        <v>9</v>
      </c>
    </row>
    <row r="1781" spans="1:2" x14ac:dyDescent="0.35">
      <c r="A1781" s="32" t="s">
        <v>1368</v>
      </c>
      <c r="B1781" s="31">
        <v>33</v>
      </c>
    </row>
    <row r="1782" spans="1:2" x14ac:dyDescent="0.35">
      <c r="A1782" s="32" t="s">
        <v>1370</v>
      </c>
      <c r="B1782" s="31">
        <v>30</v>
      </c>
    </row>
    <row r="1783" spans="1:2" x14ac:dyDescent="0.35">
      <c r="A1783" s="32" t="s">
        <v>1375</v>
      </c>
      <c r="B1783" s="31">
        <v>15</v>
      </c>
    </row>
    <row r="1784" spans="1:2" x14ac:dyDescent="0.35">
      <c r="A1784" s="32" t="s">
        <v>1388</v>
      </c>
      <c r="B1784" s="31">
        <v>37</v>
      </c>
    </row>
    <row r="1785" spans="1:2" x14ac:dyDescent="0.35">
      <c r="A1785" s="32" t="s">
        <v>1390</v>
      </c>
      <c r="B1785" s="31">
        <v>39</v>
      </c>
    </row>
    <row r="1786" spans="1:2" x14ac:dyDescent="0.35">
      <c r="A1786" s="32" t="s">
        <v>1392</v>
      </c>
      <c r="B1786" s="31">
        <v>7</v>
      </c>
    </row>
    <row r="1787" spans="1:2" x14ac:dyDescent="0.35">
      <c r="A1787" s="32" t="s">
        <v>1393</v>
      </c>
      <c r="B1787" s="31">
        <v>4</v>
      </c>
    </row>
    <row r="1788" spans="1:2" x14ac:dyDescent="0.35">
      <c r="A1788" s="32" t="s">
        <v>1414</v>
      </c>
      <c r="B1788" s="31">
        <v>40</v>
      </c>
    </row>
    <row r="1789" spans="1:2" x14ac:dyDescent="0.35">
      <c r="A1789" s="32" t="s">
        <v>1417</v>
      </c>
      <c r="B1789" s="31">
        <v>30</v>
      </c>
    </row>
    <row r="1790" spans="1:2" x14ac:dyDescent="0.35">
      <c r="A1790" s="32" t="s">
        <v>1419</v>
      </c>
      <c r="B1790" s="31">
        <v>19</v>
      </c>
    </row>
    <row r="1791" spans="1:2" x14ac:dyDescent="0.35">
      <c r="A1791" s="32" t="s">
        <v>1421</v>
      </c>
      <c r="B1791" s="31">
        <v>21</v>
      </c>
    </row>
    <row r="1792" spans="1:2" x14ac:dyDescent="0.35">
      <c r="A1792" s="32" t="s">
        <v>1422</v>
      </c>
      <c r="B1792" s="31">
        <v>11</v>
      </c>
    </row>
    <row r="1793" spans="1:2" x14ac:dyDescent="0.35">
      <c r="A1793" s="32" t="s">
        <v>1425</v>
      </c>
      <c r="B1793" s="31">
        <v>18</v>
      </c>
    </row>
    <row r="1794" spans="1:2" x14ac:dyDescent="0.35">
      <c r="A1794" s="32" t="s">
        <v>1428</v>
      </c>
      <c r="B1794" s="31">
        <v>33</v>
      </c>
    </row>
    <row r="1795" spans="1:2" x14ac:dyDescent="0.35">
      <c r="A1795" s="32" t="s">
        <v>1438</v>
      </c>
      <c r="B1795" s="31">
        <v>14</v>
      </c>
    </row>
    <row r="1796" spans="1:2" x14ac:dyDescent="0.35">
      <c r="A1796" s="32" t="s">
        <v>1441</v>
      </c>
      <c r="B1796" s="31">
        <v>41</v>
      </c>
    </row>
    <row r="1797" spans="1:2" x14ac:dyDescent="0.35">
      <c r="A1797" s="32" t="s">
        <v>1448</v>
      </c>
      <c r="B1797" s="31">
        <v>45</v>
      </c>
    </row>
    <row r="1798" spans="1:2" x14ac:dyDescent="0.35">
      <c r="A1798" s="32" t="s">
        <v>1449</v>
      </c>
      <c r="B1798" s="31">
        <v>37</v>
      </c>
    </row>
    <row r="1799" spans="1:2" x14ac:dyDescent="0.35">
      <c r="A1799" s="32" t="s">
        <v>1450</v>
      </c>
      <c r="B1799" s="31">
        <v>47</v>
      </c>
    </row>
    <row r="1800" spans="1:2" x14ac:dyDescent="0.35">
      <c r="A1800" s="32" t="s">
        <v>1453</v>
      </c>
      <c r="B1800" s="31">
        <v>24</v>
      </c>
    </row>
    <row r="1801" spans="1:2" x14ac:dyDescent="0.35">
      <c r="A1801" s="32" t="s">
        <v>1458</v>
      </c>
      <c r="B1801" s="31">
        <v>14</v>
      </c>
    </row>
    <row r="1802" spans="1:2" x14ac:dyDescent="0.35">
      <c r="A1802" s="32" t="s">
        <v>1462</v>
      </c>
      <c r="B1802" s="31">
        <v>2</v>
      </c>
    </row>
    <row r="1803" spans="1:2" x14ac:dyDescent="0.35">
      <c r="A1803" s="32" t="s">
        <v>1476</v>
      </c>
      <c r="B1803" s="31">
        <v>17</v>
      </c>
    </row>
    <row r="1804" spans="1:2" x14ac:dyDescent="0.35">
      <c r="A1804" s="32" t="s">
        <v>1478</v>
      </c>
      <c r="B1804" s="31">
        <v>32</v>
      </c>
    </row>
    <row r="1805" spans="1:2" x14ac:dyDescent="0.35">
      <c r="A1805" s="32" t="s">
        <v>1486</v>
      </c>
      <c r="B1805" s="31">
        <v>1</v>
      </c>
    </row>
    <row r="1806" spans="1:2" x14ac:dyDescent="0.35">
      <c r="A1806" s="32" t="s">
        <v>1488</v>
      </c>
      <c r="B1806" s="31">
        <v>1</v>
      </c>
    </row>
    <row r="1807" spans="1:2" x14ac:dyDescent="0.35">
      <c r="A1807" s="32" t="s">
        <v>1504</v>
      </c>
      <c r="B1807" s="31">
        <v>39</v>
      </c>
    </row>
    <row r="1808" spans="1:2" x14ac:dyDescent="0.35">
      <c r="A1808" s="32" t="s">
        <v>1506</v>
      </c>
      <c r="B1808" s="31">
        <v>39</v>
      </c>
    </row>
    <row r="1809" spans="1:2" x14ac:dyDescent="0.35">
      <c r="A1809" s="32" t="s">
        <v>1510</v>
      </c>
      <c r="B1809" s="31">
        <v>42</v>
      </c>
    </row>
    <row r="1810" spans="1:2" x14ac:dyDescent="0.35">
      <c r="A1810" s="32" t="s">
        <v>1520</v>
      </c>
      <c r="B1810" s="31">
        <v>7</v>
      </c>
    </row>
    <row r="1811" spans="1:2" x14ac:dyDescent="0.35">
      <c r="A1811" s="32" t="s">
        <v>1523</v>
      </c>
      <c r="B1811" s="31">
        <v>15</v>
      </c>
    </row>
    <row r="1812" spans="1:2" x14ac:dyDescent="0.35">
      <c r="A1812" s="32" t="s">
        <v>1526</v>
      </c>
      <c r="B1812" s="31">
        <v>31</v>
      </c>
    </row>
    <row r="1813" spans="1:2" x14ac:dyDescent="0.35">
      <c r="A1813" s="32" t="s">
        <v>1529</v>
      </c>
      <c r="B1813" s="31">
        <v>10</v>
      </c>
    </row>
    <row r="1814" spans="1:2" x14ac:dyDescent="0.35">
      <c r="A1814" s="32" t="s">
        <v>1539</v>
      </c>
      <c r="B1814" s="31">
        <v>40</v>
      </c>
    </row>
    <row r="1815" spans="1:2" x14ac:dyDescent="0.35">
      <c r="A1815" s="32" t="s">
        <v>1541</v>
      </c>
      <c r="B1815" s="31">
        <v>5</v>
      </c>
    </row>
    <row r="1816" spans="1:2" x14ac:dyDescent="0.35">
      <c r="A1816" s="32" t="s">
        <v>1543</v>
      </c>
      <c r="B1816" s="31">
        <v>49</v>
      </c>
    </row>
    <row r="1817" spans="1:2" x14ac:dyDescent="0.35">
      <c r="A1817" s="32" t="s">
        <v>1545</v>
      </c>
      <c r="B1817" s="31">
        <v>27</v>
      </c>
    </row>
    <row r="1818" spans="1:2" x14ac:dyDescent="0.35">
      <c r="A1818" s="32" t="s">
        <v>1549</v>
      </c>
      <c r="B1818" s="31">
        <v>0</v>
      </c>
    </row>
    <row r="1819" spans="1:2" x14ac:dyDescent="0.35">
      <c r="A1819" s="32" t="s">
        <v>1552</v>
      </c>
      <c r="B1819" s="31">
        <v>5</v>
      </c>
    </row>
    <row r="1820" spans="1:2" x14ac:dyDescent="0.35">
      <c r="A1820" s="32" t="s">
        <v>1558</v>
      </c>
      <c r="B1820" s="31">
        <v>19</v>
      </c>
    </row>
    <row r="1821" spans="1:2" x14ac:dyDescent="0.35">
      <c r="A1821" s="32" t="s">
        <v>1560</v>
      </c>
      <c r="B1821" s="31">
        <v>31</v>
      </c>
    </row>
    <row r="1822" spans="1:2" x14ac:dyDescent="0.35">
      <c r="A1822" s="32" t="s">
        <v>1561</v>
      </c>
      <c r="B1822" s="31">
        <v>8</v>
      </c>
    </row>
    <row r="1823" spans="1:2" x14ac:dyDescent="0.35">
      <c r="A1823" s="32" t="s">
        <v>1567</v>
      </c>
      <c r="B1823" s="31">
        <v>39</v>
      </c>
    </row>
    <row r="1824" spans="1:2" x14ac:dyDescent="0.35">
      <c r="A1824" s="32" t="s">
        <v>1569</v>
      </c>
      <c r="B1824" s="31">
        <v>16</v>
      </c>
    </row>
    <row r="1825" spans="1:2" x14ac:dyDescent="0.35">
      <c r="A1825" s="32" t="s">
        <v>1576</v>
      </c>
      <c r="B1825" s="31">
        <v>28</v>
      </c>
    </row>
    <row r="1826" spans="1:2" x14ac:dyDescent="0.35">
      <c r="A1826" s="32" t="s">
        <v>1587</v>
      </c>
      <c r="B1826" s="31">
        <v>1</v>
      </c>
    </row>
    <row r="1827" spans="1:2" x14ac:dyDescent="0.35">
      <c r="A1827" s="32" t="s">
        <v>1596</v>
      </c>
      <c r="B1827" s="31">
        <v>8</v>
      </c>
    </row>
    <row r="1828" spans="1:2" x14ac:dyDescent="0.35">
      <c r="A1828" s="32" t="s">
        <v>1614</v>
      </c>
      <c r="B1828" s="31">
        <v>2</v>
      </c>
    </row>
    <row r="1829" spans="1:2" x14ac:dyDescent="0.35">
      <c r="A1829" s="32" t="s">
        <v>1616</v>
      </c>
      <c r="B1829" s="31">
        <v>16</v>
      </c>
    </row>
    <row r="1830" spans="1:2" x14ac:dyDescent="0.35">
      <c r="A1830" s="32" t="s">
        <v>1647</v>
      </c>
      <c r="B1830" s="31">
        <v>26</v>
      </c>
    </row>
    <row r="1831" spans="1:2" x14ac:dyDescent="0.35">
      <c r="A1831" s="32" t="s">
        <v>1648</v>
      </c>
      <c r="B1831" s="31">
        <v>48</v>
      </c>
    </row>
    <row r="1832" spans="1:2" x14ac:dyDescent="0.35">
      <c r="A1832" s="32" t="s">
        <v>1655</v>
      </c>
      <c r="B1832" s="31">
        <v>5</v>
      </c>
    </row>
    <row r="1833" spans="1:2" x14ac:dyDescent="0.35">
      <c r="A1833" s="32" t="s">
        <v>1659</v>
      </c>
      <c r="B1833" s="31">
        <v>17</v>
      </c>
    </row>
    <row r="1834" spans="1:2" x14ac:dyDescent="0.35">
      <c r="A1834" s="32" t="s">
        <v>1666</v>
      </c>
      <c r="B1834" s="31">
        <v>16</v>
      </c>
    </row>
    <row r="1835" spans="1:2" x14ac:dyDescent="0.35">
      <c r="A1835" s="32" t="s">
        <v>1668</v>
      </c>
      <c r="B1835" s="31">
        <v>2</v>
      </c>
    </row>
    <row r="1836" spans="1:2" x14ac:dyDescent="0.35">
      <c r="A1836" s="32" t="s">
        <v>1669</v>
      </c>
      <c r="B1836" s="31">
        <v>30</v>
      </c>
    </row>
    <row r="1837" spans="1:2" x14ac:dyDescent="0.35">
      <c r="A1837" s="32" t="s">
        <v>1672</v>
      </c>
      <c r="B1837" s="31">
        <v>7</v>
      </c>
    </row>
    <row r="1838" spans="1:2" x14ac:dyDescent="0.35">
      <c r="A1838" s="32" t="s">
        <v>1678</v>
      </c>
      <c r="B1838" s="31">
        <v>6</v>
      </c>
    </row>
    <row r="1839" spans="1:2" x14ac:dyDescent="0.35">
      <c r="A1839" s="32" t="s">
        <v>1686</v>
      </c>
      <c r="B1839" s="31">
        <v>44</v>
      </c>
    </row>
    <row r="1840" spans="1:2" x14ac:dyDescent="0.35">
      <c r="A1840" s="32" t="s">
        <v>1700</v>
      </c>
      <c r="B1840" s="31">
        <v>23</v>
      </c>
    </row>
    <row r="1841" spans="1:2" x14ac:dyDescent="0.35">
      <c r="A1841" s="32" t="s">
        <v>1701</v>
      </c>
      <c r="B1841" s="31">
        <v>20</v>
      </c>
    </row>
    <row r="1842" spans="1:2" x14ac:dyDescent="0.35">
      <c r="A1842" s="32" t="s">
        <v>1708</v>
      </c>
      <c r="B1842" s="31">
        <v>29</v>
      </c>
    </row>
    <row r="1843" spans="1:2" x14ac:dyDescent="0.35">
      <c r="A1843" s="32" t="s">
        <v>1720</v>
      </c>
      <c r="B1843" s="31">
        <v>0</v>
      </c>
    </row>
    <row r="1844" spans="1:2" x14ac:dyDescent="0.35">
      <c r="A1844" s="32" t="s">
        <v>1724</v>
      </c>
      <c r="B1844" s="31">
        <v>16</v>
      </c>
    </row>
    <row r="1845" spans="1:2" x14ac:dyDescent="0.35">
      <c r="A1845" s="32" t="s">
        <v>1730</v>
      </c>
      <c r="B1845" s="31">
        <v>24</v>
      </c>
    </row>
    <row r="1846" spans="1:2" x14ac:dyDescent="0.35">
      <c r="A1846" s="32" t="s">
        <v>1731</v>
      </c>
      <c r="B1846" s="31">
        <v>39</v>
      </c>
    </row>
    <row r="1847" spans="1:2" x14ac:dyDescent="0.35">
      <c r="A1847" s="32" t="s">
        <v>1733</v>
      </c>
      <c r="B1847" s="31">
        <v>35</v>
      </c>
    </row>
    <row r="1848" spans="1:2" x14ac:dyDescent="0.35">
      <c r="A1848" s="32" t="s">
        <v>1737</v>
      </c>
      <c r="B1848" s="31">
        <v>27</v>
      </c>
    </row>
    <row r="1849" spans="1:2" x14ac:dyDescent="0.35">
      <c r="A1849" s="32" t="s">
        <v>1753</v>
      </c>
      <c r="B1849" s="31">
        <v>39</v>
      </c>
    </row>
    <row r="1850" spans="1:2" x14ac:dyDescent="0.35">
      <c r="A1850" s="32" t="s">
        <v>1768</v>
      </c>
      <c r="B1850" s="31">
        <v>30</v>
      </c>
    </row>
    <row r="1851" spans="1:2" x14ac:dyDescent="0.35">
      <c r="A1851" s="32" t="s">
        <v>1777</v>
      </c>
      <c r="B1851" s="31">
        <v>13</v>
      </c>
    </row>
    <row r="1852" spans="1:2" x14ac:dyDescent="0.35">
      <c r="A1852" s="32" t="s">
        <v>1778</v>
      </c>
      <c r="B1852" s="31">
        <v>6</v>
      </c>
    </row>
    <row r="1853" spans="1:2" x14ac:dyDescent="0.35">
      <c r="A1853" s="32" t="s">
        <v>1781</v>
      </c>
      <c r="B1853" s="31">
        <v>39</v>
      </c>
    </row>
    <row r="1854" spans="1:2" x14ac:dyDescent="0.35">
      <c r="A1854" s="32" t="s">
        <v>1785</v>
      </c>
      <c r="B1854" s="31">
        <v>28</v>
      </c>
    </row>
    <row r="1855" spans="1:2" x14ac:dyDescent="0.35">
      <c r="A1855" s="32" t="s">
        <v>1786</v>
      </c>
      <c r="B1855" s="31">
        <v>27</v>
      </c>
    </row>
    <row r="1856" spans="1:2" x14ac:dyDescent="0.35">
      <c r="A1856" s="32" t="s">
        <v>1788</v>
      </c>
      <c r="B1856" s="31">
        <v>43</v>
      </c>
    </row>
    <row r="1857" spans="1:2" x14ac:dyDescent="0.35">
      <c r="A1857" s="32" t="s">
        <v>1789</v>
      </c>
      <c r="B1857" s="31">
        <v>9</v>
      </c>
    </row>
    <row r="1858" spans="1:2" x14ac:dyDescent="0.35">
      <c r="A1858" s="32" t="s">
        <v>1794</v>
      </c>
      <c r="B1858" s="31">
        <v>7</v>
      </c>
    </row>
    <row r="1859" spans="1:2" x14ac:dyDescent="0.35">
      <c r="A1859" s="32" t="s">
        <v>1795</v>
      </c>
      <c r="B1859" s="31">
        <v>39</v>
      </c>
    </row>
    <row r="1860" spans="1:2" x14ac:dyDescent="0.35">
      <c r="A1860" s="32" t="s">
        <v>1805</v>
      </c>
      <c r="B1860" s="31">
        <v>30</v>
      </c>
    </row>
    <row r="1861" spans="1:2" x14ac:dyDescent="0.35">
      <c r="A1861" s="32" t="s">
        <v>1808</v>
      </c>
      <c r="B1861" s="31">
        <v>2</v>
      </c>
    </row>
    <row r="1862" spans="1:2" x14ac:dyDescent="0.35">
      <c r="A1862" s="32" t="s">
        <v>1809</v>
      </c>
      <c r="B1862" s="31">
        <v>45</v>
      </c>
    </row>
    <row r="1863" spans="1:2" x14ac:dyDescent="0.35">
      <c r="A1863" s="32" t="s">
        <v>1811</v>
      </c>
      <c r="B1863" s="31">
        <v>17</v>
      </c>
    </row>
    <row r="1864" spans="1:2" x14ac:dyDescent="0.35">
      <c r="A1864" s="32" t="s">
        <v>1815</v>
      </c>
      <c r="B1864" s="31">
        <v>10</v>
      </c>
    </row>
    <row r="1865" spans="1:2" x14ac:dyDescent="0.35">
      <c r="A1865" s="32" t="s">
        <v>1829</v>
      </c>
      <c r="B1865" s="31">
        <v>2</v>
      </c>
    </row>
    <row r="1866" spans="1:2" x14ac:dyDescent="0.35">
      <c r="A1866" s="32" t="s">
        <v>1834</v>
      </c>
      <c r="B1866" s="31">
        <v>7</v>
      </c>
    </row>
    <row r="1867" spans="1:2" x14ac:dyDescent="0.35">
      <c r="A1867" s="32" t="s">
        <v>1858</v>
      </c>
      <c r="B1867" s="31">
        <v>10</v>
      </c>
    </row>
    <row r="1868" spans="1:2" x14ac:dyDescent="0.35">
      <c r="A1868" s="32" t="s">
        <v>1864</v>
      </c>
      <c r="B1868" s="31">
        <v>1</v>
      </c>
    </row>
    <row r="1869" spans="1:2" x14ac:dyDescent="0.35">
      <c r="A1869" s="32" t="s">
        <v>1866</v>
      </c>
      <c r="B1869" s="31">
        <v>8</v>
      </c>
    </row>
    <row r="1870" spans="1:2" x14ac:dyDescent="0.35">
      <c r="A1870" s="32" t="s">
        <v>1870</v>
      </c>
      <c r="B1870" s="31">
        <v>2</v>
      </c>
    </row>
    <row r="1871" spans="1:2" x14ac:dyDescent="0.35">
      <c r="A1871" s="32" t="s">
        <v>1872</v>
      </c>
      <c r="B1871" s="31">
        <v>17</v>
      </c>
    </row>
    <row r="1872" spans="1:2" x14ac:dyDescent="0.35">
      <c r="A1872" s="32" t="s">
        <v>1881</v>
      </c>
      <c r="B1872" s="31">
        <v>40</v>
      </c>
    </row>
    <row r="1873" spans="1:2" x14ac:dyDescent="0.35">
      <c r="A1873" s="32" t="s">
        <v>1884</v>
      </c>
      <c r="B1873" s="31">
        <v>0</v>
      </c>
    </row>
    <row r="1874" spans="1:2" x14ac:dyDescent="0.35">
      <c r="A1874" s="32" t="s">
        <v>1887</v>
      </c>
      <c r="B1874" s="31">
        <v>47</v>
      </c>
    </row>
    <row r="1875" spans="1:2" x14ac:dyDescent="0.35">
      <c r="A1875" s="32" t="s">
        <v>1890</v>
      </c>
      <c r="B1875" s="31">
        <v>16</v>
      </c>
    </row>
    <row r="1876" spans="1:2" x14ac:dyDescent="0.35">
      <c r="A1876" s="32" t="s">
        <v>1892</v>
      </c>
      <c r="B1876" s="31">
        <v>18</v>
      </c>
    </row>
    <row r="1877" spans="1:2" x14ac:dyDescent="0.35">
      <c r="A1877" s="32" t="s">
        <v>1895</v>
      </c>
      <c r="B1877" s="31">
        <v>40</v>
      </c>
    </row>
    <row r="1878" spans="1:2" x14ac:dyDescent="0.35">
      <c r="A1878" s="32" t="s">
        <v>1918</v>
      </c>
      <c r="B1878" s="31">
        <v>14</v>
      </c>
    </row>
    <row r="1879" spans="1:2" x14ac:dyDescent="0.35">
      <c r="A1879" s="32" t="s">
        <v>1924</v>
      </c>
      <c r="B1879" s="31">
        <v>8</v>
      </c>
    </row>
    <row r="1880" spans="1:2" x14ac:dyDescent="0.35">
      <c r="A1880" s="32" t="s">
        <v>1927</v>
      </c>
      <c r="B1880" s="31">
        <v>44</v>
      </c>
    </row>
    <row r="1881" spans="1:2" x14ac:dyDescent="0.35">
      <c r="A1881" s="32" t="s">
        <v>1939</v>
      </c>
      <c r="B1881" s="31">
        <v>14</v>
      </c>
    </row>
    <row r="1882" spans="1:2" x14ac:dyDescent="0.35">
      <c r="A1882" s="32" t="s">
        <v>1942</v>
      </c>
      <c r="B1882" s="31">
        <v>18</v>
      </c>
    </row>
    <row r="1883" spans="1:2" x14ac:dyDescent="0.35">
      <c r="A1883" s="32" t="s">
        <v>1946</v>
      </c>
      <c r="B1883" s="31">
        <v>36</v>
      </c>
    </row>
    <row r="1884" spans="1:2" x14ac:dyDescent="0.35">
      <c r="A1884" s="32" t="s">
        <v>1947</v>
      </c>
      <c r="B1884" s="31">
        <v>39</v>
      </c>
    </row>
    <row r="1885" spans="1:2" x14ac:dyDescent="0.35">
      <c r="A1885" s="32" t="s">
        <v>1952</v>
      </c>
      <c r="B1885" s="31">
        <v>49</v>
      </c>
    </row>
    <row r="1886" spans="1:2" x14ac:dyDescent="0.35">
      <c r="A1886" s="32" t="s">
        <v>1965</v>
      </c>
      <c r="B1886" s="31">
        <v>8</v>
      </c>
    </row>
    <row r="1887" spans="1:2" x14ac:dyDescent="0.35">
      <c r="A1887" s="32" t="s">
        <v>1967</v>
      </c>
      <c r="B1887" s="31">
        <v>23</v>
      </c>
    </row>
    <row r="1888" spans="1:2" x14ac:dyDescent="0.35">
      <c r="A1888" s="32" t="s">
        <v>1975</v>
      </c>
      <c r="B1888" s="31">
        <v>32</v>
      </c>
    </row>
    <row r="1889" spans="1:2" x14ac:dyDescent="0.35">
      <c r="A1889" s="32" t="s">
        <v>1985</v>
      </c>
      <c r="B1889" s="31">
        <v>38</v>
      </c>
    </row>
    <row r="1890" spans="1:2" x14ac:dyDescent="0.35">
      <c r="A1890" s="32" t="s">
        <v>1992</v>
      </c>
      <c r="B1890" s="31">
        <v>6</v>
      </c>
    </row>
    <row r="1891" spans="1:2" x14ac:dyDescent="0.35">
      <c r="A1891" s="32" t="s">
        <v>1993</v>
      </c>
      <c r="B1891" s="31">
        <v>20</v>
      </c>
    </row>
    <row r="1892" spans="1:2" x14ac:dyDescent="0.35">
      <c r="A1892" s="32" t="s">
        <v>1995</v>
      </c>
      <c r="B1892" s="31">
        <v>40</v>
      </c>
    </row>
    <row r="1893" spans="1:2" x14ac:dyDescent="0.35">
      <c r="A1893" s="32" t="s">
        <v>1996</v>
      </c>
      <c r="B1893" s="31">
        <v>24</v>
      </c>
    </row>
    <row r="1894" spans="1:2" x14ac:dyDescent="0.35">
      <c r="A1894" s="32" t="s">
        <v>1999</v>
      </c>
      <c r="B1894" s="31">
        <v>24</v>
      </c>
    </row>
    <row r="1895" spans="1:2" x14ac:dyDescent="0.35">
      <c r="A1895" s="32" t="s">
        <v>2000</v>
      </c>
      <c r="B1895" s="31">
        <v>0</v>
      </c>
    </row>
    <row r="1896" spans="1:2" x14ac:dyDescent="0.35">
      <c r="A1896" s="32" t="s">
        <v>2003</v>
      </c>
      <c r="B1896" s="31">
        <v>39</v>
      </c>
    </row>
    <row r="1897" spans="1:2" x14ac:dyDescent="0.35">
      <c r="A1897" s="32" t="s">
        <v>2004</v>
      </c>
      <c r="B1897" s="31">
        <v>2</v>
      </c>
    </row>
    <row r="1898" spans="1:2" x14ac:dyDescent="0.35">
      <c r="A1898" s="32" t="s">
        <v>2010</v>
      </c>
      <c r="B1898" s="31">
        <v>10</v>
      </c>
    </row>
    <row r="1899" spans="1:2" x14ac:dyDescent="0.35">
      <c r="A1899" s="32" t="s">
        <v>2013</v>
      </c>
      <c r="B1899" s="31">
        <v>4</v>
      </c>
    </row>
    <row r="1900" spans="1:2" x14ac:dyDescent="0.35">
      <c r="A1900" s="32" t="s">
        <v>2016</v>
      </c>
      <c r="B1900" s="31">
        <v>5</v>
      </c>
    </row>
    <row r="1901" spans="1:2" x14ac:dyDescent="0.35">
      <c r="A1901" s="32" t="s">
        <v>2020</v>
      </c>
      <c r="B1901" s="31">
        <v>22</v>
      </c>
    </row>
    <row r="1902" spans="1:2" x14ac:dyDescent="0.35">
      <c r="A1902" s="32" t="s">
        <v>2023</v>
      </c>
      <c r="B1902" s="31">
        <v>13</v>
      </c>
    </row>
    <row r="1903" spans="1:2" x14ac:dyDescent="0.35">
      <c r="A1903" s="32" t="s">
        <v>2040</v>
      </c>
      <c r="B1903" s="31">
        <v>43</v>
      </c>
    </row>
    <row r="1904" spans="1:2" x14ac:dyDescent="0.35">
      <c r="A1904" s="32" t="s">
        <v>2045</v>
      </c>
      <c r="B1904" s="31">
        <v>42</v>
      </c>
    </row>
    <row r="1905" spans="1:2" x14ac:dyDescent="0.35">
      <c r="A1905" s="32" t="s">
        <v>2047</v>
      </c>
      <c r="B1905" s="31">
        <v>35</v>
      </c>
    </row>
    <row r="1906" spans="1:2" x14ac:dyDescent="0.35">
      <c r="A1906" s="32" t="s">
        <v>2069</v>
      </c>
      <c r="B1906" s="31">
        <v>42</v>
      </c>
    </row>
    <row r="1907" spans="1:2" x14ac:dyDescent="0.35">
      <c r="A1907" s="32" t="s">
        <v>2070</v>
      </c>
      <c r="B1907" s="31">
        <v>8</v>
      </c>
    </row>
    <row r="1908" spans="1:2" x14ac:dyDescent="0.35">
      <c r="A1908" s="32" t="s">
        <v>2087</v>
      </c>
      <c r="B1908" s="31">
        <v>16</v>
      </c>
    </row>
    <row r="1909" spans="1:2" x14ac:dyDescent="0.35">
      <c r="A1909" s="32" t="s">
        <v>2092</v>
      </c>
      <c r="B1909" s="31">
        <v>35</v>
      </c>
    </row>
    <row r="1910" spans="1:2" x14ac:dyDescent="0.35">
      <c r="A1910" s="32" t="s">
        <v>2096</v>
      </c>
      <c r="B1910" s="31">
        <v>0</v>
      </c>
    </row>
    <row r="1911" spans="1:2" x14ac:dyDescent="0.35">
      <c r="A1911" s="32" t="s">
        <v>2099</v>
      </c>
      <c r="B1911" s="31">
        <v>38</v>
      </c>
    </row>
    <row r="1912" spans="1:2" x14ac:dyDescent="0.35">
      <c r="A1912" s="32" t="s">
        <v>2103</v>
      </c>
      <c r="B1912" s="31">
        <v>12</v>
      </c>
    </row>
    <row r="1913" spans="1:2" x14ac:dyDescent="0.35">
      <c r="A1913" s="32" t="s">
        <v>2104</v>
      </c>
      <c r="B1913" s="31">
        <v>3</v>
      </c>
    </row>
    <row r="1914" spans="1:2" x14ac:dyDescent="0.35">
      <c r="A1914" s="32" t="s">
        <v>2109</v>
      </c>
      <c r="B1914" s="31">
        <v>28</v>
      </c>
    </row>
    <row r="1915" spans="1:2" x14ac:dyDescent="0.35">
      <c r="A1915" s="32" t="s">
        <v>2112</v>
      </c>
      <c r="B1915" s="31">
        <v>25</v>
      </c>
    </row>
    <row r="1916" spans="1:2" x14ac:dyDescent="0.35">
      <c r="A1916" s="32" t="s">
        <v>2116</v>
      </c>
      <c r="B1916" s="31">
        <v>24</v>
      </c>
    </row>
    <row r="1917" spans="1:2" x14ac:dyDescent="0.35">
      <c r="A1917" s="32" t="s">
        <v>2122</v>
      </c>
      <c r="B1917" s="31">
        <v>23</v>
      </c>
    </row>
    <row r="1918" spans="1:2" x14ac:dyDescent="0.35">
      <c r="A1918" s="32" t="s">
        <v>2130</v>
      </c>
      <c r="B1918" s="31">
        <v>13</v>
      </c>
    </row>
    <row r="1919" spans="1:2" x14ac:dyDescent="0.35">
      <c r="A1919" s="32" t="s">
        <v>2131</v>
      </c>
      <c r="B1919" s="31">
        <v>47</v>
      </c>
    </row>
    <row r="1920" spans="1:2" x14ac:dyDescent="0.35">
      <c r="A1920" s="32" t="s">
        <v>2135</v>
      </c>
      <c r="B1920" s="31">
        <v>19</v>
      </c>
    </row>
    <row r="1921" spans="1:2" x14ac:dyDescent="0.35">
      <c r="A1921" s="32" t="s">
        <v>2139</v>
      </c>
      <c r="B1921" s="31">
        <v>27</v>
      </c>
    </row>
    <row r="1922" spans="1:2" x14ac:dyDescent="0.35">
      <c r="A1922" s="32" t="s">
        <v>2149</v>
      </c>
      <c r="B1922" s="31">
        <v>27</v>
      </c>
    </row>
    <row r="1923" spans="1:2" x14ac:dyDescent="0.35">
      <c r="A1923" s="32" t="s">
        <v>2151</v>
      </c>
      <c r="B1923" s="31">
        <v>46</v>
      </c>
    </row>
    <row r="1924" spans="1:2" x14ac:dyDescent="0.35">
      <c r="A1924" s="32" t="s">
        <v>2162</v>
      </c>
      <c r="B1924" s="31">
        <v>23</v>
      </c>
    </row>
    <row r="1925" spans="1:2" x14ac:dyDescent="0.35">
      <c r="A1925" s="32" t="s">
        <v>2163</v>
      </c>
      <c r="B1925" s="31">
        <v>5</v>
      </c>
    </row>
    <row r="1926" spans="1:2" x14ac:dyDescent="0.35">
      <c r="A1926" s="32" t="s">
        <v>2169</v>
      </c>
      <c r="B1926" s="31">
        <v>28</v>
      </c>
    </row>
    <row r="1927" spans="1:2" x14ac:dyDescent="0.35">
      <c r="A1927" s="32" t="s">
        <v>2177</v>
      </c>
      <c r="B1927" s="31">
        <v>13</v>
      </c>
    </row>
    <row r="1928" spans="1:2" x14ac:dyDescent="0.35">
      <c r="A1928" s="32" t="s">
        <v>2178</v>
      </c>
      <c r="B1928" s="31">
        <v>8</v>
      </c>
    </row>
    <row r="1929" spans="1:2" x14ac:dyDescent="0.35">
      <c r="A1929" s="32" t="s">
        <v>2182</v>
      </c>
      <c r="B1929" s="31">
        <v>36</v>
      </c>
    </row>
    <row r="1930" spans="1:2" x14ac:dyDescent="0.35">
      <c r="A1930" s="32" t="s">
        <v>2193</v>
      </c>
      <c r="B1930" s="31">
        <v>1</v>
      </c>
    </row>
    <row r="1931" spans="1:2" x14ac:dyDescent="0.35">
      <c r="A1931" s="32" t="s">
        <v>2207</v>
      </c>
      <c r="B1931" s="31">
        <v>38</v>
      </c>
    </row>
    <row r="1932" spans="1:2" x14ac:dyDescent="0.35">
      <c r="A1932" s="32" t="s">
        <v>2214</v>
      </c>
      <c r="B1932" s="31">
        <v>9</v>
      </c>
    </row>
    <row r="1933" spans="1:2" x14ac:dyDescent="0.35">
      <c r="A1933" s="32" t="s">
        <v>2216</v>
      </c>
      <c r="B1933" s="31">
        <v>46</v>
      </c>
    </row>
    <row r="1934" spans="1:2" x14ac:dyDescent="0.35">
      <c r="A1934" s="32" t="s">
        <v>2219</v>
      </c>
      <c r="B1934" s="31">
        <v>11</v>
      </c>
    </row>
    <row r="1935" spans="1:2" x14ac:dyDescent="0.35">
      <c r="A1935" s="32" t="s">
        <v>2220</v>
      </c>
      <c r="B1935" s="31">
        <v>27</v>
      </c>
    </row>
    <row r="1936" spans="1:2" x14ac:dyDescent="0.35">
      <c r="A1936" s="32" t="s">
        <v>2221</v>
      </c>
      <c r="B1936" s="31">
        <v>45</v>
      </c>
    </row>
    <row r="1937" spans="1:2" x14ac:dyDescent="0.35">
      <c r="A1937" s="32" t="s">
        <v>2228</v>
      </c>
      <c r="B1937" s="31">
        <v>23</v>
      </c>
    </row>
    <row r="1938" spans="1:2" x14ac:dyDescent="0.35">
      <c r="A1938" s="9" t="s">
        <v>19</v>
      </c>
      <c r="B1938" s="31">
        <v>8868</v>
      </c>
    </row>
    <row r="1939" spans="1:2" x14ac:dyDescent="0.35">
      <c r="A1939" s="32" t="s">
        <v>18</v>
      </c>
      <c r="B1939" s="31">
        <v>2</v>
      </c>
    </row>
    <row r="1940" spans="1:2" x14ac:dyDescent="0.35">
      <c r="A1940" s="32" t="s">
        <v>29</v>
      </c>
      <c r="B1940" s="31">
        <v>10</v>
      </c>
    </row>
    <row r="1941" spans="1:2" x14ac:dyDescent="0.35">
      <c r="A1941" s="32" t="s">
        <v>48</v>
      </c>
      <c r="B1941" s="31">
        <v>3</v>
      </c>
    </row>
    <row r="1942" spans="1:2" x14ac:dyDescent="0.35">
      <c r="A1942" s="32" t="s">
        <v>55</v>
      </c>
      <c r="B1942" s="31">
        <v>7</v>
      </c>
    </row>
    <row r="1943" spans="1:2" x14ac:dyDescent="0.35">
      <c r="A1943" s="32" t="s">
        <v>61</v>
      </c>
      <c r="B1943" s="31">
        <v>14</v>
      </c>
    </row>
    <row r="1944" spans="1:2" x14ac:dyDescent="0.35">
      <c r="A1944" s="32" t="s">
        <v>72</v>
      </c>
      <c r="B1944" s="31">
        <v>38</v>
      </c>
    </row>
    <row r="1945" spans="1:2" x14ac:dyDescent="0.35">
      <c r="A1945" s="32" t="s">
        <v>82</v>
      </c>
      <c r="B1945" s="31">
        <v>5</v>
      </c>
    </row>
    <row r="1946" spans="1:2" x14ac:dyDescent="0.35">
      <c r="A1946" s="32" t="s">
        <v>84</v>
      </c>
      <c r="B1946" s="31">
        <v>44</v>
      </c>
    </row>
    <row r="1947" spans="1:2" x14ac:dyDescent="0.35">
      <c r="A1947" s="32" t="s">
        <v>86</v>
      </c>
      <c r="B1947" s="31">
        <v>37</v>
      </c>
    </row>
    <row r="1948" spans="1:2" x14ac:dyDescent="0.35">
      <c r="A1948" s="32" t="s">
        <v>91</v>
      </c>
      <c r="B1948" s="31">
        <v>6</v>
      </c>
    </row>
    <row r="1949" spans="1:2" x14ac:dyDescent="0.35">
      <c r="A1949" s="32" t="s">
        <v>92</v>
      </c>
      <c r="B1949" s="31">
        <v>22</v>
      </c>
    </row>
    <row r="1950" spans="1:2" x14ac:dyDescent="0.35">
      <c r="A1950" s="32" t="s">
        <v>95</v>
      </c>
      <c r="B1950" s="31">
        <v>11</v>
      </c>
    </row>
    <row r="1951" spans="1:2" x14ac:dyDescent="0.35">
      <c r="A1951" s="32" t="s">
        <v>107</v>
      </c>
      <c r="B1951" s="31">
        <v>35</v>
      </c>
    </row>
    <row r="1952" spans="1:2" x14ac:dyDescent="0.35">
      <c r="A1952" s="32" t="s">
        <v>109</v>
      </c>
      <c r="B1952" s="31">
        <v>39</v>
      </c>
    </row>
    <row r="1953" spans="1:2" x14ac:dyDescent="0.35">
      <c r="A1953" s="32" t="s">
        <v>116</v>
      </c>
      <c r="B1953" s="31">
        <v>20</v>
      </c>
    </row>
    <row r="1954" spans="1:2" x14ac:dyDescent="0.35">
      <c r="A1954" s="32" t="s">
        <v>119</v>
      </c>
      <c r="B1954" s="31">
        <v>17</v>
      </c>
    </row>
    <row r="1955" spans="1:2" x14ac:dyDescent="0.35">
      <c r="A1955" s="32" t="s">
        <v>121</v>
      </c>
      <c r="B1955" s="31">
        <v>17</v>
      </c>
    </row>
    <row r="1956" spans="1:2" x14ac:dyDescent="0.35">
      <c r="A1956" s="32" t="s">
        <v>126</v>
      </c>
      <c r="B1956" s="31">
        <v>8</v>
      </c>
    </row>
    <row r="1957" spans="1:2" x14ac:dyDescent="0.35">
      <c r="A1957" s="32" t="s">
        <v>131</v>
      </c>
      <c r="B1957" s="31">
        <v>36</v>
      </c>
    </row>
    <row r="1958" spans="1:2" x14ac:dyDescent="0.35">
      <c r="A1958" s="32" t="s">
        <v>133</v>
      </c>
      <c r="B1958" s="31">
        <v>23</v>
      </c>
    </row>
    <row r="1959" spans="1:2" x14ac:dyDescent="0.35">
      <c r="A1959" s="32" t="s">
        <v>134</v>
      </c>
      <c r="B1959" s="31">
        <v>15</v>
      </c>
    </row>
    <row r="1960" spans="1:2" x14ac:dyDescent="0.35">
      <c r="A1960" s="32" t="s">
        <v>152</v>
      </c>
      <c r="B1960" s="31">
        <v>39</v>
      </c>
    </row>
    <row r="1961" spans="1:2" x14ac:dyDescent="0.35">
      <c r="A1961" s="32" t="s">
        <v>166</v>
      </c>
      <c r="B1961" s="31">
        <v>27</v>
      </c>
    </row>
    <row r="1962" spans="1:2" x14ac:dyDescent="0.35">
      <c r="A1962" s="32" t="s">
        <v>168</v>
      </c>
      <c r="B1962" s="31">
        <v>37</v>
      </c>
    </row>
    <row r="1963" spans="1:2" x14ac:dyDescent="0.35">
      <c r="A1963" s="32" t="s">
        <v>185</v>
      </c>
      <c r="B1963" s="31">
        <v>31</v>
      </c>
    </row>
    <row r="1964" spans="1:2" x14ac:dyDescent="0.35">
      <c r="A1964" s="32" t="s">
        <v>187</v>
      </c>
      <c r="B1964" s="31">
        <v>9</v>
      </c>
    </row>
    <row r="1965" spans="1:2" x14ac:dyDescent="0.35">
      <c r="A1965" s="32" t="s">
        <v>188</v>
      </c>
      <c r="B1965" s="31">
        <v>50</v>
      </c>
    </row>
    <row r="1966" spans="1:2" x14ac:dyDescent="0.35">
      <c r="A1966" s="32" t="s">
        <v>189</v>
      </c>
      <c r="B1966" s="31">
        <v>24</v>
      </c>
    </row>
    <row r="1967" spans="1:2" x14ac:dyDescent="0.35">
      <c r="A1967" s="32" t="s">
        <v>196</v>
      </c>
      <c r="B1967" s="31">
        <v>41</v>
      </c>
    </row>
    <row r="1968" spans="1:2" x14ac:dyDescent="0.35">
      <c r="A1968" s="32" t="s">
        <v>198</v>
      </c>
      <c r="B1968" s="31">
        <v>30</v>
      </c>
    </row>
    <row r="1969" spans="1:2" x14ac:dyDescent="0.35">
      <c r="A1969" s="32" t="s">
        <v>199</v>
      </c>
      <c r="B1969" s="31">
        <v>50</v>
      </c>
    </row>
    <row r="1970" spans="1:2" x14ac:dyDescent="0.35">
      <c r="A1970" s="32" t="s">
        <v>201</v>
      </c>
      <c r="B1970" s="31">
        <v>3</v>
      </c>
    </row>
    <row r="1971" spans="1:2" x14ac:dyDescent="0.35">
      <c r="A1971" s="32" t="s">
        <v>203</v>
      </c>
      <c r="B1971" s="31">
        <v>46</v>
      </c>
    </row>
    <row r="1972" spans="1:2" x14ac:dyDescent="0.35">
      <c r="A1972" s="32" t="s">
        <v>208</v>
      </c>
      <c r="B1972" s="31">
        <v>21</v>
      </c>
    </row>
    <row r="1973" spans="1:2" x14ac:dyDescent="0.35">
      <c r="A1973" s="32" t="s">
        <v>224</v>
      </c>
      <c r="B1973" s="31">
        <v>13</v>
      </c>
    </row>
    <row r="1974" spans="1:2" x14ac:dyDescent="0.35">
      <c r="A1974" s="32" t="s">
        <v>228</v>
      </c>
      <c r="B1974" s="31">
        <v>4</v>
      </c>
    </row>
    <row r="1975" spans="1:2" x14ac:dyDescent="0.35">
      <c r="A1975" s="32" t="s">
        <v>231</v>
      </c>
      <c r="B1975" s="31">
        <v>16</v>
      </c>
    </row>
    <row r="1976" spans="1:2" x14ac:dyDescent="0.35">
      <c r="A1976" s="32" t="s">
        <v>234</v>
      </c>
      <c r="B1976" s="31">
        <v>7</v>
      </c>
    </row>
    <row r="1977" spans="1:2" x14ac:dyDescent="0.35">
      <c r="A1977" s="32" t="s">
        <v>235</v>
      </c>
      <c r="B1977" s="31">
        <v>23</v>
      </c>
    </row>
    <row r="1978" spans="1:2" x14ac:dyDescent="0.35">
      <c r="A1978" s="32" t="s">
        <v>236</v>
      </c>
      <c r="B1978" s="31">
        <v>48</v>
      </c>
    </row>
    <row r="1979" spans="1:2" x14ac:dyDescent="0.35">
      <c r="A1979" s="32" t="s">
        <v>239</v>
      </c>
      <c r="B1979" s="31">
        <v>20</v>
      </c>
    </row>
    <row r="1980" spans="1:2" x14ac:dyDescent="0.35">
      <c r="A1980" s="32" t="s">
        <v>240</v>
      </c>
      <c r="B1980" s="31">
        <v>39</v>
      </c>
    </row>
    <row r="1981" spans="1:2" x14ac:dyDescent="0.35">
      <c r="A1981" s="32" t="s">
        <v>244</v>
      </c>
      <c r="B1981" s="31">
        <v>3</v>
      </c>
    </row>
    <row r="1982" spans="1:2" x14ac:dyDescent="0.35">
      <c r="A1982" s="32" t="s">
        <v>251</v>
      </c>
      <c r="B1982" s="31">
        <v>23</v>
      </c>
    </row>
    <row r="1983" spans="1:2" x14ac:dyDescent="0.35">
      <c r="A1983" s="32" t="s">
        <v>252</v>
      </c>
      <c r="B1983" s="31">
        <v>4</v>
      </c>
    </row>
    <row r="1984" spans="1:2" x14ac:dyDescent="0.35">
      <c r="A1984" s="32" t="s">
        <v>259</v>
      </c>
      <c r="B1984" s="31">
        <v>44</v>
      </c>
    </row>
    <row r="1985" spans="1:2" x14ac:dyDescent="0.35">
      <c r="A1985" s="32" t="s">
        <v>260</v>
      </c>
      <c r="B1985" s="31">
        <v>33</v>
      </c>
    </row>
    <row r="1986" spans="1:2" x14ac:dyDescent="0.35">
      <c r="A1986" s="32" t="s">
        <v>261</v>
      </c>
      <c r="B1986" s="31">
        <v>49</v>
      </c>
    </row>
    <row r="1987" spans="1:2" x14ac:dyDescent="0.35">
      <c r="A1987" s="32" t="s">
        <v>262</v>
      </c>
      <c r="B1987" s="31">
        <v>40</v>
      </c>
    </row>
    <row r="1988" spans="1:2" x14ac:dyDescent="0.35">
      <c r="A1988" s="32" t="s">
        <v>263</v>
      </c>
      <c r="B1988" s="31">
        <v>32</v>
      </c>
    </row>
    <row r="1989" spans="1:2" x14ac:dyDescent="0.35">
      <c r="A1989" s="32" t="s">
        <v>264</v>
      </c>
      <c r="B1989" s="31">
        <v>46</v>
      </c>
    </row>
    <row r="1990" spans="1:2" x14ac:dyDescent="0.35">
      <c r="A1990" s="32" t="s">
        <v>265</v>
      </c>
      <c r="B1990" s="31">
        <v>23</v>
      </c>
    </row>
    <row r="1991" spans="1:2" x14ac:dyDescent="0.35">
      <c r="A1991" s="32" t="s">
        <v>268</v>
      </c>
      <c r="B1991" s="31">
        <v>4</v>
      </c>
    </row>
    <row r="1992" spans="1:2" x14ac:dyDescent="0.35">
      <c r="A1992" s="32" t="s">
        <v>270</v>
      </c>
      <c r="B1992" s="31">
        <v>25</v>
      </c>
    </row>
    <row r="1993" spans="1:2" x14ac:dyDescent="0.35">
      <c r="A1993" s="32" t="s">
        <v>274</v>
      </c>
      <c r="B1993" s="31">
        <v>32</v>
      </c>
    </row>
    <row r="1994" spans="1:2" x14ac:dyDescent="0.35">
      <c r="A1994" s="32" t="s">
        <v>286</v>
      </c>
      <c r="B1994" s="31">
        <v>24</v>
      </c>
    </row>
    <row r="1995" spans="1:2" x14ac:dyDescent="0.35">
      <c r="A1995" s="32" t="s">
        <v>287</v>
      </c>
      <c r="B1995" s="31">
        <v>2</v>
      </c>
    </row>
    <row r="1996" spans="1:2" x14ac:dyDescent="0.35">
      <c r="A1996" s="32" t="s">
        <v>305</v>
      </c>
      <c r="B1996" s="31">
        <v>48</v>
      </c>
    </row>
    <row r="1997" spans="1:2" x14ac:dyDescent="0.35">
      <c r="A1997" s="32" t="s">
        <v>320</v>
      </c>
      <c r="B1997" s="31">
        <v>33</v>
      </c>
    </row>
    <row r="1998" spans="1:2" x14ac:dyDescent="0.35">
      <c r="A1998" s="32" t="s">
        <v>326</v>
      </c>
      <c r="B1998" s="31">
        <v>0</v>
      </c>
    </row>
    <row r="1999" spans="1:2" x14ac:dyDescent="0.35">
      <c r="A1999" s="32" t="s">
        <v>336</v>
      </c>
      <c r="B1999" s="31">
        <v>6</v>
      </c>
    </row>
    <row r="2000" spans="1:2" x14ac:dyDescent="0.35">
      <c r="A2000" s="32" t="s">
        <v>343</v>
      </c>
      <c r="B2000" s="31">
        <v>22</v>
      </c>
    </row>
    <row r="2001" spans="1:2" x14ac:dyDescent="0.35">
      <c r="A2001" s="32" t="s">
        <v>353</v>
      </c>
      <c r="B2001" s="31">
        <v>33</v>
      </c>
    </row>
    <row r="2002" spans="1:2" x14ac:dyDescent="0.35">
      <c r="A2002" s="32" t="s">
        <v>357</v>
      </c>
      <c r="B2002" s="31">
        <v>15</v>
      </c>
    </row>
    <row r="2003" spans="1:2" x14ac:dyDescent="0.35">
      <c r="A2003" s="32" t="s">
        <v>361</v>
      </c>
      <c r="B2003" s="31">
        <v>34</v>
      </c>
    </row>
    <row r="2004" spans="1:2" x14ac:dyDescent="0.35">
      <c r="A2004" s="32" t="s">
        <v>366</v>
      </c>
      <c r="B2004" s="31">
        <v>24</v>
      </c>
    </row>
    <row r="2005" spans="1:2" x14ac:dyDescent="0.35">
      <c r="A2005" s="32" t="s">
        <v>369</v>
      </c>
      <c r="B2005" s="31">
        <v>32</v>
      </c>
    </row>
    <row r="2006" spans="1:2" x14ac:dyDescent="0.35">
      <c r="A2006" s="32" t="s">
        <v>398</v>
      </c>
      <c r="B2006" s="31">
        <v>47</v>
      </c>
    </row>
    <row r="2007" spans="1:2" x14ac:dyDescent="0.35">
      <c r="A2007" s="32" t="s">
        <v>400</v>
      </c>
      <c r="B2007" s="31">
        <v>47</v>
      </c>
    </row>
    <row r="2008" spans="1:2" x14ac:dyDescent="0.35">
      <c r="A2008" s="32" t="s">
        <v>412</v>
      </c>
      <c r="B2008" s="31">
        <v>13</v>
      </c>
    </row>
    <row r="2009" spans="1:2" x14ac:dyDescent="0.35">
      <c r="A2009" s="32" t="s">
        <v>413</v>
      </c>
      <c r="B2009" s="31">
        <v>42</v>
      </c>
    </row>
    <row r="2010" spans="1:2" x14ac:dyDescent="0.35">
      <c r="A2010" s="32" t="s">
        <v>420</v>
      </c>
      <c r="B2010" s="31">
        <v>16</v>
      </c>
    </row>
    <row r="2011" spans="1:2" x14ac:dyDescent="0.35">
      <c r="A2011" s="32" t="s">
        <v>427</v>
      </c>
      <c r="B2011" s="31">
        <v>9</v>
      </c>
    </row>
    <row r="2012" spans="1:2" x14ac:dyDescent="0.35">
      <c r="A2012" s="32" t="s">
        <v>428</v>
      </c>
      <c r="B2012" s="31">
        <v>34</v>
      </c>
    </row>
    <row r="2013" spans="1:2" x14ac:dyDescent="0.35">
      <c r="A2013" s="32" t="s">
        <v>434</v>
      </c>
      <c r="B2013" s="31">
        <v>12</v>
      </c>
    </row>
    <row r="2014" spans="1:2" x14ac:dyDescent="0.35">
      <c r="A2014" s="32" t="s">
        <v>439</v>
      </c>
      <c r="B2014" s="31">
        <v>42</v>
      </c>
    </row>
    <row r="2015" spans="1:2" x14ac:dyDescent="0.35">
      <c r="A2015" s="32" t="s">
        <v>444</v>
      </c>
      <c r="B2015" s="31">
        <v>36</v>
      </c>
    </row>
    <row r="2016" spans="1:2" x14ac:dyDescent="0.35">
      <c r="A2016" s="32" t="s">
        <v>447</v>
      </c>
      <c r="B2016" s="31">
        <v>47</v>
      </c>
    </row>
    <row r="2017" spans="1:2" x14ac:dyDescent="0.35">
      <c r="A2017" s="32" t="s">
        <v>448</v>
      </c>
      <c r="B2017" s="31">
        <v>18</v>
      </c>
    </row>
    <row r="2018" spans="1:2" x14ac:dyDescent="0.35">
      <c r="A2018" s="32" t="s">
        <v>458</v>
      </c>
      <c r="B2018" s="31">
        <v>29</v>
      </c>
    </row>
    <row r="2019" spans="1:2" x14ac:dyDescent="0.35">
      <c r="A2019" s="32" t="s">
        <v>463</v>
      </c>
      <c r="B2019" s="31">
        <v>46</v>
      </c>
    </row>
    <row r="2020" spans="1:2" x14ac:dyDescent="0.35">
      <c r="A2020" s="32" t="s">
        <v>469</v>
      </c>
      <c r="B2020" s="31">
        <v>34</v>
      </c>
    </row>
    <row r="2021" spans="1:2" x14ac:dyDescent="0.35">
      <c r="A2021" s="32" t="s">
        <v>474</v>
      </c>
      <c r="B2021" s="31">
        <v>13</v>
      </c>
    </row>
    <row r="2022" spans="1:2" x14ac:dyDescent="0.35">
      <c r="A2022" s="32" t="s">
        <v>475</v>
      </c>
      <c r="B2022" s="31">
        <v>27</v>
      </c>
    </row>
    <row r="2023" spans="1:2" x14ac:dyDescent="0.35">
      <c r="A2023" s="32" t="s">
        <v>478</v>
      </c>
      <c r="B2023" s="31">
        <v>13</v>
      </c>
    </row>
    <row r="2024" spans="1:2" x14ac:dyDescent="0.35">
      <c r="A2024" s="32" t="s">
        <v>498</v>
      </c>
      <c r="B2024" s="31">
        <v>21</v>
      </c>
    </row>
    <row r="2025" spans="1:2" x14ac:dyDescent="0.35">
      <c r="A2025" s="32" t="s">
        <v>504</v>
      </c>
      <c r="B2025" s="31">
        <v>5</v>
      </c>
    </row>
    <row r="2026" spans="1:2" x14ac:dyDescent="0.35">
      <c r="A2026" s="32" t="s">
        <v>507</v>
      </c>
      <c r="B2026" s="31">
        <v>6</v>
      </c>
    </row>
    <row r="2027" spans="1:2" x14ac:dyDescent="0.35">
      <c r="A2027" s="32" t="s">
        <v>511</v>
      </c>
      <c r="B2027" s="31">
        <v>43</v>
      </c>
    </row>
    <row r="2028" spans="1:2" x14ac:dyDescent="0.35">
      <c r="A2028" s="32" t="s">
        <v>518</v>
      </c>
      <c r="B2028" s="31">
        <v>35</v>
      </c>
    </row>
    <row r="2029" spans="1:2" x14ac:dyDescent="0.35">
      <c r="A2029" s="32" t="s">
        <v>520</v>
      </c>
      <c r="B2029" s="31">
        <v>29</v>
      </c>
    </row>
    <row r="2030" spans="1:2" x14ac:dyDescent="0.35">
      <c r="A2030" s="32" t="s">
        <v>529</v>
      </c>
      <c r="B2030" s="31">
        <v>12</v>
      </c>
    </row>
    <row r="2031" spans="1:2" x14ac:dyDescent="0.35">
      <c r="A2031" s="32" t="s">
        <v>537</v>
      </c>
      <c r="B2031" s="31">
        <v>2</v>
      </c>
    </row>
    <row r="2032" spans="1:2" x14ac:dyDescent="0.35">
      <c r="A2032" s="32" t="s">
        <v>548</v>
      </c>
      <c r="B2032" s="31">
        <v>36</v>
      </c>
    </row>
    <row r="2033" spans="1:2" x14ac:dyDescent="0.35">
      <c r="A2033" s="32" t="s">
        <v>569</v>
      </c>
      <c r="B2033" s="31">
        <v>8</v>
      </c>
    </row>
    <row r="2034" spans="1:2" x14ac:dyDescent="0.35">
      <c r="A2034" s="32" t="s">
        <v>577</v>
      </c>
      <c r="B2034" s="31">
        <v>44</v>
      </c>
    </row>
    <row r="2035" spans="1:2" x14ac:dyDescent="0.35">
      <c r="A2035" s="32" t="s">
        <v>578</v>
      </c>
      <c r="B2035" s="31">
        <v>35</v>
      </c>
    </row>
    <row r="2036" spans="1:2" x14ac:dyDescent="0.35">
      <c r="A2036" s="32" t="s">
        <v>592</v>
      </c>
      <c r="B2036" s="31">
        <v>23</v>
      </c>
    </row>
    <row r="2037" spans="1:2" x14ac:dyDescent="0.35">
      <c r="A2037" s="32" t="s">
        <v>607</v>
      </c>
      <c r="B2037" s="31">
        <v>39</v>
      </c>
    </row>
    <row r="2038" spans="1:2" x14ac:dyDescent="0.35">
      <c r="A2038" s="32" t="s">
        <v>608</v>
      </c>
      <c r="B2038" s="31">
        <v>2</v>
      </c>
    </row>
    <row r="2039" spans="1:2" x14ac:dyDescent="0.35">
      <c r="A2039" s="32" t="s">
        <v>611</v>
      </c>
      <c r="B2039" s="31">
        <v>10</v>
      </c>
    </row>
    <row r="2040" spans="1:2" x14ac:dyDescent="0.35">
      <c r="A2040" s="32" t="s">
        <v>621</v>
      </c>
      <c r="B2040" s="31">
        <v>47</v>
      </c>
    </row>
    <row r="2041" spans="1:2" x14ac:dyDescent="0.35">
      <c r="A2041" s="32" t="s">
        <v>623</v>
      </c>
      <c r="B2041" s="31">
        <v>22</v>
      </c>
    </row>
    <row r="2042" spans="1:2" x14ac:dyDescent="0.35">
      <c r="A2042" s="32" t="s">
        <v>625</v>
      </c>
      <c r="B2042" s="31">
        <v>15</v>
      </c>
    </row>
    <row r="2043" spans="1:2" x14ac:dyDescent="0.35">
      <c r="A2043" s="32" t="s">
        <v>631</v>
      </c>
      <c r="B2043" s="31">
        <v>12</v>
      </c>
    </row>
    <row r="2044" spans="1:2" x14ac:dyDescent="0.35">
      <c r="A2044" s="32" t="s">
        <v>634</v>
      </c>
      <c r="B2044" s="31">
        <v>3</v>
      </c>
    </row>
    <row r="2045" spans="1:2" x14ac:dyDescent="0.35">
      <c r="A2045" s="32" t="s">
        <v>635</v>
      </c>
      <c r="B2045" s="31">
        <v>35</v>
      </c>
    </row>
    <row r="2046" spans="1:2" x14ac:dyDescent="0.35">
      <c r="A2046" s="32" t="s">
        <v>638</v>
      </c>
      <c r="B2046" s="31">
        <v>44</v>
      </c>
    </row>
    <row r="2047" spans="1:2" x14ac:dyDescent="0.35">
      <c r="A2047" s="32" t="s">
        <v>645</v>
      </c>
      <c r="B2047" s="31">
        <v>19</v>
      </c>
    </row>
    <row r="2048" spans="1:2" x14ac:dyDescent="0.35">
      <c r="A2048" s="32" t="s">
        <v>673</v>
      </c>
      <c r="B2048" s="31">
        <v>15</v>
      </c>
    </row>
    <row r="2049" spans="1:2" x14ac:dyDescent="0.35">
      <c r="A2049" s="32" t="s">
        <v>679</v>
      </c>
      <c r="B2049" s="31">
        <v>19</v>
      </c>
    </row>
    <row r="2050" spans="1:2" x14ac:dyDescent="0.35">
      <c r="A2050" s="32" t="s">
        <v>683</v>
      </c>
      <c r="B2050" s="31">
        <v>7</v>
      </c>
    </row>
    <row r="2051" spans="1:2" x14ac:dyDescent="0.35">
      <c r="A2051" s="32" t="s">
        <v>684</v>
      </c>
      <c r="B2051" s="31">
        <v>2</v>
      </c>
    </row>
    <row r="2052" spans="1:2" x14ac:dyDescent="0.35">
      <c r="A2052" s="32" t="s">
        <v>689</v>
      </c>
      <c r="B2052" s="31">
        <v>27</v>
      </c>
    </row>
    <row r="2053" spans="1:2" x14ac:dyDescent="0.35">
      <c r="A2053" s="32" t="s">
        <v>702</v>
      </c>
      <c r="B2053" s="31">
        <v>29</v>
      </c>
    </row>
    <row r="2054" spans="1:2" x14ac:dyDescent="0.35">
      <c r="A2054" s="32" t="s">
        <v>714</v>
      </c>
      <c r="B2054" s="31">
        <v>24</v>
      </c>
    </row>
    <row r="2055" spans="1:2" x14ac:dyDescent="0.35">
      <c r="A2055" s="32" t="s">
        <v>719</v>
      </c>
      <c r="B2055" s="31">
        <v>27</v>
      </c>
    </row>
    <row r="2056" spans="1:2" x14ac:dyDescent="0.35">
      <c r="A2056" s="32" t="s">
        <v>728</v>
      </c>
      <c r="B2056" s="31">
        <v>5</v>
      </c>
    </row>
    <row r="2057" spans="1:2" x14ac:dyDescent="0.35">
      <c r="A2057" s="32" t="s">
        <v>743</v>
      </c>
      <c r="B2057" s="31">
        <v>50</v>
      </c>
    </row>
    <row r="2058" spans="1:2" x14ac:dyDescent="0.35">
      <c r="A2058" s="32" t="s">
        <v>745</v>
      </c>
      <c r="B2058" s="31">
        <v>46</v>
      </c>
    </row>
    <row r="2059" spans="1:2" x14ac:dyDescent="0.35">
      <c r="A2059" s="32" t="s">
        <v>747</v>
      </c>
      <c r="B2059" s="31">
        <v>27</v>
      </c>
    </row>
    <row r="2060" spans="1:2" x14ac:dyDescent="0.35">
      <c r="A2060" s="32" t="s">
        <v>750</v>
      </c>
      <c r="B2060" s="31">
        <v>18</v>
      </c>
    </row>
    <row r="2061" spans="1:2" x14ac:dyDescent="0.35">
      <c r="A2061" s="32" t="s">
        <v>752</v>
      </c>
      <c r="B2061" s="31">
        <v>31</v>
      </c>
    </row>
    <row r="2062" spans="1:2" x14ac:dyDescent="0.35">
      <c r="A2062" s="32" t="s">
        <v>756</v>
      </c>
      <c r="B2062" s="31">
        <v>20</v>
      </c>
    </row>
    <row r="2063" spans="1:2" x14ac:dyDescent="0.35">
      <c r="A2063" s="32" t="s">
        <v>762</v>
      </c>
      <c r="B2063" s="31">
        <v>39</v>
      </c>
    </row>
    <row r="2064" spans="1:2" x14ac:dyDescent="0.35">
      <c r="A2064" s="32" t="s">
        <v>765</v>
      </c>
      <c r="B2064" s="31">
        <v>2</v>
      </c>
    </row>
    <row r="2065" spans="1:2" x14ac:dyDescent="0.35">
      <c r="A2065" s="32" t="s">
        <v>772</v>
      </c>
      <c r="B2065" s="31">
        <v>28</v>
      </c>
    </row>
    <row r="2066" spans="1:2" x14ac:dyDescent="0.35">
      <c r="A2066" s="32" t="s">
        <v>773</v>
      </c>
      <c r="B2066" s="31">
        <v>21</v>
      </c>
    </row>
    <row r="2067" spans="1:2" x14ac:dyDescent="0.35">
      <c r="A2067" s="32" t="s">
        <v>776</v>
      </c>
      <c r="B2067" s="31">
        <v>38</v>
      </c>
    </row>
    <row r="2068" spans="1:2" x14ac:dyDescent="0.35">
      <c r="A2068" s="32" t="s">
        <v>792</v>
      </c>
      <c r="B2068" s="31">
        <v>33</v>
      </c>
    </row>
    <row r="2069" spans="1:2" x14ac:dyDescent="0.35">
      <c r="A2069" s="32" t="s">
        <v>795</v>
      </c>
      <c r="B2069" s="31">
        <v>10</v>
      </c>
    </row>
    <row r="2070" spans="1:2" x14ac:dyDescent="0.35">
      <c r="A2070" s="32" t="s">
        <v>796</v>
      </c>
      <c r="B2070" s="31">
        <v>15</v>
      </c>
    </row>
    <row r="2071" spans="1:2" x14ac:dyDescent="0.35">
      <c r="A2071" s="32" t="s">
        <v>797</v>
      </c>
      <c r="B2071" s="31">
        <v>16</v>
      </c>
    </row>
    <row r="2072" spans="1:2" x14ac:dyDescent="0.35">
      <c r="A2072" s="32" t="s">
        <v>821</v>
      </c>
      <c r="B2072" s="31">
        <v>25</v>
      </c>
    </row>
    <row r="2073" spans="1:2" x14ac:dyDescent="0.35">
      <c r="A2073" s="32" t="s">
        <v>822</v>
      </c>
      <c r="B2073" s="31">
        <v>33</v>
      </c>
    </row>
    <row r="2074" spans="1:2" x14ac:dyDescent="0.35">
      <c r="A2074" s="32" t="s">
        <v>828</v>
      </c>
      <c r="B2074" s="31">
        <v>9</v>
      </c>
    </row>
    <row r="2075" spans="1:2" x14ac:dyDescent="0.35">
      <c r="A2075" s="32" t="s">
        <v>840</v>
      </c>
      <c r="B2075" s="31">
        <v>23</v>
      </c>
    </row>
    <row r="2076" spans="1:2" x14ac:dyDescent="0.35">
      <c r="A2076" s="32" t="s">
        <v>844</v>
      </c>
      <c r="B2076" s="31">
        <v>33</v>
      </c>
    </row>
    <row r="2077" spans="1:2" x14ac:dyDescent="0.35">
      <c r="A2077" s="32" t="s">
        <v>853</v>
      </c>
      <c r="B2077" s="31">
        <v>22</v>
      </c>
    </row>
    <row r="2078" spans="1:2" x14ac:dyDescent="0.35">
      <c r="A2078" s="32" t="s">
        <v>854</v>
      </c>
      <c r="B2078" s="31">
        <v>37</v>
      </c>
    </row>
    <row r="2079" spans="1:2" x14ac:dyDescent="0.35">
      <c r="A2079" s="32" t="s">
        <v>864</v>
      </c>
      <c r="B2079" s="31">
        <v>9</v>
      </c>
    </row>
    <row r="2080" spans="1:2" x14ac:dyDescent="0.35">
      <c r="A2080" s="32" t="s">
        <v>879</v>
      </c>
      <c r="B2080" s="31">
        <v>14</v>
      </c>
    </row>
    <row r="2081" spans="1:2" x14ac:dyDescent="0.35">
      <c r="A2081" s="32" t="s">
        <v>884</v>
      </c>
      <c r="B2081" s="31">
        <v>29</v>
      </c>
    </row>
    <row r="2082" spans="1:2" x14ac:dyDescent="0.35">
      <c r="A2082" s="32" t="s">
        <v>893</v>
      </c>
      <c r="B2082" s="31">
        <v>5</v>
      </c>
    </row>
    <row r="2083" spans="1:2" x14ac:dyDescent="0.35">
      <c r="A2083" s="32" t="s">
        <v>901</v>
      </c>
      <c r="B2083" s="31">
        <v>19</v>
      </c>
    </row>
    <row r="2084" spans="1:2" x14ac:dyDescent="0.35">
      <c r="A2084" s="32" t="s">
        <v>909</v>
      </c>
      <c r="B2084" s="31">
        <v>10</v>
      </c>
    </row>
    <row r="2085" spans="1:2" x14ac:dyDescent="0.35">
      <c r="A2085" s="32" t="s">
        <v>914</v>
      </c>
      <c r="B2085" s="31">
        <v>30</v>
      </c>
    </row>
    <row r="2086" spans="1:2" x14ac:dyDescent="0.35">
      <c r="A2086" s="32" t="s">
        <v>924</v>
      </c>
      <c r="B2086" s="31">
        <v>13</v>
      </c>
    </row>
    <row r="2087" spans="1:2" x14ac:dyDescent="0.35">
      <c r="A2087" s="32" t="s">
        <v>947</v>
      </c>
      <c r="B2087" s="31">
        <v>31</v>
      </c>
    </row>
    <row r="2088" spans="1:2" x14ac:dyDescent="0.35">
      <c r="A2088" s="32" t="s">
        <v>948</v>
      </c>
      <c r="B2088" s="31">
        <v>19</v>
      </c>
    </row>
    <row r="2089" spans="1:2" x14ac:dyDescent="0.35">
      <c r="A2089" s="32" t="s">
        <v>963</v>
      </c>
      <c r="B2089" s="31">
        <v>29</v>
      </c>
    </row>
    <row r="2090" spans="1:2" x14ac:dyDescent="0.35">
      <c r="A2090" s="32" t="s">
        <v>967</v>
      </c>
      <c r="B2090" s="31">
        <v>41</v>
      </c>
    </row>
    <row r="2091" spans="1:2" x14ac:dyDescent="0.35">
      <c r="A2091" s="32" t="s">
        <v>977</v>
      </c>
      <c r="B2091" s="31">
        <v>15</v>
      </c>
    </row>
    <row r="2092" spans="1:2" x14ac:dyDescent="0.35">
      <c r="A2092" s="32" t="s">
        <v>981</v>
      </c>
      <c r="B2092" s="31">
        <v>38</v>
      </c>
    </row>
    <row r="2093" spans="1:2" x14ac:dyDescent="0.35">
      <c r="A2093" s="32" t="s">
        <v>991</v>
      </c>
      <c r="B2093" s="31">
        <v>29</v>
      </c>
    </row>
    <row r="2094" spans="1:2" x14ac:dyDescent="0.35">
      <c r="A2094" s="32" t="s">
        <v>1012</v>
      </c>
      <c r="B2094" s="31">
        <v>25</v>
      </c>
    </row>
    <row r="2095" spans="1:2" x14ac:dyDescent="0.35">
      <c r="A2095" s="32" t="s">
        <v>1016</v>
      </c>
      <c r="B2095" s="31">
        <v>12</v>
      </c>
    </row>
    <row r="2096" spans="1:2" x14ac:dyDescent="0.35">
      <c r="A2096" s="32" t="s">
        <v>1021</v>
      </c>
      <c r="B2096" s="31">
        <v>42</v>
      </c>
    </row>
    <row r="2097" spans="1:2" x14ac:dyDescent="0.35">
      <c r="A2097" s="32" t="s">
        <v>1049</v>
      </c>
      <c r="B2097" s="31">
        <v>34</v>
      </c>
    </row>
    <row r="2098" spans="1:2" x14ac:dyDescent="0.35">
      <c r="A2098" s="32" t="s">
        <v>1054</v>
      </c>
      <c r="B2098" s="31">
        <v>50</v>
      </c>
    </row>
    <row r="2099" spans="1:2" x14ac:dyDescent="0.35">
      <c r="A2099" s="32" t="s">
        <v>1064</v>
      </c>
      <c r="B2099" s="31">
        <v>46</v>
      </c>
    </row>
    <row r="2100" spans="1:2" x14ac:dyDescent="0.35">
      <c r="A2100" s="32" t="s">
        <v>1070</v>
      </c>
      <c r="B2100" s="31">
        <v>43</v>
      </c>
    </row>
    <row r="2101" spans="1:2" x14ac:dyDescent="0.35">
      <c r="A2101" s="32" t="s">
        <v>1071</v>
      </c>
      <c r="B2101" s="31">
        <v>24</v>
      </c>
    </row>
    <row r="2102" spans="1:2" x14ac:dyDescent="0.35">
      <c r="A2102" s="32" t="s">
        <v>1073</v>
      </c>
      <c r="B2102" s="31">
        <v>35</v>
      </c>
    </row>
    <row r="2103" spans="1:2" x14ac:dyDescent="0.35">
      <c r="A2103" s="32" t="s">
        <v>1075</v>
      </c>
      <c r="B2103" s="31">
        <v>14</v>
      </c>
    </row>
    <row r="2104" spans="1:2" x14ac:dyDescent="0.35">
      <c r="A2104" s="32" t="s">
        <v>1076</v>
      </c>
      <c r="B2104" s="31">
        <v>6</v>
      </c>
    </row>
    <row r="2105" spans="1:2" x14ac:dyDescent="0.35">
      <c r="A2105" s="32" t="s">
        <v>1081</v>
      </c>
      <c r="B2105" s="31">
        <v>2</v>
      </c>
    </row>
    <row r="2106" spans="1:2" x14ac:dyDescent="0.35">
      <c r="A2106" s="32" t="s">
        <v>1082</v>
      </c>
      <c r="B2106" s="31">
        <v>50</v>
      </c>
    </row>
    <row r="2107" spans="1:2" x14ac:dyDescent="0.35">
      <c r="A2107" s="32" t="s">
        <v>1086</v>
      </c>
      <c r="B2107" s="31">
        <v>26</v>
      </c>
    </row>
    <row r="2108" spans="1:2" x14ac:dyDescent="0.35">
      <c r="A2108" s="32" t="s">
        <v>1088</v>
      </c>
      <c r="B2108" s="31">
        <v>23</v>
      </c>
    </row>
    <row r="2109" spans="1:2" x14ac:dyDescent="0.35">
      <c r="A2109" s="32" t="s">
        <v>1089</v>
      </c>
      <c r="B2109" s="31">
        <v>36</v>
      </c>
    </row>
    <row r="2110" spans="1:2" x14ac:dyDescent="0.35">
      <c r="A2110" s="32" t="s">
        <v>1091</v>
      </c>
      <c r="B2110" s="31">
        <v>20</v>
      </c>
    </row>
    <row r="2111" spans="1:2" x14ac:dyDescent="0.35">
      <c r="A2111" s="32" t="s">
        <v>1093</v>
      </c>
      <c r="B2111" s="31">
        <v>39</v>
      </c>
    </row>
    <row r="2112" spans="1:2" x14ac:dyDescent="0.35">
      <c r="A2112" s="32" t="s">
        <v>1098</v>
      </c>
      <c r="B2112" s="31">
        <v>46</v>
      </c>
    </row>
    <row r="2113" spans="1:2" x14ac:dyDescent="0.35">
      <c r="A2113" s="32" t="s">
        <v>1100</v>
      </c>
      <c r="B2113" s="31">
        <v>29</v>
      </c>
    </row>
    <row r="2114" spans="1:2" x14ac:dyDescent="0.35">
      <c r="A2114" s="32" t="s">
        <v>1101</v>
      </c>
      <c r="B2114" s="31">
        <v>18</v>
      </c>
    </row>
    <row r="2115" spans="1:2" x14ac:dyDescent="0.35">
      <c r="A2115" s="32" t="s">
        <v>1112</v>
      </c>
      <c r="B2115" s="31">
        <v>2</v>
      </c>
    </row>
    <row r="2116" spans="1:2" x14ac:dyDescent="0.35">
      <c r="A2116" s="32" t="s">
        <v>1118</v>
      </c>
      <c r="B2116" s="31">
        <v>33</v>
      </c>
    </row>
    <row r="2117" spans="1:2" x14ac:dyDescent="0.35">
      <c r="A2117" s="32" t="s">
        <v>1121</v>
      </c>
      <c r="B2117" s="31">
        <v>3</v>
      </c>
    </row>
    <row r="2118" spans="1:2" x14ac:dyDescent="0.35">
      <c r="A2118" s="32" t="s">
        <v>1122</v>
      </c>
      <c r="B2118" s="31">
        <v>29</v>
      </c>
    </row>
    <row r="2119" spans="1:2" x14ac:dyDescent="0.35">
      <c r="A2119" s="32" t="s">
        <v>1129</v>
      </c>
      <c r="B2119" s="31">
        <v>5</v>
      </c>
    </row>
    <row r="2120" spans="1:2" x14ac:dyDescent="0.35">
      <c r="A2120" s="32" t="s">
        <v>1139</v>
      </c>
      <c r="B2120" s="31">
        <v>15</v>
      </c>
    </row>
    <row r="2121" spans="1:2" x14ac:dyDescent="0.35">
      <c r="A2121" s="32" t="s">
        <v>1161</v>
      </c>
      <c r="B2121" s="31">
        <v>47</v>
      </c>
    </row>
    <row r="2122" spans="1:2" x14ac:dyDescent="0.35">
      <c r="A2122" s="32" t="s">
        <v>1168</v>
      </c>
      <c r="B2122" s="31">
        <v>26</v>
      </c>
    </row>
    <row r="2123" spans="1:2" x14ac:dyDescent="0.35">
      <c r="A2123" s="32" t="s">
        <v>1174</v>
      </c>
      <c r="B2123" s="31">
        <v>49</v>
      </c>
    </row>
    <row r="2124" spans="1:2" x14ac:dyDescent="0.35">
      <c r="A2124" s="32" t="s">
        <v>1189</v>
      </c>
      <c r="B2124" s="31">
        <v>19</v>
      </c>
    </row>
    <row r="2125" spans="1:2" x14ac:dyDescent="0.35">
      <c r="A2125" s="32" t="s">
        <v>1196</v>
      </c>
      <c r="B2125" s="31">
        <v>17</v>
      </c>
    </row>
    <row r="2126" spans="1:2" x14ac:dyDescent="0.35">
      <c r="A2126" s="32" t="s">
        <v>1200</v>
      </c>
      <c r="B2126" s="31">
        <v>29</v>
      </c>
    </row>
    <row r="2127" spans="1:2" x14ac:dyDescent="0.35">
      <c r="A2127" s="32" t="s">
        <v>1202</v>
      </c>
      <c r="B2127" s="31">
        <v>6</v>
      </c>
    </row>
    <row r="2128" spans="1:2" x14ac:dyDescent="0.35">
      <c r="A2128" s="32" t="s">
        <v>1203</v>
      </c>
      <c r="B2128" s="31">
        <v>50</v>
      </c>
    </row>
    <row r="2129" spans="1:2" x14ac:dyDescent="0.35">
      <c r="A2129" s="32" t="s">
        <v>1204</v>
      </c>
      <c r="B2129" s="31">
        <v>23</v>
      </c>
    </row>
    <row r="2130" spans="1:2" x14ac:dyDescent="0.35">
      <c r="A2130" s="32" t="s">
        <v>1209</v>
      </c>
      <c r="B2130" s="31">
        <v>18</v>
      </c>
    </row>
    <row r="2131" spans="1:2" x14ac:dyDescent="0.35">
      <c r="A2131" s="32" t="s">
        <v>1212</v>
      </c>
      <c r="B2131" s="31">
        <v>38</v>
      </c>
    </row>
    <row r="2132" spans="1:2" x14ac:dyDescent="0.35">
      <c r="A2132" s="32" t="s">
        <v>1220</v>
      </c>
      <c r="B2132" s="31">
        <v>11</v>
      </c>
    </row>
    <row r="2133" spans="1:2" x14ac:dyDescent="0.35">
      <c r="A2133" s="32" t="s">
        <v>1226</v>
      </c>
      <c r="B2133" s="31">
        <v>4</v>
      </c>
    </row>
    <row r="2134" spans="1:2" x14ac:dyDescent="0.35">
      <c r="A2134" s="32" t="s">
        <v>1236</v>
      </c>
      <c r="B2134" s="31">
        <v>37</v>
      </c>
    </row>
    <row r="2135" spans="1:2" x14ac:dyDescent="0.35">
      <c r="A2135" s="32" t="s">
        <v>1242</v>
      </c>
      <c r="B2135" s="31">
        <v>33</v>
      </c>
    </row>
    <row r="2136" spans="1:2" x14ac:dyDescent="0.35">
      <c r="A2136" s="32" t="s">
        <v>1251</v>
      </c>
      <c r="B2136" s="31">
        <v>47</v>
      </c>
    </row>
    <row r="2137" spans="1:2" x14ac:dyDescent="0.35">
      <c r="A2137" s="32" t="s">
        <v>1252</v>
      </c>
      <c r="B2137" s="31">
        <v>7</v>
      </c>
    </row>
    <row r="2138" spans="1:2" x14ac:dyDescent="0.35">
      <c r="A2138" s="32" t="s">
        <v>1258</v>
      </c>
      <c r="B2138" s="31">
        <v>50</v>
      </c>
    </row>
    <row r="2139" spans="1:2" x14ac:dyDescent="0.35">
      <c r="A2139" s="32" t="s">
        <v>1267</v>
      </c>
      <c r="B2139" s="31">
        <v>6</v>
      </c>
    </row>
    <row r="2140" spans="1:2" x14ac:dyDescent="0.35">
      <c r="A2140" s="32" t="s">
        <v>1271</v>
      </c>
      <c r="B2140" s="31">
        <v>33</v>
      </c>
    </row>
    <row r="2141" spans="1:2" x14ac:dyDescent="0.35">
      <c r="A2141" s="32" t="s">
        <v>1273</v>
      </c>
      <c r="B2141" s="31">
        <v>37</v>
      </c>
    </row>
    <row r="2142" spans="1:2" x14ac:dyDescent="0.35">
      <c r="A2142" s="32" t="s">
        <v>1285</v>
      </c>
      <c r="B2142" s="31">
        <v>13</v>
      </c>
    </row>
    <row r="2143" spans="1:2" x14ac:dyDescent="0.35">
      <c r="A2143" s="32" t="s">
        <v>1290</v>
      </c>
      <c r="B2143" s="31">
        <v>27</v>
      </c>
    </row>
    <row r="2144" spans="1:2" x14ac:dyDescent="0.35">
      <c r="A2144" s="32" t="s">
        <v>1306</v>
      </c>
      <c r="B2144" s="31">
        <v>7</v>
      </c>
    </row>
    <row r="2145" spans="1:2" x14ac:dyDescent="0.35">
      <c r="A2145" s="32" t="s">
        <v>1310</v>
      </c>
      <c r="B2145" s="31">
        <v>10</v>
      </c>
    </row>
    <row r="2146" spans="1:2" x14ac:dyDescent="0.35">
      <c r="A2146" s="32" t="s">
        <v>1317</v>
      </c>
      <c r="B2146" s="31">
        <v>24</v>
      </c>
    </row>
    <row r="2147" spans="1:2" x14ac:dyDescent="0.35">
      <c r="A2147" s="32" t="s">
        <v>1322</v>
      </c>
      <c r="B2147" s="31">
        <v>18</v>
      </c>
    </row>
    <row r="2148" spans="1:2" x14ac:dyDescent="0.35">
      <c r="A2148" s="32" t="s">
        <v>1330</v>
      </c>
      <c r="B2148" s="31">
        <v>4</v>
      </c>
    </row>
    <row r="2149" spans="1:2" x14ac:dyDescent="0.35">
      <c r="A2149" s="32" t="s">
        <v>1331</v>
      </c>
      <c r="B2149" s="31">
        <v>50</v>
      </c>
    </row>
    <row r="2150" spans="1:2" x14ac:dyDescent="0.35">
      <c r="A2150" s="32" t="s">
        <v>1335</v>
      </c>
      <c r="B2150" s="31">
        <v>19</v>
      </c>
    </row>
    <row r="2151" spans="1:2" x14ac:dyDescent="0.35">
      <c r="A2151" s="32" t="s">
        <v>1347</v>
      </c>
      <c r="B2151" s="31">
        <v>34</v>
      </c>
    </row>
    <row r="2152" spans="1:2" x14ac:dyDescent="0.35">
      <c r="A2152" s="32" t="s">
        <v>1356</v>
      </c>
      <c r="B2152" s="31">
        <v>29</v>
      </c>
    </row>
    <row r="2153" spans="1:2" x14ac:dyDescent="0.35">
      <c r="A2153" s="32" t="s">
        <v>1357</v>
      </c>
      <c r="B2153" s="31">
        <v>21</v>
      </c>
    </row>
    <row r="2154" spans="1:2" x14ac:dyDescent="0.35">
      <c r="A2154" s="32" t="s">
        <v>1371</v>
      </c>
      <c r="B2154" s="31">
        <v>31</v>
      </c>
    </row>
    <row r="2155" spans="1:2" x14ac:dyDescent="0.35">
      <c r="A2155" s="32" t="s">
        <v>1380</v>
      </c>
      <c r="B2155" s="31">
        <v>31</v>
      </c>
    </row>
    <row r="2156" spans="1:2" x14ac:dyDescent="0.35">
      <c r="A2156" s="32" t="s">
        <v>1382</v>
      </c>
      <c r="B2156" s="31">
        <v>46</v>
      </c>
    </row>
    <row r="2157" spans="1:2" x14ac:dyDescent="0.35">
      <c r="A2157" s="32" t="s">
        <v>1383</v>
      </c>
      <c r="B2157" s="31">
        <v>3</v>
      </c>
    </row>
    <row r="2158" spans="1:2" x14ac:dyDescent="0.35">
      <c r="A2158" s="32" t="s">
        <v>1396</v>
      </c>
      <c r="B2158" s="31">
        <v>26</v>
      </c>
    </row>
    <row r="2159" spans="1:2" x14ac:dyDescent="0.35">
      <c r="A2159" s="32" t="s">
        <v>1399</v>
      </c>
      <c r="B2159" s="31">
        <v>28</v>
      </c>
    </row>
    <row r="2160" spans="1:2" x14ac:dyDescent="0.35">
      <c r="A2160" s="32" t="s">
        <v>1405</v>
      </c>
      <c r="B2160" s="31">
        <v>13</v>
      </c>
    </row>
    <row r="2161" spans="1:2" x14ac:dyDescent="0.35">
      <c r="A2161" s="32" t="s">
        <v>1407</v>
      </c>
      <c r="B2161" s="31">
        <v>27</v>
      </c>
    </row>
    <row r="2162" spans="1:2" x14ac:dyDescent="0.35">
      <c r="A2162" s="32" t="s">
        <v>1409</v>
      </c>
      <c r="B2162" s="31">
        <v>11</v>
      </c>
    </row>
    <row r="2163" spans="1:2" x14ac:dyDescent="0.35">
      <c r="A2163" s="32" t="s">
        <v>1415</v>
      </c>
      <c r="B2163" s="31">
        <v>16</v>
      </c>
    </row>
    <row r="2164" spans="1:2" x14ac:dyDescent="0.35">
      <c r="A2164" s="32" t="s">
        <v>1416</v>
      </c>
      <c r="B2164" s="31">
        <v>6</v>
      </c>
    </row>
    <row r="2165" spans="1:2" x14ac:dyDescent="0.35">
      <c r="A2165" s="32" t="s">
        <v>1420</v>
      </c>
      <c r="B2165" s="31">
        <v>25</v>
      </c>
    </row>
    <row r="2166" spans="1:2" x14ac:dyDescent="0.35">
      <c r="A2166" s="32" t="s">
        <v>1442</v>
      </c>
      <c r="B2166" s="31">
        <v>49</v>
      </c>
    </row>
    <row r="2167" spans="1:2" x14ac:dyDescent="0.35">
      <c r="A2167" s="32" t="s">
        <v>1445</v>
      </c>
      <c r="B2167" s="31">
        <v>25</v>
      </c>
    </row>
    <row r="2168" spans="1:2" x14ac:dyDescent="0.35">
      <c r="A2168" s="32" t="s">
        <v>1447</v>
      </c>
      <c r="B2168" s="31">
        <v>26</v>
      </c>
    </row>
    <row r="2169" spans="1:2" x14ac:dyDescent="0.35">
      <c r="A2169" s="32" t="s">
        <v>1451</v>
      </c>
      <c r="B2169" s="31">
        <v>25</v>
      </c>
    </row>
    <row r="2170" spans="1:2" x14ac:dyDescent="0.35">
      <c r="A2170" s="32" t="s">
        <v>1454</v>
      </c>
      <c r="B2170" s="31">
        <v>46</v>
      </c>
    </row>
    <row r="2171" spans="1:2" x14ac:dyDescent="0.35">
      <c r="A2171" s="32" t="s">
        <v>1455</v>
      </c>
      <c r="B2171" s="31">
        <v>17</v>
      </c>
    </row>
    <row r="2172" spans="1:2" x14ac:dyDescent="0.35">
      <c r="A2172" s="32" t="s">
        <v>1456</v>
      </c>
      <c r="B2172" s="31">
        <v>21</v>
      </c>
    </row>
    <row r="2173" spans="1:2" x14ac:dyDescent="0.35">
      <c r="A2173" s="32" t="s">
        <v>1460</v>
      </c>
      <c r="B2173" s="31">
        <v>26</v>
      </c>
    </row>
    <row r="2174" spans="1:2" x14ac:dyDescent="0.35">
      <c r="A2174" s="32" t="s">
        <v>1465</v>
      </c>
      <c r="B2174" s="31">
        <v>14</v>
      </c>
    </row>
    <row r="2175" spans="1:2" x14ac:dyDescent="0.35">
      <c r="A2175" s="32" t="s">
        <v>1472</v>
      </c>
      <c r="B2175" s="31">
        <v>40</v>
      </c>
    </row>
    <row r="2176" spans="1:2" x14ac:dyDescent="0.35">
      <c r="A2176" s="32" t="s">
        <v>1477</v>
      </c>
      <c r="B2176" s="31">
        <v>39</v>
      </c>
    </row>
    <row r="2177" spans="1:2" x14ac:dyDescent="0.35">
      <c r="A2177" s="32" t="s">
        <v>1480</v>
      </c>
      <c r="B2177" s="31">
        <v>39</v>
      </c>
    </row>
    <row r="2178" spans="1:2" x14ac:dyDescent="0.35">
      <c r="A2178" s="32" t="s">
        <v>1482</v>
      </c>
      <c r="B2178" s="31">
        <v>8</v>
      </c>
    </row>
    <row r="2179" spans="1:2" x14ac:dyDescent="0.35">
      <c r="A2179" s="32" t="s">
        <v>1485</v>
      </c>
      <c r="B2179" s="31">
        <v>5</v>
      </c>
    </row>
    <row r="2180" spans="1:2" x14ac:dyDescent="0.35">
      <c r="A2180" s="32" t="s">
        <v>1490</v>
      </c>
      <c r="B2180" s="31">
        <v>7</v>
      </c>
    </row>
    <row r="2181" spans="1:2" x14ac:dyDescent="0.35">
      <c r="A2181" s="32" t="s">
        <v>1491</v>
      </c>
      <c r="B2181" s="31">
        <v>9</v>
      </c>
    </row>
    <row r="2182" spans="1:2" x14ac:dyDescent="0.35">
      <c r="A2182" s="32" t="s">
        <v>1496</v>
      </c>
      <c r="B2182" s="31">
        <v>24</v>
      </c>
    </row>
    <row r="2183" spans="1:2" x14ac:dyDescent="0.35">
      <c r="A2183" s="32" t="s">
        <v>1505</v>
      </c>
      <c r="B2183" s="31">
        <v>50</v>
      </c>
    </row>
    <row r="2184" spans="1:2" x14ac:dyDescent="0.35">
      <c r="A2184" s="32" t="s">
        <v>1508</v>
      </c>
      <c r="B2184" s="31">
        <v>47</v>
      </c>
    </row>
    <row r="2185" spans="1:2" x14ac:dyDescent="0.35">
      <c r="A2185" s="32" t="s">
        <v>1511</v>
      </c>
      <c r="B2185" s="31">
        <v>15</v>
      </c>
    </row>
    <row r="2186" spans="1:2" x14ac:dyDescent="0.35">
      <c r="A2186" s="32" t="s">
        <v>1530</v>
      </c>
      <c r="B2186" s="31">
        <v>26</v>
      </c>
    </row>
    <row r="2187" spans="1:2" x14ac:dyDescent="0.35">
      <c r="A2187" s="32" t="s">
        <v>1532</v>
      </c>
      <c r="B2187" s="31">
        <v>24</v>
      </c>
    </row>
    <row r="2188" spans="1:2" x14ac:dyDescent="0.35">
      <c r="A2188" s="32" t="s">
        <v>1535</v>
      </c>
      <c r="B2188" s="31">
        <v>48</v>
      </c>
    </row>
    <row r="2189" spans="1:2" x14ac:dyDescent="0.35">
      <c r="A2189" s="32" t="s">
        <v>1538</v>
      </c>
      <c r="B2189" s="31">
        <v>24</v>
      </c>
    </row>
    <row r="2190" spans="1:2" x14ac:dyDescent="0.35">
      <c r="A2190" s="32" t="s">
        <v>1542</v>
      </c>
      <c r="B2190" s="31">
        <v>26</v>
      </c>
    </row>
    <row r="2191" spans="1:2" x14ac:dyDescent="0.35">
      <c r="A2191" s="32" t="s">
        <v>1551</v>
      </c>
      <c r="B2191" s="31">
        <v>15</v>
      </c>
    </row>
    <row r="2192" spans="1:2" x14ac:dyDescent="0.35">
      <c r="A2192" s="32" t="s">
        <v>1564</v>
      </c>
      <c r="B2192" s="31">
        <v>44</v>
      </c>
    </row>
    <row r="2193" spans="1:2" x14ac:dyDescent="0.35">
      <c r="A2193" s="32" t="s">
        <v>1584</v>
      </c>
      <c r="B2193" s="31">
        <v>20</v>
      </c>
    </row>
    <row r="2194" spans="1:2" x14ac:dyDescent="0.35">
      <c r="A2194" s="32" t="s">
        <v>1589</v>
      </c>
      <c r="B2194" s="31">
        <v>11</v>
      </c>
    </row>
    <row r="2195" spans="1:2" x14ac:dyDescent="0.35">
      <c r="A2195" s="32" t="s">
        <v>1590</v>
      </c>
      <c r="B2195" s="31">
        <v>22</v>
      </c>
    </row>
    <row r="2196" spans="1:2" x14ac:dyDescent="0.35">
      <c r="A2196" s="32" t="s">
        <v>1603</v>
      </c>
      <c r="B2196" s="31">
        <v>23</v>
      </c>
    </row>
    <row r="2197" spans="1:2" x14ac:dyDescent="0.35">
      <c r="A2197" s="32" t="s">
        <v>1607</v>
      </c>
      <c r="B2197" s="31">
        <v>48</v>
      </c>
    </row>
    <row r="2198" spans="1:2" x14ac:dyDescent="0.35">
      <c r="A2198" s="32" t="s">
        <v>1611</v>
      </c>
      <c r="B2198" s="31">
        <v>50</v>
      </c>
    </row>
    <row r="2199" spans="1:2" x14ac:dyDescent="0.35">
      <c r="A2199" s="32" t="s">
        <v>1613</v>
      </c>
      <c r="B2199" s="31">
        <v>30</v>
      </c>
    </row>
    <row r="2200" spans="1:2" x14ac:dyDescent="0.35">
      <c r="A2200" s="32" t="s">
        <v>1626</v>
      </c>
      <c r="B2200" s="31">
        <v>39</v>
      </c>
    </row>
    <row r="2201" spans="1:2" x14ac:dyDescent="0.35">
      <c r="A2201" s="32" t="s">
        <v>1631</v>
      </c>
      <c r="B2201" s="31">
        <v>36</v>
      </c>
    </row>
    <row r="2202" spans="1:2" x14ac:dyDescent="0.35">
      <c r="A2202" s="32" t="s">
        <v>1641</v>
      </c>
      <c r="B2202" s="31">
        <v>38</v>
      </c>
    </row>
    <row r="2203" spans="1:2" x14ac:dyDescent="0.35">
      <c r="A2203" s="32" t="s">
        <v>1642</v>
      </c>
      <c r="B2203" s="31">
        <v>39</v>
      </c>
    </row>
    <row r="2204" spans="1:2" x14ac:dyDescent="0.35">
      <c r="A2204" s="32" t="s">
        <v>1646</v>
      </c>
      <c r="B2204" s="31">
        <v>14</v>
      </c>
    </row>
    <row r="2205" spans="1:2" x14ac:dyDescent="0.35">
      <c r="A2205" s="32" t="s">
        <v>1661</v>
      </c>
      <c r="B2205" s="31">
        <v>41</v>
      </c>
    </row>
    <row r="2206" spans="1:2" x14ac:dyDescent="0.35">
      <c r="A2206" s="32" t="s">
        <v>1677</v>
      </c>
      <c r="B2206" s="31">
        <v>21</v>
      </c>
    </row>
    <row r="2207" spans="1:2" x14ac:dyDescent="0.35">
      <c r="A2207" s="32" t="s">
        <v>1680</v>
      </c>
      <c r="B2207" s="31">
        <v>17</v>
      </c>
    </row>
    <row r="2208" spans="1:2" x14ac:dyDescent="0.35">
      <c r="A2208" s="32" t="s">
        <v>1684</v>
      </c>
      <c r="B2208" s="31">
        <v>45</v>
      </c>
    </row>
    <row r="2209" spans="1:2" x14ac:dyDescent="0.35">
      <c r="A2209" s="32" t="s">
        <v>1687</v>
      </c>
      <c r="B2209" s="31">
        <v>20</v>
      </c>
    </row>
    <row r="2210" spans="1:2" x14ac:dyDescent="0.35">
      <c r="A2210" s="32" t="s">
        <v>1689</v>
      </c>
      <c r="B2210" s="31">
        <v>47</v>
      </c>
    </row>
    <row r="2211" spans="1:2" x14ac:dyDescent="0.35">
      <c r="A2211" s="32" t="s">
        <v>1696</v>
      </c>
      <c r="B2211" s="31">
        <v>5</v>
      </c>
    </row>
    <row r="2212" spans="1:2" x14ac:dyDescent="0.35">
      <c r="A2212" s="32" t="s">
        <v>1697</v>
      </c>
      <c r="B2212" s="31">
        <v>19</v>
      </c>
    </row>
    <row r="2213" spans="1:2" x14ac:dyDescent="0.35">
      <c r="A2213" s="32" t="s">
        <v>1704</v>
      </c>
      <c r="B2213" s="31">
        <v>11</v>
      </c>
    </row>
    <row r="2214" spans="1:2" x14ac:dyDescent="0.35">
      <c r="A2214" s="32" t="s">
        <v>1707</v>
      </c>
      <c r="B2214" s="31">
        <v>30</v>
      </c>
    </row>
    <row r="2215" spans="1:2" x14ac:dyDescent="0.35">
      <c r="A2215" s="32" t="s">
        <v>1709</v>
      </c>
      <c r="B2215" s="31">
        <v>32</v>
      </c>
    </row>
    <row r="2216" spans="1:2" x14ac:dyDescent="0.35">
      <c r="A2216" s="32" t="s">
        <v>1711</v>
      </c>
      <c r="B2216" s="31">
        <v>42</v>
      </c>
    </row>
    <row r="2217" spans="1:2" x14ac:dyDescent="0.35">
      <c r="A2217" s="32" t="s">
        <v>1712</v>
      </c>
      <c r="B2217" s="31">
        <v>3</v>
      </c>
    </row>
    <row r="2218" spans="1:2" x14ac:dyDescent="0.35">
      <c r="A2218" s="32" t="s">
        <v>1713</v>
      </c>
      <c r="B2218" s="31">
        <v>41</v>
      </c>
    </row>
    <row r="2219" spans="1:2" x14ac:dyDescent="0.35">
      <c r="A2219" s="32" t="s">
        <v>1717</v>
      </c>
      <c r="B2219" s="31">
        <v>13</v>
      </c>
    </row>
    <row r="2220" spans="1:2" x14ac:dyDescent="0.35">
      <c r="A2220" s="32" t="s">
        <v>1721</v>
      </c>
      <c r="B2220" s="31">
        <v>44</v>
      </c>
    </row>
    <row r="2221" spans="1:2" x14ac:dyDescent="0.35">
      <c r="A2221" s="32" t="s">
        <v>1725</v>
      </c>
      <c r="B2221" s="31">
        <v>42</v>
      </c>
    </row>
    <row r="2222" spans="1:2" x14ac:dyDescent="0.35">
      <c r="A2222" s="32" t="s">
        <v>1735</v>
      </c>
      <c r="B2222" s="31">
        <v>2</v>
      </c>
    </row>
    <row r="2223" spans="1:2" x14ac:dyDescent="0.35">
      <c r="A2223" s="32" t="s">
        <v>1736</v>
      </c>
      <c r="B2223" s="31">
        <v>4</v>
      </c>
    </row>
    <row r="2224" spans="1:2" x14ac:dyDescent="0.35">
      <c r="A2224" s="32" t="s">
        <v>1740</v>
      </c>
      <c r="B2224" s="31">
        <v>43</v>
      </c>
    </row>
    <row r="2225" spans="1:2" x14ac:dyDescent="0.35">
      <c r="A2225" s="32" t="s">
        <v>1749</v>
      </c>
      <c r="B2225" s="31">
        <v>47</v>
      </c>
    </row>
    <row r="2226" spans="1:2" x14ac:dyDescent="0.35">
      <c r="A2226" s="32" t="s">
        <v>1754</v>
      </c>
      <c r="B2226" s="31">
        <v>13</v>
      </c>
    </row>
    <row r="2227" spans="1:2" x14ac:dyDescent="0.35">
      <c r="A2227" s="32" t="s">
        <v>1756</v>
      </c>
      <c r="B2227" s="31">
        <v>2</v>
      </c>
    </row>
    <row r="2228" spans="1:2" x14ac:dyDescent="0.35">
      <c r="A2228" s="32" t="s">
        <v>1761</v>
      </c>
      <c r="B2228" s="31">
        <v>20</v>
      </c>
    </row>
    <row r="2229" spans="1:2" x14ac:dyDescent="0.35">
      <c r="A2229" s="32" t="s">
        <v>1764</v>
      </c>
      <c r="B2229" s="31">
        <v>30</v>
      </c>
    </row>
    <row r="2230" spans="1:2" x14ac:dyDescent="0.35">
      <c r="A2230" s="32" t="s">
        <v>1783</v>
      </c>
      <c r="B2230" s="31">
        <v>23</v>
      </c>
    </row>
    <row r="2231" spans="1:2" x14ac:dyDescent="0.35">
      <c r="A2231" s="32" t="s">
        <v>1784</v>
      </c>
      <c r="B2231" s="31">
        <v>29</v>
      </c>
    </row>
    <row r="2232" spans="1:2" x14ac:dyDescent="0.35">
      <c r="A2232" s="32" t="s">
        <v>1791</v>
      </c>
      <c r="B2232" s="31">
        <v>29</v>
      </c>
    </row>
    <row r="2233" spans="1:2" x14ac:dyDescent="0.35">
      <c r="A2233" s="32" t="s">
        <v>1792</v>
      </c>
      <c r="B2233" s="31">
        <v>24</v>
      </c>
    </row>
    <row r="2234" spans="1:2" x14ac:dyDescent="0.35">
      <c r="A2234" s="32" t="s">
        <v>1793</v>
      </c>
      <c r="B2234" s="31">
        <v>49</v>
      </c>
    </row>
    <row r="2235" spans="1:2" x14ac:dyDescent="0.35">
      <c r="A2235" s="32" t="s">
        <v>1803</v>
      </c>
      <c r="B2235" s="31">
        <v>36</v>
      </c>
    </row>
    <row r="2236" spans="1:2" x14ac:dyDescent="0.35">
      <c r="A2236" s="32" t="s">
        <v>1804</v>
      </c>
      <c r="B2236" s="31">
        <v>11</v>
      </c>
    </row>
    <row r="2237" spans="1:2" x14ac:dyDescent="0.35">
      <c r="A2237" s="32" t="s">
        <v>1807</v>
      </c>
      <c r="B2237" s="31">
        <v>47</v>
      </c>
    </row>
    <row r="2238" spans="1:2" x14ac:dyDescent="0.35">
      <c r="A2238" s="32" t="s">
        <v>1826</v>
      </c>
      <c r="B2238" s="31">
        <v>6</v>
      </c>
    </row>
    <row r="2239" spans="1:2" x14ac:dyDescent="0.35">
      <c r="A2239" s="32" t="s">
        <v>1840</v>
      </c>
      <c r="B2239" s="31">
        <v>4</v>
      </c>
    </row>
    <row r="2240" spans="1:2" x14ac:dyDescent="0.35">
      <c r="A2240" s="32" t="s">
        <v>1861</v>
      </c>
      <c r="B2240" s="31">
        <v>10</v>
      </c>
    </row>
    <row r="2241" spans="1:2" x14ac:dyDescent="0.35">
      <c r="A2241" s="32" t="s">
        <v>1875</v>
      </c>
      <c r="B2241" s="31">
        <v>31</v>
      </c>
    </row>
    <row r="2242" spans="1:2" x14ac:dyDescent="0.35">
      <c r="A2242" s="32" t="s">
        <v>1878</v>
      </c>
      <c r="B2242" s="31">
        <v>9</v>
      </c>
    </row>
    <row r="2243" spans="1:2" x14ac:dyDescent="0.35">
      <c r="A2243" s="32" t="s">
        <v>1886</v>
      </c>
      <c r="B2243" s="31">
        <v>1</v>
      </c>
    </row>
    <row r="2244" spans="1:2" x14ac:dyDescent="0.35">
      <c r="A2244" s="32" t="s">
        <v>1889</v>
      </c>
      <c r="B2244" s="31">
        <v>41</v>
      </c>
    </row>
    <row r="2245" spans="1:2" x14ac:dyDescent="0.35">
      <c r="A2245" s="32" t="s">
        <v>1894</v>
      </c>
      <c r="B2245" s="31">
        <v>15</v>
      </c>
    </row>
    <row r="2246" spans="1:2" x14ac:dyDescent="0.35">
      <c r="A2246" s="32" t="s">
        <v>1906</v>
      </c>
      <c r="B2246" s="31">
        <v>31</v>
      </c>
    </row>
    <row r="2247" spans="1:2" x14ac:dyDescent="0.35">
      <c r="A2247" s="32" t="s">
        <v>1919</v>
      </c>
      <c r="B2247" s="31">
        <v>0</v>
      </c>
    </row>
    <row r="2248" spans="1:2" x14ac:dyDescent="0.35">
      <c r="A2248" s="32" t="s">
        <v>1920</v>
      </c>
      <c r="B2248" s="31">
        <v>27</v>
      </c>
    </row>
    <row r="2249" spans="1:2" x14ac:dyDescent="0.35">
      <c r="A2249" s="32" t="s">
        <v>1921</v>
      </c>
      <c r="B2249" s="31">
        <v>36</v>
      </c>
    </row>
    <row r="2250" spans="1:2" x14ac:dyDescent="0.35">
      <c r="A2250" s="32" t="s">
        <v>1929</v>
      </c>
      <c r="B2250" s="31">
        <v>23</v>
      </c>
    </row>
    <row r="2251" spans="1:2" x14ac:dyDescent="0.35">
      <c r="A2251" s="32" t="s">
        <v>1937</v>
      </c>
      <c r="B2251" s="31">
        <v>42</v>
      </c>
    </row>
    <row r="2252" spans="1:2" x14ac:dyDescent="0.35">
      <c r="A2252" s="32" t="s">
        <v>1941</v>
      </c>
      <c r="B2252" s="31">
        <v>28</v>
      </c>
    </row>
    <row r="2253" spans="1:2" x14ac:dyDescent="0.35">
      <c r="A2253" s="32" t="s">
        <v>1954</v>
      </c>
      <c r="B2253" s="31">
        <v>0</v>
      </c>
    </row>
    <row r="2254" spans="1:2" x14ac:dyDescent="0.35">
      <c r="A2254" s="32" t="s">
        <v>1955</v>
      </c>
      <c r="B2254" s="31">
        <v>5</v>
      </c>
    </row>
    <row r="2255" spans="1:2" x14ac:dyDescent="0.35">
      <c r="A2255" s="32" t="s">
        <v>1957</v>
      </c>
      <c r="B2255" s="31">
        <v>1</v>
      </c>
    </row>
    <row r="2256" spans="1:2" x14ac:dyDescent="0.35">
      <c r="A2256" s="32" t="s">
        <v>1959</v>
      </c>
      <c r="B2256" s="31">
        <v>39</v>
      </c>
    </row>
    <row r="2257" spans="1:2" x14ac:dyDescent="0.35">
      <c r="A2257" s="32" t="s">
        <v>1968</v>
      </c>
      <c r="B2257" s="31">
        <v>37</v>
      </c>
    </row>
    <row r="2258" spans="1:2" x14ac:dyDescent="0.35">
      <c r="A2258" s="32" t="s">
        <v>1974</v>
      </c>
      <c r="B2258" s="31">
        <v>10</v>
      </c>
    </row>
    <row r="2259" spans="1:2" x14ac:dyDescent="0.35">
      <c r="A2259" s="32" t="s">
        <v>1976</v>
      </c>
      <c r="B2259" s="31">
        <v>34</v>
      </c>
    </row>
    <row r="2260" spans="1:2" x14ac:dyDescent="0.35">
      <c r="A2260" s="32" t="s">
        <v>1979</v>
      </c>
      <c r="B2260" s="31">
        <v>7</v>
      </c>
    </row>
    <row r="2261" spans="1:2" x14ac:dyDescent="0.35">
      <c r="A2261" s="32" t="s">
        <v>1984</v>
      </c>
      <c r="B2261" s="31">
        <v>4</v>
      </c>
    </row>
    <row r="2262" spans="1:2" x14ac:dyDescent="0.35">
      <c r="A2262" s="32" t="s">
        <v>1986</v>
      </c>
      <c r="B2262" s="31">
        <v>0</v>
      </c>
    </row>
    <row r="2263" spans="1:2" x14ac:dyDescent="0.35">
      <c r="A2263" s="32" t="s">
        <v>2006</v>
      </c>
      <c r="B2263" s="31">
        <v>33</v>
      </c>
    </row>
    <row r="2264" spans="1:2" x14ac:dyDescent="0.35">
      <c r="A2264" s="32" t="s">
        <v>2022</v>
      </c>
      <c r="B2264" s="31">
        <v>44</v>
      </c>
    </row>
    <row r="2265" spans="1:2" x14ac:dyDescent="0.35">
      <c r="A2265" s="32" t="s">
        <v>2029</v>
      </c>
      <c r="B2265" s="31">
        <v>11</v>
      </c>
    </row>
    <row r="2266" spans="1:2" x14ac:dyDescent="0.35">
      <c r="A2266" s="32" t="s">
        <v>2034</v>
      </c>
      <c r="B2266" s="31">
        <v>33</v>
      </c>
    </row>
    <row r="2267" spans="1:2" x14ac:dyDescent="0.35">
      <c r="A2267" s="32" t="s">
        <v>2037</v>
      </c>
      <c r="B2267" s="31">
        <v>2</v>
      </c>
    </row>
    <row r="2268" spans="1:2" x14ac:dyDescent="0.35">
      <c r="A2268" s="32" t="s">
        <v>2038</v>
      </c>
      <c r="B2268" s="31">
        <v>23</v>
      </c>
    </row>
    <row r="2269" spans="1:2" x14ac:dyDescent="0.35">
      <c r="A2269" s="32" t="s">
        <v>2044</v>
      </c>
      <c r="B2269" s="31">
        <v>29</v>
      </c>
    </row>
    <row r="2270" spans="1:2" x14ac:dyDescent="0.35">
      <c r="A2270" s="32" t="s">
        <v>2048</v>
      </c>
      <c r="B2270" s="31">
        <v>43</v>
      </c>
    </row>
    <row r="2271" spans="1:2" x14ac:dyDescent="0.35">
      <c r="A2271" s="32" t="s">
        <v>2058</v>
      </c>
      <c r="B2271" s="31">
        <v>30</v>
      </c>
    </row>
    <row r="2272" spans="1:2" x14ac:dyDescent="0.35">
      <c r="A2272" s="32" t="s">
        <v>2064</v>
      </c>
      <c r="B2272" s="31">
        <v>35</v>
      </c>
    </row>
    <row r="2273" spans="1:2" x14ac:dyDescent="0.35">
      <c r="A2273" s="32" t="s">
        <v>2073</v>
      </c>
      <c r="B2273" s="31">
        <v>35</v>
      </c>
    </row>
    <row r="2274" spans="1:2" x14ac:dyDescent="0.35">
      <c r="A2274" s="32" t="s">
        <v>2076</v>
      </c>
      <c r="B2274" s="31">
        <v>33</v>
      </c>
    </row>
    <row r="2275" spans="1:2" x14ac:dyDescent="0.35">
      <c r="A2275" s="32" t="s">
        <v>2077</v>
      </c>
      <c r="B2275" s="31">
        <v>1</v>
      </c>
    </row>
    <row r="2276" spans="1:2" x14ac:dyDescent="0.35">
      <c r="A2276" s="32" t="s">
        <v>2078</v>
      </c>
      <c r="B2276" s="31">
        <v>9</v>
      </c>
    </row>
    <row r="2277" spans="1:2" x14ac:dyDescent="0.35">
      <c r="A2277" s="32" t="s">
        <v>2081</v>
      </c>
      <c r="B2277" s="31">
        <v>41</v>
      </c>
    </row>
    <row r="2278" spans="1:2" x14ac:dyDescent="0.35">
      <c r="A2278" s="32" t="s">
        <v>2085</v>
      </c>
      <c r="B2278" s="31">
        <v>21</v>
      </c>
    </row>
    <row r="2279" spans="1:2" x14ac:dyDescent="0.35">
      <c r="A2279" s="32" t="s">
        <v>2091</v>
      </c>
      <c r="B2279" s="31">
        <v>49</v>
      </c>
    </row>
    <row r="2280" spans="1:2" x14ac:dyDescent="0.35">
      <c r="A2280" s="32" t="s">
        <v>2094</v>
      </c>
      <c r="B2280" s="31">
        <v>47</v>
      </c>
    </row>
    <row r="2281" spans="1:2" x14ac:dyDescent="0.35">
      <c r="A2281" s="32" t="s">
        <v>2097</v>
      </c>
      <c r="B2281" s="31">
        <v>16</v>
      </c>
    </row>
    <row r="2282" spans="1:2" x14ac:dyDescent="0.35">
      <c r="A2282" s="32" t="s">
        <v>2111</v>
      </c>
      <c r="B2282" s="31">
        <v>15</v>
      </c>
    </row>
    <row r="2283" spans="1:2" x14ac:dyDescent="0.35">
      <c r="A2283" s="32" t="s">
        <v>2117</v>
      </c>
      <c r="B2283" s="31">
        <v>25</v>
      </c>
    </row>
    <row r="2284" spans="1:2" x14ac:dyDescent="0.35">
      <c r="A2284" s="32" t="s">
        <v>2120</v>
      </c>
      <c r="B2284" s="31">
        <v>25</v>
      </c>
    </row>
    <row r="2285" spans="1:2" x14ac:dyDescent="0.35">
      <c r="A2285" s="32" t="s">
        <v>2127</v>
      </c>
      <c r="B2285" s="31">
        <v>18</v>
      </c>
    </row>
    <row r="2286" spans="1:2" x14ac:dyDescent="0.35">
      <c r="A2286" s="32" t="s">
        <v>2153</v>
      </c>
      <c r="B2286" s="31">
        <v>27</v>
      </c>
    </row>
    <row r="2287" spans="1:2" x14ac:dyDescent="0.35">
      <c r="A2287" s="32" t="s">
        <v>2156</v>
      </c>
      <c r="B2287" s="31">
        <v>1</v>
      </c>
    </row>
    <row r="2288" spans="1:2" x14ac:dyDescent="0.35">
      <c r="A2288" s="32" t="s">
        <v>2158</v>
      </c>
      <c r="B2288" s="31">
        <v>41</v>
      </c>
    </row>
    <row r="2289" spans="1:2" x14ac:dyDescent="0.35">
      <c r="A2289" s="32" t="s">
        <v>2172</v>
      </c>
      <c r="B2289" s="31">
        <v>1</v>
      </c>
    </row>
    <row r="2290" spans="1:2" x14ac:dyDescent="0.35">
      <c r="A2290" s="32" t="s">
        <v>2173</v>
      </c>
      <c r="B2290" s="31">
        <v>6</v>
      </c>
    </row>
    <row r="2291" spans="1:2" x14ac:dyDescent="0.35">
      <c r="A2291" s="32" t="s">
        <v>2179</v>
      </c>
      <c r="B2291" s="31">
        <v>9</v>
      </c>
    </row>
    <row r="2292" spans="1:2" x14ac:dyDescent="0.35">
      <c r="A2292" s="32" t="s">
        <v>2191</v>
      </c>
      <c r="B2292" s="31">
        <v>7</v>
      </c>
    </row>
    <row r="2293" spans="1:2" x14ac:dyDescent="0.35">
      <c r="A2293" s="32" t="s">
        <v>2192</v>
      </c>
      <c r="B2293" s="31">
        <v>48</v>
      </c>
    </row>
    <row r="2294" spans="1:2" x14ac:dyDescent="0.35">
      <c r="A2294" s="32" t="s">
        <v>2194</v>
      </c>
      <c r="B2294" s="31">
        <v>21</v>
      </c>
    </row>
    <row r="2295" spans="1:2" x14ac:dyDescent="0.35">
      <c r="A2295" s="32" t="s">
        <v>2206</v>
      </c>
      <c r="B2295" s="31">
        <v>43</v>
      </c>
    </row>
    <row r="2296" spans="1:2" x14ac:dyDescent="0.35">
      <c r="A2296" s="32" t="s">
        <v>2223</v>
      </c>
      <c r="B2296" s="31">
        <v>39</v>
      </c>
    </row>
    <row r="2297" spans="1:2" x14ac:dyDescent="0.35">
      <c r="A2297" s="32" t="s">
        <v>2224</v>
      </c>
      <c r="B2297" s="31">
        <v>10</v>
      </c>
    </row>
    <row r="2298" spans="1:2" x14ac:dyDescent="0.35">
      <c r="A2298" s="9" t="s">
        <v>2245</v>
      </c>
      <c r="B2298" s="31">
        <v>54265</v>
      </c>
    </row>
  </sheetData>
  <mergeCells count="5">
    <mergeCell ref="A2:B2"/>
    <mergeCell ref="A17:B17"/>
    <mergeCell ref="A33:B33"/>
    <mergeCell ref="A49:B49"/>
    <mergeCell ref="A61:B61"/>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BAAD-A899-4049-B43A-180B3073C94C}">
  <dimension ref="A1:U148"/>
  <sheetViews>
    <sheetView showGridLines="0" workbookViewId="0">
      <selection activeCell="T27" sqref="T27"/>
    </sheetView>
  </sheetViews>
  <sheetFormatPr defaultRowHeight="14.5" x14ac:dyDescent="0.35"/>
  <sheetData>
    <row r="1" spans="1:21" ht="21" x14ac:dyDescent="0.5">
      <c r="A1" s="13"/>
      <c r="B1" s="14" t="s">
        <v>2255</v>
      </c>
      <c r="C1" s="15"/>
      <c r="D1" s="15"/>
      <c r="E1" s="15"/>
      <c r="F1" s="15"/>
      <c r="G1" s="15"/>
      <c r="H1" s="15"/>
      <c r="I1" s="13"/>
      <c r="J1" s="13"/>
      <c r="K1" s="13"/>
      <c r="L1" s="13"/>
      <c r="M1" s="13"/>
      <c r="N1" s="13"/>
      <c r="O1" s="13"/>
      <c r="P1" s="13"/>
      <c r="Q1" s="13"/>
      <c r="R1" s="13"/>
      <c r="S1" s="13"/>
      <c r="T1" s="13"/>
      <c r="U1" s="13"/>
    </row>
    <row r="2" spans="1:21" x14ac:dyDescent="0.35">
      <c r="A2" s="13"/>
      <c r="B2" s="13"/>
      <c r="C2" s="13"/>
      <c r="D2" s="13"/>
      <c r="E2" s="13"/>
      <c r="F2" s="13"/>
      <c r="G2" s="13"/>
      <c r="H2" s="13"/>
      <c r="I2" s="13"/>
      <c r="J2" s="13"/>
      <c r="K2" s="13"/>
      <c r="L2" s="13"/>
      <c r="M2" s="13"/>
      <c r="N2" s="13"/>
      <c r="O2" s="13"/>
      <c r="P2" s="13"/>
      <c r="Q2" s="13"/>
      <c r="R2" s="13"/>
      <c r="S2" s="13"/>
      <c r="T2" s="13"/>
      <c r="U2" s="13"/>
    </row>
    <row r="3" spans="1:21" x14ac:dyDescent="0.35">
      <c r="A3" s="13"/>
      <c r="B3" s="13"/>
      <c r="C3" s="13"/>
      <c r="D3" s="13"/>
      <c r="E3" s="13"/>
      <c r="F3" s="13"/>
      <c r="G3" s="13"/>
      <c r="H3" s="13"/>
      <c r="I3" s="13"/>
      <c r="J3" s="13"/>
      <c r="K3" s="13"/>
      <c r="L3" s="13"/>
      <c r="M3" s="13"/>
      <c r="N3" s="13"/>
      <c r="O3" s="13"/>
      <c r="P3" s="13"/>
      <c r="Q3" s="13"/>
    </row>
    <row r="4" spans="1:21" x14ac:dyDescent="0.35">
      <c r="A4" s="13"/>
      <c r="B4" s="13"/>
      <c r="C4" s="13"/>
      <c r="D4" s="13"/>
      <c r="E4" s="13"/>
      <c r="F4" s="13"/>
      <c r="G4" s="13"/>
      <c r="H4" s="13"/>
      <c r="I4" s="13"/>
      <c r="J4" s="13"/>
      <c r="K4" s="13"/>
      <c r="L4" s="13"/>
      <c r="M4" s="13"/>
      <c r="N4" s="13"/>
      <c r="O4" s="13"/>
      <c r="P4" s="13"/>
      <c r="Q4" s="13"/>
      <c r="R4" s="13"/>
      <c r="S4" s="13"/>
      <c r="T4" s="13"/>
      <c r="U4" s="13"/>
    </row>
    <row r="5" spans="1:21" x14ac:dyDescent="0.35">
      <c r="A5" s="13"/>
      <c r="B5" s="13"/>
      <c r="C5" s="13"/>
      <c r="D5" s="13"/>
      <c r="E5" s="13"/>
      <c r="F5" s="13"/>
      <c r="G5" s="13"/>
      <c r="H5" s="13"/>
      <c r="I5" s="13"/>
      <c r="J5" s="13"/>
      <c r="K5" s="13"/>
      <c r="L5" s="13"/>
      <c r="M5" s="13"/>
      <c r="N5" s="13"/>
      <c r="O5" s="13"/>
      <c r="P5" s="13"/>
      <c r="Q5" s="13"/>
      <c r="R5" s="13"/>
      <c r="S5" s="13"/>
      <c r="T5" s="13"/>
      <c r="U5" s="13"/>
    </row>
    <row r="6" spans="1:21" x14ac:dyDescent="0.35">
      <c r="A6" s="13"/>
      <c r="B6" s="13"/>
      <c r="C6" s="13"/>
      <c r="D6" s="13"/>
      <c r="E6" s="13"/>
      <c r="F6" s="13"/>
      <c r="G6" s="13"/>
      <c r="H6" s="13"/>
      <c r="I6" s="13"/>
      <c r="J6" s="13"/>
      <c r="K6" s="13"/>
      <c r="L6" s="13"/>
      <c r="M6" s="13"/>
      <c r="N6" s="13"/>
      <c r="O6" s="13"/>
      <c r="P6" s="13"/>
      <c r="Q6" s="13"/>
      <c r="R6" s="13"/>
      <c r="S6" s="13"/>
      <c r="T6" s="13"/>
      <c r="U6" s="13"/>
    </row>
    <row r="7" spans="1:21" x14ac:dyDescent="0.35">
      <c r="A7" s="13"/>
      <c r="B7" s="13"/>
      <c r="C7" s="13"/>
      <c r="D7" s="13"/>
      <c r="E7" s="13"/>
      <c r="F7" s="13"/>
      <c r="G7" s="13"/>
      <c r="H7" s="13"/>
      <c r="I7" s="13"/>
      <c r="J7" s="13"/>
      <c r="K7" s="13"/>
      <c r="L7" s="13"/>
      <c r="M7" s="13"/>
      <c r="N7" s="13"/>
      <c r="O7" s="13"/>
      <c r="P7" s="13"/>
      <c r="Q7" s="13"/>
      <c r="R7" s="13"/>
      <c r="S7" s="13"/>
      <c r="T7" s="13"/>
      <c r="U7" s="13"/>
    </row>
    <row r="8" spans="1:21" x14ac:dyDescent="0.35">
      <c r="A8" s="13"/>
      <c r="B8" s="13"/>
      <c r="C8" s="13"/>
      <c r="D8" s="13"/>
      <c r="E8" s="13"/>
      <c r="F8" s="13"/>
      <c r="G8" s="13"/>
      <c r="H8" s="13"/>
      <c r="I8" s="13"/>
      <c r="J8" s="13"/>
      <c r="K8" s="13"/>
      <c r="L8" s="13"/>
      <c r="M8" s="13"/>
      <c r="N8" s="13"/>
      <c r="O8" s="13"/>
      <c r="P8" s="13"/>
      <c r="Q8" s="13"/>
      <c r="R8" s="13"/>
      <c r="S8" s="13"/>
      <c r="T8" s="13"/>
      <c r="U8" s="13"/>
    </row>
    <row r="9" spans="1:21" x14ac:dyDescent="0.35">
      <c r="A9" s="13"/>
      <c r="B9" s="13"/>
      <c r="C9" s="13"/>
      <c r="D9" s="13"/>
      <c r="E9" s="13"/>
      <c r="F9" s="13"/>
      <c r="G9" s="13"/>
      <c r="H9" s="13"/>
      <c r="I9" s="13"/>
      <c r="J9" s="13"/>
      <c r="K9" s="13"/>
      <c r="L9" s="13"/>
      <c r="M9" s="13"/>
      <c r="N9" s="13"/>
      <c r="O9" s="13"/>
      <c r="P9" s="13"/>
      <c r="Q9" s="13"/>
      <c r="R9" s="13"/>
      <c r="S9" s="13"/>
      <c r="T9" s="13"/>
      <c r="U9" s="13"/>
    </row>
    <row r="10" spans="1:21" x14ac:dyDescent="0.35">
      <c r="A10" s="13"/>
      <c r="B10" s="13"/>
      <c r="C10" s="13"/>
      <c r="D10" s="13"/>
      <c r="E10" s="13"/>
      <c r="F10" s="13"/>
      <c r="G10" s="13"/>
      <c r="H10" s="13"/>
      <c r="I10" s="13"/>
      <c r="J10" s="13"/>
      <c r="K10" s="13"/>
      <c r="L10" s="13"/>
      <c r="M10" s="13"/>
      <c r="N10" s="13"/>
      <c r="O10" s="13"/>
      <c r="P10" s="13"/>
      <c r="Q10" s="13"/>
      <c r="R10" s="13"/>
      <c r="S10" s="13"/>
      <c r="T10" s="13"/>
      <c r="U10" s="13"/>
    </row>
    <row r="11" spans="1:21" x14ac:dyDescent="0.35">
      <c r="A11" s="13"/>
      <c r="B11" s="13"/>
      <c r="C11" s="13"/>
      <c r="D11" s="13"/>
      <c r="E11" s="13"/>
      <c r="F11" s="13"/>
      <c r="G11" s="13"/>
      <c r="H11" s="13"/>
      <c r="I11" s="13"/>
      <c r="J11" s="13"/>
      <c r="K11" s="13"/>
      <c r="L11" s="13"/>
      <c r="M11" s="13"/>
      <c r="N11" s="13"/>
      <c r="O11" s="13"/>
      <c r="P11" s="13"/>
      <c r="Q11" s="13"/>
      <c r="R11" s="13"/>
      <c r="S11" s="13"/>
      <c r="T11" s="13"/>
      <c r="U11" s="13"/>
    </row>
    <row r="12" spans="1:21" x14ac:dyDescent="0.35">
      <c r="A12" s="13"/>
      <c r="B12" s="13"/>
      <c r="C12" s="13"/>
      <c r="D12" s="13"/>
      <c r="E12" s="13"/>
      <c r="F12" s="13"/>
      <c r="G12" s="13"/>
      <c r="H12" s="13"/>
      <c r="I12" s="13"/>
      <c r="J12" s="13"/>
      <c r="K12" s="13"/>
      <c r="L12" s="13"/>
      <c r="M12" s="13"/>
      <c r="N12" s="13"/>
      <c r="O12" s="13"/>
      <c r="P12" s="13"/>
      <c r="Q12" s="13"/>
      <c r="R12" s="13"/>
      <c r="S12" s="13"/>
      <c r="T12" s="13"/>
      <c r="U12" s="13"/>
    </row>
    <row r="13" spans="1:21" x14ac:dyDescent="0.35">
      <c r="A13" s="13"/>
      <c r="B13" s="13"/>
      <c r="C13" s="13"/>
      <c r="D13" s="13"/>
      <c r="E13" s="13"/>
      <c r="F13" s="13"/>
      <c r="G13" s="13"/>
      <c r="H13" s="13"/>
      <c r="I13" s="13"/>
      <c r="J13" s="13"/>
      <c r="K13" s="13"/>
      <c r="L13" s="13"/>
      <c r="M13" s="13"/>
      <c r="N13" s="13"/>
      <c r="O13" s="13"/>
      <c r="P13" s="13"/>
      <c r="Q13" s="13"/>
      <c r="R13" s="13"/>
      <c r="S13" s="13"/>
      <c r="T13" s="13"/>
      <c r="U13" s="13"/>
    </row>
    <row r="14" spans="1:21" x14ac:dyDescent="0.35">
      <c r="A14" s="13"/>
      <c r="B14" s="13"/>
      <c r="C14" s="13"/>
      <c r="D14" s="13"/>
      <c r="E14" s="13"/>
      <c r="F14" s="13"/>
      <c r="G14" s="13"/>
      <c r="H14" s="13"/>
      <c r="I14" s="13"/>
      <c r="J14" s="13"/>
      <c r="K14" s="13"/>
      <c r="L14" s="13"/>
      <c r="M14" s="13"/>
      <c r="N14" s="13"/>
      <c r="O14" s="13"/>
      <c r="P14" s="13"/>
      <c r="Q14" s="13"/>
      <c r="R14" s="13"/>
      <c r="S14" s="13"/>
      <c r="T14" s="13"/>
      <c r="U14" s="13"/>
    </row>
    <row r="15" spans="1:21" x14ac:dyDescent="0.35">
      <c r="A15" s="13"/>
      <c r="B15" s="13"/>
      <c r="C15" s="13"/>
      <c r="D15" s="13"/>
      <c r="E15" s="13"/>
      <c r="F15" s="13"/>
      <c r="G15" s="13"/>
      <c r="H15" s="13"/>
      <c r="I15" s="13"/>
      <c r="J15" s="13"/>
      <c r="K15" s="13"/>
      <c r="L15" s="13"/>
      <c r="M15" s="13"/>
      <c r="N15" s="13"/>
      <c r="O15" s="13"/>
      <c r="P15" s="13"/>
      <c r="Q15" s="13"/>
      <c r="R15" s="13"/>
      <c r="S15" s="13"/>
      <c r="T15" s="13"/>
      <c r="U15" s="13"/>
    </row>
    <row r="16" spans="1:21" x14ac:dyDescent="0.35">
      <c r="A16" s="13"/>
      <c r="B16" s="13"/>
      <c r="C16" s="13"/>
      <c r="D16" s="13"/>
      <c r="E16" s="13"/>
      <c r="F16" s="13"/>
      <c r="G16" s="13"/>
      <c r="H16" s="13"/>
      <c r="I16" s="13"/>
      <c r="J16" s="13"/>
      <c r="K16" s="13"/>
      <c r="L16" s="13"/>
      <c r="M16" s="13"/>
      <c r="N16" s="13"/>
      <c r="O16" s="13"/>
      <c r="P16" s="13"/>
      <c r="Q16" s="13"/>
      <c r="R16" s="13"/>
      <c r="S16" s="13"/>
      <c r="T16" s="13"/>
      <c r="U16" s="13"/>
    </row>
    <row r="17" spans="1:21" x14ac:dyDescent="0.35">
      <c r="A17" s="13"/>
      <c r="B17" s="13"/>
      <c r="C17" s="13"/>
      <c r="D17" s="13"/>
      <c r="E17" s="13"/>
      <c r="F17" s="13"/>
      <c r="G17" s="13"/>
      <c r="H17" s="13"/>
      <c r="I17" s="13"/>
      <c r="J17" s="13"/>
      <c r="K17" s="13"/>
      <c r="L17" s="13"/>
      <c r="M17" s="13"/>
      <c r="N17" s="13"/>
      <c r="O17" s="13"/>
      <c r="P17" s="13"/>
      <c r="Q17" s="13"/>
      <c r="R17" s="13"/>
      <c r="S17" s="13"/>
      <c r="T17" s="13"/>
      <c r="U17" s="13"/>
    </row>
    <row r="18" spans="1:21" x14ac:dyDescent="0.35">
      <c r="A18" s="13"/>
      <c r="B18" s="13"/>
      <c r="C18" s="13"/>
      <c r="D18" s="13"/>
      <c r="E18" s="13"/>
      <c r="F18" s="13"/>
      <c r="G18" s="13"/>
      <c r="H18" s="13"/>
      <c r="I18" s="13"/>
      <c r="J18" s="13"/>
      <c r="K18" s="13"/>
      <c r="L18" s="13"/>
      <c r="M18" s="13"/>
      <c r="N18" s="13"/>
      <c r="O18" s="13"/>
      <c r="P18" s="13"/>
      <c r="Q18" s="13"/>
      <c r="R18" s="13"/>
      <c r="S18" s="13"/>
      <c r="T18" s="13"/>
      <c r="U18" s="13"/>
    </row>
    <row r="19" spans="1:21" x14ac:dyDescent="0.35">
      <c r="A19" s="13"/>
      <c r="B19" s="13"/>
      <c r="C19" s="13"/>
      <c r="D19" s="13"/>
      <c r="E19" s="13"/>
      <c r="F19" s="13"/>
      <c r="G19" s="13"/>
      <c r="H19" s="13"/>
      <c r="I19" s="13"/>
      <c r="J19" s="13"/>
      <c r="K19" s="13"/>
      <c r="L19" s="13"/>
      <c r="M19" s="13"/>
      <c r="N19" s="13"/>
      <c r="O19" s="13"/>
      <c r="P19" s="13"/>
      <c r="Q19" s="13"/>
      <c r="R19" s="13"/>
      <c r="S19" s="13"/>
      <c r="T19" s="13"/>
      <c r="U19" s="13"/>
    </row>
    <row r="20" spans="1:21" x14ac:dyDescent="0.35">
      <c r="A20" s="13"/>
      <c r="B20" s="13"/>
      <c r="C20" s="13"/>
      <c r="D20" s="13"/>
      <c r="E20" s="13"/>
      <c r="F20" s="13"/>
      <c r="G20" s="13"/>
      <c r="H20" s="13"/>
      <c r="I20" s="13"/>
      <c r="J20" s="13"/>
      <c r="K20" s="13"/>
      <c r="L20" s="13"/>
      <c r="M20" s="13"/>
      <c r="N20" s="13"/>
      <c r="O20" s="13"/>
      <c r="P20" s="13"/>
      <c r="Q20" s="13"/>
      <c r="R20" s="13"/>
      <c r="S20" s="13"/>
      <c r="T20" s="13"/>
      <c r="U20" s="13"/>
    </row>
    <row r="21" spans="1:21" x14ac:dyDescent="0.35">
      <c r="A21" s="13"/>
      <c r="B21" s="13"/>
      <c r="C21" s="13"/>
      <c r="D21" s="13"/>
      <c r="E21" s="13"/>
      <c r="F21" s="13"/>
      <c r="G21" s="13"/>
      <c r="H21" s="13"/>
      <c r="I21" s="13"/>
      <c r="J21" s="13"/>
      <c r="K21" s="13"/>
      <c r="L21" s="13"/>
      <c r="M21" s="13"/>
      <c r="N21" s="13"/>
      <c r="O21" s="13"/>
      <c r="P21" s="13"/>
      <c r="Q21" s="13"/>
      <c r="R21" s="13"/>
      <c r="S21" s="13"/>
      <c r="T21" s="13"/>
      <c r="U21" s="13"/>
    </row>
    <row r="22" spans="1:21" x14ac:dyDescent="0.35">
      <c r="A22" s="13"/>
      <c r="B22" s="13"/>
      <c r="C22" s="13"/>
      <c r="D22" s="13"/>
      <c r="E22" s="13"/>
      <c r="F22" s="13"/>
      <c r="G22" s="13"/>
      <c r="H22" s="13"/>
      <c r="I22" s="13"/>
      <c r="J22" s="13"/>
      <c r="K22" s="13"/>
      <c r="L22" s="13"/>
      <c r="M22" s="13"/>
      <c r="N22" s="13"/>
      <c r="O22" s="13"/>
      <c r="P22" s="13"/>
      <c r="Q22" s="13"/>
      <c r="R22" s="13"/>
      <c r="S22" s="13"/>
      <c r="T22" s="13"/>
      <c r="U22" s="13"/>
    </row>
    <row r="23" spans="1:21" x14ac:dyDescent="0.35">
      <c r="A23" s="13"/>
      <c r="B23" s="13"/>
      <c r="C23" s="13"/>
      <c r="D23" s="13"/>
      <c r="E23" s="13"/>
      <c r="F23" s="13"/>
      <c r="G23" s="13"/>
      <c r="H23" s="13"/>
      <c r="I23" s="13"/>
      <c r="J23" s="13"/>
      <c r="K23" s="13"/>
      <c r="L23" s="13"/>
      <c r="M23" s="13"/>
      <c r="N23" s="13"/>
      <c r="O23" s="13"/>
      <c r="P23" s="13"/>
      <c r="Q23" s="13"/>
      <c r="R23" s="13"/>
      <c r="S23" s="13"/>
      <c r="T23" s="13"/>
      <c r="U23" s="13"/>
    </row>
    <row r="24" spans="1:21" x14ac:dyDescent="0.35">
      <c r="A24" s="13"/>
      <c r="B24" s="13"/>
      <c r="C24" s="13"/>
      <c r="D24" s="13"/>
      <c r="E24" s="13"/>
      <c r="F24" s="13"/>
      <c r="G24" s="13"/>
      <c r="H24" s="13"/>
      <c r="I24" s="13"/>
      <c r="J24" s="13"/>
      <c r="K24" s="13"/>
      <c r="L24" s="13"/>
      <c r="M24" s="13"/>
      <c r="N24" s="13"/>
      <c r="O24" s="13"/>
      <c r="P24" s="13"/>
      <c r="Q24" s="13"/>
      <c r="R24" s="13"/>
      <c r="S24" s="13"/>
      <c r="T24" s="13"/>
      <c r="U24" s="13"/>
    </row>
    <row r="25" spans="1:21" x14ac:dyDescent="0.35">
      <c r="A25" s="13"/>
      <c r="B25" s="13"/>
      <c r="C25" s="13"/>
      <c r="D25" s="13"/>
      <c r="E25" s="13"/>
      <c r="F25" s="13"/>
      <c r="G25" s="13"/>
      <c r="H25" s="13"/>
      <c r="I25" s="13"/>
      <c r="J25" s="13"/>
      <c r="K25" s="13"/>
      <c r="L25" s="13"/>
      <c r="M25" s="13"/>
      <c r="N25" s="13"/>
      <c r="O25" s="13"/>
      <c r="P25" s="13"/>
      <c r="Q25" s="13"/>
      <c r="R25" s="13"/>
      <c r="S25" s="13"/>
      <c r="T25" s="13"/>
      <c r="U25" s="13"/>
    </row>
    <row r="26" spans="1:21" x14ac:dyDescent="0.35">
      <c r="A26" s="13"/>
      <c r="B26" s="13"/>
      <c r="C26" s="13"/>
      <c r="D26" s="13"/>
      <c r="E26" s="13"/>
      <c r="F26" s="13"/>
      <c r="G26" s="13"/>
      <c r="H26" s="13"/>
      <c r="I26" s="13"/>
      <c r="J26" s="13"/>
      <c r="K26" s="13"/>
      <c r="L26" s="13"/>
      <c r="M26" s="13"/>
      <c r="N26" s="13"/>
      <c r="O26" s="13"/>
      <c r="P26" s="13"/>
      <c r="Q26" s="13"/>
      <c r="R26" s="13"/>
      <c r="S26" s="13"/>
      <c r="T26" s="13"/>
      <c r="U26" s="13"/>
    </row>
    <row r="27" spans="1:21" x14ac:dyDescent="0.35">
      <c r="A27" s="13"/>
      <c r="B27" s="13"/>
      <c r="C27" s="13"/>
      <c r="D27" s="13"/>
      <c r="E27" s="13"/>
      <c r="F27" s="13"/>
      <c r="G27" s="13"/>
      <c r="H27" s="13"/>
      <c r="I27" s="13"/>
      <c r="J27" s="13"/>
      <c r="K27" s="13"/>
      <c r="L27" s="13"/>
      <c r="M27" s="13"/>
      <c r="N27" s="13"/>
      <c r="O27" s="13"/>
      <c r="P27" s="13"/>
      <c r="Q27" s="13"/>
      <c r="R27" s="13"/>
      <c r="S27" s="13"/>
      <c r="T27" s="13"/>
      <c r="U27" s="13"/>
    </row>
    <row r="28" spans="1:21" x14ac:dyDescent="0.35">
      <c r="A28" s="13"/>
      <c r="B28" s="13"/>
      <c r="C28" s="13"/>
      <c r="D28" s="13"/>
      <c r="E28" s="13"/>
      <c r="F28" s="13"/>
      <c r="G28" s="13"/>
      <c r="H28" s="13"/>
      <c r="I28" s="13"/>
      <c r="J28" s="13"/>
      <c r="K28" s="13"/>
      <c r="L28" s="13"/>
      <c r="M28" s="13"/>
      <c r="N28" s="13"/>
      <c r="O28" s="13"/>
      <c r="P28" s="13"/>
      <c r="Q28" s="13"/>
      <c r="R28" s="13"/>
      <c r="S28" s="13"/>
      <c r="T28" s="13"/>
      <c r="U28" s="13"/>
    </row>
    <row r="29" spans="1:21" x14ac:dyDescent="0.35">
      <c r="A29" s="13"/>
      <c r="B29" s="13"/>
      <c r="C29" s="13"/>
      <c r="D29" s="13"/>
      <c r="E29" s="13"/>
      <c r="F29" s="13"/>
      <c r="G29" s="13"/>
      <c r="H29" s="13"/>
      <c r="I29" s="13"/>
      <c r="J29" s="13"/>
      <c r="K29" s="13"/>
      <c r="L29" s="13"/>
      <c r="M29" s="13"/>
      <c r="N29" s="13"/>
      <c r="O29" s="13"/>
      <c r="P29" s="13"/>
      <c r="Q29" s="13"/>
      <c r="R29" s="13"/>
      <c r="S29" s="13"/>
      <c r="T29" s="13"/>
      <c r="U29" s="13"/>
    </row>
    <row r="30" spans="1:21" x14ac:dyDescent="0.35">
      <c r="A30" s="13"/>
      <c r="B30" s="13"/>
      <c r="C30" s="13"/>
      <c r="D30" s="13"/>
      <c r="E30" s="13"/>
      <c r="F30" s="13"/>
      <c r="G30" s="13"/>
      <c r="H30" s="13"/>
      <c r="I30" s="13"/>
      <c r="J30" s="13"/>
      <c r="K30" s="13"/>
      <c r="L30" s="13"/>
      <c r="M30" s="13"/>
      <c r="N30" s="13"/>
      <c r="O30" s="13"/>
      <c r="P30" s="13"/>
      <c r="Q30" s="13"/>
      <c r="R30" s="13"/>
      <c r="S30" s="13"/>
      <c r="T30" s="13"/>
      <c r="U30" s="13"/>
    </row>
    <row r="31" spans="1:21" x14ac:dyDescent="0.35">
      <c r="A31" s="13"/>
      <c r="B31" s="13"/>
      <c r="C31" s="13"/>
      <c r="D31" s="13"/>
      <c r="E31" s="13"/>
      <c r="F31" s="13"/>
      <c r="G31" s="13"/>
      <c r="H31" s="13"/>
      <c r="I31" s="13"/>
      <c r="J31" s="13"/>
      <c r="K31" s="13"/>
      <c r="L31" s="13"/>
      <c r="M31" s="13"/>
      <c r="N31" s="13"/>
      <c r="O31" s="13"/>
      <c r="P31" s="13"/>
      <c r="Q31" s="13"/>
      <c r="R31" s="13"/>
      <c r="S31" s="13"/>
      <c r="T31" s="13"/>
      <c r="U31" s="13"/>
    </row>
    <row r="32" spans="1:21" x14ac:dyDescent="0.35">
      <c r="A32" s="13"/>
      <c r="B32" s="13"/>
      <c r="C32" s="13"/>
      <c r="D32" s="13"/>
      <c r="E32" s="13"/>
      <c r="F32" s="13"/>
      <c r="G32" s="13"/>
      <c r="H32" s="13"/>
      <c r="I32" s="13"/>
      <c r="J32" s="13"/>
      <c r="K32" s="13"/>
      <c r="L32" s="13"/>
      <c r="M32" s="13"/>
      <c r="N32" s="13"/>
      <c r="O32" s="13"/>
      <c r="P32" s="13"/>
      <c r="Q32" s="13"/>
      <c r="R32" s="13"/>
      <c r="S32" s="13"/>
      <c r="T32" s="13"/>
      <c r="U32" s="13"/>
    </row>
    <row r="33" spans="1:21" x14ac:dyDescent="0.35">
      <c r="A33" s="13"/>
      <c r="B33" s="13"/>
      <c r="C33" s="13"/>
      <c r="D33" s="13"/>
      <c r="E33" s="13"/>
      <c r="F33" s="13"/>
      <c r="G33" s="13"/>
      <c r="H33" s="13"/>
      <c r="I33" s="13"/>
      <c r="J33" s="13"/>
      <c r="K33" s="13"/>
      <c r="L33" s="13"/>
      <c r="M33" s="13"/>
      <c r="N33" s="13"/>
      <c r="O33" s="13"/>
      <c r="P33" s="13"/>
      <c r="Q33" s="13"/>
      <c r="R33" s="13"/>
      <c r="S33" s="13"/>
      <c r="T33" s="13"/>
      <c r="U33" s="13"/>
    </row>
    <row r="34" spans="1:21" x14ac:dyDescent="0.35">
      <c r="A34" s="13"/>
      <c r="B34" s="13"/>
      <c r="C34" s="13"/>
      <c r="D34" s="13"/>
      <c r="E34" s="13"/>
      <c r="F34" s="13"/>
      <c r="G34" s="13"/>
      <c r="H34" s="13"/>
      <c r="I34" s="13"/>
      <c r="J34" s="13"/>
      <c r="K34" s="13"/>
      <c r="L34" s="13"/>
      <c r="M34" s="13"/>
      <c r="N34" s="13"/>
      <c r="O34" s="13"/>
      <c r="P34" s="13"/>
      <c r="Q34" s="13"/>
      <c r="R34" s="13"/>
      <c r="S34" s="13"/>
      <c r="T34" s="13"/>
      <c r="U34" s="13"/>
    </row>
    <row r="35" spans="1:21" x14ac:dyDescent="0.35">
      <c r="A35" s="13"/>
      <c r="B35" s="13"/>
      <c r="C35" s="13"/>
      <c r="D35" s="13"/>
      <c r="E35" s="13"/>
      <c r="F35" s="13"/>
      <c r="G35" s="13"/>
      <c r="H35" s="13"/>
      <c r="I35" s="13"/>
      <c r="J35" s="13"/>
      <c r="K35" s="13"/>
      <c r="L35" s="13"/>
      <c r="M35" s="13"/>
      <c r="N35" s="13"/>
      <c r="O35" s="13"/>
      <c r="P35" s="13"/>
      <c r="Q35" s="13"/>
      <c r="R35" s="13"/>
      <c r="S35" s="13"/>
      <c r="T35" s="13"/>
      <c r="U35" s="13"/>
    </row>
    <row r="36" spans="1:21" x14ac:dyDescent="0.35">
      <c r="A36" s="13"/>
      <c r="B36" s="13"/>
      <c r="C36" s="13"/>
      <c r="D36" s="13"/>
      <c r="E36" s="13"/>
      <c r="F36" s="13"/>
      <c r="G36" s="13"/>
      <c r="H36" s="13"/>
      <c r="I36" s="13"/>
      <c r="J36" s="13"/>
      <c r="K36" s="13"/>
      <c r="L36" s="13"/>
      <c r="M36" s="13"/>
      <c r="N36" s="13"/>
      <c r="O36" s="13"/>
      <c r="P36" s="13"/>
      <c r="Q36" s="13"/>
      <c r="R36" s="13"/>
      <c r="S36" s="13"/>
      <c r="T36" s="13"/>
      <c r="U36" s="13"/>
    </row>
    <row r="37" spans="1:21" x14ac:dyDescent="0.35">
      <c r="A37" s="13"/>
      <c r="B37" s="13"/>
      <c r="C37" s="13"/>
      <c r="D37" s="13"/>
      <c r="E37" s="13"/>
      <c r="F37" s="13"/>
      <c r="G37" s="13"/>
      <c r="H37" s="13"/>
      <c r="I37" s="13"/>
      <c r="J37" s="13"/>
      <c r="K37" s="13"/>
      <c r="L37" s="13"/>
      <c r="M37" s="13"/>
      <c r="N37" s="13"/>
      <c r="O37" s="13"/>
      <c r="P37" s="13"/>
      <c r="Q37" s="13"/>
      <c r="R37" s="13"/>
      <c r="S37" s="13"/>
      <c r="T37" s="13"/>
      <c r="U37" s="13"/>
    </row>
    <row r="38" spans="1:21" x14ac:dyDescent="0.35">
      <c r="A38" s="13"/>
      <c r="B38" s="13"/>
      <c r="C38" s="13"/>
      <c r="D38" s="13"/>
      <c r="E38" s="13"/>
      <c r="F38" s="13"/>
      <c r="G38" s="13"/>
      <c r="H38" s="13"/>
      <c r="I38" s="13"/>
      <c r="J38" s="13"/>
      <c r="K38" s="13"/>
      <c r="L38" s="13"/>
      <c r="M38" s="13"/>
      <c r="N38" s="13"/>
      <c r="O38" s="13"/>
      <c r="P38" s="13"/>
      <c r="Q38" s="13"/>
      <c r="R38" s="13"/>
      <c r="S38" s="13"/>
      <c r="T38" s="13"/>
      <c r="U38" s="13"/>
    </row>
    <row r="39" spans="1:21" x14ac:dyDescent="0.35">
      <c r="A39" s="13"/>
      <c r="B39" s="13"/>
      <c r="C39" s="13"/>
      <c r="D39" s="13"/>
      <c r="E39" s="13"/>
      <c r="F39" s="13"/>
      <c r="G39" s="13"/>
      <c r="H39" s="13"/>
      <c r="I39" s="13"/>
      <c r="J39" s="13"/>
      <c r="K39" s="13"/>
      <c r="L39" s="13"/>
      <c r="M39" s="13"/>
      <c r="N39" s="13"/>
      <c r="O39" s="13"/>
      <c r="P39" s="13"/>
      <c r="Q39" s="13"/>
      <c r="R39" s="13"/>
      <c r="S39" s="13"/>
      <c r="T39" s="13"/>
      <c r="U39" s="13"/>
    </row>
    <row r="40" spans="1:21" x14ac:dyDescent="0.35">
      <c r="A40" s="13"/>
      <c r="B40" s="13"/>
      <c r="C40" s="13"/>
      <c r="D40" s="13"/>
      <c r="E40" s="13"/>
      <c r="F40" s="13"/>
      <c r="G40" s="13"/>
      <c r="H40" s="13"/>
      <c r="I40" s="13"/>
      <c r="J40" s="13"/>
      <c r="K40" s="13"/>
      <c r="L40" s="13"/>
      <c r="M40" s="13"/>
      <c r="N40" s="13"/>
      <c r="O40" s="13"/>
      <c r="P40" s="13"/>
      <c r="Q40" s="13"/>
      <c r="R40" s="13"/>
      <c r="S40" s="13"/>
      <c r="T40" s="13"/>
      <c r="U40" s="13"/>
    </row>
    <row r="41" spans="1:21" x14ac:dyDescent="0.35">
      <c r="A41" s="13"/>
      <c r="B41" s="13"/>
      <c r="C41" s="13"/>
      <c r="D41" s="13"/>
      <c r="E41" s="13"/>
      <c r="F41" s="13"/>
      <c r="G41" s="13"/>
      <c r="H41" s="13"/>
      <c r="I41" s="13"/>
      <c r="J41" s="13"/>
      <c r="K41" s="13"/>
      <c r="L41" s="13"/>
      <c r="M41" s="13"/>
      <c r="N41" s="13"/>
      <c r="O41" s="13"/>
      <c r="P41" s="13"/>
      <c r="Q41" s="13"/>
      <c r="R41" s="13"/>
      <c r="S41" s="13"/>
      <c r="T41" s="13"/>
      <c r="U41" s="13"/>
    </row>
    <row r="42" spans="1:21" x14ac:dyDescent="0.35">
      <c r="A42" s="13"/>
      <c r="B42" s="13"/>
      <c r="C42" s="13"/>
      <c r="D42" s="13"/>
      <c r="E42" s="13"/>
      <c r="F42" s="13"/>
      <c r="G42" s="13"/>
      <c r="H42" s="13"/>
      <c r="I42" s="13"/>
      <c r="J42" s="13"/>
      <c r="K42" s="13"/>
      <c r="L42" s="13"/>
      <c r="M42" s="13"/>
      <c r="N42" s="13"/>
      <c r="O42" s="13"/>
      <c r="P42" s="13"/>
      <c r="Q42" s="13"/>
      <c r="R42" s="13"/>
      <c r="S42" s="13"/>
      <c r="T42" s="13"/>
      <c r="U42" s="13"/>
    </row>
    <row r="43" spans="1:21" x14ac:dyDescent="0.35">
      <c r="A43" s="13"/>
      <c r="B43" s="13"/>
      <c r="C43" s="13"/>
      <c r="D43" s="13"/>
      <c r="E43" s="13"/>
      <c r="F43" s="13"/>
      <c r="G43" s="13"/>
      <c r="H43" s="13"/>
      <c r="I43" s="13"/>
      <c r="J43" s="13"/>
      <c r="K43" s="13"/>
      <c r="L43" s="13"/>
      <c r="M43" s="13"/>
      <c r="N43" s="13"/>
      <c r="O43" s="13"/>
      <c r="P43" s="13"/>
      <c r="Q43" s="13"/>
      <c r="R43" s="13"/>
      <c r="S43" s="13"/>
      <c r="T43" s="13"/>
      <c r="U43" s="13"/>
    </row>
    <row r="44" spans="1:21" x14ac:dyDescent="0.35">
      <c r="A44" s="13"/>
      <c r="B44" s="13"/>
      <c r="C44" s="13"/>
      <c r="D44" s="13"/>
      <c r="E44" s="13"/>
      <c r="F44" s="13"/>
      <c r="G44" s="13"/>
      <c r="H44" s="13"/>
      <c r="I44" s="13"/>
      <c r="J44" s="13"/>
      <c r="K44" s="13"/>
      <c r="L44" s="13"/>
      <c r="M44" s="13"/>
      <c r="N44" s="13"/>
      <c r="O44" s="13"/>
      <c r="P44" s="13"/>
      <c r="Q44" s="13"/>
      <c r="R44" s="13"/>
      <c r="S44" s="13"/>
      <c r="T44" s="13"/>
      <c r="U44" s="13"/>
    </row>
    <row r="45" spans="1:21" x14ac:dyDescent="0.35">
      <c r="A45" s="13"/>
      <c r="B45" s="13"/>
      <c r="C45" s="13"/>
      <c r="D45" s="13"/>
      <c r="E45" s="13"/>
      <c r="F45" s="13"/>
      <c r="G45" s="13"/>
      <c r="H45" s="13"/>
      <c r="I45" s="13"/>
      <c r="J45" s="13"/>
      <c r="K45" s="13"/>
      <c r="L45" s="13"/>
      <c r="M45" s="13"/>
      <c r="N45" s="13"/>
      <c r="O45" s="13"/>
      <c r="P45" s="13"/>
      <c r="Q45" s="13"/>
      <c r="R45" s="13"/>
      <c r="S45" s="13"/>
      <c r="T45" s="13"/>
      <c r="U45" s="13"/>
    </row>
    <row r="46" spans="1:21" x14ac:dyDescent="0.35">
      <c r="A46" s="13"/>
      <c r="B46" s="13"/>
      <c r="C46" s="13"/>
      <c r="D46" s="13"/>
      <c r="E46" s="13"/>
      <c r="F46" s="13"/>
      <c r="G46" s="13"/>
      <c r="H46" s="13"/>
      <c r="I46" s="13"/>
      <c r="J46" s="13"/>
      <c r="K46" s="13"/>
      <c r="L46" s="13"/>
      <c r="M46" s="13"/>
      <c r="N46" s="13"/>
      <c r="O46" s="13"/>
      <c r="P46" s="13"/>
      <c r="Q46" s="13"/>
      <c r="R46" s="13"/>
      <c r="S46" s="13"/>
      <c r="T46" s="13"/>
      <c r="U46" s="13"/>
    </row>
    <row r="47" spans="1:21" x14ac:dyDescent="0.35">
      <c r="A47" s="13"/>
      <c r="B47" s="13"/>
      <c r="C47" s="13"/>
      <c r="D47" s="13"/>
      <c r="E47" s="13"/>
      <c r="F47" s="13"/>
      <c r="G47" s="13"/>
      <c r="H47" s="13"/>
      <c r="I47" s="13"/>
      <c r="J47" s="13"/>
      <c r="K47" s="13"/>
      <c r="L47" s="13"/>
      <c r="M47" s="13"/>
      <c r="N47" s="13"/>
      <c r="O47" s="13"/>
      <c r="P47" s="13"/>
      <c r="Q47" s="13"/>
      <c r="R47" s="13"/>
      <c r="S47" s="13"/>
      <c r="T47" s="13"/>
      <c r="U47" s="13"/>
    </row>
    <row r="48" spans="1:21" x14ac:dyDescent="0.35">
      <c r="A48" s="13"/>
      <c r="B48" s="13"/>
      <c r="C48" s="13"/>
      <c r="D48" s="13"/>
      <c r="E48" s="13"/>
      <c r="F48" s="13"/>
      <c r="G48" s="13"/>
      <c r="H48" s="13"/>
      <c r="I48" s="13"/>
      <c r="J48" s="13"/>
      <c r="K48" s="13"/>
      <c r="L48" s="13"/>
      <c r="M48" s="13"/>
      <c r="N48" s="13"/>
      <c r="O48" s="13"/>
      <c r="P48" s="13"/>
      <c r="Q48" s="13"/>
      <c r="R48" s="13"/>
      <c r="S48" s="13"/>
      <c r="T48" s="13"/>
      <c r="U48" s="13"/>
    </row>
    <row r="49" spans="1:21" x14ac:dyDescent="0.35">
      <c r="A49" s="13"/>
      <c r="B49" s="13"/>
      <c r="C49" s="13"/>
      <c r="D49" s="13"/>
      <c r="E49" s="13"/>
      <c r="F49" s="13"/>
      <c r="G49" s="13"/>
      <c r="H49" s="13"/>
      <c r="I49" s="13"/>
      <c r="J49" s="13"/>
      <c r="K49" s="13"/>
      <c r="L49" s="13"/>
      <c r="M49" s="13"/>
      <c r="N49" s="13"/>
      <c r="O49" s="13"/>
      <c r="P49" s="13"/>
      <c r="Q49" s="13"/>
      <c r="R49" s="13"/>
      <c r="S49" s="13"/>
      <c r="T49" s="13"/>
      <c r="U49" s="13"/>
    </row>
    <row r="50" spans="1:21" x14ac:dyDescent="0.35">
      <c r="A50" s="13"/>
      <c r="B50" s="13"/>
      <c r="C50" s="13"/>
      <c r="D50" s="13"/>
      <c r="E50" s="13"/>
      <c r="F50" s="13"/>
      <c r="G50" s="13"/>
      <c r="H50" s="13"/>
      <c r="I50" s="13"/>
      <c r="J50" s="13"/>
      <c r="K50" s="13"/>
      <c r="L50" s="13"/>
      <c r="M50" s="13"/>
      <c r="N50" s="13"/>
      <c r="O50" s="13"/>
      <c r="P50" s="13"/>
      <c r="Q50" s="13"/>
      <c r="R50" s="13"/>
      <c r="S50" s="13"/>
      <c r="T50" s="13"/>
      <c r="U50" s="13"/>
    </row>
    <row r="51" spans="1:21" x14ac:dyDescent="0.35">
      <c r="A51" s="13"/>
      <c r="B51" s="13"/>
      <c r="C51" s="13"/>
      <c r="D51" s="13"/>
      <c r="E51" s="13"/>
      <c r="F51" s="13"/>
      <c r="G51" s="13"/>
      <c r="H51" s="13"/>
      <c r="I51" s="13"/>
      <c r="J51" s="13"/>
      <c r="K51" s="13"/>
      <c r="L51" s="13"/>
      <c r="M51" s="13"/>
      <c r="N51" s="13"/>
      <c r="O51" s="13"/>
      <c r="P51" s="13"/>
      <c r="Q51" s="13"/>
      <c r="R51" s="13"/>
      <c r="S51" s="13"/>
      <c r="T51" s="13"/>
      <c r="U51" s="13"/>
    </row>
    <row r="52" spans="1:21" x14ac:dyDescent="0.35">
      <c r="A52" s="13"/>
      <c r="B52" s="13"/>
      <c r="C52" s="13"/>
      <c r="D52" s="13"/>
      <c r="E52" s="13"/>
      <c r="F52" s="13"/>
      <c r="G52" s="13"/>
      <c r="H52" s="13"/>
      <c r="I52" s="13"/>
      <c r="J52" s="13"/>
      <c r="K52" s="13"/>
      <c r="L52" s="13"/>
      <c r="M52" s="13"/>
      <c r="N52" s="13"/>
      <c r="O52" s="13"/>
      <c r="P52" s="13"/>
      <c r="Q52" s="13"/>
      <c r="R52" s="13"/>
      <c r="S52" s="13"/>
      <c r="T52" s="13"/>
      <c r="U52" s="13"/>
    </row>
    <row r="53" spans="1:21" x14ac:dyDescent="0.35">
      <c r="A53" s="13"/>
      <c r="B53" s="13"/>
      <c r="C53" s="13"/>
      <c r="D53" s="13"/>
      <c r="E53" s="13"/>
      <c r="F53" s="13"/>
      <c r="G53" s="13"/>
      <c r="H53" s="13"/>
      <c r="I53" s="13"/>
      <c r="J53" s="13"/>
      <c r="K53" s="13"/>
      <c r="L53" s="13"/>
      <c r="M53" s="13"/>
      <c r="N53" s="13"/>
      <c r="O53" s="13"/>
      <c r="P53" s="13"/>
      <c r="Q53" s="13"/>
      <c r="R53" s="13"/>
      <c r="S53" s="13"/>
      <c r="T53" s="13"/>
      <c r="U53" s="13"/>
    </row>
    <row r="54" spans="1:21" x14ac:dyDescent="0.35">
      <c r="A54" s="13"/>
      <c r="B54" s="13"/>
      <c r="C54" s="13"/>
      <c r="D54" s="13"/>
      <c r="E54" s="13"/>
      <c r="F54" s="13"/>
      <c r="G54" s="13"/>
      <c r="H54" s="13"/>
      <c r="I54" s="13"/>
      <c r="J54" s="13"/>
      <c r="K54" s="13"/>
      <c r="L54" s="13"/>
      <c r="M54" s="13"/>
      <c r="N54" s="13"/>
      <c r="O54" s="13"/>
      <c r="P54" s="13"/>
      <c r="Q54" s="13"/>
      <c r="R54" s="13"/>
      <c r="S54" s="13"/>
      <c r="T54" s="13"/>
      <c r="U54" s="13"/>
    </row>
    <row r="55" spans="1:21" x14ac:dyDescent="0.35">
      <c r="A55" s="13"/>
      <c r="B55" s="13"/>
      <c r="C55" s="13"/>
      <c r="D55" s="13"/>
      <c r="E55" s="13"/>
      <c r="F55" s="13"/>
      <c r="G55" s="13"/>
      <c r="H55" s="13"/>
      <c r="I55" s="13"/>
      <c r="J55" s="13"/>
      <c r="K55" s="13"/>
      <c r="L55" s="13"/>
      <c r="M55" s="13"/>
      <c r="N55" s="13"/>
      <c r="O55" s="13"/>
      <c r="P55" s="13"/>
      <c r="Q55" s="13"/>
      <c r="R55" s="13"/>
      <c r="S55" s="13"/>
      <c r="T55" s="13"/>
      <c r="U55" s="13"/>
    </row>
    <row r="56" spans="1:21" x14ac:dyDescent="0.35">
      <c r="A56" s="13"/>
      <c r="B56" s="13"/>
      <c r="C56" s="13"/>
      <c r="D56" s="13"/>
      <c r="E56" s="13"/>
      <c r="F56" s="13"/>
      <c r="G56" s="13"/>
      <c r="H56" s="13"/>
      <c r="I56" s="13"/>
      <c r="J56" s="13"/>
      <c r="K56" s="13"/>
      <c r="L56" s="13"/>
      <c r="M56" s="13"/>
      <c r="N56" s="13"/>
      <c r="O56" s="13"/>
      <c r="P56" s="13"/>
      <c r="Q56" s="13"/>
      <c r="R56" s="13"/>
      <c r="S56" s="13"/>
      <c r="T56" s="13"/>
      <c r="U56" s="13"/>
    </row>
    <row r="57" spans="1:21" x14ac:dyDescent="0.35">
      <c r="A57" s="13"/>
      <c r="B57" s="13"/>
      <c r="C57" s="13"/>
      <c r="D57" s="13"/>
      <c r="E57" s="13"/>
      <c r="F57" s="13"/>
      <c r="G57" s="13"/>
      <c r="H57" s="13"/>
      <c r="I57" s="13"/>
      <c r="J57" s="13"/>
      <c r="K57" s="13"/>
      <c r="L57" s="13"/>
      <c r="M57" s="13"/>
      <c r="N57" s="13"/>
      <c r="O57" s="13"/>
      <c r="P57" s="13"/>
      <c r="Q57" s="13"/>
      <c r="R57" s="13"/>
      <c r="S57" s="13"/>
      <c r="T57" s="13"/>
      <c r="U57" s="13"/>
    </row>
    <row r="58" spans="1:21" x14ac:dyDescent="0.35">
      <c r="A58" s="13"/>
      <c r="B58" s="13"/>
      <c r="C58" s="13"/>
      <c r="D58" s="13"/>
      <c r="E58" s="13"/>
      <c r="F58" s="13"/>
      <c r="G58" s="13"/>
      <c r="H58" s="13"/>
      <c r="I58" s="13"/>
      <c r="J58" s="13"/>
      <c r="K58" s="13"/>
      <c r="L58" s="13"/>
      <c r="M58" s="13"/>
      <c r="N58" s="13"/>
      <c r="O58" s="13"/>
      <c r="P58" s="13"/>
      <c r="Q58" s="13"/>
      <c r="R58" s="13"/>
      <c r="S58" s="13"/>
      <c r="T58" s="13"/>
      <c r="U58" s="13"/>
    </row>
    <row r="59" spans="1:21" x14ac:dyDescent="0.35">
      <c r="A59" s="13"/>
      <c r="B59" s="13"/>
      <c r="C59" s="13"/>
      <c r="D59" s="13"/>
      <c r="E59" s="13"/>
      <c r="F59" s="13"/>
      <c r="G59" s="13"/>
      <c r="H59" s="13"/>
      <c r="I59" s="13"/>
      <c r="J59" s="13"/>
      <c r="K59" s="13"/>
      <c r="L59" s="13"/>
      <c r="M59" s="13"/>
      <c r="N59" s="13"/>
      <c r="O59" s="13"/>
      <c r="P59" s="13"/>
      <c r="Q59" s="13"/>
      <c r="R59" s="13"/>
      <c r="S59" s="13"/>
      <c r="T59" s="13"/>
      <c r="U59" s="13"/>
    </row>
    <row r="60" spans="1:21" x14ac:dyDescent="0.35">
      <c r="A60" s="13"/>
      <c r="B60" s="13"/>
      <c r="C60" s="13"/>
      <c r="D60" s="13"/>
      <c r="E60" s="13"/>
      <c r="F60" s="13"/>
      <c r="G60" s="13"/>
      <c r="H60" s="13"/>
      <c r="I60" s="13"/>
      <c r="J60" s="13"/>
      <c r="K60" s="13"/>
      <c r="L60" s="13"/>
      <c r="M60" s="13"/>
      <c r="N60" s="13"/>
      <c r="O60" s="13"/>
      <c r="P60" s="13"/>
      <c r="Q60" s="13"/>
      <c r="R60" s="13"/>
      <c r="S60" s="13"/>
      <c r="T60" s="13"/>
      <c r="U60" s="13"/>
    </row>
    <row r="61" spans="1:21" x14ac:dyDescent="0.35">
      <c r="A61" s="13"/>
      <c r="B61" s="13"/>
      <c r="C61" s="13"/>
      <c r="D61" s="13"/>
      <c r="E61" s="13"/>
      <c r="F61" s="13"/>
      <c r="G61" s="13"/>
      <c r="H61" s="13"/>
      <c r="I61" s="13"/>
      <c r="J61" s="13"/>
      <c r="K61" s="13"/>
      <c r="L61" s="13"/>
      <c r="M61" s="13"/>
      <c r="N61" s="13"/>
      <c r="O61" s="13"/>
      <c r="P61" s="13"/>
      <c r="Q61" s="13"/>
      <c r="R61" s="13"/>
      <c r="S61" s="13"/>
      <c r="T61" s="13"/>
      <c r="U61" s="13"/>
    </row>
    <row r="62" spans="1:21" x14ac:dyDescent="0.35">
      <c r="A62" s="13"/>
      <c r="B62" s="13"/>
      <c r="C62" s="13"/>
      <c r="D62" s="13"/>
      <c r="E62" s="13"/>
      <c r="F62" s="13"/>
      <c r="G62" s="13"/>
      <c r="H62" s="13"/>
      <c r="I62" s="13"/>
      <c r="J62" s="13"/>
      <c r="K62" s="13"/>
      <c r="L62" s="13"/>
      <c r="M62" s="13"/>
      <c r="N62" s="13"/>
      <c r="O62" s="13"/>
      <c r="P62" s="13"/>
      <c r="Q62" s="13"/>
      <c r="R62" s="13"/>
      <c r="S62" s="13"/>
      <c r="T62" s="13"/>
      <c r="U62" s="13"/>
    </row>
    <row r="63" spans="1:21" x14ac:dyDescent="0.35">
      <c r="A63" s="13"/>
      <c r="B63" s="13"/>
      <c r="C63" s="13"/>
      <c r="D63" s="13"/>
      <c r="E63" s="13"/>
      <c r="F63" s="13"/>
      <c r="G63" s="13"/>
      <c r="H63" s="13"/>
      <c r="I63" s="13"/>
      <c r="J63" s="13"/>
      <c r="K63" s="13"/>
      <c r="L63" s="13"/>
      <c r="M63" s="13"/>
      <c r="N63" s="13"/>
      <c r="O63" s="13"/>
      <c r="P63" s="13"/>
      <c r="Q63" s="13"/>
      <c r="R63" s="13"/>
      <c r="S63" s="13"/>
      <c r="T63" s="13"/>
      <c r="U63" s="13"/>
    </row>
    <row r="64" spans="1:21" x14ac:dyDescent="0.35">
      <c r="A64" s="13"/>
      <c r="B64" s="13"/>
      <c r="C64" s="13"/>
      <c r="D64" s="13"/>
      <c r="E64" s="13"/>
      <c r="F64" s="13"/>
      <c r="G64" s="13"/>
      <c r="H64" s="13"/>
      <c r="I64" s="13"/>
      <c r="J64" s="13"/>
      <c r="K64" s="13"/>
      <c r="L64" s="13"/>
      <c r="M64" s="13"/>
      <c r="N64" s="13"/>
      <c r="O64" s="13"/>
      <c r="P64" s="13"/>
      <c r="Q64" s="13"/>
      <c r="R64" s="13"/>
      <c r="S64" s="13"/>
      <c r="T64" s="13"/>
      <c r="U64" s="13"/>
    </row>
    <row r="65" spans="1:21" x14ac:dyDescent="0.35">
      <c r="A65" s="13"/>
      <c r="B65" s="13"/>
      <c r="C65" s="13"/>
      <c r="D65" s="13"/>
      <c r="E65" s="13"/>
      <c r="F65" s="13"/>
      <c r="G65" s="13"/>
      <c r="H65" s="13"/>
      <c r="I65" s="13"/>
      <c r="J65" s="13"/>
      <c r="K65" s="13"/>
      <c r="L65" s="13"/>
      <c r="M65" s="13"/>
      <c r="N65" s="13"/>
      <c r="O65" s="13"/>
      <c r="P65" s="13"/>
      <c r="Q65" s="13"/>
      <c r="R65" s="13"/>
      <c r="S65" s="13"/>
      <c r="T65" s="13"/>
      <c r="U65" s="13"/>
    </row>
    <row r="66" spans="1:21" x14ac:dyDescent="0.35">
      <c r="A66" s="13"/>
      <c r="B66" s="13"/>
      <c r="C66" s="13"/>
      <c r="D66" s="13"/>
      <c r="E66" s="13"/>
      <c r="F66" s="13"/>
      <c r="G66" s="13"/>
      <c r="H66" s="13"/>
      <c r="I66" s="13"/>
      <c r="J66" s="13"/>
      <c r="K66" s="13"/>
      <c r="L66" s="13"/>
      <c r="M66" s="13"/>
      <c r="N66" s="13"/>
      <c r="O66" s="13"/>
      <c r="P66" s="13"/>
      <c r="Q66" s="13"/>
      <c r="R66" s="13"/>
      <c r="S66" s="13"/>
      <c r="T66" s="13"/>
      <c r="U66" s="13"/>
    </row>
    <row r="67" spans="1:21" x14ac:dyDescent="0.35">
      <c r="A67" s="13"/>
      <c r="B67" s="13"/>
      <c r="C67" s="13"/>
      <c r="D67" s="13"/>
      <c r="E67" s="13"/>
      <c r="F67" s="13"/>
      <c r="G67" s="13"/>
      <c r="H67" s="13"/>
      <c r="I67" s="13"/>
      <c r="J67" s="13"/>
      <c r="K67" s="13"/>
      <c r="L67" s="13"/>
      <c r="M67" s="13"/>
      <c r="N67" s="13"/>
      <c r="O67" s="13"/>
      <c r="P67" s="13"/>
      <c r="Q67" s="13"/>
      <c r="R67" s="13"/>
      <c r="S67" s="13"/>
      <c r="T67" s="13"/>
      <c r="U67" s="13"/>
    </row>
    <row r="68" spans="1:21" x14ac:dyDescent="0.35">
      <c r="A68" s="13"/>
      <c r="B68" s="13"/>
      <c r="C68" s="13"/>
      <c r="D68" s="13"/>
      <c r="E68" s="13"/>
      <c r="F68" s="13"/>
      <c r="G68" s="13"/>
      <c r="H68" s="13"/>
      <c r="I68" s="13"/>
      <c r="J68" s="13"/>
      <c r="K68" s="13"/>
      <c r="L68" s="13"/>
      <c r="M68" s="13"/>
      <c r="N68" s="13"/>
      <c r="O68" s="13"/>
      <c r="P68" s="13"/>
      <c r="Q68" s="13"/>
      <c r="R68" s="13"/>
      <c r="S68" s="13"/>
      <c r="T68" s="13"/>
      <c r="U68" s="13"/>
    </row>
    <row r="69" spans="1:21" x14ac:dyDescent="0.35">
      <c r="A69" s="13"/>
      <c r="B69" s="13"/>
      <c r="C69" s="13"/>
      <c r="D69" s="13"/>
      <c r="E69" s="13"/>
      <c r="F69" s="13"/>
      <c r="G69" s="13"/>
      <c r="H69" s="13"/>
      <c r="I69" s="13"/>
      <c r="J69" s="13"/>
      <c r="K69" s="13"/>
      <c r="L69" s="13"/>
      <c r="M69" s="13"/>
      <c r="N69" s="13"/>
      <c r="O69" s="13"/>
      <c r="P69" s="13"/>
      <c r="Q69" s="13"/>
      <c r="R69" s="13"/>
      <c r="S69" s="13"/>
      <c r="T69" s="13"/>
      <c r="U69" s="13"/>
    </row>
    <row r="70" spans="1:21" x14ac:dyDescent="0.35">
      <c r="A70" s="13"/>
      <c r="B70" s="13"/>
      <c r="C70" s="13"/>
      <c r="D70" s="13"/>
      <c r="E70" s="13"/>
      <c r="F70" s="13"/>
      <c r="G70" s="13"/>
      <c r="H70" s="13"/>
      <c r="I70" s="13"/>
      <c r="J70" s="13"/>
      <c r="K70" s="13"/>
      <c r="L70" s="13"/>
      <c r="M70" s="13"/>
      <c r="N70" s="13"/>
      <c r="O70" s="13"/>
      <c r="P70" s="13"/>
      <c r="Q70" s="13"/>
      <c r="R70" s="13"/>
      <c r="S70" s="13"/>
      <c r="T70" s="13"/>
      <c r="U70" s="13"/>
    </row>
    <row r="71" spans="1:21" x14ac:dyDescent="0.35">
      <c r="A71" s="13"/>
      <c r="B71" s="13"/>
      <c r="C71" s="13"/>
      <c r="D71" s="13"/>
      <c r="E71" s="13"/>
      <c r="F71" s="13"/>
      <c r="G71" s="13"/>
      <c r="H71" s="13"/>
      <c r="I71" s="13"/>
      <c r="J71" s="13"/>
      <c r="K71" s="13"/>
      <c r="L71" s="13"/>
      <c r="M71" s="13"/>
      <c r="N71" s="13"/>
      <c r="O71" s="13"/>
      <c r="P71" s="13"/>
      <c r="Q71" s="13"/>
      <c r="R71" s="13"/>
      <c r="S71" s="13"/>
      <c r="T71" s="13"/>
      <c r="U71" s="13"/>
    </row>
    <row r="72" spans="1:21" x14ac:dyDescent="0.35">
      <c r="A72" s="13"/>
      <c r="B72" s="13"/>
      <c r="C72" s="13"/>
      <c r="D72" s="13"/>
      <c r="E72" s="13"/>
      <c r="F72" s="13"/>
      <c r="G72" s="13"/>
      <c r="H72" s="13"/>
      <c r="I72" s="13"/>
      <c r="J72" s="13"/>
      <c r="K72" s="13"/>
      <c r="L72" s="13"/>
      <c r="M72" s="13"/>
      <c r="N72" s="13"/>
      <c r="O72" s="13"/>
      <c r="P72" s="13"/>
      <c r="Q72" s="13"/>
      <c r="R72" s="13"/>
      <c r="S72" s="13"/>
      <c r="T72" s="13"/>
      <c r="U72" s="13"/>
    </row>
    <row r="73" spans="1:21" x14ac:dyDescent="0.35">
      <c r="A73" s="13"/>
      <c r="B73" s="13"/>
      <c r="C73" s="13"/>
      <c r="D73" s="13"/>
      <c r="E73" s="13"/>
      <c r="F73" s="13"/>
      <c r="G73" s="13"/>
      <c r="H73" s="13"/>
      <c r="I73" s="13"/>
      <c r="J73" s="13"/>
      <c r="K73" s="13"/>
      <c r="L73" s="13"/>
      <c r="M73" s="13"/>
      <c r="N73" s="13"/>
      <c r="O73" s="13"/>
      <c r="P73" s="13"/>
      <c r="Q73" s="13"/>
      <c r="R73" s="13"/>
      <c r="S73" s="13"/>
      <c r="T73" s="13"/>
      <c r="U73" s="13"/>
    </row>
    <row r="74" spans="1:21" x14ac:dyDescent="0.35">
      <c r="A74" s="13"/>
      <c r="B74" s="13"/>
      <c r="C74" s="13"/>
      <c r="D74" s="13"/>
      <c r="E74" s="13"/>
      <c r="F74" s="13"/>
      <c r="G74" s="13"/>
      <c r="H74" s="13"/>
      <c r="I74" s="13"/>
      <c r="J74" s="13"/>
      <c r="K74" s="13"/>
      <c r="L74" s="13"/>
      <c r="M74" s="13"/>
      <c r="N74" s="13"/>
      <c r="O74" s="13"/>
      <c r="P74" s="13"/>
      <c r="Q74" s="13"/>
      <c r="R74" s="13"/>
      <c r="S74" s="13"/>
      <c r="T74" s="13"/>
      <c r="U74" s="13"/>
    </row>
    <row r="75" spans="1:21" x14ac:dyDescent="0.35">
      <c r="A75" s="13"/>
      <c r="B75" s="13"/>
      <c r="C75" s="13"/>
      <c r="D75" s="13"/>
      <c r="E75" s="13"/>
      <c r="F75" s="13"/>
      <c r="G75" s="13"/>
      <c r="H75" s="13"/>
      <c r="I75" s="13"/>
      <c r="J75" s="13"/>
      <c r="K75" s="13"/>
      <c r="L75" s="13"/>
      <c r="M75" s="13"/>
      <c r="N75" s="13"/>
      <c r="O75" s="13"/>
      <c r="P75" s="13"/>
      <c r="Q75" s="13"/>
      <c r="R75" s="13"/>
      <c r="S75" s="13"/>
      <c r="T75" s="13"/>
      <c r="U75" s="13"/>
    </row>
    <row r="76" spans="1:21" x14ac:dyDescent="0.35">
      <c r="A76" s="13"/>
      <c r="B76" s="13"/>
      <c r="C76" s="13"/>
      <c r="D76" s="13"/>
      <c r="E76" s="13"/>
      <c r="F76" s="13"/>
      <c r="G76" s="13"/>
      <c r="H76" s="13"/>
      <c r="I76" s="13"/>
      <c r="J76" s="13"/>
      <c r="K76" s="13"/>
      <c r="L76" s="13"/>
      <c r="M76" s="13"/>
      <c r="N76" s="13"/>
      <c r="O76" s="13"/>
      <c r="P76" s="13"/>
      <c r="Q76" s="13"/>
      <c r="R76" s="13"/>
      <c r="S76" s="13"/>
      <c r="T76" s="13"/>
      <c r="U76" s="13"/>
    </row>
    <row r="77" spans="1:21" x14ac:dyDescent="0.35">
      <c r="A77" s="13"/>
      <c r="B77" s="13"/>
      <c r="C77" s="13"/>
      <c r="D77" s="13"/>
      <c r="E77" s="13"/>
      <c r="F77" s="13"/>
      <c r="G77" s="13"/>
      <c r="H77" s="13"/>
      <c r="I77" s="13"/>
      <c r="J77" s="13"/>
      <c r="K77" s="13"/>
      <c r="L77" s="13"/>
      <c r="M77" s="13"/>
      <c r="N77" s="13"/>
      <c r="O77" s="13"/>
      <c r="P77" s="13"/>
      <c r="Q77" s="13"/>
      <c r="R77" s="13"/>
      <c r="S77" s="13"/>
      <c r="T77" s="13"/>
      <c r="U77" s="13"/>
    </row>
    <row r="78" spans="1:21" x14ac:dyDescent="0.35">
      <c r="A78" s="13"/>
      <c r="B78" s="13"/>
      <c r="C78" s="13"/>
      <c r="D78" s="13"/>
      <c r="E78" s="13"/>
      <c r="F78" s="13"/>
      <c r="G78" s="13"/>
      <c r="H78" s="13"/>
      <c r="I78" s="13"/>
      <c r="J78" s="13"/>
      <c r="K78" s="13"/>
      <c r="L78" s="13"/>
      <c r="M78" s="13"/>
      <c r="N78" s="13"/>
      <c r="O78" s="13"/>
      <c r="P78" s="13"/>
      <c r="Q78" s="13"/>
      <c r="R78" s="13"/>
      <c r="S78" s="13"/>
      <c r="T78" s="13"/>
      <c r="U78" s="13"/>
    </row>
    <row r="79" spans="1:21" x14ac:dyDescent="0.35">
      <c r="A79" s="13"/>
      <c r="B79" s="13"/>
      <c r="C79" s="13"/>
      <c r="D79" s="13"/>
      <c r="E79" s="13"/>
      <c r="F79" s="13"/>
      <c r="G79" s="13"/>
      <c r="H79" s="13"/>
      <c r="I79" s="13"/>
      <c r="J79" s="13"/>
      <c r="K79" s="13"/>
      <c r="L79" s="13"/>
      <c r="M79" s="13"/>
      <c r="N79" s="13"/>
      <c r="O79" s="13"/>
      <c r="P79" s="13"/>
      <c r="Q79" s="13"/>
      <c r="R79" s="13"/>
      <c r="S79" s="13"/>
      <c r="T79" s="13"/>
      <c r="U79" s="13"/>
    </row>
    <row r="80" spans="1:21" x14ac:dyDescent="0.35">
      <c r="A80" s="13"/>
      <c r="B80" s="13"/>
      <c r="C80" s="13"/>
      <c r="D80" s="13"/>
      <c r="E80" s="13"/>
      <c r="F80" s="13"/>
      <c r="G80" s="13"/>
      <c r="H80" s="13"/>
      <c r="I80" s="13"/>
      <c r="J80" s="13"/>
      <c r="K80" s="13"/>
      <c r="L80" s="13"/>
      <c r="M80" s="13"/>
      <c r="N80" s="13"/>
      <c r="O80" s="13"/>
      <c r="P80" s="13"/>
      <c r="Q80" s="13"/>
      <c r="R80" s="13"/>
      <c r="S80" s="13"/>
      <c r="T80" s="13"/>
      <c r="U80" s="13"/>
    </row>
    <row r="81" spans="1:21" x14ac:dyDescent="0.35">
      <c r="A81" s="13"/>
      <c r="B81" s="13"/>
      <c r="C81" s="13"/>
      <c r="D81" s="13"/>
      <c r="E81" s="13"/>
      <c r="F81" s="13"/>
      <c r="G81" s="13"/>
      <c r="H81" s="13"/>
      <c r="I81" s="13"/>
      <c r="J81" s="13"/>
      <c r="K81" s="13"/>
      <c r="L81" s="13"/>
      <c r="M81" s="13"/>
      <c r="N81" s="13"/>
      <c r="O81" s="13"/>
      <c r="P81" s="13"/>
      <c r="Q81" s="13"/>
      <c r="R81" s="13"/>
      <c r="S81" s="13"/>
      <c r="T81" s="13"/>
      <c r="U81" s="13"/>
    </row>
    <row r="82" spans="1:21" x14ac:dyDescent="0.35">
      <c r="A82" s="13"/>
      <c r="B82" s="13"/>
      <c r="C82" s="13"/>
      <c r="D82" s="13"/>
      <c r="E82" s="13"/>
      <c r="F82" s="13"/>
      <c r="G82" s="13"/>
      <c r="H82" s="13"/>
      <c r="I82" s="13"/>
      <c r="J82" s="13"/>
      <c r="K82" s="13"/>
      <c r="L82" s="13"/>
      <c r="M82" s="13"/>
      <c r="N82" s="13"/>
      <c r="O82" s="13"/>
      <c r="P82" s="13"/>
      <c r="Q82" s="13"/>
      <c r="R82" s="13"/>
      <c r="S82" s="13"/>
      <c r="T82" s="13"/>
      <c r="U82" s="13"/>
    </row>
    <row r="83" spans="1:21" x14ac:dyDescent="0.35">
      <c r="A83" s="13"/>
      <c r="B83" s="13"/>
      <c r="C83" s="13"/>
      <c r="D83" s="13"/>
      <c r="E83" s="13"/>
      <c r="F83" s="13"/>
      <c r="G83" s="13"/>
      <c r="H83" s="13"/>
      <c r="I83" s="13"/>
      <c r="J83" s="13"/>
      <c r="K83" s="13"/>
      <c r="L83" s="13"/>
      <c r="M83" s="13"/>
      <c r="N83" s="13"/>
      <c r="O83" s="13"/>
      <c r="P83" s="13"/>
      <c r="Q83" s="13"/>
      <c r="R83" s="13"/>
      <c r="S83" s="13"/>
      <c r="T83" s="13"/>
      <c r="U83" s="13"/>
    </row>
    <row r="84" spans="1:21" x14ac:dyDescent="0.35">
      <c r="A84" s="13"/>
      <c r="B84" s="13"/>
      <c r="C84" s="13"/>
      <c r="D84" s="13"/>
      <c r="E84" s="13"/>
      <c r="F84" s="13"/>
      <c r="G84" s="13"/>
      <c r="H84" s="13"/>
      <c r="I84" s="13"/>
      <c r="J84" s="13"/>
      <c r="K84" s="13"/>
      <c r="L84" s="13"/>
      <c r="M84" s="13"/>
      <c r="N84" s="13"/>
      <c r="O84" s="13"/>
      <c r="P84" s="13"/>
      <c r="Q84" s="13"/>
      <c r="R84" s="13"/>
      <c r="S84" s="13"/>
      <c r="T84" s="13"/>
      <c r="U84" s="13"/>
    </row>
    <row r="85" spans="1:21" x14ac:dyDescent="0.35">
      <c r="A85" s="13"/>
      <c r="B85" s="13"/>
      <c r="C85" s="13"/>
      <c r="D85" s="13"/>
      <c r="E85" s="13"/>
      <c r="F85" s="13"/>
      <c r="G85" s="13"/>
      <c r="H85" s="13"/>
      <c r="I85" s="13"/>
      <c r="J85" s="13"/>
      <c r="K85" s="13"/>
      <c r="L85" s="13"/>
      <c r="M85" s="13"/>
      <c r="N85" s="13"/>
      <c r="O85" s="13"/>
      <c r="P85" s="13"/>
      <c r="Q85" s="13"/>
      <c r="R85" s="13"/>
      <c r="S85" s="13"/>
      <c r="T85" s="13"/>
      <c r="U85" s="13"/>
    </row>
    <row r="86" spans="1:21" x14ac:dyDescent="0.35">
      <c r="A86" s="13"/>
      <c r="B86" s="13"/>
      <c r="C86" s="13"/>
      <c r="D86" s="13"/>
      <c r="E86" s="13"/>
      <c r="F86" s="13"/>
      <c r="G86" s="13"/>
      <c r="H86" s="13"/>
      <c r="I86" s="13"/>
      <c r="J86" s="13"/>
      <c r="K86" s="13"/>
      <c r="L86" s="13"/>
      <c r="M86" s="13"/>
      <c r="N86" s="13"/>
      <c r="O86" s="13"/>
      <c r="P86" s="13"/>
      <c r="Q86" s="13"/>
      <c r="R86" s="13"/>
      <c r="S86" s="13"/>
      <c r="T86" s="13"/>
      <c r="U86" s="13"/>
    </row>
    <row r="87" spans="1:21" x14ac:dyDescent="0.35">
      <c r="A87" s="13"/>
      <c r="B87" s="13"/>
      <c r="C87" s="13"/>
      <c r="D87" s="13"/>
      <c r="E87" s="13"/>
      <c r="F87" s="13"/>
      <c r="G87" s="13"/>
      <c r="H87" s="13"/>
      <c r="I87" s="13"/>
      <c r="J87" s="13"/>
      <c r="K87" s="13"/>
      <c r="L87" s="13"/>
      <c r="M87" s="13"/>
      <c r="N87" s="13"/>
      <c r="O87" s="13"/>
      <c r="P87" s="13"/>
      <c r="Q87" s="13"/>
      <c r="R87" s="13"/>
      <c r="S87" s="13"/>
      <c r="T87" s="13"/>
      <c r="U87" s="13"/>
    </row>
    <row r="88" spans="1:21" x14ac:dyDescent="0.35">
      <c r="A88" s="13"/>
      <c r="B88" s="13"/>
      <c r="C88" s="13"/>
      <c r="D88" s="13"/>
      <c r="E88" s="13"/>
      <c r="F88" s="13"/>
      <c r="G88" s="13"/>
      <c r="H88" s="13"/>
      <c r="I88" s="13"/>
      <c r="J88" s="13"/>
      <c r="K88" s="13"/>
      <c r="L88" s="13"/>
      <c r="M88" s="13"/>
      <c r="N88" s="13"/>
      <c r="O88" s="13"/>
      <c r="P88" s="13"/>
      <c r="Q88" s="13"/>
      <c r="R88" s="13"/>
      <c r="S88" s="13"/>
      <c r="T88" s="13"/>
      <c r="U88" s="13"/>
    </row>
    <row r="89" spans="1:21" x14ac:dyDescent="0.35">
      <c r="A89" s="13"/>
      <c r="B89" s="13"/>
      <c r="C89" s="13"/>
      <c r="D89" s="13"/>
      <c r="E89" s="13"/>
      <c r="F89" s="13"/>
      <c r="G89" s="13"/>
      <c r="H89" s="13"/>
      <c r="I89" s="13"/>
      <c r="J89" s="13"/>
      <c r="K89" s="13"/>
      <c r="L89" s="13"/>
      <c r="M89" s="13"/>
      <c r="N89" s="13"/>
      <c r="O89" s="13"/>
      <c r="P89" s="13"/>
      <c r="Q89" s="13"/>
      <c r="R89" s="13"/>
      <c r="S89" s="13"/>
      <c r="T89" s="13"/>
      <c r="U89" s="13"/>
    </row>
    <row r="90" spans="1:21" x14ac:dyDescent="0.35">
      <c r="A90" s="13"/>
      <c r="B90" s="13"/>
      <c r="C90" s="13"/>
      <c r="D90" s="13"/>
      <c r="E90" s="13"/>
      <c r="F90" s="13"/>
      <c r="G90" s="13"/>
      <c r="H90" s="13"/>
      <c r="I90" s="13"/>
      <c r="J90" s="13"/>
      <c r="K90" s="13"/>
      <c r="L90" s="13"/>
      <c r="M90" s="13"/>
      <c r="N90" s="13"/>
      <c r="O90" s="13"/>
      <c r="P90" s="13"/>
      <c r="Q90" s="13"/>
      <c r="R90" s="13"/>
      <c r="S90" s="13"/>
      <c r="T90" s="13"/>
      <c r="U90" s="13"/>
    </row>
    <row r="91" spans="1:21" x14ac:dyDescent="0.35">
      <c r="A91" s="13"/>
      <c r="B91" s="13"/>
      <c r="C91" s="13"/>
      <c r="D91" s="13"/>
      <c r="E91" s="13"/>
      <c r="F91" s="13"/>
      <c r="G91" s="13"/>
      <c r="H91" s="13"/>
      <c r="I91" s="13"/>
      <c r="J91" s="13"/>
      <c r="K91" s="13"/>
      <c r="L91" s="13"/>
      <c r="M91" s="13"/>
      <c r="N91" s="13"/>
      <c r="O91" s="13"/>
      <c r="P91" s="13"/>
      <c r="Q91" s="13"/>
      <c r="R91" s="13"/>
      <c r="S91" s="13"/>
      <c r="T91" s="13"/>
      <c r="U91" s="13"/>
    </row>
    <row r="92" spans="1:21" x14ac:dyDescent="0.35">
      <c r="A92" s="13"/>
      <c r="B92" s="13"/>
      <c r="C92" s="13"/>
      <c r="D92" s="13"/>
      <c r="E92" s="13"/>
      <c r="F92" s="13"/>
      <c r="G92" s="13"/>
      <c r="H92" s="13"/>
      <c r="I92" s="13"/>
      <c r="J92" s="13"/>
      <c r="K92" s="13"/>
      <c r="L92" s="13"/>
      <c r="M92" s="13"/>
      <c r="N92" s="13"/>
      <c r="O92" s="13"/>
      <c r="P92" s="13"/>
      <c r="Q92" s="13"/>
      <c r="R92" s="13"/>
      <c r="S92" s="13"/>
      <c r="T92" s="13"/>
      <c r="U92" s="13"/>
    </row>
    <row r="93" spans="1:21" x14ac:dyDescent="0.35">
      <c r="A93" s="13"/>
      <c r="B93" s="13"/>
      <c r="C93" s="13"/>
      <c r="D93" s="13"/>
      <c r="E93" s="13"/>
      <c r="F93" s="13"/>
      <c r="G93" s="13"/>
      <c r="H93" s="13"/>
      <c r="I93" s="13"/>
      <c r="J93" s="13"/>
      <c r="K93" s="13"/>
      <c r="L93" s="13"/>
      <c r="M93" s="13"/>
      <c r="N93" s="13"/>
      <c r="O93" s="13"/>
      <c r="P93" s="13"/>
      <c r="Q93" s="13"/>
      <c r="R93" s="13"/>
      <c r="S93" s="13"/>
      <c r="T93" s="13"/>
      <c r="U93" s="13"/>
    </row>
    <row r="94" spans="1:21" x14ac:dyDescent="0.35">
      <c r="A94" s="13"/>
      <c r="B94" s="13"/>
      <c r="C94" s="13"/>
      <c r="D94" s="13"/>
      <c r="E94" s="13"/>
      <c r="F94" s="13"/>
      <c r="G94" s="13"/>
      <c r="H94" s="13"/>
      <c r="I94" s="13"/>
      <c r="J94" s="13"/>
      <c r="K94" s="13"/>
      <c r="L94" s="13"/>
      <c r="M94" s="13"/>
      <c r="N94" s="13"/>
      <c r="O94" s="13"/>
      <c r="P94" s="13"/>
      <c r="Q94" s="13"/>
      <c r="R94" s="13"/>
      <c r="S94" s="13"/>
      <c r="T94" s="13"/>
      <c r="U94" s="13"/>
    </row>
    <row r="95" spans="1:21" x14ac:dyDescent="0.35">
      <c r="A95" s="13"/>
      <c r="B95" s="13"/>
      <c r="C95" s="13"/>
      <c r="D95" s="13"/>
      <c r="E95" s="13"/>
      <c r="F95" s="13"/>
      <c r="G95" s="13"/>
      <c r="H95" s="13"/>
      <c r="I95" s="13"/>
      <c r="J95" s="13"/>
      <c r="K95" s="13"/>
      <c r="L95" s="13"/>
      <c r="M95" s="13"/>
      <c r="N95" s="13"/>
      <c r="O95" s="13"/>
      <c r="P95" s="13"/>
      <c r="Q95" s="13"/>
      <c r="R95" s="13"/>
      <c r="S95" s="13"/>
      <c r="T95" s="13"/>
      <c r="U95" s="13"/>
    </row>
    <row r="96" spans="1:21" x14ac:dyDescent="0.35">
      <c r="A96" s="13"/>
      <c r="B96" s="13"/>
      <c r="C96" s="13"/>
      <c r="D96" s="13"/>
      <c r="E96" s="13"/>
      <c r="F96" s="13"/>
      <c r="G96" s="13"/>
      <c r="H96" s="13"/>
      <c r="I96" s="13"/>
      <c r="J96" s="13"/>
      <c r="K96" s="13"/>
      <c r="L96" s="13"/>
      <c r="M96" s="13"/>
      <c r="N96" s="13"/>
      <c r="O96" s="13"/>
      <c r="P96" s="13"/>
      <c r="Q96" s="13"/>
      <c r="R96" s="13"/>
      <c r="S96" s="13"/>
      <c r="T96" s="13"/>
      <c r="U96" s="13"/>
    </row>
    <row r="97" spans="1:21" x14ac:dyDescent="0.35">
      <c r="A97" s="13"/>
      <c r="B97" s="13"/>
      <c r="C97" s="13"/>
      <c r="D97" s="13"/>
      <c r="E97" s="13"/>
      <c r="F97" s="13"/>
      <c r="G97" s="13"/>
      <c r="H97" s="13"/>
      <c r="I97" s="13"/>
      <c r="J97" s="13"/>
      <c r="K97" s="13"/>
      <c r="L97" s="13"/>
      <c r="M97" s="13"/>
      <c r="N97" s="13"/>
      <c r="O97" s="13"/>
      <c r="P97" s="13"/>
      <c r="Q97" s="13"/>
      <c r="R97" s="13"/>
      <c r="S97" s="13"/>
      <c r="T97" s="13"/>
      <c r="U97" s="13"/>
    </row>
    <row r="98" spans="1:21" x14ac:dyDescent="0.35">
      <c r="A98" s="13"/>
      <c r="B98" s="13"/>
      <c r="C98" s="13"/>
      <c r="D98" s="13"/>
      <c r="E98" s="13"/>
      <c r="F98" s="13"/>
      <c r="G98" s="13"/>
      <c r="H98" s="13"/>
      <c r="I98" s="13"/>
      <c r="J98" s="13"/>
      <c r="K98" s="13"/>
      <c r="L98" s="13"/>
      <c r="M98" s="13"/>
      <c r="N98" s="13"/>
      <c r="O98" s="13"/>
      <c r="P98" s="13"/>
      <c r="Q98" s="13"/>
      <c r="R98" s="13"/>
      <c r="S98" s="13"/>
      <c r="T98" s="13"/>
      <c r="U98" s="13"/>
    </row>
    <row r="99" spans="1:21" x14ac:dyDescent="0.35">
      <c r="A99" s="13"/>
      <c r="B99" s="13"/>
      <c r="C99" s="13"/>
      <c r="D99" s="13"/>
      <c r="E99" s="13"/>
      <c r="F99" s="13"/>
      <c r="G99" s="13"/>
      <c r="H99" s="13"/>
      <c r="I99" s="13"/>
      <c r="J99" s="13"/>
      <c r="K99" s="13"/>
      <c r="L99" s="13"/>
      <c r="M99" s="13"/>
      <c r="N99" s="13"/>
      <c r="O99" s="13"/>
      <c r="P99" s="13"/>
      <c r="Q99" s="13"/>
      <c r="R99" s="13"/>
      <c r="S99" s="13"/>
      <c r="T99" s="13"/>
      <c r="U99" s="13"/>
    </row>
    <row r="100" spans="1:21" x14ac:dyDescent="0.35">
      <c r="A100" s="13"/>
      <c r="B100" s="13"/>
      <c r="C100" s="13"/>
      <c r="D100" s="13"/>
      <c r="E100" s="13"/>
      <c r="F100" s="13"/>
      <c r="G100" s="13"/>
      <c r="H100" s="13"/>
      <c r="I100" s="13"/>
      <c r="J100" s="13"/>
      <c r="K100" s="13"/>
      <c r="L100" s="13"/>
      <c r="M100" s="13"/>
      <c r="N100" s="13"/>
      <c r="O100" s="13"/>
      <c r="P100" s="13"/>
      <c r="Q100" s="13"/>
      <c r="R100" s="13"/>
      <c r="S100" s="13"/>
      <c r="T100" s="13"/>
      <c r="U100" s="13"/>
    </row>
    <row r="101" spans="1:21" x14ac:dyDescent="0.35">
      <c r="A101" s="13"/>
      <c r="B101" s="13"/>
      <c r="C101" s="13"/>
      <c r="D101" s="13"/>
      <c r="E101" s="13"/>
      <c r="F101" s="13"/>
      <c r="G101" s="13"/>
      <c r="H101" s="13"/>
      <c r="I101" s="13"/>
      <c r="J101" s="13"/>
      <c r="K101" s="13"/>
      <c r="L101" s="13"/>
      <c r="M101" s="13"/>
      <c r="N101" s="13"/>
      <c r="O101" s="13"/>
      <c r="P101" s="13"/>
      <c r="Q101" s="13"/>
      <c r="R101" s="13"/>
      <c r="S101" s="13"/>
      <c r="T101" s="13"/>
      <c r="U101" s="13"/>
    </row>
    <row r="102" spans="1:21" x14ac:dyDescent="0.35">
      <c r="A102" s="13"/>
      <c r="B102" s="13"/>
      <c r="C102" s="13"/>
      <c r="D102" s="13"/>
      <c r="E102" s="13"/>
      <c r="F102" s="13"/>
      <c r="G102" s="13"/>
      <c r="H102" s="13"/>
      <c r="I102" s="13"/>
      <c r="J102" s="13"/>
      <c r="K102" s="13"/>
      <c r="L102" s="13"/>
      <c r="M102" s="13"/>
      <c r="N102" s="13"/>
      <c r="O102" s="13"/>
      <c r="P102" s="13"/>
      <c r="Q102" s="13"/>
      <c r="R102" s="13"/>
      <c r="S102" s="13"/>
      <c r="T102" s="13"/>
      <c r="U102" s="13"/>
    </row>
    <row r="103" spans="1:21" x14ac:dyDescent="0.35">
      <c r="A103" s="13"/>
      <c r="B103" s="13"/>
      <c r="C103" s="13"/>
      <c r="D103" s="13"/>
      <c r="E103" s="13"/>
      <c r="F103" s="13"/>
      <c r="G103" s="13"/>
      <c r="H103" s="13"/>
      <c r="I103" s="13"/>
      <c r="J103" s="13"/>
      <c r="K103" s="13"/>
      <c r="L103" s="13"/>
      <c r="M103" s="13"/>
      <c r="N103" s="13"/>
      <c r="O103" s="13"/>
      <c r="P103" s="13"/>
      <c r="Q103" s="13"/>
      <c r="R103" s="13"/>
      <c r="S103" s="13"/>
      <c r="T103" s="13"/>
      <c r="U103" s="13"/>
    </row>
    <row r="104" spans="1:21" x14ac:dyDescent="0.35">
      <c r="A104" s="13"/>
      <c r="B104" s="13"/>
      <c r="C104" s="13"/>
      <c r="D104" s="13"/>
      <c r="E104" s="13"/>
      <c r="F104" s="13"/>
      <c r="G104" s="13"/>
      <c r="H104" s="13"/>
      <c r="I104" s="13"/>
      <c r="J104" s="13"/>
      <c r="K104" s="13"/>
      <c r="L104" s="13"/>
      <c r="M104" s="13"/>
      <c r="N104" s="13"/>
      <c r="O104" s="13"/>
      <c r="P104" s="13"/>
      <c r="Q104" s="13"/>
      <c r="R104" s="13"/>
      <c r="S104" s="13"/>
      <c r="T104" s="13"/>
      <c r="U104" s="13"/>
    </row>
    <row r="105" spans="1:21" x14ac:dyDescent="0.35">
      <c r="A105" s="13"/>
      <c r="B105" s="13"/>
      <c r="C105" s="13"/>
      <c r="D105" s="13"/>
      <c r="E105" s="13"/>
      <c r="F105" s="13"/>
      <c r="G105" s="13"/>
      <c r="H105" s="13"/>
      <c r="I105" s="13"/>
      <c r="J105" s="13"/>
      <c r="K105" s="13"/>
      <c r="L105" s="13"/>
      <c r="M105" s="13"/>
      <c r="N105" s="13"/>
      <c r="O105" s="13"/>
      <c r="P105" s="13"/>
      <c r="Q105" s="13"/>
      <c r="R105" s="13"/>
      <c r="S105" s="13"/>
      <c r="T105" s="13"/>
      <c r="U105" s="13"/>
    </row>
    <row r="106" spans="1:21" x14ac:dyDescent="0.35">
      <c r="A106" s="13"/>
      <c r="B106" s="13"/>
      <c r="C106" s="13"/>
      <c r="D106" s="13"/>
      <c r="E106" s="13"/>
      <c r="F106" s="13"/>
      <c r="G106" s="13"/>
      <c r="H106" s="13"/>
      <c r="I106" s="13"/>
      <c r="J106" s="13"/>
      <c r="K106" s="13"/>
      <c r="L106" s="13"/>
      <c r="M106" s="13"/>
      <c r="N106" s="13"/>
      <c r="O106" s="13"/>
      <c r="P106" s="13"/>
      <c r="Q106" s="13"/>
      <c r="R106" s="13"/>
      <c r="S106" s="13"/>
      <c r="T106" s="13"/>
      <c r="U106" s="13"/>
    </row>
    <row r="107" spans="1:21" x14ac:dyDescent="0.35">
      <c r="A107" s="13"/>
      <c r="B107" s="13"/>
      <c r="C107" s="13"/>
      <c r="D107" s="13"/>
      <c r="E107" s="13"/>
      <c r="F107" s="13"/>
      <c r="G107" s="13"/>
      <c r="H107" s="13"/>
      <c r="I107" s="13"/>
      <c r="J107" s="13"/>
      <c r="K107" s="13"/>
      <c r="L107" s="13"/>
      <c r="M107" s="13"/>
      <c r="N107" s="13"/>
      <c r="O107" s="13"/>
      <c r="P107" s="13"/>
      <c r="Q107" s="13"/>
      <c r="R107" s="13"/>
      <c r="S107" s="13"/>
      <c r="T107" s="13"/>
      <c r="U107" s="13"/>
    </row>
    <row r="108" spans="1:21" x14ac:dyDescent="0.35">
      <c r="A108" s="13"/>
      <c r="B108" s="13"/>
      <c r="C108" s="13"/>
      <c r="D108" s="13"/>
      <c r="E108" s="13"/>
      <c r="F108" s="13"/>
      <c r="G108" s="13"/>
      <c r="H108" s="13"/>
      <c r="I108" s="13"/>
      <c r="J108" s="13"/>
      <c r="K108" s="13"/>
      <c r="L108" s="13"/>
      <c r="M108" s="13"/>
      <c r="N108" s="13"/>
      <c r="O108" s="13"/>
      <c r="P108" s="13"/>
      <c r="Q108" s="13"/>
      <c r="R108" s="13"/>
      <c r="S108" s="13"/>
      <c r="T108" s="13"/>
      <c r="U108" s="13"/>
    </row>
    <row r="109" spans="1:21" x14ac:dyDescent="0.35">
      <c r="A109" s="13"/>
      <c r="B109" s="13"/>
      <c r="C109" s="13"/>
      <c r="D109" s="13"/>
      <c r="E109" s="13"/>
      <c r="F109" s="13"/>
      <c r="G109" s="13"/>
      <c r="H109" s="13"/>
      <c r="I109" s="13"/>
      <c r="J109" s="13"/>
      <c r="K109" s="13"/>
      <c r="L109" s="13"/>
      <c r="M109" s="13"/>
      <c r="N109" s="13"/>
      <c r="O109" s="13"/>
      <c r="P109" s="13"/>
      <c r="Q109" s="13"/>
      <c r="R109" s="13"/>
      <c r="S109" s="13"/>
      <c r="T109" s="13"/>
      <c r="U109" s="13"/>
    </row>
    <row r="110" spans="1:21" x14ac:dyDescent="0.35">
      <c r="A110" s="13"/>
      <c r="B110" s="13"/>
      <c r="C110" s="13"/>
      <c r="D110" s="13"/>
      <c r="E110" s="13"/>
      <c r="F110" s="13"/>
      <c r="G110" s="13"/>
      <c r="H110" s="13"/>
      <c r="I110" s="13"/>
      <c r="J110" s="13"/>
      <c r="K110" s="13"/>
      <c r="L110" s="13"/>
      <c r="M110" s="13"/>
      <c r="N110" s="13"/>
      <c r="O110" s="13"/>
      <c r="P110" s="13"/>
      <c r="Q110" s="13"/>
      <c r="R110" s="13"/>
      <c r="S110" s="13"/>
      <c r="T110" s="13"/>
      <c r="U110" s="13"/>
    </row>
    <row r="111" spans="1:21" x14ac:dyDescent="0.35">
      <c r="A111" s="13"/>
      <c r="B111" s="13"/>
      <c r="C111" s="13"/>
      <c r="D111" s="13"/>
      <c r="E111" s="13"/>
      <c r="F111" s="13"/>
      <c r="G111" s="13"/>
      <c r="H111" s="13"/>
      <c r="I111" s="13"/>
      <c r="J111" s="13"/>
      <c r="K111" s="13"/>
      <c r="L111" s="13"/>
      <c r="M111" s="13"/>
      <c r="N111" s="13"/>
      <c r="O111" s="13"/>
      <c r="P111" s="13"/>
      <c r="Q111" s="13"/>
      <c r="R111" s="13"/>
      <c r="S111" s="13"/>
      <c r="T111" s="13"/>
      <c r="U111" s="13"/>
    </row>
    <row r="112" spans="1:21" x14ac:dyDescent="0.35">
      <c r="A112" s="13"/>
      <c r="B112" s="13"/>
      <c r="C112" s="13"/>
      <c r="D112" s="13"/>
      <c r="E112" s="13"/>
      <c r="F112" s="13"/>
      <c r="G112" s="13"/>
      <c r="H112" s="13"/>
      <c r="I112" s="13"/>
      <c r="J112" s="13"/>
      <c r="K112" s="13"/>
      <c r="L112" s="13"/>
      <c r="M112" s="13"/>
      <c r="N112" s="13"/>
      <c r="O112" s="13"/>
      <c r="P112" s="13"/>
      <c r="Q112" s="13"/>
      <c r="R112" s="13"/>
      <c r="S112" s="13"/>
      <c r="T112" s="13"/>
      <c r="U112" s="13"/>
    </row>
    <row r="113" spans="1:21" x14ac:dyDescent="0.35">
      <c r="A113" s="13"/>
      <c r="B113" s="13"/>
      <c r="C113" s="13"/>
      <c r="D113" s="13"/>
      <c r="E113" s="13"/>
      <c r="F113" s="13"/>
      <c r="G113" s="13"/>
      <c r="H113" s="13"/>
      <c r="I113" s="13"/>
      <c r="J113" s="13"/>
      <c r="K113" s="13"/>
      <c r="L113" s="13"/>
      <c r="M113" s="13"/>
      <c r="N113" s="13"/>
      <c r="O113" s="13"/>
      <c r="P113" s="13"/>
      <c r="Q113" s="13"/>
      <c r="R113" s="13"/>
      <c r="S113" s="13"/>
      <c r="T113" s="13"/>
      <c r="U113" s="13"/>
    </row>
    <row r="114" spans="1:21" x14ac:dyDescent="0.35">
      <c r="A114" s="13"/>
      <c r="B114" s="13"/>
      <c r="C114" s="13"/>
      <c r="D114" s="13"/>
      <c r="E114" s="13"/>
      <c r="F114" s="13"/>
      <c r="G114" s="13"/>
      <c r="H114" s="13"/>
      <c r="I114" s="13"/>
      <c r="J114" s="13"/>
      <c r="K114" s="13"/>
      <c r="L114" s="13"/>
      <c r="M114" s="13"/>
      <c r="N114" s="13"/>
      <c r="O114" s="13"/>
      <c r="P114" s="13"/>
      <c r="Q114" s="13"/>
      <c r="R114" s="13"/>
      <c r="S114" s="13"/>
      <c r="T114" s="13"/>
      <c r="U114" s="13"/>
    </row>
    <row r="115" spans="1:21" x14ac:dyDescent="0.35">
      <c r="A115" s="13"/>
      <c r="B115" s="13"/>
      <c r="C115" s="13"/>
      <c r="D115" s="13"/>
      <c r="E115" s="13"/>
      <c r="F115" s="13"/>
      <c r="G115" s="13"/>
      <c r="H115" s="13"/>
      <c r="I115" s="13"/>
      <c r="J115" s="13"/>
      <c r="K115" s="13"/>
      <c r="L115" s="13"/>
      <c r="M115" s="13"/>
      <c r="N115" s="13"/>
      <c r="O115" s="13"/>
      <c r="P115" s="13"/>
      <c r="Q115" s="13"/>
      <c r="R115" s="13"/>
      <c r="S115" s="13"/>
      <c r="T115" s="13"/>
      <c r="U115" s="13"/>
    </row>
    <row r="116" spans="1:21" x14ac:dyDescent="0.35">
      <c r="A116" s="13"/>
      <c r="B116" s="13"/>
      <c r="C116" s="13"/>
      <c r="D116" s="13"/>
      <c r="E116" s="13"/>
      <c r="F116" s="13"/>
      <c r="G116" s="13"/>
      <c r="H116" s="13"/>
      <c r="I116" s="13"/>
      <c r="J116" s="13"/>
      <c r="K116" s="13"/>
      <c r="L116" s="13"/>
      <c r="M116" s="13"/>
      <c r="N116" s="13"/>
      <c r="O116" s="13"/>
      <c r="P116" s="13"/>
      <c r="Q116" s="13"/>
      <c r="R116" s="13"/>
      <c r="S116" s="13"/>
      <c r="T116" s="13"/>
      <c r="U116" s="13"/>
    </row>
    <row r="117" spans="1:21" x14ac:dyDescent="0.35">
      <c r="A117" s="13"/>
      <c r="B117" s="13"/>
      <c r="C117" s="13"/>
      <c r="D117" s="13"/>
      <c r="E117" s="13"/>
      <c r="F117" s="13"/>
      <c r="G117" s="13"/>
      <c r="H117" s="13"/>
      <c r="I117" s="13"/>
      <c r="J117" s="13"/>
      <c r="K117" s="13"/>
      <c r="L117" s="13"/>
      <c r="M117" s="13"/>
      <c r="N117" s="13"/>
      <c r="O117" s="13"/>
      <c r="P117" s="13"/>
      <c r="Q117" s="13"/>
      <c r="R117" s="13"/>
      <c r="S117" s="13"/>
      <c r="T117" s="13"/>
      <c r="U117" s="13"/>
    </row>
    <row r="118" spans="1:21" x14ac:dyDescent="0.35">
      <c r="A118" s="13"/>
      <c r="B118" s="13"/>
      <c r="C118" s="13"/>
      <c r="D118" s="13"/>
      <c r="E118" s="13"/>
      <c r="F118" s="13"/>
      <c r="G118" s="13"/>
      <c r="H118" s="13"/>
      <c r="I118" s="13"/>
      <c r="J118" s="13"/>
      <c r="K118" s="13"/>
      <c r="L118" s="13"/>
      <c r="M118" s="13"/>
      <c r="N118" s="13"/>
      <c r="O118" s="13"/>
      <c r="P118" s="13"/>
      <c r="Q118" s="13"/>
      <c r="R118" s="13"/>
      <c r="S118" s="13"/>
      <c r="T118" s="13"/>
      <c r="U118" s="13"/>
    </row>
    <row r="119" spans="1:21" x14ac:dyDescent="0.35">
      <c r="A119" s="13"/>
      <c r="B119" s="13"/>
      <c r="C119" s="13"/>
      <c r="D119" s="13"/>
      <c r="E119" s="13"/>
      <c r="F119" s="13"/>
      <c r="G119" s="13"/>
      <c r="H119" s="13"/>
      <c r="I119" s="13"/>
      <c r="J119" s="13"/>
      <c r="K119" s="13"/>
      <c r="L119" s="13"/>
      <c r="M119" s="13"/>
      <c r="N119" s="13"/>
      <c r="O119" s="13"/>
      <c r="P119" s="13"/>
      <c r="Q119" s="13"/>
      <c r="R119" s="13"/>
      <c r="S119" s="13"/>
      <c r="T119" s="13"/>
      <c r="U119" s="13"/>
    </row>
    <row r="120" spans="1:21" x14ac:dyDescent="0.35">
      <c r="A120" s="13"/>
      <c r="B120" s="13"/>
      <c r="C120" s="13"/>
      <c r="D120" s="13"/>
      <c r="E120" s="13"/>
      <c r="F120" s="13"/>
      <c r="G120" s="13"/>
      <c r="H120" s="13"/>
      <c r="I120" s="13"/>
      <c r="J120" s="13"/>
      <c r="K120" s="13"/>
      <c r="L120" s="13"/>
      <c r="M120" s="13"/>
      <c r="N120" s="13"/>
      <c r="O120" s="13"/>
      <c r="P120" s="13"/>
      <c r="Q120" s="13"/>
      <c r="R120" s="13"/>
      <c r="S120" s="13"/>
      <c r="T120" s="13"/>
      <c r="U120" s="13"/>
    </row>
    <row r="121" spans="1:21" x14ac:dyDescent="0.35">
      <c r="A121" s="13"/>
      <c r="B121" s="13"/>
      <c r="C121" s="13"/>
      <c r="D121" s="13"/>
      <c r="E121" s="13"/>
      <c r="F121" s="13"/>
      <c r="G121" s="13"/>
      <c r="H121" s="13"/>
      <c r="I121" s="13"/>
      <c r="J121" s="13"/>
      <c r="K121" s="13"/>
      <c r="L121" s="13"/>
      <c r="M121" s="13"/>
      <c r="N121" s="13"/>
      <c r="O121" s="13"/>
      <c r="P121" s="13"/>
      <c r="Q121" s="13"/>
      <c r="R121" s="13"/>
      <c r="S121" s="13"/>
      <c r="T121" s="13"/>
      <c r="U121" s="13"/>
    </row>
    <row r="122" spans="1:21" x14ac:dyDescent="0.35">
      <c r="A122" s="13"/>
      <c r="B122" s="13"/>
      <c r="C122" s="13"/>
      <c r="D122" s="13"/>
      <c r="E122" s="13"/>
      <c r="F122" s="13"/>
      <c r="G122" s="13"/>
      <c r="H122" s="13"/>
      <c r="I122" s="13"/>
      <c r="J122" s="13"/>
      <c r="K122" s="13"/>
      <c r="L122" s="13"/>
      <c r="M122" s="13"/>
      <c r="N122" s="13"/>
      <c r="O122" s="13"/>
      <c r="P122" s="13"/>
      <c r="Q122" s="13"/>
      <c r="R122" s="13"/>
      <c r="S122" s="13"/>
      <c r="T122" s="13"/>
      <c r="U122" s="13"/>
    </row>
    <row r="123" spans="1:21" x14ac:dyDescent="0.35">
      <c r="A123" s="13"/>
      <c r="B123" s="13"/>
      <c r="C123" s="13"/>
      <c r="D123" s="13"/>
      <c r="E123" s="13"/>
      <c r="F123" s="13"/>
      <c r="G123" s="13"/>
      <c r="H123" s="13"/>
      <c r="I123" s="13"/>
      <c r="J123" s="13"/>
      <c r="K123" s="13"/>
      <c r="L123" s="13"/>
      <c r="M123" s="13"/>
      <c r="N123" s="13"/>
      <c r="O123" s="13"/>
      <c r="P123" s="13"/>
      <c r="Q123" s="13"/>
      <c r="R123" s="13"/>
      <c r="S123" s="13"/>
      <c r="T123" s="13"/>
      <c r="U123" s="13"/>
    </row>
    <row r="124" spans="1:21" x14ac:dyDescent="0.35">
      <c r="A124" s="13"/>
      <c r="B124" s="13"/>
      <c r="C124" s="13"/>
      <c r="D124" s="13"/>
      <c r="E124" s="13"/>
      <c r="F124" s="13"/>
      <c r="G124" s="13"/>
      <c r="H124" s="13"/>
      <c r="I124" s="13"/>
      <c r="J124" s="13"/>
      <c r="K124" s="13"/>
      <c r="L124" s="13"/>
      <c r="M124" s="13"/>
      <c r="N124" s="13"/>
      <c r="O124" s="13"/>
      <c r="P124" s="13"/>
      <c r="Q124" s="13"/>
      <c r="R124" s="13"/>
      <c r="S124" s="13"/>
      <c r="T124" s="13"/>
      <c r="U124" s="13"/>
    </row>
    <row r="125" spans="1:21" x14ac:dyDescent="0.35">
      <c r="A125" s="13"/>
      <c r="B125" s="13"/>
      <c r="C125" s="13"/>
      <c r="D125" s="13"/>
      <c r="E125" s="13"/>
      <c r="F125" s="13"/>
      <c r="G125" s="13"/>
      <c r="H125" s="13"/>
      <c r="I125" s="13"/>
      <c r="J125" s="13"/>
      <c r="K125" s="13"/>
      <c r="L125" s="13"/>
      <c r="M125" s="13"/>
      <c r="N125" s="13"/>
      <c r="O125" s="13"/>
      <c r="P125" s="13"/>
      <c r="Q125" s="13"/>
      <c r="R125" s="13"/>
      <c r="S125" s="13"/>
      <c r="T125" s="13"/>
      <c r="U125" s="13"/>
    </row>
    <row r="126" spans="1:21" x14ac:dyDescent="0.35">
      <c r="A126" s="13"/>
      <c r="B126" s="13"/>
      <c r="C126" s="13"/>
      <c r="D126" s="13"/>
      <c r="E126" s="13"/>
      <c r="F126" s="13"/>
      <c r="G126" s="13"/>
      <c r="H126" s="13"/>
      <c r="I126" s="13"/>
      <c r="J126" s="13"/>
      <c r="K126" s="13"/>
      <c r="L126" s="13"/>
      <c r="M126" s="13"/>
      <c r="N126" s="13"/>
      <c r="O126" s="13"/>
      <c r="P126" s="13"/>
      <c r="Q126" s="13"/>
      <c r="R126" s="13"/>
      <c r="S126" s="13"/>
      <c r="T126" s="13"/>
      <c r="U126" s="13"/>
    </row>
    <row r="127" spans="1:21" x14ac:dyDescent="0.35">
      <c r="A127" s="13"/>
      <c r="B127" s="13"/>
      <c r="C127" s="13"/>
      <c r="D127" s="13"/>
      <c r="E127" s="13"/>
      <c r="F127" s="13"/>
      <c r="G127" s="13"/>
      <c r="H127" s="13"/>
      <c r="I127" s="13"/>
      <c r="J127" s="13"/>
      <c r="K127" s="13"/>
      <c r="L127" s="13"/>
      <c r="M127" s="13"/>
      <c r="N127" s="13"/>
      <c r="O127" s="13"/>
      <c r="P127" s="13"/>
      <c r="Q127" s="13"/>
      <c r="R127" s="13"/>
      <c r="S127" s="13"/>
      <c r="T127" s="13"/>
      <c r="U127" s="13"/>
    </row>
    <row r="128" spans="1:21" x14ac:dyDescent="0.35">
      <c r="A128" s="13"/>
      <c r="B128" s="13"/>
      <c r="C128" s="13"/>
      <c r="D128" s="13"/>
      <c r="E128" s="13"/>
      <c r="F128" s="13"/>
      <c r="G128" s="13"/>
      <c r="H128" s="13"/>
      <c r="I128" s="13"/>
      <c r="J128" s="13"/>
      <c r="K128" s="13"/>
      <c r="L128" s="13"/>
      <c r="M128" s="13"/>
      <c r="N128" s="13"/>
      <c r="O128" s="13"/>
      <c r="P128" s="13"/>
      <c r="Q128" s="13"/>
      <c r="R128" s="13"/>
      <c r="S128" s="13"/>
      <c r="T128" s="13"/>
      <c r="U128" s="13"/>
    </row>
    <row r="129" spans="1:21" x14ac:dyDescent="0.35">
      <c r="A129" s="13"/>
      <c r="B129" s="13"/>
      <c r="C129" s="13"/>
      <c r="D129" s="13"/>
      <c r="E129" s="13"/>
      <c r="F129" s="13"/>
      <c r="G129" s="13"/>
      <c r="H129" s="13"/>
      <c r="I129" s="13"/>
      <c r="J129" s="13"/>
      <c r="K129" s="13"/>
      <c r="L129" s="13"/>
      <c r="M129" s="13"/>
      <c r="N129" s="13"/>
      <c r="O129" s="13"/>
      <c r="P129" s="13"/>
      <c r="Q129" s="13"/>
      <c r="R129" s="13"/>
      <c r="S129" s="13"/>
      <c r="T129" s="13"/>
      <c r="U129" s="13"/>
    </row>
    <row r="130" spans="1:21" x14ac:dyDescent="0.35">
      <c r="A130" s="13"/>
      <c r="B130" s="13"/>
      <c r="C130" s="13"/>
      <c r="D130" s="13"/>
      <c r="E130" s="13"/>
      <c r="F130" s="13"/>
      <c r="G130" s="13"/>
      <c r="H130" s="13"/>
      <c r="I130" s="13"/>
      <c r="J130" s="13"/>
      <c r="K130" s="13"/>
      <c r="L130" s="13"/>
      <c r="M130" s="13"/>
      <c r="N130" s="13"/>
      <c r="O130" s="13"/>
      <c r="P130" s="13"/>
      <c r="Q130" s="13"/>
      <c r="R130" s="13"/>
      <c r="S130" s="13"/>
      <c r="T130" s="13"/>
      <c r="U130" s="13"/>
    </row>
    <row r="131" spans="1:21" x14ac:dyDescent="0.35">
      <c r="A131" s="13"/>
      <c r="B131" s="13"/>
      <c r="C131" s="13"/>
      <c r="D131" s="13"/>
      <c r="E131" s="13"/>
      <c r="F131" s="13"/>
      <c r="G131" s="13"/>
      <c r="H131" s="13"/>
      <c r="I131" s="13"/>
      <c r="J131" s="13"/>
      <c r="K131" s="13"/>
      <c r="L131" s="13"/>
      <c r="M131" s="13"/>
      <c r="N131" s="13"/>
      <c r="O131" s="13"/>
      <c r="P131" s="13"/>
      <c r="Q131" s="13"/>
      <c r="R131" s="13"/>
      <c r="S131" s="13"/>
      <c r="T131" s="13"/>
      <c r="U131" s="13"/>
    </row>
    <row r="132" spans="1:21" x14ac:dyDescent="0.35">
      <c r="A132" s="13"/>
      <c r="B132" s="13"/>
      <c r="C132" s="13"/>
      <c r="D132" s="13"/>
      <c r="E132" s="13"/>
      <c r="F132" s="13"/>
      <c r="G132" s="13"/>
      <c r="H132" s="13"/>
      <c r="I132" s="13"/>
      <c r="J132" s="13"/>
      <c r="K132" s="13"/>
      <c r="L132" s="13"/>
      <c r="M132" s="13"/>
      <c r="N132" s="13"/>
      <c r="O132" s="13"/>
      <c r="P132" s="13"/>
      <c r="Q132" s="13"/>
      <c r="R132" s="13"/>
      <c r="S132" s="13"/>
      <c r="T132" s="13"/>
      <c r="U132" s="13"/>
    </row>
    <row r="133" spans="1:21" x14ac:dyDescent="0.35">
      <c r="A133" s="13"/>
      <c r="B133" s="13"/>
      <c r="C133" s="13"/>
      <c r="D133" s="13"/>
      <c r="E133" s="13"/>
      <c r="F133" s="13"/>
      <c r="G133" s="13"/>
      <c r="H133" s="13"/>
      <c r="I133" s="13"/>
      <c r="J133" s="13"/>
      <c r="K133" s="13"/>
      <c r="L133" s="13"/>
      <c r="M133" s="13"/>
      <c r="N133" s="13"/>
      <c r="O133" s="13"/>
      <c r="P133" s="13"/>
      <c r="Q133" s="13"/>
      <c r="R133" s="13"/>
      <c r="S133" s="13"/>
      <c r="T133" s="13"/>
      <c r="U133" s="13"/>
    </row>
    <row r="134" spans="1:21" x14ac:dyDescent="0.35">
      <c r="A134" s="13"/>
      <c r="B134" s="13"/>
      <c r="C134" s="13"/>
      <c r="D134" s="13"/>
      <c r="E134" s="13"/>
      <c r="F134" s="13"/>
      <c r="G134" s="13"/>
      <c r="H134" s="13"/>
      <c r="I134" s="13"/>
      <c r="J134" s="13"/>
      <c r="K134" s="13"/>
      <c r="L134" s="13"/>
      <c r="M134" s="13"/>
      <c r="N134" s="13"/>
      <c r="O134" s="13"/>
      <c r="P134" s="13"/>
      <c r="Q134" s="13"/>
      <c r="R134" s="13"/>
      <c r="S134" s="13"/>
      <c r="T134" s="13"/>
      <c r="U134" s="13"/>
    </row>
    <row r="135" spans="1:21" x14ac:dyDescent="0.35">
      <c r="A135" s="13"/>
      <c r="B135" s="13"/>
      <c r="C135" s="13"/>
      <c r="D135" s="13"/>
      <c r="E135" s="13"/>
      <c r="F135" s="13"/>
      <c r="G135" s="13"/>
      <c r="H135" s="13"/>
      <c r="I135" s="13"/>
      <c r="J135" s="13"/>
      <c r="K135" s="13"/>
      <c r="L135" s="13"/>
      <c r="M135" s="13"/>
      <c r="N135" s="13"/>
      <c r="O135" s="13"/>
      <c r="P135" s="13"/>
      <c r="Q135" s="13"/>
      <c r="R135" s="13"/>
      <c r="S135" s="13"/>
      <c r="T135" s="13"/>
      <c r="U135" s="13"/>
    </row>
    <row r="136" spans="1:21" x14ac:dyDescent="0.35">
      <c r="A136" s="13"/>
      <c r="B136" s="13"/>
      <c r="C136" s="13"/>
      <c r="D136" s="13"/>
      <c r="E136" s="13"/>
      <c r="F136" s="13"/>
      <c r="G136" s="13"/>
      <c r="H136" s="13"/>
      <c r="I136" s="13"/>
      <c r="J136" s="13"/>
      <c r="K136" s="13"/>
      <c r="L136" s="13"/>
      <c r="M136" s="13"/>
      <c r="N136" s="13"/>
      <c r="O136" s="13"/>
      <c r="P136" s="13"/>
      <c r="Q136" s="13"/>
      <c r="R136" s="13"/>
      <c r="S136" s="13"/>
      <c r="T136" s="13"/>
      <c r="U136" s="13"/>
    </row>
    <row r="137" spans="1:21" x14ac:dyDescent="0.35">
      <c r="A137" s="13"/>
      <c r="B137" s="13"/>
      <c r="C137" s="13"/>
      <c r="D137" s="13"/>
      <c r="E137" s="13"/>
      <c r="F137" s="13"/>
      <c r="G137" s="13"/>
      <c r="H137" s="13"/>
      <c r="I137" s="13"/>
      <c r="J137" s="13"/>
      <c r="K137" s="13"/>
      <c r="L137" s="13"/>
      <c r="M137" s="13"/>
      <c r="N137" s="13"/>
      <c r="O137" s="13"/>
      <c r="P137" s="13"/>
      <c r="Q137" s="13"/>
      <c r="R137" s="13"/>
      <c r="S137" s="13"/>
      <c r="T137" s="13"/>
      <c r="U137" s="13"/>
    </row>
    <row r="138" spans="1:21" x14ac:dyDescent="0.35">
      <c r="A138" s="13"/>
      <c r="B138" s="13"/>
      <c r="C138" s="13"/>
      <c r="D138" s="13"/>
      <c r="E138" s="13"/>
      <c r="F138" s="13"/>
      <c r="G138" s="13"/>
      <c r="H138" s="13"/>
      <c r="I138" s="13"/>
      <c r="J138" s="13"/>
      <c r="K138" s="13"/>
      <c r="L138" s="13"/>
      <c r="M138" s="13"/>
      <c r="N138" s="13"/>
      <c r="O138" s="13"/>
      <c r="P138" s="13"/>
      <c r="Q138" s="13"/>
      <c r="R138" s="13"/>
      <c r="S138" s="13"/>
      <c r="T138" s="13"/>
      <c r="U138" s="13"/>
    </row>
    <row r="139" spans="1:21" x14ac:dyDescent="0.35">
      <c r="A139" s="13"/>
      <c r="B139" s="13"/>
      <c r="C139" s="13"/>
      <c r="D139" s="13"/>
      <c r="E139" s="13"/>
      <c r="F139" s="13"/>
      <c r="G139" s="13"/>
      <c r="H139" s="13"/>
      <c r="I139" s="13"/>
      <c r="J139" s="13"/>
      <c r="K139" s="13"/>
      <c r="L139" s="13"/>
      <c r="M139" s="13"/>
      <c r="N139" s="13"/>
      <c r="O139" s="13"/>
      <c r="P139" s="13"/>
      <c r="Q139" s="13"/>
      <c r="R139" s="13"/>
      <c r="S139" s="13"/>
      <c r="T139" s="13"/>
      <c r="U139" s="13"/>
    </row>
    <row r="140" spans="1:21" x14ac:dyDescent="0.35">
      <c r="A140" s="13"/>
      <c r="B140" s="13"/>
      <c r="C140" s="13"/>
      <c r="D140" s="13"/>
      <c r="E140" s="13"/>
      <c r="F140" s="13"/>
      <c r="G140" s="13"/>
      <c r="H140" s="13"/>
      <c r="I140" s="13"/>
      <c r="J140" s="13"/>
      <c r="K140" s="13"/>
      <c r="L140" s="13"/>
      <c r="M140" s="13"/>
      <c r="N140" s="13"/>
      <c r="O140" s="13"/>
      <c r="P140" s="13"/>
      <c r="Q140" s="13"/>
      <c r="R140" s="13"/>
      <c r="S140" s="13"/>
      <c r="T140" s="13"/>
      <c r="U140" s="13"/>
    </row>
    <row r="141" spans="1:21" x14ac:dyDescent="0.35">
      <c r="A141" s="13"/>
      <c r="B141" s="13"/>
      <c r="C141" s="13"/>
      <c r="D141" s="13"/>
      <c r="E141" s="13"/>
      <c r="F141" s="13"/>
      <c r="G141" s="13"/>
      <c r="H141" s="13"/>
      <c r="I141" s="13"/>
      <c r="J141" s="13"/>
      <c r="K141" s="13"/>
      <c r="L141" s="13"/>
      <c r="M141" s="13"/>
      <c r="N141" s="13"/>
      <c r="O141" s="13"/>
      <c r="P141" s="13"/>
      <c r="Q141" s="13"/>
      <c r="R141" s="13"/>
      <c r="S141" s="13"/>
      <c r="T141" s="13"/>
      <c r="U141" s="13"/>
    </row>
    <row r="142" spans="1:21" x14ac:dyDescent="0.35">
      <c r="A142" s="13"/>
      <c r="B142" s="13"/>
      <c r="C142" s="13"/>
      <c r="D142" s="13"/>
      <c r="E142" s="13"/>
      <c r="F142" s="13"/>
      <c r="G142" s="13"/>
      <c r="H142" s="13"/>
      <c r="I142" s="13"/>
      <c r="J142" s="13"/>
      <c r="K142" s="13"/>
      <c r="L142" s="13"/>
      <c r="M142" s="13"/>
      <c r="N142" s="13"/>
      <c r="O142" s="13"/>
      <c r="P142" s="13"/>
      <c r="Q142" s="13"/>
      <c r="R142" s="13"/>
      <c r="S142" s="13"/>
      <c r="T142" s="13"/>
      <c r="U142" s="13"/>
    </row>
    <row r="143" spans="1:21" x14ac:dyDescent="0.35">
      <c r="A143" s="13"/>
      <c r="B143" s="13"/>
      <c r="C143" s="13"/>
      <c r="D143" s="13"/>
      <c r="E143" s="13"/>
      <c r="F143" s="13"/>
      <c r="G143" s="13"/>
      <c r="H143" s="13"/>
      <c r="I143" s="13"/>
      <c r="J143" s="13"/>
      <c r="K143" s="13"/>
      <c r="L143" s="13"/>
      <c r="M143" s="13"/>
      <c r="N143" s="13"/>
      <c r="O143" s="13"/>
      <c r="P143" s="13"/>
      <c r="Q143" s="13"/>
      <c r="R143" s="13"/>
      <c r="S143" s="13"/>
      <c r="T143" s="13"/>
      <c r="U143" s="13"/>
    </row>
    <row r="144" spans="1:21" x14ac:dyDescent="0.35">
      <c r="A144" s="13"/>
      <c r="B144" s="13"/>
      <c r="C144" s="13"/>
      <c r="D144" s="13"/>
      <c r="E144" s="13"/>
      <c r="F144" s="13"/>
      <c r="G144" s="13"/>
      <c r="H144" s="13"/>
      <c r="I144" s="13"/>
      <c r="J144" s="13"/>
      <c r="K144" s="13"/>
      <c r="L144" s="13"/>
      <c r="M144" s="13"/>
      <c r="N144" s="13"/>
      <c r="O144" s="13"/>
      <c r="P144" s="13"/>
      <c r="Q144" s="13"/>
      <c r="R144" s="13"/>
      <c r="S144" s="13"/>
      <c r="T144" s="13"/>
      <c r="U144" s="13"/>
    </row>
    <row r="145" spans="1:21" x14ac:dyDescent="0.35">
      <c r="A145" s="13"/>
      <c r="B145" s="13"/>
      <c r="C145" s="13"/>
      <c r="D145" s="13"/>
      <c r="E145" s="13"/>
      <c r="F145" s="13"/>
      <c r="G145" s="13"/>
      <c r="H145" s="13"/>
      <c r="I145" s="13"/>
      <c r="J145" s="13"/>
      <c r="K145" s="13"/>
      <c r="L145" s="13"/>
      <c r="M145" s="13"/>
      <c r="N145" s="13"/>
      <c r="O145" s="13"/>
      <c r="P145" s="13"/>
      <c r="Q145" s="13"/>
      <c r="R145" s="13"/>
      <c r="S145" s="13"/>
      <c r="T145" s="13"/>
      <c r="U145" s="13"/>
    </row>
    <row r="146" spans="1:21" x14ac:dyDescent="0.35">
      <c r="A146" s="13"/>
      <c r="B146" s="13"/>
      <c r="C146" s="13"/>
      <c r="D146" s="13"/>
      <c r="E146" s="13"/>
      <c r="F146" s="13"/>
      <c r="G146" s="13"/>
      <c r="H146" s="13"/>
      <c r="I146" s="13"/>
      <c r="J146" s="13"/>
      <c r="K146" s="13"/>
      <c r="L146" s="13"/>
      <c r="M146" s="13"/>
      <c r="N146" s="13"/>
      <c r="O146" s="13"/>
      <c r="P146" s="13"/>
      <c r="Q146" s="13"/>
      <c r="R146" s="13"/>
      <c r="S146" s="13"/>
      <c r="T146" s="13"/>
      <c r="U146" s="13"/>
    </row>
    <row r="147" spans="1:21" x14ac:dyDescent="0.35">
      <c r="P147" s="13"/>
      <c r="Q147" s="13"/>
      <c r="R147" s="13"/>
      <c r="S147" s="13"/>
      <c r="T147" s="13"/>
      <c r="U147" s="13"/>
    </row>
    <row r="148" spans="1:21" x14ac:dyDescent="0.35">
      <c r="P148" s="13"/>
      <c r="Q148" s="13"/>
      <c r="R148" s="13"/>
      <c r="S148" s="13"/>
      <c r="T148" s="13"/>
      <c r="U14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fashion_boutique_dataset</vt:lpstr>
      <vt:lpstr>Total Inventory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padmakumar</dc:creator>
  <cp:lastModifiedBy>anjana padmakumar</cp:lastModifiedBy>
  <dcterms:created xsi:type="dcterms:W3CDTF">2026-04-01T11:12:53Z</dcterms:created>
  <dcterms:modified xsi:type="dcterms:W3CDTF">2026-04-08T20:21:02Z</dcterms:modified>
</cp:coreProperties>
</file>